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bennotkin/Documents/world-bank/compoundriskdata/crm-excel/"/>
    </mc:Choice>
  </mc:AlternateContent>
  <xr:revisionPtr revIDLastSave="0" documentId="13_ncr:1_{B642C927-FA12-254E-9306-6CB8A9AEDA77}" xr6:coauthVersionLast="46" xr6:coauthVersionMax="46" xr10:uidLastSave="{00000000-0000-0000-0000-000000000000}"/>
  <bookViews>
    <workbookView xWindow="0" yWindow="480" windowWidth="25600" windowHeight="15540" xr2:uid="{00000000-000D-0000-FFFF-FFFF00000000}"/>
    <workbookView xWindow="0" yWindow="460" windowWidth="25600" windowHeight="15540" xr2:uid="{1A23E10E-D429-6449-913B-680590967024}"/>
  </bookViews>
  <sheets>
    <sheet name="Dashboard" sheetId="13" r:id="rId1"/>
    <sheet name="Options" sheetId="8" r:id="rId2"/>
    <sheet name="Data Dictionary" sheetId="9" r:id="rId3"/>
    <sheet name="Compound Alert" sheetId="1" r:id="rId4"/>
    <sheet name="Health" sheetId="2" r:id="rId5"/>
    <sheet name="Food" sheetId="14" r:id="rId6"/>
    <sheet name="Conflict" sheetId="16" r:id="rId7"/>
    <sheet name="Macro" sheetId="17" r:id="rId8"/>
    <sheet name="Natural Hazard" sheetId="18" r:id="rId9"/>
    <sheet name="Socioeconomic" sheetId="19" r:id="rId10"/>
    <sheet name="Landing" sheetId="26" r:id="rId11"/>
  </sheets>
  <definedNames>
    <definedName name="_xlnm._FilterDatabase" localSheetId="3" hidden="1">'Compound Alert'!$B$5:$AJ$5</definedName>
    <definedName name="_xlnm._FilterDatabase" localSheetId="0" hidden="1">Dashboard!$B$72:$P$262</definedName>
    <definedName name="_xlnm._FilterDatabase" localSheetId="2" hidden="1">'Data Dictionary'!$B$7:$J$7</definedName>
    <definedName name="_xlnm._FilterDatabase" localSheetId="9" hidden="1">Socioeconomic!$B$5:$K$5</definedName>
    <definedName name="_xlchart.v5.0" hidden="1">'Compound Alert'!$B$5</definedName>
    <definedName name="_xlchart.v5.1" hidden="1">'Compound Alert'!$B$6:$B$195</definedName>
    <definedName name="_xlchart.v5.10" hidden="1">'Compound Alert'!$B$6:$B$195</definedName>
    <definedName name="_xlchart.v5.11" hidden="1">'Compound Alert'!$H$5</definedName>
    <definedName name="_xlchart.v5.12" hidden="1">'Compound Alert'!$H$6:$H$195</definedName>
    <definedName name="_xlchart.v5.13" hidden="1">'Compound Alert'!$B$5</definedName>
    <definedName name="_xlchart.v5.14" hidden="1">'Compound Alert'!$B$6:$B$195</definedName>
    <definedName name="_xlchart.v5.15" hidden="1">'Compound Alert'!$H$5</definedName>
    <definedName name="_xlchart.v5.16" hidden="1">'Compound Alert'!$J$6:$J$195</definedName>
    <definedName name="_xlchart.v5.2" hidden="1">'Compound Alert'!$H$5</definedName>
    <definedName name="_xlchart.v5.3" hidden="1">'Compound Alert'!$H$6:$H$195</definedName>
    <definedName name="_xlchart.v5.4" hidden="1">'Compound Alert'!$J$6:$J$195</definedName>
    <definedName name="_xlchart.v5.5" hidden="1">'Compound Alert'!$B$5</definedName>
    <definedName name="_xlchart.v5.6" hidden="1">'Compound Alert'!$B$6:$B$195</definedName>
    <definedName name="_xlchart.v5.7" hidden="1">'Compound Alert'!$H$5</definedName>
    <definedName name="_xlchart.v5.8" hidden="1">'Compound Alert'!$H$6:$H$195</definedName>
    <definedName name="_xlchart.v5.9" hidden="1">'Compound Alert'!$B$5</definedName>
    <definedName name="Conflict_and_Fragility" localSheetId="6">Conflict!$H$5:$L$195</definedName>
    <definedName name="Food_Security" localSheetId="5">Food!$H$5:$K$195</definedName>
    <definedName name="Health" localSheetId="6">Conflict!#REF!</definedName>
    <definedName name="Health" localSheetId="5">Food!#REF!</definedName>
    <definedName name="Health" localSheetId="4">Health!$H$5:$Q$195</definedName>
    <definedName name="Health" localSheetId="7">Macro!#REF!</definedName>
    <definedName name="Health" localSheetId="8">'Natural Hazard'!#REF!</definedName>
    <definedName name="Health" localSheetId="9">Socioeconomic!#REF!</definedName>
    <definedName name="Macro_Fiscal" localSheetId="7">Macro!$H$5:$J$195</definedName>
    <definedName name="Natural_Hazard" localSheetId="8">'Natural Hazard'!$H$5:$K$195</definedName>
    <definedName name="Socioeconomic_Vulnerability" localSheetId="9">Socioeconomic!$H$5:$K$195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 i="14" l="1" a="1"/>
  <c r="G8" i="14" s="1"/>
  <c r="B528" i="13" l="1"/>
  <c r="C528" i="13"/>
  <c r="D528" i="13"/>
  <c r="E528" i="13"/>
  <c r="J528" i="13"/>
  <c r="L528" i="13"/>
  <c r="M528" i="13"/>
  <c r="N528" i="13"/>
  <c r="O528" i="13"/>
  <c r="Q528" i="13"/>
  <c r="R528" i="13"/>
  <c r="B529" i="13"/>
  <c r="C529" i="13"/>
  <c r="D529" i="13"/>
  <c r="E529" i="13"/>
  <c r="J529" i="13"/>
  <c r="L529" i="13"/>
  <c r="M529" i="13"/>
  <c r="N529" i="13"/>
  <c r="O529" i="13"/>
  <c r="Q529" i="13"/>
  <c r="R529" i="13"/>
  <c r="B530" i="13"/>
  <c r="C530" i="13"/>
  <c r="D530" i="13"/>
  <c r="E530" i="13"/>
  <c r="J530" i="13"/>
  <c r="K530" i="13"/>
  <c r="L530" i="13"/>
  <c r="M530" i="13"/>
  <c r="N530" i="13"/>
  <c r="O530" i="13"/>
  <c r="Q530" i="13"/>
  <c r="R530" i="13"/>
  <c r="B531" i="13"/>
  <c r="C531" i="13"/>
  <c r="D531" i="13"/>
  <c r="E531" i="13"/>
  <c r="J531" i="13"/>
  <c r="K531" i="13"/>
  <c r="L531" i="13"/>
  <c r="M531" i="13"/>
  <c r="N531" i="13"/>
  <c r="O531" i="13"/>
  <c r="Q531" i="13"/>
  <c r="R531" i="13"/>
  <c r="B532" i="13"/>
  <c r="C532" i="13"/>
  <c r="D532" i="13"/>
  <c r="E532" i="13"/>
  <c r="J532" i="13"/>
  <c r="K532" i="13"/>
  <c r="L532" i="13"/>
  <c r="M532" i="13"/>
  <c r="N532" i="13"/>
  <c r="O532" i="13"/>
  <c r="Q532" i="13"/>
  <c r="R532" i="13"/>
  <c r="B533" i="13"/>
  <c r="C533" i="13"/>
  <c r="D533" i="13"/>
  <c r="E533" i="13"/>
  <c r="J533" i="13"/>
  <c r="L533" i="13"/>
  <c r="M533" i="13"/>
  <c r="N533" i="13"/>
  <c r="O533" i="13"/>
  <c r="Q533" i="13"/>
  <c r="R533" i="13"/>
  <c r="B534" i="13"/>
  <c r="C534" i="13"/>
  <c r="D534" i="13"/>
  <c r="E534" i="13"/>
  <c r="J534" i="13"/>
  <c r="K534" i="13"/>
  <c r="L534" i="13"/>
  <c r="M534" i="13"/>
  <c r="N534" i="13"/>
  <c r="O534" i="13"/>
  <c r="Q534" i="13"/>
  <c r="R534" i="13"/>
  <c r="B535" i="13"/>
  <c r="C535" i="13"/>
  <c r="D535" i="13"/>
  <c r="E535" i="13"/>
  <c r="J535" i="13"/>
  <c r="L535" i="13"/>
  <c r="M535" i="13"/>
  <c r="N535" i="13"/>
  <c r="O535" i="13"/>
  <c r="Q535" i="13"/>
  <c r="R535" i="13"/>
  <c r="B536" i="13"/>
  <c r="C536" i="13"/>
  <c r="D536" i="13"/>
  <c r="E536" i="13"/>
  <c r="J536" i="13"/>
  <c r="L536" i="13"/>
  <c r="M536" i="13"/>
  <c r="N536" i="13"/>
  <c r="O536" i="13"/>
  <c r="Q536" i="13"/>
  <c r="R536" i="13"/>
  <c r="B537" i="13"/>
  <c r="C537" i="13"/>
  <c r="D537" i="13"/>
  <c r="E537" i="13"/>
  <c r="J537" i="13"/>
  <c r="K537" i="13"/>
  <c r="L537" i="13"/>
  <c r="M537" i="13"/>
  <c r="N537" i="13"/>
  <c r="O537" i="13"/>
  <c r="Q537" i="13"/>
  <c r="R537" i="13"/>
  <c r="B538" i="13"/>
  <c r="C538" i="13"/>
  <c r="D538" i="13"/>
  <c r="E538" i="13"/>
  <c r="J538" i="13"/>
  <c r="L538" i="13"/>
  <c r="M538" i="13"/>
  <c r="N538" i="13"/>
  <c r="O538" i="13"/>
  <c r="Q538" i="13"/>
  <c r="R538" i="13"/>
  <c r="B539" i="13"/>
  <c r="C539" i="13"/>
  <c r="D539" i="13"/>
  <c r="E539" i="13"/>
  <c r="J539" i="13"/>
  <c r="L539" i="13"/>
  <c r="M539" i="13"/>
  <c r="N539" i="13"/>
  <c r="O539" i="13"/>
  <c r="Q539" i="13"/>
  <c r="R539" i="13"/>
  <c r="E351" i="13"/>
  <c r="B124" i="13"/>
  <c r="C124" i="13"/>
  <c r="D124" i="13"/>
  <c r="E124" i="13"/>
  <c r="F124" i="13"/>
  <c r="I124" i="13"/>
  <c r="J124" i="13"/>
  <c r="L124" i="13"/>
  <c r="M124" i="13"/>
  <c r="N124" i="13"/>
  <c r="O124" i="13"/>
  <c r="Q74" i="13"/>
  <c r="R74" i="13"/>
  <c r="B189" i="13"/>
  <c r="C189" i="13"/>
  <c r="D189" i="13"/>
  <c r="E189" i="13"/>
  <c r="F189" i="13"/>
  <c r="I189" i="13"/>
  <c r="J189" i="13"/>
  <c r="L189" i="13"/>
  <c r="M189" i="13"/>
  <c r="N189" i="13"/>
  <c r="O189" i="13"/>
  <c r="Q75" i="13"/>
  <c r="R75" i="13"/>
  <c r="B216" i="13"/>
  <c r="C216" i="13"/>
  <c r="D216" i="13"/>
  <c r="E216" i="13"/>
  <c r="F216" i="13"/>
  <c r="I216" i="13"/>
  <c r="J216" i="13"/>
  <c r="L216" i="13"/>
  <c r="M216" i="13"/>
  <c r="N216" i="13"/>
  <c r="O216" i="13"/>
  <c r="Q76" i="13"/>
  <c r="R76" i="13"/>
  <c r="B246" i="13"/>
  <c r="C246" i="13"/>
  <c r="D246" i="13"/>
  <c r="E246" i="13"/>
  <c r="F246" i="13"/>
  <c r="I246" i="13"/>
  <c r="J246" i="13"/>
  <c r="L246" i="13"/>
  <c r="M246" i="13"/>
  <c r="N246" i="13"/>
  <c r="O246" i="13"/>
  <c r="Q77" i="13"/>
  <c r="R77" i="13"/>
  <c r="B217" i="13"/>
  <c r="C217" i="13"/>
  <c r="D217" i="13"/>
  <c r="E217" i="13"/>
  <c r="F217" i="13"/>
  <c r="I217" i="13"/>
  <c r="J217" i="13"/>
  <c r="L217" i="13"/>
  <c r="M217" i="13"/>
  <c r="N217" i="13"/>
  <c r="O217" i="13"/>
  <c r="Q78" i="13"/>
  <c r="R78" i="13"/>
  <c r="B190" i="13"/>
  <c r="C190" i="13"/>
  <c r="D190" i="13"/>
  <c r="E190" i="13"/>
  <c r="F190" i="13"/>
  <c r="I190" i="13"/>
  <c r="J190" i="13"/>
  <c r="L190" i="13"/>
  <c r="M190" i="13"/>
  <c r="N190" i="13"/>
  <c r="O190" i="13"/>
  <c r="Q79" i="13"/>
  <c r="R79" i="13"/>
  <c r="B247" i="13"/>
  <c r="C247" i="13"/>
  <c r="D247" i="13"/>
  <c r="E247" i="13"/>
  <c r="F247" i="13"/>
  <c r="I247" i="13"/>
  <c r="J247" i="13"/>
  <c r="L247" i="13"/>
  <c r="M247" i="13"/>
  <c r="N247" i="13"/>
  <c r="O247" i="13"/>
  <c r="Q80" i="13"/>
  <c r="R80" i="13"/>
  <c r="B218" i="13"/>
  <c r="C218" i="13"/>
  <c r="D218" i="13"/>
  <c r="E218" i="13"/>
  <c r="F218" i="13"/>
  <c r="I218" i="13"/>
  <c r="J218" i="13"/>
  <c r="L218" i="13"/>
  <c r="M218" i="13"/>
  <c r="N218" i="13"/>
  <c r="O218" i="13"/>
  <c r="Q81" i="13"/>
  <c r="R81" i="13"/>
  <c r="B125" i="13"/>
  <c r="C125" i="13"/>
  <c r="D125" i="13"/>
  <c r="E125" i="13"/>
  <c r="F125" i="13"/>
  <c r="I125" i="13"/>
  <c r="J125" i="13"/>
  <c r="L125" i="13"/>
  <c r="M125" i="13"/>
  <c r="N125" i="13"/>
  <c r="O125" i="13"/>
  <c r="Q82" i="13"/>
  <c r="R82" i="13"/>
  <c r="B99" i="13"/>
  <c r="C99" i="13"/>
  <c r="D99" i="13"/>
  <c r="E99" i="13"/>
  <c r="F99" i="13"/>
  <c r="I99" i="13"/>
  <c r="J99" i="13"/>
  <c r="L99" i="13"/>
  <c r="M99" i="13"/>
  <c r="N99" i="13"/>
  <c r="O99" i="13"/>
  <c r="Q83" i="13"/>
  <c r="R83" i="13"/>
  <c r="B248" i="13"/>
  <c r="C248" i="13"/>
  <c r="D248" i="13"/>
  <c r="E248" i="13"/>
  <c r="F248" i="13"/>
  <c r="I248" i="13"/>
  <c r="J248" i="13"/>
  <c r="L248" i="13"/>
  <c r="M248" i="13"/>
  <c r="N248" i="13"/>
  <c r="O248" i="13"/>
  <c r="Q84" i="13"/>
  <c r="R84" i="13"/>
  <c r="B100" i="13"/>
  <c r="C100" i="13"/>
  <c r="D100" i="13"/>
  <c r="E100" i="13"/>
  <c r="F100" i="13"/>
  <c r="I100" i="13"/>
  <c r="J100" i="13"/>
  <c r="L100" i="13"/>
  <c r="M100" i="13"/>
  <c r="N100" i="13"/>
  <c r="O100" i="13"/>
  <c r="Q85" i="13"/>
  <c r="R85" i="13"/>
  <c r="B101" i="13"/>
  <c r="C101" i="13"/>
  <c r="D101" i="13"/>
  <c r="E101" i="13"/>
  <c r="F101" i="13"/>
  <c r="I101" i="13"/>
  <c r="J101" i="13"/>
  <c r="K101" i="13"/>
  <c r="L101" i="13"/>
  <c r="M101" i="13"/>
  <c r="N101" i="13"/>
  <c r="O101" i="13"/>
  <c r="Q86" i="13"/>
  <c r="R86" i="13"/>
  <c r="B126" i="13"/>
  <c r="C126" i="13"/>
  <c r="D126" i="13"/>
  <c r="E126" i="13"/>
  <c r="F126" i="13"/>
  <c r="I126" i="13"/>
  <c r="J126" i="13"/>
  <c r="L126" i="13"/>
  <c r="M126" i="13"/>
  <c r="N126" i="13"/>
  <c r="O126" i="13"/>
  <c r="Q87" i="13"/>
  <c r="R87" i="13"/>
  <c r="B191" i="13"/>
  <c r="C191" i="13"/>
  <c r="D191" i="13"/>
  <c r="E191" i="13"/>
  <c r="F191" i="13"/>
  <c r="I191" i="13"/>
  <c r="J191" i="13"/>
  <c r="L191" i="13"/>
  <c r="M191" i="13"/>
  <c r="N191" i="13"/>
  <c r="O191" i="13"/>
  <c r="Q88" i="13"/>
  <c r="R88" i="13"/>
  <c r="B170" i="13"/>
  <c r="C170" i="13"/>
  <c r="D170" i="13"/>
  <c r="E170" i="13"/>
  <c r="F170" i="13"/>
  <c r="I170" i="13"/>
  <c r="J170" i="13"/>
  <c r="L170" i="13"/>
  <c r="M170" i="13"/>
  <c r="N170" i="13"/>
  <c r="O170" i="13"/>
  <c r="Q89" i="13"/>
  <c r="R89" i="13"/>
  <c r="B171" i="13"/>
  <c r="C171" i="13"/>
  <c r="D171" i="13"/>
  <c r="E171" i="13"/>
  <c r="F171" i="13"/>
  <c r="I171" i="13"/>
  <c r="J171" i="13"/>
  <c r="L171" i="13"/>
  <c r="M171" i="13"/>
  <c r="N171" i="13"/>
  <c r="O171" i="13"/>
  <c r="Q90" i="13"/>
  <c r="R90" i="13"/>
  <c r="B172" i="13"/>
  <c r="C172" i="13"/>
  <c r="D172" i="13"/>
  <c r="E172" i="13"/>
  <c r="F172" i="13"/>
  <c r="I172" i="13"/>
  <c r="J172" i="13"/>
  <c r="L172" i="13"/>
  <c r="M172" i="13"/>
  <c r="N172" i="13"/>
  <c r="O172" i="13"/>
  <c r="Q91" i="13"/>
  <c r="R91" i="13"/>
  <c r="B155" i="13"/>
  <c r="C155" i="13"/>
  <c r="D155" i="13"/>
  <c r="E155" i="13"/>
  <c r="F155" i="13"/>
  <c r="I155" i="13"/>
  <c r="J155" i="13"/>
  <c r="L155" i="13"/>
  <c r="M155" i="13"/>
  <c r="N155" i="13"/>
  <c r="O155" i="13"/>
  <c r="Q92" i="13"/>
  <c r="R92" i="13"/>
  <c r="B156" i="13"/>
  <c r="C156" i="13"/>
  <c r="D156" i="13"/>
  <c r="E156" i="13"/>
  <c r="F156" i="13"/>
  <c r="I156" i="13"/>
  <c r="J156" i="13"/>
  <c r="L156" i="13"/>
  <c r="M156" i="13"/>
  <c r="N156" i="13"/>
  <c r="O156" i="13"/>
  <c r="Q93" i="13"/>
  <c r="R93" i="13"/>
  <c r="B127" i="13"/>
  <c r="C127" i="13"/>
  <c r="D127" i="13"/>
  <c r="E127" i="13"/>
  <c r="F127" i="13"/>
  <c r="I127" i="13"/>
  <c r="J127" i="13"/>
  <c r="L127" i="13"/>
  <c r="M127" i="13"/>
  <c r="N127" i="13"/>
  <c r="O127" i="13"/>
  <c r="Q94" i="13"/>
  <c r="R94" i="13"/>
  <c r="B147" i="13"/>
  <c r="C147" i="13"/>
  <c r="D147" i="13"/>
  <c r="E147" i="13"/>
  <c r="F147" i="13"/>
  <c r="I147" i="13"/>
  <c r="J147" i="13"/>
  <c r="L147" i="13"/>
  <c r="M147" i="13"/>
  <c r="N147" i="13"/>
  <c r="O147" i="13"/>
  <c r="Q95" i="13"/>
  <c r="R95" i="13"/>
  <c r="B192" i="13"/>
  <c r="C192" i="13"/>
  <c r="D192" i="13"/>
  <c r="E192" i="13"/>
  <c r="F192" i="13"/>
  <c r="I192" i="13"/>
  <c r="J192" i="13"/>
  <c r="L192" i="13"/>
  <c r="M192" i="13"/>
  <c r="N192" i="13"/>
  <c r="O192" i="13"/>
  <c r="Q96" i="13"/>
  <c r="R96" i="13"/>
  <c r="B219" i="13"/>
  <c r="C219" i="13"/>
  <c r="D219" i="13"/>
  <c r="E219" i="13"/>
  <c r="F219" i="13"/>
  <c r="I219" i="13"/>
  <c r="J219" i="13"/>
  <c r="L219" i="13"/>
  <c r="M219" i="13"/>
  <c r="N219" i="13"/>
  <c r="O219" i="13"/>
  <c r="Q97" i="13"/>
  <c r="R97" i="13"/>
  <c r="B128" i="13"/>
  <c r="C128" i="13"/>
  <c r="D128" i="13"/>
  <c r="E128" i="13"/>
  <c r="F128" i="13"/>
  <c r="I128" i="13"/>
  <c r="J128" i="13"/>
  <c r="L128" i="13"/>
  <c r="M128" i="13"/>
  <c r="N128" i="13"/>
  <c r="O128" i="13"/>
  <c r="Q98" i="13"/>
  <c r="R98" i="13"/>
  <c r="B157" i="13"/>
  <c r="C157" i="13"/>
  <c r="D157" i="13"/>
  <c r="E157" i="13"/>
  <c r="F157" i="13"/>
  <c r="I157" i="13"/>
  <c r="J157" i="13"/>
  <c r="L157" i="13"/>
  <c r="M157" i="13"/>
  <c r="N157" i="13"/>
  <c r="O157" i="13"/>
  <c r="Q99" i="13"/>
  <c r="R99" i="13"/>
  <c r="B80" i="13"/>
  <c r="C80" i="13"/>
  <c r="D80" i="13"/>
  <c r="E80" i="13"/>
  <c r="F80" i="13"/>
  <c r="I80" i="13"/>
  <c r="J80" i="13"/>
  <c r="L80" i="13"/>
  <c r="M80" i="13"/>
  <c r="N80" i="13"/>
  <c r="O80" i="13"/>
  <c r="Q100" i="13"/>
  <c r="R100" i="13"/>
  <c r="B249" i="13"/>
  <c r="C249" i="13"/>
  <c r="D249" i="13"/>
  <c r="E249" i="13"/>
  <c r="F249" i="13"/>
  <c r="I249" i="13"/>
  <c r="J249" i="13"/>
  <c r="L249" i="13"/>
  <c r="M249" i="13"/>
  <c r="N249" i="13"/>
  <c r="O249" i="13"/>
  <c r="Q101" i="13"/>
  <c r="R101" i="13"/>
  <c r="B250" i="13"/>
  <c r="C250" i="13"/>
  <c r="D250" i="13"/>
  <c r="E250" i="13"/>
  <c r="F250" i="13"/>
  <c r="I250" i="13"/>
  <c r="J250" i="13"/>
  <c r="L250" i="13"/>
  <c r="M250" i="13"/>
  <c r="N250" i="13"/>
  <c r="O250" i="13"/>
  <c r="Q102" i="13"/>
  <c r="R102" i="13"/>
  <c r="B220" i="13"/>
  <c r="C220" i="13"/>
  <c r="D220" i="13"/>
  <c r="E220" i="13"/>
  <c r="F220" i="13"/>
  <c r="I220" i="13"/>
  <c r="J220" i="13"/>
  <c r="L220" i="13"/>
  <c r="M220" i="13"/>
  <c r="N220" i="13"/>
  <c r="O220" i="13"/>
  <c r="Q103" i="13"/>
  <c r="R103" i="13"/>
  <c r="B158" i="13"/>
  <c r="C158" i="13"/>
  <c r="D158" i="13"/>
  <c r="E158" i="13"/>
  <c r="F158" i="13"/>
  <c r="I158" i="13"/>
  <c r="J158" i="13"/>
  <c r="L158" i="13"/>
  <c r="M158" i="13"/>
  <c r="N158" i="13"/>
  <c r="O158" i="13"/>
  <c r="Q104" i="13"/>
  <c r="R104" i="13"/>
  <c r="B86" i="13"/>
  <c r="C86" i="13"/>
  <c r="D86" i="13"/>
  <c r="E86" i="13"/>
  <c r="F86" i="13"/>
  <c r="I86" i="13"/>
  <c r="J86" i="13"/>
  <c r="L86" i="13"/>
  <c r="M86" i="13"/>
  <c r="N86" i="13"/>
  <c r="O86" i="13"/>
  <c r="Q105" i="13"/>
  <c r="R105" i="13"/>
  <c r="B81" i="13"/>
  <c r="C81" i="13"/>
  <c r="D81" i="13"/>
  <c r="E81" i="13"/>
  <c r="F81" i="13"/>
  <c r="I81" i="13"/>
  <c r="J81" i="13"/>
  <c r="L81" i="13"/>
  <c r="M81" i="13"/>
  <c r="N81" i="13"/>
  <c r="O81" i="13"/>
  <c r="Q106" i="13"/>
  <c r="R106" i="13"/>
  <c r="B73" i="13"/>
  <c r="C73" i="13"/>
  <c r="D73" i="13"/>
  <c r="E73" i="13"/>
  <c r="F73" i="13"/>
  <c r="I73" i="13"/>
  <c r="J73" i="13"/>
  <c r="L73" i="13"/>
  <c r="M73" i="13"/>
  <c r="N73" i="13"/>
  <c r="O73" i="13"/>
  <c r="Q107" i="13"/>
  <c r="R107" i="13"/>
  <c r="B87" i="13"/>
  <c r="C87" i="13"/>
  <c r="D87" i="13"/>
  <c r="E87" i="13"/>
  <c r="F87" i="13"/>
  <c r="I87" i="13"/>
  <c r="J87" i="13"/>
  <c r="L87" i="13"/>
  <c r="M87" i="13"/>
  <c r="N87" i="13"/>
  <c r="O87" i="13"/>
  <c r="Q108" i="13"/>
  <c r="R108" i="13"/>
  <c r="B110" i="13"/>
  <c r="C110" i="13"/>
  <c r="D110" i="13"/>
  <c r="E110" i="13"/>
  <c r="F110" i="13"/>
  <c r="I110" i="13"/>
  <c r="J110" i="13"/>
  <c r="L110" i="13"/>
  <c r="M110" i="13"/>
  <c r="N110" i="13"/>
  <c r="O110" i="13"/>
  <c r="Q109" i="13"/>
  <c r="R109" i="13"/>
  <c r="B102" i="13"/>
  <c r="C102" i="13"/>
  <c r="D102" i="13"/>
  <c r="E102" i="13"/>
  <c r="F102" i="13"/>
  <c r="I102" i="13"/>
  <c r="J102" i="13"/>
  <c r="L102" i="13"/>
  <c r="M102" i="13"/>
  <c r="N102" i="13"/>
  <c r="O102" i="13"/>
  <c r="Q110" i="13"/>
  <c r="R110" i="13"/>
  <c r="B193" i="13"/>
  <c r="C193" i="13"/>
  <c r="D193" i="13"/>
  <c r="E193" i="13"/>
  <c r="F193" i="13"/>
  <c r="I193" i="13"/>
  <c r="J193" i="13"/>
  <c r="L193" i="13"/>
  <c r="M193" i="13"/>
  <c r="N193" i="13"/>
  <c r="O193" i="13"/>
  <c r="Q111" i="13"/>
  <c r="R111" i="13"/>
  <c r="B221" i="13"/>
  <c r="C221" i="13"/>
  <c r="D221" i="13"/>
  <c r="E221" i="13"/>
  <c r="F221" i="13"/>
  <c r="I221" i="13"/>
  <c r="J221" i="13"/>
  <c r="L221" i="13"/>
  <c r="M221" i="13"/>
  <c r="N221" i="13"/>
  <c r="O221" i="13"/>
  <c r="Q112" i="13"/>
  <c r="R112" i="13"/>
  <c r="B194" i="13"/>
  <c r="C194" i="13"/>
  <c r="D194" i="13"/>
  <c r="E194" i="13"/>
  <c r="F194" i="13"/>
  <c r="I194" i="13"/>
  <c r="J194" i="13"/>
  <c r="L194" i="13"/>
  <c r="M194" i="13"/>
  <c r="N194" i="13"/>
  <c r="O194" i="13"/>
  <c r="Q113" i="13"/>
  <c r="R113" i="13"/>
  <c r="B195" i="13"/>
  <c r="C195" i="13"/>
  <c r="D195" i="13"/>
  <c r="E195" i="13"/>
  <c r="F195" i="13"/>
  <c r="I195" i="13"/>
  <c r="J195" i="13"/>
  <c r="L195" i="13"/>
  <c r="M195" i="13"/>
  <c r="N195" i="13"/>
  <c r="O195" i="13"/>
  <c r="Q114" i="13"/>
  <c r="R114" i="13"/>
  <c r="B222" i="13"/>
  <c r="C222" i="13"/>
  <c r="D222" i="13"/>
  <c r="E222" i="13"/>
  <c r="F222" i="13"/>
  <c r="I222" i="13"/>
  <c r="J222" i="13"/>
  <c r="L222" i="13"/>
  <c r="M222" i="13"/>
  <c r="N222" i="13"/>
  <c r="O222" i="13"/>
  <c r="Q115" i="13"/>
  <c r="R115" i="13"/>
  <c r="B251" i="13"/>
  <c r="C251" i="13"/>
  <c r="D251" i="13"/>
  <c r="E251" i="13"/>
  <c r="F251" i="13"/>
  <c r="I251" i="13"/>
  <c r="J251" i="13"/>
  <c r="L251" i="13"/>
  <c r="M251" i="13"/>
  <c r="N251" i="13"/>
  <c r="O251" i="13"/>
  <c r="Q116" i="13"/>
  <c r="R116" i="13"/>
  <c r="B111" i="13"/>
  <c r="C111" i="13"/>
  <c r="D111" i="13"/>
  <c r="E111" i="13"/>
  <c r="F111" i="13"/>
  <c r="I111" i="13"/>
  <c r="J111" i="13"/>
  <c r="L111" i="13"/>
  <c r="M111" i="13"/>
  <c r="N111" i="13"/>
  <c r="O111" i="13"/>
  <c r="Q117" i="13"/>
  <c r="R117" i="13"/>
  <c r="B173" i="13"/>
  <c r="C173" i="13"/>
  <c r="D173" i="13"/>
  <c r="E173" i="13"/>
  <c r="F173" i="13"/>
  <c r="I173" i="13"/>
  <c r="J173" i="13"/>
  <c r="L173" i="13"/>
  <c r="M173" i="13"/>
  <c r="N173" i="13"/>
  <c r="O173" i="13"/>
  <c r="Q118" i="13"/>
  <c r="R118" i="13"/>
  <c r="B252" i="13"/>
  <c r="C252" i="13"/>
  <c r="D252" i="13"/>
  <c r="E252" i="13"/>
  <c r="F252" i="13"/>
  <c r="I252" i="13"/>
  <c r="J252" i="13"/>
  <c r="L252" i="13"/>
  <c r="M252" i="13"/>
  <c r="N252" i="13"/>
  <c r="O252" i="13"/>
  <c r="Q119" i="13"/>
  <c r="R119" i="13"/>
  <c r="B196" i="13"/>
  <c r="C196" i="13"/>
  <c r="D196" i="13"/>
  <c r="E196" i="13"/>
  <c r="F196" i="13"/>
  <c r="I196" i="13"/>
  <c r="J196" i="13"/>
  <c r="L196" i="13"/>
  <c r="M196" i="13"/>
  <c r="N196" i="13"/>
  <c r="O196" i="13"/>
  <c r="Q120" i="13"/>
  <c r="R120" i="13"/>
  <c r="B197" i="13"/>
  <c r="C197" i="13"/>
  <c r="D197" i="13"/>
  <c r="E197" i="13"/>
  <c r="F197" i="13"/>
  <c r="I197" i="13"/>
  <c r="J197" i="13"/>
  <c r="L197" i="13"/>
  <c r="M197" i="13"/>
  <c r="N197" i="13"/>
  <c r="O197" i="13"/>
  <c r="Q121" i="13"/>
  <c r="R121" i="13"/>
  <c r="B174" i="13"/>
  <c r="C174" i="13"/>
  <c r="D174" i="13"/>
  <c r="E174" i="13"/>
  <c r="F174" i="13"/>
  <c r="I174" i="13"/>
  <c r="J174" i="13"/>
  <c r="L174" i="13"/>
  <c r="M174" i="13"/>
  <c r="N174" i="13"/>
  <c r="O174" i="13"/>
  <c r="Q122" i="13"/>
  <c r="R122" i="13"/>
  <c r="B159" i="13"/>
  <c r="C159" i="13"/>
  <c r="D159" i="13"/>
  <c r="E159" i="13"/>
  <c r="F159" i="13"/>
  <c r="I159" i="13"/>
  <c r="J159" i="13"/>
  <c r="L159" i="13"/>
  <c r="M159" i="13"/>
  <c r="N159" i="13"/>
  <c r="O159" i="13"/>
  <c r="Q123" i="13"/>
  <c r="R123" i="13"/>
  <c r="B93" i="13"/>
  <c r="C93" i="13"/>
  <c r="D93" i="13"/>
  <c r="E93" i="13"/>
  <c r="F93" i="13"/>
  <c r="I93" i="13"/>
  <c r="J93" i="13"/>
  <c r="L93" i="13"/>
  <c r="M93" i="13"/>
  <c r="N93" i="13"/>
  <c r="O93" i="13"/>
  <c r="Q124" i="13"/>
  <c r="R124" i="13"/>
  <c r="B223" i="13"/>
  <c r="C223" i="13"/>
  <c r="D223" i="13"/>
  <c r="E223" i="13"/>
  <c r="F223" i="13"/>
  <c r="I223" i="13"/>
  <c r="J223" i="13"/>
  <c r="L223" i="13"/>
  <c r="M223" i="13"/>
  <c r="N223" i="13"/>
  <c r="O223" i="13"/>
  <c r="Q125" i="13"/>
  <c r="R125" i="13"/>
  <c r="B224" i="13"/>
  <c r="C224" i="13"/>
  <c r="D224" i="13"/>
  <c r="E224" i="13"/>
  <c r="F224" i="13"/>
  <c r="I224" i="13"/>
  <c r="J224" i="13"/>
  <c r="L224" i="13"/>
  <c r="M224" i="13"/>
  <c r="N224" i="13"/>
  <c r="O224" i="13"/>
  <c r="Q126" i="13"/>
  <c r="R126" i="13"/>
  <c r="B82" i="13"/>
  <c r="C82" i="13"/>
  <c r="D82" i="13"/>
  <c r="E82" i="13"/>
  <c r="F82" i="13"/>
  <c r="I82" i="13"/>
  <c r="J82" i="13"/>
  <c r="K82" i="13"/>
  <c r="L82" i="13"/>
  <c r="M82" i="13"/>
  <c r="N82" i="13"/>
  <c r="O82" i="13"/>
  <c r="Q127" i="13"/>
  <c r="R127" i="13"/>
  <c r="B225" i="13"/>
  <c r="C225" i="13"/>
  <c r="D225" i="13"/>
  <c r="E225" i="13"/>
  <c r="F225" i="13"/>
  <c r="I225" i="13"/>
  <c r="J225" i="13"/>
  <c r="L225" i="13"/>
  <c r="M225" i="13"/>
  <c r="N225" i="13"/>
  <c r="O225" i="13"/>
  <c r="Q128" i="13"/>
  <c r="R128" i="13"/>
  <c r="B175" i="13"/>
  <c r="C175" i="13"/>
  <c r="D175" i="13"/>
  <c r="E175" i="13"/>
  <c r="F175" i="13"/>
  <c r="I175" i="13"/>
  <c r="J175" i="13"/>
  <c r="L175" i="13"/>
  <c r="M175" i="13"/>
  <c r="N175" i="13"/>
  <c r="O175" i="13"/>
  <c r="Q129" i="13"/>
  <c r="R129" i="13"/>
  <c r="B226" i="13"/>
  <c r="C226" i="13"/>
  <c r="D226" i="13"/>
  <c r="E226" i="13"/>
  <c r="F226" i="13"/>
  <c r="I226" i="13"/>
  <c r="J226" i="13"/>
  <c r="L226" i="13"/>
  <c r="M226" i="13"/>
  <c r="N226" i="13"/>
  <c r="O226" i="13"/>
  <c r="Q130" i="13"/>
  <c r="R130" i="13"/>
  <c r="B129" i="13"/>
  <c r="C129" i="13"/>
  <c r="D129" i="13"/>
  <c r="E129" i="13"/>
  <c r="F129" i="13"/>
  <c r="I129" i="13"/>
  <c r="J129" i="13"/>
  <c r="L129" i="13"/>
  <c r="M129" i="13"/>
  <c r="N129" i="13"/>
  <c r="O129" i="13"/>
  <c r="Q131" i="13"/>
  <c r="R131" i="13"/>
  <c r="B148" i="13"/>
  <c r="C148" i="13"/>
  <c r="D148" i="13"/>
  <c r="E148" i="13"/>
  <c r="F148" i="13"/>
  <c r="I148" i="13"/>
  <c r="J148" i="13"/>
  <c r="L148" i="13"/>
  <c r="M148" i="13"/>
  <c r="N148" i="13"/>
  <c r="O148" i="13"/>
  <c r="Q132" i="13"/>
  <c r="R132" i="13"/>
  <c r="B253" i="13"/>
  <c r="C253" i="13"/>
  <c r="D253" i="13"/>
  <c r="E253" i="13"/>
  <c r="F253" i="13"/>
  <c r="I253" i="13"/>
  <c r="J253" i="13"/>
  <c r="L253" i="13"/>
  <c r="M253" i="13"/>
  <c r="N253" i="13"/>
  <c r="O253" i="13"/>
  <c r="Q133" i="13"/>
  <c r="R133" i="13"/>
  <c r="B176" i="13"/>
  <c r="C176" i="13"/>
  <c r="D176" i="13"/>
  <c r="E176" i="13"/>
  <c r="F176" i="13"/>
  <c r="I176" i="13"/>
  <c r="J176" i="13"/>
  <c r="L176" i="13"/>
  <c r="M176" i="13"/>
  <c r="N176" i="13"/>
  <c r="O176" i="13"/>
  <c r="Q134" i="13"/>
  <c r="R134" i="13"/>
  <c r="B130" i="13"/>
  <c r="C130" i="13"/>
  <c r="D130" i="13"/>
  <c r="E130" i="13"/>
  <c r="F130" i="13"/>
  <c r="I130" i="13"/>
  <c r="J130" i="13"/>
  <c r="L130" i="13"/>
  <c r="M130" i="13"/>
  <c r="N130" i="13"/>
  <c r="O130" i="13"/>
  <c r="Q135" i="13"/>
  <c r="R135" i="13"/>
  <c r="B131" i="13"/>
  <c r="C131" i="13"/>
  <c r="D131" i="13"/>
  <c r="E131" i="13"/>
  <c r="F131" i="13"/>
  <c r="I131" i="13"/>
  <c r="J131" i="13"/>
  <c r="L131" i="13"/>
  <c r="M131" i="13"/>
  <c r="N131" i="13"/>
  <c r="O131" i="13"/>
  <c r="Q136" i="13"/>
  <c r="R136" i="13"/>
  <c r="B94" i="13"/>
  <c r="C94" i="13"/>
  <c r="D94" i="13"/>
  <c r="E94" i="13"/>
  <c r="F94" i="13"/>
  <c r="I94" i="13"/>
  <c r="J94" i="13"/>
  <c r="L94" i="13"/>
  <c r="M94" i="13"/>
  <c r="N94" i="13"/>
  <c r="O94" i="13"/>
  <c r="Q137" i="13"/>
  <c r="R137" i="13"/>
  <c r="B132" i="13"/>
  <c r="C132" i="13"/>
  <c r="D132" i="13"/>
  <c r="E132" i="13"/>
  <c r="F132" i="13"/>
  <c r="I132" i="13"/>
  <c r="J132" i="13"/>
  <c r="L132" i="13"/>
  <c r="M132" i="13"/>
  <c r="N132" i="13"/>
  <c r="O132" i="13"/>
  <c r="Q138" i="13"/>
  <c r="R138" i="13"/>
  <c r="B160" i="13"/>
  <c r="C160" i="13"/>
  <c r="D160" i="13"/>
  <c r="E160" i="13"/>
  <c r="F160" i="13"/>
  <c r="I160" i="13"/>
  <c r="J160" i="13"/>
  <c r="L160" i="13"/>
  <c r="M160" i="13"/>
  <c r="N160" i="13"/>
  <c r="O160" i="13"/>
  <c r="Q139" i="13"/>
  <c r="R139" i="13"/>
  <c r="B254" i="13"/>
  <c r="C254" i="13"/>
  <c r="D254" i="13"/>
  <c r="E254" i="13"/>
  <c r="F254" i="13"/>
  <c r="I254" i="13"/>
  <c r="J254" i="13"/>
  <c r="L254" i="13"/>
  <c r="M254" i="13"/>
  <c r="N254" i="13"/>
  <c r="O254" i="13"/>
  <c r="Q140" i="13"/>
  <c r="R140" i="13"/>
  <c r="B255" i="13"/>
  <c r="C255" i="13"/>
  <c r="D255" i="13"/>
  <c r="E255" i="13"/>
  <c r="F255" i="13"/>
  <c r="I255" i="13"/>
  <c r="J255" i="13"/>
  <c r="L255" i="13"/>
  <c r="M255" i="13"/>
  <c r="N255" i="13"/>
  <c r="O255" i="13"/>
  <c r="Q141" i="13"/>
  <c r="R141" i="13"/>
  <c r="B161" i="13"/>
  <c r="C161" i="13"/>
  <c r="D161" i="13"/>
  <c r="E161" i="13"/>
  <c r="F161" i="13"/>
  <c r="I161" i="13"/>
  <c r="J161" i="13"/>
  <c r="L161" i="13"/>
  <c r="M161" i="13"/>
  <c r="N161" i="13"/>
  <c r="O161" i="13"/>
  <c r="Q142" i="13"/>
  <c r="R142" i="13"/>
  <c r="B177" i="13"/>
  <c r="C177" i="13"/>
  <c r="D177" i="13"/>
  <c r="E177" i="13"/>
  <c r="F177" i="13"/>
  <c r="I177" i="13"/>
  <c r="J177" i="13"/>
  <c r="L177" i="13"/>
  <c r="M177" i="13"/>
  <c r="N177" i="13"/>
  <c r="O177" i="13"/>
  <c r="Q143" i="13"/>
  <c r="R143" i="13"/>
  <c r="B103" i="13"/>
  <c r="C103" i="13"/>
  <c r="D103" i="13"/>
  <c r="E103" i="13"/>
  <c r="F103" i="13"/>
  <c r="I103" i="13"/>
  <c r="J103" i="13"/>
  <c r="L103" i="13"/>
  <c r="M103" i="13"/>
  <c r="N103" i="13"/>
  <c r="O103" i="13"/>
  <c r="Q144" i="13"/>
  <c r="R144" i="13"/>
  <c r="B198" i="13"/>
  <c r="C198" i="13"/>
  <c r="D198" i="13"/>
  <c r="E198" i="13"/>
  <c r="F198" i="13"/>
  <c r="I198" i="13"/>
  <c r="J198" i="13"/>
  <c r="L198" i="13"/>
  <c r="M198" i="13"/>
  <c r="N198" i="13"/>
  <c r="O198" i="13"/>
  <c r="Q145" i="13"/>
  <c r="R145" i="13"/>
  <c r="B95" i="13"/>
  <c r="C95" i="13"/>
  <c r="D95" i="13"/>
  <c r="E95" i="13"/>
  <c r="F95" i="13"/>
  <c r="I95" i="13"/>
  <c r="J95" i="13"/>
  <c r="L95" i="13"/>
  <c r="M95" i="13"/>
  <c r="N95" i="13"/>
  <c r="O95" i="13"/>
  <c r="Q146" i="13"/>
  <c r="R146" i="13"/>
  <c r="B227" i="13"/>
  <c r="C227" i="13"/>
  <c r="D227" i="13"/>
  <c r="E227" i="13"/>
  <c r="F227" i="13"/>
  <c r="I227" i="13"/>
  <c r="J227" i="13"/>
  <c r="L227" i="13"/>
  <c r="M227" i="13"/>
  <c r="N227" i="13"/>
  <c r="O227" i="13"/>
  <c r="Q147" i="13"/>
  <c r="R147" i="13"/>
  <c r="B149" i="13"/>
  <c r="C149" i="13"/>
  <c r="D149" i="13"/>
  <c r="E149" i="13"/>
  <c r="F149" i="13"/>
  <c r="I149" i="13"/>
  <c r="J149" i="13"/>
  <c r="L149" i="13"/>
  <c r="M149" i="13"/>
  <c r="N149" i="13"/>
  <c r="O149" i="13"/>
  <c r="Q148" i="13"/>
  <c r="R148" i="13"/>
  <c r="B112" i="13"/>
  <c r="C112" i="13"/>
  <c r="D112" i="13"/>
  <c r="E112" i="13"/>
  <c r="F112" i="13"/>
  <c r="I112" i="13"/>
  <c r="J112" i="13"/>
  <c r="L112" i="13"/>
  <c r="M112" i="13"/>
  <c r="N112" i="13"/>
  <c r="O112" i="13"/>
  <c r="Q149" i="13"/>
  <c r="R149" i="13"/>
  <c r="B228" i="13"/>
  <c r="C228" i="13"/>
  <c r="D228" i="13"/>
  <c r="E228" i="13"/>
  <c r="F228" i="13"/>
  <c r="I228" i="13"/>
  <c r="J228" i="13"/>
  <c r="L228" i="13"/>
  <c r="M228" i="13"/>
  <c r="N228" i="13"/>
  <c r="O228" i="13"/>
  <c r="Q150" i="13"/>
  <c r="R150" i="13"/>
  <c r="B178" i="13"/>
  <c r="C178" i="13"/>
  <c r="D178" i="13"/>
  <c r="E178" i="13"/>
  <c r="F178" i="13"/>
  <c r="I178" i="13"/>
  <c r="J178" i="13"/>
  <c r="L178" i="13"/>
  <c r="M178" i="13"/>
  <c r="N178" i="13"/>
  <c r="O178" i="13"/>
  <c r="Q151" i="13"/>
  <c r="R151" i="13"/>
  <c r="B96" i="13"/>
  <c r="C96" i="13"/>
  <c r="D96" i="13"/>
  <c r="E96" i="13"/>
  <c r="F96" i="13"/>
  <c r="I96" i="13"/>
  <c r="J96" i="13"/>
  <c r="L96" i="13"/>
  <c r="M96" i="13"/>
  <c r="N96" i="13"/>
  <c r="O96" i="13"/>
  <c r="Q152" i="13"/>
  <c r="R152" i="13"/>
  <c r="B229" i="13"/>
  <c r="C229" i="13"/>
  <c r="D229" i="13"/>
  <c r="E229" i="13"/>
  <c r="F229" i="13"/>
  <c r="I229" i="13"/>
  <c r="J229" i="13"/>
  <c r="L229" i="13"/>
  <c r="M229" i="13"/>
  <c r="N229" i="13"/>
  <c r="O229" i="13"/>
  <c r="Q153" i="13"/>
  <c r="R153" i="13"/>
  <c r="B199" i="13"/>
  <c r="C199" i="13"/>
  <c r="D199" i="13"/>
  <c r="E199" i="13"/>
  <c r="F199" i="13"/>
  <c r="I199" i="13"/>
  <c r="J199" i="13"/>
  <c r="L199" i="13"/>
  <c r="M199" i="13"/>
  <c r="N199" i="13"/>
  <c r="O199" i="13"/>
  <c r="Q154" i="13"/>
  <c r="R154" i="13"/>
  <c r="B230" i="13"/>
  <c r="C230" i="13"/>
  <c r="D230" i="13"/>
  <c r="E230" i="13"/>
  <c r="F230" i="13"/>
  <c r="I230" i="13"/>
  <c r="J230" i="13"/>
  <c r="L230" i="13"/>
  <c r="M230" i="13"/>
  <c r="N230" i="13"/>
  <c r="O230" i="13"/>
  <c r="Q155" i="13"/>
  <c r="R155" i="13"/>
  <c r="B162" i="13"/>
  <c r="C162" i="13"/>
  <c r="D162" i="13"/>
  <c r="E162" i="13"/>
  <c r="F162" i="13"/>
  <c r="I162" i="13"/>
  <c r="J162" i="13"/>
  <c r="L162" i="13"/>
  <c r="M162" i="13"/>
  <c r="N162" i="13"/>
  <c r="O162" i="13"/>
  <c r="Q156" i="13"/>
  <c r="R156" i="13"/>
  <c r="B163" i="13"/>
  <c r="C163" i="13"/>
  <c r="D163" i="13"/>
  <c r="E163" i="13"/>
  <c r="F163" i="13"/>
  <c r="I163" i="13"/>
  <c r="J163" i="13"/>
  <c r="L163" i="13"/>
  <c r="M163" i="13"/>
  <c r="N163" i="13"/>
  <c r="O163" i="13"/>
  <c r="Q157" i="13"/>
  <c r="R157" i="13"/>
  <c r="B231" i="13"/>
  <c r="C231" i="13"/>
  <c r="D231" i="13"/>
  <c r="E231" i="13"/>
  <c r="F231" i="13"/>
  <c r="I231" i="13"/>
  <c r="J231" i="13"/>
  <c r="L231" i="13"/>
  <c r="M231" i="13"/>
  <c r="N231" i="13"/>
  <c r="O231" i="13"/>
  <c r="Q158" i="13"/>
  <c r="R158" i="13"/>
  <c r="B200" i="13"/>
  <c r="C200" i="13"/>
  <c r="D200" i="13"/>
  <c r="E200" i="13"/>
  <c r="F200" i="13"/>
  <c r="I200" i="13"/>
  <c r="J200" i="13"/>
  <c r="L200" i="13"/>
  <c r="M200" i="13"/>
  <c r="N200" i="13"/>
  <c r="O200" i="13"/>
  <c r="Q159" i="13"/>
  <c r="R159" i="13"/>
  <c r="B113" i="13"/>
  <c r="C113" i="13"/>
  <c r="D113" i="13"/>
  <c r="E113" i="13"/>
  <c r="F113" i="13"/>
  <c r="I113" i="13"/>
  <c r="J113" i="13"/>
  <c r="L113" i="13"/>
  <c r="M113" i="13"/>
  <c r="N113" i="13"/>
  <c r="O113" i="13"/>
  <c r="Q160" i="13"/>
  <c r="R160" i="13"/>
  <c r="B179" i="13"/>
  <c r="C179" i="13"/>
  <c r="D179" i="13"/>
  <c r="E179" i="13"/>
  <c r="F179" i="13"/>
  <c r="I179" i="13"/>
  <c r="J179" i="13"/>
  <c r="L179" i="13"/>
  <c r="M179" i="13"/>
  <c r="N179" i="13"/>
  <c r="O179" i="13"/>
  <c r="Q161" i="13"/>
  <c r="R161" i="13"/>
  <c r="B114" i="13"/>
  <c r="C114" i="13"/>
  <c r="D114" i="13"/>
  <c r="E114" i="13"/>
  <c r="F114" i="13"/>
  <c r="I114" i="13"/>
  <c r="J114" i="13"/>
  <c r="L114" i="13"/>
  <c r="M114" i="13"/>
  <c r="N114" i="13"/>
  <c r="O114" i="13"/>
  <c r="Q162" i="13"/>
  <c r="R162" i="13"/>
  <c r="B115" i="13"/>
  <c r="C115" i="13"/>
  <c r="D115" i="13"/>
  <c r="E115" i="13"/>
  <c r="F115" i="13"/>
  <c r="I115" i="13"/>
  <c r="J115" i="13"/>
  <c r="L115" i="13"/>
  <c r="M115" i="13"/>
  <c r="N115" i="13"/>
  <c r="O115" i="13"/>
  <c r="Q163" i="13"/>
  <c r="R163" i="13"/>
  <c r="B256" i="13"/>
  <c r="C256" i="13"/>
  <c r="D256" i="13"/>
  <c r="E256" i="13"/>
  <c r="F256" i="13"/>
  <c r="I256" i="13"/>
  <c r="J256" i="13"/>
  <c r="L256" i="13"/>
  <c r="M256" i="13"/>
  <c r="N256" i="13"/>
  <c r="O256" i="13"/>
  <c r="Q164" i="13"/>
  <c r="R164" i="13"/>
  <c r="B232" i="13"/>
  <c r="C232" i="13"/>
  <c r="D232" i="13"/>
  <c r="E232" i="13"/>
  <c r="F232" i="13"/>
  <c r="I232" i="13"/>
  <c r="J232" i="13"/>
  <c r="L232" i="13"/>
  <c r="M232" i="13"/>
  <c r="N232" i="13"/>
  <c r="O232" i="13"/>
  <c r="Q165" i="13"/>
  <c r="R165" i="13"/>
  <c r="B233" i="13"/>
  <c r="C233" i="13"/>
  <c r="D233" i="13"/>
  <c r="E233" i="13"/>
  <c r="F233" i="13"/>
  <c r="I233" i="13"/>
  <c r="J233" i="13"/>
  <c r="L233" i="13"/>
  <c r="M233" i="13"/>
  <c r="N233" i="13"/>
  <c r="O233" i="13"/>
  <c r="Q166" i="13"/>
  <c r="R166" i="13"/>
  <c r="B88" i="13"/>
  <c r="C88" i="13"/>
  <c r="D88" i="13"/>
  <c r="E88" i="13"/>
  <c r="F88" i="13"/>
  <c r="I88" i="13"/>
  <c r="J88" i="13"/>
  <c r="L88" i="13"/>
  <c r="M88" i="13"/>
  <c r="N88" i="13"/>
  <c r="O88" i="13"/>
  <c r="Q167" i="13"/>
  <c r="R167" i="13"/>
  <c r="B104" i="13"/>
  <c r="C104" i="13"/>
  <c r="D104" i="13"/>
  <c r="E104" i="13"/>
  <c r="F104" i="13"/>
  <c r="I104" i="13"/>
  <c r="J104" i="13"/>
  <c r="L104" i="13"/>
  <c r="M104" i="13"/>
  <c r="N104" i="13"/>
  <c r="O104" i="13"/>
  <c r="Q168" i="13"/>
  <c r="R168" i="13"/>
  <c r="B89" i="13"/>
  <c r="C89" i="13"/>
  <c r="D89" i="13"/>
  <c r="E89" i="13"/>
  <c r="F89" i="13"/>
  <c r="I89" i="13"/>
  <c r="J89" i="13"/>
  <c r="L89" i="13"/>
  <c r="M89" i="13"/>
  <c r="N89" i="13"/>
  <c r="O89" i="13"/>
  <c r="Q169" i="13"/>
  <c r="R169" i="13"/>
  <c r="B150" i="13"/>
  <c r="C150" i="13"/>
  <c r="D150" i="13"/>
  <c r="E150" i="13"/>
  <c r="F150" i="13"/>
  <c r="I150" i="13"/>
  <c r="J150" i="13"/>
  <c r="L150" i="13"/>
  <c r="M150" i="13"/>
  <c r="N150" i="13"/>
  <c r="O150" i="13"/>
  <c r="Q170" i="13"/>
  <c r="R170" i="13"/>
  <c r="B234" i="13"/>
  <c r="C234" i="13"/>
  <c r="D234" i="13"/>
  <c r="E234" i="13"/>
  <c r="F234" i="13"/>
  <c r="I234" i="13"/>
  <c r="J234" i="13"/>
  <c r="L234" i="13"/>
  <c r="M234" i="13"/>
  <c r="N234" i="13"/>
  <c r="O234" i="13"/>
  <c r="Q171" i="13"/>
  <c r="R171" i="13"/>
  <c r="B180" i="13"/>
  <c r="C180" i="13"/>
  <c r="D180" i="13"/>
  <c r="E180" i="13"/>
  <c r="F180" i="13"/>
  <c r="I180" i="13"/>
  <c r="J180" i="13"/>
  <c r="L180" i="13"/>
  <c r="M180" i="13"/>
  <c r="N180" i="13"/>
  <c r="O180" i="13"/>
  <c r="Q172" i="13"/>
  <c r="R172" i="13"/>
  <c r="B116" i="13"/>
  <c r="C116" i="13"/>
  <c r="D116" i="13"/>
  <c r="E116" i="13"/>
  <c r="F116" i="13"/>
  <c r="I116" i="13"/>
  <c r="J116" i="13"/>
  <c r="L116" i="13"/>
  <c r="M116" i="13"/>
  <c r="N116" i="13"/>
  <c r="O116" i="13"/>
  <c r="Q173" i="13"/>
  <c r="R173" i="13"/>
  <c r="B133" i="13"/>
  <c r="C133" i="13"/>
  <c r="D133" i="13"/>
  <c r="E133" i="13"/>
  <c r="F133" i="13"/>
  <c r="I133" i="13"/>
  <c r="J133" i="13"/>
  <c r="L133" i="13"/>
  <c r="M133" i="13"/>
  <c r="N133" i="13"/>
  <c r="O133" i="13"/>
  <c r="Q174" i="13"/>
  <c r="R174" i="13"/>
  <c r="B235" i="13"/>
  <c r="C235" i="13"/>
  <c r="D235" i="13"/>
  <c r="E235" i="13"/>
  <c r="F235" i="13"/>
  <c r="I235" i="13"/>
  <c r="J235" i="13"/>
  <c r="L235" i="13"/>
  <c r="M235" i="13"/>
  <c r="N235" i="13"/>
  <c r="O235" i="13"/>
  <c r="Q175" i="13"/>
  <c r="R175" i="13"/>
  <c r="B201" i="13"/>
  <c r="C201" i="13"/>
  <c r="D201" i="13"/>
  <c r="E201" i="13"/>
  <c r="F201" i="13"/>
  <c r="I201" i="13"/>
  <c r="J201" i="13"/>
  <c r="L201" i="13"/>
  <c r="M201" i="13"/>
  <c r="N201" i="13"/>
  <c r="O201" i="13"/>
  <c r="Q176" i="13"/>
  <c r="R176" i="13"/>
  <c r="B236" i="13"/>
  <c r="C236" i="13"/>
  <c r="D236" i="13"/>
  <c r="E236" i="13"/>
  <c r="F236" i="13"/>
  <c r="I236" i="13"/>
  <c r="J236" i="13"/>
  <c r="L236" i="13"/>
  <c r="M236" i="13"/>
  <c r="N236" i="13"/>
  <c r="O236" i="13"/>
  <c r="Q177" i="13"/>
  <c r="R177" i="13"/>
  <c r="B202" i="13"/>
  <c r="C202" i="13"/>
  <c r="D202" i="13"/>
  <c r="E202" i="13"/>
  <c r="F202" i="13"/>
  <c r="I202" i="13"/>
  <c r="J202" i="13"/>
  <c r="L202" i="13"/>
  <c r="M202" i="13"/>
  <c r="N202" i="13"/>
  <c r="O202" i="13"/>
  <c r="Q178" i="13"/>
  <c r="R178" i="13"/>
  <c r="B164" i="13"/>
  <c r="C164" i="13"/>
  <c r="D164" i="13"/>
  <c r="E164" i="13"/>
  <c r="F164" i="13"/>
  <c r="I164" i="13"/>
  <c r="J164" i="13"/>
  <c r="L164" i="13"/>
  <c r="M164" i="13"/>
  <c r="N164" i="13"/>
  <c r="O164" i="13"/>
  <c r="Q179" i="13"/>
  <c r="R179" i="13"/>
  <c r="B134" i="13"/>
  <c r="C134" i="13"/>
  <c r="D134" i="13"/>
  <c r="E134" i="13"/>
  <c r="F134" i="13"/>
  <c r="I134" i="13"/>
  <c r="J134" i="13"/>
  <c r="L134" i="13"/>
  <c r="M134" i="13"/>
  <c r="N134" i="13"/>
  <c r="O134" i="13"/>
  <c r="Q180" i="13"/>
  <c r="R180" i="13"/>
  <c r="B203" i="13"/>
  <c r="C203" i="13"/>
  <c r="D203" i="13"/>
  <c r="E203" i="13"/>
  <c r="F203" i="13"/>
  <c r="I203" i="13"/>
  <c r="J203" i="13"/>
  <c r="L203" i="13"/>
  <c r="M203" i="13"/>
  <c r="N203" i="13"/>
  <c r="O203" i="13"/>
  <c r="Q181" i="13"/>
  <c r="R181" i="13"/>
  <c r="B151" i="13"/>
  <c r="C151" i="13"/>
  <c r="D151" i="13"/>
  <c r="E151" i="13"/>
  <c r="F151" i="13"/>
  <c r="I151" i="13"/>
  <c r="J151" i="13"/>
  <c r="L151" i="13"/>
  <c r="M151" i="13"/>
  <c r="N151" i="13"/>
  <c r="O151" i="13"/>
  <c r="Q182" i="13"/>
  <c r="R182" i="13"/>
  <c r="B135" i="13"/>
  <c r="C135" i="13"/>
  <c r="D135" i="13"/>
  <c r="E135" i="13"/>
  <c r="F135" i="13"/>
  <c r="I135" i="13"/>
  <c r="J135" i="13"/>
  <c r="L135" i="13"/>
  <c r="M135" i="13"/>
  <c r="N135" i="13"/>
  <c r="O135" i="13"/>
  <c r="Q183" i="13"/>
  <c r="R183" i="13"/>
  <c r="B204" i="13"/>
  <c r="C204" i="13"/>
  <c r="D204" i="13"/>
  <c r="E204" i="13"/>
  <c r="F204" i="13"/>
  <c r="I204" i="13"/>
  <c r="J204" i="13"/>
  <c r="L204" i="13"/>
  <c r="M204" i="13"/>
  <c r="N204" i="13"/>
  <c r="O204" i="13"/>
  <c r="Q184" i="13"/>
  <c r="R184" i="13"/>
  <c r="B105" i="13"/>
  <c r="C105" i="13"/>
  <c r="D105" i="13"/>
  <c r="E105" i="13"/>
  <c r="F105" i="13"/>
  <c r="I105" i="13"/>
  <c r="J105" i="13"/>
  <c r="K105" i="13"/>
  <c r="L105" i="13"/>
  <c r="M105" i="13"/>
  <c r="N105" i="13"/>
  <c r="O105" i="13"/>
  <c r="Q185" i="13"/>
  <c r="R185" i="13"/>
  <c r="B205" i="13"/>
  <c r="C205" i="13"/>
  <c r="D205" i="13"/>
  <c r="E205" i="13"/>
  <c r="F205" i="13"/>
  <c r="I205" i="13"/>
  <c r="J205" i="13"/>
  <c r="L205" i="13"/>
  <c r="M205" i="13"/>
  <c r="N205" i="13"/>
  <c r="O205" i="13"/>
  <c r="Q186" i="13"/>
  <c r="R186" i="13"/>
  <c r="B74" i="13"/>
  <c r="C74" i="13"/>
  <c r="D74" i="13"/>
  <c r="E74" i="13"/>
  <c r="F74" i="13"/>
  <c r="I74" i="13"/>
  <c r="J74" i="13"/>
  <c r="L74" i="13"/>
  <c r="M74" i="13"/>
  <c r="N74" i="13"/>
  <c r="O74" i="13"/>
  <c r="Q187" i="13"/>
  <c r="R187" i="13"/>
  <c r="B181" i="13"/>
  <c r="C181" i="13"/>
  <c r="D181" i="13"/>
  <c r="E181" i="13"/>
  <c r="F181" i="13"/>
  <c r="I181" i="13"/>
  <c r="J181" i="13"/>
  <c r="L181" i="13"/>
  <c r="M181" i="13"/>
  <c r="N181" i="13"/>
  <c r="O181" i="13"/>
  <c r="Q188" i="13"/>
  <c r="R188" i="13"/>
  <c r="B165" i="13"/>
  <c r="C165" i="13"/>
  <c r="D165" i="13"/>
  <c r="E165" i="13"/>
  <c r="F165" i="13"/>
  <c r="I165" i="13"/>
  <c r="J165" i="13"/>
  <c r="L165" i="13"/>
  <c r="M165" i="13"/>
  <c r="N165" i="13"/>
  <c r="O165" i="13"/>
  <c r="Q189" i="13"/>
  <c r="R189" i="13"/>
  <c r="B90" i="13"/>
  <c r="C90" i="13"/>
  <c r="D90" i="13"/>
  <c r="E90" i="13"/>
  <c r="F90" i="13"/>
  <c r="I90" i="13"/>
  <c r="J90" i="13"/>
  <c r="K90" i="13"/>
  <c r="L90" i="13"/>
  <c r="M90" i="13"/>
  <c r="N90" i="13"/>
  <c r="O90" i="13"/>
  <c r="Q190" i="13"/>
  <c r="R190" i="13"/>
  <c r="B136" i="13"/>
  <c r="C136" i="13"/>
  <c r="D136" i="13"/>
  <c r="E136" i="13"/>
  <c r="F136" i="13"/>
  <c r="I136" i="13"/>
  <c r="J136" i="13"/>
  <c r="L136" i="13"/>
  <c r="M136" i="13"/>
  <c r="N136" i="13"/>
  <c r="O136" i="13"/>
  <c r="Q191" i="13"/>
  <c r="R191" i="13"/>
  <c r="B182" i="13"/>
  <c r="C182" i="13"/>
  <c r="D182" i="13"/>
  <c r="E182" i="13"/>
  <c r="F182" i="13"/>
  <c r="I182" i="13"/>
  <c r="J182" i="13"/>
  <c r="L182" i="13"/>
  <c r="M182" i="13"/>
  <c r="N182" i="13"/>
  <c r="O182" i="13"/>
  <c r="Q192" i="13"/>
  <c r="R192" i="13"/>
  <c r="B117" i="13"/>
  <c r="C117" i="13"/>
  <c r="D117" i="13"/>
  <c r="E117" i="13"/>
  <c r="F117" i="13"/>
  <c r="I117" i="13"/>
  <c r="J117" i="13"/>
  <c r="L117" i="13"/>
  <c r="M117" i="13"/>
  <c r="N117" i="13"/>
  <c r="O117" i="13"/>
  <c r="Q193" i="13"/>
  <c r="R193" i="13"/>
  <c r="B237" i="13"/>
  <c r="C237" i="13"/>
  <c r="D237" i="13"/>
  <c r="E237" i="13"/>
  <c r="F237" i="13"/>
  <c r="I237" i="13"/>
  <c r="J237" i="13"/>
  <c r="L237" i="13"/>
  <c r="M237" i="13"/>
  <c r="N237" i="13"/>
  <c r="O237" i="13"/>
  <c r="Q194" i="13"/>
  <c r="R194" i="13"/>
  <c r="B152" i="13"/>
  <c r="C152" i="13"/>
  <c r="D152" i="13"/>
  <c r="E152" i="13"/>
  <c r="F152" i="13"/>
  <c r="I152" i="13"/>
  <c r="J152" i="13"/>
  <c r="L152" i="13"/>
  <c r="M152" i="13"/>
  <c r="N152" i="13"/>
  <c r="O152" i="13"/>
  <c r="Q195" i="13"/>
  <c r="R195" i="13"/>
  <c r="B75" i="13"/>
  <c r="C75" i="13"/>
  <c r="D75" i="13"/>
  <c r="E75" i="13"/>
  <c r="F75" i="13"/>
  <c r="I75" i="13"/>
  <c r="J75" i="13"/>
  <c r="K75" i="13"/>
  <c r="L75" i="13"/>
  <c r="M75" i="13"/>
  <c r="N75" i="13"/>
  <c r="O75" i="13"/>
  <c r="Q196" i="13"/>
  <c r="R196" i="13"/>
  <c r="B76" i="13"/>
  <c r="C76" i="13"/>
  <c r="D76" i="13"/>
  <c r="E76" i="13"/>
  <c r="F76" i="13"/>
  <c r="I76" i="13"/>
  <c r="J76" i="13"/>
  <c r="K76" i="13"/>
  <c r="L76" i="13"/>
  <c r="M76" i="13"/>
  <c r="N76" i="13"/>
  <c r="O76" i="13"/>
  <c r="Q197" i="13"/>
  <c r="R197" i="13"/>
  <c r="B118" i="13"/>
  <c r="C118" i="13"/>
  <c r="D118" i="13"/>
  <c r="E118" i="13"/>
  <c r="F118" i="13"/>
  <c r="I118" i="13"/>
  <c r="J118" i="13"/>
  <c r="L118" i="13"/>
  <c r="M118" i="13"/>
  <c r="N118" i="13"/>
  <c r="O118" i="13"/>
  <c r="Q198" i="13"/>
  <c r="R198" i="13"/>
  <c r="B257" i="13"/>
  <c r="C257" i="13"/>
  <c r="D257" i="13"/>
  <c r="E257" i="13"/>
  <c r="F257" i="13"/>
  <c r="I257" i="13"/>
  <c r="J257" i="13"/>
  <c r="L257" i="13"/>
  <c r="M257" i="13"/>
  <c r="N257" i="13"/>
  <c r="O257" i="13"/>
  <c r="Q199" i="13"/>
  <c r="R199" i="13"/>
  <c r="B258" i="13"/>
  <c r="C258" i="13"/>
  <c r="D258" i="13"/>
  <c r="E258" i="13"/>
  <c r="F258" i="13"/>
  <c r="I258" i="13"/>
  <c r="J258" i="13"/>
  <c r="L258" i="13"/>
  <c r="M258" i="13"/>
  <c r="N258" i="13"/>
  <c r="O258" i="13"/>
  <c r="Q200" i="13"/>
  <c r="R200" i="13"/>
  <c r="B119" i="13"/>
  <c r="C119" i="13"/>
  <c r="D119" i="13"/>
  <c r="E119" i="13"/>
  <c r="F119" i="13"/>
  <c r="I119" i="13"/>
  <c r="J119" i="13"/>
  <c r="L119" i="13"/>
  <c r="M119" i="13"/>
  <c r="N119" i="13"/>
  <c r="O119" i="13"/>
  <c r="Q201" i="13"/>
  <c r="R201" i="13"/>
  <c r="B183" i="13"/>
  <c r="C183" i="13"/>
  <c r="D183" i="13"/>
  <c r="E183" i="13"/>
  <c r="F183" i="13"/>
  <c r="I183" i="13"/>
  <c r="J183" i="13"/>
  <c r="L183" i="13"/>
  <c r="M183" i="13"/>
  <c r="N183" i="13"/>
  <c r="O183" i="13"/>
  <c r="Q202" i="13"/>
  <c r="R202" i="13"/>
  <c r="B238" i="13"/>
  <c r="C238" i="13"/>
  <c r="D238" i="13"/>
  <c r="E238" i="13"/>
  <c r="F238" i="13"/>
  <c r="I238" i="13"/>
  <c r="J238" i="13"/>
  <c r="L238" i="13"/>
  <c r="M238" i="13"/>
  <c r="N238" i="13"/>
  <c r="O238" i="13"/>
  <c r="Q203" i="13"/>
  <c r="R203" i="13"/>
  <c r="B206" i="13"/>
  <c r="C206" i="13"/>
  <c r="D206" i="13"/>
  <c r="E206" i="13"/>
  <c r="F206" i="13"/>
  <c r="I206" i="13"/>
  <c r="J206" i="13"/>
  <c r="L206" i="13"/>
  <c r="M206" i="13"/>
  <c r="N206" i="13"/>
  <c r="O206" i="13"/>
  <c r="Q204" i="13"/>
  <c r="R204" i="13"/>
  <c r="B137" i="13"/>
  <c r="C137" i="13"/>
  <c r="D137" i="13"/>
  <c r="E137" i="13"/>
  <c r="F137" i="13"/>
  <c r="I137" i="13"/>
  <c r="J137" i="13"/>
  <c r="L137" i="13"/>
  <c r="M137" i="13"/>
  <c r="N137" i="13"/>
  <c r="O137" i="13"/>
  <c r="Q205" i="13"/>
  <c r="R205" i="13"/>
  <c r="B184" i="13"/>
  <c r="C184" i="13"/>
  <c r="D184" i="13"/>
  <c r="E184" i="13"/>
  <c r="F184" i="13"/>
  <c r="I184" i="13"/>
  <c r="J184" i="13"/>
  <c r="L184" i="13"/>
  <c r="M184" i="13"/>
  <c r="N184" i="13"/>
  <c r="O184" i="13"/>
  <c r="Q206" i="13"/>
  <c r="R206" i="13"/>
  <c r="B138" i="13"/>
  <c r="C138" i="13"/>
  <c r="D138" i="13"/>
  <c r="E138" i="13"/>
  <c r="F138" i="13"/>
  <c r="I138" i="13"/>
  <c r="J138" i="13"/>
  <c r="L138" i="13"/>
  <c r="M138" i="13"/>
  <c r="N138" i="13"/>
  <c r="O138" i="13"/>
  <c r="Q207" i="13"/>
  <c r="R207" i="13"/>
  <c r="B139" i="13"/>
  <c r="C139" i="13"/>
  <c r="D139" i="13"/>
  <c r="E139" i="13"/>
  <c r="F139" i="13"/>
  <c r="I139" i="13"/>
  <c r="J139" i="13"/>
  <c r="L139" i="13"/>
  <c r="M139" i="13"/>
  <c r="N139" i="13"/>
  <c r="O139" i="13"/>
  <c r="Q208" i="13"/>
  <c r="R208" i="13"/>
  <c r="B207" i="13"/>
  <c r="C207" i="13"/>
  <c r="D207" i="13"/>
  <c r="E207" i="13"/>
  <c r="F207" i="13"/>
  <c r="I207" i="13"/>
  <c r="J207" i="13"/>
  <c r="L207" i="13"/>
  <c r="M207" i="13"/>
  <c r="N207" i="13"/>
  <c r="O207" i="13"/>
  <c r="Q209" i="13"/>
  <c r="R209" i="13"/>
  <c r="B91" i="13"/>
  <c r="C91" i="13"/>
  <c r="D91" i="13"/>
  <c r="E91" i="13"/>
  <c r="F91" i="13"/>
  <c r="I91" i="13"/>
  <c r="J91" i="13"/>
  <c r="L91" i="13"/>
  <c r="M91" i="13"/>
  <c r="N91" i="13"/>
  <c r="O91" i="13"/>
  <c r="Q210" i="13"/>
  <c r="R210" i="13"/>
  <c r="B239" i="13"/>
  <c r="C239" i="13"/>
  <c r="D239" i="13"/>
  <c r="E239" i="13"/>
  <c r="F239" i="13"/>
  <c r="I239" i="13"/>
  <c r="J239" i="13"/>
  <c r="L239" i="13"/>
  <c r="M239" i="13"/>
  <c r="N239" i="13"/>
  <c r="O239" i="13"/>
  <c r="Q211" i="13"/>
  <c r="R211" i="13"/>
  <c r="B140" i="13"/>
  <c r="C140" i="13"/>
  <c r="D140" i="13"/>
  <c r="E140" i="13"/>
  <c r="F140" i="13"/>
  <c r="I140" i="13"/>
  <c r="J140" i="13"/>
  <c r="L140" i="13"/>
  <c r="M140" i="13"/>
  <c r="N140" i="13"/>
  <c r="O140" i="13"/>
  <c r="Q212" i="13"/>
  <c r="R212" i="13"/>
  <c r="B259" i="13"/>
  <c r="C259" i="13"/>
  <c r="D259" i="13"/>
  <c r="E259" i="13"/>
  <c r="F259" i="13"/>
  <c r="I259" i="13"/>
  <c r="J259" i="13"/>
  <c r="L259" i="13"/>
  <c r="M259" i="13"/>
  <c r="N259" i="13"/>
  <c r="O259" i="13"/>
  <c r="Q213" i="13"/>
  <c r="R213" i="13"/>
  <c r="B166" i="13"/>
  <c r="C166" i="13"/>
  <c r="D166" i="13"/>
  <c r="E166" i="13"/>
  <c r="F166" i="13"/>
  <c r="I166" i="13"/>
  <c r="J166" i="13"/>
  <c r="L166" i="13"/>
  <c r="M166" i="13"/>
  <c r="N166" i="13"/>
  <c r="O166" i="13"/>
  <c r="Q214" i="13"/>
  <c r="R214" i="13"/>
  <c r="B208" i="13"/>
  <c r="C208" i="13"/>
  <c r="D208" i="13"/>
  <c r="E208" i="13"/>
  <c r="F208" i="13"/>
  <c r="I208" i="13"/>
  <c r="J208" i="13"/>
  <c r="L208" i="13"/>
  <c r="M208" i="13"/>
  <c r="N208" i="13"/>
  <c r="O208" i="13"/>
  <c r="Q215" i="13"/>
  <c r="R215" i="13"/>
  <c r="B240" i="13"/>
  <c r="C240" i="13"/>
  <c r="D240" i="13"/>
  <c r="E240" i="13"/>
  <c r="F240" i="13"/>
  <c r="I240" i="13"/>
  <c r="J240" i="13"/>
  <c r="L240" i="13"/>
  <c r="M240" i="13"/>
  <c r="N240" i="13"/>
  <c r="O240" i="13"/>
  <c r="Q216" i="13"/>
  <c r="R216" i="13"/>
  <c r="B209" i="13"/>
  <c r="C209" i="13"/>
  <c r="D209" i="13"/>
  <c r="E209" i="13"/>
  <c r="F209" i="13"/>
  <c r="I209" i="13"/>
  <c r="J209" i="13"/>
  <c r="L209" i="13"/>
  <c r="M209" i="13"/>
  <c r="N209" i="13"/>
  <c r="O209" i="13"/>
  <c r="Q217" i="13"/>
  <c r="R217" i="13"/>
  <c r="B106" i="13"/>
  <c r="C106" i="13"/>
  <c r="D106" i="13"/>
  <c r="E106" i="13"/>
  <c r="F106" i="13"/>
  <c r="I106" i="13"/>
  <c r="J106" i="13"/>
  <c r="L106" i="13"/>
  <c r="M106" i="13"/>
  <c r="N106" i="13"/>
  <c r="O106" i="13"/>
  <c r="Q218" i="13"/>
  <c r="R218" i="13"/>
  <c r="B241" i="13"/>
  <c r="C241" i="13"/>
  <c r="D241" i="13"/>
  <c r="E241" i="13"/>
  <c r="F241" i="13"/>
  <c r="I241" i="13"/>
  <c r="J241" i="13"/>
  <c r="L241" i="13"/>
  <c r="M241" i="13"/>
  <c r="N241" i="13"/>
  <c r="O241" i="13"/>
  <c r="Q219" i="13"/>
  <c r="R219" i="13"/>
  <c r="B83" i="13"/>
  <c r="C83" i="13"/>
  <c r="D83" i="13"/>
  <c r="E83" i="13"/>
  <c r="F83" i="13"/>
  <c r="I83" i="13"/>
  <c r="J83" i="13"/>
  <c r="L83" i="13"/>
  <c r="M83" i="13"/>
  <c r="N83" i="13"/>
  <c r="O83" i="13"/>
  <c r="Q220" i="13"/>
  <c r="R220" i="13"/>
  <c r="B141" i="13"/>
  <c r="C141" i="13"/>
  <c r="D141" i="13"/>
  <c r="E141" i="13"/>
  <c r="F141" i="13"/>
  <c r="I141" i="13"/>
  <c r="J141" i="13"/>
  <c r="L141" i="13"/>
  <c r="M141" i="13"/>
  <c r="N141" i="13"/>
  <c r="O141" i="13"/>
  <c r="Q221" i="13"/>
  <c r="R221" i="13"/>
  <c r="B260" i="13"/>
  <c r="C260" i="13"/>
  <c r="D260" i="13"/>
  <c r="E260" i="13"/>
  <c r="F260" i="13"/>
  <c r="I260" i="13"/>
  <c r="J260" i="13"/>
  <c r="L260" i="13"/>
  <c r="M260" i="13"/>
  <c r="N260" i="13"/>
  <c r="O260" i="13"/>
  <c r="Q222" i="13"/>
  <c r="R222" i="13"/>
  <c r="B107" i="13"/>
  <c r="C107" i="13"/>
  <c r="D107" i="13"/>
  <c r="E107" i="13"/>
  <c r="F107" i="13"/>
  <c r="I107" i="13"/>
  <c r="J107" i="13"/>
  <c r="L107" i="13"/>
  <c r="M107" i="13"/>
  <c r="N107" i="13"/>
  <c r="O107" i="13"/>
  <c r="Q223" i="13"/>
  <c r="R223" i="13"/>
  <c r="B142" i="13"/>
  <c r="C142" i="13"/>
  <c r="D142" i="13"/>
  <c r="E142" i="13"/>
  <c r="F142" i="13"/>
  <c r="I142" i="13"/>
  <c r="J142" i="13"/>
  <c r="K142" i="13"/>
  <c r="L142" i="13"/>
  <c r="M142" i="13"/>
  <c r="N142" i="13"/>
  <c r="O142" i="13"/>
  <c r="Q224" i="13"/>
  <c r="R224" i="13"/>
  <c r="B153" i="13"/>
  <c r="C153" i="13"/>
  <c r="D153" i="13"/>
  <c r="E153" i="13"/>
  <c r="F153" i="13"/>
  <c r="I153" i="13"/>
  <c r="J153" i="13"/>
  <c r="L153" i="13"/>
  <c r="M153" i="13"/>
  <c r="N153" i="13"/>
  <c r="O153" i="13"/>
  <c r="Q225" i="13"/>
  <c r="R225" i="13"/>
  <c r="B77" i="13"/>
  <c r="C77" i="13"/>
  <c r="D77" i="13"/>
  <c r="E77" i="13"/>
  <c r="F77" i="13"/>
  <c r="I77" i="13"/>
  <c r="J77" i="13"/>
  <c r="K77" i="13"/>
  <c r="L77" i="13"/>
  <c r="M77" i="13"/>
  <c r="N77" i="13"/>
  <c r="O77" i="13"/>
  <c r="Q226" i="13"/>
  <c r="R226" i="13"/>
  <c r="B242" i="13"/>
  <c r="C242" i="13"/>
  <c r="D242" i="13"/>
  <c r="E242" i="13"/>
  <c r="F242" i="13"/>
  <c r="I242" i="13"/>
  <c r="J242" i="13"/>
  <c r="L242" i="13"/>
  <c r="M242" i="13"/>
  <c r="N242" i="13"/>
  <c r="O242" i="13"/>
  <c r="Q227" i="13"/>
  <c r="R227" i="13"/>
  <c r="B97" i="13"/>
  <c r="C97" i="13"/>
  <c r="D97" i="13"/>
  <c r="E97" i="13"/>
  <c r="F97" i="13"/>
  <c r="I97" i="13"/>
  <c r="J97" i="13"/>
  <c r="K97" i="13"/>
  <c r="L97" i="13"/>
  <c r="M97" i="13"/>
  <c r="N97" i="13"/>
  <c r="O97" i="13"/>
  <c r="Q228" i="13"/>
  <c r="R228" i="13"/>
  <c r="B143" i="13"/>
  <c r="C143" i="13"/>
  <c r="D143" i="13"/>
  <c r="E143" i="13"/>
  <c r="F143" i="13"/>
  <c r="I143" i="13"/>
  <c r="J143" i="13"/>
  <c r="L143" i="13"/>
  <c r="M143" i="13"/>
  <c r="N143" i="13"/>
  <c r="O143" i="13"/>
  <c r="Q229" i="13"/>
  <c r="R229" i="13"/>
  <c r="B210" i="13"/>
  <c r="C210" i="13"/>
  <c r="D210" i="13"/>
  <c r="E210" i="13"/>
  <c r="F210" i="13"/>
  <c r="I210" i="13"/>
  <c r="J210" i="13"/>
  <c r="L210" i="13"/>
  <c r="M210" i="13"/>
  <c r="N210" i="13"/>
  <c r="O210" i="13"/>
  <c r="Q230" i="13"/>
  <c r="R230" i="13"/>
  <c r="B243" i="13"/>
  <c r="C243" i="13"/>
  <c r="D243" i="13"/>
  <c r="E243" i="13"/>
  <c r="F243" i="13"/>
  <c r="I243" i="13"/>
  <c r="J243" i="13"/>
  <c r="L243" i="13"/>
  <c r="M243" i="13"/>
  <c r="N243" i="13"/>
  <c r="O243" i="13"/>
  <c r="Q231" i="13"/>
  <c r="R231" i="13"/>
  <c r="B261" i="13"/>
  <c r="C261" i="13"/>
  <c r="D261" i="13"/>
  <c r="E261" i="13"/>
  <c r="F261" i="13"/>
  <c r="I261" i="13"/>
  <c r="J261" i="13"/>
  <c r="L261" i="13"/>
  <c r="M261" i="13"/>
  <c r="N261" i="13"/>
  <c r="O261" i="13"/>
  <c r="Q232" i="13"/>
  <c r="R232" i="13"/>
  <c r="B262" i="13"/>
  <c r="C262" i="13"/>
  <c r="D262" i="13"/>
  <c r="E262" i="13"/>
  <c r="F262" i="13"/>
  <c r="I262" i="13"/>
  <c r="J262" i="13"/>
  <c r="L262" i="13"/>
  <c r="M262" i="13"/>
  <c r="N262" i="13"/>
  <c r="O262" i="13"/>
  <c r="Q233" i="13"/>
  <c r="R233" i="13"/>
  <c r="B154" i="13"/>
  <c r="C154" i="13"/>
  <c r="D154" i="13"/>
  <c r="E154" i="13"/>
  <c r="F154" i="13"/>
  <c r="I154" i="13"/>
  <c r="J154" i="13"/>
  <c r="L154" i="13"/>
  <c r="M154" i="13"/>
  <c r="N154" i="13"/>
  <c r="O154" i="13"/>
  <c r="Q234" i="13"/>
  <c r="R234" i="13"/>
  <c r="B211" i="13"/>
  <c r="C211" i="13"/>
  <c r="D211" i="13"/>
  <c r="E211" i="13"/>
  <c r="F211" i="13"/>
  <c r="I211" i="13"/>
  <c r="J211" i="13"/>
  <c r="L211" i="13"/>
  <c r="M211" i="13"/>
  <c r="N211" i="13"/>
  <c r="O211" i="13"/>
  <c r="Q235" i="13"/>
  <c r="R235" i="13"/>
  <c r="B84" i="13"/>
  <c r="C84" i="13"/>
  <c r="D84" i="13"/>
  <c r="E84" i="13"/>
  <c r="F84" i="13"/>
  <c r="I84" i="13"/>
  <c r="J84" i="13"/>
  <c r="L84" i="13"/>
  <c r="M84" i="13"/>
  <c r="N84" i="13"/>
  <c r="O84" i="13"/>
  <c r="Q236" i="13"/>
  <c r="R236" i="13"/>
  <c r="B92" i="13"/>
  <c r="C92" i="13"/>
  <c r="D92" i="13"/>
  <c r="E92" i="13"/>
  <c r="F92" i="13"/>
  <c r="I92" i="13"/>
  <c r="J92" i="13"/>
  <c r="L92" i="13"/>
  <c r="M92" i="13"/>
  <c r="N92" i="13"/>
  <c r="O92" i="13"/>
  <c r="Q237" i="13"/>
  <c r="R237" i="13"/>
  <c r="B120" i="13"/>
  <c r="C120" i="13"/>
  <c r="D120" i="13"/>
  <c r="E120" i="13"/>
  <c r="F120" i="13"/>
  <c r="I120" i="13"/>
  <c r="J120" i="13"/>
  <c r="L120" i="13"/>
  <c r="M120" i="13"/>
  <c r="N120" i="13"/>
  <c r="O120" i="13"/>
  <c r="Q238" i="13"/>
  <c r="R238" i="13"/>
  <c r="B212" i="13"/>
  <c r="C212" i="13"/>
  <c r="D212" i="13"/>
  <c r="E212" i="13"/>
  <c r="F212" i="13"/>
  <c r="I212" i="13"/>
  <c r="J212" i="13"/>
  <c r="L212" i="13"/>
  <c r="M212" i="13"/>
  <c r="N212" i="13"/>
  <c r="O212" i="13"/>
  <c r="Q239" i="13"/>
  <c r="R239" i="13"/>
  <c r="B144" i="13"/>
  <c r="C144" i="13"/>
  <c r="D144" i="13"/>
  <c r="E144" i="13"/>
  <c r="F144" i="13"/>
  <c r="I144" i="13"/>
  <c r="J144" i="13"/>
  <c r="L144" i="13"/>
  <c r="M144" i="13"/>
  <c r="N144" i="13"/>
  <c r="O144" i="13"/>
  <c r="Q240" i="13"/>
  <c r="R240" i="13"/>
  <c r="B185" i="13"/>
  <c r="C185" i="13"/>
  <c r="D185" i="13"/>
  <c r="E185" i="13"/>
  <c r="F185" i="13"/>
  <c r="I185" i="13"/>
  <c r="J185" i="13"/>
  <c r="L185" i="13"/>
  <c r="M185" i="13"/>
  <c r="N185" i="13"/>
  <c r="O185" i="13"/>
  <c r="Q241" i="13"/>
  <c r="R241" i="13"/>
  <c r="B108" i="13"/>
  <c r="C108" i="13"/>
  <c r="D108" i="13"/>
  <c r="E108" i="13"/>
  <c r="F108" i="13"/>
  <c r="I108" i="13"/>
  <c r="J108" i="13"/>
  <c r="L108" i="13"/>
  <c r="M108" i="13"/>
  <c r="N108" i="13"/>
  <c r="O108" i="13"/>
  <c r="Q242" i="13"/>
  <c r="R242" i="13"/>
  <c r="B167" i="13"/>
  <c r="C167" i="13"/>
  <c r="D167" i="13"/>
  <c r="E167" i="13"/>
  <c r="F167" i="13"/>
  <c r="I167" i="13"/>
  <c r="J167" i="13"/>
  <c r="L167" i="13"/>
  <c r="M167" i="13"/>
  <c r="N167" i="13"/>
  <c r="O167" i="13"/>
  <c r="Q243" i="13"/>
  <c r="R243" i="13"/>
  <c r="B213" i="13"/>
  <c r="C213" i="13"/>
  <c r="D213" i="13"/>
  <c r="E213" i="13"/>
  <c r="F213" i="13"/>
  <c r="I213" i="13"/>
  <c r="J213" i="13"/>
  <c r="L213" i="13"/>
  <c r="M213" i="13"/>
  <c r="N213" i="13"/>
  <c r="O213" i="13"/>
  <c r="Q244" i="13"/>
  <c r="R244" i="13"/>
  <c r="B186" i="13"/>
  <c r="C186" i="13"/>
  <c r="D186" i="13"/>
  <c r="E186" i="13"/>
  <c r="F186" i="13"/>
  <c r="I186" i="13"/>
  <c r="J186" i="13"/>
  <c r="L186" i="13"/>
  <c r="M186" i="13"/>
  <c r="N186" i="13"/>
  <c r="O186" i="13"/>
  <c r="Q245" i="13"/>
  <c r="R245" i="13"/>
  <c r="B187" i="13"/>
  <c r="C187" i="13"/>
  <c r="D187" i="13"/>
  <c r="E187" i="13"/>
  <c r="F187" i="13"/>
  <c r="I187" i="13"/>
  <c r="J187" i="13"/>
  <c r="L187" i="13"/>
  <c r="M187" i="13"/>
  <c r="N187" i="13"/>
  <c r="O187" i="13"/>
  <c r="Q246" i="13"/>
  <c r="R246" i="13"/>
  <c r="B145" i="13"/>
  <c r="C145" i="13"/>
  <c r="D145" i="13"/>
  <c r="E145" i="13"/>
  <c r="F145" i="13"/>
  <c r="I145" i="13"/>
  <c r="J145" i="13"/>
  <c r="L145" i="13"/>
  <c r="M145" i="13"/>
  <c r="N145" i="13"/>
  <c r="O145" i="13"/>
  <c r="Q247" i="13"/>
  <c r="R247" i="13"/>
  <c r="B121" i="13"/>
  <c r="C121" i="13"/>
  <c r="D121" i="13"/>
  <c r="E121" i="13"/>
  <c r="F121" i="13"/>
  <c r="I121" i="13"/>
  <c r="J121" i="13"/>
  <c r="L121" i="13"/>
  <c r="M121" i="13"/>
  <c r="N121" i="13"/>
  <c r="O121" i="13"/>
  <c r="Q248" i="13"/>
  <c r="R248" i="13"/>
  <c r="B85" i="13"/>
  <c r="C85" i="13"/>
  <c r="D85" i="13"/>
  <c r="E85" i="13"/>
  <c r="F85" i="13"/>
  <c r="I85" i="13"/>
  <c r="J85" i="13"/>
  <c r="L85" i="13"/>
  <c r="M85" i="13"/>
  <c r="N85" i="13"/>
  <c r="O85" i="13"/>
  <c r="Q249" i="13"/>
  <c r="R249" i="13"/>
  <c r="B188" i="13"/>
  <c r="C188" i="13"/>
  <c r="D188" i="13"/>
  <c r="E188" i="13"/>
  <c r="F188" i="13"/>
  <c r="I188" i="13"/>
  <c r="J188" i="13"/>
  <c r="L188" i="13"/>
  <c r="M188" i="13"/>
  <c r="N188" i="13"/>
  <c r="O188" i="13"/>
  <c r="Q250" i="13"/>
  <c r="R250" i="13"/>
  <c r="B244" i="13"/>
  <c r="C244" i="13"/>
  <c r="D244" i="13"/>
  <c r="E244" i="13"/>
  <c r="F244" i="13"/>
  <c r="I244" i="13"/>
  <c r="J244" i="13"/>
  <c r="L244" i="13"/>
  <c r="M244" i="13"/>
  <c r="N244" i="13"/>
  <c r="O244" i="13"/>
  <c r="Q251" i="13"/>
  <c r="R251" i="13"/>
  <c r="B245" i="13"/>
  <c r="C245" i="13"/>
  <c r="D245" i="13"/>
  <c r="E245" i="13"/>
  <c r="F245" i="13"/>
  <c r="I245" i="13"/>
  <c r="J245" i="13"/>
  <c r="L245" i="13"/>
  <c r="M245" i="13"/>
  <c r="N245" i="13"/>
  <c r="O245" i="13"/>
  <c r="Q252" i="13"/>
  <c r="R252" i="13"/>
  <c r="B168" i="13"/>
  <c r="C168" i="13"/>
  <c r="D168" i="13"/>
  <c r="E168" i="13"/>
  <c r="F168" i="13"/>
  <c r="I168" i="13"/>
  <c r="J168" i="13"/>
  <c r="L168" i="13"/>
  <c r="M168" i="13"/>
  <c r="N168" i="13"/>
  <c r="O168" i="13"/>
  <c r="Q253" i="13"/>
  <c r="R253" i="13"/>
  <c r="B214" i="13"/>
  <c r="C214" i="13"/>
  <c r="D214" i="13"/>
  <c r="E214" i="13"/>
  <c r="F214" i="13"/>
  <c r="I214" i="13"/>
  <c r="J214" i="13"/>
  <c r="L214" i="13"/>
  <c r="M214" i="13"/>
  <c r="N214" i="13"/>
  <c r="O214" i="13"/>
  <c r="Q254" i="13"/>
  <c r="R254" i="13"/>
  <c r="B122" i="13"/>
  <c r="C122" i="13"/>
  <c r="D122" i="13"/>
  <c r="E122" i="13"/>
  <c r="F122" i="13"/>
  <c r="I122" i="13"/>
  <c r="J122" i="13"/>
  <c r="L122" i="13"/>
  <c r="M122" i="13"/>
  <c r="N122" i="13"/>
  <c r="O122" i="13"/>
  <c r="Q255" i="13"/>
  <c r="R255" i="13"/>
  <c r="B169" i="13"/>
  <c r="C169" i="13"/>
  <c r="D169" i="13"/>
  <c r="E169" i="13"/>
  <c r="F169" i="13"/>
  <c r="I169" i="13"/>
  <c r="J169" i="13"/>
  <c r="L169" i="13"/>
  <c r="M169" i="13"/>
  <c r="N169" i="13"/>
  <c r="O169" i="13"/>
  <c r="Q256" i="13"/>
  <c r="R256" i="13"/>
  <c r="B146" i="13"/>
  <c r="C146" i="13"/>
  <c r="D146" i="13"/>
  <c r="E146" i="13"/>
  <c r="F146" i="13"/>
  <c r="I146" i="13"/>
  <c r="J146" i="13"/>
  <c r="L146" i="13"/>
  <c r="M146" i="13"/>
  <c r="N146" i="13"/>
  <c r="O146" i="13"/>
  <c r="Q257" i="13"/>
  <c r="R257" i="13"/>
  <c r="B215" i="13"/>
  <c r="C215" i="13"/>
  <c r="D215" i="13"/>
  <c r="E215" i="13"/>
  <c r="F215" i="13"/>
  <c r="I215" i="13"/>
  <c r="J215" i="13"/>
  <c r="L215" i="13"/>
  <c r="M215" i="13"/>
  <c r="N215" i="13"/>
  <c r="O215" i="13"/>
  <c r="Q258" i="13"/>
  <c r="R258" i="13"/>
  <c r="B78" i="13"/>
  <c r="C78" i="13"/>
  <c r="D78" i="13"/>
  <c r="E78" i="13"/>
  <c r="F78" i="13"/>
  <c r="I78" i="13"/>
  <c r="J78" i="13"/>
  <c r="L78" i="13"/>
  <c r="M78" i="13"/>
  <c r="N78" i="13"/>
  <c r="O78" i="13"/>
  <c r="Q259" i="13"/>
  <c r="R259" i="13"/>
  <c r="B123" i="13"/>
  <c r="C123" i="13"/>
  <c r="D123" i="13"/>
  <c r="E123" i="13"/>
  <c r="F123" i="13"/>
  <c r="I123" i="13"/>
  <c r="J123" i="13"/>
  <c r="L123" i="13"/>
  <c r="M123" i="13"/>
  <c r="N123" i="13"/>
  <c r="O123" i="13"/>
  <c r="Q260" i="13"/>
  <c r="R260" i="13"/>
  <c r="B109" i="13"/>
  <c r="C109" i="13"/>
  <c r="D109" i="13"/>
  <c r="E109" i="13"/>
  <c r="F109" i="13"/>
  <c r="I109" i="13"/>
  <c r="J109" i="13"/>
  <c r="L109" i="13"/>
  <c r="M109" i="13"/>
  <c r="N109" i="13"/>
  <c r="O109" i="13"/>
  <c r="Q261" i="13"/>
  <c r="R261" i="13"/>
  <c r="B98" i="13"/>
  <c r="C98" i="13"/>
  <c r="D98" i="13"/>
  <c r="E98" i="13"/>
  <c r="F98" i="13"/>
  <c r="I98" i="13"/>
  <c r="J98" i="13"/>
  <c r="K98" i="13"/>
  <c r="L98" i="13"/>
  <c r="M98" i="13"/>
  <c r="N98" i="13"/>
  <c r="O98" i="13"/>
  <c r="Q262" i="13"/>
  <c r="R262" i="13"/>
  <c r="J579" i="13"/>
  <c r="L579" i="13"/>
  <c r="M579" i="13"/>
  <c r="N579" i="13"/>
  <c r="O579" i="13"/>
  <c r="J644" i="13"/>
  <c r="L644" i="13"/>
  <c r="M644" i="13"/>
  <c r="N644" i="13"/>
  <c r="O644" i="13"/>
  <c r="J671" i="13"/>
  <c r="L671" i="13"/>
  <c r="M671" i="13"/>
  <c r="N671" i="13"/>
  <c r="O671" i="13"/>
  <c r="J701" i="13"/>
  <c r="L701" i="13"/>
  <c r="M701" i="13"/>
  <c r="N701" i="13"/>
  <c r="O701" i="13"/>
  <c r="J672" i="13"/>
  <c r="L672" i="13"/>
  <c r="M672" i="13"/>
  <c r="N672" i="13"/>
  <c r="O672" i="13"/>
  <c r="J645" i="13"/>
  <c r="L645" i="13"/>
  <c r="M645" i="13"/>
  <c r="N645" i="13"/>
  <c r="O645" i="13"/>
  <c r="J702" i="13"/>
  <c r="L702" i="13"/>
  <c r="M702" i="13"/>
  <c r="N702" i="13"/>
  <c r="O702" i="13"/>
  <c r="J673" i="13"/>
  <c r="L673" i="13"/>
  <c r="M673" i="13"/>
  <c r="N673" i="13"/>
  <c r="O673" i="13"/>
  <c r="J580" i="13"/>
  <c r="L580" i="13"/>
  <c r="M580" i="13"/>
  <c r="N580" i="13"/>
  <c r="O580" i="13"/>
  <c r="J554" i="13"/>
  <c r="L554" i="13"/>
  <c r="M554" i="13"/>
  <c r="N554" i="13"/>
  <c r="O554" i="13"/>
  <c r="J703" i="13"/>
  <c r="L703" i="13"/>
  <c r="M703" i="13"/>
  <c r="N703" i="13"/>
  <c r="O703" i="13"/>
  <c r="J555" i="13"/>
  <c r="L555" i="13"/>
  <c r="M555" i="13"/>
  <c r="N555" i="13"/>
  <c r="O555" i="13"/>
  <c r="J556" i="13"/>
  <c r="K556" i="13"/>
  <c r="L556" i="13"/>
  <c r="M556" i="13"/>
  <c r="N556" i="13"/>
  <c r="O556" i="13"/>
  <c r="J581" i="13"/>
  <c r="L581" i="13"/>
  <c r="M581" i="13"/>
  <c r="N581" i="13"/>
  <c r="O581" i="13"/>
  <c r="J646" i="13"/>
  <c r="L646" i="13"/>
  <c r="M646" i="13"/>
  <c r="N646" i="13"/>
  <c r="O646" i="13"/>
  <c r="J625" i="13"/>
  <c r="L625" i="13"/>
  <c r="M625" i="13"/>
  <c r="N625" i="13"/>
  <c r="O625" i="13"/>
  <c r="J626" i="13"/>
  <c r="L626" i="13"/>
  <c r="M626" i="13"/>
  <c r="N626" i="13"/>
  <c r="O626" i="13"/>
  <c r="J627" i="13"/>
  <c r="L627" i="13"/>
  <c r="M627" i="13"/>
  <c r="N627" i="13"/>
  <c r="O627" i="13"/>
  <c r="J610" i="13"/>
  <c r="L610" i="13"/>
  <c r="M610" i="13"/>
  <c r="N610" i="13"/>
  <c r="O610" i="13"/>
  <c r="J611" i="13"/>
  <c r="L611" i="13"/>
  <c r="M611" i="13"/>
  <c r="N611" i="13"/>
  <c r="O611" i="13"/>
  <c r="J582" i="13"/>
  <c r="L582" i="13"/>
  <c r="M582" i="13"/>
  <c r="N582" i="13"/>
  <c r="O582" i="13"/>
  <c r="J602" i="13"/>
  <c r="L602" i="13"/>
  <c r="M602" i="13"/>
  <c r="N602" i="13"/>
  <c r="O602" i="13"/>
  <c r="J647" i="13"/>
  <c r="L647" i="13"/>
  <c r="M647" i="13"/>
  <c r="N647" i="13"/>
  <c r="O647" i="13"/>
  <c r="J674" i="13"/>
  <c r="L674" i="13"/>
  <c r="M674" i="13"/>
  <c r="N674" i="13"/>
  <c r="O674" i="13"/>
  <c r="J583" i="13"/>
  <c r="L583" i="13"/>
  <c r="M583" i="13"/>
  <c r="N583" i="13"/>
  <c r="O583" i="13"/>
  <c r="J612" i="13"/>
  <c r="L612" i="13"/>
  <c r="M612" i="13"/>
  <c r="N612" i="13"/>
  <c r="O612" i="13"/>
  <c r="J704" i="13"/>
  <c r="L704" i="13"/>
  <c r="M704" i="13"/>
  <c r="N704" i="13"/>
  <c r="O704" i="13"/>
  <c r="J705" i="13"/>
  <c r="L705" i="13"/>
  <c r="M705" i="13"/>
  <c r="N705" i="13"/>
  <c r="O705" i="13"/>
  <c r="J675" i="13"/>
  <c r="L675" i="13"/>
  <c r="M675" i="13"/>
  <c r="N675" i="13"/>
  <c r="O675" i="13"/>
  <c r="J613" i="13"/>
  <c r="L613" i="13"/>
  <c r="M613" i="13"/>
  <c r="N613" i="13"/>
  <c r="O613" i="13"/>
  <c r="J541" i="13"/>
  <c r="L541" i="13"/>
  <c r="M541" i="13"/>
  <c r="N541" i="13"/>
  <c r="O541" i="13"/>
  <c r="J542" i="13"/>
  <c r="L542" i="13"/>
  <c r="M542" i="13"/>
  <c r="N542" i="13"/>
  <c r="O542" i="13"/>
  <c r="J565" i="13"/>
  <c r="L565" i="13"/>
  <c r="M565" i="13"/>
  <c r="N565" i="13"/>
  <c r="O565" i="13"/>
  <c r="J557" i="13"/>
  <c r="L557" i="13"/>
  <c r="M557" i="13"/>
  <c r="N557" i="13"/>
  <c r="O557" i="13"/>
  <c r="J648" i="13"/>
  <c r="L648" i="13"/>
  <c r="M648" i="13"/>
  <c r="N648" i="13"/>
  <c r="O648" i="13"/>
  <c r="J676" i="13"/>
  <c r="L676" i="13"/>
  <c r="M676" i="13"/>
  <c r="N676" i="13"/>
  <c r="O676" i="13"/>
  <c r="J649" i="13"/>
  <c r="L649" i="13"/>
  <c r="M649" i="13"/>
  <c r="N649" i="13"/>
  <c r="O649" i="13"/>
  <c r="J650" i="13"/>
  <c r="L650" i="13"/>
  <c r="M650" i="13"/>
  <c r="N650" i="13"/>
  <c r="O650" i="13"/>
  <c r="J677" i="13"/>
  <c r="L677" i="13"/>
  <c r="M677" i="13"/>
  <c r="N677" i="13"/>
  <c r="O677" i="13"/>
  <c r="J706" i="13"/>
  <c r="L706" i="13"/>
  <c r="M706" i="13"/>
  <c r="N706" i="13"/>
  <c r="O706" i="13"/>
  <c r="J566" i="13"/>
  <c r="L566" i="13"/>
  <c r="M566" i="13"/>
  <c r="N566" i="13"/>
  <c r="O566" i="13"/>
  <c r="J628" i="13"/>
  <c r="L628" i="13"/>
  <c r="M628" i="13"/>
  <c r="N628" i="13"/>
  <c r="O628" i="13"/>
  <c r="J707" i="13"/>
  <c r="L707" i="13"/>
  <c r="M707" i="13"/>
  <c r="N707" i="13"/>
  <c r="O707" i="13"/>
  <c r="J651" i="13"/>
  <c r="L651" i="13"/>
  <c r="M651" i="13"/>
  <c r="N651" i="13"/>
  <c r="O651" i="13"/>
  <c r="J652" i="13"/>
  <c r="L652" i="13"/>
  <c r="M652" i="13"/>
  <c r="N652" i="13"/>
  <c r="O652" i="13"/>
  <c r="J629" i="13"/>
  <c r="L629" i="13"/>
  <c r="M629" i="13"/>
  <c r="N629" i="13"/>
  <c r="O629" i="13"/>
  <c r="J614" i="13"/>
  <c r="L614" i="13"/>
  <c r="M614" i="13"/>
  <c r="N614" i="13"/>
  <c r="O614" i="13"/>
  <c r="J548" i="13"/>
  <c r="L548" i="13"/>
  <c r="M548" i="13"/>
  <c r="N548" i="13"/>
  <c r="O548" i="13"/>
  <c r="J678" i="13"/>
  <c r="L678" i="13"/>
  <c r="M678" i="13"/>
  <c r="N678" i="13"/>
  <c r="O678" i="13"/>
  <c r="J679" i="13"/>
  <c r="L679" i="13"/>
  <c r="M679" i="13"/>
  <c r="N679" i="13"/>
  <c r="O679" i="13"/>
  <c r="J680" i="13"/>
  <c r="L680" i="13"/>
  <c r="M680" i="13"/>
  <c r="N680" i="13"/>
  <c r="O680" i="13"/>
  <c r="J630" i="13"/>
  <c r="L630" i="13"/>
  <c r="M630" i="13"/>
  <c r="N630" i="13"/>
  <c r="O630" i="13"/>
  <c r="J681" i="13"/>
  <c r="L681" i="13"/>
  <c r="M681" i="13"/>
  <c r="N681" i="13"/>
  <c r="O681" i="13"/>
  <c r="J584" i="13"/>
  <c r="L584" i="13"/>
  <c r="M584" i="13"/>
  <c r="N584" i="13"/>
  <c r="O584" i="13"/>
  <c r="J603" i="13"/>
  <c r="L603" i="13"/>
  <c r="M603" i="13"/>
  <c r="N603" i="13"/>
  <c r="O603" i="13"/>
  <c r="J708" i="13"/>
  <c r="L708" i="13"/>
  <c r="M708" i="13"/>
  <c r="N708" i="13"/>
  <c r="O708" i="13"/>
  <c r="J631" i="13"/>
  <c r="L631" i="13"/>
  <c r="M631" i="13"/>
  <c r="N631" i="13"/>
  <c r="O631" i="13"/>
  <c r="J585" i="13"/>
  <c r="L585" i="13"/>
  <c r="M585" i="13"/>
  <c r="N585" i="13"/>
  <c r="O585" i="13"/>
  <c r="J586" i="13"/>
  <c r="L586" i="13"/>
  <c r="M586" i="13"/>
  <c r="N586" i="13"/>
  <c r="O586" i="13"/>
  <c r="J549" i="13"/>
  <c r="L549" i="13"/>
  <c r="M549" i="13"/>
  <c r="N549" i="13"/>
  <c r="O549" i="13"/>
  <c r="J587" i="13"/>
  <c r="L587" i="13"/>
  <c r="M587" i="13"/>
  <c r="N587" i="13"/>
  <c r="O587" i="13"/>
  <c r="J615" i="13"/>
  <c r="L615" i="13"/>
  <c r="M615" i="13"/>
  <c r="N615" i="13"/>
  <c r="O615" i="13"/>
  <c r="J709" i="13"/>
  <c r="L709" i="13"/>
  <c r="M709" i="13"/>
  <c r="N709" i="13"/>
  <c r="O709" i="13"/>
  <c r="J710" i="13"/>
  <c r="L710" i="13"/>
  <c r="M710" i="13"/>
  <c r="N710" i="13"/>
  <c r="O710" i="13"/>
  <c r="J616" i="13"/>
  <c r="L616" i="13"/>
  <c r="M616" i="13"/>
  <c r="N616" i="13"/>
  <c r="O616" i="13"/>
  <c r="J632" i="13"/>
  <c r="L632" i="13"/>
  <c r="M632" i="13"/>
  <c r="N632" i="13"/>
  <c r="O632" i="13"/>
  <c r="J558" i="13"/>
  <c r="L558" i="13"/>
  <c r="M558" i="13"/>
  <c r="N558" i="13"/>
  <c r="O558" i="13"/>
  <c r="J653" i="13"/>
  <c r="L653" i="13"/>
  <c r="M653" i="13"/>
  <c r="N653" i="13"/>
  <c r="O653" i="13"/>
  <c r="J550" i="13"/>
  <c r="L550" i="13"/>
  <c r="M550" i="13"/>
  <c r="N550" i="13"/>
  <c r="O550" i="13"/>
  <c r="J682" i="13"/>
  <c r="L682" i="13"/>
  <c r="M682" i="13"/>
  <c r="N682" i="13"/>
  <c r="O682" i="13"/>
  <c r="J604" i="13"/>
  <c r="L604" i="13"/>
  <c r="M604" i="13"/>
  <c r="N604" i="13"/>
  <c r="O604" i="13"/>
  <c r="J567" i="13"/>
  <c r="L567" i="13"/>
  <c r="M567" i="13"/>
  <c r="N567" i="13"/>
  <c r="O567" i="13"/>
  <c r="J683" i="13"/>
  <c r="L683" i="13"/>
  <c r="M683" i="13"/>
  <c r="N683" i="13"/>
  <c r="O683" i="13"/>
  <c r="J633" i="13"/>
  <c r="L633" i="13"/>
  <c r="M633" i="13"/>
  <c r="N633" i="13"/>
  <c r="O633" i="13"/>
  <c r="J551" i="13"/>
  <c r="L551" i="13"/>
  <c r="M551" i="13"/>
  <c r="N551" i="13"/>
  <c r="O551" i="13"/>
  <c r="J684" i="13"/>
  <c r="L684" i="13"/>
  <c r="M684" i="13"/>
  <c r="N684" i="13"/>
  <c r="O684" i="13"/>
  <c r="J654" i="13"/>
  <c r="L654" i="13"/>
  <c r="M654" i="13"/>
  <c r="N654" i="13"/>
  <c r="O654" i="13"/>
  <c r="J685" i="13"/>
  <c r="L685" i="13"/>
  <c r="M685" i="13"/>
  <c r="N685" i="13"/>
  <c r="O685" i="13"/>
  <c r="J617" i="13"/>
  <c r="L617" i="13"/>
  <c r="M617" i="13"/>
  <c r="N617" i="13"/>
  <c r="O617" i="13"/>
  <c r="J618" i="13"/>
  <c r="L618" i="13"/>
  <c r="M618" i="13"/>
  <c r="N618" i="13"/>
  <c r="O618" i="13"/>
  <c r="J686" i="13"/>
  <c r="L686" i="13"/>
  <c r="M686" i="13"/>
  <c r="N686" i="13"/>
  <c r="O686" i="13"/>
  <c r="J655" i="13"/>
  <c r="L655" i="13"/>
  <c r="M655" i="13"/>
  <c r="N655" i="13"/>
  <c r="O655" i="13"/>
  <c r="J568" i="13"/>
  <c r="L568" i="13"/>
  <c r="M568" i="13"/>
  <c r="N568" i="13"/>
  <c r="O568" i="13"/>
  <c r="J634" i="13"/>
  <c r="L634" i="13"/>
  <c r="M634" i="13"/>
  <c r="N634" i="13"/>
  <c r="O634" i="13"/>
  <c r="J569" i="13"/>
  <c r="L569" i="13"/>
  <c r="M569" i="13"/>
  <c r="N569" i="13"/>
  <c r="O569" i="13"/>
  <c r="J570" i="13"/>
  <c r="L570" i="13"/>
  <c r="M570" i="13"/>
  <c r="N570" i="13"/>
  <c r="O570" i="13"/>
  <c r="J711" i="13"/>
  <c r="L711" i="13"/>
  <c r="M711" i="13"/>
  <c r="N711" i="13"/>
  <c r="O711" i="13"/>
  <c r="J687" i="13"/>
  <c r="L687" i="13"/>
  <c r="M687" i="13"/>
  <c r="N687" i="13"/>
  <c r="O687" i="13"/>
  <c r="J688" i="13"/>
  <c r="L688" i="13"/>
  <c r="M688" i="13"/>
  <c r="N688" i="13"/>
  <c r="O688" i="13"/>
  <c r="J543" i="13"/>
  <c r="L543" i="13"/>
  <c r="M543" i="13"/>
  <c r="N543" i="13"/>
  <c r="O543" i="13"/>
  <c r="J559" i="13"/>
  <c r="L559" i="13"/>
  <c r="M559" i="13"/>
  <c r="N559" i="13"/>
  <c r="O559" i="13"/>
  <c r="J544" i="13"/>
  <c r="L544" i="13"/>
  <c r="M544" i="13"/>
  <c r="N544" i="13"/>
  <c r="O544" i="13"/>
  <c r="J605" i="13"/>
  <c r="L605" i="13"/>
  <c r="M605" i="13"/>
  <c r="N605" i="13"/>
  <c r="O605" i="13"/>
  <c r="J689" i="13"/>
  <c r="L689" i="13"/>
  <c r="M689" i="13"/>
  <c r="N689" i="13"/>
  <c r="O689" i="13"/>
  <c r="J635" i="13"/>
  <c r="L635" i="13"/>
  <c r="M635" i="13"/>
  <c r="N635" i="13"/>
  <c r="O635" i="13"/>
  <c r="J571" i="13"/>
  <c r="L571" i="13"/>
  <c r="M571" i="13"/>
  <c r="N571" i="13"/>
  <c r="O571" i="13"/>
  <c r="J588" i="13"/>
  <c r="L588" i="13"/>
  <c r="M588" i="13"/>
  <c r="N588" i="13"/>
  <c r="O588" i="13"/>
  <c r="J690" i="13"/>
  <c r="L690" i="13"/>
  <c r="M690" i="13"/>
  <c r="N690" i="13"/>
  <c r="O690" i="13"/>
  <c r="J656" i="13"/>
  <c r="L656" i="13"/>
  <c r="M656" i="13"/>
  <c r="N656" i="13"/>
  <c r="O656" i="13"/>
  <c r="J691" i="13"/>
  <c r="L691" i="13"/>
  <c r="M691" i="13"/>
  <c r="N691" i="13"/>
  <c r="O691" i="13"/>
  <c r="J657" i="13"/>
  <c r="L657" i="13"/>
  <c r="M657" i="13"/>
  <c r="N657" i="13"/>
  <c r="O657" i="13"/>
  <c r="J619" i="13"/>
  <c r="L619" i="13"/>
  <c r="M619" i="13"/>
  <c r="N619" i="13"/>
  <c r="O619" i="13"/>
  <c r="J589" i="13"/>
  <c r="L589" i="13"/>
  <c r="M589" i="13"/>
  <c r="N589" i="13"/>
  <c r="O589" i="13"/>
  <c r="J658" i="13"/>
  <c r="L658" i="13"/>
  <c r="M658" i="13"/>
  <c r="N658" i="13"/>
  <c r="O658" i="13"/>
  <c r="J606" i="13"/>
  <c r="L606" i="13"/>
  <c r="M606" i="13"/>
  <c r="N606" i="13"/>
  <c r="O606" i="13"/>
  <c r="J590" i="13"/>
  <c r="L590" i="13"/>
  <c r="M590" i="13"/>
  <c r="N590" i="13"/>
  <c r="O590" i="13"/>
  <c r="J659" i="13"/>
  <c r="L659" i="13"/>
  <c r="M659" i="13"/>
  <c r="N659" i="13"/>
  <c r="O659" i="13"/>
  <c r="J560" i="13"/>
  <c r="K560" i="13"/>
  <c r="L560" i="13"/>
  <c r="M560" i="13"/>
  <c r="N560" i="13"/>
  <c r="O560" i="13"/>
  <c r="J660" i="13"/>
  <c r="L660" i="13"/>
  <c r="M660" i="13"/>
  <c r="N660" i="13"/>
  <c r="O660" i="13"/>
  <c r="J636" i="13"/>
  <c r="L636" i="13"/>
  <c r="M636" i="13"/>
  <c r="N636" i="13"/>
  <c r="O636" i="13"/>
  <c r="J620" i="13"/>
  <c r="L620" i="13"/>
  <c r="M620" i="13"/>
  <c r="N620" i="13"/>
  <c r="O620" i="13"/>
  <c r="J545" i="13"/>
  <c r="K545" i="13"/>
  <c r="L545" i="13"/>
  <c r="M545" i="13"/>
  <c r="N545" i="13"/>
  <c r="O545" i="13"/>
  <c r="J591" i="13"/>
  <c r="L591" i="13"/>
  <c r="M591" i="13"/>
  <c r="N591" i="13"/>
  <c r="O591" i="13"/>
  <c r="J637" i="13"/>
  <c r="L637" i="13"/>
  <c r="M637" i="13"/>
  <c r="N637" i="13"/>
  <c r="O637" i="13"/>
  <c r="J572" i="13"/>
  <c r="L572" i="13"/>
  <c r="M572" i="13"/>
  <c r="N572" i="13"/>
  <c r="O572" i="13"/>
  <c r="J692" i="13"/>
  <c r="L692" i="13"/>
  <c r="M692" i="13"/>
  <c r="N692" i="13"/>
  <c r="O692" i="13"/>
  <c r="J607" i="13"/>
  <c r="L607" i="13"/>
  <c r="M607" i="13"/>
  <c r="N607" i="13"/>
  <c r="O607" i="13"/>
  <c r="J573" i="13"/>
  <c r="L573" i="13"/>
  <c r="M573" i="13"/>
  <c r="N573" i="13"/>
  <c r="O573" i="13"/>
  <c r="J712" i="13"/>
  <c r="L712" i="13"/>
  <c r="M712" i="13"/>
  <c r="N712" i="13"/>
  <c r="O712" i="13"/>
  <c r="J713" i="13"/>
  <c r="L713" i="13"/>
  <c r="M713" i="13"/>
  <c r="N713" i="13"/>
  <c r="O713" i="13"/>
  <c r="J574" i="13"/>
  <c r="L574" i="13"/>
  <c r="M574" i="13"/>
  <c r="N574" i="13"/>
  <c r="O574" i="13"/>
  <c r="J638" i="13"/>
  <c r="L638" i="13"/>
  <c r="M638" i="13"/>
  <c r="N638" i="13"/>
  <c r="O638" i="13"/>
  <c r="J693" i="13"/>
  <c r="L693" i="13"/>
  <c r="M693" i="13"/>
  <c r="N693" i="13"/>
  <c r="O693" i="13"/>
  <c r="J661" i="13"/>
  <c r="L661" i="13"/>
  <c r="M661" i="13"/>
  <c r="N661" i="13"/>
  <c r="O661" i="13"/>
  <c r="J592" i="13"/>
  <c r="L592" i="13"/>
  <c r="M592" i="13"/>
  <c r="N592" i="13"/>
  <c r="O592" i="13"/>
  <c r="J639" i="13"/>
  <c r="L639" i="13"/>
  <c r="M639" i="13"/>
  <c r="N639" i="13"/>
  <c r="O639" i="13"/>
  <c r="J593" i="13"/>
  <c r="L593" i="13"/>
  <c r="M593" i="13"/>
  <c r="N593" i="13"/>
  <c r="O593" i="13"/>
  <c r="J594" i="13"/>
  <c r="L594" i="13"/>
  <c r="M594" i="13"/>
  <c r="N594" i="13"/>
  <c r="O594" i="13"/>
  <c r="J662" i="13"/>
  <c r="L662" i="13"/>
  <c r="M662" i="13"/>
  <c r="N662" i="13"/>
  <c r="O662" i="13"/>
  <c r="J546" i="13"/>
  <c r="L546" i="13"/>
  <c r="M546" i="13"/>
  <c r="N546" i="13"/>
  <c r="O546" i="13"/>
  <c r="J694" i="13"/>
  <c r="L694" i="13"/>
  <c r="M694" i="13"/>
  <c r="N694" i="13"/>
  <c r="O694" i="13"/>
  <c r="J595" i="13"/>
  <c r="L595" i="13"/>
  <c r="M595" i="13"/>
  <c r="N595" i="13"/>
  <c r="O595" i="13"/>
  <c r="J714" i="13"/>
  <c r="L714" i="13"/>
  <c r="M714" i="13"/>
  <c r="N714" i="13"/>
  <c r="O714" i="13"/>
  <c r="J621" i="13"/>
  <c r="L621" i="13"/>
  <c r="M621" i="13"/>
  <c r="N621" i="13"/>
  <c r="O621" i="13"/>
  <c r="J663" i="13"/>
  <c r="L663" i="13"/>
  <c r="M663" i="13"/>
  <c r="N663" i="13"/>
  <c r="O663" i="13"/>
  <c r="J695" i="13"/>
  <c r="L695" i="13"/>
  <c r="M695" i="13"/>
  <c r="N695" i="13"/>
  <c r="O695" i="13"/>
  <c r="J664" i="13"/>
  <c r="L664" i="13"/>
  <c r="M664" i="13"/>
  <c r="N664" i="13"/>
  <c r="O664" i="13"/>
  <c r="J561" i="13"/>
  <c r="L561" i="13"/>
  <c r="M561" i="13"/>
  <c r="N561" i="13"/>
  <c r="O561" i="13"/>
  <c r="J696" i="13"/>
  <c r="L696" i="13"/>
  <c r="M696" i="13"/>
  <c r="N696" i="13"/>
  <c r="O696" i="13"/>
  <c r="J596" i="13"/>
  <c r="L596" i="13"/>
  <c r="M596" i="13"/>
  <c r="N596" i="13"/>
  <c r="O596" i="13"/>
  <c r="J715" i="13"/>
  <c r="L715" i="13"/>
  <c r="M715" i="13"/>
  <c r="N715" i="13"/>
  <c r="O715" i="13"/>
  <c r="J562" i="13"/>
  <c r="L562" i="13"/>
  <c r="M562" i="13"/>
  <c r="N562" i="13"/>
  <c r="O562" i="13"/>
  <c r="J597" i="13"/>
  <c r="K597" i="13"/>
  <c r="L597" i="13"/>
  <c r="M597" i="13"/>
  <c r="N597" i="13"/>
  <c r="O597" i="13"/>
  <c r="J608" i="13"/>
  <c r="L608" i="13"/>
  <c r="M608" i="13"/>
  <c r="N608" i="13"/>
  <c r="O608" i="13"/>
  <c r="J697" i="13"/>
  <c r="L697" i="13"/>
  <c r="M697" i="13"/>
  <c r="N697" i="13"/>
  <c r="O697" i="13"/>
  <c r="J552" i="13"/>
  <c r="K552" i="13"/>
  <c r="L552" i="13"/>
  <c r="M552" i="13"/>
  <c r="N552" i="13"/>
  <c r="O552" i="13"/>
  <c r="J598" i="13"/>
  <c r="L598" i="13"/>
  <c r="M598" i="13"/>
  <c r="N598" i="13"/>
  <c r="O598" i="13"/>
  <c r="J665" i="13"/>
  <c r="L665" i="13"/>
  <c r="M665" i="13"/>
  <c r="N665" i="13"/>
  <c r="O665" i="13"/>
  <c r="J698" i="13"/>
  <c r="L698" i="13"/>
  <c r="M698" i="13"/>
  <c r="N698" i="13"/>
  <c r="O698" i="13"/>
  <c r="J716" i="13"/>
  <c r="L716" i="13"/>
  <c r="M716" i="13"/>
  <c r="N716" i="13"/>
  <c r="O716" i="13"/>
  <c r="J717" i="13"/>
  <c r="L717" i="13"/>
  <c r="M717" i="13"/>
  <c r="N717" i="13"/>
  <c r="O717" i="13"/>
  <c r="J609" i="13"/>
  <c r="L609" i="13"/>
  <c r="M609" i="13"/>
  <c r="N609" i="13"/>
  <c r="O609" i="13"/>
  <c r="J666" i="13"/>
  <c r="L666" i="13"/>
  <c r="M666" i="13"/>
  <c r="N666" i="13"/>
  <c r="O666" i="13"/>
  <c r="J547" i="13"/>
  <c r="L547" i="13"/>
  <c r="M547" i="13"/>
  <c r="N547" i="13"/>
  <c r="O547" i="13"/>
  <c r="J575" i="13"/>
  <c r="L575" i="13"/>
  <c r="M575" i="13"/>
  <c r="N575" i="13"/>
  <c r="O575" i="13"/>
  <c r="J667" i="13"/>
  <c r="L667" i="13"/>
  <c r="M667" i="13"/>
  <c r="N667" i="13"/>
  <c r="O667" i="13"/>
  <c r="J599" i="13"/>
  <c r="L599" i="13"/>
  <c r="M599" i="13"/>
  <c r="N599" i="13"/>
  <c r="O599" i="13"/>
  <c r="J640" i="13"/>
  <c r="L640" i="13"/>
  <c r="M640" i="13"/>
  <c r="N640" i="13"/>
  <c r="O640" i="13"/>
  <c r="J563" i="13"/>
  <c r="L563" i="13"/>
  <c r="M563" i="13"/>
  <c r="N563" i="13"/>
  <c r="O563" i="13"/>
  <c r="J622" i="13"/>
  <c r="L622" i="13"/>
  <c r="M622" i="13"/>
  <c r="N622" i="13"/>
  <c r="O622" i="13"/>
  <c r="J668" i="13"/>
  <c r="L668" i="13"/>
  <c r="M668" i="13"/>
  <c r="N668" i="13"/>
  <c r="O668" i="13"/>
  <c r="J641" i="13"/>
  <c r="L641" i="13"/>
  <c r="M641" i="13"/>
  <c r="N641" i="13"/>
  <c r="O641" i="13"/>
  <c r="J642" i="13"/>
  <c r="L642" i="13"/>
  <c r="M642" i="13"/>
  <c r="N642" i="13"/>
  <c r="O642" i="13"/>
  <c r="J600" i="13"/>
  <c r="L600" i="13"/>
  <c r="M600" i="13"/>
  <c r="N600" i="13"/>
  <c r="O600" i="13"/>
  <c r="J576" i="13"/>
  <c r="L576" i="13"/>
  <c r="M576" i="13"/>
  <c r="N576" i="13"/>
  <c r="O576" i="13"/>
  <c r="J540" i="13"/>
  <c r="L540" i="13"/>
  <c r="M540" i="13"/>
  <c r="N540" i="13"/>
  <c r="O540" i="13"/>
  <c r="J643" i="13"/>
  <c r="L643" i="13"/>
  <c r="M643" i="13"/>
  <c r="N643" i="13"/>
  <c r="O643" i="13"/>
  <c r="J699" i="13"/>
  <c r="L699" i="13"/>
  <c r="M699" i="13"/>
  <c r="N699" i="13"/>
  <c r="O699" i="13"/>
  <c r="J700" i="13"/>
  <c r="L700" i="13"/>
  <c r="M700" i="13"/>
  <c r="N700" i="13"/>
  <c r="O700" i="13"/>
  <c r="J623" i="13"/>
  <c r="L623" i="13"/>
  <c r="M623" i="13"/>
  <c r="N623" i="13"/>
  <c r="O623" i="13"/>
  <c r="J669" i="13"/>
  <c r="L669" i="13"/>
  <c r="M669" i="13"/>
  <c r="N669" i="13"/>
  <c r="O669" i="13"/>
  <c r="J577" i="13"/>
  <c r="L577" i="13"/>
  <c r="M577" i="13"/>
  <c r="N577" i="13"/>
  <c r="O577" i="13"/>
  <c r="J624" i="13"/>
  <c r="L624" i="13"/>
  <c r="M624" i="13"/>
  <c r="N624" i="13"/>
  <c r="O624" i="13"/>
  <c r="J601" i="13"/>
  <c r="L601" i="13"/>
  <c r="M601" i="13"/>
  <c r="N601" i="13"/>
  <c r="O601" i="13"/>
  <c r="J670" i="13"/>
  <c r="L670" i="13"/>
  <c r="M670" i="13"/>
  <c r="N670" i="13"/>
  <c r="O670" i="13"/>
  <c r="J578" i="13"/>
  <c r="L578" i="13"/>
  <c r="M578" i="13"/>
  <c r="N578" i="13"/>
  <c r="O578" i="13"/>
  <c r="J564" i="13"/>
  <c r="L564" i="13"/>
  <c r="M564" i="13"/>
  <c r="N564" i="13"/>
  <c r="O564" i="13"/>
  <c r="J553" i="13"/>
  <c r="K553" i="13"/>
  <c r="L553" i="13"/>
  <c r="M553" i="13"/>
  <c r="N553" i="13"/>
  <c r="O553" i="13"/>
  <c r="J718" i="13"/>
  <c r="K718" i="13"/>
  <c r="L718" i="13"/>
  <c r="M718" i="13"/>
  <c r="N718" i="13"/>
  <c r="O718" i="13"/>
  <c r="J351" i="13"/>
  <c r="L351" i="13"/>
  <c r="M351" i="13"/>
  <c r="N351" i="13"/>
  <c r="O351" i="13"/>
  <c r="J416" i="13"/>
  <c r="L416" i="13"/>
  <c r="M416" i="13"/>
  <c r="N416" i="13"/>
  <c r="O416" i="13"/>
  <c r="J443" i="13"/>
  <c r="L443" i="13"/>
  <c r="M443" i="13"/>
  <c r="N443" i="13"/>
  <c r="O443" i="13"/>
  <c r="J473" i="13"/>
  <c r="L473" i="13"/>
  <c r="M473" i="13"/>
  <c r="N473" i="13"/>
  <c r="O473" i="13"/>
  <c r="J444" i="13"/>
  <c r="L444" i="13"/>
  <c r="M444" i="13"/>
  <c r="N444" i="13"/>
  <c r="O444" i="13"/>
  <c r="J417" i="13"/>
  <c r="L417" i="13"/>
  <c r="M417" i="13"/>
  <c r="N417" i="13"/>
  <c r="O417" i="13"/>
  <c r="J474" i="13"/>
  <c r="L474" i="13"/>
  <c r="M474" i="13"/>
  <c r="N474" i="13"/>
  <c r="O474" i="13"/>
  <c r="J445" i="13"/>
  <c r="L445" i="13"/>
  <c r="M445" i="13"/>
  <c r="N445" i="13"/>
  <c r="O445" i="13"/>
  <c r="J352" i="13"/>
  <c r="L352" i="13"/>
  <c r="M352" i="13"/>
  <c r="N352" i="13"/>
  <c r="O352" i="13"/>
  <c r="J326" i="13"/>
  <c r="L326" i="13"/>
  <c r="M326" i="13"/>
  <c r="N326" i="13"/>
  <c r="O326" i="13"/>
  <c r="J475" i="13"/>
  <c r="L475" i="13"/>
  <c r="M475" i="13"/>
  <c r="N475" i="13"/>
  <c r="O475" i="13"/>
  <c r="J327" i="13"/>
  <c r="L327" i="13"/>
  <c r="M327" i="13"/>
  <c r="N327" i="13"/>
  <c r="O327" i="13"/>
  <c r="J328" i="13"/>
  <c r="K328" i="13"/>
  <c r="L328" i="13"/>
  <c r="M328" i="13"/>
  <c r="N328" i="13"/>
  <c r="O328" i="13"/>
  <c r="J353" i="13"/>
  <c r="L353" i="13"/>
  <c r="M353" i="13"/>
  <c r="N353" i="13"/>
  <c r="O353" i="13"/>
  <c r="J418" i="13"/>
  <c r="L418" i="13"/>
  <c r="M418" i="13"/>
  <c r="N418" i="13"/>
  <c r="O418" i="13"/>
  <c r="J397" i="13"/>
  <c r="L397" i="13"/>
  <c r="M397" i="13"/>
  <c r="N397" i="13"/>
  <c r="O397" i="13"/>
  <c r="J398" i="13"/>
  <c r="L398" i="13"/>
  <c r="M398" i="13"/>
  <c r="N398" i="13"/>
  <c r="O398" i="13"/>
  <c r="J399" i="13"/>
  <c r="L399" i="13"/>
  <c r="M399" i="13"/>
  <c r="N399" i="13"/>
  <c r="O399" i="13"/>
  <c r="J382" i="13"/>
  <c r="L382" i="13"/>
  <c r="M382" i="13"/>
  <c r="N382" i="13"/>
  <c r="O382" i="13"/>
  <c r="J383" i="13"/>
  <c r="L383" i="13"/>
  <c r="M383" i="13"/>
  <c r="N383" i="13"/>
  <c r="O383" i="13"/>
  <c r="J354" i="13"/>
  <c r="L354" i="13"/>
  <c r="M354" i="13"/>
  <c r="N354" i="13"/>
  <c r="O354" i="13"/>
  <c r="J374" i="13"/>
  <c r="L374" i="13"/>
  <c r="M374" i="13"/>
  <c r="N374" i="13"/>
  <c r="O374" i="13"/>
  <c r="J419" i="13"/>
  <c r="L419" i="13"/>
  <c r="M419" i="13"/>
  <c r="N419" i="13"/>
  <c r="O419" i="13"/>
  <c r="J446" i="13"/>
  <c r="L446" i="13"/>
  <c r="M446" i="13"/>
  <c r="N446" i="13"/>
  <c r="O446" i="13"/>
  <c r="J355" i="13"/>
  <c r="L355" i="13"/>
  <c r="M355" i="13"/>
  <c r="N355" i="13"/>
  <c r="O355" i="13"/>
  <c r="J384" i="13"/>
  <c r="L384" i="13"/>
  <c r="M384" i="13"/>
  <c r="N384" i="13"/>
  <c r="O384" i="13"/>
  <c r="J307" i="13"/>
  <c r="L307" i="13"/>
  <c r="M307" i="13"/>
  <c r="N307" i="13"/>
  <c r="O307" i="13"/>
  <c r="J476" i="13"/>
  <c r="L476" i="13"/>
  <c r="M476" i="13"/>
  <c r="N476" i="13"/>
  <c r="O476" i="13"/>
  <c r="J477" i="13"/>
  <c r="L477" i="13"/>
  <c r="M477" i="13"/>
  <c r="N477" i="13"/>
  <c r="O477" i="13"/>
  <c r="J447" i="13"/>
  <c r="L447" i="13"/>
  <c r="M447" i="13"/>
  <c r="N447" i="13"/>
  <c r="O447" i="13"/>
  <c r="J385" i="13"/>
  <c r="L385" i="13"/>
  <c r="M385" i="13"/>
  <c r="N385" i="13"/>
  <c r="O385" i="13"/>
  <c r="J313" i="13"/>
  <c r="L313" i="13"/>
  <c r="M313" i="13"/>
  <c r="N313" i="13"/>
  <c r="O313" i="13"/>
  <c r="J308" i="13"/>
  <c r="L308" i="13"/>
  <c r="M308" i="13"/>
  <c r="N308" i="13"/>
  <c r="O308" i="13"/>
  <c r="J300" i="13"/>
  <c r="L300" i="13"/>
  <c r="M300" i="13"/>
  <c r="N300" i="13"/>
  <c r="O300" i="13"/>
  <c r="J314" i="13"/>
  <c r="L314" i="13"/>
  <c r="M314" i="13"/>
  <c r="N314" i="13"/>
  <c r="O314" i="13"/>
  <c r="J337" i="13"/>
  <c r="L337" i="13"/>
  <c r="M337" i="13"/>
  <c r="N337" i="13"/>
  <c r="O337" i="13"/>
  <c r="J329" i="13"/>
  <c r="L329" i="13"/>
  <c r="M329" i="13"/>
  <c r="N329" i="13"/>
  <c r="O329" i="13"/>
  <c r="J420" i="13"/>
  <c r="L420" i="13"/>
  <c r="M420" i="13"/>
  <c r="N420" i="13"/>
  <c r="O420" i="13"/>
  <c r="J448" i="13"/>
  <c r="L448" i="13"/>
  <c r="M448" i="13"/>
  <c r="N448" i="13"/>
  <c r="O448" i="13"/>
  <c r="J421" i="13"/>
  <c r="L421" i="13"/>
  <c r="M421" i="13"/>
  <c r="N421" i="13"/>
  <c r="O421" i="13"/>
  <c r="J422" i="13"/>
  <c r="L422" i="13"/>
  <c r="M422" i="13"/>
  <c r="N422" i="13"/>
  <c r="O422" i="13"/>
  <c r="J449" i="13"/>
  <c r="L449" i="13"/>
  <c r="M449" i="13"/>
  <c r="N449" i="13"/>
  <c r="O449" i="13"/>
  <c r="J478" i="13"/>
  <c r="L478" i="13"/>
  <c r="M478" i="13"/>
  <c r="N478" i="13"/>
  <c r="O478" i="13"/>
  <c r="J338" i="13"/>
  <c r="L338" i="13"/>
  <c r="M338" i="13"/>
  <c r="N338" i="13"/>
  <c r="O338" i="13"/>
  <c r="J400" i="13"/>
  <c r="L400" i="13"/>
  <c r="M400" i="13"/>
  <c r="N400" i="13"/>
  <c r="O400" i="13"/>
  <c r="J479" i="13"/>
  <c r="L479" i="13"/>
  <c r="M479" i="13"/>
  <c r="N479" i="13"/>
  <c r="O479" i="13"/>
  <c r="J423" i="13"/>
  <c r="L423" i="13"/>
  <c r="M423" i="13"/>
  <c r="N423" i="13"/>
  <c r="O423" i="13"/>
  <c r="J424" i="13"/>
  <c r="L424" i="13"/>
  <c r="M424" i="13"/>
  <c r="N424" i="13"/>
  <c r="O424" i="13"/>
  <c r="J401" i="13"/>
  <c r="L401" i="13"/>
  <c r="M401" i="13"/>
  <c r="N401" i="13"/>
  <c r="O401" i="13"/>
  <c r="J386" i="13"/>
  <c r="L386" i="13"/>
  <c r="M386" i="13"/>
  <c r="N386" i="13"/>
  <c r="O386" i="13"/>
  <c r="J320" i="13"/>
  <c r="L320" i="13"/>
  <c r="M320" i="13"/>
  <c r="N320" i="13"/>
  <c r="O320" i="13"/>
  <c r="J450" i="13"/>
  <c r="L450" i="13"/>
  <c r="M450" i="13"/>
  <c r="N450" i="13"/>
  <c r="O450" i="13"/>
  <c r="J451" i="13"/>
  <c r="L451" i="13"/>
  <c r="M451" i="13"/>
  <c r="N451" i="13"/>
  <c r="O451" i="13"/>
  <c r="J309" i="13"/>
  <c r="K309" i="13"/>
  <c r="L309" i="13"/>
  <c r="M309" i="13"/>
  <c r="N309" i="13"/>
  <c r="O309" i="13"/>
  <c r="J452" i="13"/>
  <c r="L452" i="13"/>
  <c r="M452" i="13"/>
  <c r="N452" i="13"/>
  <c r="O452" i="13"/>
  <c r="J402" i="13"/>
  <c r="L402" i="13"/>
  <c r="M402" i="13"/>
  <c r="N402" i="13"/>
  <c r="O402" i="13"/>
  <c r="J453" i="13"/>
  <c r="L453" i="13"/>
  <c r="M453" i="13"/>
  <c r="N453" i="13"/>
  <c r="O453" i="13"/>
  <c r="J356" i="13"/>
  <c r="L356" i="13"/>
  <c r="M356" i="13"/>
  <c r="N356" i="13"/>
  <c r="O356" i="13"/>
  <c r="J375" i="13"/>
  <c r="L375" i="13"/>
  <c r="M375" i="13"/>
  <c r="N375" i="13"/>
  <c r="O375" i="13"/>
  <c r="J480" i="13"/>
  <c r="L480" i="13"/>
  <c r="M480" i="13"/>
  <c r="N480" i="13"/>
  <c r="O480" i="13"/>
  <c r="J403" i="13"/>
  <c r="L403" i="13"/>
  <c r="M403" i="13"/>
  <c r="N403" i="13"/>
  <c r="O403" i="13"/>
  <c r="J357" i="13"/>
  <c r="L357" i="13"/>
  <c r="M357" i="13"/>
  <c r="N357" i="13"/>
  <c r="O357" i="13"/>
  <c r="J358" i="13"/>
  <c r="L358" i="13"/>
  <c r="M358" i="13"/>
  <c r="N358" i="13"/>
  <c r="O358" i="13"/>
  <c r="J321" i="13"/>
  <c r="L321" i="13"/>
  <c r="M321" i="13"/>
  <c r="N321" i="13"/>
  <c r="O321" i="13"/>
  <c r="J359" i="13"/>
  <c r="L359" i="13"/>
  <c r="M359" i="13"/>
  <c r="N359" i="13"/>
  <c r="O359" i="13"/>
  <c r="J387" i="13"/>
  <c r="L387" i="13"/>
  <c r="M387" i="13"/>
  <c r="N387" i="13"/>
  <c r="O387" i="13"/>
  <c r="J481" i="13"/>
  <c r="L481" i="13"/>
  <c r="M481" i="13"/>
  <c r="N481" i="13"/>
  <c r="O481" i="13"/>
  <c r="J482" i="13"/>
  <c r="L482" i="13"/>
  <c r="M482" i="13"/>
  <c r="N482" i="13"/>
  <c r="O482" i="13"/>
  <c r="J388" i="13"/>
  <c r="L388" i="13"/>
  <c r="M388" i="13"/>
  <c r="N388" i="13"/>
  <c r="O388" i="13"/>
  <c r="J404" i="13"/>
  <c r="L404" i="13"/>
  <c r="M404" i="13"/>
  <c r="N404" i="13"/>
  <c r="O404" i="13"/>
  <c r="J330" i="13"/>
  <c r="L330" i="13"/>
  <c r="M330" i="13"/>
  <c r="N330" i="13"/>
  <c r="O330" i="13"/>
  <c r="J425" i="13"/>
  <c r="L425" i="13"/>
  <c r="M425" i="13"/>
  <c r="N425" i="13"/>
  <c r="O425" i="13"/>
  <c r="J322" i="13"/>
  <c r="L322" i="13"/>
  <c r="M322" i="13"/>
  <c r="N322" i="13"/>
  <c r="O322" i="13"/>
  <c r="J454" i="13"/>
  <c r="L454" i="13"/>
  <c r="M454" i="13"/>
  <c r="N454" i="13"/>
  <c r="O454" i="13"/>
  <c r="J376" i="13"/>
  <c r="L376" i="13"/>
  <c r="M376" i="13"/>
  <c r="N376" i="13"/>
  <c r="O376" i="13"/>
  <c r="J339" i="13"/>
  <c r="L339" i="13"/>
  <c r="M339" i="13"/>
  <c r="N339" i="13"/>
  <c r="O339" i="13"/>
  <c r="J455" i="13"/>
  <c r="L455" i="13"/>
  <c r="M455" i="13"/>
  <c r="N455" i="13"/>
  <c r="O455" i="13"/>
  <c r="J405" i="13"/>
  <c r="L405" i="13"/>
  <c r="M405" i="13"/>
  <c r="N405" i="13"/>
  <c r="O405" i="13"/>
  <c r="J323" i="13"/>
  <c r="L323" i="13"/>
  <c r="M323" i="13"/>
  <c r="N323" i="13"/>
  <c r="O323" i="13"/>
  <c r="J456" i="13"/>
  <c r="L456" i="13"/>
  <c r="M456" i="13"/>
  <c r="N456" i="13"/>
  <c r="O456" i="13"/>
  <c r="J426" i="13"/>
  <c r="L426" i="13"/>
  <c r="M426" i="13"/>
  <c r="N426" i="13"/>
  <c r="O426" i="13"/>
  <c r="J457" i="13"/>
  <c r="L457" i="13"/>
  <c r="M457" i="13"/>
  <c r="N457" i="13"/>
  <c r="O457" i="13"/>
  <c r="J389" i="13"/>
  <c r="L389" i="13"/>
  <c r="M389" i="13"/>
  <c r="N389" i="13"/>
  <c r="O389" i="13"/>
  <c r="J390" i="13"/>
  <c r="L390" i="13"/>
  <c r="M390" i="13"/>
  <c r="N390" i="13"/>
  <c r="O390" i="13"/>
  <c r="J458" i="13"/>
  <c r="L458" i="13"/>
  <c r="M458" i="13"/>
  <c r="N458" i="13"/>
  <c r="O458" i="13"/>
  <c r="J427" i="13"/>
  <c r="L427" i="13"/>
  <c r="M427" i="13"/>
  <c r="N427" i="13"/>
  <c r="O427" i="13"/>
  <c r="J340" i="13"/>
  <c r="L340" i="13"/>
  <c r="M340" i="13"/>
  <c r="N340" i="13"/>
  <c r="O340" i="13"/>
  <c r="J406" i="13"/>
  <c r="L406" i="13"/>
  <c r="M406" i="13"/>
  <c r="N406" i="13"/>
  <c r="O406" i="13"/>
  <c r="J341" i="13"/>
  <c r="L341" i="13"/>
  <c r="M341" i="13"/>
  <c r="N341" i="13"/>
  <c r="O341" i="13"/>
  <c r="J342" i="13"/>
  <c r="L342" i="13"/>
  <c r="M342" i="13"/>
  <c r="N342" i="13"/>
  <c r="O342" i="13"/>
  <c r="J483" i="13"/>
  <c r="L483" i="13"/>
  <c r="M483" i="13"/>
  <c r="N483" i="13"/>
  <c r="O483" i="13"/>
  <c r="J459" i="13"/>
  <c r="L459" i="13"/>
  <c r="M459" i="13"/>
  <c r="N459" i="13"/>
  <c r="O459" i="13"/>
  <c r="J460" i="13"/>
  <c r="L460" i="13"/>
  <c r="M460" i="13"/>
  <c r="N460" i="13"/>
  <c r="O460" i="13"/>
  <c r="J315" i="13"/>
  <c r="L315" i="13"/>
  <c r="M315" i="13"/>
  <c r="N315" i="13"/>
  <c r="O315" i="13"/>
  <c r="J331" i="13"/>
  <c r="L331" i="13"/>
  <c r="M331" i="13"/>
  <c r="N331" i="13"/>
  <c r="O331" i="13"/>
  <c r="J316" i="13"/>
  <c r="L316" i="13"/>
  <c r="M316" i="13"/>
  <c r="N316" i="13"/>
  <c r="O316" i="13"/>
  <c r="J377" i="13"/>
  <c r="L377" i="13"/>
  <c r="M377" i="13"/>
  <c r="N377" i="13"/>
  <c r="O377" i="13"/>
  <c r="J461" i="13"/>
  <c r="L461" i="13"/>
  <c r="M461" i="13"/>
  <c r="N461" i="13"/>
  <c r="O461" i="13"/>
  <c r="J407" i="13"/>
  <c r="L407" i="13"/>
  <c r="M407" i="13"/>
  <c r="N407" i="13"/>
  <c r="O407" i="13"/>
  <c r="J343" i="13"/>
  <c r="L343" i="13"/>
  <c r="M343" i="13"/>
  <c r="N343" i="13"/>
  <c r="O343" i="13"/>
  <c r="J360" i="13"/>
  <c r="L360" i="13"/>
  <c r="M360" i="13"/>
  <c r="N360" i="13"/>
  <c r="O360" i="13"/>
  <c r="J462" i="13"/>
  <c r="L462" i="13"/>
  <c r="M462" i="13"/>
  <c r="N462" i="13"/>
  <c r="O462" i="13"/>
  <c r="J428" i="13"/>
  <c r="L428" i="13"/>
  <c r="M428" i="13"/>
  <c r="N428" i="13"/>
  <c r="O428" i="13"/>
  <c r="J463" i="13"/>
  <c r="L463" i="13"/>
  <c r="M463" i="13"/>
  <c r="N463" i="13"/>
  <c r="O463" i="13"/>
  <c r="J429" i="13"/>
  <c r="L429" i="13"/>
  <c r="M429" i="13"/>
  <c r="N429" i="13"/>
  <c r="O429" i="13"/>
  <c r="J391" i="13"/>
  <c r="L391" i="13"/>
  <c r="M391" i="13"/>
  <c r="N391" i="13"/>
  <c r="O391" i="13"/>
  <c r="J361" i="13"/>
  <c r="L361" i="13"/>
  <c r="M361" i="13"/>
  <c r="N361" i="13"/>
  <c r="O361" i="13"/>
  <c r="J430" i="13"/>
  <c r="L430" i="13"/>
  <c r="M430" i="13"/>
  <c r="N430" i="13"/>
  <c r="O430" i="13"/>
  <c r="J378" i="13"/>
  <c r="L378" i="13"/>
  <c r="M378" i="13"/>
  <c r="N378" i="13"/>
  <c r="O378" i="13"/>
  <c r="J362" i="13"/>
  <c r="L362" i="13"/>
  <c r="M362" i="13"/>
  <c r="N362" i="13"/>
  <c r="O362" i="13"/>
  <c r="J431" i="13"/>
  <c r="L431" i="13"/>
  <c r="M431" i="13"/>
  <c r="N431" i="13"/>
  <c r="O431" i="13"/>
  <c r="J332" i="13"/>
  <c r="K332" i="13"/>
  <c r="L332" i="13"/>
  <c r="M332" i="13"/>
  <c r="N332" i="13"/>
  <c r="O332" i="13"/>
  <c r="J432" i="13"/>
  <c r="L432" i="13"/>
  <c r="M432" i="13"/>
  <c r="N432" i="13"/>
  <c r="O432" i="13"/>
  <c r="J301" i="13"/>
  <c r="L301" i="13"/>
  <c r="M301" i="13"/>
  <c r="N301" i="13"/>
  <c r="O301" i="13"/>
  <c r="J408" i="13"/>
  <c r="L408" i="13"/>
  <c r="M408" i="13"/>
  <c r="N408" i="13"/>
  <c r="O408" i="13"/>
  <c r="J392" i="13"/>
  <c r="L392" i="13"/>
  <c r="M392" i="13"/>
  <c r="N392" i="13"/>
  <c r="O392" i="13"/>
  <c r="J317" i="13"/>
  <c r="K317" i="13"/>
  <c r="L317" i="13"/>
  <c r="M317" i="13"/>
  <c r="N317" i="13"/>
  <c r="O317" i="13"/>
  <c r="J363" i="13"/>
  <c r="L363" i="13"/>
  <c r="M363" i="13"/>
  <c r="N363" i="13"/>
  <c r="O363" i="13"/>
  <c r="J409" i="13"/>
  <c r="L409" i="13"/>
  <c r="M409" i="13"/>
  <c r="N409" i="13"/>
  <c r="O409" i="13"/>
  <c r="J344" i="13"/>
  <c r="L344" i="13"/>
  <c r="M344" i="13"/>
  <c r="N344" i="13"/>
  <c r="O344" i="13"/>
  <c r="J464" i="13"/>
  <c r="L464" i="13"/>
  <c r="M464" i="13"/>
  <c r="N464" i="13"/>
  <c r="O464" i="13"/>
  <c r="J379" i="13"/>
  <c r="L379" i="13"/>
  <c r="M379" i="13"/>
  <c r="N379" i="13"/>
  <c r="O379" i="13"/>
  <c r="J302" i="13"/>
  <c r="K302" i="13"/>
  <c r="L302" i="13"/>
  <c r="M302" i="13"/>
  <c r="N302" i="13"/>
  <c r="O302" i="13"/>
  <c r="J303" i="13"/>
  <c r="K303" i="13"/>
  <c r="L303" i="13"/>
  <c r="M303" i="13"/>
  <c r="N303" i="13"/>
  <c r="O303" i="13"/>
  <c r="J345" i="13"/>
  <c r="L345" i="13"/>
  <c r="M345" i="13"/>
  <c r="N345" i="13"/>
  <c r="O345" i="13"/>
  <c r="J484" i="13"/>
  <c r="L484" i="13"/>
  <c r="M484" i="13"/>
  <c r="N484" i="13"/>
  <c r="O484" i="13"/>
  <c r="J485" i="13"/>
  <c r="L485" i="13"/>
  <c r="M485" i="13"/>
  <c r="N485" i="13"/>
  <c r="O485" i="13"/>
  <c r="J346" i="13"/>
  <c r="L346" i="13"/>
  <c r="M346" i="13"/>
  <c r="N346" i="13"/>
  <c r="O346" i="13"/>
  <c r="J410" i="13"/>
  <c r="L410" i="13"/>
  <c r="M410" i="13"/>
  <c r="N410" i="13"/>
  <c r="O410" i="13"/>
  <c r="J465" i="13"/>
  <c r="L465" i="13"/>
  <c r="M465" i="13"/>
  <c r="N465" i="13"/>
  <c r="O465" i="13"/>
  <c r="J433" i="13"/>
  <c r="L433" i="13"/>
  <c r="M433" i="13"/>
  <c r="N433" i="13"/>
  <c r="O433" i="13"/>
  <c r="J364" i="13"/>
  <c r="L364" i="13"/>
  <c r="M364" i="13"/>
  <c r="N364" i="13"/>
  <c r="O364" i="13"/>
  <c r="J411" i="13"/>
  <c r="L411" i="13"/>
  <c r="M411" i="13"/>
  <c r="N411" i="13"/>
  <c r="O411" i="13"/>
  <c r="J365" i="13"/>
  <c r="L365" i="13"/>
  <c r="M365" i="13"/>
  <c r="N365" i="13"/>
  <c r="O365" i="13"/>
  <c r="J366" i="13"/>
  <c r="L366" i="13"/>
  <c r="M366" i="13"/>
  <c r="N366" i="13"/>
  <c r="O366" i="13"/>
  <c r="J434" i="13"/>
  <c r="L434" i="13"/>
  <c r="M434" i="13"/>
  <c r="N434" i="13"/>
  <c r="O434" i="13"/>
  <c r="J318" i="13"/>
  <c r="L318" i="13"/>
  <c r="M318" i="13"/>
  <c r="N318" i="13"/>
  <c r="O318" i="13"/>
  <c r="J466" i="13"/>
  <c r="L466" i="13"/>
  <c r="M466" i="13"/>
  <c r="N466" i="13"/>
  <c r="O466" i="13"/>
  <c r="J367" i="13"/>
  <c r="L367" i="13"/>
  <c r="M367" i="13"/>
  <c r="N367" i="13"/>
  <c r="O367" i="13"/>
  <c r="J486" i="13"/>
  <c r="L486" i="13"/>
  <c r="M486" i="13"/>
  <c r="N486" i="13"/>
  <c r="O486" i="13"/>
  <c r="J393" i="13"/>
  <c r="L393" i="13"/>
  <c r="M393" i="13"/>
  <c r="N393" i="13"/>
  <c r="O393" i="13"/>
  <c r="J435" i="13"/>
  <c r="L435" i="13"/>
  <c r="M435" i="13"/>
  <c r="N435" i="13"/>
  <c r="O435" i="13"/>
  <c r="J467" i="13"/>
  <c r="L467" i="13"/>
  <c r="M467" i="13"/>
  <c r="N467" i="13"/>
  <c r="O467" i="13"/>
  <c r="J436" i="13"/>
  <c r="L436" i="13"/>
  <c r="M436" i="13"/>
  <c r="N436" i="13"/>
  <c r="O436" i="13"/>
  <c r="J333" i="13"/>
  <c r="L333" i="13"/>
  <c r="M333" i="13"/>
  <c r="N333" i="13"/>
  <c r="O333" i="13"/>
  <c r="J468" i="13"/>
  <c r="L468" i="13"/>
  <c r="M468" i="13"/>
  <c r="N468" i="13"/>
  <c r="O468" i="13"/>
  <c r="J310" i="13"/>
  <c r="L310" i="13"/>
  <c r="M310" i="13"/>
  <c r="N310" i="13"/>
  <c r="O310" i="13"/>
  <c r="J368" i="13"/>
  <c r="L368" i="13"/>
  <c r="M368" i="13"/>
  <c r="N368" i="13"/>
  <c r="O368" i="13"/>
  <c r="J487" i="13"/>
  <c r="L487" i="13"/>
  <c r="M487" i="13"/>
  <c r="N487" i="13"/>
  <c r="O487" i="13"/>
  <c r="J334" i="13"/>
  <c r="L334" i="13"/>
  <c r="M334" i="13"/>
  <c r="N334" i="13"/>
  <c r="O334" i="13"/>
  <c r="J369" i="13"/>
  <c r="K369" i="13"/>
  <c r="L369" i="13"/>
  <c r="M369" i="13"/>
  <c r="N369" i="13"/>
  <c r="O369" i="13"/>
  <c r="J380" i="13"/>
  <c r="L380" i="13"/>
  <c r="M380" i="13"/>
  <c r="N380" i="13"/>
  <c r="O380" i="13"/>
  <c r="J304" i="13"/>
  <c r="K304" i="13"/>
  <c r="L304" i="13"/>
  <c r="M304" i="13"/>
  <c r="N304" i="13"/>
  <c r="O304" i="13"/>
  <c r="J469" i="13"/>
  <c r="L469" i="13"/>
  <c r="M469" i="13"/>
  <c r="N469" i="13"/>
  <c r="O469" i="13"/>
  <c r="J324" i="13"/>
  <c r="K324" i="13"/>
  <c r="L324" i="13"/>
  <c r="M324" i="13"/>
  <c r="N324" i="13"/>
  <c r="O324" i="13"/>
  <c r="J370" i="13"/>
  <c r="L370" i="13"/>
  <c r="M370" i="13"/>
  <c r="N370" i="13"/>
  <c r="O370" i="13"/>
  <c r="J437" i="13"/>
  <c r="L437" i="13"/>
  <c r="M437" i="13"/>
  <c r="N437" i="13"/>
  <c r="O437" i="13"/>
  <c r="J470" i="13"/>
  <c r="L470" i="13"/>
  <c r="M470" i="13"/>
  <c r="N470" i="13"/>
  <c r="O470" i="13"/>
  <c r="J488" i="13"/>
  <c r="L488" i="13"/>
  <c r="M488" i="13"/>
  <c r="N488" i="13"/>
  <c r="O488" i="13"/>
  <c r="J489" i="13"/>
  <c r="L489" i="13"/>
  <c r="M489" i="13"/>
  <c r="N489" i="13"/>
  <c r="O489" i="13"/>
  <c r="J381" i="13"/>
  <c r="L381" i="13"/>
  <c r="M381" i="13"/>
  <c r="N381" i="13"/>
  <c r="O381" i="13"/>
  <c r="J438" i="13"/>
  <c r="L438" i="13"/>
  <c r="M438" i="13"/>
  <c r="N438" i="13"/>
  <c r="O438" i="13"/>
  <c r="J311" i="13"/>
  <c r="L311" i="13"/>
  <c r="M311" i="13"/>
  <c r="N311" i="13"/>
  <c r="O311" i="13"/>
  <c r="J319" i="13"/>
  <c r="L319" i="13"/>
  <c r="M319" i="13"/>
  <c r="N319" i="13"/>
  <c r="O319" i="13"/>
  <c r="J347" i="13"/>
  <c r="L347" i="13"/>
  <c r="M347" i="13"/>
  <c r="N347" i="13"/>
  <c r="O347" i="13"/>
  <c r="J439" i="13"/>
  <c r="L439" i="13"/>
  <c r="M439" i="13"/>
  <c r="N439" i="13"/>
  <c r="O439" i="13"/>
  <c r="J371" i="13"/>
  <c r="L371" i="13"/>
  <c r="M371" i="13"/>
  <c r="N371" i="13"/>
  <c r="O371" i="13"/>
  <c r="J412" i="13"/>
  <c r="L412" i="13"/>
  <c r="M412" i="13"/>
  <c r="N412" i="13"/>
  <c r="O412" i="13"/>
  <c r="J335" i="13"/>
  <c r="L335" i="13"/>
  <c r="M335" i="13"/>
  <c r="N335" i="13"/>
  <c r="O335" i="13"/>
  <c r="J394" i="13"/>
  <c r="L394" i="13"/>
  <c r="M394" i="13"/>
  <c r="N394" i="13"/>
  <c r="O394" i="13"/>
  <c r="J440" i="13"/>
  <c r="L440" i="13"/>
  <c r="M440" i="13"/>
  <c r="N440" i="13"/>
  <c r="O440" i="13"/>
  <c r="J413" i="13"/>
  <c r="L413" i="13"/>
  <c r="M413" i="13"/>
  <c r="N413" i="13"/>
  <c r="O413" i="13"/>
  <c r="J414" i="13"/>
  <c r="L414" i="13"/>
  <c r="M414" i="13"/>
  <c r="N414" i="13"/>
  <c r="O414" i="13"/>
  <c r="J372" i="13"/>
  <c r="L372" i="13"/>
  <c r="M372" i="13"/>
  <c r="N372" i="13"/>
  <c r="O372" i="13"/>
  <c r="J348" i="13"/>
  <c r="L348" i="13"/>
  <c r="M348" i="13"/>
  <c r="N348" i="13"/>
  <c r="O348" i="13"/>
  <c r="J312" i="13"/>
  <c r="L312" i="13"/>
  <c r="M312" i="13"/>
  <c r="N312" i="13"/>
  <c r="O312" i="13"/>
  <c r="J415" i="13"/>
  <c r="L415" i="13"/>
  <c r="M415" i="13"/>
  <c r="N415" i="13"/>
  <c r="O415" i="13"/>
  <c r="J471" i="13"/>
  <c r="L471" i="13"/>
  <c r="M471" i="13"/>
  <c r="N471" i="13"/>
  <c r="O471" i="13"/>
  <c r="J472" i="13"/>
  <c r="L472" i="13"/>
  <c r="M472" i="13"/>
  <c r="N472" i="13"/>
  <c r="O472" i="13"/>
  <c r="J395" i="13"/>
  <c r="L395" i="13"/>
  <c r="M395" i="13"/>
  <c r="N395" i="13"/>
  <c r="O395" i="13"/>
  <c r="J441" i="13"/>
  <c r="L441" i="13"/>
  <c r="M441" i="13"/>
  <c r="N441" i="13"/>
  <c r="O441" i="13"/>
  <c r="J349" i="13"/>
  <c r="L349" i="13"/>
  <c r="M349" i="13"/>
  <c r="N349" i="13"/>
  <c r="O349" i="13"/>
  <c r="J396" i="13"/>
  <c r="L396" i="13"/>
  <c r="M396" i="13"/>
  <c r="N396" i="13"/>
  <c r="O396" i="13"/>
  <c r="J373" i="13"/>
  <c r="L373" i="13"/>
  <c r="M373" i="13"/>
  <c r="N373" i="13"/>
  <c r="O373" i="13"/>
  <c r="J442" i="13"/>
  <c r="L442" i="13"/>
  <c r="M442" i="13"/>
  <c r="N442" i="13"/>
  <c r="O442" i="13"/>
  <c r="J305" i="13"/>
  <c r="L305" i="13"/>
  <c r="M305" i="13"/>
  <c r="N305" i="13"/>
  <c r="O305" i="13"/>
  <c r="J350" i="13"/>
  <c r="L350" i="13"/>
  <c r="M350" i="13"/>
  <c r="N350" i="13"/>
  <c r="O350" i="13"/>
  <c r="J336" i="13"/>
  <c r="L336" i="13"/>
  <c r="M336" i="13"/>
  <c r="N336" i="13"/>
  <c r="O336" i="13"/>
  <c r="J325" i="13"/>
  <c r="K325" i="13"/>
  <c r="L325" i="13"/>
  <c r="M325" i="13"/>
  <c r="N325" i="13"/>
  <c r="O325" i="13"/>
  <c r="K306" i="13"/>
  <c r="L306" i="13"/>
  <c r="M306" i="13"/>
  <c r="N306" i="13"/>
  <c r="O306" i="13"/>
  <c r="J306" i="13"/>
  <c r="R579" i="13"/>
  <c r="R644" i="13"/>
  <c r="R671" i="13"/>
  <c r="R701" i="13"/>
  <c r="R672" i="13"/>
  <c r="R645" i="13"/>
  <c r="R702" i="13"/>
  <c r="R673" i="13"/>
  <c r="R580" i="13"/>
  <c r="R554" i="13"/>
  <c r="R703" i="13"/>
  <c r="R555" i="13"/>
  <c r="R556" i="13"/>
  <c r="R581" i="13"/>
  <c r="R646" i="13"/>
  <c r="R625" i="13"/>
  <c r="R626" i="13"/>
  <c r="R627" i="13"/>
  <c r="R610" i="13"/>
  <c r="R611" i="13"/>
  <c r="R582" i="13"/>
  <c r="R602" i="13"/>
  <c r="R647" i="13"/>
  <c r="R674" i="13"/>
  <c r="R583" i="13"/>
  <c r="R612" i="13"/>
  <c r="R704" i="13"/>
  <c r="R705" i="13"/>
  <c r="R675" i="13"/>
  <c r="R613" i="13"/>
  <c r="R541" i="13"/>
  <c r="R542" i="13"/>
  <c r="R565" i="13"/>
  <c r="R557" i="13"/>
  <c r="R648" i="13"/>
  <c r="R676" i="13"/>
  <c r="R649" i="13"/>
  <c r="R650" i="13"/>
  <c r="R677" i="13"/>
  <c r="R706" i="13"/>
  <c r="R566" i="13"/>
  <c r="R628" i="13"/>
  <c r="R707" i="13"/>
  <c r="R651" i="13"/>
  <c r="R652" i="13"/>
  <c r="R629" i="13"/>
  <c r="R614" i="13"/>
  <c r="R548" i="13"/>
  <c r="R678" i="13"/>
  <c r="R679" i="13"/>
  <c r="R680" i="13"/>
  <c r="R630" i="13"/>
  <c r="R681" i="13"/>
  <c r="R584" i="13"/>
  <c r="R603" i="13"/>
  <c r="R708" i="13"/>
  <c r="R631" i="13"/>
  <c r="R585" i="13"/>
  <c r="R586" i="13"/>
  <c r="R549" i="13"/>
  <c r="R587" i="13"/>
  <c r="R615" i="13"/>
  <c r="R709" i="13"/>
  <c r="R710" i="13"/>
  <c r="R616" i="13"/>
  <c r="R632" i="13"/>
  <c r="R558" i="13"/>
  <c r="R653" i="13"/>
  <c r="R550" i="13"/>
  <c r="R682" i="13"/>
  <c r="R604" i="13"/>
  <c r="R567" i="13"/>
  <c r="R683" i="13"/>
  <c r="R633" i="13"/>
  <c r="R551" i="13"/>
  <c r="R684" i="13"/>
  <c r="R654" i="13"/>
  <c r="R685" i="13"/>
  <c r="R617" i="13"/>
  <c r="R618" i="13"/>
  <c r="R686" i="13"/>
  <c r="R655" i="13"/>
  <c r="R568" i="13"/>
  <c r="R634" i="13"/>
  <c r="R569" i="13"/>
  <c r="R570" i="13"/>
  <c r="R711" i="13"/>
  <c r="R687" i="13"/>
  <c r="R688" i="13"/>
  <c r="R543" i="13"/>
  <c r="R559" i="13"/>
  <c r="R544" i="13"/>
  <c r="R605" i="13"/>
  <c r="R689" i="13"/>
  <c r="R635" i="13"/>
  <c r="R571" i="13"/>
  <c r="R588" i="13"/>
  <c r="R690" i="13"/>
  <c r="R656" i="13"/>
  <c r="R691" i="13"/>
  <c r="R657" i="13"/>
  <c r="R619" i="13"/>
  <c r="R589" i="13"/>
  <c r="R658" i="13"/>
  <c r="R606" i="13"/>
  <c r="R590" i="13"/>
  <c r="R659" i="13"/>
  <c r="R560" i="13"/>
  <c r="R660" i="13"/>
  <c r="R636" i="13"/>
  <c r="R620" i="13"/>
  <c r="R545" i="13"/>
  <c r="R591" i="13"/>
  <c r="R637" i="13"/>
  <c r="R572" i="13"/>
  <c r="R692" i="13"/>
  <c r="R607" i="13"/>
  <c r="R573" i="13"/>
  <c r="R712" i="13"/>
  <c r="R713" i="13"/>
  <c r="R574" i="13"/>
  <c r="R638" i="13"/>
  <c r="R693" i="13"/>
  <c r="R661" i="13"/>
  <c r="R592" i="13"/>
  <c r="R639" i="13"/>
  <c r="R593" i="13"/>
  <c r="R594" i="13"/>
  <c r="R662" i="13"/>
  <c r="R546" i="13"/>
  <c r="R694" i="13"/>
  <c r="R595" i="13"/>
  <c r="R714" i="13"/>
  <c r="R621" i="13"/>
  <c r="R663" i="13"/>
  <c r="R695" i="13"/>
  <c r="R664" i="13"/>
  <c r="R561" i="13"/>
  <c r="R696" i="13"/>
  <c r="R596" i="13"/>
  <c r="R715" i="13"/>
  <c r="R562" i="13"/>
  <c r="R597" i="13"/>
  <c r="R608" i="13"/>
  <c r="R697" i="13"/>
  <c r="R552" i="13"/>
  <c r="R598" i="13"/>
  <c r="R665" i="13"/>
  <c r="R698" i="13"/>
  <c r="R716" i="13"/>
  <c r="R717" i="13"/>
  <c r="R609" i="13"/>
  <c r="R666" i="13"/>
  <c r="R547" i="13"/>
  <c r="R575" i="13"/>
  <c r="R667" i="13"/>
  <c r="R599" i="13"/>
  <c r="R640" i="13"/>
  <c r="R563" i="13"/>
  <c r="R622" i="13"/>
  <c r="R668" i="13"/>
  <c r="R641" i="13"/>
  <c r="R642" i="13"/>
  <c r="R600" i="13"/>
  <c r="R576" i="13"/>
  <c r="R540" i="13"/>
  <c r="R643" i="13"/>
  <c r="R699" i="13"/>
  <c r="R700" i="13"/>
  <c r="R623" i="13"/>
  <c r="R669" i="13"/>
  <c r="R577" i="13"/>
  <c r="R624" i="13"/>
  <c r="R601" i="13"/>
  <c r="R670" i="13"/>
  <c r="R578" i="13"/>
  <c r="R564" i="13"/>
  <c r="R553" i="13"/>
  <c r="R718" i="13"/>
  <c r="Q579" i="13"/>
  <c r="Q644" i="13"/>
  <c r="Q671" i="13"/>
  <c r="Q701" i="13"/>
  <c r="Q672" i="13"/>
  <c r="Q645" i="13"/>
  <c r="Q702" i="13"/>
  <c r="Q673" i="13"/>
  <c r="Q580" i="13"/>
  <c r="Q554" i="13"/>
  <c r="Q703" i="13"/>
  <c r="Q555" i="13"/>
  <c r="Q556" i="13"/>
  <c r="Q581" i="13"/>
  <c r="Q646" i="13"/>
  <c r="Q625" i="13"/>
  <c r="Q626" i="13"/>
  <c r="Q627" i="13"/>
  <c r="Q610" i="13"/>
  <c r="Q611" i="13"/>
  <c r="Q582" i="13"/>
  <c r="Q602" i="13"/>
  <c r="Q647" i="13"/>
  <c r="Q674" i="13"/>
  <c r="Q583" i="13"/>
  <c r="Q612" i="13"/>
  <c r="Q704" i="13"/>
  <c r="Q705" i="13"/>
  <c r="Q675" i="13"/>
  <c r="Q613" i="13"/>
  <c r="Q541" i="13"/>
  <c r="Q542" i="13"/>
  <c r="Q565" i="13"/>
  <c r="Q557" i="13"/>
  <c r="Q648" i="13"/>
  <c r="Q676" i="13"/>
  <c r="Q649" i="13"/>
  <c r="Q650" i="13"/>
  <c r="Q677" i="13"/>
  <c r="Q706" i="13"/>
  <c r="Q566" i="13"/>
  <c r="Q628" i="13"/>
  <c r="Q707" i="13"/>
  <c r="Q651" i="13"/>
  <c r="Q652" i="13"/>
  <c r="Q629" i="13"/>
  <c r="Q614" i="13"/>
  <c r="Q548" i="13"/>
  <c r="Q678" i="13"/>
  <c r="Q679" i="13"/>
  <c r="Q680" i="13"/>
  <c r="Q630" i="13"/>
  <c r="Q681" i="13"/>
  <c r="Q584" i="13"/>
  <c r="Q603" i="13"/>
  <c r="Q708" i="13"/>
  <c r="Q631" i="13"/>
  <c r="Q585" i="13"/>
  <c r="Q586" i="13"/>
  <c r="Q549" i="13"/>
  <c r="Q587" i="13"/>
  <c r="Q615" i="13"/>
  <c r="Q709" i="13"/>
  <c r="Q710" i="13"/>
  <c r="Q616" i="13"/>
  <c r="Q632" i="13"/>
  <c r="Q558" i="13"/>
  <c r="Q653" i="13"/>
  <c r="Q550" i="13"/>
  <c r="Q682" i="13"/>
  <c r="Q604" i="13"/>
  <c r="Q567" i="13"/>
  <c r="Q683" i="13"/>
  <c r="Q633" i="13"/>
  <c r="Q551" i="13"/>
  <c r="Q684" i="13"/>
  <c r="Q654" i="13"/>
  <c r="Q685" i="13"/>
  <c r="Q617" i="13"/>
  <c r="Q618" i="13"/>
  <c r="Q686" i="13"/>
  <c r="Q655" i="13"/>
  <c r="Q568" i="13"/>
  <c r="Q634" i="13"/>
  <c r="Q569" i="13"/>
  <c r="Q570" i="13"/>
  <c r="Q711" i="13"/>
  <c r="Q687" i="13"/>
  <c r="Q688" i="13"/>
  <c r="Q543" i="13"/>
  <c r="Q559" i="13"/>
  <c r="Q544" i="13"/>
  <c r="Q605" i="13"/>
  <c r="Q689" i="13"/>
  <c r="Q635" i="13"/>
  <c r="Q571" i="13"/>
  <c r="Q588" i="13"/>
  <c r="Q690" i="13"/>
  <c r="Q656" i="13"/>
  <c r="Q691" i="13"/>
  <c r="Q657" i="13"/>
  <c r="Q619" i="13"/>
  <c r="Q589" i="13"/>
  <c r="Q658" i="13"/>
  <c r="Q606" i="13"/>
  <c r="Q590" i="13"/>
  <c r="Q659" i="13"/>
  <c r="Q560" i="13"/>
  <c r="Q660" i="13"/>
  <c r="Q636" i="13"/>
  <c r="Q620" i="13"/>
  <c r="Q545" i="13"/>
  <c r="Q591" i="13"/>
  <c r="Q637" i="13"/>
  <c r="Q572" i="13"/>
  <c r="Q692" i="13"/>
  <c r="Q607" i="13"/>
  <c r="Q573" i="13"/>
  <c r="Q712" i="13"/>
  <c r="Q713" i="13"/>
  <c r="Q574" i="13"/>
  <c r="Q638" i="13"/>
  <c r="Q693" i="13"/>
  <c r="Q661" i="13"/>
  <c r="Q592" i="13"/>
  <c r="Q639" i="13"/>
  <c r="Q593" i="13"/>
  <c r="Q594" i="13"/>
  <c r="Q662" i="13"/>
  <c r="Q546" i="13"/>
  <c r="Q694" i="13"/>
  <c r="Q595" i="13"/>
  <c r="Q714" i="13"/>
  <c r="Q621" i="13"/>
  <c r="Q663" i="13"/>
  <c r="Q695" i="13"/>
  <c r="Q664" i="13"/>
  <c r="Q561" i="13"/>
  <c r="Q696" i="13"/>
  <c r="Q596" i="13"/>
  <c r="Q715" i="13"/>
  <c r="Q562" i="13"/>
  <c r="Q597" i="13"/>
  <c r="Q608" i="13"/>
  <c r="Q697" i="13"/>
  <c r="Q552" i="13"/>
  <c r="Q598" i="13"/>
  <c r="Q665" i="13"/>
  <c r="Q698" i="13"/>
  <c r="Q716" i="13"/>
  <c r="Q717" i="13"/>
  <c r="Q609" i="13"/>
  <c r="Q666" i="13"/>
  <c r="Q547" i="13"/>
  <c r="Q575" i="13"/>
  <c r="Q667" i="13"/>
  <c r="Q599" i="13"/>
  <c r="Q640" i="13"/>
  <c r="Q563" i="13"/>
  <c r="Q622" i="13"/>
  <c r="Q668" i="13"/>
  <c r="Q641" i="13"/>
  <c r="Q642" i="13"/>
  <c r="Q600" i="13"/>
  <c r="Q576" i="13"/>
  <c r="Q540" i="13"/>
  <c r="Q643" i="13"/>
  <c r="Q699" i="13"/>
  <c r="Q700" i="13"/>
  <c r="Q623" i="13"/>
  <c r="Q669" i="13"/>
  <c r="Q577" i="13"/>
  <c r="Q624" i="13"/>
  <c r="Q601" i="13"/>
  <c r="Q670" i="13"/>
  <c r="Q578" i="13"/>
  <c r="Q564" i="13"/>
  <c r="Q553" i="13"/>
  <c r="Q718" i="13"/>
  <c r="B646" i="13"/>
  <c r="C646" i="13"/>
  <c r="D646" i="13"/>
  <c r="E646" i="13"/>
  <c r="B625" i="13"/>
  <c r="C625" i="13"/>
  <c r="D625" i="13"/>
  <c r="E625" i="13"/>
  <c r="B626" i="13"/>
  <c r="C626" i="13"/>
  <c r="D626" i="13"/>
  <c r="E626" i="13"/>
  <c r="B627" i="13"/>
  <c r="C627" i="13"/>
  <c r="D627" i="13"/>
  <c r="E627" i="13"/>
  <c r="B610" i="13"/>
  <c r="C610" i="13"/>
  <c r="D610" i="13"/>
  <c r="E610" i="13"/>
  <c r="B611" i="13"/>
  <c r="C611" i="13"/>
  <c r="D611" i="13"/>
  <c r="E611" i="13"/>
  <c r="B582" i="13"/>
  <c r="C582" i="13"/>
  <c r="D582" i="13"/>
  <c r="E582" i="13"/>
  <c r="B602" i="13"/>
  <c r="C602" i="13"/>
  <c r="D602" i="13"/>
  <c r="E602" i="13"/>
  <c r="B647" i="13"/>
  <c r="C647" i="13"/>
  <c r="D647" i="13"/>
  <c r="E647" i="13"/>
  <c r="B674" i="13"/>
  <c r="C674" i="13"/>
  <c r="D674" i="13"/>
  <c r="E674" i="13"/>
  <c r="B583" i="13"/>
  <c r="C583" i="13"/>
  <c r="D583" i="13"/>
  <c r="E583" i="13"/>
  <c r="B612" i="13"/>
  <c r="C612" i="13"/>
  <c r="D612" i="13"/>
  <c r="E612" i="13"/>
  <c r="B704" i="13"/>
  <c r="C704" i="13"/>
  <c r="D704" i="13"/>
  <c r="E704" i="13"/>
  <c r="B705" i="13"/>
  <c r="C705" i="13"/>
  <c r="D705" i="13"/>
  <c r="E705" i="13"/>
  <c r="B675" i="13"/>
  <c r="C675" i="13"/>
  <c r="D675" i="13"/>
  <c r="E675" i="13"/>
  <c r="B613" i="13"/>
  <c r="C613" i="13"/>
  <c r="D613" i="13"/>
  <c r="E613" i="13"/>
  <c r="B541" i="13"/>
  <c r="C541" i="13"/>
  <c r="D541" i="13"/>
  <c r="E541" i="13"/>
  <c r="B542" i="13"/>
  <c r="C542" i="13"/>
  <c r="D542" i="13"/>
  <c r="E542" i="13"/>
  <c r="B565" i="13"/>
  <c r="C565" i="13"/>
  <c r="D565" i="13"/>
  <c r="E565" i="13"/>
  <c r="B557" i="13"/>
  <c r="C557" i="13"/>
  <c r="D557" i="13"/>
  <c r="E557" i="13"/>
  <c r="B648" i="13"/>
  <c r="C648" i="13"/>
  <c r="D648" i="13"/>
  <c r="E648" i="13"/>
  <c r="B676" i="13"/>
  <c r="C676" i="13"/>
  <c r="D676" i="13"/>
  <c r="E676" i="13"/>
  <c r="B649" i="13"/>
  <c r="C649" i="13"/>
  <c r="D649" i="13"/>
  <c r="E649" i="13"/>
  <c r="B650" i="13"/>
  <c r="C650" i="13"/>
  <c r="D650" i="13"/>
  <c r="E650" i="13"/>
  <c r="B677" i="13"/>
  <c r="C677" i="13"/>
  <c r="D677" i="13"/>
  <c r="E677" i="13"/>
  <c r="B706" i="13"/>
  <c r="C706" i="13"/>
  <c r="D706" i="13"/>
  <c r="E706" i="13"/>
  <c r="B566" i="13"/>
  <c r="C566" i="13"/>
  <c r="D566" i="13"/>
  <c r="E566" i="13"/>
  <c r="B628" i="13"/>
  <c r="C628" i="13"/>
  <c r="D628" i="13"/>
  <c r="E628" i="13"/>
  <c r="B707" i="13"/>
  <c r="C707" i="13"/>
  <c r="D707" i="13"/>
  <c r="E707" i="13"/>
  <c r="B651" i="13"/>
  <c r="C651" i="13"/>
  <c r="D651" i="13"/>
  <c r="E651" i="13"/>
  <c r="B652" i="13"/>
  <c r="C652" i="13"/>
  <c r="D652" i="13"/>
  <c r="E652" i="13"/>
  <c r="B629" i="13"/>
  <c r="C629" i="13"/>
  <c r="D629" i="13"/>
  <c r="E629" i="13"/>
  <c r="B614" i="13"/>
  <c r="C614" i="13"/>
  <c r="D614" i="13"/>
  <c r="E614" i="13"/>
  <c r="B548" i="13"/>
  <c r="C548" i="13"/>
  <c r="D548" i="13"/>
  <c r="E548" i="13"/>
  <c r="B678" i="13"/>
  <c r="C678" i="13"/>
  <c r="D678" i="13"/>
  <c r="E678" i="13"/>
  <c r="B679" i="13"/>
  <c r="C679" i="13"/>
  <c r="D679" i="13"/>
  <c r="E679" i="13"/>
  <c r="B680" i="13"/>
  <c r="C680" i="13"/>
  <c r="D680" i="13"/>
  <c r="E680" i="13"/>
  <c r="B630" i="13"/>
  <c r="C630" i="13"/>
  <c r="D630" i="13"/>
  <c r="E630" i="13"/>
  <c r="B681" i="13"/>
  <c r="C681" i="13"/>
  <c r="D681" i="13"/>
  <c r="E681" i="13"/>
  <c r="B584" i="13"/>
  <c r="C584" i="13"/>
  <c r="D584" i="13"/>
  <c r="E584" i="13"/>
  <c r="B603" i="13"/>
  <c r="C603" i="13"/>
  <c r="D603" i="13"/>
  <c r="E603" i="13"/>
  <c r="B708" i="13"/>
  <c r="C708" i="13"/>
  <c r="D708" i="13"/>
  <c r="E708" i="13"/>
  <c r="B631" i="13"/>
  <c r="C631" i="13"/>
  <c r="D631" i="13"/>
  <c r="E631" i="13"/>
  <c r="B585" i="13"/>
  <c r="C585" i="13"/>
  <c r="D585" i="13"/>
  <c r="E585" i="13"/>
  <c r="B586" i="13"/>
  <c r="C586" i="13"/>
  <c r="D586" i="13"/>
  <c r="E586" i="13"/>
  <c r="B549" i="13"/>
  <c r="C549" i="13"/>
  <c r="D549" i="13"/>
  <c r="E549" i="13"/>
  <c r="B587" i="13"/>
  <c r="C587" i="13"/>
  <c r="D587" i="13"/>
  <c r="E587" i="13"/>
  <c r="B615" i="13"/>
  <c r="C615" i="13"/>
  <c r="D615" i="13"/>
  <c r="E615" i="13"/>
  <c r="B709" i="13"/>
  <c r="C709" i="13"/>
  <c r="D709" i="13"/>
  <c r="E709" i="13"/>
  <c r="B710" i="13"/>
  <c r="C710" i="13"/>
  <c r="D710" i="13"/>
  <c r="E710" i="13"/>
  <c r="B616" i="13"/>
  <c r="C616" i="13"/>
  <c r="D616" i="13"/>
  <c r="E616" i="13"/>
  <c r="B632" i="13"/>
  <c r="C632" i="13"/>
  <c r="D632" i="13"/>
  <c r="E632" i="13"/>
  <c r="B558" i="13"/>
  <c r="C558" i="13"/>
  <c r="D558" i="13"/>
  <c r="E558" i="13"/>
  <c r="B653" i="13"/>
  <c r="C653" i="13"/>
  <c r="D653" i="13"/>
  <c r="E653" i="13"/>
  <c r="B550" i="13"/>
  <c r="C550" i="13"/>
  <c r="D550" i="13"/>
  <c r="E550" i="13"/>
  <c r="B682" i="13"/>
  <c r="C682" i="13"/>
  <c r="D682" i="13"/>
  <c r="E682" i="13"/>
  <c r="B604" i="13"/>
  <c r="C604" i="13"/>
  <c r="D604" i="13"/>
  <c r="E604" i="13"/>
  <c r="B567" i="13"/>
  <c r="C567" i="13"/>
  <c r="D567" i="13"/>
  <c r="E567" i="13"/>
  <c r="B683" i="13"/>
  <c r="C683" i="13"/>
  <c r="D683" i="13"/>
  <c r="E683" i="13"/>
  <c r="B633" i="13"/>
  <c r="C633" i="13"/>
  <c r="D633" i="13"/>
  <c r="E633" i="13"/>
  <c r="B551" i="13"/>
  <c r="C551" i="13"/>
  <c r="D551" i="13"/>
  <c r="E551" i="13"/>
  <c r="B684" i="13"/>
  <c r="C684" i="13"/>
  <c r="D684" i="13"/>
  <c r="E684" i="13"/>
  <c r="B654" i="13"/>
  <c r="C654" i="13"/>
  <c r="D654" i="13"/>
  <c r="E654" i="13"/>
  <c r="B685" i="13"/>
  <c r="C685" i="13"/>
  <c r="D685" i="13"/>
  <c r="E685" i="13"/>
  <c r="B617" i="13"/>
  <c r="C617" i="13"/>
  <c r="D617" i="13"/>
  <c r="E617" i="13"/>
  <c r="B618" i="13"/>
  <c r="C618" i="13"/>
  <c r="D618" i="13"/>
  <c r="E618" i="13"/>
  <c r="B686" i="13"/>
  <c r="C686" i="13"/>
  <c r="D686" i="13"/>
  <c r="E686" i="13"/>
  <c r="B655" i="13"/>
  <c r="C655" i="13"/>
  <c r="D655" i="13"/>
  <c r="E655" i="13"/>
  <c r="B568" i="13"/>
  <c r="C568" i="13"/>
  <c r="D568" i="13"/>
  <c r="E568" i="13"/>
  <c r="B634" i="13"/>
  <c r="C634" i="13"/>
  <c r="D634" i="13"/>
  <c r="E634" i="13"/>
  <c r="B569" i="13"/>
  <c r="C569" i="13"/>
  <c r="D569" i="13"/>
  <c r="E569" i="13"/>
  <c r="B570" i="13"/>
  <c r="C570" i="13"/>
  <c r="D570" i="13"/>
  <c r="E570" i="13"/>
  <c r="B711" i="13"/>
  <c r="C711" i="13"/>
  <c r="D711" i="13"/>
  <c r="E711" i="13"/>
  <c r="B687" i="13"/>
  <c r="C687" i="13"/>
  <c r="D687" i="13"/>
  <c r="E687" i="13"/>
  <c r="B688" i="13"/>
  <c r="C688" i="13"/>
  <c r="D688" i="13"/>
  <c r="E688" i="13"/>
  <c r="B543" i="13"/>
  <c r="C543" i="13"/>
  <c r="D543" i="13"/>
  <c r="E543" i="13"/>
  <c r="B559" i="13"/>
  <c r="C559" i="13"/>
  <c r="D559" i="13"/>
  <c r="E559" i="13"/>
  <c r="B544" i="13"/>
  <c r="C544" i="13"/>
  <c r="D544" i="13"/>
  <c r="E544" i="13"/>
  <c r="B605" i="13"/>
  <c r="C605" i="13"/>
  <c r="D605" i="13"/>
  <c r="E605" i="13"/>
  <c r="B689" i="13"/>
  <c r="C689" i="13"/>
  <c r="D689" i="13"/>
  <c r="E689" i="13"/>
  <c r="B635" i="13"/>
  <c r="C635" i="13"/>
  <c r="D635" i="13"/>
  <c r="E635" i="13"/>
  <c r="B571" i="13"/>
  <c r="C571" i="13"/>
  <c r="D571" i="13"/>
  <c r="E571" i="13"/>
  <c r="B588" i="13"/>
  <c r="C588" i="13"/>
  <c r="D588" i="13"/>
  <c r="E588" i="13"/>
  <c r="B690" i="13"/>
  <c r="C690" i="13"/>
  <c r="D690" i="13"/>
  <c r="E690" i="13"/>
  <c r="B656" i="13"/>
  <c r="C656" i="13"/>
  <c r="D656" i="13"/>
  <c r="E656" i="13"/>
  <c r="B691" i="13"/>
  <c r="C691" i="13"/>
  <c r="D691" i="13"/>
  <c r="E691" i="13"/>
  <c r="B657" i="13"/>
  <c r="C657" i="13"/>
  <c r="D657" i="13"/>
  <c r="E657" i="13"/>
  <c r="B619" i="13"/>
  <c r="C619" i="13"/>
  <c r="D619" i="13"/>
  <c r="E619" i="13"/>
  <c r="B589" i="13"/>
  <c r="C589" i="13"/>
  <c r="D589" i="13"/>
  <c r="E589" i="13"/>
  <c r="B658" i="13"/>
  <c r="C658" i="13"/>
  <c r="D658" i="13"/>
  <c r="E658" i="13"/>
  <c r="B606" i="13"/>
  <c r="C606" i="13"/>
  <c r="D606" i="13"/>
  <c r="E606" i="13"/>
  <c r="B590" i="13"/>
  <c r="C590" i="13"/>
  <c r="D590" i="13"/>
  <c r="E590" i="13"/>
  <c r="B659" i="13"/>
  <c r="C659" i="13"/>
  <c r="D659" i="13"/>
  <c r="E659" i="13"/>
  <c r="B560" i="13"/>
  <c r="C560" i="13"/>
  <c r="D560" i="13"/>
  <c r="E560" i="13"/>
  <c r="B660" i="13"/>
  <c r="C660" i="13"/>
  <c r="D660" i="13"/>
  <c r="E660" i="13"/>
  <c r="B636" i="13"/>
  <c r="C636" i="13"/>
  <c r="D636" i="13"/>
  <c r="E636" i="13"/>
  <c r="B620" i="13"/>
  <c r="C620" i="13"/>
  <c r="D620" i="13"/>
  <c r="E620" i="13"/>
  <c r="B545" i="13"/>
  <c r="C545" i="13"/>
  <c r="D545" i="13"/>
  <c r="E545" i="13"/>
  <c r="B591" i="13"/>
  <c r="C591" i="13"/>
  <c r="D591" i="13"/>
  <c r="E591" i="13"/>
  <c r="B637" i="13"/>
  <c r="C637" i="13"/>
  <c r="D637" i="13"/>
  <c r="E637" i="13"/>
  <c r="B572" i="13"/>
  <c r="C572" i="13"/>
  <c r="D572" i="13"/>
  <c r="E572" i="13"/>
  <c r="B692" i="13"/>
  <c r="C692" i="13"/>
  <c r="D692" i="13"/>
  <c r="E692" i="13"/>
  <c r="B607" i="13"/>
  <c r="C607" i="13"/>
  <c r="D607" i="13"/>
  <c r="E607" i="13"/>
  <c r="B573" i="13"/>
  <c r="C573" i="13"/>
  <c r="D573" i="13"/>
  <c r="E573" i="13"/>
  <c r="B712" i="13"/>
  <c r="C712" i="13"/>
  <c r="D712" i="13"/>
  <c r="E712" i="13"/>
  <c r="B713" i="13"/>
  <c r="C713" i="13"/>
  <c r="D713" i="13"/>
  <c r="E713" i="13"/>
  <c r="B574" i="13"/>
  <c r="C574" i="13"/>
  <c r="D574" i="13"/>
  <c r="E574" i="13"/>
  <c r="B638" i="13"/>
  <c r="C638" i="13"/>
  <c r="D638" i="13"/>
  <c r="E638" i="13"/>
  <c r="B693" i="13"/>
  <c r="C693" i="13"/>
  <c r="D693" i="13"/>
  <c r="E693" i="13"/>
  <c r="B661" i="13"/>
  <c r="C661" i="13"/>
  <c r="D661" i="13"/>
  <c r="E661" i="13"/>
  <c r="B592" i="13"/>
  <c r="C592" i="13"/>
  <c r="D592" i="13"/>
  <c r="E592" i="13"/>
  <c r="B639" i="13"/>
  <c r="C639" i="13"/>
  <c r="D639" i="13"/>
  <c r="E639" i="13"/>
  <c r="B593" i="13"/>
  <c r="C593" i="13"/>
  <c r="D593" i="13"/>
  <c r="E593" i="13"/>
  <c r="B594" i="13"/>
  <c r="C594" i="13"/>
  <c r="D594" i="13"/>
  <c r="E594" i="13"/>
  <c r="B662" i="13"/>
  <c r="C662" i="13"/>
  <c r="D662" i="13"/>
  <c r="E662" i="13"/>
  <c r="B546" i="13"/>
  <c r="C546" i="13"/>
  <c r="D546" i="13"/>
  <c r="E546" i="13"/>
  <c r="B694" i="13"/>
  <c r="C694" i="13"/>
  <c r="D694" i="13"/>
  <c r="E694" i="13"/>
  <c r="B595" i="13"/>
  <c r="C595" i="13"/>
  <c r="D595" i="13"/>
  <c r="E595" i="13"/>
  <c r="B714" i="13"/>
  <c r="C714" i="13"/>
  <c r="D714" i="13"/>
  <c r="E714" i="13"/>
  <c r="B621" i="13"/>
  <c r="C621" i="13"/>
  <c r="D621" i="13"/>
  <c r="E621" i="13"/>
  <c r="B663" i="13"/>
  <c r="C663" i="13"/>
  <c r="D663" i="13"/>
  <c r="E663" i="13"/>
  <c r="B695" i="13"/>
  <c r="C695" i="13"/>
  <c r="D695" i="13"/>
  <c r="E695" i="13"/>
  <c r="B664" i="13"/>
  <c r="C664" i="13"/>
  <c r="D664" i="13"/>
  <c r="E664" i="13"/>
  <c r="B561" i="13"/>
  <c r="C561" i="13"/>
  <c r="D561" i="13"/>
  <c r="E561" i="13"/>
  <c r="B696" i="13"/>
  <c r="C696" i="13"/>
  <c r="D696" i="13"/>
  <c r="E696" i="13"/>
  <c r="B596" i="13"/>
  <c r="C596" i="13"/>
  <c r="D596" i="13"/>
  <c r="E596" i="13"/>
  <c r="B715" i="13"/>
  <c r="C715" i="13"/>
  <c r="D715" i="13"/>
  <c r="E715" i="13"/>
  <c r="B562" i="13"/>
  <c r="C562" i="13"/>
  <c r="D562" i="13"/>
  <c r="E562" i="13"/>
  <c r="B597" i="13"/>
  <c r="C597" i="13"/>
  <c r="D597" i="13"/>
  <c r="E597" i="13"/>
  <c r="B608" i="13"/>
  <c r="C608" i="13"/>
  <c r="D608" i="13"/>
  <c r="E608" i="13"/>
  <c r="B697" i="13"/>
  <c r="C697" i="13"/>
  <c r="D697" i="13"/>
  <c r="E697" i="13"/>
  <c r="B552" i="13"/>
  <c r="C552" i="13"/>
  <c r="D552" i="13"/>
  <c r="E552" i="13"/>
  <c r="B598" i="13"/>
  <c r="C598" i="13"/>
  <c r="D598" i="13"/>
  <c r="E598" i="13"/>
  <c r="B665" i="13"/>
  <c r="C665" i="13"/>
  <c r="D665" i="13"/>
  <c r="E665" i="13"/>
  <c r="B698" i="13"/>
  <c r="C698" i="13"/>
  <c r="D698" i="13"/>
  <c r="E698" i="13"/>
  <c r="B716" i="13"/>
  <c r="C716" i="13"/>
  <c r="D716" i="13"/>
  <c r="E716" i="13"/>
  <c r="B717" i="13"/>
  <c r="C717" i="13"/>
  <c r="D717" i="13"/>
  <c r="E717" i="13"/>
  <c r="B609" i="13"/>
  <c r="C609" i="13"/>
  <c r="D609" i="13"/>
  <c r="E609" i="13"/>
  <c r="B666" i="13"/>
  <c r="C666" i="13"/>
  <c r="D666" i="13"/>
  <c r="E666" i="13"/>
  <c r="B547" i="13"/>
  <c r="C547" i="13"/>
  <c r="D547" i="13"/>
  <c r="E547" i="13"/>
  <c r="B575" i="13"/>
  <c r="C575" i="13"/>
  <c r="D575" i="13"/>
  <c r="E575" i="13"/>
  <c r="B667" i="13"/>
  <c r="C667" i="13"/>
  <c r="D667" i="13"/>
  <c r="E667" i="13"/>
  <c r="B599" i="13"/>
  <c r="C599" i="13"/>
  <c r="D599" i="13"/>
  <c r="E599" i="13"/>
  <c r="B640" i="13"/>
  <c r="C640" i="13"/>
  <c r="D640" i="13"/>
  <c r="E640" i="13"/>
  <c r="B563" i="13"/>
  <c r="C563" i="13"/>
  <c r="D563" i="13"/>
  <c r="E563" i="13"/>
  <c r="B622" i="13"/>
  <c r="C622" i="13"/>
  <c r="D622" i="13"/>
  <c r="E622" i="13"/>
  <c r="B668" i="13"/>
  <c r="C668" i="13"/>
  <c r="D668" i="13"/>
  <c r="E668" i="13"/>
  <c r="B641" i="13"/>
  <c r="C641" i="13"/>
  <c r="D641" i="13"/>
  <c r="E641" i="13"/>
  <c r="B642" i="13"/>
  <c r="C642" i="13"/>
  <c r="D642" i="13"/>
  <c r="E642" i="13"/>
  <c r="B600" i="13"/>
  <c r="C600" i="13"/>
  <c r="D600" i="13"/>
  <c r="E600" i="13"/>
  <c r="B576" i="13"/>
  <c r="C576" i="13"/>
  <c r="D576" i="13"/>
  <c r="E576" i="13"/>
  <c r="B540" i="13"/>
  <c r="C540" i="13"/>
  <c r="D540" i="13"/>
  <c r="E540" i="13"/>
  <c r="B643" i="13"/>
  <c r="C643" i="13"/>
  <c r="D643" i="13"/>
  <c r="E643" i="13"/>
  <c r="B699" i="13"/>
  <c r="C699" i="13"/>
  <c r="D699" i="13"/>
  <c r="E699" i="13"/>
  <c r="B700" i="13"/>
  <c r="C700" i="13"/>
  <c r="D700" i="13"/>
  <c r="E700" i="13"/>
  <c r="B623" i="13"/>
  <c r="C623" i="13"/>
  <c r="D623" i="13"/>
  <c r="E623" i="13"/>
  <c r="B669" i="13"/>
  <c r="C669" i="13"/>
  <c r="D669" i="13"/>
  <c r="E669" i="13"/>
  <c r="B577" i="13"/>
  <c r="C577" i="13"/>
  <c r="D577" i="13"/>
  <c r="E577" i="13"/>
  <c r="B624" i="13"/>
  <c r="C624" i="13"/>
  <c r="D624" i="13"/>
  <c r="E624" i="13"/>
  <c r="B601" i="13"/>
  <c r="C601" i="13"/>
  <c r="D601" i="13"/>
  <c r="E601" i="13"/>
  <c r="B670" i="13"/>
  <c r="C670" i="13"/>
  <c r="D670" i="13"/>
  <c r="E670" i="13"/>
  <c r="B578" i="13"/>
  <c r="C578" i="13"/>
  <c r="D578" i="13"/>
  <c r="E578" i="13"/>
  <c r="B564" i="13"/>
  <c r="C564" i="13"/>
  <c r="D564" i="13"/>
  <c r="E564" i="13"/>
  <c r="B553" i="13"/>
  <c r="C553" i="13"/>
  <c r="D553" i="13"/>
  <c r="E553" i="13"/>
  <c r="B718" i="13"/>
  <c r="C718" i="13"/>
  <c r="D718" i="13"/>
  <c r="E718" i="13"/>
  <c r="G718" i="13"/>
  <c r="H718" i="13"/>
  <c r="I718" i="13"/>
  <c r="E581" i="13"/>
  <c r="D581" i="13"/>
  <c r="C581" i="13"/>
  <c r="B581" i="13"/>
  <c r="E556" i="13"/>
  <c r="D556" i="13"/>
  <c r="C556" i="13"/>
  <c r="B556" i="13"/>
  <c r="E555" i="13"/>
  <c r="D555" i="13"/>
  <c r="C555" i="13"/>
  <c r="B555" i="13"/>
  <c r="E703" i="13"/>
  <c r="D703" i="13"/>
  <c r="C703" i="13"/>
  <c r="B703" i="13"/>
  <c r="E554" i="13"/>
  <c r="D554" i="13"/>
  <c r="C554" i="13"/>
  <c r="B554" i="13"/>
  <c r="E580" i="13"/>
  <c r="D580" i="13"/>
  <c r="C580" i="13"/>
  <c r="B580" i="13"/>
  <c r="E673" i="13"/>
  <c r="D673" i="13"/>
  <c r="C673" i="13"/>
  <c r="B673" i="13"/>
  <c r="E702" i="13"/>
  <c r="D702" i="13"/>
  <c r="C702" i="13"/>
  <c r="B702" i="13"/>
  <c r="E645" i="13"/>
  <c r="D645" i="13"/>
  <c r="C645" i="13"/>
  <c r="B645" i="13"/>
  <c r="E672" i="13"/>
  <c r="D672" i="13"/>
  <c r="C672" i="13"/>
  <c r="B672" i="13"/>
  <c r="E701" i="13"/>
  <c r="D701" i="13"/>
  <c r="C701" i="13"/>
  <c r="B701" i="13"/>
  <c r="E671" i="13"/>
  <c r="D671" i="13"/>
  <c r="C671" i="13"/>
  <c r="B671" i="13"/>
  <c r="E644" i="13"/>
  <c r="D644" i="13"/>
  <c r="C644" i="13"/>
  <c r="B644" i="13"/>
  <c r="E579" i="13"/>
  <c r="D579" i="13"/>
  <c r="C579" i="13"/>
  <c r="B579" i="13"/>
  <c r="Q351" i="13"/>
  <c r="R351" i="13"/>
  <c r="Q416" i="13"/>
  <c r="R416" i="13"/>
  <c r="Q443" i="13"/>
  <c r="R443" i="13"/>
  <c r="Q473" i="13"/>
  <c r="R473" i="13"/>
  <c r="Q444" i="13"/>
  <c r="R444" i="13"/>
  <c r="Q417" i="13"/>
  <c r="R417" i="13"/>
  <c r="Q474" i="13"/>
  <c r="R474" i="13"/>
  <c r="Q445" i="13"/>
  <c r="R445" i="13"/>
  <c r="Q352" i="13"/>
  <c r="R352" i="13"/>
  <c r="Q326" i="13"/>
  <c r="R326" i="13"/>
  <c r="Q475" i="13"/>
  <c r="R475" i="13"/>
  <c r="Q327" i="13"/>
  <c r="R327" i="13"/>
  <c r="Q328" i="13"/>
  <c r="R328" i="13"/>
  <c r="Q353" i="13"/>
  <c r="R353" i="13"/>
  <c r="Q418" i="13"/>
  <c r="R418" i="13"/>
  <c r="Q397" i="13"/>
  <c r="R397" i="13"/>
  <c r="Q398" i="13"/>
  <c r="R398" i="13"/>
  <c r="Q399" i="13"/>
  <c r="R399" i="13"/>
  <c r="Q382" i="13"/>
  <c r="R382" i="13"/>
  <c r="Q383" i="13"/>
  <c r="R383" i="13"/>
  <c r="Q354" i="13"/>
  <c r="R354" i="13"/>
  <c r="Q374" i="13"/>
  <c r="R374" i="13"/>
  <c r="Q419" i="13"/>
  <c r="R419" i="13"/>
  <c r="Q446" i="13"/>
  <c r="R446" i="13"/>
  <c r="Q355" i="13"/>
  <c r="R355" i="13"/>
  <c r="Q384" i="13"/>
  <c r="R384" i="13"/>
  <c r="Q307" i="13"/>
  <c r="R307" i="13"/>
  <c r="Q476" i="13"/>
  <c r="R476" i="13"/>
  <c r="Q477" i="13"/>
  <c r="R477" i="13"/>
  <c r="Q447" i="13"/>
  <c r="R447" i="13"/>
  <c r="Q385" i="13"/>
  <c r="R385" i="13"/>
  <c r="Q313" i="13"/>
  <c r="R313" i="13"/>
  <c r="Q308" i="13"/>
  <c r="R308" i="13"/>
  <c r="Q300" i="13"/>
  <c r="R300" i="13"/>
  <c r="Q314" i="13"/>
  <c r="R314" i="13"/>
  <c r="Q337" i="13"/>
  <c r="R337" i="13"/>
  <c r="Q329" i="13"/>
  <c r="R329" i="13"/>
  <c r="Q420" i="13"/>
  <c r="R420" i="13"/>
  <c r="Q448" i="13"/>
  <c r="R448" i="13"/>
  <c r="Q421" i="13"/>
  <c r="R421" i="13"/>
  <c r="Q422" i="13"/>
  <c r="R422" i="13"/>
  <c r="Q449" i="13"/>
  <c r="R449" i="13"/>
  <c r="Q478" i="13"/>
  <c r="R478" i="13"/>
  <c r="Q338" i="13"/>
  <c r="R338" i="13"/>
  <c r="Q400" i="13"/>
  <c r="R400" i="13"/>
  <c r="Q479" i="13"/>
  <c r="R479" i="13"/>
  <c r="Q423" i="13"/>
  <c r="R423" i="13"/>
  <c r="Q424" i="13"/>
  <c r="R424" i="13"/>
  <c r="Q401" i="13"/>
  <c r="R401" i="13"/>
  <c r="Q386" i="13"/>
  <c r="R386" i="13"/>
  <c r="Q320" i="13"/>
  <c r="R320" i="13"/>
  <c r="Q450" i="13"/>
  <c r="R450" i="13"/>
  <c r="Q451" i="13"/>
  <c r="R451" i="13"/>
  <c r="Q309" i="13"/>
  <c r="R309" i="13"/>
  <c r="Q452" i="13"/>
  <c r="R452" i="13"/>
  <c r="Q402" i="13"/>
  <c r="R402" i="13"/>
  <c r="Q453" i="13"/>
  <c r="R453" i="13"/>
  <c r="Q356" i="13"/>
  <c r="R356" i="13"/>
  <c r="Q375" i="13"/>
  <c r="R375" i="13"/>
  <c r="Q480" i="13"/>
  <c r="R480" i="13"/>
  <c r="Q403" i="13"/>
  <c r="R403" i="13"/>
  <c r="Q357" i="13"/>
  <c r="R357" i="13"/>
  <c r="Q358" i="13"/>
  <c r="R358" i="13"/>
  <c r="Q321" i="13"/>
  <c r="R321" i="13"/>
  <c r="Q359" i="13"/>
  <c r="R359" i="13"/>
  <c r="Q387" i="13"/>
  <c r="R387" i="13"/>
  <c r="Q481" i="13"/>
  <c r="R481" i="13"/>
  <c r="Q482" i="13"/>
  <c r="R482" i="13"/>
  <c r="Q388" i="13"/>
  <c r="R388" i="13"/>
  <c r="Q404" i="13"/>
  <c r="R404" i="13"/>
  <c r="Q330" i="13"/>
  <c r="R330" i="13"/>
  <c r="Q425" i="13"/>
  <c r="R425" i="13"/>
  <c r="Q322" i="13"/>
  <c r="R322" i="13"/>
  <c r="Q454" i="13"/>
  <c r="R454" i="13"/>
  <c r="Q376" i="13"/>
  <c r="R376" i="13"/>
  <c r="Q339" i="13"/>
  <c r="R339" i="13"/>
  <c r="Q455" i="13"/>
  <c r="R455" i="13"/>
  <c r="Q405" i="13"/>
  <c r="R405" i="13"/>
  <c r="Q323" i="13"/>
  <c r="R323" i="13"/>
  <c r="Q456" i="13"/>
  <c r="R456" i="13"/>
  <c r="Q426" i="13"/>
  <c r="R426" i="13"/>
  <c r="Q457" i="13"/>
  <c r="R457" i="13"/>
  <c r="Q389" i="13"/>
  <c r="R389" i="13"/>
  <c r="Q390" i="13"/>
  <c r="R390" i="13"/>
  <c r="Q458" i="13"/>
  <c r="R458" i="13"/>
  <c r="Q427" i="13"/>
  <c r="R427" i="13"/>
  <c r="Q340" i="13"/>
  <c r="R340" i="13"/>
  <c r="Q406" i="13"/>
  <c r="R406" i="13"/>
  <c r="Q341" i="13"/>
  <c r="R341" i="13"/>
  <c r="Q342" i="13"/>
  <c r="R342" i="13"/>
  <c r="Q483" i="13"/>
  <c r="R483" i="13"/>
  <c r="Q459" i="13"/>
  <c r="R459" i="13"/>
  <c r="Q460" i="13"/>
  <c r="R460" i="13"/>
  <c r="Q315" i="13"/>
  <c r="R315" i="13"/>
  <c r="Q331" i="13"/>
  <c r="R331" i="13"/>
  <c r="Q316" i="13"/>
  <c r="R316" i="13"/>
  <c r="Q377" i="13"/>
  <c r="R377" i="13"/>
  <c r="Q461" i="13"/>
  <c r="R461" i="13"/>
  <c r="Q407" i="13"/>
  <c r="R407" i="13"/>
  <c r="Q343" i="13"/>
  <c r="R343" i="13"/>
  <c r="Q360" i="13"/>
  <c r="R360" i="13"/>
  <c r="Q462" i="13"/>
  <c r="R462" i="13"/>
  <c r="Q428" i="13"/>
  <c r="R428" i="13"/>
  <c r="Q463" i="13"/>
  <c r="R463" i="13"/>
  <c r="Q429" i="13"/>
  <c r="R429" i="13"/>
  <c r="Q391" i="13"/>
  <c r="R391" i="13"/>
  <c r="Q361" i="13"/>
  <c r="R361" i="13"/>
  <c r="Q430" i="13"/>
  <c r="R430" i="13"/>
  <c r="Q378" i="13"/>
  <c r="R378" i="13"/>
  <c r="Q362" i="13"/>
  <c r="R362" i="13"/>
  <c r="Q431" i="13"/>
  <c r="R431" i="13"/>
  <c r="Q332" i="13"/>
  <c r="R332" i="13"/>
  <c r="Q432" i="13"/>
  <c r="R432" i="13"/>
  <c r="Q301" i="13"/>
  <c r="R301" i="13"/>
  <c r="Q408" i="13"/>
  <c r="R408" i="13"/>
  <c r="Q392" i="13"/>
  <c r="R392" i="13"/>
  <c r="Q317" i="13"/>
  <c r="R317" i="13"/>
  <c r="Q363" i="13"/>
  <c r="R363" i="13"/>
  <c r="Q409" i="13"/>
  <c r="R409" i="13"/>
  <c r="Q344" i="13"/>
  <c r="R344" i="13"/>
  <c r="Q464" i="13"/>
  <c r="R464" i="13"/>
  <c r="Q379" i="13"/>
  <c r="R379" i="13"/>
  <c r="Q302" i="13"/>
  <c r="R302" i="13"/>
  <c r="Q303" i="13"/>
  <c r="R303" i="13"/>
  <c r="Q345" i="13"/>
  <c r="R345" i="13"/>
  <c r="Q484" i="13"/>
  <c r="R484" i="13"/>
  <c r="Q485" i="13"/>
  <c r="R485" i="13"/>
  <c r="Q346" i="13"/>
  <c r="R346" i="13"/>
  <c r="Q410" i="13"/>
  <c r="R410" i="13"/>
  <c r="Q465" i="13"/>
  <c r="R465" i="13"/>
  <c r="Q433" i="13"/>
  <c r="R433" i="13"/>
  <c r="Q364" i="13"/>
  <c r="R364" i="13"/>
  <c r="Q411" i="13"/>
  <c r="R411" i="13"/>
  <c r="Q365" i="13"/>
  <c r="R365" i="13"/>
  <c r="Q366" i="13"/>
  <c r="R366" i="13"/>
  <c r="Q434" i="13"/>
  <c r="R434" i="13"/>
  <c r="Q318" i="13"/>
  <c r="R318" i="13"/>
  <c r="Q466" i="13"/>
  <c r="R466" i="13"/>
  <c r="Q367" i="13"/>
  <c r="R367" i="13"/>
  <c r="Q486" i="13"/>
  <c r="R486" i="13"/>
  <c r="Q393" i="13"/>
  <c r="R393" i="13"/>
  <c r="Q435" i="13"/>
  <c r="R435" i="13"/>
  <c r="Q467" i="13"/>
  <c r="R467" i="13"/>
  <c r="Q436" i="13"/>
  <c r="R436" i="13"/>
  <c r="Q333" i="13"/>
  <c r="R333" i="13"/>
  <c r="Q468" i="13"/>
  <c r="R468" i="13"/>
  <c r="Q310" i="13"/>
  <c r="R310" i="13"/>
  <c r="Q368" i="13"/>
  <c r="R368" i="13"/>
  <c r="Q487" i="13"/>
  <c r="R487" i="13"/>
  <c r="Q334" i="13"/>
  <c r="R334" i="13"/>
  <c r="Q369" i="13"/>
  <c r="R369" i="13"/>
  <c r="Q380" i="13"/>
  <c r="R380" i="13"/>
  <c r="Q304" i="13"/>
  <c r="R304" i="13"/>
  <c r="Q469" i="13"/>
  <c r="R469" i="13"/>
  <c r="Q324" i="13"/>
  <c r="R324" i="13"/>
  <c r="Q370" i="13"/>
  <c r="R370" i="13"/>
  <c r="Q437" i="13"/>
  <c r="R437" i="13"/>
  <c r="Q470" i="13"/>
  <c r="R470" i="13"/>
  <c r="Q488" i="13"/>
  <c r="R488" i="13"/>
  <c r="Q489" i="13"/>
  <c r="R489" i="13"/>
  <c r="Q381" i="13"/>
  <c r="R381" i="13"/>
  <c r="Q438" i="13"/>
  <c r="R438" i="13"/>
  <c r="Q311" i="13"/>
  <c r="R311" i="13"/>
  <c r="Q319" i="13"/>
  <c r="R319" i="13"/>
  <c r="Q347" i="13"/>
  <c r="R347" i="13"/>
  <c r="Q439" i="13"/>
  <c r="R439" i="13"/>
  <c r="Q371" i="13"/>
  <c r="R371" i="13"/>
  <c r="Q412" i="13"/>
  <c r="R412" i="13"/>
  <c r="Q335" i="13"/>
  <c r="R335" i="13"/>
  <c r="Q394" i="13"/>
  <c r="R394" i="13"/>
  <c r="Q440" i="13"/>
  <c r="R440" i="13"/>
  <c r="Q413" i="13"/>
  <c r="R413" i="13"/>
  <c r="Q414" i="13"/>
  <c r="R414" i="13"/>
  <c r="Q372" i="13"/>
  <c r="R372" i="13"/>
  <c r="Q348" i="13"/>
  <c r="R348" i="13"/>
  <c r="Q312" i="13"/>
  <c r="R312" i="13"/>
  <c r="Q415" i="13"/>
  <c r="R415" i="13"/>
  <c r="Q471" i="13"/>
  <c r="R471" i="13"/>
  <c r="Q472" i="13"/>
  <c r="R472" i="13"/>
  <c r="Q395" i="13"/>
  <c r="R395" i="13"/>
  <c r="Q441" i="13"/>
  <c r="R441" i="13"/>
  <c r="Q349" i="13"/>
  <c r="R349" i="13"/>
  <c r="Q396" i="13"/>
  <c r="R396" i="13"/>
  <c r="Q373" i="13"/>
  <c r="R373" i="13"/>
  <c r="Q442" i="13"/>
  <c r="R442" i="13"/>
  <c r="Q305" i="13"/>
  <c r="R305" i="13"/>
  <c r="Q350" i="13"/>
  <c r="R350" i="13"/>
  <c r="Q336" i="13"/>
  <c r="R336" i="13"/>
  <c r="Q325" i="13"/>
  <c r="R325" i="13"/>
  <c r="R306" i="13"/>
  <c r="Q306" i="13"/>
  <c r="B475" i="13"/>
  <c r="C475" i="13"/>
  <c r="D475" i="13"/>
  <c r="E475" i="13"/>
  <c r="B327" i="13"/>
  <c r="C327" i="13"/>
  <c r="D327" i="13"/>
  <c r="E327" i="13"/>
  <c r="B328" i="13"/>
  <c r="C328" i="13"/>
  <c r="D328" i="13"/>
  <c r="E328" i="13"/>
  <c r="B353" i="13"/>
  <c r="C353" i="13"/>
  <c r="D353" i="13"/>
  <c r="E353" i="13"/>
  <c r="B418" i="13"/>
  <c r="C418" i="13"/>
  <c r="D418" i="13"/>
  <c r="E418" i="13"/>
  <c r="B397" i="13"/>
  <c r="C397" i="13"/>
  <c r="D397" i="13"/>
  <c r="E397" i="13"/>
  <c r="B398" i="13"/>
  <c r="C398" i="13"/>
  <c r="D398" i="13"/>
  <c r="E398" i="13"/>
  <c r="B399" i="13"/>
  <c r="C399" i="13"/>
  <c r="D399" i="13"/>
  <c r="E399" i="13"/>
  <c r="B382" i="13"/>
  <c r="C382" i="13"/>
  <c r="D382" i="13"/>
  <c r="E382" i="13"/>
  <c r="B383" i="13"/>
  <c r="C383" i="13"/>
  <c r="D383" i="13"/>
  <c r="E383" i="13"/>
  <c r="B354" i="13"/>
  <c r="C354" i="13"/>
  <c r="D354" i="13"/>
  <c r="E354" i="13"/>
  <c r="B374" i="13"/>
  <c r="C374" i="13"/>
  <c r="D374" i="13"/>
  <c r="E374" i="13"/>
  <c r="B419" i="13"/>
  <c r="C419" i="13"/>
  <c r="D419" i="13"/>
  <c r="E419" i="13"/>
  <c r="B446" i="13"/>
  <c r="C446" i="13"/>
  <c r="D446" i="13"/>
  <c r="E446" i="13"/>
  <c r="B355" i="13"/>
  <c r="C355" i="13"/>
  <c r="D355" i="13"/>
  <c r="E355" i="13"/>
  <c r="B384" i="13"/>
  <c r="C384" i="13"/>
  <c r="D384" i="13"/>
  <c r="E384" i="13"/>
  <c r="B307" i="13"/>
  <c r="C307" i="13"/>
  <c r="D307" i="13"/>
  <c r="E307" i="13"/>
  <c r="B476" i="13"/>
  <c r="C476" i="13"/>
  <c r="D476" i="13"/>
  <c r="E476" i="13"/>
  <c r="B477" i="13"/>
  <c r="C477" i="13"/>
  <c r="D477" i="13"/>
  <c r="E477" i="13"/>
  <c r="B447" i="13"/>
  <c r="C447" i="13"/>
  <c r="D447" i="13"/>
  <c r="E447" i="13"/>
  <c r="B385" i="13"/>
  <c r="C385" i="13"/>
  <c r="D385" i="13"/>
  <c r="E385" i="13"/>
  <c r="B313" i="13"/>
  <c r="C313" i="13"/>
  <c r="D313" i="13"/>
  <c r="E313" i="13"/>
  <c r="B308" i="13"/>
  <c r="C308" i="13"/>
  <c r="D308" i="13"/>
  <c r="E308" i="13"/>
  <c r="B300" i="13"/>
  <c r="C300" i="13"/>
  <c r="D300" i="13"/>
  <c r="E300" i="13"/>
  <c r="B314" i="13"/>
  <c r="C314" i="13"/>
  <c r="D314" i="13"/>
  <c r="E314" i="13"/>
  <c r="B337" i="13"/>
  <c r="C337" i="13"/>
  <c r="D337" i="13"/>
  <c r="E337" i="13"/>
  <c r="B329" i="13"/>
  <c r="C329" i="13"/>
  <c r="D329" i="13"/>
  <c r="E329" i="13"/>
  <c r="B420" i="13"/>
  <c r="C420" i="13"/>
  <c r="D420" i="13"/>
  <c r="E420" i="13"/>
  <c r="B448" i="13"/>
  <c r="C448" i="13"/>
  <c r="D448" i="13"/>
  <c r="E448" i="13"/>
  <c r="B421" i="13"/>
  <c r="C421" i="13"/>
  <c r="D421" i="13"/>
  <c r="E421" i="13"/>
  <c r="B422" i="13"/>
  <c r="C422" i="13"/>
  <c r="D422" i="13"/>
  <c r="E422" i="13"/>
  <c r="B449" i="13"/>
  <c r="C449" i="13"/>
  <c r="D449" i="13"/>
  <c r="E449" i="13"/>
  <c r="B478" i="13"/>
  <c r="C478" i="13"/>
  <c r="D478" i="13"/>
  <c r="E478" i="13"/>
  <c r="B338" i="13"/>
  <c r="C338" i="13"/>
  <c r="D338" i="13"/>
  <c r="E338" i="13"/>
  <c r="B400" i="13"/>
  <c r="C400" i="13"/>
  <c r="D400" i="13"/>
  <c r="E400" i="13"/>
  <c r="B479" i="13"/>
  <c r="C479" i="13"/>
  <c r="D479" i="13"/>
  <c r="E479" i="13"/>
  <c r="B423" i="13"/>
  <c r="C423" i="13"/>
  <c r="D423" i="13"/>
  <c r="E423" i="13"/>
  <c r="B424" i="13"/>
  <c r="C424" i="13"/>
  <c r="D424" i="13"/>
  <c r="E424" i="13"/>
  <c r="B401" i="13"/>
  <c r="C401" i="13"/>
  <c r="D401" i="13"/>
  <c r="E401" i="13"/>
  <c r="B386" i="13"/>
  <c r="C386" i="13"/>
  <c r="D386" i="13"/>
  <c r="E386" i="13"/>
  <c r="B320" i="13"/>
  <c r="C320" i="13"/>
  <c r="D320" i="13"/>
  <c r="E320" i="13"/>
  <c r="B450" i="13"/>
  <c r="C450" i="13"/>
  <c r="D450" i="13"/>
  <c r="E450" i="13"/>
  <c r="B451" i="13"/>
  <c r="C451" i="13"/>
  <c r="D451" i="13"/>
  <c r="E451" i="13"/>
  <c r="B309" i="13"/>
  <c r="C309" i="13"/>
  <c r="D309" i="13"/>
  <c r="E309" i="13"/>
  <c r="B452" i="13"/>
  <c r="C452" i="13"/>
  <c r="D452" i="13"/>
  <c r="E452" i="13"/>
  <c r="B402" i="13"/>
  <c r="C402" i="13"/>
  <c r="D402" i="13"/>
  <c r="E402" i="13"/>
  <c r="B453" i="13"/>
  <c r="C453" i="13"/>
  <c r="D453" i="13"/>
  <c r="E453" i="13"/>
  <c r="B356" i="13"/>
  <c r="C356" i="13"/>
  <c r="D356" i="13"/>
  <c r="E356" i="13"/>
  <c r="B375" i="13"/>
  <c r="C375" i="13"/>
  <c r="D375" i="13"/>
  <c r="E375" i="13"/>
  <c r="B480" i="13"/>
  <c r="C480" i="13"/>
  <c r="D480" i="13"/>
  <c r="E480" i="13"/>
  <c r="B403" i="13"/>
  <c r="C403" i="13"/>
  <c r="D403" i="13"/>
  <c r="E403" i="13"/>
  <c r="B357" i="13"/>
  <c r="C357" i="13"/>
  <c r="D357" i="13"/>
  <c r="E357" i="13"/>
  <c r="B358" i="13"/>
  <c r="C358" i="13"/>
  <c r="D358" i="13"/>
  <c r="E358" i="13"/>
  <c r="B321" i="13"/>
  <c r="C321" i="13"/>
  <c r="D321" i="13"/>
  <c r="E321" i="13"/>
  <c r="B359" i="13"/>
  <c r="C359" i="13"/>
  <c r="D359" i="13"/>
  <c r="E359" i="13"/>
  <c r="B387" i="13"/>
  <c r="C387" i="13"/>
  <c r="D387" i="13"/>
  <c r="E387" i="13"/>
  <c r="B481" i="13"/>
  <c r="C481" i="13"/>
  <c r="D481" i="13"/>
  <c r="E481" i="13"/>
  <c r="B482" i="13"/>
  <c r="C482" i="13"/>
  <c r="D482" i="13"/>
  <c r="E482" i="13"/>
  <c r="B388" i="13"/>
  <c r="C388" i="13"/>
  <c r="D388" i="13"/>
  <c r="E388" i="13"/>
  <c r="B404" i="13"/>
  <c r="C404" i="13"/>
  <c r="D404" i="13"/>
  <c r="E404" i="13"/>
  <c r="B330" i="13"/>
  <c r="C330" i="13"/>
  <c r="D330" i="13"/>
  <c r="E330" i="13"/>
  <c r="B425" i="13"/>
  <c r="C425" i="13"/>
  <c r="D425" i="13"/>
  <c r="E425" i="13"/>
  <c r="B322" i="13"/>
  <c r="C322" i="13"/>
  <c r="D322" i="13"/>
  <c r="E322" i="13"/>
  <c r="B454" i="13"/>
  <c r="C454" i="13"/>
  <c r="D454" i="13"/>
  <c r="E454" i="13"/>
  <c r="B376" i="13"/>
  <c r="C376" i="13"/>
  <c r="D376" i="13"/>
  <c r="E376" i="13"/>
  <c r="B339" i="13"/>
  <c r="C339" i="13"/>
  <c r="D339" i="13"/>
  <c r="E339" i="13"/>
  <c r="B455" i="13"/>
  <c r="C455" i="13"/>
  <c r="D455" i="13"/>
  <c r="E455" i="13"/>
  <c r="B405" i="13"/>
  <c r="C405" i="13"/>
  <c r="D405" i="13"/>
  <c r="E405" i="13"/>
  <c r="B323" i="13"/>
  <c r="C323" i="13"/>
  <c r="D323" i="13"/>
  <c r="E323" i="13"/>
  <c r="B456" i="13"/>
  <c r="C456" i="13"/>
  <c r="D456" i="13"/>
  <c r="E456" i="13"/>
  <c r="B426" i="13"/>
  <c r="C426" i="13"/>
  <c r="D426" i="13"/>
  <c r="E426" i="13"/>
  <c r="B457" i="13"/>
  <c r="C457" i="13"/>
  <c r="D457" i="13"/>
  <c r="E457" i="13"/>
  <c r="B389" i="13"/>
  <c r="C389" i="13"/>
  <c r="D389" i="13"/>
  <c r="E389" i="13"/>
  <c r="B390" i="13"/>
  <c r="C390" i="13"/>
  <c r="D390" i="13"/>
  <c r="E390" i="13"/>
  <c r="B458" i="13"/>
  <c r="C458" i="13"/>
  <c r="D458" i="13"/>
  <c r="E458" i="13"/>
  <c r="B427" i="13"/>
  <c r="C427" i="13"/>
  <c r="D427" i="13"/>
  <c r="E427" i="13"/>
  <c r="B340" i="13"/>
  <c r="C340" i="13"/>
  <c r="D340" i="13"/>
  <c r="E340" i="13"/>
  <c r="B406" i="13"/>
  <c r="C406" i="13"/>
  <c r="D406" i="13"/>
  <c r="E406" i="13"/>
  <c r="B341" i="13"/>
  <c r="C341" i="13"/>
  <c r="D341" i="13"/>
  <c r="E341" i="13"/>
  <c r="B342" i="13"/>
  <c r="C342" i="13"/>
  <c r="D342" i="13"/>
  <c r="E342" i="13"/>
  <c r="B483" i="13"/>
  <c r="C483" i="13"/>
  <c r="D483" i="13"/>
  <c r="E483" i="13"/>
  <c r="B459" i="13"/>
  <c r="C459" i="13"/>
  <c r="D459" i="13"/>
  <c r="E459" i="13"/>
  <c r="B460" i="13"/>
  <c r="C460" i="13"/>
  <c r="D460" i="13"/>
  <c r="E460" i="13"/>
  <c r="B315" i="13"/>
  <c r="C315" i="13"/>
  <c r="D315" i="13"/>
  <c r="E315" i="13"/>
  <c r="B331" i="13"/>
  <c r="C331" i="13"/>
  <c r="D331" i="13"/>
  <c r="E331" i="13"/>
  <c r="B316" i="13"/>
  <c r="C316" i="13"/>
  <c r="D316" i="13"/>
  <c r="E316" i="13"/>
  <c r="B377" i="13"/>
  <c r="C377" i="13"/>
  <c r="D377" i="13"/>
  <c r="E377" i="13"/>
  <c r="B461" i="13"/>
  <c r="C461" i="13"/>
  <c r="D461" i="13"/>
  <c r="E461" i="13"/>
  <c r="B407" i="13"/>
  <c r="C407" i="13"/>
  <c r="D407" i="13"/>
  <c r="E407" i="13"/>
  <c r="B343" i="13"/>
  <c r="C343" i="13"/>
  <c r="D343" i="13"/>
  <c r="E343" i="13"/>
  <c r="B360" i="13"/>
  <c r="C360" i="13"/>
  <c r="D360" i="13"/>
  <c r="E360" i="13"/>
  <c r="B462" i="13"/>
  <c r="C462" i="13"/>
  <c r="D462" i="13"/>
  <c r="E462" i="13"/>
  <c r="B428" i="13"/>
  <c r="C428" i="13"/>
  <c r="D428" i="13"/>
  <c r="E428" i="13"/>
  <c r="B463" i="13"/>
  <c r="C463" i="13"/>
  <c r="D463" i="13"/>
  <c r="E463" i="13"/>
  <c r="B429" i="13"/>
  <c r="C429" i="13"/>
  <c r="D429" i="13"/>
  <c r="E429" i="13"/>
  <c r="B391" i="13"/>
  <c r="C391" i="13"/>
  <c r="D391" i="13"/>
  <c r="E391" i="13"/>
  <c r="B361" i="13"/>
  <c r="C361" i="13"/>
  <c r="D361" i="13"/>
  <c r="E361" i="13"/>
  <c r="B430" i="13"/>
  <c r="C430" i="13"/>
  <c r="D430" i="13"/>
  <c r="E430" i="13"/>
  <c r="B378" i="13"/>
  <c r="C378" i="13"/>
  <c r="D378" i="13"/>
  <c r="E378" i="13"/>
  <c r="B362" i="13"/>
  <c r="C362" i="13"/>
  <c r="D362" i="13"/>
  <c r="E362" i="13"/>
  <c r="B431" i="13"/>
  <c r="C431" i="13"/>
  <c r="D431" i="13"/>
  <c r="E431" i="13"/>
  <c r="B332" i="13"/>
  <c r="C332" i="13"/>
  <c r="D332" i="13"/>
  <c r="E332" i="13"/>
  <c r="B432" i="13"/>
  <c r="C432" i="13"/>
  <c r="D432" i="13"/>
  <c r="E432" i="13"/>
  <c r="B301" i="13"/>
  <c r="C301" i="13"/>
  <c r="D301" i="13"/>
  <c r="E301" i="13"/>
  <c r="B408" i="13"/>
  <c r="C408" i="13"/>
  <c r="D408" i="13"/>
  <c r="E408" i="13"/>
  <c r="B392" i="13"/>
  <c r="C392" i="13"/>
  <c r="D392" i="13"/>
  <c r="E392" i="13"/>
  <c r="B317" i="13"/>
  <c r="C317" i="13"/>
  <c r="D317" i="13"/>
  <c r="E317" i="13"/>
  <c r="B363" i="13"/>
  <c r="C363" i="13"/>
  <c r="D363" i="13"/>
  <c r="E363" i="13"/>
  <c r="B409" i="13"/>
  <c r="C409" i="13"/>
  <c r="D409" i="13"/>
  <c r="E409" i="13"/>
  <c r="B344" i="13"/>
  <c r="C344" i="13"/>
  <c r="D344" i="13"/>
  <c r="E344" i="13"/>
  <c r="B464" i="13"/>
  <c r="C464" i="13"/>
  <c r="D464" i="13"/>
  <c r="E464" i="13"/>
  <c r="B379" i="13"/>
  <c r="C379" i="13"/>
  <c r="D379" i="13"/>
  <c r="E379" i="13"/>
  <c r="B302" i="13"/>
  <c r="C302" i="13"/>
  <c r="D302" i="13"/>
  <c r="E302" i="13"/>
  <c r="B303" i="13"/>
  <c r="C303" i="13"/>
  <c r="D303" i="13"/>
  <c r="E303" i="13"/>
  <c r="B345" i="13"/>
  <c r="C345" i="13"/>
  <c r="D345" i="13"/>
  <c r="E345" i="13"/>
  <c r="B484" i="13"/>
  <c r="C484" i="13"/>
  <c r="D484" i="13"/>
  <c r="E484" i="13"/>
  <c r="B485" i="13"/>
  <c r="C485" i="13"/>
  <c r="D485" i="13"/>
  <c r="E485" i="13"/>
  <c r="B346" i="13"/>
  <c r="C346" i="13"/>
  <c r="D346" i="13"/>
  <c r="E346" i="13"/>
  <c r="B410" i="13"/>
  <c r="C410" i="13"/>
  <c r="D410" i="13"/>
  <c r="E410" i="13"/>
  <c r="B465" i="13"/>
  <c r="C465" i="13"/>
  <c r="D465" i="13"/>
  <c r="E465" i="13"/>
  <c r="B433" i="13"/>
  <c r="C433" i="13"/>
  <c r="D433" i="13"/>
  <c r="E433" i="13"/>
  <c r="B364" i="13"/>
  <c r="C364" i="13"/>
  <c r="D364" i="13"/>
  <c r="E364" i="13"/>
  <c r="B411" i="13"/>
  <c r="C411" i="13"/>
  <c r="D411" i="13"/>
  <c r="E411" i="13"/>
  <c r="B365" i="13"/>
  <c r="C365" i="13"/>
  <c r="D365" i="13"/>
  <c r="E365" i="13"/>
  <c r="B366" i="13"/>
  <c r="C366" i="13"/>
  <c r="D366" i="13"/>
  <c r="E366" i="13"/>
  <c r="B434" i="13"/>
  <c r="C434" i="13"/>
  <c r="D434" i="13"/>
  <c r="E434" i="13"/>
  <c r="B318" i="13"/>
  <c r="C318" i="13"/>
  <c r="D318" i="13"/>
  <c r="E318" i="13"/>
  <c r="B466" i="13"/>
  <c r="C466" i="13"/>
  <c r="D466" i="13"/>
  <c r="E466" i="13"/>
  <c r="B367" i="13"/>
  <c r="C367" i="13"/>
  <c r="D367" i="13"/>
  <c r="E367" i="13"/>
  <c r="B486" i="13"/>
  <c r="C486" i="13"/>
  <c r="D486" i="13"/>
  <c r="E486" i="13"/>
  <c r="B393" i="13"/>
  <c r="C393" i="13"/>
  <c r="D393" i="13"/>
  <c r="E393" i="13"/>
  <c r="B435" i="13"/>
  <c r="C435" i="13"/>
  <c r="D435" i="13"/>
  <c r="E435" i="13"/>
  <c r="B467" i="13"/>
  <c r="C467" i="13"/>
  <c r="D467" i="13"/>
  <c r="E467" i="13"/>
  <c r="B436" i="13"/>
  <c r="C436" i="13"/>
  <c r="D436" i="13"/>
  <c r="E436" i="13"/>
  <c r="B333" i="13"/>
  <c r="C333" i="13"/>
  <c r="D333" i="13"/>
  <c r="E333" i="13"/>
  <c r="B468" i="13"/>
  <c r="C468" i="13"/>
  <c r="D468" i="13"/>
  <c r="E468" i="13"/>
  <c r="B310" i="13"/>
  <c r="C310" i="13"/>
  <c r="D310" i="13"/>
  <c r="E310" i="13"/>
  <c r="B368" i="13"/>
  <c r="C368" i="13"/>
  <c r="D368" i="13"/>
  <c r="E368" i="13"/>
  <c r="B487" i="13"/>
  <c r="C487" i="13"/>
  <c r="D487" i="13"/>
  <c r="E487" i="13"/>
  <c r="B334" i="13"/>
  <c r="C334" i="13"/>
  <c r="D334" i="13"/>
  <c r="E334" i="13"/>
  <c r="B369" i="13"/>
  <c r="C369" i="13"/>
  <c r="D369" i="13"/>
  <c r="E369" i="13"/>
  <c r="B380" i="13"/>
  <c r="C380" i="13"/>
  <c r="D380" i="13"/>
  <c r="E380" i="13"/>
  <c r="B304" i="13"/>
  <c r="C304" i="13"/>
  <c r="D304" i="13"/>
  <c r="E304" i="13"/>
  <c r="B469" i="13"/>
  <c r="C469" i="13"/>
  <c r="D469" i="13"/>
  <c r="E469" i="13"/>
  <c r="B324" i="13"/>
  <c r="C324" i="13"/>
  <c r="D324" i="13"/>
  <c r="E324" i="13"/>
  <c r="B370" i="13"/>
  <c r="C370" i="13"/>
  <c r="D370" i="13"/>
  <c r="E370" i="13"/>
  <c r="B437" i="13"/>
  <c r="C437" i="13"/>
  <c r="D437" i="13"/>
  <c r="E437" i="13"/>
  <c r="B470" i="13"/>
  <c r="C470" i="13"/>
  <c r="D470" i="13"/>
  <c r="E470" i="13"/>
  <c r="B488" i="13"/>
  <c r="C488" i="13"/>
  <c r="D488" i="13"/>
  <c r="E488" i="13"/>
  <c r="B489" i="13"/>
  <c r="C489" i="13"/>
  <c r="D489" i="13"/>
  <c r="E489" i="13"/>
  <c r="B381" i="13"/>
  <c r="C381" i="13"/>
  <c r="D381" i="13"/>
  <c r="E381" i="13"/>
  <c r="B438" i="13"/>
  <c r="C438" i="13"/>
  <c r="D438" i="13"/>
  <c r="E438" i="13"/>
  <c r="B311" i="13"/>
  <c r="C311" i="13"/>
  <c r="D311" i="13"/>
  <c r="E311" i="13"/>
  <c r="B319" i="13"/>
  <c r="C319" i="13"/>
  <c r="D319" i="13"/>
  <c r="E319" i="13"/>
  <c r="B347" i="13"/>
  <c r="C347" i="13"/>
  <c r="D347" i="13"/>
  <c r="E347" i="13"/>
  <c r="B439" i="13"/>
  <c r="C439" i="13"/>
  <c r="D439" i="13"/>
  <c r="E439" i="13"/>
  <c r="B371" i="13"/>
  <c r="C371" i="13"/>
  <c r="D371" i="13"/>
  <c r="E371" i="13"/>
  <c r="B412" i="13"/>
  <c r="C412" i="13"/>
  <c r="D412" i="13"/>
  <c r="E412" i="13"/>
  <c r="B335" i="13"/>
  <c r="C335" i="13"/>
  <c r="D335" i="13"/>
  <c r="E335" i="13"/>
  <c r="B394" i="13"/>
  <c r="C394" i="13"/>
  <c r="D394" i="13"/>
  <c r="E394" i="13"/>
  <c r="B440" i="13"/>
  <c r="C440" i="13"/>
  <c r="D440" i="13"/>
  <c r="E440" i="13"/>
  <c r="B413" i="13"/>
  <c r="C413" i="13"/>
  <c r="D413" i="13"/>
  <c r="E413" i="13"/>
  <c r="B414" i="13"/>
  <c r="C414" i="13"/>
  <c r="D414" i="13"/>
  <c r="E414" i="13"/>
  <c r="B372" i="13"/>
  <c r="C372" i="13"/>
  <c r="D372" i="13"/>
  <c r="E372" i="13"/>
  <c r="B348" i="13"/>
  <c r="C348" i="13"/>
  <c r="D348" i="13"/>
  <c r="E348" i="13"/>
  <c r="B312" i="13"/>
  <c r="C312" i="13"/>
  <c r="D312" i="13"/>
  <c r="E312" i="13"/>
  <c r="B415" i="13"/>
  <c r="C415" i="13"/>
  <c r="D415" i="13"/>
  <c r="E415" i="13"/>
  <c r="B471" i="13"/>
  <c r="C471" i="13"/>
  <c r="D471" i="13"/>
  <c r="E471" i="13"/>
  <c r="B472" i="13"/>
  <c r="C472" i="13"/>
  <c r="D472" i="13"/>
  <c r="E472" i="13"/>
  <c r="B395" i="13"/>
  <c r="C395" i="13"/>
  <c r="D395" i="13"/>
  <c r="E395" i="13"/>
  <c r="B441" i="13"/>
  <c r="C441" i="13"/>
  <c r="D441" i="13"/>
  <c r="E441" i="13"/>
  <c r="B349" i="13"/>
  <c r="C349" i="13"/>
  <c r="D349" i="13"/>
  <c r="E349" i="13"/>
  <c r="B396" i="13"/>
  <c r="C396" i="13"/>
  <c r="D396" i="13"/>
  <c r="E396" i="13"/>
  <c r="B373" i="13"/>
  <c r="C373" i="13"/>
  <c r="D373" i="13"/>
  <c r="E373" i="13"/>
  <c r="B442" i="13"/>
  <c r="C442" i="13"/>
  <c r="D442" i="13"/>
  <c r="E442" i="13"/>
  <c r="B305" i="13"/>
  <c r="C305" i="13"/>
  <c r="D305" i="13"/>
  <c r="E305" i="13"/>
  <c r="B350" i="13"/>
  <c r="C350" i="13"/>
  <c r="D350" i="13"/>
  <c r="E350" i="13"/>
  <c r="B336" i="13"/>
  <c r="C336" i="13"/>
  <c r="D336" i="13"/>
  <c r="E336" i="13"/>
  <c r="B325" i="13"/>
  <c r="C325" i="13"/>
  <c r="D325" i="13"/>
  <c r="E325" i="13"/>
  <c r="B351" i="13"/>
  <c r="C351" i="13"/>
  <c r="D351" i="13"/>
  <c r="B416" i="13"/>
  <c r="C416" i="13"/>
  <c r="D416" i="13"/>
  <c r="E416" i="13"/>
  <c r="B443" i="13"/>
  <c r="C443" i="13"/>
  <c r="D443" i="13"/>
  <c r="E443" i="13"/>
  <c r="B473" i="13"/>
  <c r="C473" i="13"/>
  <c r="D473" i="13"/>
  <c r="E473" i="13"/>
  <c r="B444" i="13"/>
  <c r="C444" i="13"/>
  <c r="D444" i="13"/>
  <c r="E444" i="13"/>
  <c r="B417" i="13"/>
  <c r="C417" i="13"/>
  <c r="D417" i="13"/>
  <c r="E417" i="13"/>
  <c r="B474" i="13"/>
  <c r="C474" i="13"/>
  <c r="D474" i="13"/>
  <c r="E474" i="13"/>
  <c r="B445" i="13"/>
  <c r="C445" i="13"/>
  <c r="D445" i="13"/>
  <c r="E445" i="13"/>
  <c r="B352" i="13"/>
  <c r="C352" i="13"/>
  <c r="D352" i="13"/>
  <c r="E352" i="13"/>
  <c r="B326" i="13"/>
  <c r="C326" i="13"/>
  <c r="D326" i="13"/>
  <c r="E326" i="13"/>
  <c r="E306" i="13"/>
  <c r="D306" i="13"/>
  <c r="C306" i="13"/>
  <c r="B306" i="13"/>
  <c r="D79" i="13"/>
  <c r="E79" i="13"/>
  <c r="J4" i="16"/>
  <c r="K4" i="16"/>
  <c r="L4" i="16"/>
  <c r="J4" i="17"/>
  <c r="J4" i="18"/>
  <c r="K4" i="18"/>
  <c r="J4" i="19"/>
  <c r="K4" i="19"/>
  <c r="I4" i="19"/>
  <c r="I4" i="18"/>
  <c r="I4" i="17"/>
  <c r="I4" i="16"/>
  <c r="J4" i="14"/>
  <c r="K4" i="14"/>
  <c r="I4" i="14"/>
  <c r="R200" i="19"/>
  <c r="Q200" i="19"/>
  <c r="P200" i="19"/>
  <c r="O200" i="19"/>
  <c r="N200" i="19"/>
  <c r="M200" i="19"/>
  <c r="L200" i="19"/>
  <c r="K200" i="19"/>
  <c r="G118" i="19" s="1" a="1"/>
  <c r="G118" i="19" s="1"/>
  <c r="AE118" i="1" s="1"/>
  <c r="J200" i="19"/>
  <c r="I200" i="19"/>
  <c r="R199" i="19"/>
  <c r="Q199" i="19"/>
  <c r="P199" i="19"/>
  <c r="O199" i="19"/>
  <c r="N199" i="19"/>
  <c r="M199" i="19"/>
  <c r="L199" i="19"/>
  <c r="K199" i="19"/>
  <c r="J199" i="19"/>
  <c r="I199" i="19"/>
  <c r="R200" i="18"/>
  <c r="Q200" i="18"/>
  <c r="P200" i="18"/>
  <c r="O200" i="18"/>
  <c r="N200" i="18"/>
  <c r="M200" i="18"/>
  <c r="L200" i="18"/>
  <c r="K200" i="18"/>
  <c r="J200" i="18"/>
  <c r="I200" i="18"/>
  <c r="R199" i="18"/>
  <c r="Q199" i="18"/>
  <c r="P199" i="18"/>
  <c r="O199" i="18"/>
  <c r="N199" i="18"/>
  <c r="M199" i="18"/>
  <c r="L199" i="18"/>
  <c r="K199" i="18"/>
  <c r="J199" i="18"/>
  <c r="I199" i="18"/>
  <c r="R200" i="17"/>
  <c r="Q200" i="17"/>
  <c r="P200" i="17"/>
  <c r="O200" i="17"/>
  <c r="N200" i="17"/>
  <c r="M200" i="17"/>
  <c r="L200" i="17"/>
  <c r="K200" i="17"/>
  <c r="G165" i="17" s="1" a="1"/>
  <c r="G165" i="17" s="1"/>
  <c r="AD165" i="1" s="1"/>
  <c r="J200" i="17"/>
  <c r="I200" i="17"/>
  <c r="R199" i="17"/>
  <c r="Q199" i="17"/>
  <c r="P199" i="17"/>
  <c r="O199" i="17"/>
  <c r="N199" i="17"/>
  <c r="M199" i="17"/>
  <c r="L199" i="17"/>
  <c r="K199" i="17"/>
  <c r="J199" i="17"/>
  <c r="I199" i="17"/>
  <c r="F155" i="17" s="1" a="1"/>
  <c r="F155" i="17" s="1"/>
  <c r="W155" i="1" s="1"/>
  <c r="J199" i="16"/>
  <c r="K199" i="16"/>
  <c r="L199" i="16"/>
  <c r="M199" i="16"/>
  <c r="N199" i="16"/>
  <c r="O199" i="16"/>
  <c r="P199" i="16"/>
  <c r="Q199" i="16"/>
  <c r="R199" i="16"/>
  <c r="J200" i="16"/>
  <c r="K200" i="16"/>
  <c r="L200" i="16"/>
  <c r="M200" i="16"/>
  <c r="N200" i="16"/>
  <c r="O200" i="16"/>
  <c r="P200" i="16"/>
  <c r="Q200" i="16"/>
  <c r="R200" i="16"/>
  <c r="I200" i="16"/>
  <c r="I199" i="16"/>
  <c r="J200" i="14"/>
  <c r="K200" i="14"/>
  <c r="I200" i="14"/>
  <c r="J199" i="14"/>
  <c r="K199" i="14"/>
  <c r="I199" i="14"/>
  <c r="D195" i="19"/>
  <c r="D194" i="19"/>
  <c r="D193" i="19"/>
  <c r="D192" i="19"/>
  <c r="D191" i="19"/>
  <c r="D190" i="19"/>
  <c r="D189" i="19"/>
  <c r="D188" i="19"/>
  <c r="D187" i="19"/>
  <c r="D186" i="19"/>
  <c r="D185" i="19"/>
  <c r="D184" i="19"/>
  <c r="D183" i="19"/>
  <c r="D182" i="19"/>
  <c r="D181" i="19"/>
  <c r="D180" i="19"/>
  <c r="D179" i="19"/>
  <c r="D178" i="19"/>
  <c r="D177" i="19"/>
  <c r="D176" i="19"/>
  <c r="D175" i="19"/>
  <c r="D174"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D7" i="19"/>
  <c r="D6" i="19"/>
  <c r="D195" i="18"/>
  <c r="D194" i="18"/>
  <c r="D193" i="18"/>
  <c r="D192" i="18"/>
  <c r="D191" i="18"/>
  <c r="D190" i="18"/>
  <c r="D18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6" i="16"/>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Q200" i="14"/>
  <c r="P200" i="14"/>
  <c r="O200" i="14"/>
  <c r="N200" i="14"/>
  <c r="M200" i="14"/>
  <c r="L200" i="14"/>
  <c r="Q199" i="14"/>
  <c r="P199" i="14"/>
  <c r="O199" i="14"/>
  <c r="N199" i="14"/>
  <c r="M199" i="14"/>
  <c r="L199" i="14"/>
  <c r="Q200" i="2"/>
  <c r="I200" i="2"/>
  <c r="J200" i="2"/>
  <c r="K199" i="2"/>
  <c r="K200" i="2"/>
  <c r="L200" i="2"/>
  <c r="M200" i="2"/>
  <c r="N200" i="2"/>
  <c r="O200" i="2"/>
  <c r="P200" i="2"/>
  <c r="L199" i="2"/>
  <c r="M199" i="2"/>
  <c r="N199" i="2"/>
  <c r="O199" i="2"/>
  <c r="P199" i="2"/>
  <c r="J199" i="2"/>
  <c r="Q199" i="2"/>
  <c r="I199" i="2"/>
  <c r="F46" i="9"/>
  <c r="F126" i="18" l="1" a="1"/>
  <c r="F126" i="18" s="1"/>
  <c r="Y126" i="1" s="1"/>
  <c r="G125" i="16" a="1"/>
  <c r="G125" i="16" s="1"/>
  <c r="AG125" i="1" s="1"/>
  <c r="F6" i="19" a="1"/>
  <c r="F6" i="19" s="1"/>
  <c r="X6" i="1" s="1"/>
  <c r="F176" i="19" a="1"/>
  <c r="F176" i="19" s="1"/>
  <c r="X176" i="1" s="1"/>
  <c r="G140" i="16" a="1"/>
  <c r="G140" i="16" s="1"/>
  <c r="AG140" i="1" s="1"/>
  <c r="F191" i="18" a="1"/>
  <c r="F191" i="18" s="1"/>
  <c r="Y191" i="1" s="1"/>
  <c r="G21" i="18" a="1"/>
  <c r="G21" i="18" s="1"/>
  <c r="AF21" i="1" s="1"/>
  <c r="F138" i="2" a="1"/>
  <c r="F138" i="2" s="1"/>
  <c r="U138" i="1" s="1"/>
  <c r="G182" i="17" a="1"/>
  <c r="G182" i="17" s="1"/>
  <c r="AD182" i="1" s="1"/>
  <c r="F142" i="19" a="1"/>
  <c r="F142" i="19" s="1"/>
  <c r="X142" i="1" s="1"/>
  <c r="F166" i="19" a="1"/>
  <c r="F166" i="19" s="1"/>
  <c r="X166" i="1" s="1"/>
  <c r="G172" i="16" a="1"/>
  <c r="G172" i="16" s="1"/>
  <c r="AG172" i="1" s="1"/>
  <c r="F188" i="19" a="1"/>
  <c r="F188" i="19" s="1"/>
  <c r="X188" i="1" s="1"/>
  <c r="G114" i="19" a="1"/>
  <c r="G114" i="19" s="1"/>
  <c r="AE114" i="1" s="1"/>
  <c r="G104" i="16" a="1"/>
  <c r="G104" i="16" s="1"/>
  <c r="AG104" i="1" s="1"/>
  <c r="F184" i="19" a="1"/>
  <c r="F184" i="19" s="1"/>
  <c r="X184" i="1" s="1"/>
  <c r="F174" i="19" a="1"/>
  <c r="F174" i="19" s="1"/>
  <c r="X174" i="1" s="1"/>
  <c r="F164" i="19" a="1"/>
  <c r="F164" i="19" s="1"/>
  <c r="X164" i="1" s="1"/>
  <c r="G133" i="19" a="1"/>
  <c r="G133" i="19" s="1"/>
  <c r="AE133" i="1" s="1"/>
  <c r="G110" i="19" a="1"/>
  <c r="G110" i="19" s="1"/>
  <c r="AE110" i="1" s="1"/>
  <c r="F155" i="18" a="1"/>
  <c r="F155" i="18" s="1"/>
  <c r="Y155" i="1" s="1"/>
  <c r="G195" i="14" a="1"/>
  <c r="G195" i="14" s="1"/>
  <c r="AC195" i="1" s="1"/>
  <c r="G179" i="2" a="1"/>
  <c r="G179" i="2" s="1"/>
  <c r="AB179" i="1" s="1"/>
  <c r="G47" i="14" a="1"/>
  <c r="G47" i="14" s="1"/>
  <c r="AC47" i="1" s="1"/>
  <c r="K650" i="13" s="1"/>
  <c r="F149" i="14" a="1"/>
  <c r="F149" i="14" s="1"/>
  <c r="V149" i="1" s="1"/>
  <c r="K467" i="13" s="1"/>
  <c r="F116" i="16" a="1"/>
  <c r="F116" i="16" s="1"/>
  <c r="Z116" i="1" s="1"/>
  <c r="G195" i="16" a="1"/>
  <c r="G195" i="16" s="1"/>
  <c r="AG195" i="1" s="1"/>
  <c r="F192" i="19" a="1"/>
  <c r="F192" i="19" s="1"/>
  <c r="X192" i="1" s="1"/>
  <c r="F182" i="19" a="1"/>
  <c r="F182" i="19" s="1"/>
  <c r="X182" i="1" s="1"/>
  <c r="F172" i="19" a="1"/>
  <c r="F172" i="19" s="1"/>
  <c r="X172" i="1" s="1"/>
  <c r="F160" i="19" a="1"/>
  <c r="F160" i="19" s="1"/>
  <c r="X160" i="1" s="1"/>
  <c r="F126" i="19" a="1"/>
  <c r="F126" i="19" s="1"/>
  <c r="X126" i="1" s="1"/>
  <c r="F90" i="19" a="1"/>
  <c r="F90" i="19" s="1"/>
  <c r="X90" i="1" s="1"/>
  <c r="G83" i="18" a="1"/>
  <c r="G83" i="18" s="1"/>
  <c r="AF83" i="1" s="1"/>
  <c r="F194" i="14" a="1"/>
  <c r="F194" i="14" s="1"/>
  <c r="V194" i="1" s="1"/>
  <c r="K336" i="13" s="1"/>
  <c r="G121" i="17" a="1"/>
  <c r="G121" i="17" s="1"/>
  <c r="AD121" i="1" s="1"/>
  <c r="F195" i="2" a="1"/>
  <c r="F195" i="2" s="1"/>
  <c r="U195" i="1" s="1"/>
  <c r="F190" i="19" a="1"/>
  <c r="F190" i="19" s="1"/>
  <c r="X190" i="1" s="1"/>
  <c r="F180" i="19" a="1"/>
  <c r="F180" i="19" s="1"/>
  <c r="X180" i="1" s="1"/>
  <c r="F168" i="19" a="1"/>
  <c r="F168" i="19" s="1"/>
  <c r="X168" i="1" s="1"/>
  <c r="F156" i="19" a="1"/>
  <c r="F156" i="19" s="1"/>
  <c r="X156" i="1" s="1"/>
  <c r="F66" i="19" a="1"/>
  <c r="F66" i="19" s="1"/>
  <c r="X66" i="1" s="1"/>
  <c r="G9" i="18" a="1"/>
  <c r="G9" i="18" s="1"/>
  <c r="AF9" i="1" s="1"/>
  <c r="F151" i="17" a="1"/>
  <c r="F151" i="17" s="1"/>
  <c r="W151" i="1" s="1"/>
  <c r="G15" i="14" a="1"/>
  <c r="G15" i="14" s="1"/>
  <c r="AC15" i="1" s="1"/>
  <c r="K580" i="13" s="1"/>
  <c r="G111" i="14" a="1"/>
  <c r="G111" i="14" s="1"/>
  <c r="AC111" i="1" s="1"/>
  <c r="K657" i="13" s="1"/>
  <c r="F114" i="2" a="1"/>
  <c r="F114" i="2" s="1"/>
  <c r="U114" i="1" s="1"/>
  <c r="G176" i="14" a="1"/>
  <c r="G176" i="14" s="1"/>
  <c r="AC176" i="1" s="1"/>
  <c r="K622" i="13" s="1"/>
  <c r="G180" i="16" a="1"/>
  <c r="G180" i="16" s="1"/>
  <c r="AG180" i="1" s="1"/>
  <c r="F187" i="16" a="1"/>
  <c r="F187" i="16" s="1"/>
  <c r="Z187" i="1" s="1"/>
  <c r="G164" i="16" a="1"/>
  <c r="G164" i="16" s="1"/>
  <c r="AG164" i="1" s="1"/>
  <c r="G133" i="16" a="1"/>
  <c r="G133" i="16" s="1"/>
  <c r="AG133" i="1" s="1"/>
  <c r="F29" i="16" a="1"/>
  <c r="F29" i="16" s="1"/>
  <c r="Z29" i="1" s="1"/>
  <c r="F158" i="19" a="1"/>
  <c r="F158" i="19" s="1"/>
  <c r="X158" i="1" s="1"/>
  <c r="F139" i="19" a="1"/>
  <c r="F139" i="19" s="1"/>
  <c r="X139" i="1" s="1"/>
  <c r="F84" i="19" a="1"/>
  <c r="F84" i="19" s="1"/>
  <c r="X84" i="1" s="1"/>
  <c r="F187" i="18" a="1"/>
  <c r="F187" i="18" s="1"/>
  <c r="Y187" i="1" s="1"/>
  <c r="F135" i="18" a="1"/>
  <c r="F135" i="18" s="1"/>
  <c r="Y135" i="1" s="1"/>
  <c r="G70" i="18" a="1"/>
  <c r="G70" i="18" s="1"/>
  <c r="AF70" i="1" s="1"/>
  <c r="F193" i="17" a="1"/>
  <c r="F193" i="17" s="1"/>
  <c r="W193" i="1" s="1"/>
  <c r="F177" i="17" a="1"/>
  <c r="F177" i="17" s="1"/>
  <c r="W177" i="1" s="1"/>
  <c r="G163" i="17" a="1"/>
  <c r="G163" i="17" s="1"/>
  <c r="AD163" i="1" s="1"/>
  <c r="F149" i="17" a="1"/>
  <c r="F149" i="17" s="1"/>
  <c r="W149" i="1" s="1"/>
  <c r="G137" i="17" a="1"/>
  <c r="G137" i="17" s="1"/>
  <c r="AD137" i="1" s="1"/>
  <c r="F51" i="17" a="1"/>
  <c r="F51" i="17" s="1"/>
  <c r="W51" i="1" s="1"/>
  <c r="F26" i="14" a="1"/>
  <c r="F26" i="14" s="1"/>
  <c r="V26" i="1" s="1"/>
  <c r="K383" i="13" s="1"/>
  <c r="F54" i="14" a="1"/>
  <c r="F54" i="14" s="1"/>
  <c r="V54" i="1" s="1"/>
  <c r="K424" i="13" s="1"/>
  <c r="F86" i="14" a="1"/>
  <c r="F86" i="14" s="1"/>
  <c r="V86" i="1" s="1"/>
  <c r="K456" i="13" s="1"/>
  <c r="G117" i="14" a="1"/>
  <c r="G117" i="14" s="1"/>
  <c r="AC117" i="1" s="1"/>
  <c r="K659" i="13" s="1"/>
  <c r="G155" i="14" a="1"/>
  <c r="G155" i="14" s="1"/>
  <c r="AC155" i="1" s="1"/>
  <c r="K715" i="13" s="1"/>
  <c r="G187" i="14" a="1"/>
  <c r="G187" i="14" s="1"/>
  <c r="AC187" i="1" s="1"/>
  <c r="K669" i="13" s="1"/>
  <c r="F174" i="2" a="1"/>
  <c r="F174" i="2" s="1"/>
  <c r="U174" i="1" s="1"/>
  <c r="F145" i="2" a="1"/>
  <c r="F145" i="2" s="1"/>
  <c r="U145" i="1" s="1"/>
  <c r="F104" i="2" a="1"/>
  <c r="F104" i="2" s="1"/>
  <c r="U104" i="1" s="1"/>
  <c r="F57" i="14" a="1"/>
  <c r="F57" i="14" s="1"/>
  <c r="V57" i="1" s="1"/>
  <c r="K320" i="13" s="1"/>
  <c r="F102" i="17" a="1"/>
  <c r="F102" i="17" s="1"/>
  <c r="W102" i="1" s="1"/>
  <c r="G79" i="14" a="1"/>
  <c r="G79" i="14" s="1"/>
  <c r="AC79" i="1" s="1"/>
  <c r="K550" i="13" s="1"/>
  <c r="F152" i="2" a="1"/>
  <c r="F152" i="2" s="1"/>
  <c r="U152" i="1" s="1"/>
  <c r="G118" i="2" a="1"/>
  <c r="G118" i="2" s="1"/>
  <c r="AB118" i="1" s="1"/>
  <c r="G184" i="16" a="1"/>
  <c r="G184" i="16" s="1"/>
  <c r="AG184" i="1" s="1"/>
  <c r="F151" i="16" a="1"/>
  <c r="F151" i="16" s="1"/>
  <c r="Z151" i="1" s="1"/>
  <c r="F171" i="18" a="1"/>
  <c r="F171" i="18" s="1"/>
  <c r="Y171" i="1" s="1"/>
  <c r="G45" i="18" a="1"/>
  <c r="G45" i="18" s="1"/>
  <c r="AF45" i="1" s="1"/>
  <c r="F188" i="17" a="1"/>
  <c r="F188" i="17" s="1"/>
  <c r="W188" i="1" s="1"/>
  <c r="G174" i="17" a="1"/>
  <c r="G174" i="17" s="1"/>
  <c r="AD174" i="1" s="1"/>
  <c r="F162" i="17" a="1"/>
  <c r="F162" i="17" s="1"/>
  <c r="W162" i="1" s="1"/>
  <c r="F145" i="17" a="1"/>
  <c r="F145" i="17" s="1"/>
  <c r="W145" i="1" s="1"/>
  <c r="F129" i="17" a="1"/>
  <c r="F129" i="17" s="1"/>
  <c r="W129" i="1" s="1"/>
  <c r="F19" i="17" a="1"/>
  <c r="F19" i="17" s="1"/>
  <c r="W19" i="1" s="1"/>
  <c r="G31" i="14" a="1"/>
  <c r="G31" i="14" s="1"/>
  <c r="AC31" i="1" s="1"/>
  <c r="K583" i="13" s="1"/>
  <c r="F67" i="14" a="1"/>
  <c r="F67" i="14" s="1"/>
  <c r="V67" i="1" s="1"/>
  <c r="K403" i="13" s="1"/>
  <c r="F99" i="14" a="1"/>
  <c r="F99" i="14" s="1"/>
  <c r="V99" i="1" s="1"/>
  <c r="K460" i="13" s="1"/>
  <c r="F124" i="14" a="1"/>
  <c r="F124" i="14" s="1"/>
  <c r="V124" i="1" s="1"/>
  <c r="K363" i="13" s="1"/>
  <c r="F162" i="14" a="1"/>
  <c r="F162" i="14" s="1"/>
  <c r="V162" i="1" s="1"/>
  <c r="K370" i="13" s="1"/>
  <c r="G163" i="2" a="1"/>
  <c r="G163" i="2" s="1"/>
  <c r="AB163" i="1" s="1"/>
  <c r="F135" i="17" a="1"/>
  <c r="F135" i="17" s="1"/>
  <c r="W135" i="1" s="1"/>
  <c r="G25" i="17" a="1"/>
  <c r="G25" i="17" s="1"/>
  <c r="AD25" i="1" s="1"/>
  <c r="F142" i="18" a="1"/>
  <c r="F142" i="18" s="1"/>
  <c r="Y142" i="1" s="1"/>
  <c r="G33" i="18" a="1"/>
  <c r="G33" i="18" s="1"/>
  <c r="AF33" i="1" s="1"/>
  <c r="F18" i="19" a="1"/>
  <c r="F18" i="19" s="1"/>
  <c r="X18" i="1" s="1"/>
  <c r="G136" i="19" a="1"/>
  <c r="G136" i="19" s="1"/>
  <c r="AE136" i="1" s="1"/>
  <c r="F141" i="17" a="1"/>
  <c r="F141" i="17" s="1"/>
  <c r="W141" i="1" s="1"/>
  <c r="F181" i="14" a="1"/>
  <c r="F181" i="14" s="1"/>
  <c r="V181" i="1" s="1"/>
  <c r="K348" i="13" s="1"/>
  <c r="F109" i="2" a="1"/>
  <c r="F109" i="2" s="1"/>
  <c r="U109" i="1" s="1"/>
  <c r="F178" i="14" a="1"/>
  <c r="F178" i="14" s="1"/>
  <c r="V178" i="1" s="1"/>
  <c r="K413" i="13" s="1"/>
  <c r="G176" i="16" a="1"/>
  <c r="G176" i="16" s="1"/>
  <c r="AG176" i="1" s="1"/>
  <c r="G149" i="16" a="1"/>
  <c r="G149" i="16" s="1"/>
  <c r="AG149" i="1" s="1"/>
  <c r="G195" i="17" a="1"/>
  <c r="G195" i="17" s="1"/>
  <c r="AD195" i="1" s="1"/>
  <c r="F145" i="19" a="1"/>
  <c r="F145" i="19" s="1"/>
  <c r="X145" i="1" s="1"/>
  <c r="F130" i="19" a="1"/>
  <c r="F130" i="19" s="1"/>
  <c r="X130" i="1" s="1"/>
  <c r="G165" i="18" a="1"/>
  <c r="G165" i="18" s="1"/>
  <c r="AF165" i="1" s="1"/>
  <c r="G109" i="18" a="1"/>
  <c r="G109" i="18" s="1"/>
  <c r="AF109" i="1" s="1"/>
  <c r="F185" i="17" a="1"/>
  <c r="F185" i="17" s="1"/>
  <c r="W185" i="1" s="1"/>
  <c r="F172" i="17" a="1"/>
  <c r="F172" i="17" s="1"/>
  <c r="W172" i="1" s="1"/>
  <c r="G143" i="17" a="1"/>
  <c r="G143" i="17" s="1"/>
  <c r="AD143" i="1" s="1"/>
  <c r="F10" i="14" a="1"/>
  <c r="F10" i="14" s="1"/>
  <c r="V10" i="1" s="1"/>
  <c r="K473" i="13" s="1"/>
  <c r="F42" i="14" a="1"/>
  <c r="F42" i="14" s="1"/>
  <c r="V42" i="1" s="1"/>
  <c r="K337" i="13" s="1"/>
  <c r="F73" i="14" a="1"/>
  <c r="F73" i="14" s="1"/>
  <c r="V73" i="1" s="1"/>
  <c r="K481" i="13" s="1"/>
  <c r="F105" i="14" a="1"/>
  <c r="F105" i="14" s="1"/>
  <c r="V105" i="1" s="1"/>
  <c r="K407" i="13" s="1"/>
  <c r="G136" i="14" a="1"/>
  <c r="G136" i="14" s="1"/>
  <c r="AC136" i="1" s="1"/>
  <c r="K693" i="13" s="1"/>
  <c r="G168" i="14" a="1"/>
  <c r="G168" i="14" s="1"/>
  <c r="AC168" i="1" s="1"/>
  <c r="K666" i="13" s="1"/>
  <c r="F190" i="2" a="1"/>
  <c r="F190" i="2" s="1"/>
  <c r="U190" i="1" s="1"/>
  <c r="F158" i="2" a="1"/>
  <c r="F158" i="2" s="1"/>
  <c r="U158" i="1" s="1"/>
  <c r="F123" i="2" a="1"/>
  <c r="F123" i="2" s="1"/>
  <c r="U123" i="1" s="1"/>
  <c r="F65" i="16" a="1"/>
  <c r="F65" i="16" s="1"/>
  <c r="Z65" i="1" s="1"/>
  <c r="F99" i="16" a="1"/>
  <c r="F99" i="16" s="1"/>
  <c r="Z99" i="1" s="1"/>
  <c r="F120" i="16" a="1"/>
  <c r="F120" i="16" s="1"/>
  <c r="Z120" i="1" s="1"/>
  <c r="F128" i="16" a="1"/>
  <c r="F128" i="16" s="1"/>
  <c r="Z128" i="1" s="1"/>
  <c r="F135" i="16" a="1"/>
  <c r="F135" i="16" s="1"/>
  <c r="Z135" i="1" s="1"/>
  <c r="F158" i="16" a="1"/>
  <c r="F158" i="16" s="1"/>
  <c r="Z158" i="1" s="1"/>
  <c r="F167" i="16" a="1"/>
  <c r="F167" i="16" s="1"/>
  <c r="Z167" i="1" s="1"/>
  <c r="F175" i="16" a="1"/>
  <c r="F175" i="16" s="1"/>
  <c r="Z175" i="1" s="1"/>
  <c r="F183" i="16" a="1"/>
  <c r="F183" i="16" s="1"/>
  <c r="Z183" i="1" s="1"/>
  <c r="F191" i="16" a="1"/>
  <c r="F191" i="16" s="1"/>
  <c r="Z191" i="1" s="1"/>
  <c r="F163" i="16" a="1"/>
  <c r="F163" i="16" s="1"/>
  <c r="Z163" i="1" s="1"/>
  <c r="F124" i="16" a="1"/>
  <c r="F124" i="16" s="1"/>
  <c r="Z124" i="1" s="1"/>
  <c r="G113" i="16" a="1"/>
  <c r="G113" i="16" s="1"/>
  <c r="AG113" i="1" s="1"/>
  <c r="G97" i="16" a="1"/>
  <c r="G97" i="16" s="1"/>
  <c r="AG97" i="1" s="1"/>
  <c r="F6" i="16" a="1"/>
  <c r="F6" i="16" s="1"/>
  <c r="Z6" i="1" s="1"/>
  <c r="F6" i="14" a="1"/>
  <c r="F6" i="14" s="1"/>
  <c r="V6" i="1" s="1"/>
  <c r="G11" i="14" a="1"/>
  <c r="G11" i="14" s="1"/>
  <c r="AC11" i="1" s="1"/>
  <c r="K672" i="13" s="1"/>
  <c r="F22" i="14" a="1"/>
  <c r="F22" i="14" s="1"/>
  <c r="V22" i="1" s="1"/>
  <c r="K397" i="13" s="1"/>
  <c r="G27" i="14" a="1"/>
  <c r="G27" i="14" s="1"/>
  <c r="AC27" i="1" s="1"/>
  <c r="K582" i="13" s="1"/>
  <c r="F38" i="14" a="1"/>
  <c r="F38" i="14" s="1"/>
  <c r="V38" i="1" s="1"/>
  <c r="K313" i="13" s="1"/>
  <c r="G43" i="14" a="1"/>
  <c r="G43" i="14" s="1"/>
  <c r="AC43" i="1" s="1"/>
  <c r="K557" i="13" s="1"/>
  <c r="F49" i="14" a="1"/>
  <c r="F49" i="14" s="1"/>
  <c r="V49" i="1" s="1"/>
  <c r="K478" i="13" s="1"/>
  <c r="G55" i="14" a="1"/>
  <c r="G55" i="14" s="1"/>
  <c r="AC55" i="1" s="1"/>
  <c r="K629" i="13" s="1"/>
  <c r="F62" i="14" a="1"/>
  <c r="F62" i="14" s="1"/>
  <c r="V62" i="1" s="1"/>
  <c r="K402" i="13" s="1"/>
  <c r="F75" i="14" a="1"/>
  <c r="F75" i="14" s="1"/>
  <c r="V75" i="1" s="1"/>
  <c r="K388" i="13" s="1"/>
  <c r="F81" i="14" a="1"/>
  <c r="F81" i="14" s="1"/>
  <c r="V81" i="1" s="1"/>
  <c r="K376" i="13" s="1"/>
  <c r="G87" i="14" a="1"/>
  <c r="G87" i="14" s="1"/>
  <c r="AC87" i="1" s="1"/>
  <c r="K654" i="13" s="1"/>
  <c r="F94" i="14" a="1"/>
  <c r="F94" i="14" s="1"/>
  <c r="V94" i="1" s="1"/>
  <c r="K406" i="13" s="1"/>
  <c r="F107" i="14" a="1"/>
  <c r="F107" i="14" s="1"/>
  <c r="V107" i="1" s="1"/>
  <c r="K360" i="13" s="1"/>
  <c r="F113" i="14" a="1"/>
  <c r="F113" i="14" s="1"/>
  <c r="V113" i="1" s="1"/>
  <c r="K361" i="13" s="1"/>
  <c r="F119" i="14" a="1"/>
  <c r="F119" i="14" s="1"/>
  <c r="V119" i="1" s="1"/>
  <c r="K432" i="13" s="1"/>
  <c r="F126" i="14" a="1"/>
  <c r="F126" i="14" s="1"/>
  <c r="V126" i="1" s="1"/>
  <c r="K344" i="13" s="1"/>
  <c r="F132" i="14" a="1"/>
  <c r="F132" i="14" s="1"/>
  <c r="V132" i="1" s="1"/>
  <c r="K484" i="13" s="1"/>
  <c r="F138" i="14" a="1"/>
  <c r="F138" i="14" s="1"/>
  <c r="V138" i="1" s="1"/>
  <c r="K364" i="13" s="1"/>
  <c r="G144" i="14" a="1"/>
  <c r="G144" i="14" s="1"/>
  <c r="AC144" i="1" s="1"/>
  <c r="K694" i="13" s="1"/>
  <c r="F157" i="14" a="1"/>
  <c r="F157" i="14" s="1"/>
  <c r="V157" i="1" s="1"/>
  <c r="G163" i="14" a="1"/>
  <c r="G163" i="14" s="1"/>
  <c r="AC163" i="1" s="1"/>
  <c r="K665" i="13" s="1"/>
  <c r="F170" i="14" a="1"/>
  <c r="F170" i="14" s="1"/>
  <c r="V170" i="1" s="1"/>
  <c r="K319" i="13" s="1"/>
  <c r="F189" i="14" a="1"/>
  <c r="F189" i="14" s="1"/>
  <c r="V189" i="1" s="1"/>
  <c r="K396" i="13" s="1"/>
  <c r="F194" i="2" a="1"/>
  <c r="F194" i="2" s="1"/>
  <c r="U194" i="1" s="1"/>
  <c r="G183" i="2" a="1"/>
  <c r="G183" i="2" s="1"/>
  <c r="AB183" i="1" s="1"/>
  <c r="F178" i="2" a="1"/>
  <c r="F178" i="2" s="1"/>
  <c r="U178" i="1" s="1"/>
  <c r="G167" i="2" a="1"/>
  <c r="G167" i="2" s="1"/>
  <c r="AB167" i="1" s="1"/>
  <c r="F162" i="2" a="1"/>
  <c r="F162" i="2" s="1"/>
  <c r="U162" i="1" s="1"/>
  <c r="G150" i="2" a="1"/>
  <c r="G150" i="2" s="1"/>
  <c r="AB150" i="1" s="1"/>
  <c r="F143" i="2" a="1"/>
  <c r="F143" i="2" s="1"/>
  <c r="U143" i="1" s="1"/>
  <c r="F136" i="2" a="1"/>
  <c r="F136" i="2" s="1"/>
  <c r="U136" i="1" s="1"/>
  <c r="F129" i="2" a="1"/>
  <c r="F129" i="2" s="1"/>
  <c r="U129" i="1" s="1"/>
  <c r="F121" i="2" a="1"/>
  <c r="F121" i="2" s="1"/>
  <c r="U121" i="1" s="1"/>
  <c r="F111" i="2" a="1"/>
  <c r="F111" i="2" s="1"/>
  <c r="U111" i="1" s="1"/>
  <c r="F102" i="2" a="1"/>
  <c r="F102" i="2" s="1"/>
  <c r="U102" i="1" s="1"/>
  <c r="G193" i="14" a="1"/>
  <c r="G193" i="14" s="1"/>
  <c r="AC193" i="1" s="1"/>
  <c r="K578" i="13" s="1"/>
  <c r="G190" i="14" a="1"/>
  <c r="G190" i="14" s="1"/>
  <c r="AC190" i="1" s="1"/>
  <c r="K601" i="13" s="1"/>
  <c r="G185" i="14" a="1"/>
  <c r="G185" i="14" s="1"/>
  <c r="AC185" i="1" s="1"/>
  <c r="K700" i="13" s="1"/>
  <c r="G182" i="14" a="1"/>
  <c r="G182" i="14" s="1"/>
  <c r="AC182" i="1" s="1"/>
  <c r="K540" i="13" s="1"/>
  <c r="G177" i="14" a="1"/>
  <c r="G177" i="14" s="1"/>
  <c r="AC177" i="1" s="1"/>
  <c r="K668" i="13" s="1"/>
  <c r="G174" i="14" a="1"/>
  <c r="G174" i="14" s="1"/>
  <c r="AC174" i="1" s="1"/>
  <c r="K640" i="13" s="1"/>
  <c r="G169" i="14" a="1"/>
  <c r="G169" i="14" s="1"/>
  <c r="AC169" i="1" s="1"/>
  <c r="K539" i="13" s="1"/>
  <c r="G166" i="14" a="1"/>
  <c r="G166" i="14" s="1"/>
  <c r="AC166" i="1" s="1"/>
  <c r="K717" i="13" s="1"/>
  <c r="G161" i="14" a="1"/>
  <c r="G161" i="14" s="1"/>
  <c r="AC161" i="1" s="1"/>
  <c r="G158" i="14" a="1"/>
  <c r="G158" i="14" s="1"/>
  <c r="AC158" i="1" s="1"/>
  <c r="K608" i="13" s="1"/>
  <c r="G153" i="14" a="1"/>
  <c r="G153" i="14" s="1"/>
  <c r="AC153" i="1" s="1"/>
  <c r="K538" i="13" s="1"/>
  <c r="G150" i="14" a="1"/>
  <c r="G150" i="14" s="1"/>
  <c r="AC150" i="1" s="1"/>
  <c r="K664" i="13" s="1"/>
  <c r="G145" i="14" a="1"/>
  <c r="G145" i="14" s="1"/>
  <c r="AC145" i="1" s="1"/>
  <c r="K595" i="13" s="1"/>
  <c r="G142" i="14" a="1"/>
  <c r="G142" i="14" s="1"/>
  <c r="AC142" i="1" s="1"/>
  <c r="K662" i="13" s="1"/>
  <c r="G137" i="14" a="1"/>
  <c r="G137" i="14" s="1"/>
  <c r="AC137" i="1" s="1"/>
  <c r="K661" i="13" s="1"/>
  <c r="G130" i="14" a="1"/>
  <c r="G130" i="14" s="1"/>
  <c r="AC130" i="1" s="1"/>
  <c r="G125" i="14" a="1"/>
  <c r="G125" i="14" s="1"/>
  <c r="AC125" i="1" s="1"/>
  <c r="K637" i="13" s="1"/>
  <c r="G123" i="14" a="1"/>
  <c r="G123" i="14" s="1"/>
  <c r="AC123" i="1" s="1"/>
  <c r="G114" i="14" a="1"/>
  <c r="G114" i="14" s="1"/>
  <c r="AC114" i="1" s="1"/>
  <c r="K658" i="13" s="1"/>
  <c r="G109" i="14" a="1"/>
  <c r="G109" i="14" s="1"/>
  <c r="AC109" i="1" s="1"/>
  <c r="K656" i="13" s="1"/>
  <c r="G106" i="14" a="1"/>
  <c r="G106" i="14" s="1"/>
  <c r="AC106" i="1" s="1"/>
  <c r="K571" i="13" s="1"/>
  <c r="G104" i="14" a="1"/>
  <c r="G104" i="14" s="1"/>
  <c r="AC104" i="1" s="1"/>
  <c r="K689" i="13" s="1"/>
  <c r="G101" i="14" a="1"/>
  <c r="G101" i="14" s="1"/>
  <c r="AC101" i="1" s="1"/>
  <c r="K559" i="13" s="1"/>
  <c r="G98" i="14" a="1"/>
  <c r="G98" i="14" s="1"/>
  <c r="AC98" i="1" s="1"/>
  <c r="K687" i="13" s="1"/>
  <c r="G96" i="14" a="1"/>
  <c r="G96" i="14" s="1"/>
  <c r="AC96" i="1" s="1"/>
  <c r="K570" i="13" s="1"/>
  <c r="G93" i="14" a="1"/>
  <c r="G93" i="14" s="1"/>
  <c r="AC93" i="1" s="1"/>
  <c r="K568" i="13" s="1"/>
  <c r="G90" i="14" a="1"/>
  <c r="G90" i="14" s="1"/>
  <c r="AC90" i="1" s="1"/>
  <c r="K618" i="13" s="1"/>
  <c r="G88" i="14" a="1"/>
  <c r="G88" i="14" s="1"/>
  <c r="AC88" i="1" s="1"/>
  <c r="K685" i="13" s="1"/>
  <c r="G85" i="14" a="1"/>
  <c r="G85" i="14" s="1"/>
  <c r="AC85" i="1" s="1"/>
  <c r="K551" i="13" s="1"/>
  <c r="G82" i="14" a="1"/>
  <c r="G82" i="14" s="1"/>
  <c r="AC82" i="1" s="1"/>
  <c r="K567" i="13" s="1"/>
  <c r="G80" i="14" a="1"/>
  <c r="G80" i="14" s="1"/>
  <c r="AC80" i="1" s="1"/>
  <c r="K682" i="13" s="1"/>
  <c r="G77" i="14" a="1"/>
  <c r="G77" i="14" s="1"/>
  <c r="AC77" i="1" s="1"/>
  <c r="K558" i="13" s="1"/>
  <c r="G74" i="14" a="1"/>
  <c r="G74" i="14" s="1"/>
  <c r="AC74" i="1" s="1"/>
  <c r="K710" i="13" s="1"/>
  <c r="G72" i="14" a="1"/>
  <c r="G72" i="14" s="1"/>
  <c r="AC72" i="1" s="1"/>
  <c r="K615" i="13" s="1"/>
  <c r="G69" i="14" a="1"/>
  <c r="G69" i="14" s="1"/>
  <c r="AC69" i="1" s="1"/>
  <c r="K586" i="13" s="1"/>
  <c r="G66" i="14" a="1"/>
  <c r="G66" i="14" s="1"/>
  <c r="AC66" i="1" s="1"/>
  <c r="K708" i="13" s="1"/>
  <c r="G64" i="14" a="1"/>
  <c r="G64" i="14" s="1"/>
  <c r="AC64" i="1" s="1"/>
  <c r="K584" i="13" s="1"/>
  <c r="G61" i="14" a="1"/>
  <c r="G61" i="14" s="1"/>
  <c r="AC61" i="1" s="1"/>
  <c r="K680" i="13" s="1"/>
  <c r="G58" i="14" a="1"/>
  <c r="G58" i="14" s="1"/>
  <c r="AC58" i="1" s="1"/>
  <c r="K678" i="13" s="1"/>
  <c r="G56" i="14" a="1"/>
  <c r="G56" i="14" s="1"/>
  <c r="AC56" i="1" s="1"/>
  <c r="K614" i="13" s="1"/>
  <c r="G53" i="14" a="1"/>
  <c r="G53" i="14" s="1"/>
  <c r="AC53" i="1" s="1"/>
  <c r="K651" i="13" s="1"/>
  <c r="G50" i="14" a="1"/>
  <c r="G50" i="14" s="1"/>
  <c r="AC50" i="1" s="1"/>
  <c r="K566" i="13" s="1"/>
  <c r="G48" i="14" a="1"/>
  <c r="G48" i="14" s="1"/>
  <c r="AC48" i="1" s="1"/>
  <c r="K677" i="13" s="1"/>
  <c r="G44" i="14" a="1"/>
  <c r="G44" i="14" s="1"/>
  <c r="AC44" i="1" s="1"/>
  <c r="K648" i="13" s="1"/>
  <c r="G40" i="14" a="1"/>
  <c r="G40" i="14" s="1"/>
  <c r="AC40" i="1" s="1"/>
  <c r="K528" i="13" s="1"/>
  <c r="G36" i="14" a="1"/>
  <c r="G36" i="14" s="1"/>
  <c r="AC36" i="1" s="1"/>
  <c r="K675" i="13" s="1"/>
  <c r="G32" i="14" a="1"/>
  <c r="G32" i="14" s="1"/>
  <c r="AC32" i="1" s="1"/>
  <c r="K612" i="13" s="1"/>
  <c r="G28" i="14" a="1"/>
  <c r="G28" i="14" s="1"/>
  <c r="AC28" i="1" s="1"/>
  <c r="K602" i="13" s="1"/>
  <c r="G24" i="14" a="1"/>
  <c r="G24" i="14" s="1"/>
  <c r="AC24" i="1" s="1"/>
  <c r="K627" i="13" s="1"/>
  <c r="G20" i="14" a="1"/>
  <c r="G20" i="14" s="1"/>
  <c r="AC20" i="1" s="1"/>
  <c r="K581" i="13" s="1"/>
  <c r="G16" i="14" a="1"/>
  <c r="G16" i="14" s="1"/>
  <c r="AC16" i="1" s="1"/>
  <c r="K554" i="13" s="1"/>
  <c r="G12" i="14" a="1"/>
  <c r="G12" i="14" s="1"/>
  <c r="AC12" i="1" s="1"/>
  <c r="K645" i="13" s="1"/>
  <c r="AC8" i="1"/>
  <c r="K644" i="13" s="1"/>
  <c r="G191" i="14" a="1"/>
  <c r="G191" i="14" s="1"/>
  <c r="AC191" i="1" s="1"/>
  <c r="K670" i="13" s="1"/>
  <c r="G188" i="14" a="1"/>
  <c r="G188" i="14" s="1"/>
  <c r="AC188" i="1" s="1"/>
  <c r="K577" i="13" s="1"/>
  <c r="G183" i="14" a="1"/>
  <c r="G183" i="14" s="1"/>
  <c r="AC183" i="1" s="1"/>
  <c r="K643" i="13" s="1"/>
  <c r="G180" i="14" a="1"/>
  <c r="G180" i="14" s="1"/>
  <c r="AC180" i="1" s="1"/>
  <c r="K600" i="13" s="1"/>
  <c r="G175" i="14" a="1"/>
  <c r="G175" i="14" s="1"/>
  <c r="AC175" i="1" s="1"/>
  <c r="K563" i="13" s="1"/>
  <c r="G172" i="14" a="1"/>
  <c r="G172" i="14" s="1"/>
  <c r="AC172" i="1" s="1"/>
  <c r="K667" i="13" s="1"/>
  <c r="G167" i="14" a="1"/>
  <c r="G167" i="14" s="1"/>
  <c r="AC167" i="1" s="1"/>
  <c r="K609" i="13" s="1"/>
  <c r="G164" i="14" a="1"/>
  <c r="G164" i="14" s="1"/>
  <c r="AC164" i="1" s="1"/>
  <c r="K698" i="13" s="1"/>
  <c r="G159" i="14" a="1"/>
  <c r="G159" i="14" s="1"/>
  <c r="AC159" i="1" s="1"/>
  <c r="G156" i="14" a="1"/>
  <c r="G156" i="14" s="1"/>
  <c r="AC156" i="1" s="1"/>
  <c r="K562" i="13" s="1"/>
  <c r="G151" i="14" a="1"/>
  <c r="G151" i="14" s="1"/>
  <c r="AC151" i="1" s="1"/>
  <c r="K561" i="13" s="1"/>
  <c r="G148" i="14" a="1"/>
  <c r="G148" i="14" s="1"/>
  <c r="AC148" i="1" s="1"/>
  <c r="K663" i="13" s="1"/>
  <c r="G143" i="14" a="1"/>
  <c r="G143" i="14" s="1"/>
  <c r="AC143" i="1" s="1"/>
  <c r="K546" i="13" s="1"/>
  <c r="G140" i="14" a="1"/>
  <c r="G140" i="14" s="1"/>
  <c r="AC140" i="1" s="1"/>
  <c r="K593" i="13" s="1"/>
  <c r="G134" i="14" a="1"/>
  <c r="G134" i="14" s="1"/>
  <c r="AC134" i="1" s="1"/>
  <c r="K574" i="13" s="1"/>
  <c r="G131" i="14" a="1"/>
  <c r="G131" i="14" s="1"/>
  <c r="AC131" i="1" s="1"/>
  <c r="K573" i="13" s="1"/>
  <c r="G128" i="14" a="1"/>
  <c r="G128" i="14" s="1"/>
  <c r="AC128" i="1" s="1"/>
  <c r="K607" i="13" s="1"/>
  <c r="G121" i="14" a="1"/>
  <c r="G121" i="14" s="1"/>
  <c r="AC121" i="1" s="1"/>
  <c r="K636" i="13" s="1"/>
  <c r="G118" i="14" a="1"/>
  <c r="G118" i="14" s="1"/>
  <c r="AC118" i="1" s="1"/>
  <c r="G115" i="14" a="1"/>
  <c r="G115" i="14" s="1"/>
  <c r="AC115" i="1" s="1"/>
  <c r="K606" i="13" s="1"/>
  <c r="G112" i="14" a="1"/>
  <c r="G112" i="14" s="1"/>
  <c r="AC112" i="1" s="1"/>
  <c r="K619" i="13" s="1"/>
  <c r="G107" i="14" a="1"/>
  <c r="G107" i="14" s="1"/>
  <c r="AC107" i="1" s="1"/>
  <c r="K588" i="13" s="1"/>
  <c r="G99" i="14" a="1"/>
  <c r="G99" i="14" s="1"/>
  <c r="AC99" i="1" s="1"/>
  <c r="K688" i="13" s="1"/>
  <c r="G91" i="14" a="1"/>
  <c r="G91" i="14" s="1"/>
  <c r="AC91" i="1" s="1"/>
  <c r="K686" i="13" s="1"/>
  <c r="G83" i="14" a="1"/>
  <c r="G83" i="14" s="1"/>
  <c r="AC83" i="1" s="1"/>
  <c r="K683" i="13" s="1"/>
  <c r="G75" i="14" a="1"/>
  <c r="G75" i="14" s="1"/>
  <c r="AC75" i="1" s="1"/>
  <c r="K616" i="13" s="1"/>
  <c r="G67" i="14" a="1"/>
  <c r="G67" i="14" s="1"/>
  <c r="AC67" i="1" s="1"/>
  <c r="K631" i="13" s="1"/>
  <c r="G59" i="14" a="1"/>
  <c r="G59" i="14" s="1"/>
  <c r="AC59" i="1" s="1"/>
  <c r="K679" i="13" s="1"/>
  <c r="G51" i="14" a="1"/>
  <c r="G51" i="14" s="1"/>
  <c r="AC51" i="1" s="1"/>
  <c r="K628" i="13" s="1"/>
  <c r="G45" i="14" a="1"/>
  <c r="G45" i="14" s="1"/>
  <c r="AC45" i="1" s="1"/>
  <c r="K676" i="13" s="1"/>
  <c r="G41" i="14" a="1"/>
  <c r="G41" i="14" s="1"/>
  <c r="AC41" i="1" s="1"/>
  <c r="K542" i="13" s="1"/>
  <c r="G37" i="14" a="1"/>
  <c r="G37" i="14" s="1"/>
  <c r="AC37" i="1" s="1"/>
  <c r="K613" i="13" s="1"/>
  <c r="G33" i="14" a="1"/>
  <c r="G33" i="14" s="1"/>
  <c r="AC33" i="1" s="1"/>
  <c r="K535" i="13" s="1"/>
  <c r="G29" i="14" a="1"/>
  <c r="G29" i="14" s="1"/>
  <c r="AC29" i="1" s="1"/>
  <c r="K647" i="13" s="1"/>
  <c r="G25" i="14" a="1"/>
  <c r="G25" i="14" s="1"/>
  <c r="AC25" i="1" s="1"/>
  <c r="K610" i="13" s="1"/>
  <c r="G21" i="14" a="1"/>
  <c r="G21" i="14" s="1"/>
  <c r="AC21" i="1" s="1"/>
  <c r="K646" i="13" s="1"/>
  <c r="G17" i="14" a="1"/>
  <c r="G17" i="14" s="1"/>
  <c r="AC17" i="1" s="1"/>
  <c r="K703" i="13" s="1"/>
  <c r="G13" i="14" a="1"/>
  <c r="G13" i="14" s="1"/>
  <c r="AC13" i="1" s="1"/>
  <c r="K702" i="13" s="1"/>
  <c r="G9" i="14" a="1"/>
  <c r="G9" i="14" s="1"/>
  <c r="AC9" i="1" s="1"/>
  <c r="K671" i="13" s="1"/>
  <c r="G194" i="14" a="1"/>
  <c r="G194" i="14" s="1"/>
  <c r="AC194" i="1" s="1"/>
  <c r="K564" i="13" s="1"/>
  <c r="G189" i="14" a="1"/>
  <c r="G189" i="14" s="1"/>
  <c r="AC189" i="1" s="1"/>
  <c r="K624" i="13" s="1"/>
  <c r="G186" i="14" a="1"/>
  <c r="G186" i="14" s="1"/>
  <c r="AC186" i="1" s="1"/>
  <c r="K623" i="13" s="1"/>
  <c r="G181" i="14" a="1"/>
  <c r="G181" i="14" s="1"/>
  <c r="AC181" i="1" s="1"/>
  <c r="K576" i="13" s="1"/>
  <c r="G178" i="14" a="1"/>
  <c r="G178" i="14" s="1"/>
  <c r="AC178" i="1" s="1"/>
  <c r="K641" i="13" s="1"/>
  <c r="G173" i="14" a="1"/>
  <c r="G173" i="14" s="1"/>
  <c r="AC173" i="1" s="1"/>
  <c r="K599" i="13" s="1"/>
  <c r="G170" i="14" a="1"/>
  <c r="G170" i="14" s="1"/>
  <c r="AC170" i="1" s="1"/>
  <c r="K547" i="13" s="1"/>
  <c r="G165" i="14" a="1"/>
  <c r="G165" i="14" s="1"/>
  <c r="AC165" i="1" s="1"/>
  <c r="K716" i="13" s="1"/>
  <c r="G162" i="14" a="1"/>
  <c r="G162" i="14" s="1"/>
  <c r="AC162" i="1" s="1"/>
  <c r="K598" i="13" s="1"/>
  <c r="G157" i="14" a="1"/>
  <c r="G157" i="14" s="1"/>
  <c r="AC157" i="1" s="1"/>
  <c r="G154" i="14" a="1"/>
  <c r="G154" i="14" s="1"/>
  <c r="AC154" i="1" s="1"/>
  <c r="K596" i="13" s="1"/>
  <c r="G149" i="14" a="1"/>
  <c r="G149" i="14" s="1"/>
  <c r="AC149" i="1" s="1"/>
  <c r="K695" i="13" s="1"/>
  <c r="G146" i="14" a="1"/>
  <c r="G146" i="14" s="1"/>
  <c r="AC146" i="1" s="1"/>
  <c r="K714" i="13" s="1"/>
  <c r="G141" i="14" a="1"/>
  <c r="G141" i="14" s="1"/>
  <c r="AC141" i="1" s="1"/>
  <c r="K594" i="13" s="1"/>
  <c r="G138" i="14" a="1"/>
  <c r="G138" i="14" s="1"/>
  <c r="AC138" i="1" s="1"/>
  <c r="K592" i="13" s="1"/>
  <c r="G135" i="14" a="1"/>
  <c r="G135" i="14" s="1"/>
  <c r="AC135" i="1" s="1"/>
  <c r="K638" i="13" s="1"/>
  <c r="G132" i="14" a="1"/>
  <c r="G132" i="14" s="1"/>
  <c r="AC132" i="1" s="1"/>
  <c r="K712" i="13" s="1"/>
  <c r="G129" i="14" a="1"/>
  <c r="G129" i="14" s="1"/>
  <c r="AC129" i="1" s="1"/>
  <c r="G126" i="14" a="1"/>
  <c r="G126" i="14" s="1"/>
  <c r="AC126" i="1" s="1"/>
  <c r="K572" i="13" s="1"/>
  <c r="G124" i="14" a="1"/>
  <c r="G124" i="14" s="1"/>
  <c r="AC124" i="1" s="1"/>
  <c r="K591" i="13" s="1"/>
  <c r="G119" i="14" a="1"/>
  <c r="G119" i="14" s="1"/>
  <c r="AC119" i="1" s="1"/>
  <c r="K660" i="13" s="1"/>
  <c r="G116" i="14" a="1"/>
  <c r="G116" i="14" s="1"/>
  <c r="AC116" i="1" s="1"/>
  <c r="K590" i="13" s="1"/>
  <c r="G113" i="14" a="1"/>
  <c r="G113" i="14" s="1"/>
  <c r="AC113" i="1" s="1"/>
  <c r="K589" i="13" s="1"/>
  <c r="G110" i="14" a="1"/>
  <c r="G110" i="14" s="1"/>
  <c r="AC110" i="1" s="1"/>
  <c r="K691" i="13" s="1"/>
  <c r="G108" i="14" a="1"/>
  <c r="G108" i="14" s="1"/>
  <c r="AC108" i="1" s="1"/>
  <c r="K690" i="13" s="1"/>
  <c r="G105" i="14" a="1"/>
  <c r="G105" i="14" s="1"/>
  <c r="AC105" i="1" s="1"/>
  <c r="K635" i="13" s="1"/>
  <c r="G102" i="14" a="1"/>
  <c r="G102" i="14" s="1"/>
  <c r="AC102" i="1" s="1"/>
  <c r="K544" i="13" s="1"/>
  <c r="G100" i="14" a="1"/>
  <c r="G100" i="14" s="1"/>
  <c r="AC100" i="1" s="1"/>
  <c r="K543" i="13" s="1"/>
  <c r="G97" i="14" a="1"/>
  <c r="G97" i="14" s="1"/>
  <c r="AC97" i="1" s="1"/>
  <c r="K711" i="13" s="1"/>
  <c r="G94" i="14" a="1"/>
  <c r="G94" i="14" s="1"/>
  <c r="AC94" i="1" s="1"/>
  <c r="K634" i="13" s="1"/>
  <c r="G92" i="14" a="1"/>
  <c r="G92" i="14" s="1"/>
  <c r="AC92" i="1" s="1"/>
  <c r="K655" i="13" s="1"/>
  <c r="G89" i="14" a="1"/>
  <c r="G89" i="14" s="1"/>
  <c r="AC89" i="1" s="1"/>
  <c r="K617" i="13" s="1"/>
  <c r="G86" i="14" a="1"/>
  <c r="G86" i="14" s="1"/>
  <c r="AC86" i="1" s="1"/>
  <c r="K684" i="13" s="1"/>
  <c r="G84" i="14" a="1"/>
  <c r="G84" i="14" s="1"/>
  <c r="AC84" i="1" s="1"/>
  <c r="K633" i="13" s="1"/>
  <c r="G81" i="14" a="1"/>
  <c r="G81" i="14" s="1"/>
  <c r="AC81" i="1" s="1"/>
  <c r="K604" i="13" s="1"/>
  <c r="G78" i="14" a="1"/>
  <c r="G78" i="14" s="1"/>
  <c r="AC78" i="1" s="1"/>
  <c r="K653" i="13" s="1"/>
  <c r="G76" i="14" a="1"/>
  <c r="G76" i="14" s="1"/>
  <c r="AC76" i="1" s="1"/>
  <c r="K632" i="13" s="1"/>
  <c r="G73" i="14" a="1"/>
  <c r="G73" i="14" s="1"/>
  <c r="AC73" i="1" s="1"/>
  <c r="K709" i="13" s="1"/>
  <c r="G70" i="14" a="1"/>
  <c r="G70" i="14" s="1"/>
  <c r="AC70" i="1" s="1"/>
  <c r="K549" i="13" s="1"/>
  <c r="G68" i="14" a="1"/>
  <c r="G68" i="14" s="1"/>
  <c r="AC68" i="1" s="1"/>
  <c r="K585" i="13" s="1"/>
  <c r="G65" i="14" a="1"/>
  <c r="G65" i="14" s="1"/>
  <c r="AC65" i="1" s="1"/>
  <c r="K603" i="13" s="1"/>
  <c r="G62" i="14" a="1"/>
  <c r="G62" i="14" s="1"/>
  <c r="AC62" i="1" s="1"/>
  <c r="K630" i="13" s="1"/>
  <c r="G60" i="14" a="1"/>
  <c r="G60" i="14" s="1"/>
  <c r="AC60" i="1" s="1"/>
  <c r="G57" i="14" a="1"/>
  <c r="G57" i="14" s="1"/>
  <c r="AC57" i="1" s="1"/>
  <c r="K548" i="13" s="1"/>
  <c r="G54" i="14" a="1"/>
  <c r="G54" i="14" s="1"/>
  <c r="AC54" i="1" s="1"/>
  <c r="K652" i="13" s="1"/>
  <c r="G52" i="14" a="1"/>
  <c r="G52" i="14" s="1"/>
  <c r="AC52" i="1" s="1"/>
  <c r="K707" i="13" s="1"/>
  <c r="G49" i="14" a="1"/>
  <c r="G49" i="14" s="1"/>
  <c r="AC49" i="1" s="1"/>
  <c r="K706" i="13" s="1"/>
  <c r="G46" i="14" a="1"/>
  <c r="G46" i="14" s="1"/>
  <c r="AC46" i="1" s="1"/>
  <c r="K649" i="13" s="1"/>
  <c r="G42" i="14" a="1"/>
  <c r="G42" i="14" s="1"/>
  <c r="AC42" i="1" s="1"/>
  <c r="K565" i="13" s="1"/>
  <c r="G38" i="14" a="1"/>
  <c r="G38" i="14" s="1"/>
  <c r="AC38" i="1" s="1"/>
  <c r="K541" i="13" s="1"/>
  <c r="G34" i="14" a="1"/>
  <c r="G34" i="14" s="1"/>
  <c r="AC34" i="1" s="1"/>
  <c r="K704" i="13" s="1"/>
  <c r="G30" i="14" a="1"/>
  <c r="G30" i="14" s="1"/>
  <c r="AC30" i="1" s="1"/>
  <c r="K674" i="13" s="1"/>
  <c r="G26" i="14" a="1"/>
  <c r="G26" i="14" s="1"/>
  <c r="AC26" i="1" s="1"/>
  <c r="K611" i="13" s="1"/>
  <c r="G22" i="14" a="1"/>
  <c r="G22" i="14" s="1"/>
  <c r="AC22" i="1" s="1"/>
  <c r="K625" i="13" s="1"/>
  <c r="G18" i="14" a="1"/>
  <c r="G18" i="14" s="1"/>
  <c r="AC18" i="1" s="1"/>
  <c r="K555" i="13" s="1"/>
  <c r="G14" i="14" a="1"/>
  <c r="G14" i="14" s="1"/>
  <c r="AC14" i="1" s="1"/>
  <c r="K673" i="13" s="1"/>
  <c r="G10" i="14" a="1"/>
  <c r="G10" i="14" s="1"/>
  <c r="AC10" i="1" s="1"/>
  <c r="K701" i="13" s="1"/>
  <c r="G6" i="14" a="1"/>
  <c r="G6" i="14" s="1"/>
  <c r="AC6" i="1" s="1"/>
  <c r="F144" i="16" a="1"/>
  <c r="F144" i="16" s="1"/>
  <c r="Z144" i="1" s="1"/>
  <c r="F108" i="16" a="1"/>
  <c r="F108" i="16" s="1"/>
  <c r="Z108" i="1" s="1"/>
  <c r="G7" i="14" a="1"/>
  <c r="G7" i="14" s="1"/>
  <c r="AC7" i="1" s="1"/>
  <c r="K579" i="13" s="1"/>
  <c r="F18" i="14" a="1"/>
  <c r="F18" i="14" s="1"/>
  <c r="V18" i="1" s="1"/>
  <c r="K327" i="13" s="1"/>
  <c r="G23" i="14" a="1"/>
  <c r="G23" i="14" s="1"/>
  <c r="AC23" i="1" s="1"/>
  <c r="K626" i="13" s="1"/>
  <c r="F34" i="14" a="1"/>
  <c r="F34" i="14" s="1"/>
  <c r="V34" i="1" s="1"/>
  <c r="K476" i="13" s="1"/>
  <c r="G39" i="14" a="1"/>
  <c r="G39" i="14" s="1"/>
  <c r="AC39" i="1" s="1"/>
  <c r="K536" i="13" s="1"/>
  <c r="F51" i="14" a="1"/>
  <c r="F51" i="14" s="1"/>
  <c r="V51" i="1" s="1"/>
  <c r="K400" i="13" s="1"/>
  <c r="G63" i="14" a="1"/>
  <c r="G63" i="14" s="1"/>
  <c r="AC63" i="1" s="1"/>
  <c r="K681" i="13" s="1"/>
  <c r="F70" i="14" a="1"/>
  <c r="F70" i="14" s="1"/>
  <c r="V70" i="1" s="1"/>
  <c r="K321" i="13" s="1"/>
  <c r="F83" i="14" a="1"/>
  <c r="F83" i="14" s="1"/>
  <c r="V83" i="1" s="1"/>
  <c r="K455" i="13" s="1"/>
  <c r="F89" i="14" a="1"/>
  <c r="F89" i="14" s="1"/>
  <c r="V89" i="1" s="1"/>
  <c r="K389" i="13" s="1"/>
  <c r="G95" i="14" a="1"/>
  <c r="G95" i="14" s="1"/>
  <c r="AC95" i="1" s="1"/>
  <c r="K569" i="13" s="1"/>
  <c r="F102" i="14" a="1"/>
  <c r="F102" i="14" s="1"/>
  <c r="V102" i="1" s="1"/>
  <c r="K316" i="13" s="1"/>
  <c r="G120" i="14" a="1"/>
  <c r="G120" i="14" s="1"/>
  <c r="AC120" i="1" s="1"/>
  <c r="K529" i="13" s="1"/>
  <c r="G127" i="14" a="1"/>
  <c r="G127" i="14" s="1"/>
  <c r="AC127" i="1" s="1"/>
  <c r="K692" i="13" s="1"/>
  <c r="G133" i="14" a="1"/>
  <c r="G133" i="14" s="1"/>
  <c r="AC133" i="1" s="1"/>
  <c r="K713" i="13" s="1"/>
  <c r="G139" i="14" a="1"/>
  <c r="G139" i="14" s="1"/>
  <c r="AC139" i="1" s="1"/>
  <c r="K639" i="13" s="1"/>
  <c r="F146" i="14" a="1"/>
  <c r="F146" i="14" s="1"/>
  <c r="V146" i="1" s="1"/>
  <c r="K486" i="13" s="1"/>
  <c r="G152" i="14" a="1"/>
  <c r="G152" i="14" s="1"/>
  <c r="AC152" i="1" s="1"/>
  <c r="K696" i="13" s="1"/>
  <c r="F165" i="14" a="1"/>
  <c r="F165" i="14" s="1"/>
  <c r="V165" i="1" s="1"/>
  <c r="K488" i="13" s="1"/>
  <c r="G171" i="14" a="1"/>
  <c r="G171" i="14" s="1"/>
  <c r="AC171" i="1" s="1"/>
  <c r="K575" i="13" s="1"/>
  <c r="G184" i="14" a="1"/>
  <c r="G184" i="14" s="1"/>
  <c r="AC184" i="1" s="1"/>
  <c r="K699" i="13" s="1"/>
  <c r="G187" i="2" a="1"/>
  <c r="G187" i="2" s="1"/>
  <c r="AB187" i="1" s="1"/>
  <c r="F182" i="2" a="1"/>
  <c r="F182" i="2" s="1"/>
  <c r="U182" i="1" s="1"/>
  <c r="G171" i="2" a="1"/>
  <c r="G171" i="2" s="1"/>
  <c r="AB171" i="1" s="1"/>
  <c r="F166" i="2" a="1"/>
  <c r="F166" i="2" s="1"/>
  <c r="U166" i="1" s="1"/>
  <c r="G155" i="2" a="1"/>
  <c r="G155" i="2" s="1"/>
  <c r="AB155" i="1" s="1"/>
  <c r="G148" i="2" a="1"/>
  <c r="G148" i="2" s="1"/>
  <c r="AB148" i="1" s="1"/>
  <c r="G141" i="2" a="1"/>
  <c r="G141" i="2" s="1"/>
  <c r="AB141" i="1" s="1"/>
  <c r="G134" i="2" a="1"/>
  <c r="G134" i="2" s="1"/>
  <c r="AB134" i="1" s="1"/>
  <c r="F127" i="2" a="1"/>
  <c r="F127" i="2" s="1"/>
  <c r="U127" i="1" s="1"/>
  <c r="G111" i="16" a="1"/>
  <c r="G111" i="16" s="1"/>
  <c r="AG111" i="1" s="1"/>
  <c r="G147" i="16" a="1"/>
  <c r="G147" i="16" s="1"/>
  <c r="AG147" i="1" s="1"/>
  <c r="G192" i="16" a="1"/>
  <c r="G192" i="16" s="1"/>
  <c r="AG192" i="1" s="1"/>
  <c r="F171" i="16" a="1"/>
  <c r="F171" i="16" s="1"/>
  <c r="Z171" i="1" s="1"/>
  <c r="F160" i="16" a="1"/>
  <c r="F160" i="16" s="1"/>
  <c r="Z160" i="1" s="1"/>
  <c r="F132" i="16" a="1"/>
  <c r="F132" i="16" s="1"/>
  <c r="Z132" i="1" s="1"/>
  <c r="G121" i="16" a="1"/>
  <c r="G121" i="16" s="1"/>
  <c r="AG121" i="1" s="1"/>
  <c r="F79" i="16" a="1"/>
  <c r="F79" i="16" s="1"/>
  <c r="Z79" i="1" s="1"/>
  <c r="F6" i="2" a="1"/>
  <c r="F6" i="2" s="1"/>
  <c r="F11" i="2" a="1"/>
  <c r="F11" i="2" s="1"/>
  <c r="U11" i="1" s="1"/>
  <c r="F14" i="2" a="1"/>
  <c r="F14" i="2" s="1"/>
  <c r="U14" i="1" s="1"/>
  <c r="F19" i="2" a="1"/>
  <c r="F19" i="2" s="1"/>
  <c r="U19" i="1" s="1"/>
  <c r="F22" i="2" a="1"/>
  <c r="F22" i="2" s="1"/>
  <c r="U22" i="1" s="1"/>
  <c r="F27" i="2" a="1"/>
  <c r="F27" i="2" s="1"/>
  <c r="U27" i="1" s="1"/>
  <c r="F30" i="2" a="1"/>
  <c r="F30" i="2" s="1"/>
  <c r="U30" i="1" s="1"/>
  <c r="F35" i="2" a="1"/>
  <c r="F35" i="2" s="1"/>
  <c r="U35" i="1" s="1"/>
  <c r="F38" i="2" a="1"/>
  <c r="F38" i="2" s="1"/>
  <c r="U38" i="1" s="1"/>
  <c r="F43" i="2" a="1"/>
  <c r="F43" i="2" s="1"/>
  <c r="U43" i="1" s="1"/>
  <c r="F46" i="2" a="1"/>
  <c r="F46" i="2" s="1"/>
  <c r="U46" i="1" s="1"/>
  <c r="F51" i="2" a="1"/>
  <c r="F51" i="2" s="1"/>
  <c r="U51" i="1" s="1"/>
  <c r="F54" i="2" a="1"/>
  <c r="F54" i="2" s="1"/>
  <c r="U54" i="1" s="1"/>
  <c r="F59" i="2" a="1"/>
  <c r="F59" i="2" s="1"/>
  <c r="U59" i="1" s="1"/>
  <c r="F62" i="2" a="1"/>
  <c r="F62" i="2" s="1"/>
  <c r="U62" i="1" s="1"/>
  <c r="F65" i="2" a="1"/>
  <c r="F65" i="2" s="1"/>
  <c r="U65" i="1" s="1"/>
  <c r="F68" i="2" a="1"/>
  <c r="F68" i="2" s="1"/>
  <c r="U68" i="1" s="1"/>
  <c r="F70" i="2" a="1"/>
  <c r="F70" i="2" s="1"/>
  <c r="U70" i="1" s="1"/>
  <c r="F75" i="2" a="1"/>
  <c r="F75" i="2" s="1"/>
  <c r="U75" i="1" s="1"/>
  <c r="F78" i="2" a="1"/>
  <c r="F78" i="2" s="1"/>
  <c r="U78" i="1" s="1"/>
  <c r="F81" i="2" a="1"/>
  <c r="F81" i="2" s="1"/>
  <c r="U81" i="1" s="1"/>
  <c r="F84" i="2" a="1"/>
  <c r="F84" i="2" s="1"/>
  <c r="U84" i="1" s="1"/>
  <c r="F86" i="2" a="1"/>
  <c r="F86" i="2" s="1"/>
  <c r="U86" i="1" s="1"/>
  <c r="F91" i="2" a="1"/>
  <c r="F91" i="2" s="1"/>
  <c r="U91" i="1" s="1"/>
  <c r="F99" i="2" a="1"/>
  <c r="F99" i="2" s="1"/>
  <c r="U99" i="1" s="1"/>
  <c r="F101" i="2" a="1"/>
  <c r="F101" i="2" s="1"/>
  <c r="U101" i="1" s="1"/>
  <c r="F108" i="2" a="1"/>
  <c r="F108" i="2" s="1"/>
  <c r="U108" i="1" s="1"/>
  <c r="F110" i="2" a="1"/>
  <c r="F110" i="2" s="1"/>
  <c r="U110" i="1" s="1"/>
  <c r="F115" i="2" a="1"/>
  <c r="F115" i="2" s="1"/>
  <c r="U115" i="1" s="1"/>
  <c r="F117" i="2" a="1"/>
  <c r="F117" i="2" s="1"/>
  <c r="U117" i="1" s="1"/>
  <c r="F124" i="2" a="1"/>
  <c r="F124" i="2" s="1"/>
  <c r="U124" i="1" s="1"/>
  <c r="F8" i="2" a="1"/>
  <c r="F8" i="2" s="1"/>
  <c r="U8" i="1" s="1"/>
  <c r="F13" i="2" a="1"/>
  <c r="F13" i="2" s="1"/>
  <c r="U13" i="1" s="1"/>
  <c r="F16" i="2" a="1"/>
  <c r="F16" i="2" s="1"/>
  <c r="U16" i="1" s="1"/>
  <c r="F21" i="2" a="1"/>
  <c r="F21" i="2" s="1"/>
  <c r="U21" i="1" s="1"/>
  <c r="F24" i="2" a="1"/>
  <c r="F24" i="2" s="1"/>
  <c r="U24" i="1" s="1"/>
  <c r="F29" i="2" a="1"/>
  <c r="F29" i="2" s="1"/>
  <c r="U29" i="1" s="1"/>
  <c r="F32" i="2" a="1"/>
  <c r="F32" i="2" s="1"/>
  <c r="U32" i="1" s="1"/>
  <c r="F37" i="2" a="1"/>
  <c r="F37" i="2" s="1"/>
  <c r="U37" i="1" s="1"/>
  <c r="F40" i="2" a="1"/>
  <c r="F40" i="2" s="1"/>
  <c r="U40" i="1" s="1"/>
  <c r="F45" i="2" a="1"/>
  <c r="F45" i="2" s="1"/>
  <c r="U45" i="1" s="1"/>
  <c r="F7" i="2" a="1"/>
  <c r="F7" i="2" s="1"/>
  <c r="U7" i="1" s="1"/>
  <c r="F10" i="2" a="1"/>
  <c r="F10" i="2" s="1"/>
  <c r="U10" i="1" s="1"/>
  <c r="F15" i="2" a="1"/>
  <c r="F15" i="2" s="1"/>
  <c r="U15" i="1" s="1"/>
  <c r="F18" i="2" a="1"/>
  <c r="F18" i="2" s="1"/>
  <c r="U18" i="1" s="1"/>
  <c r="F23" i="2" a="1"/>
  <c r="F23" i="2" s="1"/>
  <c r="U23" i="1" s="1"/>
  <c r="F26" i="2" a="1"/>
  <c r="F26" i="2" s="1"/>
  <c r="U26" i="1" s="1"/>
  <c r="F31" i="2" a="1"/>
  <c r="F31" i="2" s="1"/>
  <c r="U31" i="1" s="1"/>
  <c r="F34" i="2" a="1"/>
  <c r="F34" i="2" s="1"/>
  <c r="U34" i="1" s="1"/>
  <c r="F39" i="2" a="1"/>
  <c r="F39" i="2" s="1"/>
  <c r="U39" i="1" s="1"/>
  <c r="F42" i="2" a="1"/>
  <c r="F42" i="2" s="1"/>
  <c r="U42" i="1" s="1"/>
  <c r="F47" i="2" a="1"/>
  <c r="F47" i="2" s="1"/>
  <c r="U47" i="1" s="1"/>
  <c r="F50" i="2" a="1"/>
  <c r="F50" i="2" s="1"/>
  <c r="U50" i="1" s="1"/>
  <c r="F55" i="2" a="1"/>
  <c r="F55" i="2" s="1"/>
  <c r="U55" i="1" s="1"/>
  <c r="F58" i="2" a="1"/>
  <c r="F58" i="2" s="1"/>
  <c r="U58" i="1" s="1"/>
  <c r="F64" i="2" a="1"/>
  <c r="F64" i="2" s="1"/>
  <c r="U64" i="1" s="1"/>
  <c r="F69" i="2" a="1"/>
  <c r="F69" i="2" s="1"/>
  <c r="U69" i="1" s="1"/>
  <c r="F71" i="2" a="1"/>
  <c r="F71" i="2" s="1"/>
  <c r="U71" i="1" s="1"/>
  <c r="F20" i="2" a="1"/>
  <c r="F20" i="2" s="1"/>
  <c r="U20" i="1" s="1"/>
  <c r="F33" i="2" a="1"/>
  <c r="F33" i="2" s="1"/>
  <c r="U33" i="1" s="1"/>
  <c r="F53" i="2" a="1"/>
  <c r="F53" i="2" s="1"/>
  <c r="U53" i="1" s="1"/>
  <c r="F56" i="2" a="1"/>
  <c r="F56" i="2" s="1"/>
  <c r="U56" i="1" s="1"/>
  <c r="F72" i="2" a="1"/>
  <c r="F72" i="2" s="1"/>
  <c r="U72" i="1" s="1"/>
  <c r="F76" i="2" a="1"/>
  <c r="F76" i="2" s="1"/>
  <c r="U76" i="1" s="1"/>
  <c r="F80" i="2" a="1"/>
  <c r="F80" i="2" s="1"/>
  <c r="U80" i="1" s="1"/>
  <c r="F82" i="2" a="1"/>
  <c r="F82" i="2" s="1"/>
  <c r="U82" i="1" s="1"/>
  <c r="F87" i="2" a="1"/>
  <c r="F87" i="2" s="1"/>
  <c r="U87" i="1" s="1"/>
  <c r="F89" i="2" a="1"/>
  <c r="F89" i="2" s="1"/>
  <c r="U89" i="1" s="1"/>
  <c r="F98" i="2" a="1"/>
  <c r="F98" i="2" s="1"/>
  <c r="U98" i="1" s="1"/>
  <c r="F100" i="2" a="1"/>
  <c r="F100" i="2" s="1"/>
  <c r="U100" i="1" s="1"/>
  <c r="F105" i="2" a="1"/>
  <c r="F105" i="2" s="1"/>
  <c r="U105" i="1" s="1"/>
  <c r="F107" i="2" a="1"/>
  <c r="F107" i="2" s="1"/>
  <c r="U107" i="1" s="1"/>
  <c r="F112" i="2" a="1"/>
  <c r="F112" i="2" s="1"/>
  <c r="U112" i="1" s="1"/>
  <c r="F119" i="2" a="1"/>
  <c r="F119" i="2" s="1"/>
  <c r="U119" i="1" s="1"/>
  <c r="F126" i="2" a="1"/>
  <c r="F126" i="2" s="1"/>
  <c r="U126" i="1" s="1"/>
  <c r="F131" i="2" a="1"/>
  <c r="F131" i="2" s="1"/>
  <c r="U131" i="1" s="1"/>
  <c r="F133" i="2" a="1"/>
  <c r="F133" i="2" s="1"/>
  <c r="U133" i="1" s="1"/>
  <c r="F140" i="2" a="1"/>
  <c r="F140" i="2" s="1"/>
  <c r="U140" i="1" s="1"/>
  <c r="F142" i="2" a="1"/>
  <c r="F142" i="2" s="1"/>
  <c r="U142" i="1" s="1"/>
  <c r="F147" i="2" a="1"/>
  <c r="F147" i="2" s="1"/>
  <c r="U147" i="1" s="1"/>
  <c r="F149" i="2" a="1"/>
  <c r="F149" i="2" s="1"/>
  <c r="U149" i="1" s="1"/>
  <c r="F157" i="2" a="1"/>
  <c r="F157" i="2" s="1"/>
  <c r="U157" i="1" s="1"/>
  <c r="F161" i="2" a="1"/>
  <c r="F161" i="2" s="1"/>
  <c r="U161" i="1" s="1"/>
  <c r="F165" i="2" a="1"/>
  <c r="F165" i="2" s="1"/>
  <c r="U165" i="1" s="1"/>
  <c r="F169" i="2" a="1"/>
  <c r="F169" i="2" s="1"/>
  <c r="U169" i="1" s="1"/>
  <c r="F173" i="2" a="1"/>
  <c r="F173" i="2" s="1"/>
  <c r="U173" i="1" s="1"/>
  <c r="F177" i="2" a="1"/>
  <c r="F177" i="2" s="1"/>
  <c r="U177" i="1" s="1"/>
  <c r="F181" i="2" a="1"/>
  <c r="F181" i="2" s="1"/>
  <c r="U181" i="1" s="1"/>
  <c r="F185" i="2" a="1"/>
  <c r="F185" i="2" s="1"/>
  <c r="U185" i="1" s="1"/>
  <c r="F189" i="2" a="1"/>
  <c r="F189" i="2" s="1"/>
  <c r="U189" i="1" s="1"/>
  <c r="F193" i="2" a="1"/>
  <c r="F193" i="2" s="1"/>
  <c r="U193" i="1" s="1"/>
  <c r="F9" i="2" a="1"/>
  <c r="F9" i="2" s="1"/>
  <c r="U9" i="1" s="1"/>
  <c r="F28" i="2" a="1"/>
  <c r="F28" i="2" s="1"/>
  <c r="U28" i="1" s="1"/>
  <c r="F41" i="2" a="1"/>
  <c r="F41" i="2" s="1"/>
  <c r="U41" i="1" s="1"/>
  <c r="F57" i="2" a="1"/>
  <c r="F57" i="2" s="1"/>
  <c r="U57" i="1" s="1"/>
  <c r="F60" i="2" a="1"/>
  <c r="F60" i="2" s="1"/>
  <c r="U60" i="1" s="1"/>
  <c r="F63" i="2" a="1"/>
  <c r="F63" i="2" s="1"/>
  <c r="U63" i="1" s="1"/>
  <c r="F66" i="2" a="1"/>
  <c r="F66" i="2" s="1"/>
  <c r="U66" i="1" s="1"/>
  <c r="F77" i="2" a="1"/>
  <c r="F77" i="2" s="1"/>
  <c r="U77" i="1" s="1"/>
  <c r="F83" i="2" a="1"/>
  <c r="F83" i="2" s="1"/>
  <c r="U83" i="1" s="1"/>
  <c r="F85" i="2" a="1"/>
  <c r="F85" i="2" s="1"/>
  <c r="U85" i="1" s="1"/>
  <c r="F90" i="2" a="1"/>
  <c r="F90" i="2" s="1"/>
  <c r="U90" i="1" s="1"/>
  <c r="F94" i="2" a="1"/>
  <c r="F94" i="2" s="1"/>
  <c r="U94" i="1" s="1"/>
  <c r="F96" i="2" a="1"/>
  <c r="F96" i="2" s="1"/>
  <c r="U96" i="1" s="1"/>
  <c r="F103" i="2" a="1"/>
  <c r="F103" i="2" s="1"/>
  <c r="U103" i="1" s="1"/>
  <c r="F122" i="2" a="1"/>
  <c r="F122" i="2" s="1"/>
  <c r="U122" i="1" s="1"/>
  <c r="F128" i="2" a="1"/>
  <c r="F128" i="2" s="1"/>
  <c r="U128" i="1" s="1"/>
  <c r="F130" i="2" a="1"/>
  <c r="F130" i="2" s="1"/>
  <c r="U130" i="1" s="1"/>
  <c r="F135" i="2" a="1"/>
  <c r="F135" i="2" s="1"/>
  <c r="U135" i="1" s="1"/>
  <c r="F137" i="2" a="1"/>
  <c r="F137" i="2" s="1"/>
  <c r="U137" i="1" s="1"/>
  <c r="F144" i="2" a="1"/>
  <c r="F144" i="2" s="1"/>
  <c r="U144" i="1" s="1"/>
  <c r="F146" i="2" a="1"/>
  <c r="F146" i="2" s="1"/>
  <c r="U146" i="1" s="1"/>
  <c r="F151" i="2" a="1"/>
  <c r="F151" i="2" s="1"/>
  <c r="U151" i="1" s="1"/>
  <c r="F153" i="2" a="1"/>
  <c r="F153" i="2" s="1"/>
  <c r="U153" i="1" s="1"/>
  <c r="F156" i="2" a="1"/>
  <c r="F156" i="2" s="1"/>
  <c r="U156" i="1" s="1"/>
  <c r="F160" i="2" a="1"/>
  <c r="F160" i="2" s="1"/>
  <c r="U160" i="1" s="1"/>
  <c r="F164" i="2" a="1"/>
  <c r="F164" i="2" s="1"/>
  <c r="U164" i="1" s="1"/>
  <c r="F168" i="2" a="1"/>
  <c r="F168" i="2" s="1"/>
  <c r="U168" i="1" s="1"/>
  <c r="F172" i="2" a="1"/>
  <c r="F172" i="2" s="1"/>
  <c r="U172" i="1" s="1"/>
  <c r="F176" i="2" a="1"/>
  <c r="F176" i="2" s="1"/>
  <c r="U176" i="1" s="1"/>
  <c r="F180" i="2" a="1"/>
  <c r="F180" i="2" s="1"/>
  <c r="U180" i="1" s="1"/>
  <c r="F184" i="2" a="1"/>
  <c r="F184" i="2" s="1"/>
  <c r="U184" i="1" s="1"/>
  <c r="F188" i="2" a="1"/>
  <c r="F188" i="2" s="1"/>
  <c r="U188" i="1" s="1"/>
  <c r="F192" i="2" a="1"/>
  <c r="F192" i="2" s="1"/>
  <c r="U192" i="1" s="1"/>
  <c r="F17" i="2" a="1"/>
  <c r="F17" i="2" s="1"/>
  <c r="U17" i="1" s="1"/>
  <c r="F36" i="2" a="1"/>
  <c r="F36" i="2" s="1"/>
  <c r="U36" i="1" s="1"/>
  <c r="F48" i="2" a="1"/>
  <c r="F48" i="2" s="1"/>
  <c r="U48" i="1" s="1"/>
  <c r="F61" i="2" a="1"/>
  <c r="F61" i="2" s="1"/>
  <c r="U61" i="1" s="1"/>
  <c r="F67" i="2" a="1"/>
  <c r="F67" i="2" s="1"/>
  <c r="U67" i="1" s="1"/>
  <c r="F73" i="2" a="1"/>
  <c r="F73" i="2" s="1"/>
  <c r="U73" i="1" s="1"/>
  <c r="F79" i="2" a="1"/>
  <c r="F79" i="2" s="1"/>
  <c r="U79" i="1" s="1"/>
  <c r="F88" i="2" a="1"/>
  <c r="F88" i="2" s="1"/>
  <c r="U88" i="1" s="1"/>
  <c r="F92" i="2" a="1"/>
  <c r="F92" i="2" s="1"/>
  <c r="U92" i="1" s="1"/>
  <c r="F106" i="2" a="1"/>
  <c r="F106" i="2" s="1"/>
  <c r="U106" i="1" s="1"/>
  <c r="F113" i="2" a="1"/>
  <c r="F113" i="2" s="1"/>
  <c r="U113" i="1" s="1"/>
  <c r="F118" i="2" a="1"/>
  <c r="F118" i="2" s="1"/>
  <c r="U118" i="1" s="1"/>
  <c r="F120" i="2" a="1"/>
  <c r="F120" i="2" s="1"/>
  <c r="U120" i="1" s="1"/>
  <c r="F125" i="2" a="1"/>
  <c r="F125" i="2" s="1"/>
  <c r="U125" i="1" s="1"/>
  <c r="F132" i="2" a="1"/>
  <c r="F132" i="2" s="1"/>
  <c r="U132" i="1" s="1"/>
  <c r="F134" i="2" a="1"/>
  <c r="F134" i="2" s="1"/>
  <c r="U134" i="1" s="1"/>
  <c r="F139" i="2" a="1"/>
  <c r="F139" i="2" s="1"/>
  <c r="U139" i="1" s="1"/>
  <c r="F141" i="2" a="1"/>
  <c r="F141" i="2" s="1"/>
  <c r="U141" i="1" s="1"/>
  <c r="F148" i="2" a="1"/>
  <c r="F148" i="2" s="1"/>
  <c r="U148" i="1" s="1"/>
  <c r="F150" i="2" a="1"/>
  <c r="F150" i="2" s="1"/>
  <c r="U150" i="1" s="1"/>
  <c r="F155" i="2" a="1"/>
  <c r="F155" i="2" s="1"/>
  <c r="U155" i="1" s="1"/>
  <c r="F159" i="2" a="1"/>
  <c r="F159" i="2" s="1"/>
  <c r="U159" i="1" s="1"/>
  <c r="F163" i="2" a="1"/>
  <c r="F163" i="2" s="1"/>
  <c r="U163" i="1" s="1"/>
  <c r="F167" i="2" a="1"/>
  <c r="F167" i="2" s="1"/>
  <c r="U167" i="1" s="1"/>
  <c r="F171" i="2" a="1"/>
  <c r="F171" i="2" s="1"/>
  <c r="U171" i="1" s="1"/>
  <c r="F175" i="2" a="1"/>
  <c r="F175" i="2" s="1"/>
  <c r="U175" i="1" s="1"/>
  <c r="F179" i="2" a="1"/>
  <c r="F179" i="2" s="1"/>
  <c r="U179" i="1" s="1"/>
  <c r="F183" i="2" a="1"/>
  <c r="F183" i="2" s="1"/>
  <c r="U183" i="1" s="1"/>
  <c r="F187" i="2" a="1"/>
  <c r="F187" i="2" s="1"/>
  <c r="U187" i="1" s="1"/>
  <c r="F191" i="2" a="1"/>
  <c r="F191" i="2" s="1"/>
  <c r="U191" i="1" s="1"/>
  <c r="F12" i="2" a="1"/>
  <c r="F12" i="2" s="1"/>
  <c r="U12" i="1" s="1"/>
  <c r="F25" i="2" a="1"/>
  <c r="F25" i="2" s="1"/>
  <c r="U25" i="1" s="1"/>
  <c r="F44" i="2" a="1"/>
  <c r="F44" i="2" s="1"/>
  <c r="U44" i="1" s="1"/>
  <c r="F49" i="2" a="1"/>
  <c r="F49" i="2" s="1"/>
  <c r="U49" i="1" s="1"/>
  <c r="F52" i="2" a="1"/>
  <c r="F52" i="2" s="1"/>
  <c r="U52" i="1" s="1"/>
  <c r="F74" i="2" a="1"/>
  <c r="F74" i="2" s="1"/>
  <c r="U74" i="1" s="1"/>
  <c r="F93" i="2" a="1"/>
  <c r="F93" i="2" s="1"/>
  <c r="U93" i="1" s="1"/>
  <c r="F95" i="2" a="1"/>
  <c r="F95" i="2" s="1"/>
  <c r="U95" i="1" s="1"/>
  <c r="F97" i="2" a="1"/>
  <c r="F97" i="2" s="1"/>
  <c r="U97" i="1" s="1"/>
  <c r="G9" i="2" a="1"/>
  <c r="G9" i="2" s="1"/>
  <c r="AB9" i="1" s="1"/>
  <c r="G12" i="2" a="1"/>
  <c r="G12" i="2" s="1"/>
  <c r="AB12" i="1" s="1"/>
  <c r="G17" i="2" a="1"/>
  <c r="G17" i="2" s="1"/>
  <c r="AB17" i="1" s="1"/>
  <c r="G20" i="2" a="1"/>
  <c r="G20" i="2" s="1"/>
  <c r="AB20" i="1" s="1"/>
  <c r="G25" i="2" a="1"/>
  <c r="G25" i="2" s="1"/>
  <c r="AB25" i="1" s="1"/>
  <c r="G28" i="2" a="1"/>
  <c r="G28" i="2" s="1"/>
  <c r="AB28" i="1" s="1"/>
  <c r="G33" i="2" a="1"/>
  <c r="G33" i="2" s="1"/>
  <c r="AB33" i="1" s="1"/>
  <c r="G36" i="2" a="1"/>
  <c r="G36" i="2" s="1"/>
  <c r="AB36" i="1" s="1"/>
  <c r="G41" i="2" a="1"/>
  <c r="G41" i="2" s="1"/>
  <c r="AB41" i="1" s="1"/>
  <c r="G44" i="2" a="1"/>
  <c r="G44" i="2" s="1"/>
  <c r="AB44" i="1" s="1"/>
  <c r="G49" i="2" a="1"/>
  <c r="G49" i="2" s="1"/>
  <c r="AB49" i="1" s="1"/>
  <c r="G52" i="2" a="1"/>
  <c r="G52" i="2" s="1"/>
  <c r="AB52" i="1" s="1"/>
  <c r="G57" i="2" a="1"/>
  <c r="G57" i="2" s="1"/>
  <c r="AB57" i="1" s="1"/>
  <c r="G60" i="2" a="1"/>
  <c r="G60" i="2" s="1"/>
  <c r="AB60" i="1" s="1"/>
  <c r="G63" i="2" a="1"/>
  <c r="G63" i="2" s="1"/>
  <c r="AB63" i="1" s="1"/>
  <c r="G66" i="2" a="1"/>
  <c r="G66" i="2" s="1"/>
  <c r="AB66" i="1" s="1"/>
  <c r="G73" i="2" a="1"/>
  <c r="G73" i="2" s="1"/>
  <c r="AB73" i="1" s="1"/>
  <c r="G76" i="2" a="1"/>
  <c r="G76" i="2" s="1"/>
  <c r="AB76" i="1" s="1"/>
  <c r="G79" i="2" a="1"/>
  <c r="G79" i="2" s="1"/>
  <c r="AB79" i="1" s="1"/>
  <c r="G82" i="2" a="1"/>
  <c r="G82" i="2" s="1"/>
  <c r="AB82" i="1" s="1"/>
  <c r="G89" i="2" a="1"/>
  <c r="G89" i="2" s="1"/>
  <c r="AB89" i="1" s="1"/>
  <c r="G92" i="2" a="1"/>
  <c r="G92" i="2" s="1"/>
  <c r="AB92" i="1" s="1"/>
  <c r="G94" i="2" a="1"/>
  <c r="G94" i="2" s="1"/>
  <c r="AB94" i="1" s="1"/>
  <c r="G97" i="2" a="1"/>
  <c r="G97" i="2" s="1"/>
  <c r="AB97" i="1" s="1"/>
  <c r="G104" i="2" a="1"/>
  <c r="G104" i="2" s="1"/>
  <c r="AB104" i="1" s="1"/>
  <c r="G106" i="2" a="1"/>
  <c r="G106" i="2" s="1"/>
  <c r="AB106" i="1" s="1"/>
  <c r="G111" i="2" a="1"/>
  <c r="G111" i="2" s="1"/>
  <c r="AB111" i="1" s="1"/>
  <c r="G113" i="2" a="1"/>
  <c r="G113" i="2" s="1"/>
  <c r="AB113" i="1" s="1"/>
  <c r="G120" i="2" a="1"/>
  <c r="G120" i="2" s="1"/>
  <c r="AB120" i="1" s="1"/>
  <c r="G122" i="2" a="1"/>
  <c r="G122" i="2" s="1"/>
  <c r="AB122" i="1" s="1"/>
  <c r="G6" i="2" a="1"/>
  <c r="G6" i="2" s="1"/>
  <c r="G11" i="2" a="1"/>
  <c r="G11" i="2" s="1"/>
  <c r="AB11" i="1" s="1"/>
  <c r="G14" i="2" a="1"/>
  <c r="G14" i="2" s="1"/>
  <c r="AB14" i="1" s="1"/>
  <c r="G19" i="2" a="1"/>
  <c r="G19" i="2" s="1"/>
  <c r="AB19" i="1" s="1"/>
  <c r="G22" i="2" a="1"/>
  <c r="G22" i="2" s="1"/>
  <c r="AB22" i="1" s="1"/>
  <c r="G27" i="2" a="1"/>
  <c r="G27" i="2" s="1"/>
  <c r="AB27" i="1" s="1"/>
  <c r="G30" i="2" a="1"/>
  <c r="G30" i="2" s="1"/>
  <c r="AB30" i="1" s="1"/>
  <c r="G35" i="2" a="1"/>
  <c r="G35" i="2" s="1"/>
  <c r="AB35" i="1" s="1"/>
  <c r="G38" i="2" a="1"/>
  <c r="G38" i="2" s="1"/>
  <c r="AB38" i="1" s="1"/>
  <c r="G43" i="2" a="1"/>
  <c r="G43" i="2" s="1"/>
  <c r="AB43" i="1" s="1"/>
  <c r="G46" i="2" a="1"/>
  <c r="G46" i="2" s="1"/>
  <c r="AB46" i="1" s="1"/>
  <c r="G8" i="2" a="1"/>
  <c r="G8" i="2" s="1"/>
  <c r="AB8" i="1" s="1"/>
  <c r="G13" i="2" a="1"/>
  <c r="G13" i="2" s="1"/>
  <c r="AB13" i="1" s="1"/>
  <c r="G16" i="2" a="1"/>
  <c r="G16" i="2" s="1"/>
  <c r="AB16" i="1" s="1"/>
  <c r="G21" i="2" a="1"/>
  <c r="G21" i="2" s="1"/>
  <c r="AB21" i="1" s="1"/>
  <c r="G24" i="2" a="1"/>
  <c r="G24" i="2" s="1"/>
  <c r="AB24" i="1" s="1"/>
  <c r="G29" i="2" a="1"/>
  <c r="G29" i="2" s="1"/>
  <c r="AB29" i="1" s="1"/>
  <c r="G32" i="2" a="1"/>
  <c r="G32" i="2" s="1"/>
  <c r="AB32" i="1" s="1"/>
  <c r="G37" i="2" a="1"/>
  <c r="G37" i="2" s="1"/>
  <c r="AB37" i="1" s="1"/>
  <c r="G40" i="2" a="1"/>
  <c r="G40" i="2" s="1"/>
  <c r="AB40" i="1" s="1"/>
  <c r="G45" i="2" a="1"/>
  <c r="G45" i="2" s="1"/>
  <c r="AB45" i="1" s="1"/>
  <c r="G48" i="2" a="1"/>
  <c r="G48" i="2" s="1"/>
  <c r="AB48" i="1" s="1"/>
  <c r="G53" i="2" a="1"/>
  <c r="G53" i="2" s="1"/>
  <c r="AB53" i="1" s="1"/>
  <c r="G56" i="2" a="1"/>
  <c r="G56" i="2" s="1"/>
  <c r="AB56" i="1" s="1"/>
  <c r="G61" i="2" a="1"/>
  <c r="G61" i="2" s="1"/>
  <c r="AB61" i="1" s="1"/>
  <c r="G67" i="2" a="1"/>
  <c r="G67" i="2" s="1"/>
  <c r="AB67" i="1" s="1"/>
  <c r="G7" i="2" a="1"/>
  <c r="G7" i="2" s="1"/>
  <c r="AB7" i="1" s="1"/>
  <c r="G26" i="2" a="1"/>
  <c r="G26" i="2" s="1"/>
  <c r="AB26" i="1" s="1"/>
  <c r="G39" i="2" a="1"/>
  <c r="G39" i="2" s="1"/>
  <c r="AB39" i="1" s="1"/>
  <c r="G59" i="2" a="1"/>
  <c r="G59" i="2" s="1"/>
  <c r="AB59" i="1" s="1"/>
  <c r="G62" i="2" a="1"/>
  <c r="G62" i="2" s="1"/>
  <c r="AB62" i="1" s="1"/>
  <c r="G65" i="2" a="1"/>
  <c r="G65" i="2" s="1"/>
  <c r="AB65" i="1" s="1"/>
  <c r="G68" i="2" a="1"/>
  <c r="G68" i="2" s="1"/>
  <c r="AB68" i="1" s="1"/>
  <c r="G74" i="2" a="1"/>
  <c r="G74" i="2" s="1"/>
  <c r="AB74" i="1" s="1"/>
  <c r="G78" i="2" a="1"/>
  <c r="G78" i="2" s="1"/>
  <c r="AB78" i="1" s="1"/>
  <c r="G84" i="2" a="1"/>
  <c r="G84" i="2" s="1"/>
  <c r="AB84" i="1" s="1"/>
  <c r="G91" i="2" a="1"/>
  <c r="G91" i="2" s="1"/>
  <c r="AB91" i="1" s="1"/>
  <c r="G93" i="2" a="1"/>
  <c r="G93" i="2" s="1"/>
  <c r="AB93" i="1" s="1"/>
  <c r="G95" i="2" a="1"/>
  <c r="G95" i="2" s="1"/>
  <c r="AB95" i="1" s="1"/>
  <c r="G102" i="2" a="1"/>
  <c r="G102" i="2" s="1"/>
  <c r="AB102" i="1" s="1"/>
  <c r="G109" i="2" a="1"/>
  <c r="G109" i="2" s="1"/>
  <c r="AB109" i="1" s="1"/>
  <c r="G114" i="2" a="1"/>
  <c r="G114" i="2" s="1"/>
  <c r="AB114" i="1" s="1"/>
  <c r="G116" i="2" a="1"/>
  <c r="G116" i="2" s="1"/>
  <c r="AB116" i="1" s="1"/>
  <c r="G121" i="2" a="1"/>
  <c r="G121" i="2" s="1"/>
  <c r="AB121" i="1" s="1"/>
  <c r="G123" i="2" a="1"/>
  <c r="G123" i="2" s="1"/>
  <c r="AB123" i="1" s="1"/>
  <c r="G127" i="2" a="1"/>
  <c r="G127" i="2" s="1"/>
  <c r="AB127" i="1" s="1"/>
  <c r="G129" i="2" a="1"/>
  <c r="G129" i="2" s="1"/>
  <c r="AB129" i="1" s="1"/>
  <c r="G136" i="2" a="1"/>
  <c r="G136" i="2" s="1"/>
  <c r="AB136" i="1" s="1"/>
  <c r="G138" i="2" a="1"/>
  <c r="G138" i="2" s="1"/>
  <c r="AB138" i="1" s="1"/>
  <c r="G143" i="2" a="1"/>
  <c r="G143" i="2" s="1"/>
  <c r="AB143" i="1" s="1"/>
  <c r="G145" i="2" a="1"/>
  <c r="G145" i="2" s="1"/>
  <c r="AB145" i="1" s="1"/>
  <c r="G152" i="2" a="1"/>
  <c r="G152" i="2" s="1"/>
  <c r="AB152" i="1" s="1"/>
  <c r="G154" i="2" a="1"/>
  <c r="G154" i="2" s="1"/>
  <c r="AB154" i="1" s="1"/>
  <c r="G158" i="2" a="1"/>
  <c r="G158" i="2" s="1"/>
  <c r="AB158" i="1" s="1"/>
  <c r="G162" i="2" a="1"/>
  <c r="G162" i="2" s="1"/>
  <c r="AB162" i="1" s="1"/>
  <c r="G166" i="2" a="1"/>
  <c r="G166" i="2" s="1"/>
  <c r="AB166" i="1" s="1"/>
  <c r="G170" i="2" a="1"/>
  <c r="G170" i="2" s="1"/>
  <c r="AB170" i="1" s="1"/>
  <c r="G174" i="2" a="1"/>
  <c r="G174" i="2" s="1"/>
  <c r="AB174" i="1" s="1"/>
  <c r="G178" i="2" a="1"/>
  <c r="G178" i="2" s="1"/>
  <c r="AB178" i="1" s="1"/>
  <c r="G182" i="2" a="1"/>
  <c r="G182" i="2" s="1"/>
  <c r="AB182" i="1" s="1"/>
  <c r="G186" i="2" a="1"/>
  <c r="G186" i="2" s="1"/>
  <c r="AB186" i="1" s="1"/>
  <c r="G190" i="2" a="1"/>
  <c r="G190" i="2" s="1"/>
  <c r="AB190" i="1" s="1"/>
  <c r="G194" i="2" a="1"/>
  <c r="G194" i="2" s="1"/>
  <c r="AB194" i="1" s="1"/>
  <c r="G15" i="2" a="1"/>
  <c r="G15" i="2" s="1"/>
  <c r="AB15" i="1" s="1"/>
  <c r="G34" i="2" a="1"/>
  <c r="G34" i="2" s="1"/>
  <c r="AB34" i="1" s="1"/>
  <c r="G47" i="2" a="1"/>
  <c r="G47" i="2" s="1"/>
  <c r="AB47" i="1" s="1"/>
  <c r="G50" i="2" a="1"/>
  <c r="G50" i="2" s="1"/>
  <c r="AB50" i="1" s="1"/>
  <c r="G69" i="2" a="1"/>
  <c r="G69" i="2" s="1"/>
  <c r="AB69" i="1" s="1"/>
  <c r="G72" i="2" a="1"/>
  <c r="G72" i="2" s="1"/>
  <c r="AB72" i="1" s="1"/>
  <c r="G80" i="2" a="1"/>
  <c r="G80" i="2" s="1"/>
  <c r="AB80" i="1" s="1"/>
  <c r="G87" i="2" a="1"/>
  <c r="G87" i="2" s="1"/>
  <c r="AB87" i="1" s="1"/>
  <c r="G98" i="2" a="1"/>
  <c r="G98" i="2" s="1"/>
  <c r="AB98" i="1" s="1"/>
  <c r="G100" i="2" a="1"/>
  <c r="G100" i="2" s="1"/>
  <c r="AB100" i="1" s="1"/>
  <c r="G105" i="2" a="1"/>
  <c r="G105" i="2" s="1"/>
  <c r="AB105" i="1" s="1"/>
  <c r="G107" i="2" a="1"/>
  <c r="G107" i="2" s="1"/>
  <c r="AB107" i="1" s="1"/>
  <c r="G110" i="2" a="1"/>
  <c r="G110" i="2" s="1"/>
  <c r="AB110" i="1" s="1"/>
  <c r="G112" i="2" a="1"/>
  <c r="G112" i="2" s="1"/>
  <c r="AB112" i="1" s="1"/>
  <c r="G117" i="2" a="1"/>
  <c r="G117" i="2" s="1"/>
  <c r="AB117" i="1" s="1"/>
  <c r="G119" i="2" a="1"/>
  <c r="G119" i="2" s="1"/>
  <c r="AB119" i="1" s="1"/>
  <c r="G124" i="2" a="1"/>
  <c r="G124" i="2" s="1"/>
  <c r="AB124" i="1" s="1"/>
  <c r="G126" i="2" a="1"/>
  <c r="G126" i="2" s="1"/>
  <c r="AB126" i="1" s="1"/>
  <c r="G131" i="2" a="1"/>
  <c r="G131" i="2" s="1"/>
  <c r="AB131" i="1" s="1"/>
  <c r="G133" i="2" a="1"/>
  <c r="G133" i="2" s="1"/>
  <c r="AB133" i="1" s="1"/>
  <c r="G140" i="2" a="1"/>
  <c r="G140" i="2" s="1"/>
  <c r="AB140" i="1" s="1"/>
  <c r="G142" i="2" a="1"/>
  <c r="G142" i="2" s="1"/>
  <c r="AB142" i="1" s="1"/>
  <c r="G147" i="2" a="1"/>
  <c r="G147" i="2" s="1"/>
  <c r="AB147" i="1" s="1"/>
  <c r="G149" i="2" a="1"/>
  <c r="G149" i="2" s="1"/>
  <c r="AB149" i="1" s="1"/>
  <c r="G157" i="2" a="1"/>
  <c r="G157" i="2" s="1"/>
  <c r="AB157" i="1" s="1"/>
  <c r="G161" i="2" a="1"/>
  <c r="G161" i="2" s="1"/>
  <c r="AB161" i="1" s="1"/>
  <c r="G165" i="2" a="1"/>
  <c r="G165" i="2" s="1"/>
  <c r="AB165" i="1" s="1"/>
  <c r="G169" i="2" a="1"/>
  <c r="G169" i="2" s="1"/>
  <c r="AB169" i="1" s="1"/>
  <c r="G173" i="2" a="1"/>
  <c r="G173" i="2" s="1"/>
  <c r="AB173" i="1" s="1"/>
  <c r="G177" i="2" a="1"/>
  <c r="G177" i="2" s="1"/>
  <c r="AB177" i="1" s="1"/>
  <c r="G181" i="2" a="1"/>
  <c r="G181" i="2" s="1"/>
  <c r="AB181" i="1" s="1"/>
  <c r="G185" i="2" a="1"/>
  <c r="G185" i="2" s="1"/>
  <c r="AB185" i="1" s="1"/>
  <c r="G189" i="2" a="1"/>
  <c r="G189" i="2" s="1"/>
  <c r="AB189" i="1" s="1"/>
  <c r="G193" i="2" a="1"/>
  <c r="G193" i="2" s="1"/>
  <c r="AB193" i="1" s="1"/>
  <c r="G10" i="2" a="1"/>
  <c r="G10" i="2" s="1"/>
  <c r="AB10" i="1" s="1"/>
  <c r="G23" i="2" a="1"/>
  <c r="G23" i="2" s="1"/>
  <c r="AB23" i="1" s="1"/>
  <c r="G42" i="2" a="1"/>
  <c r="G42" i="2" s="1"/>
  <c r="AB42" i="1" s="1"/>
  <c r="G51" i="2" a="1"/>
  <c r="G51" i="2" s="1"/>
  <c r="AB51" i="1" s="1"/>
  <c r="G54" i="2" a="1"/>
  <c r="G54" i="2" s="1"/>
  <c r="AB54" i="1" s="1"/>
  <c r="G70" i="2" a="1"/>
  <c r="G70" i="2" s="1"/>
  <c r="AB70" i="1" s="1"/>
  <c r="G75" i="2" a="1"/>
  <c r="G75" i="2" s="1"/>
  <c r="AB75" i="1" s="1"/>
  <c r="G77" i="2" a="1"/>
  <c r="G77" i="2" s="1"/>
  <c r="AB77" i="1" s="1"/>
  <c r="G81" i="2" a="1"/>
  <c r="G81" i="2" s="1"/>
  <c r="AB81" i="1" s="1"/>
  <c r="G83" i="2" a="1"/>
  <c r="G83" i="2" s="1"/>
  <c r="AB83" i="1" s="1"/>
  <c r="G85" i="2" a="1"/>
  <c r="G85" i="2" s="1"/>
  <c r="AB85" i="1" s="1"/>
  <c r="G90" i="2" a="1"/>
  <c r="G90" i="2" s="1"/>
  <c r="AB90" i="1" s="1"/>
  <c r="G96" i="2" a="1"/>
  <c r="G96" i="2" s="1"/>
  <c r="AB96" i="1" s="1"/>
  <c r="G101" i="2" a="1"/>
  <c r="G101" i="2" s="1"/>
  <c r="AB101" i="1" s="1"/>
  <c r="G103" i="2" a="1"/>
  <c r="G103" i="2" s="1"/>
  <c r="AB103" i="1" s="1"/>
  <c r="G108" i="2" a="1"/>
  <c r="G108" i="2" s="1"/>
  <c r="AB108" i="1" s="1"/>
  <c r="G115" i="2" a="1"/>
  <c r="G115" i="2" s="1"/>
  <c r="AB115" i="1" s="1"/>
  <c r="G128" i="2" a="1"/>
  <c r="G128" i="2" s="1"/>
  <c r="AB128" i="1" s="1"/>
  <c r="G130" i="2" a="1"/>
  <c r="G130" i="2" s="1"/>
  <c r="AB130" i="1" s="1"/>
  <c r="G135" i="2" a="1"/>
  <c r="G135" i="2" s="1"/>
  <c r="AB135" i="1" s="1"/>
  <c r="G137" i="2" a="1"/>
  <c r="G137" i="2" s="1"/>
  <c r="AB137" i="1" s="1"/>
  <c r="G144" i="2" a="1"/>
  <c r="G144" i="2" s="1"/>
  <c r="AB144" i="1" s="1"/>
  <c r="G146" i="2" a="1"/>
  <c r="G146" i="2" s="1"/>
  <c r="AB146" i="1" s="1"/>
  <c r="G151" i="2" a="1"/>
  <c r="G151" i="2" s="1"/>
  <c r="AB151" i="1" s="1"/>
  <c r="G153" i="2" a="1"/>
  <c r="G153" i="2" s="1"/>
  <c r="AB153" i="1" s="1"/>
  <c r="G156" i="2" a="1"/>
  <c r="G156" i="2" s="1"/>
  <c r="AB156" i="1" s="1"/>
  <c r="G160" i="2" a="1"/>
  <c r="G160" i="2" s="1"/>
  <c r="AB160" i="1" s="1"/>
  <c r="G164" i="2" a="1"/>
  <c r="G164" i="2" s="1"/>
  <c r="AB164" i="1" s="1"/>
  <c r="G168" i="2" a="1"/>
  <c r="G168" i="2" s="1"/>
  <c r="AB168" i="1" s="1"/>
  <c r="G172" i="2" a="1"/>
  <c r="G172" i="2" s="1"/>
  <c r="AB172" i="1" s="1"/>
  <c r="G176" i="2" a="1"/>
  <c r="G176" i="2" s="1"/>
  <c r="AB176" i="1" s="1"/>
  <c r="G180" i="2" a="1"/>
  <c r="G180" i="2" s="1"/>
  <c r="AB180" i="1" s="1"/>
  <c r="G184" i="2" a="1"/>
  <c r="G184" i="2" s="1"/>
  <c r="AB184" i="1" s="1"/>
  <c r="G188" i="2" a="1"/>
  <c r="G188" i="2" s="1"/>
  <c r="AB188" i="1" s="1"/>
  <c r="G192" i="2" a="1"/>
  <c r="G192" i="2" s="1"/>
  <c r="AB192" i="1" s="1"/>
  <c r="G195" i="2" a="1"/>
  <c r="G195" i="2" s="1"/>
  <c r="AB195" i="1" s="1"/>
  <c r="G18" i="2" a="1"/>
  <c r="G18" i="2" s="1"/>
  <c r="AB18" i="1" s="1"/>
  <c r="G31" i="2" a="1"/>
  <c r="G31" i="2" s="1"/>
  <c r="AB31" i="1" s="1"/>
  <c r="G55" i="2" a="1"/>
  <c r="G55" i="2" s="1"/>
  <c r="AB55" i="1" s="1"/>
  <c r="G58" i="2" a="1"/>
  <c r="G58" i="2" s="1"/>
  <c r="AB58" i="1" s="1"/>
  <c r="G64" i="2" a="1"/>
  <c r="G64" i="2" s="1"/>
  <c r="AB64" i="1" s="1"/>
  <c r="G71" i="2" a="1"/>
  <c r="G71" i="2" s="1"/>
  <c r="AB71" i="1" s="1"/>
  <c r="G86" i="2" a="1"/>
  <c r="G86" i="2" s="1"/>
  <c r="AB86" i="1" s="1"/>
  <c r="G88" i="2" a="1"/>
  <c r="G88" i="2" s="1"/>
  <c r="AB88" i="1" s="1"/>
  <c r="G99" i="2" a="1"/>
  <c r="G99" i="2" s="1"/>
  <c r="AB99" i="1" s="1"/>
  <c r="F192" i="14" a="1"/>
  <c r="F192" i="14" s="1"/>
  <c r="V192" i="1" s="1"/>
  <c r="K305" i="13" s="1"/>
  <c r="F187" i="14" a="1"/>
  <c r="F187" i="14" s="1"/>
  <c r="V187" i="1" s="1"/>
  <c r="K441" i="13" s="1"/>
  <c r="F184" i="14" a="1"/>
  <c r="F184" i="14" s="1"/>
  <c r="V184" i="1" s="1"/>
  <c r="K471" i="13" s="1"/>
  <c r="F179" i="14" a="1"/>
  <c r="F179" i="14" s="1"/>
  <c r="V179" i="1" s="1"/>
  <c r="K414" i="13" s="1"/>
  <c r="F176" i="14" a="1"/>
  <c r="F176" i="14" s="1"/>
  <c r="V176" i="1" s="1"/>
  <c r="K394" i="13" s="1"/>
  <c r="F171" i="14" a="1"/>
  <c r="F171" i="14" s="1"/>
  <c r="V171" i="1" s="1"/>
  <c r="K347" i="13" s="1"/>
  <c r="F168" i="14" a="1"/>
  <c r="F168" i="14" s="1"/>
  <c r="V168" i="1" s="1"/>
  <c r="K438" i="13" s="1"/>
  <c r="F163" i="14" a="1"/>
  <c r="F163" i="14" s="1"/>
  <c r="V163" i="1" s="1"/>
  <c r="K437" i="13" s="1"/>
  <c r="F160" i="14" a="1"/>
  <c r="F160" i="14" s="1"/>
  <c r="V160" i="1" s="1"/>
  <c r="K469" i="13" s="1"/>
  <c r="F155" i="14" a="1"/>
  <c r="F155" i="14" s="1"/>
  <c r="V155" i="1" s="1"/>
  <c r="K487" i="13" s="1"/>
  <c r="F152" i="14" a="1"/>
  <c r="F152" i="14" s="1"/>
  <c r="V152" i="1" s="1"/>
  <c r="K468" i="13" s="1"/>
  <c r="F147" i="14" a="1"/>
  <c r="F147" i="14" s="1"/>
  <c r="V147" i="1" s="1"/>
  <c r="K393" i="13" s="1"/>
  <c r="F144" i="14" a="1"/>
  <c r="F144" i="14" s="1"/>
  <c r="V144" i="1" s="1"/>
  <c r="K466" i="13" s="1"/>
  <c r="F139" i="14" a="1"/>
  <c r="F139" i="14" s="1"/>
  <c r="V139" i="1" s="1"/>
  <c r="K411" i="13" s="1"/>
  <c r="F136" i="14" a="1"/>
  <c r="F136" i="14" s="1"/>
  <c r="V136" i="1" s="1"/>
  <c r="K465" i="13" s="1"/>
  <c r="F133" i="14" a="1"/>
  <c r="F133" i="14" s="1"/>
  <c r="V133" i="1" s="1"/>
  <c r="K485" i="13" s="1"/>
  <c r="F127" i="14" a="1"/>
  <c r="F127" i="14" s="1"/>
  <c r="V127" i="1" s="1"/>
  <c r="K464" i="13" s="1"/>
  <c r="F122" i="14" a="1"/>
  <c r="F122" i="14" s="1"/>
  <c r="V122" i="1" s="1"/>
  <c r="K392" i="13" s="1"/>
  <c r="F120" i="14" a="1"/>
  <c r="F120" i="14" s="1"/>
  <c r="V120" i="1" s="1"/>
  <c r="K301" i="13" s="1"/>
  <c r="F117" i="14" a="1"/>
  <c r="F117" i="14" s="1"/>
  <c r="V117" i="1" s="1"/>
  <c r="K431" i="13" s="1"/>
  <c r="F111" i="14" a="1"/>
  <c r="F111" i="14" s="1"/>
  <c r="V111" i="1" s="1"/>
  <c r="K429" i="13" s="1"/>
  <c r="F108" i="14" a="1"/>
  <c r="F108" i="14" s="1"/>
  <c r="V108" i="1" s="1"/>
  <c r="K462" i="13" s="1"/>
  <c r="F100" i="14" a="1"/>
  <c r="F100" i="14" s="1"/>
  <c r="V100" i="1" s="1"/>
  <c r="K315" i="13" s="1"/>
  <c r="F92" i="14" a="1"/>
  <c r="F92" i="14" s="1"/>
  <c r="V92" i="1" s="1"/>
  <c r="K427" i="13" s="1"/>
  <c r="F84" i="14" a="1"/>
  <c r="F84" i="14" s="1"/>
  <c r="V84" i="1" s="1"/>
  <c r="K405" i="13" s="1"/>
  <c r="F76" i="14" a="1"/>
  <c r="F76" i="14" s="1"/>
  <c r="V76" i="1" s="1"/>
  <c r="K404" i="13" s="1"/>
  <c r="F68" i="14" a="1"/>
  <c r="F68" i="14" s="1"/>
  <c r="V68" i="1" s="1"/>
  <c r="K357" i="13" s="1"/>
  <c r="F60" i="14" a="1"/>
  <c r="F60" i="14" s="1"/>
  <c r="V60" i="1" s="1"/>
  <c r="F52" i="14" a="1"/>
  <c r="F52" i="14" s="1"/>
  <c r="V52" i="1" s="1"/>
  <c r="K479" i="13" s="1"/>
  <c r="F43" i="14" a="1"/>
  <c r="F43" i="14" s="1"/>
  <c r="V43" i="1" s="1"/>
  <c r="K329" i="13" s="1"/>
  <c r="F39" i="14" a="1"/>
  <c r="F39" i="14" s="1"/>
  <c r="V39" i="1" s="1"/>
  <c r="K308" i="13" s="1"/>
  <c r="F35" i="14" a="1"/>
  <c r="F35" i="14" s="1"/>
  <c r="V35" i="1" s="1"/>
  <c r="K477" i="13" s="1"/>
  <c r="F31" i="14" a="1"/>
  <c r="F31" i="14" s="1"/>
  <c r="V31" i="1" s="1"/>
  <c r="K355" i="13" s="1"/>
  <c r="F27" i="14" a="1"/>
  <c r="F27" i="14" s="1"/>
  <c r="V27" i="1" s="1"/>
  <c r="K354" i="13" s="1"/>
  <c r="F23" i="14" a="1"/>
  <c r="F23" i="14" s="1"/>
  <c r="V23" i="1" s="1"/>
  <c r="K398" i="13" s="1"/>
  <c r="F19" i="14" a="1"/>
  <c r="F19" i="14" s="1"/>
  <c r="V19" i="1" s="1"/>
  <c r="F15" i="14" a="1"/>
  <c r="F15" i="14" s="1"/>
  <c r="V15" i="1" s="1"/>
  <c r="K352" i="13" s="1"/>
  <c r="F11" i="14" a="1"/>
  <c r="F11" i="14" s="1"/>
  <c r="V11" i="1" s="1"/>
  <c r="K444" i="13" s="1"/>
  <c r="F7" i="14" a="1"/>
  <c r="F7" i="14" s="1"/>
  <c r="V7" i="1" s="1"/>
  <c r="K351" i="13" s="1"/>
  <c r="F193" i="14" a="1"/>
  <c r="F193" i="14" s="1"/>
  <c r="V193" i="1" s="1"/>
  <c r="K350" i="13" s="1"/>
  <c r="F190" i="14" a="1"/>
  <c r="F190" i="14" s="1"/>
  <c r="V190" i="1" s="1"/>
  <c r="K373" i="13" s="1"/>
  <c r="F185" i="14" a="1"/>
  <c r="F185" i="14" s="1"/>
  <c r="V185" i="1" s="1"/>
  <c r="K472" i="13" s="1"/>
  <c r="F182" i="14" a="1"/>
  <c r="F182" i="14" s="1"/>
  <c r="V182" i="1" s="1"/>
  <c r="K312" i="13" s="1"/>
  <c r="F177" i="14" a="1"/>
  <c r="F177" i="14" s="1"/>
  <c r="V177" i="1" s="1"/>
  <c r="K440" i="13" s="1"/>
  <c r="F174" i="14" a="1"/>
  <c r="F174" i="14" s="1"/>
  <c r="V174" i="1" s="1"/>
  <c r="K412" i="13" s="1"/>
  <c r="F169" i="14" a="1"/>
  <c r="F169" i="14" s="1"/>
  <c r="V169" i="1" s="1"/>
  <c r="K311" i="13" s="1"/>
  <c r="F166" i="14" a="1"/>
  <c r="F166" i="14" s="1"/>
  <c r="V166" i="1" s="1"/>
  <c r="K489" i="13" s="1"/>
  <c r="F161" i="14" a="1"/>
  <c r="F161" i="14" s="1"/>
  <c r="V161" i="1" s="1"/>
  <c r="F158" i="14" a="1"/>
  <c r="F158" i="14" s="1"/>
  <c r="V158" i="1" s="1"/>
  <c r="K380" i="13" s="1"/>
  <c r="F153" i="14" a="1"/>
  <c r="F153" i="14" s="1"/>
  <c r="V153" i="1" s="1"/>
  <c r="K310" i="13" s="1"/>
  <c r="F150" i="14" a="1"/>
  <c r="F150" i="14" s="1"/>
  <c r="V150" i="1" s="1"/>
  <c r="K436" i="13" s="1"/>
  <c r="F145" i="14" a="1"/>
  <c r="F145" i="14" s="1"/>
  <c r="V145" i="1" s="1"/>
  <c r="K367" i="13" s="1"/>
  <c r="F142" i="14" a="1"/>
  <c r="F142" i="14" s="1"/>
  <c r="V142" i="1" s="1"/>
  <c r="K434" i="13" s="1"/>
  <c r="F137" i="14" a="1"/>
  <c r="F137" i="14" s="1"/>
  <c r="V137" i="1" s="1"/>
  <c r="K433" i="13" s="1"/>
  <c r="F130" i="14" a="1"/>
  <c r="F130" i="14" s="1"/>
  <c r="V130" i="1" s="1"/>
  <c r="F125" i="14" a="1"/>
  <c r="F125" i="14" s="1"/>
  <c r="V125" i="1" s="1"/>
  <c r="K409" i="13" s="1"/>
  <c r="F123" i="14" a="1"/>
  <c r="F123" i="14" s="1"/>
  <c r="V123" i="1" s="1"/>
  <c r="F114" i="14" a="1"/>
  <c r="F114" i="14" s="1"/>
  <c r="V114" i="1" s="1"/>
  <c r="K430" i="13" s="1"/>
  <c r="F109" i="14" a="1"/>
  <c r="F109" i="14" s="1"/>
  <c r="V109" i="1" s="1"/>
  <c r="K428" i="13" s="1"/>
  <c r="F106" i="14" a="1"/>
  <c r="F106" i="14" s="1"/>
  <c r="V106" i="1" s="1"/>
  <c r="K343" i="13" s="1"/>
  <c r="F103" i="14" a="1"/>
  <c r="F103" i="14" s="1"/>
  <c r="V103" i="1" s="1"/>
  <c r="K377" i="13" s="1"/>
  <c r="F101" i="14" a="1"/>
  <c r="F101" i="14" s="1"/>
  <c r="V101" i="1" s="1"/>
  <c r="K331" i="13" s="1"/>
  <c r="F98" i="14" a="1"/>
  <c r="F98" i="14" s="1"/>
  <c r="V98" i="1" s="1"/>
  <c r="K459" i="13" s="1"/>
  <c r="F95" i="14" a="1"/>
  <c r="F95" i="14" s="1"/>
  <c r="V95" i="1" s="1"/>
  <c r="K341" i="13" s="1"/>
  <c r="F93" i="14" a="1"/>
  <c r="F93" i="14" s="1"/>
  <c r="V93" i="1" s="1"/>
  <c r="K340" i="13" s="1"/>
  <c r="F90" i="14" a="1"/>
  <c r="F90" i="14" s="1"/>
  <c r="V90" i="1" s="1"/>
  <c r="K390" i="13" s="1"/>
  <c r="F87" i="14" a="1"/>
  <c r="F87" i="14" s="1"/>
  <c r="V87" i="1" s="1"/>
  <c r="K426" i="13" s="1"/>
  <c r="F85" i="14" a="1"/>
  <c r="F85" i="14" s="1"/>
  <c r="V85" i="1" s="1"/>
  <c r="K323" i="13" s="1"/>
  <c r="F82" i="14" a="1"/>
  <c r="F82" i="14" s="1"/>
  <c r="V82" i="1" s="1"/>
  <c r="K339" i="13" s="1"/>
  <c r="F79" i="14" a="1"/>
  <c r="F79" i="14" s="1"/>
  <c r="V79" i="1" s="1"/>
  <c r="K322" i="13" s="1"/>
  <c r="F77" i="14" a="1"/>
  <c r="F77" i="14" s="1"/>
  <c r="V77" i="1" s="1"/>
  <c r="K330" i="13" s="1"/>
  <c r="F74" i="14" a="1"/>
  <c r="F74" i="14" s="1"/>
  <c r="V74" i="1" s="1"/>
  <c r="K482" i="13" s="1"/>
  <c r="F71" i="14" a="1"/>
  <c r="F71" i="14" s="1"/>
  <c r="V71" i="1" s="1"/>
  <c r="K359" i="13" s="1"/>
  <c r="F69" i="14" a="1"/>
  <c r="F69" i="14" s="1"/>
  <c r="V69" i="1" s="1"/>
  <c r="K358" i="13" s="1"/>
  <c r="F66" i="14" a="1"/>
  <c r="F66" i="14" s="1"/>
  <c r="V66" i="1" s="1"/>
  <c r="K480" i="13" s="1"/>
  <c r="F63" i="14" a="1"/>
  <c r="F63" i="14" s="1"/>
  <c r="V63" i="1" s="1"/>
  <c r="K453" i="13" s="1"/>
  <c r="F61" i="14" a="1"/>
  <c r="F61" i="14" s="1"/>
  <c r="V61" i="1" s="1"/>
  <c r="K452" i="13" s="1"/>
  <c r="F58" i="14" a="1"/>
  <c r="F58" i="14" s="1"/>
  <c r="V58" i="1" s="1"/>
  <c r="K450" i="13" s="1"/>
  <c r="F55" i="14" a="1"/>
  <c r="F55" i="14" s="1"/>
  <c r="V55" i="1" s="1"/>
  <c r="K401" i="13" s="1"/>
  <c r="F53" i="14" a="1"/>
  <c r="F53" i="14" s="1"/>
  <c r="V53" i="1" s="1"/>
  <c r="K423" i="13" s="1"/>
  <c r="F50" i="14" a="1"/>
  <c r="F50" i="14" s="1"/>
  <c r="V50" i="1" s="1"/>
  <c r="K338" i="13" s="1"/>
  <c r="F47" i="14" a="1"/>
  <c r="F47" i="14" s="1"/>
  <c r="V47" i="1" s="1"/>
  <c r="K422" i="13" s="1"/>
  <c r="F44" i="14" a="1"/>
  <c r="F44" i="14" s="1"/>
  <c r="V44" i="1" s="1"/>
  <c r="K420" i="13" s="1"/>
  <c r="F40" i="14" a="1"/>
  <c r="F40" i="14" s="1"/>
  <c r="V40" i="1" s="1"/>
  <c r="K300" i="13" s="1"/>
  <c r="F36" i="14" a="1"/>
  <c r="F36" i="14" s="1"/>
  <c r="V36" i="1" s="1"/>
  <c r="K447" i="13" s="1"/>
  <c r="F32" i="14" a="1"/>
  <c r="F32" i="14" s="1"/>
  <c r="V32" i="1" s="1"/>
  <c r="K384" i="13" s="1"/>
  <c r="F28" i="14" a="1"/>
  <c r="F28" i="14" s="1"/>
  <c r="V28" i="1" s="1"/>
  <c r="K374" i="13" s="1"/>
  <c r="F24" i="14" a="1"/>
  <c r="F24" i="14" s="1"/>
  <c r="V24" i="1" s="1"/>
  <c r="K399" i="13" s="1"/>
  <c r="F20" i="14" a="1"/>
  <c r="F20" i="14" s="1"/>
  <c r="V20" i="1" s="1"/>
  <c r="K353" i="13" s="1"/>
  <c r="F16" i="14" a="1"/>
  <c r="F16" i="14" s="1"/>
  <c r="V16" i="1" s="1"/>
  <c r="K326" i="13" s="1"/>
  <c r="F12" i="14" a="1"/>
  <c r="F12" i="14" s="1"/>
  <c r="V12" i="1" s="1"/>
  <c r="K417" i="13" s="1"/>
  <c r="F8" i="14" a="1"/>
  <c r="F8" i="14" s="1"/>
  <c r="V8" i="1" s="1"/>
  <c r="K416" i="13" s="1"/>
  <c r="F191" i="14" a="1"/>
  <c r="F191" i="14" s="1"/>
  <c r="V191" i="1" s="1"/>
  <c r="K442" i="13" s="1"/>
  <c r="F188" i="14" a="1"/>
  <c r="F188" i="14" s="1"/>
  <c r="V188" i="1" s="1"/>
  <c r="K349" i="13" s="1"/>
  <c r="F183" i="14" a="1"/>
  <c r="F183" i="14" s="1"/>
  <c r="V183" i="1" s="1"/>
  <c r="K415" i="13" s="1"/>
  <c r="F180" i="14" a="1"/>
  <c r="F180" i="14" s="1"/>
  <c r="V180" i="1" s="1"/>
  <c r="K372" i="13" s="1"/>
  <c r="F175" i="14" a="1"/>
  <c r="F175" i="14" s="1"/>
  <c r="V175" i="1" s="1"/>
  <c r="K335" i="13" s="1"/>
  <c r="F172" i="14" a="1"/>
  <c r="F172" i="14" s="1"/>
  <c r="V172" i="1" s="1"/>
  <c r="K439" i="13" s="1"/>
  <c r="F167" i="14" a="1"/>
  <c r="F167" i="14" s="1"/>
  <c r="V167" i="1" s="1"/>
  <c r="K381" i="13" s="1"/>
  <c r="F164" i="14" a="1"/>
  <c r="F164" i="14" s="1"/>
  <c r="V164" i="1" s="1"/>
  <c r="K470" i="13" s="1"/>
  <c r="F159" i="14" a="1"/>
  <c r="F159" i="14" s="1"/>
  <c r="V159" i="1" s="1"/>
  <c r="F156" i="14" a="1"/>
  <c r="F156" i="14" s="1"/>
  <c r="V156" i="1" s="1"/>
  <c r="K334" i="13" s="1"/>
  <c r="F151" i="14" a="1"/>
  <c r="F151" i="14" s="1"/>
  <c r="V151" i="1" s="1"/>
  <c r="K333" i="13" s="1"/>
  <c r="F148" i="14" a="1"/>
  <c r="F148" i="14" s="1"/>
  <c r="V148" i="1" s="1"/>
  <c r="K435" i="13" s="1"/>
  <c r="F143" i="14" a="1"/>
  <c r="F143" i="14" s="1"/>
  <c r="V143" i="1" s="1"/>
  <c r="K318" i="13" s="1"/>
  <c r="F140" i="14" a="1"/>
  <c r="F140" i="14" s="1"/>
  <c r="V140" i="1" s="1"/>
  <c r="K365" i="13" s="1"/>
  <c r="F134" i="14" a="1"/>
  <c r="F134" i="14" s="1"/>
  <c r="V134" i="1" s="1"/>
  <c r="K346" i="13" s="1"/>
  <c r="F131" i="14" a="1"/>
  <c r="F131" i="14" s="1"/>
  <c r="V131" i="1" s="1"/>
  <c r="K345" i="13" s="1"/>
  <c r="F128" i="14" a="1"/>
  <c r="F128" i="14" s="1"/>
  <c r="V128" i="1" s="1"/>
  <c r="K379" i="13" s="1"/>
  <c r="F121" i="14" a="1"/>
  <c r="F121" i="14" s="1"/>
  <c r="V121" i="1" s="1"/>
  <c r="K408" i="13" s="1"/>
  <c r="F118" i="14" a="1"/>
  <c r="F118" i="14" s="1"/>
  <c r="V118" i="1" s="1"/>
  <c r="F115" i="14" a="1"/>
  <c r="F115" i="14" s="1"/>
  <c r="V115" i="1" s="1"/>
  <c r="K378" i="13" s="1"/>
  <c r="F112" i="14" a="1"/>
  <c r="F112" i="14" s="1"/>
  <c r="V112" i="1" s="1"/>
  <c r="K391" i="13" s="1"/>
  <c r="F104" i="14" a="1"/>
  <c r="F104" i="14" s="1"/>
  <c r="V104" i="1" s="1"/>
  <c r="K461" i="13" s="1"/>
  <c r="F96" i="14" a="1"/>
  <c r="F96" i="14" s="1"/>
  <c r="V96" i="1" s="1"/>
  <c r="K342" i="13" s="1"/>
  <c r="F88" i="14" a="1"/>
  <c r="F88" i="14" s="1"/>
  <c r="V88" i="1" s="1"/>
  <c r="K457" i="13" s="1"/>
  <c r="F80" i="14" a="1"/>
  <c r="F80" i="14" s="1"/>
  <c r="V80" i="1" s="1"/>
  <c r="K454" i="13" s="1"/>
  <c r="F72" i="14" a="1"/>
  <c r="F72" i="14" s="1"/>
  <c r="V72" i="1" s="1"/>
  <c r="K387" i="13" s="1"/>
  <c r="F64" i="14" a="1"/>
  <c r="F64" i="14" s="1"/>
  <c r="V64" i="1" s="1"/>
  <c r="K356" i="13" s="1"/>
  <c r="F56" i="14" a="1"/>
  <c r="F56" i="14" s="1"/>
  <c r="V56" i="1" s="1"/>
  <c r="K386" i="13" s="1"/>
  <c r="F48" i="14" a="1"/>
  <c r="F48" i="14" s="1"/>
  <c r="V48" i="1" s="1"/>
  <c r="K449" i="13" s="1"/>
  <c r="F45" i="14" a="1"/>
  <c r="F45" i="14" s="1"/>
  <c r="V45" i="1" s="1"/>
  <c r="K448" i="13" s="1"/>
  <c r="F41" i="14" a="1"/>
  <c r="F41" i="14" s="1"/>
  <c r="V41" i="1" s="1"/>
  <c r="K314" i="13" s="1"/>
  <c r="F37" i="14" a="1"/>
  <c r="F37" i="14" s="1"/>
  <c r="V37" i="1" s="1"/>
  <c r="K385" i="13" s="1"/>
  <c r="F33" i="14" a="1"/>
  <c r="F33" i="14" s="1"/>
  <c r="V33" i="1" s="1"/>
  <c r="K307" i="13" s="1"/>
  <c r="F29" i="14" a="1"/>
  <c r="F29" i="14" s="1"/>
  <c r="V29" i="1" s="1"/>
  <c r="K419" i="13" s="1"/>
  <c r="F25" i="14" a="1"/>
  <c r="F25" i="14" s="1"/>
  <c r="V25" i="1" s="1"/>
  <c r="K382" i="13" s="1"/>
  <c r="F21" i="14" a="1"/>
  <c r="F21" i="14" s="1"/>
  <c r="V21" i="1" s="1"/>
  <c r="K418" i="13" s="1"/>
  <c r="F17" i="14" a="1"/>
  <c r="F17" i="14" s="1"/>
  <c r="V17" i="1" s="1"/>
  <c r="K475" i="13" s="1"/>
  <c r="F13" i="14" a="1"/>
  <c r="F13" i="14" s="1"/>
  <c r="V13" i="1" s="1"/>
  <c r="K474" i="13" s="1"/>
  <c r="F9" i="14" a="1"/>
  <c r="F9" i="14" s="1"/>
  <c r="V9" i="1" s="1"/>
  <c r="K443" i="13" s="1"/>
  <c r="G188" i="16" a="1"/>
  <c r="G188" i="16" s="1"/>
  <c r="AG188" i="1" s="1"/>
  <c r="F179" i="16" a="1"/>
  <c r="F179" i="16" s="1"/>
  <c r="Z179" i="1" s="1"/>
  <c r="G168" i="16" a="1"/>
  <c r="G168" i="16" s="1"/>
  <c r="AG168" i="1" s="1"/>
  <c r="G156" i="16" a="1"/>
  <c r="G156" i="16" s="1"/>
  <c r="AG156" i="1" s="1"/>
  <c r="F142" i="16" a="1"/>
  <c r="F142" i="16" s="1"/>
  <c r="Z142" i="1" s="1"/>
  <c r="G129" i="16" a="1"/>
  <c r="G129" i="16" s="1"/>
  <c r="AG129" i="1" s="1"/>
  <c r="G117" i="16" a="1"/>
  <c r="G117" i="16" s="1"/>
  <c r="AG117" i="1" s="1"/>
  <c r="F106" i="16" a="1"/>
  <c r="F106" i="16" s="1"/>
  <c r="Z106" i="1" s="1"/>
  <c r="F72" i="16" a="1"/>
  <c r="F72" i="16" s="1"/>
  <c r="Z72" i="1" s="1"/>
  <c r="F195" i="14" a="1"/>
  <c r="F195" i="14" s="1"/>
  <c r="V195" i="1" s="1"/>
  <c r="F14" i="14" a="1"/>
  <c r="F14" i="14" s="1"/>
  <c r="V14" i="1" s="1"/>
  <c r="K445" i="13" s="1"/>
  <c r="G19" i="14" a="1"/>
  <c r="G19" i="14" s="1"/>
  <c r="AC19" i="1" s="1"/>
  <c r="F30" i="14" a="1"/>
  <c r="F30" i="14" s="1"/>
  <c r="V30" i="1" s="1"/>
  <c r="K446" i="13" s="1"/>
  <c r="G35" i="14" a="1"/>
  <c r="G35" i="14" s="1"/>
  <c r="AC35" i="1" s="1"/>
  <c r="K705" i="13" s="1"/>
  <c r="F46" i="14" a="1"/>
  <c r="F46" i="14" s="1"/>
  <c r="V46" i="1" s="1"/>
  <c r="K421" i="13" s="1"/>
  <c r="F59" i="14" a="1"/>
  <c r="F59" i="14" s="1"/>
  <c r="V59" i="1" s="1"/>
  <c r="K451" i="13" s="1"/>
  <c r="F65" i="14" a="1"/>
  <c r="F65" i="14" s="1"/>
  <c r="V65" i="1" s="1"/>
  <c r="K375" i="13" s="1"/>
  <c r="G71" i="14" a="1"/>
  <c r="G71" i="14" s="1"/>
  <c r="AC71" i="1" s="1"/>
  <c r="K587" i="13" s="1"/>
  <c r="F78" i="14" a="1"/>
  <c r="F78" i="14" s="1"/>
  <c r="V78" i="1" s="1"/>
  <c r="K425" i="13" s="1"/>
  <c r="F91" i="14" a="1"/>
  <c r="F91" i="14" s="1"/>
  <c r="V91" i="1" s="1"/>
  <c r="K458" i="13" s="1"/>
  <c r="F97" i="14" a="1"/>
  <c r="F97" i="14" s="1"/>
  <c r="V97" i="1" s="1"/>
  <c r="K483" i="13" s="1"/>
  <c r="G103" i="14" a="1"/>
  <c r="G103" i="14" s="1"/>
  <c r="AC103" i="1" s="1"/>
  <c r="K605" i="13" s="1"/>
  <c r="F110" i="14" a="1"/>
  <c r="F110" i="14" s="1"/>
  <c r="V110" i="1" s="1"/>
  <c r="K463" i="13" s="1"/>
  <c r="F116" i="14" a="1"/>
  <c r="F116" i="14" s="1"/>
  <c r="V116" i="1" s="1"/>
  <c r="K362" i="13" s="1"/>
  <c r="G122" i="14" a="1"/>
  <c r="G122" i="14" s="1"/>
  <c r="AC122" i="1" s="1"/>
  <c r="K620" i="13" s="1"/>
  <c r="F129" i="14" a="1"/>
  <c r="F129" i="14" s="1"/>
  <c r="V129" i="1" s="1"/>
  <c r="F135" i="14" a="1"/>
  <c r="F135" i="14" s="1"/>
  <c r="V135" i="1" s="1"/>
  <c r="K410" i="13" s="1"/>
  <c r="F141" i="14" a="1"/>
  <c r="F141" i="14" s="1"/>
  <c r="V141" i="1" s="1"/>
  <c r="K366" i="13" s="1"/>
  <c r="G147" i="14" a="1"/>
  <c r="G147" i="14" s="1"/>
  <c r="AC147" i="1" s="1"/>
  <c r="K621" i="13" s="1"/>
  <c r="F154" i="14" a="1"/>
  <c r="F154" i="14" s="1"/>
  <c r="V154" i="1" s="1"/>
  <c r="K368" i="13" s="1"/>
  <c r="G160" i="14" a="1"/>
  <c r="G160" i="14" s="1"/>
  <c r="AC160" i="1" s="1"/>
  <c r="K697" i="13" s="1"/>
  <c r="F173" i="14" a="1"/>
  <c r="F173" i="14" s="1"/>
  <c r="V173" i="1" s="1"/>
  <c r="K371" i="13" s="1"/>
  <c r="G179" i="14" a="1"/>
  <c r="G179" i="14" s="1"/>
  <c r="AC179" i="1" s="1"/>
  <c r="K642" i="13" s="1"/>
  <c r="F186" i="14" a="1"/>
  <c r="F186" i="14" s="1"/>
  <c r="V186" i="1" s="1"/>
  <c r="K395" i="13" s="1"/>
  <c r="G192" i="14" a="1"/>
  <c r="G192" i="14" s="1"/>
  <c r="AC192" i="1" s="1"/>
  <c r="K533" i="13" s="1"/>
  <c r="G191" i="2" a="1"/>
  <c r="G191" i="2" s="1"/>
  <c r="AB191" i="1" s="1"/>
  <c r="F186" i="2" a="1"/>
  <c r="F186" i="2" s="1"/>
  <c r="U186" i="1" s="1"/>
  <c r="G175" i="2" a="1"/>
  <c r="G175" i="2" s="1"/>
  <c r="AB175" i="1" s="1"/>
  <c r="F170" i="2" a="1"/>
  <c r="F170" i="2" s="1"/>
  <c r="U170" i="1" s="1"/>
  <c r="G159" i="2" a="1"/>
  <c r="G159" i="2" s="1"/>
  <c r="AB159" i="1" s="1"/>
  <c r="F154" i="2" a="1"/>
  <c r="F154" i="2" s="1"/>
  <c r="U154" i="1" s="1"/>
  <c r="G139" i="2" a="1"/>
  <c r="G139" i="2" s="1"/>
  <c r="AB139" i="1" s="1"/>
  <c r="G132" i="2" a="1"/>
  <c r="G132" i="2" s="1"/>
  <c r="AB132" i="1" s="1"/>
  <c r="G125" i="2" a="1"/>
  <c r="G125" i="2" s="1"/>
  <c r="AB125" i="1" s="1"/>
  <c r="F116" i="2" a="1"/>
  <c r="F116" i="2" s="1"/>
  <c r="U116" i="1" s="1"/>
  <c r="F194" i="19" a="1"/>
  <c r="F194" i="19" s="1"/>
  <c r="X194" i="1" s="1"/>
  <c r="F186" i="19" a="1"/>
  <c r="F186" i="19" s="1"/>
  <c r="X186" i="1" s="1"/>
  <c r="F178" i="19" a="1"/>
  <c r="F178" i="19" s="1"/>
  <c r="X178" i="1" s="1"/>
  <c r="F170" i="19" a="1"/>
  <c r="F170" i="19" s="1"/>
  <c r="X170" i="1" s="1"/>
  <c r="F162" i="19" a="1"/>
  <c r="F162" i="19" s="1"/>
  <c r="X162" i="1" s="1"/>
  <c r="F148" i="19" a="1"/>
  <c r="F148" i="19" s="1"/>
  <c r="X148" i="1" s="1"/>
  <c r="F122" i="19" a="1"/>
  <c r="F122" i="19" s="1"/>
  <c r="X122" i="1" s="1"/>
  <c r="F95" i="19" a="1"/>
  <c r="F95" i="19" s="1"/>
  <c r="X95" i="1" s="1"/>
  <c r="G181" i="18" a="1"/>
  <c r="G181" i="18" s="1"/>
  <c r="AF181" i="1" s="1"/>
  <c r="G92" i="18" a="1"/>
  <c r="G92" i="18" s="1"/>
  <c r="AF92" i="1" s="1"/>
  <c r="G190" i="17" a="1"/>
  <c r="G190" i="17" s="1"/>
  <c r="AD190" i="1" s="1"/>
  <c r="F180" i="17" a="1"/>
  <c r="F180" i="17" s="1"/>
  <c r="W180" i="1" s="1"/>
  <c r="F169" i="17" a="1"/>
  <c r="F169" i="17" s="1"/>
  <c r="W169" i="1" s="1"/>
  <c r="G156" i="17" a="1"/>
  <c r="G156" i="17" s="1"/>
  <c r="AD156" i="1" s="1"/>
  <c r="F147" i="17" a="1"/>
  <c r="F147" i="17" s="1"/>
  <c r="W147" i="1" s="1"/>
  <c r="G139" i="17" a="1"/>
  <c r="G139" i="17" s="1"/>
  <c r="AD139" i="1" s="1"/>
  <c r="G125" i="17" a="1"/>
  <c r="G125" i="17" s="1"/>
  <c r="AD125" i="1" s="1"/>
  <c r="F98" i="17" a="1"/>
  <c r="F98" i="17" s="1"/>
  <c r="W98" i="1" s="1"/>
  <c r="G44" i="17" a="1"/>
  <c r="G44" i="17" s="1"/>
  <c r="AD44" i="1" s="1"/>
  <c r="G12" i="17" a="1"/>
  <c r="G12" i="17" s="1"/>
  <c r="AD12" i="1" s="1"/>
  <c r="F82" i="17" a="1"/>
  <c r="F82" i="17" s="1"/>
  <c r="W82" i="1" s="1"/>
  <c r="F38" i="17" a="1"/>
  <c r="F38" i="17" s="1"/>
  <c r="W38" i="1" s="1"/>
  <c r="F6" i="17" a="1"/>
  <c r="F6" i="17" s="1"/>
  <c r="W6" i="1" s="1"/>
  <c r="G117" i="17" a="1"/>
  <c r="G117" i="17" s="1"/>
  <c r="AD117" i="1" s="1"/>
  <c r="G57" i="17" a="1"/>
  <c r="G57" i="17" s="1"/>
  <c r="AD57" i="1" s="1"/>
  <c r="G23" i="16" a="1"/>
  <c r="G23" i="16" s="1"/>
  <c r="AG23" i="1" s="1"/>
  <c r="F61" i="16" a="1"/>
  <c r="F61" i="16" s="1"/>
  <c r="Z61" i="1" s="1"/>
  <c r="F22" i="17" a="1"/>
  <c r="F22" i="17" s="1"/>
  <c r="W22" i="1" s="1"/>
  <c r="G39" i="18" a="1"/>
  <c r="G39" i="18" s="1"/>
  <c r="AF39" i="1" s="1"/>
  <c r="F81" i="19" a="1"/>
  <c r="F81" i="19" s="1"/>
  <c r="X81" i="1" s="1"/>
  <c r="G6" i="19" a="1"/>
  <c r="G6" i="19" s="1"/>
  <c r="AE6" i="1" s="1"/>
  <c r="G9" i="19" a="1"/>
  <c r="G9" i="19" s="1"/>
  <c r="AE9" i="1" s="1"/>
  <c r="G16" i="19" a="1"/>
  <c r="G16" i="19" s="1"/>
  <c r="AE16" i="1" s="1"/>
  <c r="G18" i="19" a="1"/>
  <c r="G18" i="19" s="1"/>
  <c r="G21" i="19" a="1"/>
  <c r="G21" i="19" s="1"/>
  <c r="AE21" i="1" s="1"/>
  <c r="G28" i="19" a="1"/>
  <c r="G28" i="19" s="1"/>
  <c r="AE28" i="1" s="1"/>
  <c r="G31" i="19" a="1"/>
  <c r="G31" i="19" s="1"/>
  <c r="AE31" i="1" s="1"/>
  <c r="G40" i="19" a="1"/>
  <c r="G40" i="19" s="1"/>
  <c r="AE40" i="1" s="1"/>
  <c r="G43" i="19" a="1"/>
  <c r="G43" i="19" s="1"/>
  <c r="AE43" i="1" s="1"/>
  <c r="G46" i="19" a="1"/>
  <c r="G46" i="19" s="1"/>
  <c r="AE46" i="1" s="1"/>
  <c r="G49" i="19" a="1"/>
  <c r="G49" i="19" s="1"/>
  <c r="AE49" i="1" s="1"/>
  <c r="G52" i="19" a="1"/>
  <c r="G52" i="19" s="1"/>
  <c r="AE52" i="1" s="1"/>
  <c r="G55" i="19" a="1"/>
  <c r="G55" i="19" s="1"/>
  <c r="AE55" i="1" s="1"/>
  <c r="G58" i="19" a="1"/>
  <c r="G58" i="19" s="1"/>
  <c r="AE58" i="1" s="1"/>
  <c r="G61" i="19" a="1"/>
  <c r="G61" i="19" s="1"/>
  <c r="AE61" i="1" s="1"/>
  <c r="G64" i="19" a="1"/>
  <c r="G64" i="19" s="1"/>
  <c r="AE64" i="1" s="1"/>
  <c r="G66" i="19" a="1"/>
  <c r="G66" i="19" s="1"/>
  <c r="AE66" i="1" s="1"/>
  <c r="G69" i="19" a="1"/>
  <c r="G69" i="19" s="1"/>
  <c r="AE69" i="1" s="1"/>
  <c r="G76" i="19" a="1"/>
  <c r="G76" i="19" s="1"/>
  <c r="AE76" i="1" s="1"/>
  <c r="G81" i="19" a="1"/>
  <c r="G81" i="19" s="1"/>
  <c r="AE81" i="1" s="1"/>
  <c r="G84" i="19" a="1"/>
  <c r="G84" i="19" s="1"/>
  <c r="AE84" i="1" s="1"/>
  <c r="G87" i="19" a="1"/>
  <c r="G87" i="19" s="1"/>
  <c r="AE87" i="1" s="1"/>
  <c r="G90" i="19" a="1"/>
  <c r="G90" i="19" s="1"/>
  <c r="G93" i="19" a="1"/>
  <c r="G93" i="19" s="1"/>
  <c r="G96" i="19" a="1"/>
  <c r="G96" i="19" s="1"/>
  <c r="AE96" i="1" s="1"/>
  <c r="G103" i="19" a="1"/>
  <c r="G103" i="19" s="1"/>
  <c r="AE103" i="1" s="1"/>
  <c r="G106" i="19" a="1"/>
  <c r="G106" i="19" s="1"/>
  <c r="AE106" i="1" s="1"/>
  <c r="G109" i="19" a="1"/>
  <c r="G109" i="19" s="1"/>
  <c r="AE109" i="1" s="1"/>
  <c r="G112" i="19" a="1"/>
  <c r="G112" i="19" s="1"/>
  <c r="AE112" i="1" s="1"/>
  <c r="G119" i="19" a="1"/>
  <c r="G119" i="19" s="1"/>
  <c r="AE119" i="1" s="1"/>
  <c r="G122" i="19" a="1"/>
  <c r="G122" i="19" s="1"/>
  <c r="G125" i="19" a="1"/>
  <c r="G125" i="19" s="1"/>
  <c r="G128" i="19" a="1"/>
  <c r="G128" i="19" s="1"/>
  <c r="AE128" i="1" s="1"/>
  <c r="G12" i="19" a="1"/>
  <c r="G12" i="19" s="1"/>
  <c r="AE12" i="1" s="1"/>
  <c r="G15" i="19" a="1"/>
  <c r="G15" i="19" s="1"/>
  <c r="AE15" i="1" s="1"/>
  <c r="G24" i="19" a="1"/>
  <c r="G24" i="19" s="1"/>
  <c r="AE24" i="1" s="1"/>
  <c r="G27" i="19" a="1"/>
  <c r="G27" i="19" s="1"/>
  <c r="AE27" i="1" s="1"/>
  <c r="G30" i="19" a="1"/>
  <c r="G30" i="19" s="1"/>
  <c r="AE30" i="1" s="1"/>
  <c r="G33" i="19" a="1"/>
  <c r="G33" i="19" s="1"/>
  <c r="AE33" i="1" s="1"/>
  <c r="G36" i="19" a="1"/>
  <c r="G36" i="19" s="1"/>
  <c r="AE36" i="1" s="1"/>
  <c r="G39" i="19" a="1"/>
  <c r="G39" i="19" s="1"/>
  <c r="AE39" i="1" s="1"/>
  <c r="G42" i="19" a="1"/>
  <c r="G42" i="19" s="1"/>
  <c r="AE42" i="1" s="1"/>
  <c r="G45" i="19" a="1"/>
  <c r="G45" i="19" s="1"/>
  <c r="AE45" i="1" s="1"/>
  <c r="G51" i="19" a="1"/>
  <c r="G51" i="19" s="1"/>
  <c r="AE51" i="1" s="1"/>
  <c r="G54" i="19" a="1"/>
  <c r="G54" i="19" s="1"/>
  <c r="AE54" i="1" s="1"/>
  <c r="G57" i="19" a="1"/>
  <c r="G57" i="19" s="1"/>
  <c r="AE57" i="1" s="1"/>
  <c r="G63" i="19" a="1"/>
  <c r="G63" i="19" s="1"/>
  <c r="AE63" i="1" s="1"/>
  <c r="G72" i="19" a="1"/>
  <c r="G72" i="19" s="1"/>
  <c r="AE72" i="1" s="1"/>
  <c r="G75" i="19" a="1"/>
  <c r="G75" i="19" s="1"/>
  <c r="AE75" i="1" s="1"/>
  <c r="G78" i="19" a="1"/>
  <c r="G78" i="19" s="1"/>
  <c r="AE78" i="1" s="1"/>
  <c r="G83" i="19" a="1"/>
  <c r="G83" i="19" s="1"/>
  <c r="AE83" i="1" s="1"/>
  <c r="G86" i="19" a="1"/>
  <c r="G86" i="19" s="1"/>
  <c r="AE86" i="1" s="1"/>
  <c r="G89" i="19" a="1"/>
  <c r="G89" i="19" s="1"/>
  <c r="AE89" i="1" s="1"/>
  <c r="G92" i="19" a="1"/>
  <c r="G92" i="19" s="1"/>
  <c r="AE92" i="1" s="1"/>
  <c r="G48" i="19" a="1"/>
  <c r="G48" i="19" s="1"/>
  <c r="AE48" i="1" s="1"/>
  <c r="G60" i="19" a="1"/>
  <c r="G60" i="19" s="1"/>
  <c r="AE60" i="1" s="1"/>
  <c r="G82" i="19" a="1"/>
  <c r="G82" i="19" s="1"/>
  <c r="AE82" i="1" s="1"/>
  <c r="G85" i="19" a="1"/>
  <c r="G85" i="19" s="1"/>
  <c r="AE85" i="1" s="1"/>
  <c r="G95" i="19" a="1"/>
  <c r="G95" i="19" s="1"/>
  <c r="G97" i="19" a="1"/>
  <c r="G97" i="19" s="1"/>
  <c r="G99" i="19" a="1"/>
  <c r="G99" i="19" s="1"/>
  <c r="AE99" i="1" s="1"/>
  <c r="G101" i="19" a="1"/>
  <c r="G101" i="19" s="1"/>
  <c r="AE101" i="1" s="1"/>
  <c r="G105" i="19" a="1"/>
  <c r="G105" i="19" s="1"/>
  <c r="AE105" i="1" s="1"/>
  <c r="G126" i="19" a="1"/>
  <c r="G126" i="19" s="1"/>
  <c r="G130" i="19" a="1"/>
  <c r="G130" i="19" s="1"/>
  <c r="AE130" i="1" s="1"/>
  <c r="G132" i="19" a="1"/>
  <c r="G132" i="19" s="1"/>
  <c r="AE132" i="1" s="1"/>
  <c r="G139" i="19" a="1"/>
  <c r="G139" i="19" s="1"/>
  <c r="AE139" i="1" s="1"/>
  <c r="G142" i="19" a="1"/>
  <c r="G142" i="19" s="1"/>
  <c r="G145" i="19" a="1"/>
  <c r="G145" i="19" s="1"/>
  <c r="AE145" i="1" s="1"/>
  <c r="G148" i="19" a="1"/>
  <c r="G148" i="19" s="1"/>
  <c r="AE148" i="1" s="1"/>
  <c r="G138" i="19" a="1"/>
  <c r="G138" i="19" s="1"/>
  <c r="AE138" i="1" s="1"/>
  <c r="G144" i="19" a="1"/>
  <c r="G144" i="19" s="1"/>
  <c r="AE144" i="1" s="1"/>
  <c r="G154" i="19" a="1"/>
  <c r="G154" i="19" s="1"/>
  <c r="AE154" i="1" s="1"/>
  <c r="G156" i="19" a="1"/>
  <c r="G156" i="19" s="1"/>
  <c r="G158" i="19" a="1"/>
  <c r="G158" i="19" s="1"/>
  <c r="G159" i="19" a="1"/>
  <c r="G159" i="19" s="1"/>
  <c r="AE159" i="1" s="1"/>
  <c r="G161" i="19" a="1"/>
  <c r="G161" i="19" s="1"/>
  <c r="AE161" i="1" s="1"/>
  <c r="G163" i="19" a="1"/>
  <c r="G163" i="19" s="1"/>
  <c r="AE163" i="1" s="1"/>
  <c r="G165" i="19" a="1"/>
  <c r="G165" i="19" s="1"/>
  <c r="AE165" i="1" s="1"/>
  <c r="G166" i="19" a="1"/>
  <c r="G166" i="19" s="1"/>
  <c r="AE166" i="1" s="1"/>
  <c r="G168" i="19" a="1"/>
  <c r="G168" i="19" s="1"/>
  <c r="AE168" i="1" s="1"/>
  <c r="G170" i="19" a="1"/>
  <c r="G170" i="19" s="1"/>
  <c r="AE170" i="1" s="1"/>
  <c r="G171" i="19" a="1"/>
  <c r="G171" i="19" s="1"/>
  <c r="AE171" i="1" s="1"/>
  <c r="G173" i="19" a="1"/>
  <c r="G173" i="19" s="1"/>
  <c r="AE173" i="1" s="1"/>
  <c r="G175" i="19" a="1"/>
  <c r="G175" i="19" s="1"/>
  <c r="AE175" i="1" s="1"/>
  <c r="G176" i="19" a="1"/>
  <c r="G176" i="19" s="1"/>
  <c r="AE176" i="1" s="1"/>
  <c r="G178" i="19" a="1"/>
  <c r="G178" i="19" s="1"/>
  <c r="G180" i="19" a="1"/>
  <c r="G180" i="19" s="1"/>
  <c r="AE180" i="1" s="1"/>
  <c r="G181" i="19" a="1"/>
  <c r="G181" i="19" s="1"/>
  <c r="AE181" i="1" s="1"/>
  <c r="G183" i="19" a="1"/>
  <c r="G183" i="19" s="1"/>
  <c r="AE183" i="1" s="1"/>
  <c r="G185" i="19" a="1"/>
  <c r="G185" i="19" s="1"/>
  <c r="AE185" i="1" s="1"/>
  <c r="G187" i="19" a="1"/>
  <c r="G187" i="19" s="1"/>
  <c r="AE187" i="1" s="1"/>
  <c r="G188" i="19" a="1"/>
  <c r="G188" i="19" s="1"/>
  <c r="AE188" i="1" s="1"/>
  <c r="G190" i="19" a="1"/>
  <c r="G190" i="19" s="1"/>
  <c r="AE190" i="1" s="1"/>
  <c r="G192" i="19" a="1"/>
  <c r="G192" i="19" s="1"/>
  <c r="AE192" i="1" s="1"/>
  <c r="G194" i="19" a="1"/>
  <c r="G194" i="19" s="1"/>
  <c r="AE194" i="1" s="1"/>
  <c r="G11" i="19" a="1"/>
  <c r="G11" i="19" s="1"/>
  <c r="AE11" i="1" s="1"/>
  <c r="G14" i="19" a="1"/>
  <c r="G14" i="19" s="1"/>
  <c r="AE14" i="1" s="1"/>
  <c r="G17" i="19" a="1"/>
  <c r="G17" i="19" s="1"/>
  <c r="AE17" i="1" s="1"/>
  <c r="G23" i="19" a="1"/>
  <c r="G23" i="19" s="1"/>
  <c r="AE23" i="1" s="1"/>
  <c r="G29" i="19" a="1"/>
  <c r="G29" i="19" s="1"/>
  <c r="AE29" i="1" s="1"/>
  <c r="G38" i="19" a="1"/>
  <c r="G38" i="19" s="1"/>
  <c r="AE38" i="1" s="1"/>
  <c r="G53" i="19" a="1"/>
  <c r="G53" i="19" s="1"/>
  <c r="AE53" i="1" s="1"/>
  <c r="G68" i="19" a="1"/>
  <c r="G68" i="19" s="1"/>
  <c r="AE68" i="1" s="1"/>
  <c r="G71" i="19" a="1"/>
  <c r="G71" i="19" s="1"/>
  <c r="AE71" i="1" s="1"/>
  <c r="G77" i="19" a="1"/>
  <c r="G77" i="19" s="1"/>
  <c r="AE77" i="1" s="1"/>
  <c r="G7" i="19" a="1"/>
  <c r="G7" i="19" s="1"/>
  <c r="AE7" i="1" s="1"/>
  <c r="G10" i="19" a="1"/>
  <c r="G10" i="19" s="1"/>
  <c r="AE10" i="1" s="1"/>
  <c r="G13" i="19" a="1"/>
  <c r="G13" i="19" s="1"/>
  <c r="AE13" i="1" s="1"/>
  <c r="G19" i="19" a="1"/>
  <c r="G19" i="19" s="1"/>
  <c r="AE19" i="1" s="1"/>
  <c r="G22" i="19" a="1"/>
  <c r="G22" i="19" s="1"/>
  <c r="AE22" i="1" s="1"/>
  <c r="G25" i="19" a="1"/>
  <c r="G25" i="19" s="1"/>
  <c r="AE25" i="1" s="1"/>
  <c r="G34" i="19" a="1"/>
  <c r="G34" i="19" s="1"/>
  <c r="AE34" i="1" s="1"/>
  <c r="G37" i="19" a="1"/>
  <c r="G37" i="19" s="1"/>
  <c r="AE37" i="1" s="1"/>
  <c r="G67" i="19" a="1"/>
  <c r="G67" i="19" s="1"/>
  <c r="AE67" i="1" s="1"/>
  <c r="G70" i="19" a="1"/>
  <c r="G70" i="19" s="1"/>
  <c r="AE70" i="1" s="1"/>
  <c r="G73" i="19" a="1"/>
  <c r="G73" i="19" s="1"/>
  <c r="AE73" i="1" s="1"/>
  <c r="G79" i="19" a="1"/>
  <c r="G79" i="19" s="1"/>
  <c r="AE79" i="1" s="1"/>
  <c r="G88" i="19" a="1"/>
  <c r="G88" i="19" s="1"/>
  <c r="AE88" i="1" s="1"/>
  <c r="G91" i="19" a="1"/>
  <c r="G91" i="19" s="1"/>
  <c r="AE91" i="1" s="1"/>
  <c r="G107" i="19" a="1"/>
  <c r="G107" i="19" s="1"/>
  <c r="AE107" i="1" s="1"/>
  <c r="G111" i="19" a="1"/>
  <c r="G111" i="19" s="1"/>
  <c r="AE111" i="1" s="1"/>
  <c r="G113" i="19" a="1"/>
  <c r="G113" i="19" s="1"/>
  <c r="AE113" i="1" s="1"/>
  <c r="G115" i="19" a="1"/>
  <c r="G115" i="19" s="1"/>
  <c r="AE115" i="1" s="1"/>
  <c r="G117" i="19" a="1"/>
  <c r="G117" i="19" s="1"/>
  <c r="AE117" i="1" s="1"/>
  <c r="G121" i="19" a="1"/>
  <c r="G121" i="19" s="1"/>
  <c r="G135" i="19" a="1"/>
  <c r="G135" i="19" s="1"/>
  <c r="AE135" i="1" s="1"/>
  <c r="G141" i="19" a="1"/>
  <c r="G141" i="19" s="1"/>
  <c r="AE141" i="1" s="1"/>
  <c r="G151" i="19" a="1"/>
  <c r="G151" i="19" s="1"/>
  <c r="AE151" i="1" s="1"/>
  <c r="G155" i="19" a="1"/>
  <c r="G155" i="19" s="1"/>
  <c r="AE155" i="1" s="1"/>
  <c r="G157" i="19" a="1"/>
  <c r="G157" i="19" s="1"/>
  <c r="AE157" i="1" s="1"/>
  <c r="G160" i="19" a="1"/>
  <c r="G160" i="19" s="1"/>
  <c r="G162" i="19" a="1"/>
  <c r="G162" i="19" s="1"/>
  <c r="AE162" i="1" s="1"/>
  <c r="G164" i="19" a="1"/>
  <c r="G164" i="19" s="1"/>
  <c r="G167" i="19" a="1"/>
  <c r="G167" i="19" s="1"/>
  <c r="AE167" i="1" s="1"/>
  <c r="G169" i="19" a="1"/>
  <c r="G169" i="19" s="1"/>
  <c r="G172" i="19" a="1"/>
  <c r="G172" i="19" s="1"/>
  <c r="G174" i="19" a="1"/>
  <c r="G174" i="19" s="1"/>
  <c r="AE174" i="1" s="1"/>
  <c r="G177" i="19" a="1"/>
  <c r="G177" i="19" s="1"/>
  <c r="AE177" i="1" s="1"/>
  <c r="G179" i="19" a="1"/>
  <c r="G179" i="19" s="1"/>
  <c r="AE179" i="1" s="1"/>
  <c r="G182" i="19" a="1"/>
  <c r="G182" i="19" s="1"/>
  <c r="AE182" i="1" s="1"/>
  <c r="G184" i="19" a="1"/>
  <c r="G184" i="19" s="1"/>
  <c r="G186" i="19" a="1"/>
  <c r="G186" i="19" s="1"/>
  <c r="AE186" i="1" s="1"/>
  <c r="G189" i="19" a="1"/>
  <c r="G189" i="19" s="1"/>
  <c r="AE189" i="1" s="1"/>
  <c r="G191" i="19" a="1"/>
  <c r="G191" i="19" s="1"/>
  <c r="AE191" i="1" s="1"/>
  <c r="G193" i="19" a="1"/>
  <c r="G193" i="19" s="1"/>
  <c r="AE193" i="1" s="1"/>
  <c r="G8" i="19" a="1"/>
  <c r="G8" i="19" s="1"/>
  <c r="AE8" i="1" s="1"/>
  <c r="G20" i="19" a="1"/>
  <c r="G20" i="19" s="1"/>
  <c r="AE20" i="1" s="1"/>
  <c r="G26" i="19" a="1"/>
  <c r="G26" i="19" s="1"/>
  <c r="AE26" i="1" s="1"/>
  <c r="G35" i="19" a="1"/>
  <c r="G35" i="19" s="1"/>
  <c r="AE35" i="1" s="1"/>
  <c r="G41" i="19" a="1"/>
  <c r="G41" i="19" s="1"/>
  <c r="AE41" i="1" s="1"/>
  <c r="G50" i="19" a="1"/>
  <c r="G50" i="19" s="1"/>
  <c r="AE50" i="1" s="1"/>
  <c r="G65" i="19" a="1"/>
  <c r="G65" i="19" s="1"/>
  <c r="AE65" i="1" s="1"/>
  <c r="G74" i="19" a="1"/>
  <c r="G74" i="19" s="1"/>
  <c r="AE74" i="1" s="1"/>
  <c r="G147" i="19" a="1"/>
  <c r="G147" i="19" s="1"/>
  <c r="AE147" i="1" s="1"/>
  <c r="F133" i="19" a="1"/>
  <c r="F133" i="19" s="1"/>
  <c r="F110" i="19" a="1"/>
  <c r="F110" i="19" s="1"/>
  <c r="G102" i="19" a="1"/>
  <c r="G102" i="19" s="1"/>
  <c r="AE102" i="1" s="1"/>
  <c r="G195" i="19" a="1"/>
  <c r="G195" i="19" s="1"/>
  <c r="AE195" i="1" s="1"/>
  <c r="F189" i="19" a="1"/>
  <c r="F189" i="19" s="1"/>
  <c r="X189" i="1" s="1"/>
  <c r="F185" i="19" a="1"/>
  <c r="F185" i="19" s="1"/>
  <c r="X185" i="1" s="1"/>
  <c r="F179" i="19" a="1"/>
  <c r="F179" i="19" s="1"/>
  <c r="X179" i="1" s="1"/>
  <c r="F175" i="19" a="1"/>
  <c r="F175" i="19" s="1"/>
  <c r="X175" i="1" s="1"/>
  <c r="F171" i="19" a="1"/>
  <c r="F171" i="19" s="1"/>
  <c r="X171" i="1" s="1"/>
  <c r="F165" i="19" a="1"/>
  <c r="F165" i="19" s="1"/>
  <c r="X165" i="1" s="1"/>
  <c r="F161" i="19" a="1"/>
  <c r="F161" i="19" s="1"/>
  <c r="F155" i="19" a="1"/>
  <c r="F155" i="19" s="1"/>
  <c r="X155" i="1" s="1"/>
  <c r="G152" i="19" a="1"/>
  <c r="G152" i="19" s="1"/>
  <c r="AE152" i="1" s="1"/>
  <c r="G146" i="19" a="1"/>
  <c r="G146" i="19" s="1"/>
  <c r="AE146" i="1" s="1"/>
  <c r="G143" i="19" a="1"/>
  <c r="G143" i="19" s="1"/>
  <c r="AE143" i="1" s="1"/>
  <c r="F132" i="19" a="1"/>
  <c r="F132" i="19" s="1"/>
  <c r="X132" i="1" s="1"/>
  <c r="F128" i="19" a="1"/>
  <c r="F128" i="19" s="1"/>
  <c r="G124" i="19" a="1"/>
  <c r="G124" i="19" s="1"/>
  <c r="AE124" i="1" s="1"/>
  <c r="G120" i="19" a="1"/>
  <c r="G120" i="19" s="1"/>
  <c r="AE120" i="1" s="1"/>
  <c r="G116" i="19" a="1"/>
  <c r="G116" i="19" s="1"/>
  <c r="AE116" i="1" s="1"/>
  <c r="F101" i="19" a="1"/>
  <c r="F101" i="19" s="1"/>
  <c r="F97" i="19" a="1"/>
  <c r="F97" i="19" s="1"/>
  <c r="X97" i="1" s="1"/>
  <c r="F93" i="19" a="1"/>
  <c r="F93" i="19" s="1"/>
  <c r="X93" i="1" s="1"/>
  <c r="F87" i="19" a="1"/>
  <c r="F87" i="19" s="1"/>
  <c r="X87" i="1" s="1"/>
  <c r="G59" i="19" a="1"/>
  <c r="G59" i="19" s="1"/>
  <c r="AE59" i="1" s="1"/>
  <c r="G47" i="19" a="1"/>
  <c r="G47" i="19" s="1"/>
  <c r="AE47" i="1" s="1"/>
  <c r="F12" i="19" a="1"/>
  <c r="F12" i="19" s="1"/>
  <c r="F15" i="19" a="1"/>
  <c r="F15" i="19" s="1"/>
  <c r="F24" i="19" a="1"/>
  <c r="F24" i="19" s="1"/>
  <c r="F27" i="19" a="1"/>
  <c r="F27" i="19" s="1"/>
  <c r="F30" i="19" a="1"/>
  <c r="F30" i="19" s="1"/>
  <c r="F33" i="19" a="1"/>
  <c r="F33" i="19" s="1"/>
  <c r="F36" i="19" a="1"/>
  <c r="F36" i="19" s="1"/>
  <c r="F39" i="19" a="1"/>
  <c r="F39" i="19" s="1"/>
  <c r="F42" i="19" a="1"/>
  <c r="F42" i="19" s="1"/>
  <c r="F45" i="19" a="1"/>
  <c r="F45" i="19" s="1"/>
  <c r="F51" i="19" a="1"/>
  <c r="F51" i="19" s="1"/>
  <c r="F54" i="19" a="1"/>
  <c r="F54" i="19" s="1"/>
  <c r="X54" i="1" s="1"/>
  <c r="F57" i="19" a="1"/>
  <c r="F57" i="19" s="1"/>
  <c r="F63" i="19" a="1"/>
  <c r="F63" i="19" s="1"/>
  <c r="F72" i="19" a="1"/>
  <c r="F72" i="19" s="1"/>
  <c r="F75" i="19" a="1"/>
  <c r="F75" i="19" s="1"/>
  <c r="X75" i="1" s="1"/>
  <c r="F78" i="19" a="1"/>
  <c r="F78" i="19" s="1"/>
  <c r="X78" i="1" s="1"/>
  <c r="F83" i="19" a="1"/>
  <c r="F83" i="19" s="1"/>
  <c r="F86" i="19" a="1"/>
  <c r="F86" i="19" s="1"/>
  <c r="X86" i="1" s="1"/>
  <c r="F89" i="19" a="1"/>
  <c r="F89" i="19" s="1"/>
  <c r="F92" i="19" a="1"/>
  <c r="F92" i="19" s="1"/>
  <c r="F99" i="19" a="1"/>
  <c r="F99" i="19" s="1"/>
  <c r="X99" i="1" s="1"/>
  <c r="F102" i="19" a="1"/>
  <c r="F102" i="19" s="1"/>
  <c r="X102" i="1" s="1"/>
  <c r="F105" i="19" a="1"/>
  <c r="F105" i="19" s="1"/>
  <c r="X105" i="1" s="1"/>
  <c r="F108" i="19" a="1"/>
  <c r="F108" i="19" s="1"/>
  <c r="X108" i="1" s="1"/>
  <c r="F115" i="19" a="1"/>
  <c r="F115" i="19" s="1"/>
  <c r="X115" i="1" s="1"/>
  <c r="F118" i="19" a="1"/>
  <c r="F118" i="19" s="1"/>
  <c r="X118" i="1" s="1"/>
  <c r="F121" i="19" a="1"/>
  <c r="F121" i="19" s="1"/>
  <c r="X121" i="1" s="1"/>
  <c r="F124" i="19" a="1"/>
  <c r="F124" i="19" s="1"/>
  <c r="F131" i="19" a="1"/>
  <c r="F131" i="19" s="1"/>
  <c r="X131" i="1" s="1"/>
  <c r="F8" i="19" a="1"/>
  <c r="F8" i="19" s="1"/>
  <c r="X8" i="1" s="1"/>
  <c r="F11" i="19" a="1"/>
  <c r="F11" i="19" s="1"/>
  <c r="X11" i="1" s="1"/>
  <c r="F14" i="19" a="1"/>
  <c r="F14" i="19" s="1"/>
  <c r="F17" i="19" a="1"/>
  <c r="F17" i="19" s="1"/>
  <c r="F20" i="19" a="1"/>
  <c r="F20" i="19" s="1"/>
  <c r="F23" i="19" a="1"/>
  <c r="F23" i="19" s="1"/>
  <c r="X23" i="1" s="1"/>
  <c r="F26" i="19" a="1"/>
  <c r="F26" i="19" s="1"/>
  <c r="F29" i="19" a="1"/>
  <c r="F29" i="19" s="1"/>
  <c r="X29" i="1" s="1"/>
  <c r="F35" i="19" a="1"/>
  <c r="F35" i="19" s="1"/>
  <c r="X35" i="1" s="1"/>
  <c r="F38" i="19" a="1"/>
  <c r="F38" i="19" s="1"/>
  <c r="X38" i="1" s="1"/>
  <c r="F41" i="19" a="1"/>
  <c r="F41" i="19" s="1"/>
  <c r="X41" i="1" s="1"/>
  <c r="F48" i="19" a="1"/>
  <c r="F48" i="19" s="1"/>
  <c r="F50" i="19" a="1"/>
  <c r="F50" i="19" s="1"/>
  <c r="F53" i="19" a="1"/>
  <c r="F53" i="19" s="1"/>
  <c r="X53" i="1" s="1"/>
  <c r="F60" i="19" a="1"/>
  <c r="F60" i="19" s="1"/>
  <c r="X60" i="1" s="1"/>
  <c r="F65" i="19" a="1"/>
  <c r="F65" i="19" s="1"/>
  <c r="X65" i="1" s="1"/>
  <c r="F68" i="19" a="1"/>
  <c r="F68" i="19" s="1"/>
  <c r="F71" i="19" a="1"/>
  <c r="F71" i="19" s="1"/>
  <c r="X71" i="1" s="1"/>
  <c r="F74" i="19" a="1"/>
  <c r="F74" i="19" s="1"/>
  <c r="F77" i="19" a="1"/>
  <c r="F77" i="19" s="1"/>
  <c r="X77" i="1" s="1"/>
  <c r="F80" i="19" a="1"/>
  <c r="F80" i="19" s="1"/>
  <c r="X80" i="1" s="1"/>
  <c r="F82" i="19" a="1"/>
  <c r="F82" i="19" s="1"/>
  <c r="X82" i="1" s="1"/>
  <c r="F85" i="19" a="1"/>
  <c r="F85" i="19" s="1"/>
  <c r="X85" i="1" s="1"/>
  <c r="F7" i="19" a="1"/>
  <c r="F7" i="19" s="1"/>
  <c r="F10" i="19" a="1"/>
  <c r="F10" i="19" s="1"/>
  <c r="X10" i="1" s="1"/>
  <c r="F13" i="19" a="1"/>
  <c r="F13" i="19" s="1"/>
  <c r="F19" i="19" a="1"/>
  <c r="F19" i="19" s="1"/>
  <c r="F22" i="19" a="1"/>
  <c r="F22" i="19" s="1"/>
  <c r="F25" i="19" a="1"/>
  <c r="F25" i="19" s="1"/>
  <c r="F34" i="19" a="1"/>
  <c r="F34" i="19" s="1"/>
  <c r="F37" i="19" a="1"/>
  <c r="F37" i="19" s="1"/>
  <c r="F67" i="19" a="1"/>
  <c r="F67" i="19" s="1"/>
  <c r="F70" i="19" a="1"/>
  <c r="F70" i="19" s="1"/>
  <c r="F73" i="19" a="1"/>
  <c r="F73" i="19" s="1"/>
  <c r="X73" i="1" s="1"/>
  <c r="F79" i="19" a="1"/>
  <c r="F79" i="19" s="1"/>
  <c r="F88" i="19" a="1"/>
  <c r="F88" i="19" s="1"/>
  <c r="F91" i="19" a="1"/>
  <c r="F91" i="19" s="1"/>
  <c r="F103" i="19" a="1"/>
  <c r="F103" i="19" s="1"/>
  <c r="F107" i="19" a="1"/>
  <c r="F107" i="19" s="1"/>
  <c r="X107" i="1" s="1"/>
  <c r="F109" i="19" a="1"/>
  <c r="F109" i="19" s="1"/>
  <c r="X109" i="1" s="1"/>
  <c r="F111" i="19" a="1"/>
  <c r="F111" i="19" s="1"/>
  <c r="X111" i="1" s="1"/>
  <c r="F113" i="19" a="1"/>
  <c r="F113" i="19" s="1"/>
  <c r="X113" i="1" s="1"/>
  <c r="F117" i="19" a="1"/>
  <c r="F117" i="19" s="1"/>
  <c r="F135" i="19" a="1"/>
  <c r="F135" i="19" s="1"/>
  <c r="F138" i="19" a="1"/>
  <c r="F138" i="19" s="1"/>
  <c r="X138" i="1" s="1"/>
  <c r="F141" i="19" a="1"/>
  <c r="F141" i="19" s="1"/>
  <c r="X141" i="1" s="1"/>
  <c r="F144" i="19" a="1"/>
  <c r="F144" i="19" s="1"/>
  <c r="X144" i="1" s="1"/>
  <c r="F151" i="19" a="1"/>
  <c r="F151" i="19" s="1"/>
  <c r="X151" i="1" s="1"/>
  <c r="F154" i="19" a="1"/>
  <c r="F154" i="19" s="1"/>
  <c r="X154" i="1" s="1"/>
  <c r="F195" i="19" a="1"/>
  <c r="F195" i="19" s="1"/>
  <c r="X195" i="1" s="1"/>
  <c r="F150" i="19" a="1"/>
  <c r="F150" i="19" s="1"/>
  <c r="X150" i="1" s="1"/>
  <c r="F153" i="19" a="1"/>
  <c r="F153" i="19" s="1"/>
  <c r="X153" i="1" s="1"/>
  <c r="F32" i="19" a="1"/>
  <c r="F32" i="19" s="1"/>
  <c r="X32" i="1" s="1"/>
  <c r="F44" i="19" a="1"/>
  <c r="F44" i="19" s="1"/>
  <c r="X44" i="1" s="1"/>
  <c r="F47" i="19" a="1"/>
  <c r="F47" i="19" s="1"/>
  <c r="X47" i="1" s="1"/>
  <c r="F56" i="19" a="1"/>
  <c r="F56" i="19" s="1"/>
  <c r="X56" i="1" s="1"/>
  <c r="F62" i="19" a="1"/>
  <c r="F62" i="19" s="1"/>
  <c r="X62" i="1" s="1"/>
  <c r="F16" i="19" a="1"/>
  <c r="F16" i="19" s="1"/>
  <c r="X16" i="1" s="1"/>
  <c r="F28" i="19" a="1"/>
  <c r="F28" i="19" s="1"/>
  <c r="F31" i="19" a="1"/>
  <c r="F31" i="19" s="1"/>
  <c r="F40" i="19" a="1"/>
  <c r="F40" i="19" s="1"/>
  <c r="F43" i="19" a="1"/>
  <c r="F43" i="19" s="1"/>
  <c r="F46" i="19" a="1"/>
  <c r="F46" i="19" s="1"/>
  <c r="F49" i="19" a="1"/>
  <c r="F49" i="19" s="1"/>
  <c r="F52" i="19" a="1"/>
  <c r="F52" i="19" s="1"/>
  <c r="F55" i="19" a="1"/>
  <c r="F55" i="19" s="1"/>
  <c r="F58" i="19" a="1"/>
  <c r="F58" i="19" s="1"/>
  <c r="F61" i="19" a="1"/>
  <c r="F61" i="19" s="1"/>
  <c r="X61" i="1" s="1"/>
  <c r="F64" i="19" a="1"/>
  <c r="F64" i="19" s="1"/>
  <c r="F76" i="19" a="1"/>
  <c r="F76" i="19" s="1"/>
  <c r="X76" i="1" s="1"/>
  <c r="F94" i="19" a="1"/>
  <c r="F94" i="19" s="1"/>
  <c r="X94" i="1" s="1"/>
  <c r="F96" i="19" a="1"/>
  <c r="F96" i="19" s="1"/>
  <c r="X96" i="1" s="1"/>
  <c r="F98" i="19" a="1"/>
  <c r="F98" i="19" s="1"/>
  <c r="X98" i="1" s="1"/>
  <c r="F100" i="19" a="1"/>
  <c r="F100" i="19" s="1"/>
  <c r="X100" i="1" s="1"/>
  <c r="F104" i="19" a="1"/>
  <c r="F104" i="19" s="1"/>
  <c r="X104" i="1" s="1"/>
  <c r="F119" i="19" a="1"/>
  <c r="F119" i="19" s="1"/>
  <c r="X119" i="1" s="1"/>
  <c r="F123" i="19" a="1"/>
  <c r="F123" i="19" s="1"/>
  <c r="X123" i="1" s="1"/>
  <c r="F125" i="19" a="1"/>
  <c r="F125" i="19" s="1"/>
  <c r="X125" i="1" s="1"/>
  <c r="F127" i="19" a="1"/>
  <c r="F127" i="19" s="1"/>
  <c r="X127" i="1" s="1"/>
  <c r="F129" i="19" a="1"/>
  <c r="F129" i="19" s="1"/>
  <c r="X129" i="1" s="1"/>
  <c r="F134" i="19" a="1"/>
  <c r="F134" i="19" s="1"/>
  <c r="X134" i="1" s="1"/>
  <c r="F137" i="19" a="1"/>
  <c r="F137" i="19" s="1"/>
  <c r="X137" i="1" s="1"/>
  <c r="F140" i="19" a="1"/>
  <c r="F140" i="19" s="1"/>
  <c r="X140" i="1" s="1"/>
  <c r="F147" i="19" a="1"/>
  <c r="F147" i="19" s="1"/>
  <c r="F59" i="19" a="1"/>
  <c r="F59" i="19" s="1"/>
  <c r="X59" i="1" s="1"/>
  <c r="G153" i="19" a="1"/>
  <c r="G153" i="19" s="1"/>
  <c r="AE153" i="1" s="1"/>
  <c r="G150" i="19" a="1"/>
  <c r="G150" i="19" s="1"/>
  <c r="AE150" i="1" s="1"/>
  <c r="F136" i="19" a="1"/>
  <c r="F136" i="19" s="1"/>
  <c r="G129" i="19" a="1"/>
  <c r="G129" i="19" s="1"/>
  <c r="AE129" i="1" s="1"/>
  <c r="F114" i="19" a="1"/>
  <c r="F114" i="19" s="1"/>
  <c r="F106" i="19" a="1"/>
  <c r="F106" i="19" s="1"/>
  <c r="X106" i="1" s="1"/>
  <c r="G98" i="19" a="1"/>
  <c r="G98" i="19" s="1"/>
  <c r="AE98" i="1" s="1"/>
  <c r="G94" i="19" a="1"/>
  <c r="G94" i="19" s="1"/>
  <c r="AE94" i="1" s="1"/>
  <c r="G62" i="19" a="1"/>
  <c r="G62" i="19" s="1"/>
  <c r="AE62" i="1" s="1"/>
  <c r="F193" i="19" a="1"/>
  <c r="F193" i="19" s="1"/>
  <c r="F191" i="19" a="1"/>
  <c r="F191" i="19" s="1"/>
  <c r="X191" i="1" s="1"/>
  <c r="F187" i="19" a="1"/>
  <c r="F187" i="19" s="1"/>
  <c r="F183" i="19" a="1"/>
  <c r="F183" i="19" s="1"/>
  <c r="F181" i="19" a="1"/>
  <c r="F181" i="19" s="1"/>
  <c r="F177" i="19" a="1"/>
  <c r="F177" i="19" s="1"/>
  <c r="F173" i="19" a="1"/>
  <c r="F173" i="19" s="1"/>
  <c r="F169" i="19" a="1"/>
  <c r="F169" i="19" s="1"/>
  <c r="X169" i="1" s="1"/>
  <c r="F167" i="19" a="1"/>
  <c r="F167" i="19" s="1"/>
  <c r="F163" i="19" a="1"/>
  <c r="F163" i="19" s="1"/>
  <c r="X163" i="1" s="1"/>
  <c r="F159" i="19" a="1"/>
  <c r="F159" i="19" s="1"/>
  <c r="X159" i="1" s="1"/>
  <c r="F157" i="19" a="1"/>
  <c r="F157" i="19" s="1"/>
  <c r="X157" i="1" s="1"/>
  <c r="G149" i="19" a="1"/>
  <c r="G149" i="19" s="1"/>
  <c r="AE149" i="1" s="1"/>
  <c r="F152" i="19" a="1"/>
  <c r="F152" i="19" s="1"/>
  <c r="X152" i="1" s="1"/>
  <c r="F149" i="19" a="1"/>
  <c r="F149" i="19" s="1"/>
  <c r="X149" i="1" s="1"/>
  <c r="F146" i="19" a="1"/>
  <c r="F146" i="19" s="1"/>
  <c r="X146" i="1" s="1"/>
  <c r="F143" i="19" a="1"/>
  <c r="F143" i="19" s="1"/>
  <c r="G140" i="19" a="1"/>
  <c r="G140" i="19" s="1"/>
  <c r="AE140" i="1" s="1"/>
  <c r="G137" i="19" a="1"/>
  <c r="G137" i="19" s="1"/>
  <c r="AE137" i="1" s="1"/>
  <c r="G134" i="19" a="1"/>
  <c r="G134" i="19" s="1"/>
  <c r="AE134" i="1" s="1"/>
  <c r="G131" i="19" a="1"/>
  <c r="G131" i="19" s="1"/>
  <c r="AE131" i="1" s="1"/>
  <c r="G127" i="19" a="1"/>
  <c r="G127" i="19" s="1"/>
  <c r="AE127" i="1" s="1"/>
  <c r="G123" i="19" a="1"/>
  <c r="G123" i="19" s="1"/>
  <c r="AE123" i="1" s="1"/>
  <c r="F120" i="19" a="1"/>
  <c r="F120" i="19" s="1"/>
  <c r="X120" i="1" s="1"/>
  <c r="F116" i="19" a="1"/>
  <c r="F116" i="19" s="1"/>
  <c r="X116" i="1" s="1"/>
  <c r="F112" i="19" a="1"/>
  <c r="F112" i="19" s="1"/>
  <c r="X112" i="1" s="1"/>
  <c r="G108" i="19" a="1"/>
  <c r="G108" i="19" s="1"/>
  <c r="AE108" i="1" s="1"/>
  <c r="G104" i="19" a="1"/>
  <c r="G104" i="19" s="1"/>
  <c r="AE104" i="1" s="1"/>
  <c r="G100" i="19" a="1"/>
  <c r="G100" i="19" s="1"/>
  <c r="G80" i="19" a="1"/>
  <c r="G80" i="19" s="1"/>
  <c r="AE80" i="1" s="1"/>
  <c r="F69" i="19" a="1"/>
  <c r="F69" i="19" s="1"/>
  <c r="X69" i="1" s="1"/>
  <c r="G56" i="19" a="1"/>
  <c r="G56" i="19" s="1"/>
  <c r="AE56" i="1" s="1"/>
  <c r="G44" i="19" a="1"/>
  <c r="G44" i="19" s="1"/>
  <c r="G32" i="19" a="1"/>
  <c r="G32" i="19" s="1"/>
  <c r="AE32" i="1" s="1"/>
  <c r="F21" i="19" a="1"/>
  <c r="F21" i="19" s="1"/>
  <c r="X21" i="1" s="1"/>
  <c r="F9" i="19" a="1"/>
  <c r="F9" i="19" s="1"/>
  <c r="X9" i="1" s="1"/>
  <c r="F8" i="18" a="1"/>
  <c r="F8" i="18" s="1"/>
  <c r="Y8" i="1" s="1"/>
  <c r="F11" i="18" a="1"/>
  <c r="F11" i="18" s="1"/>
  <c r="Y11" i="1" s="1"/>
  <c r="F14" i="18" a="1"/>
  <c r="F14" i="18" s="1"/>
  <c r="Y14" i="1" s="1"/>
  <c r="F17" i="18" a="1"/>
  <c r="F17" i="18" s="1"/>
  <c r="F20" i="18" a="1"/>
  <c r="F20" i="18" s="1"/>
  <c r="Y20" i="1" s="1"/>
  <c r="F23" i="18" a="1"/>
  <c r="F23" i="18" s="1"/>
  <c r="Y23" i="1" s="1"/>
  <c r="F26" i="18" a="1"/>
  <c r="F26" i="18" s="1"/>
  <c r="Y26" i="1" s="1"/>
  <c r="F29" i="18" a="1"/>
  <c r="F29" i="18" s="1"/>
  <c r="Y29" i="1" s="1"/>
  <c r="F32" i="18" a="1"/>
  <c r="F32" i="18" s="1"/>
  <c r="Y32" i="1" s="1"/>
  <c r="F34" i="18" a="1"/>
  <c r="F34" i="18" s="1"/>
  <c r="Y34" i="1" s="1"/>
  <c r="F37" i="18" a="1"/>
  <c r="F37" i="18" s="1"/>
  <c r="Y37" i="1" s="1"/>
  <c r="F44" i="18" a="1"/>
  <c r="F44" i="18" s="1"/>
  <c r="F46" i="18" a="1"/>
  <c r="F46" i="18" s="1"/>
  <c r="Y46" i="1" s="1"/>
  <c r="F49" i="18" a="1"/>
  <c r="F49" i="18" s="1"/>
  <c r="Y49" i="1" s="1"/>
  <c r="F52" i="18" a="1"/>
  <c r="F52" i="18" s="1"/>
  <c r="Y52" i="1" s="1"/>
  <c r="F55" i="18" a="1"/>
  <c r="F55" i="18" s="1"/>
  <c r="Y55" i="1" s="1"/>
  <c r="F58" i="18" a="1"/>
  <c r="F58" i="18" s="1"/>
  <c r="Y58" i="1" s="1"/>
  <c r="F61" i="18" a="1"/>
  <c r="F61" i="18" s="1"/>
  <c r="Y61" i="1" s="1"/>
  <c r="F63" i="18" a="1"/>
  <c r="F63" i="18" s="1"/>
  <c r="Y63" i="1" s="1"/>
  <c r="F72" i="18" a="1"/>
  <c r="F72" i="18" s="1"/>
  <c r="F77" i="18" a="1"/>
  <c r="F77" i="18" s="1"/>
  <c r="Y77" i="1" s="1"/>
  <c r="F79" i="18" a="1"/>
  <c r="F79" i="18" s="1"/>
  <c r="Y79" i="1" s="1"/>
  <c r="F88" i="18" a="1"/>
  <c r="F88" i="18" s="1"/>
  <c r="Y88" i="1" s="1"/>
  <c r="F93" i="18" a="1"/>
  <c r="F93" i="18" s="1"/>
  <c r="Y93" i="1" s="1"/>
  <c r="F101" i="18" a="1"/>
  <c r="F101" i="18" s="1"/>
  <c r="Y101" i="1" s="1"/>
  <c r="F109" i="18" a="1"/>
  <c r="F109" i="18" s="1"/>
  <c r="Y109" i="1" s="1"/>
  <c r="F117" i="18" a="1"/>
  <c r="F117" i="18" s="1"/>
  <c r="Y117" i="1" s="1"/>
  <c r="F125" i="18" a="1"/>
  <c r="F125" i="18" s="1"/>
  <c r="Y125" i="1" s="1"/>
  <c r="F133" i="18" a="1"/>
  <c r="F133" i="18" s="1"/>
  <c r="Y133" i="1" s="1"/>
  <c r="F7" i="18" a="1"/>
  <c r="F7" i="18" s="1"/>
  <c r="Y7" i="1" s="1"/>
  <c r="F10" i="18" a="1"/>
  <c r="F10" i="18" s="1"/>
  <c r="Y10" i="1" s="1"/>
  <c r="F13" i="18" a="1"/>
  <c r="F13" i="18" s="1"/>
  <c r="Y13" i="1" s="1"/>
  <c r="F19" i="18" a="1"/>
  <c r="F19" i="18" s="1"/>
  <c r="Y19" i="1" s="1"/>
  <c r="F22" i="18" a="1"/>
  <c r="F22" i="18" s="1"/>
  <c r="Y22" i="1" s="1"/>
  <c r="F25" i="18" a="1"/>
  <c r="F25" i="18" s="1"/>
  <c r="Y25" i="1" s="1"/>
  <c r="F31" i="18" a="1"/>
  <c r="F31" i="18" s="1"/>
  <c r="F40" i="18" a="1"/>
  <c r="F40" i="18" s="1"/>
  <c r="Y40" i="1" s="1"/>
  <c r="F43" i="18" a="1"/>
  <c r="F43" i="18" s="1"/>
  <c r="Y43" i="1" s="1"/>
  <c r="F51" i="18" a="1"/>
  <c r="F51" i="18" s="1"/>
  <c r="Y51" i="1" s="1"/>
  <c r="F54" i="18" a="1"/>
  <c r="F54" i="18" s="1"/>
  <c r="Y54" i="1" s="1"/>
  <c r="F57" i="18" a="1"/>
  <c r="F57" i="18" s="1"/>
  <c r="Y57" i="1" s="1"/>
  <c r="F65" i="18" a="1"/>
  <c r="F65" i="18" s="1"/>
  <c r="Y65" i="1" s="1"/>
  <c r="F68" i="18" a="1"/>
  <c r="F68" i="18" s="1"/>
  <c r="Y68" i="1" s="1"/>
  <c r="F71" i="18" a="1"/>
  <c r="F71" i="18" s="1"/>
  <c r="F74" i="18" a="1"/>
  <c r="F74" i="18" s="1"/>
  <c r="Y74" i="1" s="1"/>
  <c r="F81" i="18" a="1"/>
  <c r="F81" i="18" s="1"/>
  <c r="Y81" i="1" s="1"/>
  <c r="F84" i="18" a="1"/>
  <c r="F84" i="18" s="1"/>
  <c r="Y84" i="1" s="1"/>
  <c r="F16" i="18" a="1"/>
  <c r="F16" i="18" s="1"/>
  <c r="F28" i="18" a="1"/>
  <c r="F28" i="18" s="1"/>
  <c r="Y28" i="1" s="1"/>
  <c r="F50" i="18" a="1"/>
  <c r="F50" i="18" s="1"/>
  <c r="Y50" i="1" s="1"/>
  <c r="F53" i="18" a="1"/>
  <c r="F53" i="18" s="1"/>
  <c r="Y53" i="1" s="1"/>
  <c r="F62" i="18" a="1"/>
  <c r="F62" i="18" s="1"/>
  <c r="Y62" i="1" s="1"/>
  <c r="F78" i="18" a="1"/>
  <c r="F78" i="18" s="1"/>
  <c r="Y78" i="1" s="1"/>
  <c r="F95" i="18" a="1"/>
  <c r="F95" i="18" s="1"/>
  <c r="Y95" i="1" s="1"/>
  <c r="F97" i="18" a="1"/>
  <c r="F97" i="18" s="1"/>
  <c r="Y97" i="1" s="1"/>
  <c r="F99" i="18" a="1"/>
  <c r="F99" i="18" s="1"/>
  <c r="F108" i="18" a="1"/>
  <c r="F108" i="18" s="1"/>
  <c r="Y108" i="1" s="1"/>
  <c r="F112" i="18" a="1"/>
  <c r="F112" i="18" s="1"/>
  <c r="Y112" i="1" s="1"/>
  <c r="F114" i="18" a="1"/>
  <c r="F114" i="18" s="1"/>
  <c r="Y114" i="1" s="1"/>
  <c r="F118" i="18" a="1"/>
  <c r="F118" i="18" s="1"/>
  <c r="Y118" i="1" s="1"/>
  <c r="F127" i="18" a="1"/>
  <c r="F127" i="18" s="1"/>
  <c r="Y127" i="1" s="1"/>
  <c r="F129" i="18" a="1"/>
  <c r="F129" i="18" s="1"/>
  <c r="Y129" i="1" s="1"/>
  <c r="F131" i="18" a="1"/>
  <c r="F131" i="18" s="1"/>
  <c r="Y131" i="1" s="1"/>
  <c r="F141" i="18" a="1"/>
  <c r="F141" i="18" s="1"/>
  <c r="F149" i="18" a="1"/>
  <c r="F149" i="18" s="1"/>
  <c r="Y149" i="1" s="1"/>
  <c r="F158" i="18" a="1"/>
  <c r="F158" i="18" s="1"/>
  <c r="Y158" i="1" s="1"/>
  <c r="F162" i="18" a="1"/>
  <c r="F162" i="18" s="1"/>
  <c r="Y162" i="1" s="1"/>
  <c r="F166" i="18" a="1"/>
  <c r="F166" i="18" s="1"/>
  <c r="Y166" i="1" s="1"/>
  <c r="F170" i="18" a="1"/>
  <c r="F170" i="18" s="1"/>
  <c r="Y170" i="1" s="1"/>
  <c r="F174" i="18" a="1"/>
  <c r="F174" i="18" s="1"/>
  <c r="Y174" i="1" s="1"/>
  <c r="F178" i="18" a="1"/>
  <c r="F178" i="18" s="1"/>
  <c r="Y178" i="1" s="1"/>
  <c r="F182" i="18" a="1"/>
  <c r="F182" i="18" s="1"/>
  <c r="F186" i="18" a="1"/>
  <c r="F186" i="18" s="1"/>
  <c r="Y186" i="1" s="1"/>
  <c r="F190" i="18" a="1"/>
  <c r="F190" i="18" s="1"/>
  <c r="Y190" i="1" s="1"/>
  <c r="F194" i="18" a="1"/>
  <c r="F194" i="18" s="1"/>
  <c r="Y194" i="1" s="1"/>
  <c r="F193" i="18" a="1"/>
  <c r="F193" i="18" s="1"/>
  <c r="Y193" i="1" s="1"/>
  <c r="F195" i="18" a="1"/>
  <c r="F195" i="18" s="1"/>
  <c r="Y195" i="1" s="1"/>
  <c r="F35" i="18" a="1"/>
  <c r="F35" i="18" s="1"/>
  <c r="Y35" i="1" s="1"/>
  <c r="F38" i="18" a="1"/>
  <c r="F38" i="18" s="1"/>
  <c r="Y38" i="1" s="1"/>
  <c r="F41" i="18" a="1"/>
  <c r="F41" i="18" s="1"/>
  <c r="F47" i="18" a="1"/>
  <c r="F47" i="18" s="1"/>
  <c r="Y47" i="1" s="1"/>
  <c r="F56" i="18" a="1"/>
  <c r="F56" i="18" s="1"/>
  <c r="Y56" i="1" s="1"/>
  <c r="F59" i="18" a="1"/>
  <c r="F59" i="18" s="1"/>
  <c r="Y59" i="1" s="1"/>
  <c r="F66" i="18" a="1"/>
  <c r="F66" i="18" s="1"/>
  <c r="Y66" i="1" s="1"/>
  <c r="F69" i="18" a="1"/>
  <c r="F69" i="18" s="1"/>
  <c r="Y69" i="1" s="1"/>
  <c r="F75" i="18" a="1"/>
  <c r="F75" i="18" s="1"/>
  <c r="Y75" i="1" s="1"/>
  <c r="F82" i="18" a="1"/>
  <c r="F82" i="18" s="1"/>
  <c r="Y82" i="1" s="1"/>
  <c r="F85" i="18" a="1"/>
  <c r="F85" i="18" s="1"/>
  <c r="F87" i="18" a="1"/>
  <c r="F87" i="18" s="1"/>
  <c r="Y87" i="1" s="1"/>
  <c r="F89" i="18" a="1"/>
  <c r="F89" i="18" s="1"/>
  <c r="Y89" i="1" s="1"/>
  <c r="F91" i="18" a="1"/>
  <c r="F91" i="18" s="1"/>
  <c r="Y91" i="1" s="1"/>
  <c r="F100" i="18" a="1"/>
  <c r="F100" i="18" s="1"/>
  <c r="Y100" i="1" s="1"/>
  <c r="F104" i="18" a="1"/>
  <c r="F104" i="18" s="1"/>
  <c r="Y104" i="1" s="1"/>
  <c r="F106" i="18" a="1"/>
  <c r="F106" i="18" s="1"/>
  <c r="Y106" i="1" s="1"/>
  <c r="F110" i="18" a="1"/>
  <c r="F110" i="18" s="1"/>
  <c r="Y110" i="1" s="1"/>
  <c r="F119" i="18" a="1"/>
  <c r="F119" i="18" s="1"/>
  <c r="Y119" i="1" s="1"/>
  <c r="F121" i="18" a="1"/>
  <c r="F121" i="18" s="1"/>
  <c r="Y121" i="1" s="1"/>
  <c r="F123" i="18" a="1"/>
  <c r="F123" i="18" s="1"/>
  <c r="Y123" i="1" s="1"/>
  <c r="F132" i="18" a="1"/>
  <c r="F132" i="18" s="1"/>
  <c r="Y132" i="1" s="1"/>
  <c r="F136" i="18" a="1"/>
  <c r="F136" i="18" s="1"/>
  <c r="Y136" i="1" s="1"/>
  <c r="F138" i="18" a="1"/>
  <c r="F138" i="18" s="1"/>
  <c r="Y138" i="1" s="1"/>
  <c r="F140" i="18" a="1"/>
  <c r="F140" i="18" s="1"/>
  <c r="Y140" i="1" s="1"/>
  <c r="F143" i="18" a="1"/>
  <c r="F143" i="18" s="1"/>
  <c r="Y143" i="1" s="1"/>
  <c r="F146" i="18" a="1"/>
  <c r="F146" i="18" s="1"/>
  <c r="Y146" i="1" s="1"/>
  <c r="F148" i="18" a="1"/>
  <c r="F148" i="18" s="1"/>
  <c r="Y148" i="1" s="1"/>
  <c r="F151" i="18" a="1"/>
  <c r="F151" i="18" s="1"/>
  <c r="Y151" i="1" s="1"/>
  <c r="F154" i="18" a="1"/>
  <c r="F154" i="18" s="1"/>
  <c r="Y154" i="1" s="1"/>
  <c r="F157" i="18" a="1"/>
  <c r="F157" i="18" s="1"/>
  <c r="F161" i="18" a="1"/>
  <c r="F161" i="18" s="1"/>
  <c r="Y161" i="1" s="1"/>
  <c r="F165" i="18" a="1"/>
  <c r="F165" i="18" s="1"/>
  <c r="Y165" i="1" s="1"/>
  <c r="F169" i="18" a="1"/>
  <c r="F169" i="18" s="1"/>
  <c r="Y169" i="1" s="1"/>
  <c r="F173" i="18" a="1"/>
  <c r="F173" i="18" s="1"/>
  <c r="Y173" i="1" s="1"/>
  <c r="F177" i="18" a="1"/>
  <c r="F177" i="18" s="1"/>
  <c r="Y177" i="1" s="1"/>
  <c r="F181" i="18" a="1"/>
  <c r="F181" i="18" s="1"/>
  <c r="Y181" i="1" s="1"/>
  <c r="F185" i="18" a="1"/>
  <c r="F185" i="18" s="1"/>
  <c r="Y185" i="1" s="1"/>
  <c r="F189" i="18" a="1"/>
  <c r="F189" i="18" s="1"/>
  <c r="Y189" i="1" s="1"/>
  <c r="F6" i="18" a="1"/>
  <c r="F6" i="18" s="1"/>
  <c r="Y6" i="1" s="1"/>
  <c r="F9" i="18" a="1"/>
  <c r="F9" i="18" s="1"/>
  <c r="Y9" i="1" s="1"/>
  <c r="F18" i="18" a="1"/>
  <c r="F18" i="18" s="1"/>
  <c r="Y18" i="1" s="1"/>
  <c r="F21" i="18" a="1"/>
  <c r="F21" i="18" s="1"/>
  <c r="F30" i="18" a="1"/>
  <c r="F30" i="18" s="1"/>
  <c r="Y30" i="1" s="1"/>
  <c r="F33" i="18" a="1"/>
  <c r="F33" i="18" s="1"/>
  <c r="Y33" i="1" s="1"/>
  <c r="F36" i="18" a="1"/>
  <c r="F36" i="18" s="1"/>
  <c r="Y36" i="1" s="1"/>
  <c r="F39" i="18" a="1"/>
  <c r="F39" i="18" s="1"/>
  <c r="Y39" i="1" s="1"/>
  <c r="F42" i="18" a="1"/>
  <c r="F42" i="18" s="1"/>
  <c r="Y42" i="1" s="1"/>
  <c r="F45" i="18" a="1"/>
  <c r="F45" i="18" s="1"/>
  <c r="Y45" i="1" s="1"/>
  <c r="F48" i="18" a="1"/>
  <c r="F48" i="18" s="1"/>
  <c r="Y48" i="1" s="1"/>
  <c r="F60" i="18" a="1"/>
  <c r="F60" i="18" s="1"/>
  <c r="Y60" i="1" s="1"/>
  <c r="F67" i="18" a="1"/>
  <c r="F67" i="18" s="1"/>
  <c r="Y67" i="1" s="1"/>
  <c r="F70" i="18" a="1"/>
  <c r="F70" i="18" s="1"/>
  <c r="Y70" i="1" s="1"/>
  <c r="F73" i="18" a="1"/>
  <c r="F73" i="18" s="1"/>
  <c r="Y73" i="1" s="1"/>
  <c r="F76" i="18" a="1"/>
  <c r="F76" i="18" s="1"/>
  <c r="Y76" i="1" s="1"/>
  <c r="F83" i="18" a="1"/>
  <c r="F83" i="18" s="1"/>
  <c r="Y83" i="1" s="1"/>
  <c r="F92" i="18" a="1"/>
  <c r="F92" i="18" s="1"/>
  <c r="Y92" i="1" s="1"/>
  <c r="F96" i="18" a="1"/>
  <c r="F96" i="18" s="1"/>
  <c r="Y96" i="1" s="1"/>
  <c r="F98" i="18" a="1"/>
  <c r="F98" i="18" s="1"/>
  <c r="Y98" i="1" s="1"/>
  <c r="F102" i="18" a="1"/>
  <c r="F102" i="18" s="1"/>
  <c r="Y102" i="1" s="1"/>
  <c r="F111" i="18" a="1"/>
  <c r="F111" i="18" s="1"/>
  <c r="Y111" i="1" s="1"/>
  <c r="F113" i="18" a="1"/>
  <c r="F113" i="18" s="1"/>
  <c r="Y113" i="1" s="1"/>
  <c r="F115" i="18" a="1"/>
  <c r="F115" i="18" s="1"/>
  <c r="F124" i="18" a="1"/>
  <c r="F124" i="18" s="1"/>
  <c r="Y124" i="1" s="1"/>
  <c r="F128" i="18" a="1"/>
  <c r="F128" i="18" s="1"/>
  <c r="Y128" i="1" s="1"/>
  <c r="F130" i="18" a="1"/>
  <c r="F130" i="18" s="1"/>
  <c r="Y130" i="1" s="1"/>
  <c r="F134" i="18" a="1"/>
  <c r="F134" i="18" s="1"/>
  <c r="F145" i="18" a="1"/>
  <c r="F145" i="18" s="1"/>
  <c r="Y145" i="1" s="1"/>
  <c r="F153" i="18" a="1"/>
  <c r="F153" i="18" s="1"/>
  <c r="Y153" i="1" s="1"/>
  <c r="F156" i="18" a="1"/>
  <c r="F156" i="18" s="1"/>
  <c r="Y156" i="1" s="1"/>
  <c r="F160" i="18" a="1"/>
  <c r="F160" i="18" s="1"/>
  <c r="Y160" i="1" s="1"/>
  <c r="F164" i="18" a="1"/>
  <c r="F164" i="18" s="1"/>
  <c r="Y164" i="1" s="1"/>
  <c r="F168" i="18" a="1"/>
  <c r="F168" i="18" s="1"/>
  <c r="Y168" i="1" s="1"/>
  <c r="F172" i="18" a="1"/>
  <c r="F172" i="18" s="1"/>
  <c r="Y172" i="1" s="1"/>
  <c r="F176" i="18" a="1"/>
  <c r="F176" i="18" s="1"/>
  <c r="Y176" i="1" s="1"/>
  <c r="F180" i="18" a="1"/>
  <c r="F180" i="18" s="1"/>
  <c r="Y180" i="1" s="1"/>
  <c r="F184" i="18" a="1"/>
  <c r="F184" i="18" s="1"/>
  <c r="Y184" i="1" s="1"/>
  <c r="F192" i="18" a="1"/>
  <c r="F192" i="18" s="1"/>
  <c r="Y192" i="1" s="1"/>
  <c r="G185" i="18" a="1"/>
  <c r="G185" i="18" s="1"/>
  <c r="AF185" i="1" s="1"/>
  <c r="F175" i="18" a="1"/>
  <c r="F175" i="18" s="1"/>
  <c r="Y175" i="1" s="1"/>
  <c r="G169" i="18" a="1"/>
  <c r="G169" i="18" s="1"/>
  <c r="AF169" i="1" s="1"/>
  <c r="F159" i="18" a="1"/>
  <c r="F159" i="18" s="1"/>
  <c r="Y159" i="1" s="1"/>
  <c r="G153" i="18" a="1"/>
  <c r="G153" i="18" s="1"/>
  <c r="F147" i="18" a="1"/>
  <c r="F147" i="18" s="1"/>
  <c r="Y147" i="1" s="1"/>
  <c r="G124" i="18" a="1"/>
  <c r="G124" i="18" s="1"/>
  <c r="AF124" i="1" s="1"/>
  <c r="F116" i="18" a="1"/>
  <c r="F116" i="18" s="1"/>
  <c r="Y116" i="1" s="1"/>
  <c r="F107" i="18" a="1"/>
  <c r="F107" i="18" s="1"/>
  <c r="G98" i="18" a="1"/>
  <c r="G98" i="18" s="1"/>
  <c r="AF98" i="1" s="1"/>
  <c r="F90" i="18" a="1"/>
  <c r="F90" i="18" s="1"/>
  <c r="Y90" i="1" s="1"/>
  <c r="F80" i="18" a="1"/>
  <c r="F80" i="18" s="1"/>
  <c r="Y80" i="1" s="1"/>
  <c r="G67" i="18" a="1"/>
  <c r="G67" i="18" s="1"/>
  <c r="G42" i="18" a="1"/>
  <c r="G42" i="18" s="1"/>
  <c r="AF42" i="1" s="1"/>
  <c r="G30" i="18" a="1"/>
  <c r="G30" i="18" s="1"/>
  <c r="AF30" i="1" s="1"/>
  <c r="G18" i="18" a="1"/>
  <c r="G18" i="18" s="1"/>
  <c r="AF18" i="1" s="1"/>
  <c r="G6" i="18" a="1"/>
  <c r="G6" i="18" s="1"/>
  <c r="AF6" i="1" s="1"/>
  <c r="G173" i="18" a="1"/>
  <c r="G173" i="18" s="1"/>
  <c r="AF173" i="1" s="1"/>
  <c r="G157" i="18" a="1"/>
  <c r="G157" i="18" s="1"/>
  <c r="AF157" i="1" s="1"/>
  <c r="F152" i="18" a="1"/>
  <c r="F152" i="18" s="1"/>
  <c r="Y152" i="1" s="1"/>
  <c r="F139" i="18" a="1"/>
  <c r="F139" i="18" s="1"/>
  <c r="G130" i="18" a="1"/>
  <c r="G130" i="18" s="1"/>
  <c r="AF130" i="1" s="1"/>
  <c r="F122" i="18" a="1"/>
  <c r="F122" i="18" s="1"/>
  <c r="Y122" i="1" s="1"/>
  <c r="G113" i="18" a="1"/>
  <c r="G113" i="18" s="1"/>
  <c r="AF113" i="1" s="1"/>
  <c r="F105" i="18" a="1"/>
  <c r="F105" i="18" s="1"/>
  <c r="G76" i="18" a="1"/>
  <c r="G76" i="18" s="1"/>
  <c r="AF76" i="1" s="1"/>
  <c r="F64" i="18" a="1"/>
  <c r="F64" i="18" s="1"/>
  <c r="Y64" i="1" s="1"/>
  <c r="F27" i="18" a="1"/>
  <c r="F27" i="18" s="1"/>
  <c r="Y27" i="1" s="1"/>
  <c r="F15" i="18" a="1"/>
  <c r="F15" i="18" s="1"/>
  <c r="G12" i="18" a="1"/>
  <c r="G12" i="18" s="1"/>
  <c r="AF12" i="1" s="1"/>
  <c r="G15" i="18" a="1"/>
  <c r="G15" i="18" s="1"/>
  <c r="AF15" i="1" s="1"/>
  <c r="G24" i="18" a="1"/>
  <c r="G24" i="18" s="1"/>
  <c r="AF24" i="1" s="1"/>
  <c r="G27" i="18" a="1"/>
  <c r="G27" i="18" s="1"/>
  <c r="AF27" i="1" s="1"/>
  <c r="G35" i="18" a="1"/>
  <c r="G35" i="18" s="1"/>
  <c r="AF35" i="1" s="1"/>
  <c r="G38" i="18" a="1"/>
  <c r="G38" i="18" s="1"/>
  <c r="AF38" i="1" s="1"/>
  <c r="G41" i="18" a="1"/>
  <c r="G41" i="18" s="1"/>
  <c r="AF41" i="1" s="1"/>
  <c r="G47" i="18" a="1"/>
  <c r="G47" i="18" s="1"/>
  <c r="G56" i="18" a="1"/>
  <c r="G56" i="18" s="1"/>
  <c r="AF56" i="1" s="1"/>
  <c r="G59" i="18" a="1"/>
  <c r="G59" i="18" s="1"/>
  <c r="AF59" i="1" s="1"/>
  <c r="G64" i="18" a="1"/>
  <c r="G64" i="18" s="1"/>
  <c r="AF64" i="1" s="1"/>
  <c r="G66" i="18" a="1"/>
  <c r="G66" i="18" s="1"/>
  <c r="AF66" i="1" s="1"/>
  <c r="G69" i="18" a="1"/>
  <c r="G69" i="18" s="1"/>
  <c r="AF69" i="1" s="1"/>
  <c r="G75" i="18" a="1"/>
  <c r="G75" i="18" s="1"/>
  <c r="AF75" i="1" s="1"/>
  <c r="G80" i="18" a="1"/>
  <c r="G80" i="18" s="1"/>
  <c r="AF80" i="1" s="1"/>
  <c r="G82" i="18" a="1"/>
  <c r="G82" i="18" s="1"/>
  <c r="AF82" i="1" s="1"/>
  <c r="G85" i="18" a="1"/>
  <c r="G85" i="18" s="1"/>
  <c r="AF85" i="1" s="1"/>
  <c r="G91" i="18" a="1"/>
  <c r="G91" i="18" s="1"/>
  <c r="AF91" i="1" s="1"/>
  <c r="G94" i="18" a="1"/>
  <c r="G94" i="18" s="1"/>
  <c r="AF94" i="1" s="1"/>
  <c r="G96" i="18" a="1"/>
  <c r="G96" i="18" s="1"/>
  <c r="G99" i="18" a="1"/>
  <c r="G99" i="18" s="1"/>
  <c r="AF99" i="1" s="1"/>
  <c r="G102" i="18" a="1"/>
  <c r="G102" i="18" s="1"/>
  <c r="AF102" i="1" s="1"/>
  <c r="G104" i="18" a="1"/>
  <c r="G104" i="18" s="1"/>
  <c r="AF104" i="1" s="1"/>
  <c r="G107" i="18" a="1"/>
  <c r="G107" i="18" s="1"/>
  <c r="AF107" i="1" s="1"/>
  <c r="G110" i="18" a="1"/>
  <c r="G110" i="18" s="1"/>
  <c r="AF110" i="1" s="1"/>
  <c r="G112" i="18" a="1"/>
  <c r="G112" i="18" s="1"/>
  <c r="AF112" i="1" s="1"/>
  <c r="G115" i="18" a="1"/>
  <c r="G115" i="18" s="1"/>
  <c r="AF115" i="1" s="1"/>
  <c r="G118" i="18" a="1"/>
  <c r="G118" i="18" s="1"/>
  <c r="AF118" i="1" s="1"/>
  <c r="G120" i="18" a="1"/>
  <c r="G120" i="18" s="1"/>
  <c r="AF120" i="1" s="1"/>
  <c r="G123" i="18" a="1"/>
  <c r="G123" i="18" s="1"/>
  <c r="AF123" i="1" s="1"/>
  <c r="G126" i="18" a="1"/>
  <c r="G126" i="18" s="1"/>
  <c r="AF126" i="1" s="1"/>
  <c r="G128" i="18" a="1"/>
  <c r="G128" i="18" s="1"/>
  <c r="AF128" i="1" s="1"/>
  <c r="G131" i="18" a="1"/>
  <c r="G131" i="18" s="1"/>
  <c r="AF131" i="1" s="1"/>
  <c r="G134" i="18" a="1"/>
  <c r="G134" i="18" s="1"/>
  <c r="AF134" i="1" s="1"/>
  <c r="G136" i="18" a="1"/>
  <c r="G136" i="18" s="1"/>
  <c r="AF136" i="1" s="1"/>
  <c r="G8" i="18" a="1"/>
  <c r="G8" i="18" s="1"/>
  <c r="AF8" i="1" s="1"/>
  <c r="G11" i="18" a="1"/>
  <c r="G11" i="18" s="1"/>
  <c r="AF11" i="1" s="1"/>
  <c r="G14" i="18" a="1"/>
  <c r="G14" i="18" s="1"/>
  <c r="AF14" i="1" s="1"/>
  <c r="G17" i="18" a="1"/>
  <c r="G17" i="18" s="1"/>
  <c r="AF17" i="1" s="1"/>
  <c r="G20" i="18" a="1"/>
  <c r="G20" i="18" s="1"/>
  <c r="G23" i="18" a="1"/>
  <c r="G23" i="18" s="1"/>
  <c r="AF23" i="1" s="1"/>
  <c r="G26" i="18" a="1"/>
  <c r="G26" i="18" s="1"/>
  <c r="AF26" i="1" s="1"/>
  <c r="G29" i="18" a="1"/>
  <c r="G29" i="18" s="1"/>
  <c r="AF29" i="1" s="1"/>
  <c r="G32" i="18" a="1"/>
  <c r="G32" i="18" s="1"/>
  <c r="G34" i="18" a="1"/>
  <c r="G34" i="18" s="1"/>
  <c r="G37" i="18" a="1"/>
  <c r="G37" i="18" s="1"/>
  <c r="AF37" i="1" s="1"/>
  <c r="G44" i="18" a="1"/>
  <c r="G44" i="18" s="1"/>
  <c r="AF44" i="1" s="1"/>
  <c r="G46" i="18" a="1"/>
  <c r="G46" i="18" s="1"/>
  <c r="AF46" i="1" s="1"/>
  <c r="G49" i="18" a="1"/>
  <c r="G49" i="18" s="1"/>
  <c r="AF49" i="1" s="1"/>
  <c r="G52" i="18" a="1"/>
  <c r="G52" i="18" s="1"/>
  <c r="AF52" i="1" s="1"/>
  <c r="G55" i="18" a="1"/>
  <c r="G55" i="18" s="1"/>
  <c r="AF55" i="1" s="1"/>
  <c r="G58" i="18" a="1"/>
  <c r="G58" i="18" s="1"/>
  <c r="G61" i="18" a="1"/>
  <c r="G61" i="18" s="1"/>
  <c r="AF61" i="1" s="1"/>
  <c r="G63" i="18" a="1"/>
  <c r="G63" i="18" s="1"/>
  <c r="AF63" i="1" s="1"/>
  <c r="G72" i="18" a="1"/>
  <c r="G72" i="18" s="1"/>
  <c r="AF72" i="1" s="1"/>
  <c r="G77" i="18" a="1"/>
  <c r="G77" i="18" s="1"/>
  <c r="AF77" i="1" s="1"/>
  <c r="G79" i="18" a="1"/>
  <c r="G79" i="18" s="1"/>
  <c r="AF79" i="1" s="1"/>
  <c r="G7" i="18" a="1"/>
  <c r="G7" i="18" s="1"/>
  <c r="AF7" i="1" s="1"/>
  <c r="G10" i="18" a="1"/>
  <c r="G10" i="18" s="1"/>
  <c r="AF10" i="1" s="1"/>
  <c r="G13" i="18" a="1"/>
  <c r="G13" i="18" s="1"/>
  <c r="G19" i="18" a="1"/>
  <c r="G19" i="18" s="1"/>
  <c r="AF19" i="1" s="1"/>
  <c r="G22" i="18" a="1"/>
  <c r="G22" i="18" s="1"/>
  <c r="AF22" i="1" s="1"/>
  <c r="G25" i="18" a="1"/>
  <c r="G25" i="18" s="1"/>
  <c r="AF25" i="1" s="1"/>
  <c r="G31" i="18" a="1"/>
  <c r="G31" i="18" s="1"/>
  <c r="AF31" i="1" s="1"/>
  <c r="G40" i="18" a="1"/>
  <c r="G40" i="18" s="1"/>
  <c r="AF40" i="1" s="1"/>
  <c r="G43" i="18" a="1"/>
  <c r="G43" i="18" s="1"/>
  <c r="AF43" i="1" s="1"/>
  <c r="G65" i="18" a="1"/>
  <c r="G65" i="18" s="1"/>
  <c r="AF65" i="1" s="1"/>
  <c r="G68" i="18" a="1"/>
  <c r="G68" i="18" s="1"/>
  <c r="G71" i="18" a="1"/>
  <c r="G71" i="18" s="1"/>
  <c r="AF71" i="1" s="1"/>
  <c r="G74" i="18" a="1"/>
  <c r="G74" i="18" s="1"/>
  <c r="AF74" i="1" s="1"/>
  <c r="G81" i="18" a="1"/>
  <c r="G81" i="18" s="1"/>
  <c r="AF81" i="1" s="1"/>
  <c r="G84" i="18" a="1"/>
  <c r="G84" i="18" s="1"/>
  <c r="G86" i="18" a="1"/>
  <c r="G86" i="18" s="1"/>
  <c r="AF86" i="1" s="1"/>
  <c r="G88" i="18" a="1"/>
  <c r="G88" i="18" s="1"/>
  <c r="AF88" i="1" s="1"/>
  <c r="G90" i="18" a="1"/>
  <c r="G90" i="18" s="1"/>
  <c r="AF90" i="1" s="1"/>
  <c r="G101" i="18" a="1"/>
  <c r="G101" i="18" s="1"/>
  <c r="AF101" i="1" s="1"/>
  <c r="G103" i="18" a="1"/>
  <c r="G103" i="18" s="1"/>
  <c r="AF103" i="1" s="1"/>
  <c r="G105" i="18" a="1"/>
  <c r="G105" i="18" s="1"/>
  <c r="AF105" i="1" s="1"/>
  <c r="G116" i="18" a="1"/>
  <c r="G116" i="18" s="1"/>
  <c r="AF116" i="1" s="1"/>
  <c r="G122" i="18" a="1"/>
  <c r="G122" i="18" s="1"/>
  <c r="G133" i="18" a="1"/>
  <c r="G133" i="18" s="1"/>
  <c r="G135" i="18" a="1"/>
  <c r="G135" i="18" s="1"/>
  <c r="AF135" i="1" s="1"/>
  <c r="G137" i="18" a="1"/>
  <c r="G137" i="18" s="1"/>
  <c r="AF137" i="1" s="1"/>
  <c r="G139" i="18" a="1"/>
  <c r="G139" i="18" s="1"/>
  <c r="AF139" i="1" s="1"/>
  <c r="G142" i="18" a="1"/>
  <c r="G142" i="18" s="1"/>
  <c r="AF142" i="1" s="1"/>
  <c r="G144" i="18" a="1"/>
  <c r="G144" i="18" s="1"/>
  <c r="AF144" i="1" s="1"/>
  <c r="G147" i="18" a="1"/>
  <c r="G147" i="18" s="1"/>
  <c r="AF147" i="1" s="1"/>
  <c r="G150" i="18" a="1"/>
  <c r="G150" i="18" s="1"/>
  <c r="AF150" i="1" s="1"/>
  <c r="G152" i="18" a="1"/>
  <c r="G152" i="18" s="1"/>
  <c r="G156" i="18" a="1"/>
  <c r="G156" i="18" s="1"/>
  <c r="AF156" i="1" s="1"/>
  <c r="G160" i="18" a="1"/>
  <c r="G160" i="18" s="1"/>
  <c r="AF160" i="1" s="1"/>
  <c r="G164" i="18" a="1"/>
  <c r="G164" i="18" s="1"/>
  <c r="AF164" i="1" s="1"/>
  <c r="G168" i="18" a="1"/>
  <c r="G168" i="18" s="1"/>
  <c r="AF168" i="1" s="1"/>
  <c r="G172" i="18" a="1"/>
  <c r="G172" i="18" s="1"/>
  <c r="AF172" i="1" s="1"/>
  <c r="G176" i="18" a="1"/>
  <c r="G176" i="18" s="1"/>
  <c r="AF176" i="1" s="1"/>
  <c r="G180" i="18" a="1"/>
  <c r="G180" i="18" s="1"/>
  <c r="AF180" i="1" s="1"/>
  <c r="G184" i="18" a="1"/>
  <c r="G184" i="18" s="1"/>
  <c r="AF184" i="1" s="1"/>
  <c r="G188" i="18" a="1"/>
  <c r="G188" i="18" s="1"/>
  <c r="AF188" i="1" s="1"/>
  <c r="G192" i="18" a="1"/>
  <c r="G192" i="18" s="1"/>
  <c r="AF192" i="1" s="1"/>
  <c r="G195" i="18" a="1"/>
  <c r="G195" i="18" s="1"/>
  <c r="AF195" i="1" s="1"/>
  <c r="G175" i="18" a="1"/>
  <c r="G175" i="18" s="1"/>
  <c r="AF175" i="1" s="1"/>
  <c r="G183" i="18" a="1"/>
  <c r="G183" i="18" s="1"/>
  <c r="AF183" i="1" s="1"/>
  <c r="G187" i="18" a="1"/>
  <c r="G187" i="18" s="1"/>
  <c r="AF187" i="1" s="1"/>
  <c r="G191" i="18" a="1"/>
  <c r="G191" i="18" s="1"/>
  <c r="AF191" i="1" s="1"/>
  <c r="G186" i="18" a="1"/>
  <c r="G186" i="18" s="1"/>
  <c r="AF186" i="1" s="1"/>
  <c r="G190" i="18" a="1"/>
  <c r="G190" i="18" s="1"/>
  <c r="AF190" i="1" s="1"/>
  <c r="G194" i="18" a="1"/>
  <c r="G194" i="18" s="1"/>
  <c r="AF194" i="1" s="1"/>
  <c r="G16" i="18" a="1"/>
  <c r="G16" i="18" s="1"/>
  <c r="AF16" i="1" s="1"/>
  <c r="G28" i="18" a="1"/>
  <c r="G28" i="18" s="1"/>
  <c r="AF28" i="1" s="1"/>
  <c r="G50" i="18" a="1"/>
  <c r="G50" i="18" s="1"/>
  <c r="AF50" i="1" s="1"/>
  <c r="G53" i="18" a="1"/>
  <c r="G53" i="18" s="1"/>
  <c r="AF53" i="1" s="1"/>
  <c r="G62" i="18" a="1"/>
  <c r="G62" i="18" s="1"/>
  <c r="AF62" i="1" s="1"/>
  <c r="G78" i="18" a="1"/>
  <c r="G78" i="18" s="1"/>
  <c r="AF78" i="1" s="1"/>
  <c r="G93" i="18" a="1"/>
  <c r="G93" i="18" s="1"/>
  <c r="AF93" i="1" s="1"/>
  <c r="G95" i="18" a="1"/>
  <c r="G95" i="18" s="1"/>
  <c r="AF95" i="1" s="1"/>
  <c r="G97" i="18" a="1"/>
  <c r="G97" i="18" s="1"/>
  <c r="G108" i="18" a="1"/>
  <c r="G108" i="18" s="1"/>
  <c r="AF108" i="1" s="1"/>
  <c r="G114" i="18" a="1"/>
  <c r="G114" i="18" s="1"/>
  <c r="AF114" i="1" s="1"/>
  <c r="G125" i="18" a="1"/>
  <c r="G125" i="18" s="1"/>
  <c r="AF125" i="1" s="1"/>
  <c r="G127" i="18" a="1"/>
  <c r="G127" i="18" s="1"/>
  <c r="G129" i="18" a="1"/>
  <c r="G129" i="18" s="1"/>
  <c r="AF129" i="1" s="1"/>
  <c r="G141" i="18" a="1"/>
  <c r="G141" i="18" s="1"/>
  <c r="AF141" i="1" s="1"/>
  <c r="G149" i="18" a="1"/>
  <c r="G149" i="18" s="1"/>
  <c r="AF149" i="1" s="1"/>
  <c r="G155" i="18" a="1"/>
  <c r="G155" i="18" s="1"/>
  <c r="G159" i="18" a="1"/>
  <c r="G159" i="18" s="1"/>
  <c r="AF159" i="1" s="1"/>
  <c r="G163" i="18" a="1"/>
  <c r="G163" i="18" s="1"/>
  <c r="AF163" i="1" s="1"/>
  <c r="G167" i="18" a="1"/>
  <c r="G167" i="18" s="1"/>
  <c r="AF167" i="1" s="1"/>
  <c r="G171" i="18" a="1"/>
  <c r="G171" i="18" s="1"/>
  <c r="G179" i="18" a="1"/>
  <c r="G179" i="18" s="1"/>
  <c r="AF179" i="1" s="1"/>
  <c r="G51" i="18" a="1"/>
  <c r="G51" i="18" s="1"/>
  <c r="AF51" i="1" s="1"/>
  <c r="G54" i="18" a="1"/>
  <c r="G54" i="18" s="1"/>
  <c r="AF54" i="1" s="1"/>
  <c r="G57" i="18" a="1"/>
  <c r="G57" i="18" s="1"/>
  <c r="G87" i="18" a="1"/>
  <c r="G87" i="18" s="1"/>
  <c r="AF87" i="1" s="1"/>
  <c r="G89" i="18" a="1"/>
  <c r="G89" i="18" s="1"/>
  <c r="AF89" i="1" s="1"/>
  <c r="G100" i="18" a="1"/>
  <c r="G100" i="18" s="1"/>
  <c r="AF100" i="1" s="1"/>
  <c r="G106" i="18" a="1"/>
  <c r="G106" i="18" s="1"/>
  <c r="G117" i="18" a="1"/>
  <c r="G117" i="18" s="1"/>
  <c r="G119" i="18" a="1"/>
  <c r="G119" i="18" s="1"/>
  <c r="AF119" i="1" s="1"/>
  <c r="G121" i="18" a="1"/>
  <c r="G121" i="18" s="1"/>
  <c r="AF121" i="1" s="1"/>
  <c r="G132" i="18" a="1"/>
  <c r="G132" i="18" s="1"/>
  <c r="G138" i="18" a="1"/>
  <c r="G138" i="18" s="1"/>
  <c r="AF138" i="1" s="1"/>
  <c r="G140" i="18" a="1"/>
  <c r="G140" i="18" s="1"/>
  <c r="AF140" i="1" s="1"/>
  <c r="G143" i="18" a="1"/>
  <c r="G143" i="18" s="1"/>
  <c r="AF143" i="1" s="1"/>
  <c r="G146" i="18" a="1"/>
  <c r="G146" i="18" s="1"/>
  <c r="AF146" i="1" s="1"/>
  <c r="G148" i="18" a="1"/>
  <c r="G148" i="18" s="1"/>
  <c r="AF148" i="1" s="1"/>
  <c r="G151" i="18" a="1"/>
  <c r="G151" i="18" s="1"/>
  <c r="AF151" i="1" s="1"/>
  <c r="G154" i="18" a="1"/>
  <c r="G154" i="18" s="1"/>
  <c r="AF154" i="1" s="1"/>
  <c r="G158" i="18" a="1"/>
  <c r="G158" i="18" s="1"/>
  <c r="AF158" i="1" s="1"/>
  <c r="G162" i="18" a="1"/>
  <c r="G162" i="18" s="1"/>
  <c r="AF162" i="1" s="1"/>
  <c r="G166" i="18" a="1"/>
  <c r="G166" i="18" s="1"/>
  <c r="AF166" i="1" s="1"/>
  <c r="G170" i="18" a="1"/>
  <c r="G170" i="18" s="1"/>
  <c r="AF170" i="1" s="1"/>
  <c r="G174" i="18" a="1"/>
  <c r="G174" i="18" s="1"/>
  <c r="G178" i="18" a="1"/>
  <c r="G178" i="18" s="1"/>
  <c r="AF178" i="1" s="1"/>
  <c r="G182" i="18" a="1"/>
  <c r="G182" i="18" s="1"/>
  <c r="AF182" i="1" s="1"/>
  <c r="G189" i="18" a="1"/>
  <c r="G189" i="18" s="1"/>
  <c r="AF189" i="1" s="1"/>
  <c r="G193" i="18" a="1"/>
  <c r="G193" i="18" s="1"/>
  <c r="AF193" i="1" s="1"/>
  <c r="F179" i="18" a="1"/>
  <c r="F179" i="18" s="1"/>
  <c r="Y179" i="1" s="1"/>
  <c r="F163" i="18" a="1"/>
  <c r="F163" i="18" s="1"/>
  <c r="Y163" i="1" s="1"/>
  <c r="G145" i="18" a="1"/>
  <c r="G145" i="18" s="1"/>
  <c r="AF145" i="1" s="1"/>
  <c r="F188" i="18" a="1"/>
  <c r="F188" i="18" s="1"/>
  <c r="Y188" i="1" s="1"/>
  <c r="F183" i="18" a="1"/>
  <c r="F183" i="18" s="1"/>
  <c r="G177" i="18" a="1"/>
  <c r="G177" i="18" s="1"/>
  <c r="AF177" i="1" s="1"/>
  <c r="F167" i="18" a="1"/>
  <c r="F167" i="18" s="1"/>
  <c r="Y167" i="1" s="1"/>
  <c r="G161" i="18" a="1"/>
  <c r="G161" i="18" s="1"/>
  <c r="F150" i="18" a="1"/>
  <c r="F150" i="18" s="1"/>
  <c r="Y150" i="1" s="1"/>
  <c r="F144" i="18" a="1"/>
  <c r="F144" i="18" s="1"/>
  <c r="Y144" i="1" s="1"/>
  <c r="F137" i="18" a="1"/>
  <c r="F137" i="18" s="1"/>
  <c r="Y137" i="1" s="1"/>
  <c r="F120" i="18" a="1"/>
  <c r="F120" i="18" s="1"/>
  <c r="G111" i="18" a="1"/>
  <c r="G111" i="18" s="1"/>
  <c r="F103" i="18" a="1"/>
  <c r="F103" i="18" s="1"/>
  <c r="Y103" i="1" s="1"/>
  <c r="F94" i="18" a="1"/>
  <c r="F94" i="18" s="1"/>
  <c r="Y94" i="1" s="1"/>
  <c r="F86" i="18" a="1"/>
  <c r="F86" i="18" s="1"/>
  <c r="Y86" i="1" s="1"/>
  <c r="G73" i="18" a="1"/>
  <c r="G73" i="18" s="1"/>
  <c r="AF73" i="1" s="1"/>
  <c r="G60" i="18" a="1"/>
  <c r="G60" i="18" s="1"/>
  <c r="AF60" i="1" s="1"/>
  <c r="G48" i="18" a="1"/>
  <c r="G48" i="18" s="1"/>
  <c r="G36" i="18" a="1"/>
  <c r="G36" i="18" s="1"/>
  <c r="F24" i="18" a="1"/>
  <c r="F24" i="18" s="1"/>
  <c r="Y24" i="1" s="1"/>
  <c r="F12" i="18" a="1"/>
  <c r="F12" i="18" s="1"/>
  <c r="Y12" i="1" s="1"/>
  <c r="G6" i="17" a="1"/>
  <c r="G6" i="17" s="1"/>
  <c r="AD6" i="1" s="1"/>
  <c r="G11" i="17" a="1"/>
  <c r="G11" i="17" s="1"/>
  <c r="AD11" i="1" s="1"/>
  <c r="G14" i="17" a="1"/>
  <c r="G14" i="17" s="1"/>
  <c r="G19" i="17" a="1"/>
  <c r="G19" i="17" s="1"/>
  <c r="AD19" i="1" s="1"/>
  <c r="G22" i="17" a="1"/>
  <c r="G22" i="17" s="1"/>
  <c r="AD22" i="1" s="1"/>
  <c r="G27" i="17" a="1"/>
  <c r="G27" i="17" s="1"/>
  <c r="AD27" i="1" s="1"/>
  <c r="G30" i="17" a="1"/>
  <c r="G30" i="17" s="1"/>
  <c r="AD30" i="1" s="1"/>
  <c r="G35" i="17" a="1"/>
  <c r="G35" i="17" s="1"/>
  <c r="AD35" i="1" s="1"/>
  <c r="G38" i="17" a="1"/>
  <c r="G38" i="17" s="1"/>
  <c r="AD38" i="1" s="1"/>
  <c r="G43" i="17" a="1"/>
  <c r="G43" i="17" s="1"/>
  <c r="AD43" i="1" s="1"/>
  <c r="G46" i="17" a="1"/>
  <c r="G46" i="17" s="1"/>
  <c r="G51" i="17" a="1"/>
  <c r="G51" i="17" s="1"/>
  <c r="AD51" i="1" s="1"/>
  <c r="G54" i="17" a="1"/>
  <c r="G54" i="17" s="1"/>
  <c r="AD54" i="1" s="1"/>
  <c r="G59" i="17" a="1"/>
  <c r="G59" i="17" s="1"/>
  <c r="AD59" i="1" s="1"/>
  <c r="G68" i="17" a="1"/>
  <c r="G68" i="17" s="1"/>
  <c r="AD68" i="1" s="1"/>
  <c r="G71" i="17" a="1"/>
  <c r="G71" i="17" s="1"/>
  <c r="AD71" i="1" s="1"/>
  <c r="G74" i="17" a="1"/>
  <c r="G74" i="17" s="1"/>
  <c r="AD74" i="1" s="1"/>
  <c r="G79" i="17" a="1"/>
  <c r="G79" i="17" s="1"/>
  <c r="AD79" i="1" s="1"/>
  <c r="G82" i="17" a="1"/>
  <c r="G82" i="17" s="1"/>
  <c r="G85" i="17" a="1"/>
  <c r="G85" i="17" s="1"/>
  <c r="AD85" i="1" s="1"/>
  <c r="G91" i="17" a="1"/>
  <c r="G91" i="17" s="1"/>
  <c r="AD91" i="1" s="1"/>
  <c r="G8" i="17" a="1"/>
  <c r="G8" i="17" s="1"/>
  <c r="AD8" i="1" s="1"/>
  <c r="G13" i="17" a="1"/>
  <c r="G13" i="17" s="1"/>
  <c r="G16" i="17" a="1"/>
  <c r="G16" i="17" s="1"/>
  <c r="AD16" i="1" s="1"/>
  <c r="G21" i="17" a="1"/>
  <c r="G21" i="17" s="1"/>
  <c r="AD21" i="1" s="1"/>
  <c r="G24" i="17" a="1"/>
  <c r="G24" i="17" s="1"/>
  <c r="AD24" i="1" s="1"/>
  <c r="G29" i="17" a="1"/>
  <c r="G29" i="17" s="1"/>
  <c r="AD29" i="1" s="1"/>
  <c r="G32" i="17" a="1"/>
  <c r="G32" i="17" s="1"/>
  <c r="AD32" i="1" s="1"/>
  <c r="G37" i="17" a="1"/>
  <c r="G37" i="17" s="1"/>
  <c r="AD37" i="1" s="1"/>
  <c r="G40" i="17" a="1"/>
  <c r="G40" i="17" s="1"/>
  <c r="AD40" i="1" s="1"/>
  <c r="G45" i="17" a="1"/>
  <c r="G45" i="17" s="1"/>
  <c r="G48" i="17" a="1"/>
  <c r="G48" i="17" s="1"/>
  <c r="AD48" i="1" s="1"/>
  <c r="G53" i="17" a="1"/>
  <c r="G53" i="17" s="1"/>
  <c r="AD53" i="1" s="1"/>
  <c r="G56" i="17" a="1"/>
  <c r="G56" i="17" s="1"/>
  <c r="AD56" i="1" s="1"/>
  <c r="G61" i="17" a="1"/>
  <c r="G61" i="17" s="1"/>
  <c r="AD61" i="1" s="1"/>
  <c r="G64" i="17" a="1"/>
  <c r="G64" i="17" s="1"/>
  <c r="AD64" i="1" s="1"/>
  <c r="G67" i="17" a="1"/>
  <c r="G67" i="17" s="1"/>
  <c r="AD67" i="1" s="1"/>
  <c r="G70" i="17" a="1"/>
  <c r="G70" i="17" s="1"/>
  <c r="AD70" i="1" s="1"/>
  <c r="G73" i="17" a="1"/>
  <c r="G73" i="17" s="1"/>
  <c r="AD73" i="1" s="1"/>
  <c r="G76" i="17" a="1"/>
  <c r="G76" i="17" s="1"/>
  <c r="AD76" i="1" s="1"/>
  <c r="G78" i="17" a="1"/>
  <c r="G78" i="17" s="1"/>
  <c r="AD78" i="1" s="1"/>
  <c r="G81" i="17" a="1"/>
  <c r="G81" i="17" s="1"/>
  <c r="AD81" i="1" s="1"/>
  <c r="G88" i="17" a="1"/>
  <c r="G88" i="17" s="1"/>
  <c r="AD88" i="1" s="1"/>
  <c r="G94" i="17" a="1"/>
  <c r="G94" i="17" s="1"/>
  <c r="AD94" i="1" s="1"/>
  <c r="G97" i="17" a="1"/>
  <c r="G97" i="17" s="1"/>
  <c r="AD97" i="1" s="1"/>
  <c r="G100" i="17" a="1"/>
  <c r="G100" i="17" s="1"/>
  <c r="AD100" i="1" s="1"/>
  <c r="G103" i="17" a="1"/>
  <c r="G103" i="17" s="1"/>
  <c r="G110" i="17" a="1"/>
  <c r="G110" i="17" s="1"/>
  <c r="AD110" i="1" s="1"/>
  <c r="G113" i="17" a="1"/>
  <c r="G113" i="17" s="1"/>
  <c r="AD113" i="1" s="1"/>
  <c r="G116" i="17" a="1"/>
  <c r="G116" i="17" s="1"/>
  <c r="AD116" i="1" s="1"/>
  <c r="G119" i="17" a="1"/>
  <c r="G119" i="17" s="1"/>
  <c r="AD119" i="1" s="1"/>
  <c r="G126" i="17" a="1"/>
  <c r="G126" i="17" s="1"/>
  <c r="AD126" i="1" s="1"/>
  <c r="G129" i="17" a="1"/>
  <c r="G129" i="17" s="1"/>
  <c r="AD129" i="1" s="1"/>
  <c r="G132" i="17" a="1"/>
  <c r="G132" i="17" s="1"/>
  <c r="AD132" i="1" s="1"/>
  <c r="G135" i="17" a="1"/>
  <c r="G135" i="17" s="1"/>
  <c r="AD135" i="1" s="1"/>
  <c r="G7" i="17" a="1"/>
  <c r="G7" i="17" s="1"/>
  <c r="AD7" i="1" s="1"/>
  <c r="G10" i="17" a="1"/>
  <c r="G10" i="17" s="1"/>
  <c r="AD10" i="1" s="1"/>
  <c r="G23" i="17" a="1"/>
  <c r="G23" i="17" s="1"/>
  <c r="AD23" i="1" s="1"/>
  <c r="G26" i="17" a="1"/>
  <c r="G26" i="17" s="1"/>
  <c r="AD26" i="1" s="1"/>
  <c r="G39" i="17" a="1"/>
  <c r="G39" i="17" s="1"/>
  <c r="AD39" i="1" s="1"/>
  <c r="G42" i="17" a="1"/>
  <c r="G42" i="17" s="1"/>
  <c r="AD42" i="1" s="1"/>
  <c r="G55" i="17" a="1"/>
  <c r="G55" i="17" s="1"/>
  <c r="AD55" i="1" s="1"/>
  <c r="G58" i="17" a="1"/>
  <c r="G58" i="17" s="1"/>
  <c r="AD58" i="1" s="1"/>
  <c r="G98" i="17" a="1"/>
  <c r="G98" i="17" s="1"/>
  <c r="AD98" i="1" s="1"/>
  <c r="G102" i="17" a="1"/>
  <c r="G102" i="17" s="1"/>
  <c r="AD102" i="1" s="1"/>
  <c r="G104" i="17" a="1"/>
  <c r="G104" i="17" s="1"/>
  <c r="AD104" i="1" s="1"/>
  <c r="G106" i="17" a="1"/>
  <c r="G106" i="17" s="1"/>
  <c r="AD106" i="1" s="1"/>
  <c r="G108" i="17" a="1"/>
  <c r="G108" i="17" s="1"/>
  <c r="AD108" i="1" s="1"/>
  <c r="G112" i="17" a="1"/>
  <c r="G112" i="17" s="1"/>
  <c r="AD112" i="1" s="1"/>
  <c r="G133" i="17" a="1"/>
  <c r="G133" i="17" s="1"/>
  <c r="AD133" i="1" s="1"/>
  <c r="G138" i="17" a="1"/>
  <c r="G138" i="17" s="1"/>
  <c r="AD138" i="1" s="1"/>
  <c r="G141" i="17" a="1"/>
  <c r="G141" i="17" s="1"/>
  <c r="AD141" i="1" s="1"/>
  <c r="G144" i="17" a="1"/>
  <c r="G144" i="17" s="1"/>
  <c r="AD144" i="1" s="1"/>
  <c r="G147" i="17" a="1"/>
  <c r="G147" i="17" s="1"/>
  <c r="AD147" i="1" s="1"/>
  <c r="G154" i="17" a="1"/>
  <c r="G154" i="17" s="1"/>
  <c r="AD154" i="1" s="1"/>
  <c r="G158" i="17" a="1"/>
  <c r="G158" i="17" s="1"/>
  <c r="AD158" i="1" s="1"/>
  <c r="G162" i="17" a="1"/>
  <c r="G162" i="17" s="1"/>
  <c r="AD162" i="1" s="1"/>
  <c r="G166" i="17" a="1"/>
  <c r="G166" i="17" s="1"/>
  <c r="AD166" i="1" s="1"/>
  <c r="G169" i="17" a="1"/>
  <c r="G169" i="17" s="1"/>
  <c r="AD169" i="1" s="1"/>
  <c r="G171" i="17" a="1"/>
  <c r="G171" i="17" s="1"/>
  <c r="AD171" i="1" s="1"/>
  <c r="G173" i="17" a="1"/>
  <c r="G173" i="17" s="1"/>
  <c r="AD173" i="1" s="1"/>
  <c r="G175" i="17" a="1"/>
  <c r="G175" i="17" s="1"/>
  <c r="AD175" i="1" s="1"/>
  <c r="G177" i="17" a="1"/>
  <c r="G177" i="17" s="1"/>
  <c r="AD177" i="1" s="1"/>
  <c r="G179" i="17" a="1"/>
  <c r="G179" i="17" s="1"/>
  <c r="AD179" i="1" s="1"/>
  <c r="G181" i="17" a="1"/>
  <c r="G181" i="17" s="1"/>
  <c r="AD181" i="1" s="1"/>
  <c r="G183" i="17" a="1"/>
  <c r="G183" i="17" s="1"/>
  <c r="AD183" i="1" s="1"/>
  <c r="G185" i="17" a="1"/>
  <c r="G185" i="17" s="1"/>
  <c r="G187" i="17" a="1"/>
  <c r="G187" i="17" s="1"/>
  <c r="AD187" i="1" s="1"/>
  <c r="G189" i="17" a="1"/>
  <c r="G189" i="17" s="1"/>
  <c r="AD189" i="1" s="1"/>
  <c r="G191" i="17" a="1"/>
  <c r="G191" i="17" s="1"/>
  <c r="AD191" i="1" s="1"/>
  <c r="G17" i="17" a="1"/>
  <c r="G17" i="17" s="1"/>
  <c r="AD17" i="1" s="1"/>
  <c r="G20" i="17" a="1"/>
  <c r="G20" i="17" s="1"/>
  <c r="AD20" i="1" s="1"/>
  <c r="G33" i="17" a="1"/>
  <c r="G33" i="17" s="1"/>
  <c r="AD33" i="1" s="1"/>
  <c r="G36" i="17" a="1"/>
  <c r="G36" i="17" s="1"/>
  <c r="G49" i="17" a="1"/>
  <c r="G49" i="17" s="1"/>
  <c r="AD49" i="1" s="1"/>
  <c r="G52" i="17" a="1"/>
  <c r="G52" i="17" s="1"/>
  <c r="AD52" i="1" s="1"/>
  <c r="G62" i="17" a="1"/>
  <c r="G62" i="17" s="1"/>
  <c r="AD62" i="1" s="1"/>
  <c r="G65" i="17" a="1"/>
  <c r="G65" i="17" s="1"/>
  <c r="AD65" i="1" s="1"/>
  <c r="G77" i="17" a="1"/>
  <c r="G77" i="17" s="1"/>
  <c r="AD77" i="1" s="1"/>
  <c r="G80" i="17" a="1"/>
  <c r="G80" i="17" s="1"/>
  <c r="AD80" i="1" s="1"/>
  <c r="G83" i="17" a="1"/>
  <c r="G83" i="17" s="1"/>
  <c r="AD83" i="1" s="1"/>
  <c r="G86" i="17" a="1"/>
  <c r="G86" i="17" s="1"/>
  <c r="AD86" i="1" s="1"/>
  <c r="G89" i="17" a="1"/>
  <c r="G89" i="17" s="1"/>
  <c r="AD89" i="1" s="1"/>
  <c r="G92" i="17" a="1"/>
  <c r="G92" i="17" s="1"/>
  <c r="AD92" i="1" s="1"/>
  <c r="G95" i="17" a="1"/>
  <c r="G95" i="17" s="1"/>
  <c r="AD95" i="1" s="1"/>
  <c r="G99" i="17" a="1"/>
  <c r="G99" i="17" s="1"/>
  <c r="G114" i="17" a="1"/>
  <c r="G114" i="17" s="1"/>
  <c r="G118" i="17" a="1"/>
  <c r="G118" i="17" s="1"/>
  <c r="AD118" i="1" s="1"/>
  <c r="G120" i="17" a="1"/>
  <c r="G120" i="17" s="1"/>
  <c r="AD120" i="1" s="1"/>
  <c r="G122" i="17" a="1"/>
  <c r="G122" i="17" s="1"/>
  <c r="AD122" i="1" s="1"/>
  <c r="G124" i="17" a="1"/>
  <c r="G124" i="17" s="1"/>
  <c r="AD124" i="1" s="1"/>
  <c r="G128" i="17" a="1"/>
  <c r="G128" i="17" s="1"/>
  <c r="AD128" i="1" s="1"/>
  <c r="G194" i="17" a="1"/>
  <c r="G194" i="17" s="1"/>
  <c r="AD194" i="1" s="1"/>
  <c r="F187" i="17" a="1"/>
  <c r="F187" i="17" s="1"/>
  <c r="W187" i="1" s="1"/>
  <c r="F182" i="17" a="1"/>
  <c r="F182" i="17" s="1"/>
  <c r="F174" i="17" a="1"/>
  <c r="F174" i="17" s="1"/>
  <c r="W174" i="1" s="1"/>
  <c r="G168" i="17" a="1"/>
  <c r="G168" i="17" s="1"/>
  <c r="AD168" i="1" s="1"/>
  <c r="G161" i="17" a="1"/>
  <c r="G161" i="17" s="1"/>
  <c r="AD161" i="1" s="1"/>
  <c r="F158" i="17" a="1"/>
  <c r="F158" i="17" s="1"/>
  <c r="G150" i="17" a="1"/>
  <c r="G150" i="17" s="1"/>
  <c r="AD150" i="1" s="1"/>
  <c r="G146" i="17" a="1"/>
  <c r="G146" i="17" s="1"/>
  <c r="AD146" i="1" s="1"/>
  <c r="G134" i="17" a="1"/>
  <c r="G134" i="17" s="1"/>
  <c r="F121" i="17" a="1"/>
  <c r="F121" i="17" s="1"/>
  <c r="W121" i="1" s="1"/>
  <c r="F113" i="17" a="1"/>
  <c r="F113" i="17" s="1"/>
  <c r="W113" i="1" s="1"/>
  <c r="G101" i="17" a="1"/>
  <c r="G101" i="17" s="1"/>
  <c r="AD101" i="1" s="1"/>
  <c r="G75" i="17" a="1"/>
  <c r="G75" i="17" s="1"/>
  <c r="AD75" i="1" s="1"/>
  <c r="G63" i="17" a="1"/>
  <c r="G63" i="17" s="1"/>
  <c r="AD63" i="1" s="1"/>
  <c r="F44" i="17" a="1"/>
  <c r="F44" i="17" s="1"/>
  <c r="W44" i="1" s="1"/>
  <c r="G18" i="17" a="1"/>
  <c r="G18" i="17" s="1"/>
  <c r="AD18" i="1" s="1"/>
  <c r="F194" i="17" a="1"/>
  <c r="F194" i="17" s="1"/>
  <c r="W194" i="1" s="1"/>
  <c r="F192" i="17" a="1"/>
  <c r="F192" i="17" s="1"/>
  <c r="W192" i="1" s="1"/>
  <c r="F189" i="17" a="1"/>
  <c r="F189" i="17" s="1"/>
  <c r="W189" i="1" s="1"/>
  <c r="G186" i="17" a="1"/>
  <c r="G186" i="17" s="1"/>
  <c r="AD186" i="1" s="1"/>
  <c r="F184" i="17" a="1"/>
  <c r="F184" i="17" s="1"/>
  <c r="W184" i="1" s="1"/>
  <c r="F181" i="17" a="1"/>
  <c r="F181" i="17" s="1"/>
  <c r="W181" i="1" s="1"/>
  <c r="G178" i="17" a="1"/>
  <c r="G178" i="17" s="1"/>
  <c r="AD178" i="1" s="1"/>
  <c r="F176" i="17" a="1"/>
  <c r="F176" i="17" s="1"/>
  <c r="W176" i="1" s="1"/>
  <c r="F173" i="17" a="1"/>
  <c r="F173" i="17" s="1"/>
  <c r="W173" i="1" s="1"/>
  <c r="G170" i="17" a="1"/>
  <c r="G170" i="17" s="1"/>
  <c r="AD170" i="1" s="1"/>
  <c r="G164" i="17" a="1"/>
  <c r="G164" i="17" s="1"/>
  <c r="AD164" i="1" s="1"/>
  <c r="F163" i="17" a="1"/>
  <c r="F163" i="17" s="1"/>
  <c r="W163" i="1" s="1"/>
  <c r="F161" i="17" a="1"/>
  <c r="F161" i="17" s="1"/>
  <c r="G157" i="17" a="1"/>
  <c r="G157" i="17" s="1"/>
  <c r="AD157" i="1" s="1"/>
  <c r="G155" i="17" a="1"/>
  <c r="G155" i="17" s="1"/>
  <c r="AD155" i="1" s="1"/>
  <c r="F152" i="17" a="1"/>
  <c r="F152" i="17" s="1"/>
  <c r="W152" i="1" s="1"/>
  <c r="F148" i="17" a="1"/>
  <c r="F148" i="17" s="1"/>
  <c r="W148" i="1" s="1"/>
  <c r="F146" i="17" a="1"/>
  <c r="F146" i="17" s="1"/>
  <c r="F144" i="17" a="1"/>
  <c r="F144" i="17" s="1"/>
  <c r="W144" i="1" s="1"/>
  <c r="F142" i="17" a="1"/>
  <c r="F142" i="17" s="1"/>
  <c r="W142" i="1" s="1"/>
  <c r="G140" i="17" a="1"/>
  <c r="G140" i="17" s="1"/>
  <c r="AD140" i="1" s="1"/>
  <c r="F138" i="17" a="1"/>
  <c r="F138" i="17" s="1"/>
  <c r="G136" i="17" a="1"/>
  <c r="G136" i="17" s="1"/>
  <c r="AD136" i="1" s="1"/>
  <c r="F134" i="17" a="1"/>
  <c r="F134" i="17" s="1"/>
  <c r="W134" i="1" s="1"/>
  <c r="G131" i="17" a="1"/>
  <c r="G131" i="17" s="1"/>
  <c r="AD131" i="1" s="1"/>
  <c r="G127" i="17" a="1"/>
  <c r="G127" i="17" s="1"/>
  <c r="AD127" i="1" s="1"/>
  <c r="G123" i="17" a="1"/>
  <c r="G123" i="17" s="1"/>
  <c r="AD123" i="1" s="1"/>
  <c r="F108" i="17" a="1"/>
  <c r="F108" i="17" s="1"/>
  <c r="W108" i="1" s="1"/>
  <c r="F104" i="17" a="1"/>
  <c r="F104" i="17" s="1"/>
  <c r="W104" i="1" s="1"/>
  <c r="F100" i="17" a="1"/>
  <c r="F100" i="17" s="1"/>
  <c r="W100" i="1" s="1"/>
  <c r="G96" i="17" a="1"/>
  <c r="G96" i="17" s="1"/>
  <c r="AD96" i="1" s="1"/>
  <c r="F91" i="17" a="1"/>
  <c r="F91" i="17" s="1"/>
  <c r="W91" i="1" s="1"/>
  <c r="F85" i="17" a="1"/>
  <c r="F85" i="17" s="1"/>
  <c r="W85" i="1" s="1"/>
  <c r="F79" i="17" a="1"/>
  <c r="F79" i="17" s="1"/>
  <c r="W79" i="1" s="1"/>
  <c r="G72" i="17" a="1"/>
  <c r="G72" i="17" s="1"/>
  <c r="AD72" i="1" s="1"/>
  <c r="G60" i="17" a="1"/>
  <c r="G60" i="17" s="1"/>
  <c r="AD60" i="1" s="1"/>
  <c r="F54" i="17" a="1"/>
  <c r="F54" i="17" s="1"/>
  <c r="W54" i="1" s="1"/>
  <c r="G41" i="17" a="1"/>
  <c r="G41" i="17" s="1"/>
  <c r="AD41" i="1" s="1"/>
  <c r="F35" i="17" a="1"/>
  <c r="F35" i="17" s="1"/>
  <c r="W35" i="1" s="1"/>
  <c r="G28" i="17" a="1"/>
  <c r="G28" i="17" s="1"/>
  <c r="AD28" i="1" s="1"/>
  <c r="G9" i="17" a="1"/>
  <c r="G9" i="17" s="1"/>
  <c r="AD9" i="1" s="1"/>
  <c r="F8" i="17" a="1"/>
  <c r="F8" i="17" s="1"/>
  <c r="F13" i="17" a="1"/>
  <c r="F13" i="17" s="1"/>
  <c r="W13" i="1" s="1"/>
  <c r="F16" i="17" a="1"/>
  <c r="F16" i="17" s="1"/>
  <c r="W16" i="1" s="1"/>
  <c r="F21" i="17" a="1"/>
  <c r="F21" i="17" s="1"/>
  <c r="W21" i="1" s="1"/>
  <c r="F24" i="17" a="1"/>
  <c r="F24" i="17" s="1"/>
  <c r="F29" i="17" a="1"/>
  <c r="F29" i="17" s="1"/>
  <c r="W29" i="1" s="1"/>
  <c r="F32" i="17" a="1"/>
  <c r="F32" i="17" s="1"/>
  <c r="W32" i="1" s="1"/>
  <c r="F37" i="17" a="1"/>
  <c r="F37" i="17" s="1"/>
  <c r="W37" i="1" s="1"/>
  <c r="F40" i="17" a="1"/>
  <c r="F40" i="17" s="1"/>
  <c r="W40" i="1" s="1"/>
  <c r="F45" i="17" a="1"/>
  <c r="F45" i="17" s="1"/>
  <c r="W45" i="1" s="1"/>
  <c r="F48" i="17" a="1"/>
  <c r="F48" i="17" s="1"/>
  <c r="W48" i="1" s="1"/>
  <c r="F53" i="17" a="1"/>
  <c r="F53" i="17" s="1"/>
  <c r="F56" i="17" a="1"/>
  <c r="F56" i="17" s="1"/>
  <c r="W56" i="1" s="1"/>
  <c r="F61" i="17" a="1"/>
  <c r="F61" i="17" s="1"/>
  <c r="W61" i="1" s="1"/>
  <c r="F64" i="17" a="1"/>
  <c r="F64" i="17" s="1"/>
  <c r="W64" i="1" s="1"/>
  <c r="F67" i="17" a="1"/>
  <c r="F67" i="17" s="1"/>
  <c r="F70" i="17" a="1"/>
  <c r="F70" i="17" s="1"/>
  <c r="F73" i="17" a="1"/>
  <c r="F73" i="17" s="1"/>
  <c r="W73" i="1" s="1"/>
  <c r="F76" i="17" a="1"/>
  <c r="F76" i="17" s="1"/>
  <c r="W76" i="1" s="1"/>
  <c r="F78" i="17" a="1"/>
  <c r="F78" i="17" s="1"/>
  <c r="W78" i="1" s="1"/>
  <c r="F81" i="17" a="1"/>
  <c r="F81" i="17" s="1"/>
  <c r="W81" i="1" s="1"/>
  <c r="F88" i="17" a="1"/>
  <c r="F88" i="17" s="1"/>
  <c r="W88" i="1" s="1"/>
  <c r="F94" i="17" a="1"/>
  <c r="F94" i="17" s="1"/>
  <c r="W94" i="1" s="1"/>
  <c r="F7" i="17" a="1"/>
  <c r="F7" i="17" s="1"/>
  <c r="W7" i="1" s="1"/>
  <c r="F10" i="17" a="1"/>
  <c r="F10" i="17" s="1"/>
  <c r="W10" i="1" s="1"/>
  <c r="F15" i="17" a="1"/>
  <c r="F15" i="17" s="1"/>
  <c r="W15" i="1" s="1"/>
  <c r="F18" i="17" a="1"/>
  <c r="F18" i="17" s="1"/>
  <c r="W18" i="1" s="1"/>
  <c r="F23" i="17" a="1"/>
  <c r="F23" i="17" s="1"/>
  <c r="W23" i="1" s="1"/>
  <c r="F26" i="17" a="1"/>
  <c r="F26" i="17" s="1"/>
  <c r="W26" i="1" s="1"/>
  <c r="F31" i="17" a="1"/>
  <c r="F31" i="17" s="1"/>
  <c r="W31" i="1" s="1"/>
  <c r="F34" i="17" a="1"/>
  <c r="F34" i="17" s="1"/>
  <c r="W34" i="1" s="1"/>
  <c r="F39" i="17" a="1"/>
  <c r="F39" i="17" s="1"/>
  <c r="F42" i="17" a="1"/>
  <c r="F42" i="17" s="1"/>
  <c r="F47" i="17" a="1"/>
  <c r="F47" i="17" s="1"/>
  <c r="W47" i="1" s="1"/>
  <c r="F50" i="17" a="1"/>
  <c r="F50" i="17" s="1"/>
  <c r="W50" i="1" s="1"/>
  <c r="F55" i="17" a="1"/>
  <c r="F55" i="17" s="1"/>
  <c r="W55" i="1" s="1"/>
  <c r="F58" i="17" a="1"/>
  <c r="F58" i="17" s="1"/>
  <c r="F63" i="17" a="1"/>
  <c r="F63" i="17" s="1"/>
  <c r="W63" i="1" s="1"/>
  <c r="F66" i="17" a="1"/>
  <c r="F66" i="17" s="1"/>
  <c r="W66" i="1" s="1"/>
  <c r="F69" i="17" a="1"/>
  <c r="F69" i="17" s="1"/>
  <c r="W69" i="1" s="1"/>
  <c r="F75" i="17" a="1"/>
  <c r="F75" i="17" s="1"/>
  <c r="W75" i="1" s="1"/>
  <c r="F84" i="17" a="1"/>
  <c r="F84" i="17" s="1"/>
  <c r="W84" i="1" s="1"/>
  <c r="F87" i="17" a="1"/>
  <c r="F87" i="17" s="1"/>
  <c r="W87" i="1" s="1"/>
  <c r="F90" i="17" a="1"/>
  <c r="F90" i="17" s="1"/>
  <c r="F93" i="17" a="1"/>
  <c r="F93" i="17" s="1"/>
  <c r="F96" i="17" a="1"/>
  <c r="F96" i="17" s="1"/>
  <c r="W96" i="1" s="1"/>
  <c r="F99" i="17" a="1"/>
  <c r="F99" i="17" s="1"/>
  <c r="W99" i="1" s="1"/>
  <c r="F106" i="17" a="1"/>
  <c r="F106" i="17" s="1"/>
  <c r="W106" i="1" s="1"/>
  <c r="F109" i="17" a="1"/>
  <c r="F109" i="17" s="1"/>
  <c r="F112" i="17" a="1"/>
  <c r="F112" i="17" s="1"/>
  <c r="W112" i="1" s="1"/>
  <c r="F115" i="17" a="1"/>
  <c r="F115" i="17" s="1"/>
  <c r="W115" i="1" s="1"/>
  <c r="F122" i="17" a="1"/>
  <c r="F122" i="17" s="1"/>
  <c r="W122" i="1" s="1"/>
  <c r="F125" i="17" a="1"/>
  <c r="F125" i="17" s="1"/>
  <c r="F128" i="17" a="1"/>
  <c r="F128" i="17" s="1"/>
  <c r="W128" i="1" s="1"/>
  <c r="F131" i="17" a="1"/>
  <c r="F131" i="17" s="1"/>
  <c r="W131" i="1" s="1"/>
  <c r="F17" i="17" a="1"/>
  <c r="F17" i="17" s="1"/>
  <c r="F20" i="17" a="1"/>
  <c r="F20" i="17" s="1"/>
  <c r="F33" i="17" a="1"/>
  <c r="F33" i="17" s="1"/>
  <c r="W33" i="1" s="1"/>
  <c r="F36" i="17" a="1"/>
  <c r="F36" i="17" s="1"/>
  <c r="W36" i="1" s="1"/>
  <c r="F49" i="17" a="1"/>
  <c r="F49" i="17" s="1"/>
  <c r="W49" i="1" s="1"/>
  <c r="F52" i="17" a="1"/>
  <c r="F52" i="17" s="1"/>
  <c r="F62" i="17" a="1"/>
  <c r="F62" i="17" s="1"/>
  <c r="W62" i="1" s="1"/>
  <c r="F65" i="17" a="1"/>
  <c r="F65" i="17" s="1"/>
  <c r="W65" i="1" s="1"/>
  <c r="F77" i="17" a="1"/>
  <c r="F77" i="17" s="1"/>
  <c r="W77" i="1" s="1"/>
  <c r="F80" i="17" a="1"/>
  <c r="F80" i="17" s="1"/>
  <c r="W80" i="1" s="1"/>
  <c r="F83" i="17" a="1"/>
  <c r="F83" i="17" s="1"/>
  <c r="W83" i="1" s="1"/>
  <c r="F86" i="17" a="1"/>
  <c r="F86" i="17" s="1"/>
  <c r="W86" i="1" s="1"/>
  <c r="F89" i="17" a="1"/>
  <c r="F89" i="17" s="1"/>
  <c r="W89" i="1" s="1"/>
  <c r="F92" i="17" a="1"/>
  <c r="F92" i="17" s="1"/>
  <c r="F95" i="17" a="1"/>
  <c r="F95" i="17" s="1"/>
  <c r="W95" i="1" s="1"/>
  <c r="F110" i="17" a="1"/>
  <c r="F110" i="17" s="1"/>
  <c r="W110" i="1" s="1"/>
  <c r="F114" i="17" a="1"/>
  <c r="F114" i="17" s="1"/>
  <c r="W114" i="1" s="1"/>
  <c r="F116" i="17" a="1"/>
  <c r="F116" i="17" s="1"/>
  <c r="W116" i="1" s="1"/>
  <c r="F118" i="17" a="1"/>
  <c r="F118" i="17" s="1"/>
  <c r="F120" i="17" a="1"/>
  <c r="F120" i="17" s="1"/>
  <c r="W120" i="1" s="1"/>
  <c r="F124" i="17" a="1"/>
  <c r="F124" i="17" s="1"/>
  <c r="F137" i="17" a="1"/>
  <c r="F137" i="17" s="1"/>
  <c r="F140" i="17" a="1"/>
  <c r="F140" i="17" s="1"/>
  <c r="W140" i="1" s="1"/>
  <c r="F143" i="17" a="1"/>
  <c r="F143" i="17" s="1"/>
  <c r="W143" i="1" s="1"/>
  <c r="F150" i="17" a="1"/>
  <c r="F150" i="17" s="1"/>
  <c r="F153" i="17" a="1"/>
  <c r="F153" i="17" s="1"/>
  <c r="W153" i="1" s="1"/>
  <c r="F156" i="17" a="1"/>
  <c r="F156" i="17" s="1"/>
  <c r="W156" i="1" s="1"/>
  <c r="F160" i="17" a="1"/>
  <c r="F160" i="17" s="1"/>
  <c r="W160" i="1" s="1"/>
  <c r="F164" i="17" a="1"/>
  <c r="F164" i="17" s="1"/>
  <c r="W164" i="1" s="1"/>
  <c r="F168" i="17" a="1"/>
  <c r="F168" i="17" s="1"/>
  <c r="F11" i="17" a="1"/>
  <c r="F11" i="17" s="1"/>
  <c r="W11" i="1" s="1"/>
  <c r="F14" i="17" a="1"/>
  <c r="F14" i="17" s="1"/>
  <c r="W14" i="1" s="1"/>
  <c r="F27" i="17" a="1"/>
  <c r="F27" i="17" s="1"/>
  <c r="F30" i="17" a="1"/>
  <c r="F30" i="17" s="1"/>
  <c r="F43" i="17" a="1"/>
  <c r="F43" i="17" s="1"/>
  <c r="W43" i="1" s="1"/>
  <c r="F46" i="17" a="1"/>
  <c r="F46" i="17" s="1"/>
  <c r="W46" i="1" s="1"/>
  <c r="F59" i="17" a="1"/>
  <c r="F59" i="17" s="1"/>
  <c r="F68" i="17" a="1"/>
  <c r="F68" i="17" s="1"/>
  <c r="F71" i="17" a="1"/>
  <c r="F71" i="17" s="1"/>
  <c r="W71" i="1" s="1"/>
  <c r="F74" i="17" a="1"/>
  <c r="F74" i="17" s="1"/>
  <c r="W74" i="1" s="1"/>
  <c r="F97" i="17" a="1"/>
  <c r="F97" i="17" s="1"/>
  <c r="W97" i="1" s="1"/>
  <c r="F101" i="17" a="1"/>
  <c r="F101" i="17" s="1"/>
  <c r="W101" i="1" s="1"/>
  <c r="F103" i="17" a="1"/>
  <c r="F103" i="17" s="1"/>
  <c r="W103" i="1" s="1"/>
  <c r="F105" i="17" a="1"/>
  <c r="F105" i="17" s="1"/>
  <c r="W105" i="1" s="1"/>
  <c r="F107" i="17" a="1"/>
  <c r="F107" i="17" s="1"/>
  <c r="F111" i="17" a="1"/>
  <c r="F111" i="17" s="1"/>
  <c r="F126" i="17" a="1"/>
  <c r="F126" i="17" s="1"/>
  <c r="W126" i="1" s="1"/>
  <c r="F130" i="17" a="1"/>
  <c r="F130" i="17" s="1"/>
  <c r="W130" i="1" s="1"/>
  <c r="G192" i="17" a="1"/>
  <c r="G192" i="17" s="1"/>
  <c r="AD192" i="1" s="1"/>
  <c r="F190" i="17" a="1"/>
  <c r="F190" i="17" s="1"/>
  <c r="W190" i="1" s="1"/>
  <c r="G184" i="17" a="1"/>
  <c r="G184" i="17" s="1"/>
  <c r="AD184" i="1" s="1"/>
  <c r="F179" i="17" a="1"/>
  <c r="F179" i="17" s="1"/>
  <c r="W179" i="1" s="1"/>
  <c r="G176" i="17" a="1"/>
  <c r="G176" i="17" s="1"/>
  <c r="F171" i="17" a="1"/>
  <c r="F171" i="17" s="1"/>
  <c r="F167" i="17" a="1"/>
  <c r="F167" i="17" s="1"/>
  <c r="W167" i="1" s="1"/>
  <c r="F165" i="17" a="1"/>
  <c r="F165" i="17" s="1"/>
  <c r="W165" i="1" s="1"/>
  <c r="G159" i="17" a="1"/>
  <c r="G159" i="17" s="1"/>
  <c r="AD159" i="1" s="1"/>
  <c r="F154" i="17" a="1"/>
  <c r="F154" i="17" s="1"/>
  <c r="G152" i="17" a="1"/>
  <c r="G152" i="17" s="1"/>
  <c r="G148" i="17" a="1"/>
  <c r="G148" i="17" s="1"/>
  <c r="AD148" i="1" s="1"/>
  <c r="G142" i="17" a="1"/>
  <c r="G142" i="17" s="1"/>
  <c r="AD142" i="1" s="1"/>
  <c r="F139" i="17" a="1"/>
  <c r="F139" i="17" s="1"/>
  <c r="F132" i="17" a="1"/>
  <c r="F132" i="17" s="1"/>
  <c r="F117" i="17" a="1"/>
  <c r="F117" i="17" s="1"/>
  <c r="W117" i="1" s="1"/>
  <c r="G109" i="17" a="1"/>
  <c r="G109" i="17" s="1"/>
  <c r="AD109" i="1" s="1"/>
  <c r="G105" i="17" a="1"/>
  <c r="G105" i="17" s="1"/>
  <c r="AD105" i="1" s="1"/>
  <c r="G93" i="17" a="1"/>
  <c r="G93" i="17" s="1"/>
  <c r="AD93" i="1" s="1"/>
  <c r="G87" i="17" a="1"/>
  <c r="G87" i="17" s="1"/>
  <c r="AD87" i="1" s="1"/>
  <c r="G69" i="17" a="1"/>
  <c r="G69" i="17" s="1"/>
  <c r="AD69" i="1" s="1"/>
  <c r="F57" i="17" a="1"/>
  <c r="F57" i="17" s="1"/>
  <c r="W57" i="1" s="1"/>
  <c r="G50" i="17" a="1"/>
  <c r="G50" i="17" s="1"/>
  <c r="AD50" i="1" s="1"/>
  <c r="G31" i="17" a="1"/>
  <c r="G31" i="17" s="1"/>
  <c r="AD31" i="1" s="1"/>
  <c r="F25" i="17" a="1"/>
  <c r="F25" i="17" s="1"/>
  <c r="W25" i="1" s="1"/>
  <c r="F12" i="17" a="1"/>
  <c r="F12" i="17" s="1"/>
  <c r="F195" i="17" a="1"/>
  <c r="F195" i="17" s="1"/>
  <c r="W195" i="1" s="1"/>
  <c r="G193" i="17" a="1"/>
  <c r="G193" i="17" s="1"/>
  <c r="AD193" i="1" s="1"/>
  <c r="F191" i="17" a="1"/>
  <c r="F191" i="17" s="1"/>
  <c r="W191" i="1" s="1"/>
  <c r="G188" i="17" a="1"/>
  <c r="G188" i="17" s="1"/>
  <c r="F186" i="17" a="1"/>
  <c r="F186" i="17" s="1"/>
  <c r="W186" i="1" s="1"/>
  <c r="F183" i="17" a="1"/>
  <c r="F183" i="17" s="1"/>
  <c r="W183" i="1" s="1"/>
  <c r="G180" i="17" a="1"/>
  <c r="G180" i="17" s="1"/>
  <c r="F178" i="17" a="1"/>
  <c r="F178" i="17" s="1"/>
  <c r="W178" i="1" s="1"/>
  <c r="F175" i="17" a="1"/>
  <c r="F175" i="17" s="1"/>
  <c r="W175" i="1" s="1"/>
  <c r="G172" i="17" a="1"/>
  <c r="G172" i="17" s="1"/>
  <c r="AD172" i="1" s="1"/>
  <c r="F170" i="17" a="1"/>
  <c r="F170" i="17" s="1"/>
  <c r="G167" i="17" a="1"/>
  <c r="G167" i="17" s="1"/>
  <c r="F166" i="17" a="1"/>
  <c r="F166" i="17" s="1"/>
  <c r="W166" i="1" s="1"/>
  <c r="G160" i="17" a="1"/>
  <c r="G160" i="17" s="1"/>
  <c r="AD160" i="1" s="1"/>
  <c r="F159" i="17" a="1"/>
  <c r="F159" i="17" s="1"/>
  <c r="W159" i="1" s="1"/>
  <c r="F157" i="17" a="1"/>
  <c r="F157" i="17" s="1"/>
  <c r="G153" i="17" a="1"/>
  <c r="G153" i="17" s="1"/>
  <c r="AD153" i="1" s="1"/>
  <c r="G151" i="17" a="1"/>
  <c r="G151" i="17" s="1"/>
  <c r="AD151" i="1" s="1"/>
  <c r="G149" i="17" a="1"/>
  <c r="G149" i="17" s="1"/>
  <c r="G145" i="17" a="1"/>
  <c r="G145" i="17" s="1"/>
  <c r="AD145" i="1" s="1"/>
  <c r="F136" i="17" a="1"/>
  <c r="F136" i="17" s="1"/>
  <c r="F133" i="17" a="1"/>
  <c r="F133" i="17" s="1"/>
  <c r="W133" i="1" s="1"/>
  <c r="G130" i="17" a="1"/>
  <c r="G130" i="17" s="1"/>
  <c r="AD130" i="1" s="1"/>
  <c r="F127" i="17" a="1"/>
  <c r="F127" i="17" s="1"/>
  <c r="F123" i="17" a="1"/>
  <c r="F123" i="17" s="1"/>
  <c r="W123" i="1" s="1"/>
  <c r="F119" i="17" a="1"/>
  <c r="F119" i="17" s="1"/>
  <c r="W119" i="1" s="1"/>
  <c r="G115" i="17" a="1"/>
  <c r="G115" i="17" s="1"/>
  <c r="G111" i="17" a="1"/>
  <c r="G111" i="17" s="1"/>
  <c r="AD111" i="1" s="1"/>
  <c r="G107" i="17" a="1"/>
  <c r="G107" i="17" s="1"/>
  <c r="AD107" i="1" s="1"/>
  <c r="G90" i="17" a="1"/>
  <c r="G90" i="17" s="1"/>
  <c r="AD90" i="1" s="1"/>
  <c r="G84" i="17" a="1"/>
  <c r="G84" i="17" s="1"/>
  <c r="F72" i="17" a="1"/>
  <c r="F72" i="17" s="1"/>
  <c r="W72" i="1" s="1"/>
  <c r="G66" i="17" a="1"/>
  <c r="G66" i="17" s="1"/>
  <c r="AD66" i="1" s="1"/>
  <c r="F60" i="17" a="1"/>
  <c r="F60" i="17" s="1"/>
  <c r="W60" i="1" s="1"/>
  <c r="G47" i="17" a="1"/>
  <c r="G47" i="17" s="1"/>
  <c r="F41" i="17" a="1"/>
  <c r="F41" i="17" s="1"/>
  <c r="G34" i="17" a="1"/>
  <c r="G34" i="17" s="1"/>
  <c r="AD34" i="1" s="1"/>
  <c r="F28" i="17" a="1"/>
  <c r="F28" i="17" s="1"/>
  <c r="W28" i="1" s="1"/>
  <c r="G15" i="17" a="1"/>
  <c r="G15" i="17" s="1"/>
  <c r="F9" i="17" a="1"/>
  <c r="F9" i="17" s="1"/>
  <c r="G189" i="16" a="1"/>
  <c r="G189" i="16" s="1"/>
  <c r="AG189" i="1" s="1"/>
  <c r="G185" i="16" a="1"/>
  <c r="G185" i="16" s="1"/>
  <c r="AG185" i="1" s="1"/>
  <c r="G181" i="16" a="1"/>
  <c r="G181" i="16" s="1"/>
  <c r="AG181" i="1" s="1"/>
  <c r="F180" i="16" a="1"/>
  <c r="F180" i="16" s="1"/>
  <c r="Z180" i="1" s="1"/>
  <c r="G177" i="16" a="1"/>
  <c r="G177" i="16" s="1"/>
  <c r="AG177" i="1" s="1"/>
  <c r="F176" i="16" a="1"/>
  <c r="F176" i="16" s="1"/>
  <c r="Z176" i="1" s="1"/>
  <c r="G173" i="16" a="1"/>
  <c r="G173" i="16" s="1"/>
  <c r="AG173" i="1" s="1"/>
  <c r="F172" i="16" a="1"/>
  <c r="F172" i="16" s="1"/>
  <c r="Z172" i="1" s="1"/>
  <c r="G169" i="16" a="1"/>
  <c r="G169" i="16" s="1"/>
  <c r="AG169" i="1" s="1"/>
  <c r="F168" i="16" a="1"/>
  <c r="F168" i="16" s="1"/>
  <c r="Z168" i="1" s="1"/>
  <c r="G165" i="16" a="1"/>
  <c r="G165" i="16" s="1"/>
  <c r="AG165" i="1" s="1"/>
  <c r="F164" i="16" a="1"/>
  <c r="F164" i="16" s="1"/>
  <c r="Z164" i="1" s="1"/>
  <c r="G161" i="16" a="1"/>
  <c r="G161" i="16" s="1"/>
  <c r="AG161" i="1" s="1"/>
  <c r="G159" i="16" a="1"/>
  <c r="G159" i="16" s="1"/>
  <c r="AG159" i="1" s="1"/>
  <c r="F156" i="16" a="1"/>
  <c r="F156" i="16" s="1"/>
  <c r="Z156" i="1" s="1"/>
  <c r="F154" i="16" a="1"/>
  <c r="F154" i="16" s="1"/>
  <c r="Z154" i="1" s="1"/>
  <c r="G152" i="16" a="1"/>
  <c r="G152" i="16" s="1"/>
  <c r="AG152" i="1" s="1"/>
  <c r="F147" i="16" a="1"/>
  <c r="F147" i="16" s="1"/>
  <c r="Z147" i="1" s="1"/>
  <c r="G145" i="16" a="1"/>
  <c r="G145" i="16" s="1"/>
  <c r="AG145" i="1" s="1"/>
  <c r="G143" i="16" a="1"/>
  <c r="G143" i="16" s="1"/>
  <c r="AG143" i="1" s="1"/>
  <c r="F140" i="16" a="1"/>
  <c r="F140" i="16" s="1"/>
  <c r="Z140" i="1" s="1"/>
  <c r="F138" i="16" a="1"/>
  <c r="F138" i="16" s="1"/>
  <c r="Z138" i="1" s="1"/>
  <c r="G136" i="16" a="1"/>
  <c r="G136" i="16" s="1"/>
  <c r="AG136" i="1" s="1"/>
  <c r="F133" i="16" a="1"/>
  <c r="F133" i="16" s="1"/>
  <c r="Z133" i="1" s="1"/>
  <c r="G130" i="16" a="1"/>
  <c r="G130" i="16" s="1"/>
  <c r="AG130" i="1" s="1"/>
  <c r="F129" i="16" a="1"/>
  <c r="F129" i="16" s="1"/>
  <c r="Z129" i="1" s="1"/>
  <c r="G126" i="16" a="1"/>
  <c r="G126" i="16" s="1"/>
  <c r="AG126" i="1" s="1"/>
  <c r="F125" i="16" a="1"/>
  <c r="F125" i="16" s="1"/>
  <c r="Z125" i="1" s="1"/>
  <c r="G122" i="16" a="1"/>
  <c r="G122" i="16" s="1"/>
  <c r="AG122" i="1" s="1"/>
  <c r="F121" i="16" a="1"/>
  <c r="F121" i="16" s="1"/>
  <c r="Z121" i="1" s="1"/>
  <c r="G118" i="16" a="1"/>
  <c r="G118" i="16" s="1"/>
  <c r="AG118" i="1" s="1"/>
  <c r="F117" i="16" a="1"/>
  <c r="F117" i="16" s="1"/>
  <c r="Z117" i="1" s="1"/>
  <c r="G114" i="16" a="1"/>
  <c r="G114" i="16" s="1"/>
  <c r="AG114" i="1" s="1"/>
  <c r="F111" i="16" a="1"/>
  <c r="F111" i="16" s="1"/>
  <c r="Z111" i="1" s="1"/>
  <c r="G109" i="16" a="1"/>
  <c r="G109" i="16" s="1"/>
  <c r="AG109" i="1" s="1"/>
  <c r="G107" i="16" a="1"/>
  <c r="G107" i="16" s="1"/>
  <c r="AG107" i="1" s="1"/>
  <c r="F104" i="16" a="1"/>
  <c r="F104" i="16" s="1"/>
  <c r="Z104" i="1" s="1"/>
  <c r="F102" i="16" a="1"/>
  <c r="F102" i="16" s="1"/>
  <c r="Z102" i="1" s="1"/>
  <c r="G100" i="16" a="1"/>
  <c r="G100" i="16" s="1"/>
  <c r="AG100" i="1" s="1"/>
  <c r="G91" i="16" a="1"/>
  <c r="G91" i="16" s="1"/>
  <c r="AG91" i="1" s="1"/>
  <c r="F63" i="16" a="1"/>
  <c r="F63" i="16" s="1"/>
  <c r="Z63" i="1" s="1"/>
  <c r="F45" i="16" a="1"/>
  <c r="F45" i="16" s="1"/>
  <c r="Z45" i="1" s="1"/>
  <c r="G10" i="16" a="1"/>
  <c r="G10" i="16" s="1"/>
  <c r="AG10" i="1" s="1"/>
  <c r="G14" i="16" a="1"/>
  <c r="G14" i="16" s="1"/>
  <c r="AG14" i="1" s="1"/>
  <c r="G18" i="16" a="1"/>
  <c r="G18" i="16" s="1"/>
  <c r="AG18" i="1" s="1"/>
  <c r="G22" i="16" a="1"/>
  <c r="G22" i="16" s="1"/>
  <c r="AG22" i="1" s="1"/>
  <c r="G26" i="16" a="1"/>
  <c r="G26" i="16" s="1"/>
  <c r="AG26" i="1" s="1"/>
  <c r="G30" i="16" a="1"/>
  <c r="G30" i="16" s="1"/>
  <c r="AG30" i="1" s="1"/>
  <c r="G34" i="16" a="1"/>
  <c r="G34" i="16" s="1"/>
  <c r="AG34" i="1" s="1"/>
  <c r="G38" i="16" a="1"/>
  <c r="G38" i="16" s="1"/>
  <c r="AG38" i="1" s="1"/>
  <c r="G42" i="16" a="1"/>
  <c r="G42" i="16" s="1"/>
  <c r="AG42" i="1" s="1"/>
  <c r="G46" i="16" a="1"/>
  <c r="G46" i="16" s="1"/>
  <c r="AG46" i="1" s="1"/>
  <c r="G50" i="16" a="1"/>
  <c r="G50" i="16" s="1"/>
  <c r="AG50" i="1" s="1"/>
  <c r="G54" i="16" a="1"/>
  <c r="G54" i="16" s="1"/>
  <c r="AG54" i="1" s="1"/>
  <c r="G58" i="16" a="1"/>
  <c r="G58" i="16" s="1"/>
  <c r="AG58" i="1" s="1"/>
  <c r="G13" i="16" a="1"/>
  <c r="G13" i="16" s="1"/>
  <c r="AG13" i="1" s="1"/>
  <c r="G17" i="16" a="1"/>
  <c r="G17" i="16" s="1"/>
  <c r="AG17" i="1" s="1"/>
  <c r="G21" i="16" a="1"/>
  <c r="G21" i="16" s="1"/>
  <c r="AG21" i="1" s="1"/>
  <c r="G25" i="16" a="1"/>
  <c r="G25" i="16" s="1"/>
  <c r="AG25" i="1" s="1"/>
  <c r="G29" i="16" a="1"/>
  <c r="G29" i="16" s="1"/>
  <c r="AG29" i="1" s="1"/>
  <c r="G33" i="16" a="1"/>
  <c r="G33" i="16" s="1"/>
  <c r="AG33" i="1" s="1"/>
  <c r="G37" i="16" a="1"/>
  <c r="G37" i="16" s="1"/>
  <c r="AG37" i="1" s="1"/>
  <c r="G41" i="16" a="1"/>
  <c r="G41" i="16" s="1"/>
  <c r="AG41" i="1" s="1"/>
  <c r="G45" i="16" a="1"/>
  <c r="G45" i="16" s="1"/>
  <c r="AG45" i="1" s="1"/>
  <c r="G49" i="16" a="1"/>
  <c r="G49" i="16" s="1"/>
  <c r="AG49" i="1" s="1"/>
  <c r="G53" i="16" a="1"/>
  <c r="G53" i="16" s="1"/>
  <c r="AG53" i="1" s="1"/>
  <c r="G57" i="16" a="1"/>
  <c r="G57" i="16" s="1"/>
  <c r="AG57" i="1" s="1"/>
  <c r="G61" i="16" a="1"/>
  <c r="G61" i="16" s="1"/>
  <c r="AG61" i="1" s="1"/>
  <c r="G12" i="16" a="1"/>
  <c r="G12" i="16" s="1"/>
  <c r="AG12" i="1" s="1"/>
  <c r="G16" i="16" a="1"/>
  <c r="G16" i="16" s="1"/>
  <c r="AG16" i="1" s="1"/>
  <c r="G20" i="16" a="1"/>
  <c r="G20" i="16" s="1"/>
  <c r="AG20" i="1" s="1"/>
  <c r="G24" i="16" a="1"/>
  <c r="G24" i="16" s="1"/>
  <c r="AG24" i="1" s="1"/>
  <c r="G28" i="16" a="1"/>
  <c r="G28" i="16" s="1"/>
  <c r="AG28" i="1" s="1"/>
  <c r="G32" i="16" a="1"/>
  <c r="G32" i="16" s="1"/>
  <c r="AG32" i="1" s="1"/>
  <c r="G36" i="16" a="1"/>
  <c r="G36" i="16" s="1"/>
  <c r="AG36" i="1" s="1"/>
  <c r="G40" i="16" a="1"/>
  <c r="G40" i="16" s="1"/>
  <c r="AG40" i="1" s="1"/>
  <c r="G44" i="16" a="1"/>
  <c r="G44" i="16" s="1"/>
  <c r="AG44" i="1" s="1"/>
  <c r="G48" i="16" a="1"/>
  <c r="G48" i="16" s="1"/>
  <c r="AG48" i="1" s="1"/>
  <c r="G52" i="16" a="1"/>
  <c r="G52" i="16" s="1"/>
  <c r="AG52" i="1" s="1"/>
  <c r="G56" i="16" a="1"/>
  <c r="G56" i="16" s="1"/>
  <c r="AG56" i="1" s="1"/>
  <c r="G60" i="16" a="1"/>
  <c r="G60" i="16" s="1"/>
  <c r="AG60" i="1" s="1"/>
  <c r="G64" i="16" a="1"/>
  <c r="G64" i="16" s="1"/>
  <c r="AG64" i="1" s="1"/>
  <c r="G68" i="16" a="1"/>
  <c r="G68" i="16" s="1"/>
  <c r="AG68" i="1" s="1"/>
  <c r="G72" i="16" a="1"/>
  <c r="G72" i="16" s="1"/>
  <c r="AG72" i="1" s="1"/>
  <c r="G76" i="16" a="1"/>
  <c r="G76" i="16" s="1"/>
  <c r="AG76" i="1" s="1"/>
  <c r="G80" i="16" a="1"/>
  <c r="G80" i="16" s="1"/>
  <c r="AG80" i="1" s="1"/>
  <c r="G84" i="16" a="1"/>
  <c r="G84" i="16" s="1"/>
  <c r="AG84" i="1" s="1"/>
  <c r="G88" i="16" a="1"/>
  <c r="G88" i="16" s="1"/>
  <c r="AG88" i="1" s="1"/>
  <c r="G19" i="16" a="1"/>
  <c r="G19" i="16" s="1"/>
  <c r="AG19" i="1" s="1"/>
  <c r="G35" i="16" a="1"/>
  <c r="G35" i="16" s="1"/>
  <c r="AG35" i="1" s="1"/>
  <c r="G51" i="16" a="1"/>
  <c r="G51" i="16" s="1"/>
  <c r="AG51" i="1" s="1"/>
  <c r="G63" i="16" a="1"/>
  <c r="G63" i="16" s="1"/>
  <c r="AG63" i="1" s="1"/>
  <c r="G70" i="16" a="1"/>
  <c r="G70" i="16" s="1"/>
  <c r="AG70" i="1" s="1"/>
  <c r="G77" i="16" a="1"/>
  <c r="G77" i="16" s="1"/>
  <c r="AG77" i="1" s="1"/>
  <c r="G79" i="16" a="1"/>
  <c r="G79" i="16" s="1"/>
  <c r="AG79" i="1" s="1"/>
  <c r="G86" i="16" a="1"/>
  <c r="G86" i="16" s="1"/>
  <c r="AG86" i="1" s="1"/>
  <c r="G94" i="16" a="1"/>
  <c r="G94" i="16" s="1"/>
  <c r="AG94" i="1" s="1"/>
  <c r="G98" i="16" a="1"/>
  <c r="G98" i="16" s="1"/>
  <c r="AG98" i="1" s="1"/>
  <c r="G102" i="16" a="1"/>
  <c r="G102" i="16" s="1"/>
  <c r="AG102" i="1" s="1"/>
  <c r="G106" i="16" a="1"/>
  <c r="G106" i="16" s="1"/>
  <c r="AG106" i="1" s="1"/>
  <c r="G110" i="16" a="1"/>
  <c r="G110" i="16" s="1"/>
  <c r="AG110" i="1" s="1"/>
  <c r="G134" i="16" a="1"/>
  <c r="G134" i="16" s="1"/>
  <c r="AG134" i="1" s="1"/>
  <c r="G138" i="16" a="1"/>
  <c r="G138" i="16" s="1"/>
  <c r="AG138" i="1" s="1"/>
  <c r="G142" i="16" a="1"/>
  <c r="G142" i="16" s="1"/>
  <c r="AG142" i="1" s="1"/>
  <c r="G146" i="16" a="1"/>
  <c r="G146" i="16" s="1"/>
  <c r="AG146" i="1" s="1"/>
  <c r="G150" i="16" a="1"/>
  <c r="G150" i="16" s="1"/>
  <c r="AG150" i="1" s="1"/>
  <c r="G154" i="16" a="1"/>
  <c r="G154" i="16" s="1"/>
  <c r="AG154" i="1" s="1"/>
  <c r="G158" i="16" a="1"/>
  <c r="G158" i="16" s="1"/>
  <c r="AG158" i="1" s="1"/>
  <c r="G15" i="16" a="1"/>
  <c r="G15" i="16" s="1"/>
  <c r="AG15" i="1" s="1"/>
  <c r="G31" i="16" a="1"/>
  <c r="G31" i="16" s="1"/>
  <c r="AG31" i="1" s="1"/>
  <c r="G47" i="16" a="1"/>
  <c r="G47" i="16" s="1"/>
  <c r="AG47" i="1" s="1"/>
  <c r="G65" i="16" a="1"/>
  <c r="G65" i="16" s="1"/>
  <c r="AG65" i="1" s="1"/>
  <c r="G67" i="16" a="1"/>
  <c r="G67" i="16" s="1"/>
  <c r="AG67" i="1" s="1"/>
  <c r="G74" i="16" a="1"/>
  <c r="G74" i="16" s="1"/>
  <c r="AG74" i="1" s="1"/>
  <c r="G81" i="16" a="1"/>
  <c r="G81" i="16" s="1"/>
  <c r="AG81" i="1" s="1"/>
  <c r="G83" i="16" a="1"/>
  <c r="G83" i="16" s="1"/>
  <c r="AG83" i="1" s="1"/>
  <c r="G90" i="16" a="1"/>
  <c r="G90" i="16" s="1"/>
  <c r="AG90" i="1" s="1"/>
  <c r="G93" i="16" a="1"/>
  <c r="G93" i="16" s="1"/>
  <c r="AG93" i="1" s="1"/>
  <c r="G11" i="16" a="1"/>
  <c r="G11" i="16" s="1"/>
  <c r="AG11" i="1" s="1"/>
  <c r="G27" i="16" a="1"/>
  <c r="G27" i="16" s="1"/>
  <c r="AG27" i="1" s="1"/>
  <c r="G43" i="16" a="1"/>
  <c r="G43" i="16" s="1"/>
  <c r="AG43" i="1" s="1"/>
  <c r="G59" i="16" a="1"/>
  <c r="G59" i="16" s="1"/>
  <c r="AG59" i="1" s="1"/>
  <c r="G62" i="16" a="1"/>
  <c r="G62" i="16" s="1"/>
  <c r="AG62" i="1" s="1"/>
  <c r="G69" i="16" a="1"/>
  <c r="G69" i="16" s="1"/>
  <c r="AG69" i="1" s="1"/>
  <c r="G71" i="16" a="1"/>
  <c r="G71" i="16" s="1"/>
  <c r="AG71" i="1" s="1"/>
  <c r="G78" i="16" a="1"/>
  <c r="G78" i="16" s="1"/>
  <c r="AG78" i="1" s="1"/>
  <c r="G85" i="16" a="1"/>
  <c r="G85" i="16" s="1"/>
  <c r="AG85" i="1" s="1"/>
  <c r="G87" i="16" a="1"/>
  <c r="G87" i="16" s="1"/>
  <c r="AG87" i="1" s="1"/>
  <c r="G92" i="16" a="1"/>
  <c r="G92" i="16" s="1"/>
  <c r="AG92" i="1" s="1"/>
  <c r="G96" i="16" a="1"/>
  <c r="G96" i="16" s="1"/>
  <c r="AG96" i="1" s="1"/>
  <c r="G193" i="16" a="1"/>
  <c r="G193" i="16" s="1"/>
  <c r="AG193" i="1" s="1"/>
  <c r="G190" i="16" a="1"/>
  <c r="G190" i="16" s="1"/>
  <c r="AG190" i="1" s="1"/>
  <c r="F185" i="16" a="1"/>
  <c r="F185" i="16" s="1"/>
  <c r="Z185" i="1" s="1"/>
  <c r="G178" i="16" a="1"/>
  <c r="G178" i="16" s="1"/>
  <c r="AG178" i="1" s="1"/>
  <c r="G174" i="16" a="1"/>
  <c r="G174" i="16" s="1"/>
  <c r="AG174" i="1" s="1"/>
  <c r="F169" i="16" a="1"/>
  <c r="F169" i="16" s="1"/>
  <c r="Z169" i="1" s="1"/>
  <c r="G162" i="16" a="1"/>
  <c r="G162" i="16" s="1"/>
  <c r="AG162" i="1" s="1"/>
  <c r="F159" i="16" a="1"/>
  <c r="F159" i="16" s="1"/>
  <c r="Z159" i="1" s="1"/>
  <c r="G157" i="16" a="1"/>
  <c r="G157" i="16" s="1"/>
  <c r="AG157" i="1" s="1"/>
  <c r="G155" i="16" a="1"/>
  <c r="G155" i="16" s="1"/>
  <c r="AG155" i="1" s="1"/>
  <c r="F152" i="16" a="1"/>
  <c r="F152" i="16" s="1"/>
  <c r="Z152" i="1" s="1"/>
  <c r="F150" i="16" a="1"/>
  <c r="F150" i="16" s="1"/>
  <c r="Z150" i="1" s="1"/>
  <c r="G148" i="16" a="1"/>
  <c r="G148" i="16" s="1"/>
  <c r="AG148" i="1" s="1"/>
  <c r="F143" i="16" a="1"/>
  <c r="F143" i="16" s="1"/>
  <c r="Z143" i="1" s="1"/>
  <c r="G141" i="16" a="1"/>
  <c r="G141" i="16" s="1"/>
  <c r="AG141" i="1" s="1"/>
  <c r="G139" i="16" a="1"/>
  <c r="G139" i="16" s="1"/>
  <c r="AG139" i="1" s="1"/>
  <c r="F136" i="16" a="1"/>
  <c r="F136" i="16" s="1"/>
  <c r="Z136" i="1" s="1"/>
  <c r="F134" i="16" a="1"/>
  <c r="F134" i="16" s="1"/>
  <c r="Z134" i="1" s="1"/>
  <c r="G131" i="16" a="1"/>
  <c r="G131" i="16" s="1"/>
  <c r="AG131" i="1" s="1"/>
  <c r="F130" i="16" a="1"/>
  <c r="F130" i="16" s="1"/>
  <c r="Z130" i="1" s="1"/>
  <c r="G127" i="16" a="1"/>
  <c r="G127" i="16" s="1"/>
  <c r="AG127" i="1" s="1"/>
  <c r="F126" i="16" a="1"/>
  <c r="F126" i="16" s="1"/>
  <c r="Z126" i="1" s="1"/>
  <c r="G123" i="16" a="1"/>
  <c r="G123" i="16" s="1"/>
  <c r="AG123" i="1" s="1"/>
  <c r="F122" i="16" a="1"/>
  <c r="F122" i="16" s="1"/>
  <c r="Z122" i="1" s="1"/>
  <c r="G119" i="16" a="1"/>
  <c r="G119" i="16" s="1"/>
  <c r="AG119" i="1" s="1"/>
  <c r="F118" i="16" a="1"/>
  <c r="F118" i="16" s="1"/>
  <c r="Z118" i="1" s="1"/>
  <c r="G115" i="16" a="1"/>
  <c r="G115" i="16" s="1"/>
  <c r="AG115" i="1" s="1"/>
  <c r="F114" i="16" a="1"/>
  <c r="F114" i="16" s="1"/>
  <c r="Z114" i="1" s="1"/>
  <c r="G112" i="16" a="1"/>
  <c r="G112" i="16" s="1"/>
  <c r="AG112" i="1" s="1"/>
  <c r="F107" i="16" a="1"/>
  <c r="F107" i="16" s="1"/>
  <c r="Z107" i="1" s="1"/>
  <c r="G105" i="16" a="1"/>
  <c r="G105" i="16" s="1"/>
  <c r="AG105" i="1" s="1"/>
  <c r="G103" i="16" a="1"/>
  <c r="G103" i="16" s="1"/>
  <c r="AG103" i="1" s="1"/>
  <c r="F100" i="16" a="1"/>
  <c r="F100" i="16" s="1"/>
  <c r="Z100" i="1" s="1"/>
  <c r="F98" i="16" a="1"/>
  <c r="F98" i="16" s="1"/>
  <c r="Z98" i="1" s="1"/>
  <c r="G95" i="16" a="1"/>
  <c r="G95" i="16" s="1"/>
  <c r="AG95" i="1" s="1"/>
  <c r="G89" i="16" a="1"/>
  <c r="G89" i="16" s="1"/>
  <c r="AG89" i="1" s="1"/>
  <c r="G82" i="16" a="1"/>
  <c r="G82" i="16" s="1"/>
  <c r="AG82" i="1" s="1"/>
  <c r="G75" i="16" a="1"/>
  <c r="G75" i="16" s="1"/>
  <c r="AG75" i="1" s="1"/>
  <c r="G39" i="16" a="1"/>
  <c r="G39" i="16" s="1"/>
  <c r="AG39" i="1" s="1"/>
  <c r="F7" i="16" a="1"/>
  <c r="F7" i="16" s="1"/>
  <c r="Z7" i="1" s="1"/>
  <c r="F9" i="16" a="1"/>
  <c r="F9" i="16" s="1"/>
  <c r="Z9" i="1" s="1"/>
  <c r="F12" i="16" a="1"/>
  <c r="F12" i="16" s="1"/>
  <c r="Z12" i="1" s="1"/>
  <c r="F16" i="16" a="1"/>
  <c r="F16" i="16" s="1"/>
  <c r="Z16" i="1" s="1"/>
  <c r="F20" i="16" a="1"/>
  <c r="F20" i="16" s="1"/>
  <c r="Z20" i="1" s="1"/>
  <c r="F24" i="16" a="1"/>
  <c r="F24" i="16" s="1"/>
  <c r="Z24" i="1" s="1"/>
  <c r="F28" i="16" a="1"/>
  <c r="F28" i="16" s="1"/>
  <c r="Z28" i="1" s="1"/>
  <c r="F32" i="16" a="1"/>
  <c r="F32" i="16" s="1"/>
  <c r="Z32" i="1" s="1"/>
  <c r="F36" i="16" a="1"/>
  <c r="F36" i="16" s="1"/>
  <c r="Z36" i="1" s="1"/>
  <c r="F40" i="16" a="1"/>
  <c r="F40" i="16" s="1"/>
  <c r="Z40" i="1" s="1"/>
  <c r="F44" i="16" a="1"/>
  <c r="F44" i="16" s="1"/>
  <c r="Z44" i="1" s="1"/>
  <c r="F48" i="16" a="1"/>
  <c r="F48" i="16" s="1"/>
  <c r="Z48" i="1" s="1"/>
  <c r="F52" i="16" a="1"/>
  <c r="F52" i="16" s="1"/>
  <c r="Z52" i="1" s="1"/>
  <c r="F56" i="16" a="1"/>
  <c r="F56" i="16" s="1"/>
  <c r="Z56" i="1" s="1"/>
  <c r="F60" i="16" a="1"/>
  <c r="F60" i="16" s="1"/>
  <c r="Z60" i="1" s="1"/>
  <c r="F11" i="16" a="1"/>
  <c r="F11" i="16" s="1"/>
  <c r="Z11" i="1" s="1"/>
  <c r="F15" i="16" a="1"/>
  <c r="F15" i="16" s="1"/>
  <c r="Z15" i="1" s="1"/>
  <c r="F19" i="16" a="1"/>
  <c r="F19" i="16" s="1"/>
  <c r="Z19" i="1" s="1"/>
  <c r="F23" i="16" a="1"/>
  <c r="F23" i="16" s="1"/>
  <c r="Z23" i="1" s="1"/>
  <c r="F27" i="16" a="1"/>
  <c r="F27" i="16" s="1"/>
  <c r="Z27" i="1" s="1"/>
  <c r="F31" i="16" a="1"/>
  <c r="F31" i="16" s="1"/>
  <c r="Z31" i="1" s="1"/>
  <c r="F35" i="16" a="1"/>
  <c r="F35" i="16" s="1"/>
  <c r="Z35" i="1" s="1"/>
  <c r="F39" i="16" a="1"/>
  <c r="F39" i="16" s="1"/>
  <c r="Z39" i="1" s="1"/>
  <c r="F43" i="16" a="1"/>
  <c r="F43" i="16" s="1"/>
  <c r="Z43" i="1" s="1"/>
  <c r="F47" i="16" a="1"/>
  <c r="F47" i="16" s="1"/>
  <c r="Z47" i="1" s="1"/>
  <c r="F51" i="16" a="1"/>
  <c r="F51" i="16" s="1"/>
  <c r="Z51" i="1" s="1"/>
  <c r="F55" i="16" a="1"/>
  <c r="F55" i="16" s="1"/>
  <c r="Z55" i="1" s="1"/>
  <c r="F59" i="16" a="1"/>
  <c r="F59" i="16" s="1"/>
  <c r="Z59" i="1" s="1"/>
  <c r="F8" i="16" a="1"/>
  <c r="F8" i="16" s="1"/>
  <c r="Z8" i="1" s="1"/>
  <c r="F10" i="16" a="1"/>
  <c r="F10" i="16" s="1"/>
  <c r="Z10" i="1" s="1"/>
  <c r="F14" i="16" a="1"/>
  <c r="F14" i="16" s="1"/>
  <c r="Z14" i="1" s="1"/>
  <c r="F18" i="16" a="1"/>
  <c r="F18" i="16" s="1"/>
  <c r="Z18" i="1" s="1"/>
  <c r="F22" i="16" a="1"/>
  <c r="F22" i="16" s="1"/>
  <c r="Z22" i="1" s="1"/>
  <c r="F26" i="16" a="1"/>
  <c r="F26" i="16" s="1"/>
  <c r="Z26" i="1" s="1"/>
  <c r="F30" i="16" a="1"/>
  <c r="F30" i="16" s="1"/>
  <c r="Z30" i="1" s="1"/>
  <c r="F34" i="16" a="1"/>
  <c r="F34" i="16" s="1"/>
  <c r="Z34" i="1" s="1"/>
  <c r="F38" i="16" a="1"/>
  <c r="F38" i="16" s="1"/>
  <c r="Z38" i="1" s="1"/>
  <c r="F42" i="16" a="1"/>
  <c r="F42" i="16" s="1"/>
  <c r="Z42" i="1" s="1"/>
  <c r="F46" i="16" a="1"/>
  <c r="F46" i="16" s="1"/>
  <c r="Z46" i="1" s="1"/>
  <c r="F50" i="16" a="1"/>
  <c r="F50" i="16" s="1"/>
  <c r="Z50" i="1" s="1"/>
  <c r="F54" i="16" a="1"/>
  <c r="F54" i="16" s="1"/>
  <c r="Z54" i="1" s="1"/>
  <c r="F58" i="16" a="1"/>
  <c r="F58" i="16" s="1"/>
  <c r="Z58" i="1" s="1"/>
  <c r="F62" i="16" a="1"/>
  <c r="F62" i="16" s="1"/>
  <c r="Z62" i="1" s="1"/>
  <c r="F66" i="16" a="1"/>
  <c r="F66" i="16" s="1"/>
  <c r="Z66" i="1" s="1"/>
  <c r="F70" i="16" a="1"/>
  <c r="F70" i="16" s="1"/>
  <c r="Z70" i="1" s="1"/>
  <c r="F74" i="16" a="1"/>
  <c r="F74" i="16" s="1"/>
  <c r="Z74" i="1" s="1"/>
  <c r="F78" i="16" a="1"/>
  <c r="F78" i="16" s="1"/>
  <c r="Z78" i="1" s="1"/>
  <c r="F82" i="16" a="1"/>
  <c r="F82" i="16" s="1"/>
  <c r="Z82" i="1" s="1"/>
  <c r="F86" i="16" a="1"/>
  <c r="F86" i="16" s="1"/>
  <c r="Z86" i="1" s="1"/>
  <c r="F90" i="16" a="1"/>
  <c r="F90" i="16" s="1"/>
  <c r="Z90" i="1" s="1"/>
  <c r="F25" i="16" a="1"/>
  <c r="F25" i="16" s="1"/>
  <c r="Z25" i="1" s="1"/>
  <c r="F41" i="16" a="1"/>
  <c r="F41" i="16" s="1"/>
  <c r="Z41" i="1" s="1"/>
  <c r="F57" i="16" a="1"/>
  <c r="F57" i="16" s="1"/>
  <c r="Z57" i="1" s="1"/>
  <c r="F67" i="16" a="1"/>
  <c r="F67" i="16" s="1"/>
  <c r="Z67" i="1" s="1"/>
  <c r="F69" i="16" a="1"/>
  <c r="F69" i="16" s="1"/>
  <c r="Z69" i="1" s="1"/>
  <c r="F76" i="16" a="1"/>
  <c r="F76" i="16" s="1"/>
  <c r="Z76" i="1" s="1"/>
  <c r="F83" i="16" a="1"/>
  <c r="F83" i="16" s="1"/>
  <c r="Z83" i="1" s="1"/>
  <c r="F85" i="16" a="1"/>
  <c r="F85" i="16" s="1"/>
  <c r="Z85" i="1" s="1"/>
  <c r="F93" i="16" a="1"/>
  <c r="F93" i="16" s="1"/>
  <c r="Z93" i="1" s="1"/>
  <c r="F97" i="16" a="1"/>
  <c r="F97" i="16" s="1"/>
  <c r="Z97" i="1" s="1"/>
  <c r="F101" i="16" a="1"/>
  <c r="F101" i="16" s="1"/>
  <c r="Z101" i="1" s="1"/>
  <c r="F105" i="16" a="1"/>
  <c r="F105" i="16" s="1"/>
  <c r="Z105" i="1" s="1"/>
  <c r="F109" i="16" a="1"/>
  <c r="F109" i="16" s="1"/>
  <c r="Z109" i="1" s="1"/>
  <c r="F113" i="16" a="1"/>
  <c r="F113" i="16" s="1"/>
  <c r="Z113" i="1" s="1"/>
  <c r="F137" i="16" a="1"/>
  <c r="F137" i="16" s="1"/>
  <c r="Z137" i="1" s="1"/>
  <c r="F141" i="16" a="1"/>
  <c r="F141" i="16" s="1"/>
  <c r="Z141" i="1" s="1"/>
  <c r="F145" i="16" a="1"/>
  <c r="F145" i="16" s="1"/>
  <c r="Z145" i="1" s="1"/>
  <c r="F149" i="16" a="1"/>
  <c r="F149" i="16" s="1"/>
  <c r="Z149" i="1" s="1"/>
  <c r="F153" i="16" a="1"/>
  <c r="F153" i="16" s="1"/>
  <c r="Z153" i="1" s="1"/>
  <c r="F157" i="16" a="1"/>
  <c r="F157" i="16" s="1"/>
  <c r="Z157" i="1" s="1"/>
  <c r="F161" i="16" a="1"/>
  <c r="F161" i="16" s="1"/>
  <c r="Z161" i="1" s="1"/>
  <c r="F21" i="16" a="1"/>
  <c r="F21" i="16" s="1"/>
  <c r="Z21" i="1" s="1"/>
  <c r="F37" i="16" a="1"/>
  <c r="F37" i="16" s="1"/>
  <c r="Z37" i="1" s="1"/>
  <c r="F53" i="16" a="1"/>
  <c r="F53" i="16" s="1"/>
  <c r="Z53" i="1" s="1"/>
  <c r="F64" i="16" a="1"/>
  <c r="F64" i="16" s="1"/>
  <c r="Z64" i="1" s="1"/>
  <c r="F71" i="16" a="1"/>
  <c r="F71" i="16" s="1"/>
  <c r="Z71" i="1" s="1"/>
  <c r="F73" i="16" a="1"/>
  <c r="F73" i="16" s="1"/>
  <c r="Z73" i="1" s="1"/>
  <c r="F80" i="16" a="1"/>
  <c r="F80" i="16" s="1"/>
  <c r="Z80" i="1" s="1"/>
  <c r="F87" i="16" a="1"/>
  <c r="F87" i="16" s="1"/>
  <c r="Z87" i="1" s="1"/>
  <c r="F89" i="16" a="1"/>
  <c r="F89" i="16" s="1"/>
  <c r="Z89" i="1" s="1"/>
  <c r="F92" i="16" a="1"/>
  <c r="F92" i="16" s="1"/>
  <c r="Z92" i="1" s="1"/>
  <c r="F96" i="16" a="1"/>
  <c r="F96" i="16" s="1"/>
  <c r="Z96" i="1" s="1"/>
  <c r="F17" i="16" a="1"/>
  <c r="F17" i="16" s="1"/>
  <c r="Z17" i="1" s="1"/>
  <c r="F33" i="16" a="1"/>
  <c r="F33" i="16" s="1"/>
  <c r="Z33" i="1" s="1"/>
  <c r="F49" i="16" a="1"/>
  <c r="F49" i="16" s="1"/>
  <c r="Z49" i="1" s="1"/>
  <c r="F68" i="16" a="1"/>
  <c r="F68" i="16" s="1"/>
  <c r="Z68" i="1" s="1"/>
  <c r="F75" i="16" a="1"/>
  <c r="F75" i="16" s="1"/>
  <c r="Z75" i="1" s="1"/>
  <c r="F77" i="16" a="1"/>
  <c r="F77" i="16" s="1"/>
  <c r="Z77" i="1" s="1"/>
  <c r="F84" i="16" a="1"/>
  <c r="F84" i="16" s="1"/>
  <c r="Z84" i="1" s="1"/>
  <c r="F91" i="16" a="1"/>
  <c r="F91" i="16" s="1"/>
  <c r="Z91" i="1" s="1"/>
  <c r="F95" i="16" a="1"/>
  <c r="F95" i="16" s="1"/>
  <c r="Z95" i="1" s="1"/>
  <c r="F192" i="16" a="1"/>
  <c r="F192" i="16" s="1"/>
  <c r="Z192" i="1" s="1"/>
  <c r="F188" i="16" a="1"/>
  <c r="F188" i="16" s="1"/>
  <c r="Z188" i="1" s="1"/>
  <c r="F184" i="16" a="1"/>
  <c r="F184" i="16" s="1"/>
  <c r="Z184" i="1" s="1"/>
  <c r="G194" i="16" a="1"/>
  <c r="G194" i="16" s="1"/>
  <c r="AG194" i="1" s="1"/>
  <c r="F193" i="16" a="1"/>
  <c r="F193" i="16" s="1"/>
  <c r="Z193" i="1" s="1"/>
  <c r="F189" i="16" a="1"/>
  <c r="F189" i="16" s="1"/>
  <c r="Z189" i="1" s="1"/>
  <c r="G186" i="16" a="1"/>
  <c r="G186" i="16" s="1"/>
  <c r="AG186" i="1" s="1"/>
  <c r="G182" i="16" a="1"/>
  <c r="G182" i="16" s="1"/>
  <c r="AG182" i="1" s="1"/>
  <c r="F181" i="16" a="1"/>
  <c r="F181" i="16" s="1"/>
  <c r="Z181" i="1" s="1"/>
  <c r="F177" i="16" a="1"/>
  <c r="F177" i="16" s="1"/>
  <c r="Z177" i="1" s="1"/>
  <c r="F173" i="16" a="1"/>
  <c r="F173" i="16" s="1"/>
  <c r="Z173" i="1" s="1"/>
  <c r="G170" i="16" a="1"/>
  <c r="G170" i="16" s="1"/>
  <c r="AG170" i="1" s="1"/>
  <c r="G166" i="16" a="1"/>
  <c r="G166" i="16" s="1"/>
  <c r="AG166" i="1" s="1"/>
  <c r="F165" i="16" a="1"/>
  <c r="F165" i="16" s="1"/>
  <c r="Z165" i="1" s="1"/>
  <c r="F195" i="16" a="1"/>
  <c r="F195" i="16" s="1"/>
  <c r="Z195" i="1" s="1"/>
  <c r="F194" i="16" a="1"/>
  <c r="F194" i="16" s="1"/>
  <c r="Z194" i="1" s="1"/>
  <c r="G191" i="16" a="1"/>
  <c r="G191" i="16" s="1"/>
  <c r="AG191" i="1" s="1"/>
  <c r="F190" i="16" a="1"/>
  <c r="F190" i="16" s="1"/>
  <c r="Z190" i="1" s="1"/>
  <c r="G187" i="16" a="1"/>
  <c r="G187" i="16" s="1"/>
  <c r="AG187" i="1" s="1"/>
  <c r="F186" i="16" a="1"/>
  <c r="F186" i="16" s="1"/>
  <c r="Z186" i="1" s="1"/>
  <c r="G183" i="16" a="1"/>
  <c r="G183" i="16" s="1"/>
  <c r="AG183" i="1" s="1"/>
  <c r="F182" i="16" a="1"/>
  <c r="F182" i="16" s="1"/>
  <c r="Z182" i="1" s="1"/>
  <c r="G179" i="16" a="1"/>
  <c r="G179" i="16" s="1"/>
  <c r="AG179" i="1" s="1"/>
  <c r="F178" i="16" a="1"/>
  <c r="F178" i="16" s="1"/>
  <c r="Z178" i="1" s="1"/>
  <c r="G175" i="16" a="1"/>
  <c r="G175" i="16" s="1"/>
  <c r="AG175" i="1" s="1"/>
  <c r="F174" i="16" a="1"/>
  <c r="F174" i="16" s="1"/>
  <c r="Z174" i="1" s="1"/>
  <c r="G171" i="16" a="1"/>
  <c r="G171" i="16" s="1"/>
  <c r="AG171" i="1" s="1"/>
  <c r="F170" i="16" a="1"/>
  <c r="F170" i="16" s="1"/>
  <c r="Z170" i="1" s="1"/>
  <c r="G167" i="16" a="1"/>
  <c r="G167" i="16" s="1"/>
  <c r="AG167" i="1" s="1"/>
  <c r="F166" i="16" a="1"/>
  <c r="F166" i="16" s="1"/>
  <c r="Z166" i="1" s="1"/>
  <c r="G163" i="16" a="1"/>
  <c r="G163" i="16" s="1"/>
  <c r="AG163" i="1" s="1"/>
  <c r="F162" i="16" a="1"/>
  <c r="F162" i="16" s="1"/>
  <c r="Z162" i="1" s="1"/>
  <c r="G160" i="16" a="1"/>
  <c r="G160" i="16" s="1"/>
  <c r="AG160" i="1" s="1"/>
  <c r="F155" i="16" a="1"/>
  <c r="F155" i="16" s="1"/>
  <c r="Z155" i="1" s="1"/>
  <c r="G153" i="16" a="1"/>
  <c r="G153" i="16" s="1"/>
  <c r="AG153" i="1" s="1"/>
  <c r="G151" i="16" a="1"/>
  <c r="G151" i="16" s="1"/>
  <c r="AG151" i="1" s="1"/>
  <c r="F148" i="16" a="1"/>
  <c r="F148" i="16" s="1"/>
  <c r="Z148" i="1" s="1"/>
  <c r="F146" i="16" a="1"/>
  <c r="F146" i="16" s="1"/>
  <c r="Z146" i="1" s="1"/>
  <c r="G144" i="16" a="1"/>
  <c r="G144" i="16" s="1"/>
  <c r="AG144" i="1" s="1"/>
  <c r="F139" i="16" a="1"/>
  <c r="F139" i="16" s="1"/>
  <c r="Z139" i="1" s="1"/>
  <c r="G137" i="16" a="1"/>
  <c r="G137" i="16" s="1"/>
  <c r="AG137" i="1" s="1"/>
  <c r="G135" i="16" a="1"/>
  <c r="G135" i="16" s="1"/>
  <c r="AG135" i="1" s="1"/>
  <c r="G132" i="16" a="1"/>
  <c r="G132" i="16" s="1"/>
  <c r="AG132" i="1" s="1"/>
  <c r="F131" i="16" a="1"/>
  <c r="F131" i="16" s="1"/>
  <c r="Z131" i="1" s="1"/>
  <c r="G128" i="16" a="1"/>
  <c r="G128" i="16" s="1"/>
  <c r="AG128" i="1" s="1"/>
  <c r="F127" i="16" a="1"/>
  <c r="F127" i="16" s="1"/>
  <c r="Z127" i="1" s="1"/>
  <c r="G124" i="16" a="1"/>
  <c r="G124" i="16" s="1"/>
  <c r="AG124" i="1" s="1"/>
  <c r="F123" i="16" a="1"/>
  <c r="F123" i="16" s="1"/>
  <c r="Z123" i="1" s="1"/>
  <c r="G120" i="16" a="1"/>
  <c r="G120" i="16" s="1"/>
  <c r="AG120" i="1" s="1"/>
  <c r="F119" i="16" a="1"/>
  <c r="F119" i="16" s="1"/>
  <c r="Z119" i="1" s="1"/>
  <c r="G116" i="16" a="1"/>
  <c r="G116" i="16" s="1"/>
  <c r="AG116" i="1" s="1"/>
  <c r="F115" i="16" a="1"/>
  <c r="F115" i="16" s="1"/>
  <c r="Z115" i="1" s="1"/>
  <c r="F112" i="16" a="1"/>
  <c r="F112" i="16" s="1"/>
  <c r="Z112" i="1" s="1"/>
  <c r="F110" i="16" a="1"/>
  <c r="F110" i="16" s="1"/>
  <c r="Z110" i="1" s="1"/>
  <c r="G108" i="16" a="1"/>
  <c r="G108" i="16" s="1"/>
  <c r="AG108" i="1" s="1"/>
  <c r="F103" i="16" a="1"/>
  <c r="F103" i="16" s="1"/>
  <c r="Z103" i="1" s="1"/>
  <c r="G101" i="16" a="1"/>
  <c r="G101" i="16" s="1"/>
  <c r="AG101" i="1" s="1"/>
  <c r="G99" i="16" a="1"/>
  <c r="G99" i="16" s="1"/>
  <c r="AG99" i="1" s="1"/>
  <c r="F94" i="16" a="1"/>
  <c r="F94" i="16" s="1"/>
  <c r="Z94" i="1" s="1"/>
  <c r="F88" i="16" a="1"/>
  <c r="F88" i="16" s="1"/>
  <c r="Z88" i="1" s="1"/>
  <c r="F81" i="16" a="1"/>
  <c r="F81" i="16" s="1"/>
  <c r="Z81" i="1" s="1"/>
  <c r="G73" i="16" a="1"/>
  <c r="G73" i="16" s="1"/>
  <c r="AG73" i="1" s="1"/>
  <c r="G66" i="16" a="1"/>
  <c r="G66" i="16" s="1"/>
  <c r="AG66" i="1" s="1"/>
  <c r="G55" i="16" a="1"/>
  <c r="G55" i="16" s="1"/>
  <c r="AG55" i="1" s="1"/>
  <c r="F13" i="16" a="1"/>
  <c r="F13" i="16" s="1"/>
  <c r="Z13" i="1" s="1"/>
  <c r="G6" i="16" a="1"/>
  <c r="G6" i="16" s="1"/>
  <c r="AG6" i="1" s="1"/>
  <c r="G7" i="16" a="1"/>
  <c r="G7" i="16" s="1"/>
  <c r="AG7" i="1" s="1"/>
  <c r="G8" i="16" a="1"/>
  <c r="G8" i="16" s="1"/>
  <c r="AG8" i="1" s="1"/>
  <c r="G9" i="16" a="1"/>
  <c r="G9" i="16" s="1"/>
  <c r="AG9" i="1" s="1"/>
  <c r="E85" i="17"/>
  <c r="E10" i="19"/>
  <c r="E62" i="19"/>
  <c r="E81" i="19"/>
  <c r="E129" i="17"/>
  <c r="E18" i="18"/>
  <c r="E38" i="18"/>
  <c r="E143" i="18"/>
  <c r="E140" i="18"/>
  <c r="E87" i="18"/>
  <c r="E64" i="18"/>
  <c r="E104" i="18"/>
  <c r="E116" i="18"/>
  <c r="E179" i="18"/>
  <c r="E75" i="19"/>
  <c r="E71" i="19"/>
  <c r="E86" i="19"/>
  <c r="G203" i="19" a="1"/>
  <c r="G203" i="19" s="1"/>
  <c r="E25" i="18"/>
  <c r="E37" i="18"/>
  <c r="E149" i="18"/>
  <c r="G203" i="18" a="1"/>
  <c r="G203" i="18" s="1"/>
  <c r="E38" i="17"/>
  <c r="E144" i="17"/>
  <c r="G203" i="17" a="1"/>
  <c r="G203" i="17" s="1"/>
  <c r="G203" i="16" a="1"/>
  <c r="G203" i="16" s="1"/>
  <c r="E7" i="14"/>
  <c r="E29" i="14"/>
  <c r="E113" i="14"/>
  <c r="E71" i="14"/>
  <c r="E59" i="14"/>
  <c r="E182" i="14"/>
  <c r="E194" i="14"/>
  <c r="G203" i="14" a="1"/>
  <c r="G203" i="14" s="1"/>
  <c r="E166" i="2"/>
  <c r="E9" i="2"/>
  <c r="G203" i="2" a="1"/>
  <c r="G203" i="2" s="1"/>
  <c r="E141" i="2"/>
  <c r="E175" i="2" l="1"/>
  <c r="E157" i="2"/>
  <c r="E177" i="2"/>
  <c r="E166" i="17"/>
  <c r="E62" i="17"/>
  <c r="E175" i="16"/>
  <c r="E164" i="16"/>
  <c r="E161" i="2"/>
  <c r="E12" i="2"/>
  <c r="E20" i="14"/>
  <c r="E129" i="18"/>
  <c r="E170" i="18"/>
  <c r="E132" i="14"/>
  <c r="E138" i="18"/>
  <c r="E113" i="2"/>
  <c r="E187" i="18"/>
  <c r="E110" i="18"/>
  <c r="E182" i="19"/>
  <c r="E6" i="18"/>
  <c r="E22" i="17"/>
  <c r="E179" i="2"/>
  <c r="E43" i="14"/>
  <c r="E147" i="17"/>
  <c r="E148" i="19"/>
  <c r="E40" i="18"/>
  <c r="E79" i="18"/>
  <c r="E154" i="18"/>
  <c r="E10" i="18"/>
  <c r="E6" i="17"/>
  <c r="E56" i="17"/>
  <c r="E26" i="16"/>
  <c r="E132" i="16"/>
  <c r="E51" i="16"/>
  <c r="E78" i="17"/>
  <c r="E80" i="18"/>
  <c r="E137" i="18"/>
  <c r="E158" i="16"/>
  <c r="E16" i="17"/>
  <c r="E165" i="17"/>
  <c r="E179" i="17"/>
  <c r="E120" i="17"/>
  <c r="E18" i="17"/>
  <c r="E150" i="2"/>
  <c r="E190" i="19"/>
  <c r="E165" i="18"/>
  <c r="E130" i="2"/>
  <c r="E101" i="14"/>
  <c r="E33" i="18"/>
  <c r="E162" i="17"/>
  <c r="E83" i="17"/>
  <c r="E114" i="16"/>
  <c r="E59" i="18"/>
  <c r="E169" i="17"/>
  <c r="E7" i="2"/>
  <c r="E181" i="2"/>
  <c r="E75" i="14"/>
  <c r="E31" i="14"/>
  <c r="E13" i="14"/>
  <c r="E163" i="17"/>
  <c r="E88" i="17"/>
  <c r="E144" i="18"/>
  <c r="E35" i="18"/>
  <c r="E61" i="19"/>
  <c r="E75" i="18"/>
  <c r="E51" i="18"/>
  <c r="E183" i="2"/>
  <c r="E104" i="2"/>
  <c r="E152" i="2"/>
  <c r="E112" i="14"/>
  <c r="E165" i="14"/>
  <c r="E162" i="14"/>
  <c r="E18" i="14"/>
  <c r="E65" i="16"/>
  <c r="E44" i="17"/>
  <c r="E23" i="18"/>
  <c r="E83" i="18"/>
  <c r="E11" i="18"/>
  <c r="E19" i="17"/>
  <c r="E98" i="17"/>
  <c r="E51" i="17"/>
  <c r="E26" i="17"/>
  <c r="E173" i="16"/>
  <c r="E187" i="16"/>
  <c r="E124" i="16"/>
  <c r="E133" i="2"/>
  <c r="E8" i="2"/>
  <c r="E121" i="14"/>
  <c r="E92" i="14"/>
  <c r="E73" i="14"/>
  <c r="E15" i="14"/>
  <c r="E34" i="16"/>
  <c r="E101" i="17"/>
  <c r="E64" i="17"/>
  <c r="E145" i="18"/>
  <c r="E66" i="18"/>
  <c r="E123" i="18"/>
  <c r="E19" i="18"/>
  <c r="E28" i="18"/>
  <c r="E52" i="18"/>
  <c r="E69" i="18"/>
  <c r="E112" i="18"/>
  <c r="E135" i="18"/>
  <c r="E145" i="17"/>
  <c r="E7" i="17"/>
  <c r="E25" i="17"/>
  <c r="E91" i="16"/>
  <c r="E131" i="16"/>
  <c r="E140" i="16"/>
  <c r="E191" i="16"/>
  <c r="E126" i="17"/>
  <c r="E76" i="17"/>
  <c r="E32" i="17"/>
  <c r="E181" i="18"/>
  <c r="E114" i="18"/>
  <c r="E50" i="18"/>
  <c r="E56" i="18"/>
  <c r="E91" i="18"/>
  <c r="E109" i="18"/>
  <c r="E30" i="18"/>
  <c r="E160" i="17"/>
  <c r="E110" i="17"/>
  <c r="E178" i="17"/>
  <c r="E108" i="17"/>
  <c r="E29" i="17"/>
  <c r="E82" i="16"/>
  <c r="E170" i="16"/>
  <c r="E46" i="16"/>
  <c r="E183" i="16"/>
  <c r="E38" i="16"/>
  <c r="E104" i="16"/>
  <c r="E126" i="16"/>
  <c r="E94" i="17"/>
  <c r="E66" i="17"/>
  <c r="E50" i="17"/>
  <c r="E28" i="17"/>
  <c r="E177" i="18"/>
  <c r="E184" i="18"/>
  <c r="E9" i="18"/>
  <c r="E49" i="18"/>
  <c r="E168" i="18"/>
  <c r="E12" i="18"/>
  <c r="E65" i="18"/>
  <c r="E92" i="18"/>
  <c r="E7" i="18"/>
  <c r="E43" i="18"/>
  <c r="E70" i="18"/>
  <c r="E22" i="18"/>
  <c r="E155" i="17"/>
  <c r="E31" i="17"/>
  <c r="E96" i="17"/>
  <c r="E174" i="17"/>
  <c r="E112" i="17"/>
  <c r="E50" i="16"/>
  <c r="E39" i="16"/>
  <c r="E59" i="16"/>
  <c r="E84" i="17"/>
  <c r="AD84" i="1"/>
  <c r="E149" i="17"/>
  <c r="AD149" i="1"/>
  <c r="E107" i="17"/>
  <c r="W107" i="1"/>
  <c r="E161" i="17"/>
  <c r="W161" i="1"/>
  <c r="E36" i="18"/>
  <c r="AF36" i="1"/>
  <c r="E155" i="18"/>
  <c r="AF155" i="1"/>
  <c r="E122" i="18"/>
  <c r="AF122" i="1"/>
  <c r="E15" i="18"/>
  <c r="Y15" i="1"/>
  <c r="E67" i="18"/>
  <c r="AF67" i="1"/>
  <c r="E21" i="18"/>
  <c r="Y21" i="1"/>
  <c r="E85" i="18"/>
  <c r="Y85" i="1"/>
  <c r="E182" i="18"/>
  <c r="Y182" i="1"/>
  <c r="E99" i="18"/>
  <c r="Y99" i="1"/>
  <c r="E114" i="19"/>
  <c r="X114" i="1"/>
  <c r="E15" i="17"/>
  <c r="AD15" i="1"/>
  <c r="E115" i="17"/>
  <c r="AD115" i="1"/>
  <c r="E170" i="17"/>
  <c r="W170" i="1"/>
  <c r="E176" i="17"/>
  <c r="AD176" i="1"/>
  <c r="E59" i="17"/>
  <c r="W59" i="1"/>
  <c r="E17" i="17"/>
  <c r="W17" i="1"/>
  <c r="E90" i="17"/>
  <c r="W90" i="1"/>
  <c r="E161" i="18"/>
  <c r="AF161" i="1"/>
  <c r="E174" i="18"/>
  <c r="AF174" i="1"/>
  <c r="E106" i="18"/>
  <c r="AF106" i="1"/>
  <c r="E127" i="18"/>
  <c r="AF127" i="1"/>
  <c r="E84" i="18"/>
  <c r="AF84" i="1"/>
  <c r="E20" i="18"/>
  <c r="AF20" i="1"/>
  <c r="E47" i="18"/>
  <c r="AF47" i="1"/>
  <c r="E153" i="18"/>
  <c r="AF153" i="1"/>
  <c r="E134" i="18"/>
  <c r="Y134" i="1"/>
  <c r="E41" i="18"/>
  <c r="Y41" i="1"/>
  <c r="E71" i="18"/>
  <c r="Y71" i="1"/>
  <c r="E44" i="18"/>
  <c r="Y44" i="1"/>
  <c r="E183" i="19"/>
  <c r="X183" i="1"/>
  <c r="E55" i="19"/>
  <c r="X55" i="1"/>
  <c r="E103" i="19"/>
  <c r="X103" i="1"/>
  <c r="E13" i="19"/>
  <c r="X13" i="1"/>
  <c r="E39" i="19"/>
  <c r="X39" i="1"/>
  <c r="E110" i="19"/>
  <c r="X110" i="1"/>
  <c r="E25" i="16"/>
  <c r="E39" i="18"/>
  <c r="E23" i="17"/>
  <c r="E21" i="17"/>
  <c r="E10" i="16"/>
  <c r="E190" i="16"/>
  <c r="E48" i="18"/>
  <c r="AF48" i="1"/>
  <c r="E173" i="19"/>
  <c r="X173" i="1"/>
  <c r="E187" i="19"/>
  <c r="X187" i="1"/>
  <c r="E64" i="19"/>
  <c r="X64" i="1"/>
  <c r="E52" i="19"/>
  <c r="X52" i="1"/>
  <c r="E40" i="19"/>
  <c r="X40" i="1"/>
  <c r="E91" i="19"/>
  <c r="X91" i="1"/>
  <c r="E70" i="19"/>
  <c r="X70" i="1"/>
  <c r="E25" i="19"/>
  <c r="X25" i="1"/>
  <c r="E68" i="19"/>
  <c r="X68" i="1"/>
  <c r="E50" i="19"/>
  <c r="X50" i="1"/>
  <c r="E20" i="19"/>
  <c r="X20" i="1"/>
  <c r="E72" i="19"/>
  <c r="X72" i="1"/>
  <c r="E51" i="19"/>
  <c r="X51" i="1"/>
  <c r="E36" i="19"/>
  <c r="X36" i="1"/>
  <c r="E24" i="19"/>
  <c r="X24" i="1"/>
  <c r="E101" i="19"/>
  <c r="X101" i="1"/>
  <c r="E128" i="19"/>
  <c r="X128" i="1"/>
  <c r="E133" i="19"/>
  <c r="X133" i="1"/>
  <c r="E169" i="19"/>
  <c r="AE169" i="1"/>
  <c r="E160" i="19"/>
  <c r="AE160" i="1"/>
  <c r="E142" i="19"/>
  <c r="AE142" i="1"/>
  <c r="E126" i="19"/>
  <c r="AE126" i="1"/>
  <c r="E97" i="19"/>
  <c r="AE97" i="1"/>
  <c r="E125" i="19"/>
  <c r="AE125" i="1"/>
  <c r="E93" i="19"/>
  <c r="AE93" i="1"/>
  <c r="E18" i="19"/>
  <c r="AE18" i="1"/>
  <c r="E180" i="17"/>
  <c r="AD180" i="1"/>
  <c r="E27" i="17"/>
  <c r="W27" i="1"/>
  <c r="E124" i="17"/>
  <c r="W124" i="1"/>
  <c r="E53" i="17"/>
  <c r="W53" i="1"/>
  <c r="E120" i="18"/>
  <c r="Y120" i="1"/>
  <c r="E57" i="18"/>
  <c r="AF57" i="1"/>
  <c r="E97" i="18"/>
  <c r="AF97" i="1"/>
  <c r="E68" i="18"/>
  <c r="AF68" i="1"/>
  <c r="E58" i="18"/>
  <c r="AF58" i="1"/>
  <c r="E96" i="18"/>
  <c r="AF96" i="1"/>
  <c r="E139" i="18"/>
  <c r="Y139" i="1"/>
  <c r="E115" i="18"/>
  <c r="Y115" i="1"/>
  <c r="E157" i="18"/>
  <c r="Y157" i="1"/>
  <c r="E141" i="18"/>
  <c r="Y141" i="1"/>
  <c r="E16" i="18"/>
  <c r="Y16" i="1"/>
  <c r="E43" i="19"/>
  <c r="X43" i="1"/>
  <c r="E34" i="19"/>
  <c r="X34" i="1"/>
  <c r="E89" i="19"/>
  <c r="X89" i="1"/>
  <c r="E27" i="19"/>
  <c r="X27" i="1"/>
  <c r="E172" i="19"/>
  <c r="AE172" i="1"/>
  <c r="E191" i="17"/>
  <c r="E54" i="17"/>
  <c r="E136" i="18"/>
  <c r="E82" i="18"/>
  <c r="E188" i="19"/>
  <c r="E60" i="18"/>
  <c r="E164" i="17"/>
  <c r="E49" i="17"/>
  <c r="E6" i="16"/>
  <c r="E22" i="16"/>
  <c r="E159" i="17"/>
  <c r="E74" i="17"/>
  <c r="E128" i="18"/>
  <c r="E11" i="19"/>
  <c r="E54" i="19"/>
  <c r="E76" i="18"/>
  <c r="E77" i="18"/>
  <c r="E173" i="17"/>
  <c r="E130" i="17"/>
  <c r="E37" i="17"/>
  <c r="E118" i="16"/>
  <c r="E182" i="16"/>
  <c r="E166" i="16"/>
  <c r="E16" i="16"/>
  <c r="E136" i="17"/>
  <c r="W136" i="1"/>
  <c r="E132" i="17"/>
  <c r="W132" i="1"/>
  <c r="E177" i="19"/>
  <c r="X177" i="1"/>
  <c r="E136" i="19"/>
  <c r="X136" i="1"/>
  <c r="E147" i="19"/>
  <c r="X147" i="1"/>
  <c r="E49" i="19"/>
  <c r="X49" i="1"/>
  <c r="E31" i="19"/>
  <c r="X31" i="1"/>
  <c r="E135" i="19"/>
  <c r="X135" i="1"/>
  <c r="E88" i="19"/>
  <c r="X88" i="1"/>
  <c r="E67" i="19"/>
  <c r="X67" i="1"/>
  <c r="E22" i="19"/>
  <c r="X22" i="1"/>
  <c r="E7" i="19"/>
  <c r="X7" i="1"/>
  <c r="E48" i="19"/>
  <c r="X48" i="1"/>
  <c r="E17" i="19"/>
  <c r="X17" i="1"/>
  <c r="E83" i="19"/>
  <c r="X83" i="1"/>
  <c r="E63" i="19"/>
  <c r="X63" i="1"/>
  <c r="E45" i="19"/>
  <c r="X45" i="1"/>
  <c r="E33" i="19"/>
  <c r="X33" i="1"/>
  <c r="E15" i="19"/>
  <c r="X15" i="1"/>
  <c r="E178" i="19"/>
  <c r="AE178" i="1"/>
  <c r="E158" i="19"/>
  <c r="AE158" i="1"/>
  <c r="E95" i="19"/>
  <c r="AE95" i="1"/>
  <c r="E122" i="19"/>
  <c r="AE122" i="1"/>
  <c r="E90" i="19"/>
  <c r="AE90" i="1"/>
  <c r="E47" i="17"/>
  <c r="AD47" i="1"/>
  <c r="E150" i="17"/>
  <c r="W150" i="1"/>
  <c r="E39" i="17"/>
  <c r="W39" i="1"/>
  <c r="E67" i="17"/>
  <c r="W67" i="1"/>
  <c r="E134" i="17"/>
  <c r="AD134" i="1"/>
  <c r="E99" i="17"/>
  <c r="AD99" i="1"/>
  <c r="E36" i="17"/>
  <c r="AD36" i="1"/>
  <c r="E132" i="18"/>
  <c r="AF132" i="1"/>
  <c r="E171" i="18"/>
  <c r="AF171" i="1"/>
  <c r="E13" i="18"/>
  <c r="AF13" i="1"/>
  <c r="E32" i="18"/>
  <c r="AF32" i="1"/>
  <c r="E105" i="18"/>
  <c r="Y105" i="1"/>
  <c r="E107" i="18"/>
  <c r="Y107" i="1"/>
  <c r="E31" i="18"/>
  <c r="Y31" i="1"/>
  <c r="E72" i="18"/>
  <c r="Y72" i="1"/>
  <c r="E17" i="18"/>
  <c r="Y17" i="1"/>
  <c r="E191" i="2"/>
  <c r="E40" i="17"/>
  <c r="E84" i="19"/>
  <c r="E8" i="18"/>
  <c r="E6" i="19"/>
  <c r="E100" i="17"/>
  <c r="E86" i="16"/>
  <c r="E13" i="16"/>
  <c r="E136" i="16"/>
  <c r="E187" i="17"/>
  <c r="E133" i="17"/>
  <c r="E86" i="17"/>
  <c r="E173" i="18"/>
  <c r="E146" i="19"/>
  <c r="E125" i="18"/>
  <c r="E55" i="18"/>
  <c r="E101" i="18"/>
  <c r="E122" i="17"/>
  <c r="E143" i="17"/>
  <c r="E184" i="17"/>
  <c r="E43" i="17"/>
  <c r="E177" i="16"/>
  <c r="E43" i="16"/>
  <c r="E77" i="16"/>
  <c r="E47" i="16"/>
  <c r="E152" i="17"/>
  <c r="AD152" i="1"/>
  <c r="E118" i="17"/>
  <c r="W118" i="1"/>
  <c r="E154" i="2"/>
  <c r="E173" i="2"/>
  <c r="E55" i="14"/>
  <c r="E91" i="14"/>
  <c r="E86" i="14"/>
  <c r="E10" i="14"/>
  <c r="E70" i="16"/>
  <c r="E28" i="16"/>
  <c r="E143" i="16"/>
  <c r="E159" i="16"/>
  <c r="E107" i="16"/>
  <c r="E183" i="17"/>
  <c r="E151" i="17"/>
  <c r="E117" i="17"/>
  <c r="E104" i="17"/>
  <c r="E80" i="17"/>
  <c r="E72" i="17"/>
  <c r="E60" i="17"/>
  <c r="E48" i="17"/>
  <c r="E34" i="17"/>
  <c r="E169" i="18"/>
  <c r="E191" i="18"/>
  <c r="E130" i="18"/>
  <c r="E98" i="18"/>
  <c r="E29" i="18"/>
  <c r="E89" i="18"/>
  <c r="E168" i="19"/>
  <c r="E130" i="19"/>
  <c r="E147" i="18"/>
  <c r="E121" i="18"/>
  <c r="E24" i="18"/>
  <c r="E102" i="18"/>
  <c r="E100" i="18"/>
  <c r="E27" i="18"/>
  <c r="E88" i="18"/>
  <c r="E158" i="18"/>
  <c r="E95" i="18"/>
  <c r="E14" i="18"/>
  <c r="E26" i="18"/>
  <c r="E153" i="17"/>
  <c r="E113" i="17"/>
  <c r="E175" i="17"/>
  <c r="E148" i="17"/>
  <c r="E140" i="17"/>
  <c r="E11" i="17"/>
  <c r="E128" i="17"/>
  <c r="E186" i="17"/>
  <c r="E93" i="18"/>
  <c r="E91" i="17"/>
  <c r="E33" i="17"/>
  <c r="E102" i="17"/>
  <c r="E69" i="17"/>
  <c r="E35" i="17"/>
  <c r="E10" i="17"/>
  <c r="E149" i="16"/>
  <c r="E181" i="16"/>
  <c r="E93" i="16"/>
  <c r="E55" i="16"/>
  <c r="E42" i="16"/>
  <c r="E15" i="16"/>
  <c r="E97" i="16"/>
  <c r="E9" i="17"/>
  <c r="W9" i="1"/>
  <c r="E41" i="17"/>
  <c r="W41" i="1"/>
  <c r="E127" i="17"/>
  <c r="W127" i="1"/>
  <c r="E157" i="17"/>
  <c r="W157" i="1"/>
  <c r="E167" i="17"/>
  <c r="AD167" i="1"/>
  <c r="E188" i="17"/>
  <c r="AD188" i="1"/>
  <c r="E12" i="17"/>
  <c r="W12" i="1"/>
  <c r="E139" i="17"/>
  <c r="W139" i="1"/>
  <c r="E154" i="17"/>
  <c r="W154" i="1"/>
  <c r="E171" i="17"/>
  <c r="W171" i="1"/>
  <c r="E111" i="17"/>
  <c r="W111" i="1"/>
  <c r="E68" i="17"/>
  <c r="W68" i="1"/>
  <c r="E30" i="17"/>
  <c r="W30" i="1"/>
  <c r="E168" i="17"/>
  <c r="W168" i="1"/>
  <c r="E137" i="17"/>
  <c r="W137" i="1"/>
  <c r="E92" i="17"/>
  <c r="W92" i="1"/>
  <c r="E52" i="17"/>
  <c r="W52" i="1"/>
  <c r="E20" i="17"/>
  <c r="W20" i="1"/>
  <c r="E125" i="17"/>
  <c r="W125" i="1"/>
  <c r="E109" i="17"/>
  <c r="W109" i="1"/>
  <c r="E93" i="17"/>
  <c r="W93" i="1"/>
  <c r="E58" i="17"/>
  <c r="W58" i="1"/>
  <c r="E42" i="17"/>
  <c r="W42" i="1"/>
  <c r="E70" i="17"/>
  <c r="W70" i="1"/>
  <c r="E24" i="17"/>
  <c r="W24" i="1"/>
  <c r="E8" i="17"/>
  <c r="W8" i="1"/>
  <c r="E138" i="17"/>
  <c r="W138" i="1"/>
  <c r="E146" i="17"/>
  <c r="W146" i="1"/>
  <c r="E158" i="17"/>
  <c r="W158" i="1"/>
  <c r="E182" i="17"/>
  <c r="W182" i="1"/>
  <c r="E114" i="17"/>
  <c r="AD114" i="1"/>
  <c r="E185" i="17"/>
  <c r="AD185" i="1"/>
  <c r="E103" i="17"/>
  <c r="AD103" i="1"/>
  <c r="E45" i="17"/>
  <c r="AD45" i="1"/>
  <c r="E13" i="17"/>
  <c r="AD13" i="1"/>
  <c r="E82" i="17"/>
  <c r="AD82" i="1"/>
  <c r="E46" i="17"/>
  <c r="AD46" i="1"/>
  <c r="E14" i="17"/>
  <c r="AD14" i="1"/>
  <c r="E111" i="18"/>
  <c r="AF111" i="1"/>
  <c r="E183" i="18"/>
  <c r="Y183" i="1"/>
  <c r="E117" i="18"/>
  <c r="AF117" i="1"/>
  <c r="E152" i="18"/>
  <c r="AF152" i="1"/>
  <c r="E133" i="18"/>
  <c r="AF133" i="1"/>
  <c r="E34" i="18"/>
  <c r="AF34" i="1"/>
  <c r="E44" i="19"/>
  <c r="AE44" i="1"/>
  <c r="E100" i="19"/>
  <c r="AE100" i="1"/>
  <c r="E143" i="19"/>
  <c r="X143" i="1"/>
  <c r="E167" i="19"/>
  <c r="X167" i="1"/>
  <c r="E181" i="19"/>
  <c r="X181" i="1"/>
  <c r="E193" i="19"/>
  <c r="X193" i="1"/>
  <c r="E58" i="19"/>
  <c r="X58" i="1"/>
  <c r="E46" i="19"/>
  <c r="X46" i="1"/>
  <c r="E28" i="19"/>
  <c r="X28" i="1"/>
  <c r="E117" i="19"/>
  <c r="X117" i="1"/>
  <c r="E79" i="19"/>
  <c r="X79" i="1"/>
  <c r="E37" i="19"/>
  <c r="X37" i="1"/>
  <c r="E19" i="19"/>
  <c r="X19" i="1"/>
  <c r="E74" i="19"/>
  <c r="X74" i="1"/>
  <c r="E26" i="19"/>
  <c r="X26" i="1"/>
  <c r="E14" i="19"/>
  <c r="X14" i="1"/>
  <c r="E124" i="19"/>
  <c r="X124" i="1"/>
  <c r="E92" i="19"/>
  <c r="X92" i="1"/>
  <c r="E57" i="19"/>
  <c r="X57" i="1"/>
  <c r="E42" i="19"/>
  <c r="X42" i="1"/>
  <c r="E30" i="19"/>
  <c r="X30" i="1"/>
  <c r="E12" i="19"/>
  <c r="X12" i="1"/>
  <c r="E161" i="19"/>
  <c r="X161" i="1"/>
  <c r="E184" i="19"/>
  <c r="AE184" i="1"/>
  <c r="E164" i="19"/>
  <c r="AE164" i="1"/>
  <c r="E121" i="19"/>
  <c r="AE121" i="1"/>
  <c r="E156" i="19"/>
  <c r="AE156" i="1"/>
  <c r="E80" i="19"/>
  <c r="E152" i="19"/>
  <c r="E109" i="19"/>
  <c r="E115" i="19"/>
  <c r="E144" i="19"/>
  <c r="E141" i="19"/>
  <c r="E23" i="19"/>
  <c r="E127" i="19"/>
  <c r="E163" i="19"/>
  <c r="E119" i="19"/>
  <c r="E96" i="19"/>
  <c r="E153" i="19"/>
  <c r="E77" i="19"/>
  <c r="E29" i="19"/>
  <c r="E99" i="19"/>
  <c r="E87" i="19"/>
  <c r="E155" i="19"/>
  <c r="E175" i="19"/>
  <c r="E195" i="19"/>
  <c r="E157" i="19"/>
  <c r="E113" i="19"/>
  <c r="E53" i="19"/>
  <c r="E185" i="19"/>
  <c r="E165" i="19"/>
  <c r="E21" i="19"/>
  <c r="E69" i="19"/>
  <c r="E137" i="19"/>
  <c r="E134" i="19"/>
  <c r="E111" i="19"/>
  <c r="E102" i="19"/>
  <c r="E8" i="19"/>
  <c r="E76" i="19"/>
  <c r="E16" i="19"/>
  <c r="E94" i="19"/>
  <c r="E60" i="19"/>
  <c r="E41" i="19"/>
  <c r="E120" i="19"/>
  <c r="E179" i="19"/>
  <c r="E35" i="19"/>
  <c r="E38" i="19"/>
  <c r="E9" i="19"/>
  <c r="E32" i="19"/>
  <c r="E129" i="19"/>
  <c r="E106" i="19"/>
  <c r="E140" i="19"/>
  <c r="E150" i="19"/>
  <c r="E149" i="19"/>
  <c r="E98" i="19"/>
  <c r="E42" i="18"/>
  <c r="E176" i="16"/>
  <c r="E160" i="16"/>
  <c r="E180" i="16"/>
  <c r="E35" i="16"/>
  <c r="E54" i="16"/>
  <c r="E133" i="16"/>
  <c r="E117" i="16"/>
  <c r="E102" i="16"/>
  <c r="E192" i="16"/>
  <c r="E20" i="16"/>
  <c r="E168" i="16"/>
  <c r="E64" i="16"/>
  <c r="E12" i="16"/>
  <c r="E61" i="16"/>
  <c r="E156" i="16"/>
  <c r="E21" i="16"/>
  <c r="E98" i="16"/>
  <c r="E120" i="16"/>
  <c r="E11" i="16"/>
  <c r="E30" i="16"/>
  <c r="E174" i="16"/>
  <c r="E193" i="16"/>
  <c r="E137" i="16"/>
  <c r="E165" i="16"/>
  <c r="E157" i="16"/>
  <c r="E88" i="16"/>
  <c r="E161" i="16"/>
  <c r="E144" i="16"/>
  <c r="E18" i="16"/>
  <c r="E23" i="16"/>
  <c r="E7" i="16"/>
  <c r="E72" i="16"/>
  <c r="E172" i="16"/>
  <c r="E184" i="16"/>
  <c r="E66" i="16"/>
  <c r="E75" i="16"/>
  <c r="E141" i="16"/>
  <c r="E112" i="16"/>
  <c r="E125" i="16"/>
  <c r="E115" i="16"/>
  <c r="E145" i="16"/>
  <c r="E189" i="16"/>
  <c r="E155" i="16"/>
  <c r="E96" i="16"/>
  <c r="E73" i="16"/>
  <c r="E9" i="16"/>
  <c r="E167" i="16"/>
  <c r="E89" i="16"/>
  <c r="E171" i="16"/>
  <c r="E109" i="16"/>
  <c r="E138" i="16"/>
  <c r="E152" i="16"/>
  <c r="E169" i="16"/>
  <c r="E14" i="16"/>
  <c r="E80" i="16"/>
  <c r="E110" i="16"/>
  <c r="E81" i="16"/>
  <c r="E151" i="16"/>
  <c r="E105" i="16"/>
  <c r="E194" i="16"/>
  <c r="E150" i="16"/>
  <c r="E128" i="16"/>
  <c r="E60" i="14"/>
  <c r="E56" i="14"/>
  <c r="E84" i="14"/>
  <c r="E178" i="14"/>
  <c r="E80" i="14"/>
  <c r="E17" i="14"/>
  <c r="E9" i="14"/>
  <c r="E85" i="14"/>
  <c r="E108" i="14"/>
  <c r="E30" i="14"/>
  <c r="E14" i="14"/>
  <c r="E6" i="14"/>
  <c r="E170" i="14"/>
  <c r="E57" i="14"/>
  <c r="E191" i="14"/>
  <c r="E153" i="14"/>
  <c r="E33" i="14"/>
  <c r="E35" i="14"/>
  <c r="E21" i="14"/>
  <c r="E39" i="14"/>
  <c r="E158" i="14"/>
  <c r="E195" i="2"/>
  <c r="E177" i="14"/>
  <c r="E78" i="14"/>
  <c r="E22" i="14"/>
  <c r="E92" i="16"/>
  <c r="E76" i="16"/>
  <c r="E60" i="16"/>
  <c r="E24" i="16"/>
  <c r="E121" i="16"/>
  <c r="E185" i="18"/>
  <c r="E189" i="19"/>
  <c r="E116" i="19"/>
  <c r="E108" i="19"/>
  <c r="E85" i="19"/>
  <c r="E66" i="19"/>
  <c r="E162" i="19"/>
  <c r="E47" i="19"/>
  <c r="E145" i="19"/>
  <c r="E151" i="18"/>
  <c r="E118" i="18"/>
  <c r="E103" i="18"/>
  <c r="E135" i="17"/>
  <c r="E119" i="17"/>
  <c r="E156" i="17"/>
  <c r="E172" i="17"/>
  <c r="E138" i="19"/>
  <c r="E97" i="17"/>
  <c r="E55" i="17"/>
  <c r="E71" i="17"/>
  <c r="E87" i="17"/>
  <c r="E78" i="18"/>
  <c r="E139" i="19"/>
  <c r="E57" i="17"/>
  <c r="E73" i="17"/>
  <c r="E89" i="17"/>
  <c r="E173" i="14"/>
  <c r="E54" i="14"/>
  <c r="E83" i="14"/>
  <c r="E87" i="14"/>
  <c r="E99" i="14"/>
  <c r="E103" i="14"/>
  <c r="E32" i="14"/>
  <c r="E63" i="16"/>
  <c r="E79" i="16"/>
  <c r="E95" i="16"/>
  <c r="E111" i="16"/>
  <c r="E153" i="16"/>
  <c r="E147" i="16"/>
  <c r="E142" i="16"/>
  <c r="E19" i="16"/>
  <c r="E8" i="16"/>
  <c r="E195" i="17"/>
  <c r="E189" i="18"/>
  <c r="E104" i="19"/>
  <c r="E56" i="19"/>
  <c r="E118" i="19"/>
  <c r="E159" i="18"/>
  <c r="E175" i="18"/>
  <c r="E172" i="18"/>
  <c r="E164" i="18"/>
  <c r="E156" i="18"/>
  <c r="E148" i="18"/>
  <c r="E131" i="18"/>
  <c r="E81" i="18"/>
  <c r="E45" i="18"/>
  <c r="E54" i="18"/>
  <c r="E113" i="18"/>
  <c r="E160" i="18"/>
  <c r="E178" i="18"/>
  <c r="E86" i="18"/>
  <c r="E59" i="19"/>
  <c r="E78" i="19"/>
  <c r="E63" i="17"/>
  <c r="E79" i="17"/>
  <c r="E75" i="17"/>
  <c r="E117" i="14"/>
  <c r="E94" i="14"/>
  <c r="E17" i="16"/>
  <c r="E189" i="17"/>
  <c r="E82" i="19"/>
  <c r="E123" i="19"/>
  <c r="E105" i="19"/>
  <c r="E171" i="19"/>
  <c r="E163" i="18"/>
  <c r="E180" i="18"/>
  <c r="E46" i="18"/>
  <c r="E90" i="18"/>
  <c r="E105" i="17"/>
  <c r="E131" i="19"/>
  <c r="E65" i="19"/>
  <c r="E94" i="18"/>
  <c r="E132" i="19"/>
  <c r="E65" i="17"/>
  <c r="E81" i="17"/>
  <c r="E61" i="17"/>
  <c r="E77" i="17"/>
  <c r="E95" i="17"/>
  <c r="E63" i="18"/>
  <c r="E181" i="17"/>
  <c r="E79" i="14"/>
  <c r="E63" i="14"/>
  <c r="E23" i="14"/>
  <c r="E71" i="16"/>
  <c r="E87" i="16"/>
  <c r="E103" i="16"/>
  <c r="E119" i="16"/>
  <c r="E57" i="16"/>
  <c r="E127" i="16"/>
  <c r="E180" i="19"/>
  <c r="E107" i="19"/>
  <c r="E166" i="19"/>
  <c r="E119" i="18"/>
  <c r="E150" i="18"/>
  <c r="E162" i="18"/>
  <c r="E146" i="18"/>
  <c r="E131" i="17"/>
  <c r="E192" i="14"/>
  <c r="E128" i="14"/>
  <c r="E127" i="14"/>
  <c r="E164" i="14"/>
  <c r="E102" i="14"/>
  <c r="E154" i="14"/>
  <c r="E186" i="14"/>
  <c r="E90" i="14"/>
  <c r="E41" i="14"/>
  <c r="E25" i="14"/>
  <c r="E111" i="14"/>
  <c r="E19" i="14"/>
  <c r="E51" i="14"/>
  <c r="E27" i="16"/>
  <c r="E74" i="16"/>
  <c r="E90" i="16"/>
  <c r="E106" i="16"/>
  <c r="E122" i="16"/>
  <c r="E129" i="16"/>
  <c r="E146" i="16"/>
  <c r="E162" i="16"/>
  <c r="E178" i="16"/>
  <c r="E194" i="17"/>
  <c r="E188" i="18"/>
  <c r="E176" i="19"/>
  <c r="E154" i="19"/>
  <c r="E170" i="19"/>
  <c r="E186" i="19"/>
  <c r="E159" i="19"/>
  <c r="E151" i="19"/>
  <c r="E167" i="18"/>
  <c r="E61" i="18"/>
  <c r="E73" i="18"/>
  <c r="E176" i="18"/>
  <c r="E142" i="18"/>
  <c r="E126" i="18"/>
  <c r="E123" i="17"/>
  <c r="E142" i="17"/>
  <c r="E121" i="17"/>
  <c r="E177" i="17"/>
  <c r="E116" i="17"/>
  <c r="E106" i="17"/>
  <c r="E141" i="17"/>
  <c r="E123" i="14"/>
  <c r="E100" i="14"/>
  <c r="E143" i="14"/>
  <c r="E157" i="14"/>
  <c r="E189" i="14"/>
  <c r="E114" i="14"/>
  <c r="E130" i="14"/>
  <c r="E160" i="14"/>
  <c r="E176" i="14"/>
  <c r="E40" i="14"/>
  <c r="E24" i="14"/>
  <c r="E37" i="14"/>
  <c r="E130" i="16"/>
  <c r="E139" i="16"/>
  <c r="E185" i="16"/>
  <c r="E163" i="16"/>
  <c r="E179" i="16"/>
  <c r="E195" i="16"/>
  <c r="E195" i="18"/>
  <c r="E191" i="19"/>
  <c r="E174" i="19"/>
  <c r="E73" i="19"/>
  <c r="E112" i="19"/>
  <c r="E53" i="18"/>
  <c r="E62" i="18"/>
  <c r="E74" i="18"/>
  <c r="E108" i="18"/>
  <c r="E166" i="18"/>
  <c r="E124" i="18"/>
  <c r="E166" i="14"/>
  <c r="E150" i="14"/>
  <c r="E8" i="14"/>
  <c r="E36" i="14"/>
  <c r="E28" i="14"/>
  <c r="E190" i="14"/>
  <c r="E174" i="14"/>
  <c r="E110" i="14"/>
  <c r="E126" i="14"/>
  <c r="E156" i="14"/>
  <c r="E172" i="14"/>
  <c r="E188" i="14"/>
  <c r="E64" i="14"/>
  <c r="E12" i="14"/>
  <c r="E192" i="19"/>
  <c r="E194" i="19"/>
  <c r="E193" i="18"/>
  <c r="E186" i="18"/>
  <c r="E190" i="18"/>
  <c r="E194" i="18"/>
  <c r="E192" i="18"/>
  <c r="E190" i="17"/>
  <c r="E193" i="17"/>
  <c r="E192" i="17"/>
  <c r="E99" i="16"/>
  <c r="E83" i="16"/>
  <c r="E67" i="16"/>
  <c r="E116" i="16"/>
  <c r="E94" i="16"/>
  <c r="E78" i="16"/>
  <c r="E62" i="16"/>
  <c r="E29" i="16"/>
  <c r="E37" i="16"/>
  <c r="E45" i="16"/>
  <c r="E53" i="16"/>
  <c r="E113" i="16"/>
  <c r="E108" i="16"/>
  <c r="E52" i="16"/>
  <c r="E44" i="16"/>
  <c r="E36" i="16"/>
  <c r="E31" i="16"/>
  <c r="E154" i="16"/>
  <c r="E186" i="16"/>
  <c r="E188" i="16"/>
  <c r="E101" i="16"/>
  <c r="E85" i="16"/>
  <c r="E69" i="16"/>
  <c r="E58" i="16"/>
  <c r="E33" i="16"/>
  <c r="E41" i="16"/>
  <c r="E49" i="16"/>
  <c r="E148" i="16"/>
  <c r="E135" i="16"/>
  <c r="E123" i="16"/>
  <c r="E134" i="16"/>
  <c r="E100" i="16"/>
  <c r="E84" i="16"/>
  <c r="E68" i="16"/>
  <c r="E56" i="16"/>
  <c r="E48" i="16"/>
  <c r="E40" i="16"/>
  <c r="E32" i="16"/>
  <c r="E47" i="14"/>
  <c r="E27" i="14"/>
  <c r="E16" i="14"/>
  <c r="E67" i="14"/>
  <c r="E181" i="14"/>
  <c r="E46" i="14"/>
  <c r="E62" i="14"/>
  <c r="E104" i="14"/>
  <c r="E119" i="14"/>
  <c r="E70" i="14"/>
  <c r="E124" i="14"/>
  <c r="E48" i="14"/>
  <c r="E118" i="14"/>
  <c r="E148" i="14"/>
  <c r="E180" i="14"/>
  <c r="E120" i="14"/>
  <c r="E122" i="14"/>
  <c r="E152" i="14"/>
  <c r="E168" i="14"/>
  <c r="E161" i="14"/>
  <c r="E95" i="14"/>
  <c r="E72" i="14"/>
  <c r="E11" i="14"/>
  <c r="E116" i="14"/>
  <c r="E195" i="14"/>
  <c r="E76" i="14"/>
  <c r="E44" i="14"/>
  <c r="E93" i="14"/>
  <c r="E169" i="14"/>
  <c r="E145" i="14"/>
  <c r="E68" i="14"/>
  <c r="E52" i="14"/>
  <c r="E97" i="14"/>
  <c r="E81" i="14"/>
  <c r="E65" i="14"/>
  <c r="E49" i="14"/>
  <c r="E34" i="14"/>
  <c r="E26" i="14"/>
  <c r="E185" i="14"/>
  <c r="E193" i="14"/>
  <c r="E131" i="14"/>
  <c r="E115" i="14"/>
  <c r="E149" i="14"/>
  <c r="E98" i="14"/>
  <c r="E89" i="14"/>
  <c r="E69" i="14"/>
  <c r="E53" i="14"/>
  <c r="E139" i="14"/>
  <c r="E58" i="14"/>
  <c r="E74" i="14"/>
  <c r="E146" i="14"/>
  <c r="E88" i="14"/>
  <c r="E38" i="14"/>
  <c r="E77" i="14"/>
  <c r="E61" i="14"/>
  <c r="E45" i="14"/>
  <c r="E96" i="14"/>
  <c r="E50" i="14"/>
  <c r="E66" i="14"/>
  <c r="E82" i="14"/>
  <c r="E42" i="14"/>
  <c r="E172" i="2"/>
  <c r="E153" i="2"/>
  <c r="E138" i="2"/>
  <c r="E137" i="2"/>
  <c r="E128" i="2"/>
  <c r="E144" i="2"/>
  <c r="E67" i="2"/>
  <c r="E164" i="2"/>
  <c r="E105" i="2"/>
  <c r="E135" i="14"/>
  <c r="E140" i="14"/>
  <c r="E184" i="14"/>
  <c r="E106" i="14"/>
  <c r="E129" i="14"/>
  <c r="E151" i="14"/>
  <c r="E167" i="14"/>
  <c r="E183" i="14"/>
  <c r="E136" i="14"/>
  <c r="E141" i="14"/>
  <c r="E107" i="14"/>
  <c r="E133" i="14"/>
  <c r="E155" i="14"/>
  <c r="E171" i="14"/>
  <c r="E187" i="14"/>
  <c r="E137" i="14"/>
  <c r="E142" i="14"/>
  <c r="E159" i="14"/>
  <c r="E175" i="14"/>
  <c r="E134" i="14"/>
  <c r="E138" i="14"/>
  <c r="E105" i="14"/>
  <c r="E109" i="14"/>
  <c r="E125" i="14"/>
  <c r="E147" i="14"/>
  <c r="E163" i="14"/>
  <c r="E179" i="14"/>
  <c r="E144" i="14"/>
  <c r="E193" i="2"/>
  <c r="E146" i="2"/>
  <c r="E124" i="2"/>
  <c r="E155" i="2"/>
  <c r="E142" i="2"/>
  <c r="E126" i="2"/>
  <c r="E187" i="2"/>
  <c r="E11" i="2"/>
  <c r="E170" i="2"/>
  <c r="E101" i="2"/>
  <c r="E76" i="2"/>
  <c r="E35" i="2"/>
  <c r="E14" i="2"/>
  <c r="E107" i="2"/>
  <c r="E78" i="2"/>
  <c r="E169" i="2"/>
  <c r="E122" i="2"/>
  <c r="E92" i="2"/>
  <c r="E71" i="2"/>
  <c r="E42" i="2"/>
  <c r="E15" i="2"/>
  <c r="E6" i="2"/>
  <c r="E188" i="2"/>
  <c r="E180" i="2"/>
  <c r="E167" i="2"/>
  <c r="E151" i="2"/>
  <c r="E135" i="2"/>
  <c r="E119" i="2"/>
  <c r="E68" i="2"/>
  <c r="E27" i="2"/>
  <c r="E96" i="2"/>
  <c r="E85" i="2"/>
  <c r="E64" i="2"/>
  <c r="E43" i="2"/>
  <c r="E17" i="2"/>
  <c r="E57" i="2"/>
  <c r="E46" i="2"/>
  <c r="E36" i="2"/>
  <c r="E140" i="2"/>
  <c r="E121" i="2"/>
  <c r="E37" i="2"/>
  <c r="E86" i="2"/>
  <c r="E59" i="2"/>
  <c r="E39" i="2"/>
  <c r="E61" i="2"/>
  <c r="E20" i="2"/>
  <c r="E58" i="2"/>
  <c r="E33" i="2"/>
  <c r="E185" i="2"/>
  <c r="E168" i="2"/>
  <c r="E16" i="2"/>
  <c r="E51" i="2"/>
  <c r="E171" i="2"/>
  <c r="E189" i="2"/>
  <c r="E48" i="2"/>
  <c r="E26" i="2"/>
  <c r="E108" i="2"/>
  <c r="E91" i="2"/>
  <c r="E70" i="2"/>
  <c r="E29" i="2"/>
  <c r="E99" i="2"/>
  <c r="E19" i="2"/>
  <c r="E148" i="2"/>
  <c r="E134" i="2"/>
  <c r="E118" i="2"/>
  <c r="E125" i="2"/>
  <c r="E194" i="2"/>
  <c r="E186" i="2"/>
  <c r="E178" i="2"/>
  <c r="E165" i="2"/>
  <c r="E149" i="2"/>
  <c r="E131" i="2"/>
  <c r="E115" i="2"/>
  <c r="E83" i="2"/>
  <c r="E93" i="2"/>
  <c r="E82" i="2"/>
  <c r="E72" i="2"/>
  <c r="E32" i="2"/>
  <c r="E13" i="2"/>
  <c r="E54" i="2"/>
  <c r="E44" i="2"/>
  <c r="E116" i="2"/>
  <c r="E163" i="2"/>
  <c r="E109" i="2"/>
  <c r="E147" i="2"/>
  <c r="E89" i="2"/>
  <c r="E63" i="2"/>
  <c r="E23" i="2"/>
  <c r="E117" i="2"/>
  <c r="E95" i="2"/>
  <c r="E65" i="2"/>
  <c r="E34" i="2"/>
  <c r="E162" i="2"/>
  <c r="E114" i="2"/>
  <c r="E102" i="2"/>
  <c r="E75" i="2"/>
  <c r="E56" i="2"/>
  <c r="E24" i="2"/>
  <c r="E97" i="2"/>
  <c r="E192" i="2"/>
  <c r="E184" i="2"/>
  <c r="E176" i="2"/>
  <c r="E160" i="2"/>
  <c r="E143" i="2"/>
  <c r="E127" i="2"/>
  <c r="E111" i="2"/>
  <c r="E81" i="2"/>
  <c r="E55" i="2"/>
  <c r="E18" i="2"/>
  <c r="E90" i="2"/>
  <c r="E80" i="2"/>
  <c r="E69" i="2"/>
  <c r="E47" i="2"/>
  <c r="E25" i="2"/>
  <c r="E62" i="2"/>
  <c r="E52" i="2"/>
  <c r="E41" i="2"/>
  <c r="E30" i="2"/>
  <c r="E106" i="2"/>
  <c r="E132" i="2"/>
  <c r="E94" i="2"/>
  <c r="E74" i="2"/>
  <c r="E120" i="2"/>
  <c r="E136" i="2"/>
  <c r="E87" i="2"/>
  <c r="E40" i="2"/>
  <c r="E84" i="2"/>
  <c r="E31" i="2"/>
  <c r="E110" i="2"/>
  <c r="E100" i="2"/>
  <c r="E73" i="2"/>
  <c r="E53" i="2"/>
  <c r="E22" i="2"/>
  <c r="E10" i="2"/>
  <c r="E190" i="2"/>
  <c r="E182" i="2"/>
  <c r="E174" i="2"/>
  <c r="E158" i="2"/>
  <c r="E139" i="2"/>
  <c r="E123" i="2"/>
  <c r="E103" i="2"/>
  <c r="E79" i="2"/>
  <c r="E50" i="2"/>
  <c r="E98" i="2"/>
  <c r="E88" i="2"/>
  <c r="E77" i="2"/>
  <c r="E66" i="2"/>
  <c r="E45" i="2"/>
  <c r="E21" i="2"/>
  <c r="E60" i="2"/>
  <c r="E49" i="2"/>
  <c r="E38" i="2"/>
  <c r="E28" i="2"/>
  <c r="E129" i="2"/>
  <c r="E145" i="2"/>
  <c r="E159" i="2"/>
  <c r="E112" i="2"/>
  <c r="E156" i="2"/>
  <c r="D7" i="2" l="1"/>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6" i="2"/>
  <c r="Q73" i="13" l="1"/>
  <c r="R73" i="13"/>
  <c r="C79" i="13"/>
  <c r="F79" i="13"/>
  <c r="I79" i="13"/>
  <c r="B79" i="13"/>
  <c r="AB6" i="1"/>
  <c r="R6" i="1" l="1"/>
  <c r="S195" i="1"/>
  <c r="O195" i="1"/>
  <c r="S194" i="1"/>
  <c r="O194" i="1"/>
  <c r="K109" i="13" s="1"/>
  <c r="R193" i="1"/>
  <c r="R192" i="1"/>
  <c r="R191" i="1"/>
  <c r="R190" i="1"/>
  <c r="Q189" i="1"/>
  <c r="Q188" i="1"/>
  <c r="Q187" i="1"/>
  <c r="Q186" i="1"/>
  <c r="P185" i="1"/>
  <c r="P184" i="1"/>
  <c r="P183" i="1"/>
  <c r="P182" i="1"/>
  <c r="S181" i="1"/>
  <c r="O181" i="1"/>
  <c r="K121" i="13" s="1"/>
  <c r="S180" i="1"/>
  <c r="O180" i="1"/>
  <c r="K145" i="13" s="1"/>
  <c r="S179" i="1"/>
  <c r="O179" i="1"/>
  <c r="K187" i="13" s="1"/>
  <c r="S178" i="1"/>
  <c r="O178" i="1"/>
  <c r="K186" i="13" s="1"/>
  <c r="R177" i="1"/>
  <c r="R176" i="1"/>
  <c r="R175" i="1"/>
  <c r="R174" i="1"/>
  <c r="Q173" i="1"/>
  <c r="Q172" i="1"/>
  <c r="Q171" i="1"/>
  <c r="Q170" i="1"/>
  <c r="P169" i="1"/>
  <c r="P168" i="1"/>
  <c r="P167" i="1"/>
  <c r="P166" i="1"/>
  <c r="S165" i="1"/>
  <c r="O165" i="1"/>
  <c r="K261" i="13" s="1"/>
  <c r="S164" i="1"/>
  <c r="O164" i="1"/>
  <c r="K243" i="13" s="1"/>
  <c r="S163" i="1"/>
  <c r="O163" i="1"/>
  <c r="K210" i="13" s="1"/>
  <c r="S162" i="1"/>
  <c r="O162" i="1"/>
  <c r="K143" i="13" s="1"/>
  <c r="R161" i="1"/>
  <c r="R160" i="1"/>
  <c r="R159" i="1"/>
  <c r="R158" i="1"/>
  <c r="Q157" i="1"/>
  <c r="Q156" i="1"/>
  <c r="Q155" i="1"/>
  <c r="Q154" i="1"/>
  <c r="P153" i="1"/>
  <c r="P152" i="1"/>
  <c r="P151" i="1"/>
  <c r="P150" i="1"/>
  <c r="S149" i="1"/>
  <c r="O149" i="1"/>
  <c r="K240" i="13" s="1"/>
  <c r="S148" i="1"/>
  <c r="O148" i="1"/>
  <c r="K208" i="13" s="1"/>
  <c r="S147" i="1"/>
  <c r="O147" i="1"/>
  <c r="K166" i="13" s="1"/>
  <c r="S146" i="1"/>
  <c r="O146" i="1"/>
  <c r="K259" i="13" s="1"/>
  <c r="R145" i="1"/>
  <c r="R144" i="1"/>
  <c r="R143" i="1"/>
  <c r="R142" i="1"/>
  <c r="Q141" i="1"/>
  <c r="Q140" i="1"/>
  <c r="Q139" i="1"/>
  <c r="Q138" i="1"/>
  <c r="P137" i="1"/>
  <c r="P136" i="1"/>
  <c r="P135" i="1"/>
  <c r="P134" i="1"/>
  <c r="S133" i="1"/>
  <c r="O133" i="1"/>
  <c r="K258" i="13" s="1"/>
  <c r="S132" i="1"/>
  <c r="O132" i="1"/>
  <c r="K257" i="13" s="1"/>
  <c r="S131" i="1"/>
  <c r="O131" i="1"/>
  <c r="K118" i="13" s="1"/>
  <c r="S130" i="1"/>
  <c r="O130" i="1"/>
  <c r="R129" i="1"/>
  <c r="R128" i="1"/>
  <c r="R127" i="1"/>
  <c r="R126" i="1"/>
  <c r="Q125" i="1"/>
  <c r="Q124" i="1"/>
  <c r="Q123" i="1"/>
  <c r="Q122" i="1"/>
  <c r="P121" i="1"/>
  <c r="P120" i="1"/>
  <c r="P119" i="1"/>
  <c r="P118" i="1"/>
  <c r="S117" i="1"/>
  <c r="O117" i="1"/>
  <c r="K204" i="13" s="1"/>
  <c r="S116" i="1"/>
  <c r="O116" i="1"/>
  <c r="K135" i="13" s="1"/>
  <c r="S115" i="1"/>
  <c r="O115" i="1"/>
  <c r="K151" i="13" s="1"/>
  <c r="S114" i="1"/>
  <c r="O114" i="1"/>
  <c r="K203" i="13" s="1"/>
  <c r="R113" i="1"/>
  <c r="R112" i="1"/>
  <c r="R111" i="1"/>
  <c r="R110" i="1"/>
  <c r="Q109" i="1"/>
  <c r="Q108" i="1"/>
  <c r="Q107" i="1"/>
  <c r="Q106" i="1"/>
  <c r="P105" i="1"/>
  <c r="P104" i="1"/>
  <c r="P103" i="1"/>
  <c r="P102" i="1"/>
  <c r="S101" i="1"/>
  <c r="O101" i="1"/>
  <c r="K104" i="13" s="1"/>
  <c r="S100" i="1"/>
  <c r="O100" i="1"/>
  <c r="K88" i="13" s="1"/>
  <c r="S99" i="1"/>
  <c r="O99" i="1"/>
  <c r="K233" i="13" s="1"/>
  <c r="S98" i="1"/>
  <c r="O98" i="1"/>
  <c r="K232" i="13" s="1"/>
  <c r="R97" i="1"/>
  <c r="R96" i="1"/>
  <c r="R95" i="1"/>
  <c r="R94" i="1"/>
  <c r="Q93" i="1"/>
  <c r="Q92" i="1"/>
  <c r="Q91" i="1"/>
  <c r="Q90" i="1"/>
  <c r="P89" i="1"/>
  <c r="P88" i="1"/>
  <c r="P87" i="1"/>
  <c r="P86" i="1"/>
  <c r="S85" i="1"/>
  <c r="O85" i="1"/>
  <c r="K96" i="13" s="1"/>
  <c r="R84" i="1"/>
  <c r="R83" i="1"/>
  <c r="R82" i="1"/>
  <c r="Q81" i="1"/>
  <c r="P80" i="1"/>
  <c r="P79" i="1"/>
  <c r="P78" i="1"/>
  <c r="S77" i="1"/>
  <c r="O77" i="1"/>
  <c r="K103" i="13" s="1"/>
  <c r="R76" i="1"/>
  <c r="R75" i="1"/>
  <c r="R74" i="1"/>
  <c r="Q73" i="1"/>
  <c r="P72" i="1"/>
  <c r="P71" i="1"/>
  <c r="P70" i="1"/>
  <c r="S69" i="1"/>
  <c r="O69" i="1"/>
  <c r="K131" i="13" s="1"/>
  <c r="R68" i="1"/>
  <c r="R67" i="1"/>
  <c r="R66" i="1"/>
  <c r="Q65" i="1"/>
  <c r="P64" i="1"/>
  <c r="P63" i="1"/>
  <c r="P62" i="1"/>
  <c r="Q18" i="1"/>
  <c r="R16" i="1"/>
  <c r="Q14" i="1"/>
  <c r="Q8" i="1"/>
  <c r="P6" i="1"/>
  <c r="R195" i="1"/>
  <c r="R194" i="1"/>
  <c r="Q193" i="1"/>
  <c r="Q192" i="1"/>
  <c r="Q191" i="1"/>
  <c r="Q190" i="1"/>
  <c r="P189" i="1"/>
  <c r="P188" i="1"/>
  <c r="P187" i="1"/>
  <c r="P186" i="1"/>
  <c r="S185" i="1"/>
  <c r="O185" i="1"/>
  <c r="K245" i="13" s="1"/>
  <c r="S184" i="1"/>
  <c r="O184" i="1"/>
  <c r="K244" i="13" s="1"/>
  <c r="S183" i="1"/>
  <c r="O183" i="1"/>
  <c r="K188" i="13" s="1"/>
  <c r="S182" i="1"/>
  <c r="O182" i="1"/>
  <c r="K85" i="13" s="1"/>
  <c r="R181" i="1"/>
  <c r="R180" i="1"/>
  <c r="R179" i="1"/>
  <c r="R178" i="1"/>
  <c r="Q177" i="1"/>
  <c r="Q176" i="1"/>
  <c r="Q175" i="1"/>
  <c r="Q174" i="1"/>
  <c r="P173" i="1"/>
  <c r="P172" i="1"/>
  <c r="P171" i="1"/>
  <c r="P170" i="1"/>
  <c r="S169" i="1"/>
  <c r="O169" i="1"/>
  <c r="K84" i="13" s="1"/>
  <c r="S168" i="1"/>
  <c r="O168" i="1"/>
  <c r="K211" i="13" s="1"/>
  <c r="S167" i="1"/>
  <c r="O167" i="1"/>
  <c r="K154" i="13" s="1"/>
  <c r="S166" i="1"/>
  <c r="O166" i="1"/>
  <c r="K262" i="13" s="1"/>
  <c r="R165" i="1"/>
  <c r="R164" i="1"/>
  <c r="R163" i="1"/>
  <c r="R162" i="1"/>
  <c r="Q161" i="1"/>
  <c r="Q160" i="1"/>
  <c r="Q159" i="1"/>
  <c r="Q158" i="1"/>
  <c r="P157" i="1"/>
  <c r="P156" i="1"/>
  <c r="P155" i="1"/>
  <c r="P154" i="1"/>
  <c r="S153" i="1"/>
  <c r="O153" i="1"/>
  <c r="K83" i="13" s="1"/>
  <c r="S152" i="1"/>
  <c r="O152" i="1"/>
  <c r="K241" i="13" s="1"/>
  <c r="S151" i="1"/>
  <c r="O151" i="1"/>
  <c r="K106" i="13" s="1"/>
  <c r="S150" i="1"/>
  <c r="O150" i="1"/>
  <c r="K209" i="13" s="1"/>
  <c r="R149" i="1"/>
  <c r="R148" i="1"/>
  <c r="R147" i="1"/>
  <c r="R146" i="1"/>
  <c r="Q145" i="1"/>
  <c r="Q144" i="1"/>
  <c r="Q143" i="1"/>
  <c r="Q142" i="1"/>
  <c r="P141" i="1"/>
  <c r="P140" i="1"/>
  <c r="P139" i="1"/>
  <c r="P138" i="1"/>
  <c r="S137" i="1"/>
  <c r="O137" i="1"/>
  <c r="K206" i="13" s="1"/>
  <c r="S136" i="1"/>
  <c r="O136" i="1"/>
  <c r="K238" i="13" s="1"/>
  <c r="S135" i="1"/>
  <c r="O135" i="1"/>
  <c r="K183" i="13" s="1"/>
  <c r="S134" i="1"/>
  <c r="O134" i="1"/>
  <c r="K119" i="13" s="1"/>
  <c r="R133" i="1"/>
  <c r="R132" i="1"/>
  <c r="R131" i="1"/>
  <c r="R130" i="1"/>
  <c r="Q129" i="1"/>
  <c r="Q128" i="1"/>
  <c r="Q127" i="1"/>
  <c r="Q126" i="1"/>
  <c r="P125" i="1"/>
  <c r="P124" i="1"/>
  <c r="P123" i="1"/>
  <c r="P122" i="1"/>
  <c r="S121" i="1"/>
  <c r="O121" i="1"/>
  <c r="K181" i="13" s="1"/>
  <c r="S120" i="1"/>
  <c r="O120" i="1"/>
  <c r="K74" i="13" s="1"/>
  <c r="S119" i="1"/>
  <c r="O119" i="1"/>
  <c r="K205" i="13" s="1"/>
  <c r="S118" i="1"/>
  <c r="O118" i="1"/>
  <c r="R117" i="1"/>
  <c r="R116" i="1"/>
  <c r="R115" i="1"/>
  <c r="R114" i="1"/>
  <c r="Q113" i="1"/>
  <c r="Q112" i="1"/>
  <c r="Q111" i="1"/>
  <c r="Q110" i="1"/>
  <c r="P109" i="1"/>
  <c r="P108" i="1"/>
  <c r="P107" i="1"/>
  <c r="P106" i="1"/>
  <c r="S105" i="1"/>
  <c r="O105" i="1"/>
  <c r="K180" i="13" s="1"/>
  <c r="S104" i="1"/>
  <c r="O104" i="1"/>
  <c r="K234" i="13" s="1"/>
  <c r="S103" i="1"/>
  <c r="O103" i="1"/>
  <c r="K150" i="13" s="1"/>
  <c r="S102" i="1"/>
  <c r="O102" i="1"/>
  <c r="K89" i="13" s="1"/>
  <c r="R101" i="1"/>
  <c r="N101" i="1"/>
  <c r="R100" i="1"/>
  <c r="R99" i="1"/>
  <c r="R98" i="1"/>
  <c r="Q97" i="1"/>
  <c r="Q96" i="1"/>
  <c r="Q95" i="1"/>
  <c r="Q94" i="1"/>
  <c r="P93" i="1"/>
  <c r="P92" i="1"/>
  <c r="P91" i="1"/>
  <c r="P90" i="1"/>
  <c r="S89" i="1"/>
  <c r="O89" i="1"/>
  <c r="K162" i="13" s="1"/>
  <c r="S88" i="1"/>
  <c r="O88" i="1"/>
  <c r="K230" i="13" s="1"/>
  <c r="S87" i="1"/>
  <c r="O87" i="1"/>
  <c r="K199" i="13" s="1"/>
  <c r="S86" i="1"/>
  <c r="O86" i="1"/>
  <c r="K229" i="13" s="1"/>
  <c r="R85" i="1"/>
  <c r="Q84" i="1"/>
  <c r="Q83" i="1"/>
  <c r="Q82" i="1"/>
  <c r="P81" i="1"/>
  <c r="S80" i="1"/>
  <c r="O80" i="1"/>
  <c r="K227" i="13" s="1"/>
  <c r="S79" i="1"/>
  <c r="O79" i="1"/>
  <c r="K95" i="13" s="1"/>
  <c r="S78" i="1"/>
  <c r="O78" i="1"/>
  <c r="K198" i="13" s="1"/>
  <c r="R77" i="1"/>
  <c r="Q76" i="1"/>
  <c r="Q75" i="1"/>
  <c r="Q74" i="1"/>
  <c r="P73" i="1"/>
  <c r="S72" i="1"/>
  <c r="O72" i="1"/>
  <c r="K160" i="13" s="1"/>
  <c r="S71" i="1"/>
  <c r="O71" i="1"/>
  <c r="K132" i="13" s="1"/>
  <c r="S70" i="1"/>
  <c r="O70" i="1"/>
  <c r="K94" i="13" s="1"/>
  <c r="R69" i="1"/>
  <c r="Q68" i="1"/>
  <c r="Q67" i="1"/>
  <c r="Q66" i="1"/>
  <c r="P65" i="1"/>
  <c r="S64" i="1"/>
  <c r="O64" i="1"/>
  <c r="K129" i="13" s="1"/>
  <c r="S63" i="1"/>
  <c r="O63" i="1"/>
  <c r="K226" i="13" s="1"/>
  <c r="S62" i="1"/>
  <c r="O62" i="1"/>
  <c r="K175" i="13" s="1"/>
  <c r="R61" i="1"/>
  <c r="Q60" i="1"/>
  <c r="Q59" i="1"/>
  <c r="Q58" i="1"/>
  <c r="P57" i="1"/>
  <c r="S56" i="1"/>
  <c r="O56" i="1"/>
  <c r="K159" i="13" s="1"/>
  <c r="S55" i="1"/>
  <c r="O55" i="1"/>
  <c r="K174" i="13" s="1"/>
  <c r="S54" i="1"/>
  <c r="O54" i="1"/>
  <c r="K197" i="13" s="1"/>
  <c r="R53" i="1"/>
  <c r="Q52" i="1"/>
  <c r="Q51" i="1"/>
  <c r="Q50" i="1"/>
  <c r="P49" i="1"/>
  <c r="S48" i="1"/>
  <c r="O48" i="1"/>
  <c r="K222" i="13" s="1"/>
  <c r="S47" i="1"/>
  <c r="O47" i="1"/>
  <c r="K195" i="13" s="1"/>
  <c r="S46" i="1"/>
  <c r="O46" i="1"/>
  <c r="K194" i="13" s="1"/>
  <c r="R45" i="1"/>
  <c r="Q44" i="1"/>
  <c r="Q43" i="1"/>
  <c r="Q42" i="1"/>
  <c r="P41" i="1"/>
  <c r="P40" i="1"/>
  <c r="P39" i="1"/>
  <c r="P38" i="1"/>
  <c r="S37" i="1"/>
  <c r="O37" i="1"/>
  <c r="K158" i="13" s="1"/>
  <c r="S36" i="1"/>
  <c r="O36" i="1"/>
  <c r="K220" i="13" s="1"/>
  <c r="S35" i="1"/>
  <c r="O35" i="1"/>
  <c r="K250" i="13" s="1"/>
  <c r="Q6" i="1"/>
  <c r="S34" i="1"/>
  <c r="O34" i="1"/>
  <c r="K249" i="13" s="1"/>
  <c r="R33" i="1"/>
  <c r="Q32" i="1"/>
  <c r="Q31" i="1"/>
  <c r="Q30" i="1"/>
  <c r="P29" i="1"/>
  <c r="S61" i="1"/>
  <c r="O61" i="1"/>
  <c r="K225" i="13" s="1"/>
  <c r="R60" i="1"/>
  <c r="R59" i="1"/>
  <c r="R58" i="1"/>
  <c r="Q57" i="1"/>
  <c r="P56" i="1"/>
  <c r="P55" i="1"/>
  <c r="P54" i="1"/>
  <c r="S53" i="1"/>
  <c r="O53" i="1"/>
  <c r="K196" i="13" s="1"/>
  <c r="R52" i="1"/>
  <c r="R51" i="1"/>
  <c r="R50" i="1"/>
  <c r="Q49" i="1"/>
  <c r="P48" i="1"/>
  <c r="P47" i="1"/>
  <c r="P46" i="1"/>
  <c r="S45" i="1"/>
  <c r="O45" i="1"/>
  <c r="K221" i="13" s="1"/>
  <c r="R44" i="1"/>
  <c r="R43" i="1"/>
  <c r="R42" i="1"/>
  <c r="Q41" i="1"/>
  <c r="Q40" i="1"/>
  <c r="Q39" i="1"/>
  <c r="R18" i="1"/>
  <c r="S16" i="1"/>
  <c r="O16" i="1"/>
  <c r="K99" i="13" s="1"/>
  <c r="R14" i="1"/>
  <c r="R8" i="1"/>
  <c r="Q38" i="1"/>
  <c r="P37" i="1"/>
  <c r="P36" i="1"/>
  <c r="P35" i="1"/>
  <c r="P34" i="1"/>
  <c r="S33" i="1"/>
  <c r="O33" i="1"/>
  <c r="K80" i="13" s="1"/>
  <c r="R32" i="1"/>
  <c r="R31" i="1"/>
  <c r="R30" i="1"/>
  <c r="Q29" i="1"/>
  <c r="P28" i="1"/>
  <c r="P27" i="1"/>
  <c r="P26" i="1"/>
  <c r="S25" i="1"/>
  <c r="O25" i="1"/>
  <c r="K155" i="13" s="1"/>
  <c r="S24" i="1"/>
  <c r="O24" i="1"/>
  <c r="K172" i="13" s="1"/>
  <c r="S23" i="1"/>
  <c r="O23" i="1"/>
  <c r="K171" i="13" s="1"/>
  <c r="S22" i="1"/>
  <c r="O22" i="1"/>
  <c r="K170" i="13" s="1"/>
  <c r="R21" i="1"/>
  <c r="R20" i="1"/>
  <c r="R19" i="1"/>
  <c r="P17" i="1"/>
  <c r="R15" i="1"/>
  <c r="P13" i="1"/>
  <c r="P12" i="1"/>
  <c r="P11" i="1"/>
  <c r="P10" i="1"/>
  <c r="S9" i="1"/>
  <c r="O9" i="1"/>
  <c r="K216" i="13" s="1"/>
  <c r="Q7" i="1"/>
  <c r="S28" i="1"/>
  <c r="O28" i="1"/>
  <c r="K147" i="13" s="1"/>
  <c r="S27" i="1"/>
  <c r="O27" i="1"/>
  <c r="K127" i="13" s="1"/>
  <c r="S26" i="1"/>
  <c r="O26" i="1"/>
  <c r="K156" i="13" s="1"/>
  <c r="R25" i="1"/>
  <c r="R24" i="1"/>
  <c r="R23" i="1"/>
  <c r="R22" i="1"/>
  <c r="Q21" i="1"/>
  <c r="Q20" i="1"/>
  <c r="Q19" i="1"/>
  <c r="S17" i="1"/>
  <c r="O17" i="1"/>
  <c r="K248" i="13" s="1"/>
  <c r="Q15" i="1"/>
  <c r="S13" i="1"/>
  <c r="O13" i="1"/>
  <c r="K247" i="13" s="1"/>
  <c r="S12" i="1"/>
  <c r="O12" i="1"/>
  <c r="K190" i="13" s="1"/>
  <c r="S11" i="1"/>
  <c r="O11" i="1"/>
  <c r="K217" i="13" s="1"/>
  <c r="S10" i="1"/>
  <c r="O10" i="1"/>
  <c r="K246" i="13" s="1"/>
  <c r="P7" i="1"/>
  <c r="R9" i="1"/>
  <c r="K101" i="1" a="1"/>
  <c r="K101" i="1" s="1"/>
  <c r="S6" i="1"/>
  <c r="I101" i="1" a="1"/>
  <c r="I101" i="1" s="1"/>
  <c r="P8" i="1"/>
  <c r="Q195" i="1"/>
  <c r="Q194" i="1"/>
  <c r="K193" i="1" a="1"/>
  <c r="K193" i="1" s="1"/>
  <c r="P193" i="1"/>
  <c r="K192" i="1" a="1"/>
  <c r="K192" i="1" s="1"/>
  <c r="P192" i="1"/>
  <c r="K191" i="1" a="1"/>
  <c r="K191" i="1" s="1"/>
  <c r="P191" i="1"/>
  <c r="K190" i="1" a="1"/>
  <c r="K190" i="1" s="1"/>
  <c r="P190" i="1"/>
  <c r="S189" i="1"/>
  <c r="O189" i="1"/>
  <c r="K169" i="13" s="1"/>
  <c r="S188" i="1"/>
  <c r="O188" i="1"/>
  <c r="K122" i="13" s="1"/>
  <c r="S187" i="1"/>
  <c r="O187" i="1"/>
  <c r="K214" i="13" s="1"/>
  <c r="S186" i="1"/>
  <c r="O186" i="1"/>
  <c r="K168" i="13" s="1"/>
  <c r="R185" i="1"/>
  <c r="I185" i="1" a="1"/>
  <c r="I185" i="1" s="1"/>
  <c r="R184" i="1"/>
  <c r="I184" i="1" a="1"/>
  <c r="I184" i="1" s="1"/>
  <c r="R183" i="1"/>
  <c r="I183" i="1" a="1"/>
  <c r="I183" i="1" s="1"/>
  <c r="R182" i="1"/>
  <c r="Q181" i="1"/>
  <c r="Q180" i="1"/>
  <c r="Q179" i="1"/>
  <c r="Q178" i="1"/>
  <c r="K177" i="1" a="1"/>
  <c r="K177" i="1" s="1"/>
  <c r="P177" i="1"/>
  <c r="K176" i="1" a="1"/>
  <c r="K176" i="1" s="1"/>
  <c r="P176" i="1"/>
  <c r="K175" i="1" a="1"/>
  <c r="K175" i="1" s="1"/>
  <c r="P175" i="1"/>
  <c r="K174" i="1" a="1"/>
  <c r="K174" i="1" s="1"/>
  <c r="P174" i="1"/>
  <c r="S173" i="1"/>
  <c r="O173" i="1"/>
  <c r="K144" i="13" s="1"/>
  <c r="S172" i="1"/>
  <c r="O172" i="1"/>
  <c r="K212" i="13" s="1"/>
  <c r="S171" i="1"/>
  <c r="O171" i="1"/>
  <c r="K120" i="13" s="1"/>
  <c r="S170" i="1"/>
  <c r="O170" i="1"/>
  <c r="K92" i="13" s="1"/>
  <c r="R169" i="1"/>
  <c r="I169" i="1" a="1"/>
  <c r="I169" i="1" s="1"/>
  <c r="R168" i="1"/>
  <c r="I168" i="1" a="1"/>
  <c r="I168" i="1" s="1"/>
  <c r="R167" i="1"/>
  <c r="I167" i="1" a="1"/>
  <c r="I167" i="1" s="1"/>
  <c r="R166" i="1"/>
  <c r="Q165" i="1"/>
  <c r="Q164" i="1"/>
  <c r="Q163" i="1"/>
  <c r="Q162" i="1"/>
  <c r="K161" i="1" a="1"/>
  <c r="K161" i="1" s="1"/>
  <c r="P161" i="1"/>
  <c r="K160" i="1" a="1"/>
  <c r="K160" i="1" s="1"/>
  <c r="P160" i="1"/>
  <c r="K159" i="1" a="1"/>
  <c r="K159" i="1" s="1"/>
  <c r="P159" i="1"/>
  <c r="K158" i="1" a="1"/>
  <c r="K158" i="1" s="1"/>
  <c r="P158" i="1"/>
  <c r="S157" i="1"/>
  <c r="O157" i="1"/>
  <c r="S156" i="1"/>
  <c r="O156" i="1"/>
  <c r="K107" i="13" s="1"/>
  <c r="S155" i="1"/>
  <c r="O155" i="1"/>
  <c r="K260" i="13" s="1"/>
  <c r="S154" i="1"/>
  <c r="O154" i="1"/>
  <c r="K141" i="13" s="1"/>
  <c r="R153" i="1"/>
  <c r="I153" i="1" a="1"/>
  <c r="I153" i="1" s="1"/>
  <c r="R152" i="1"/>
  <c r="I152" i="1" a="1"/>
  <c r="I152" i="1" s="1"/>
  <c r="R151" i="1"/>
  <c r="I151" i="1" a="1"/>
  <c r="I151" i="1" s="1"/>
  <c r="R150" i="1"/>
  <c r="Q149" i="1"/>
  <c r="Q148" i="1"/>
  <c r="Q147" i="1"/>
  <c r="Q146" i="1"/>
  <c r="K145" i="1" a="1"/>
  <c r="K145" i="1" s="1"/>
  <c r="P145" i="1"/>
  <c r="K144" i="1" a="1"/>
  <c r="K144" i="1" s="1"/>
  <c r="P144" i="1"/>
  <c r="K195" i="1" a="1"/>
  <c r="K195" i="1" s="1"/>
  <c r="P195" i="1"/>
  <c r="K194" i="1" a="1"/>
  <c r="K194" i="1" s="1"/>
  <c r="P194" i="1"/>
  <c r="S193" i="1"/>
  <c r="O193" i="1"/>
  <c r="K123" i="13" s="1"/>
  <c r="S192" i="1"/>
  <c r="O192" i="1"/>
  <c r="K78" i="13" s="1"/>
  <c r="S191" i="1"/>
  <c r="O191" i="1"/>
  <c r="K215" i="13" s="1"/>
  <c r="S190" i="1"/>
  <c r="O190" i="1"/>
  <c r="K146" i="13" s="1"/>
  <c r="R189" i="1"/>
  <c r="I189" i="1" a="1"/>
  <c r="I189" i="1" s="1"/>
  <c r="R188" i="1"/>
  <c r="I188" i="1" a="1"/>
  <c r="I188" i="1" s="1"/>
  <c r="R187" i="1"/>
  <c r="I187" i="1" a="1"/>
  <c r="I187" i="1" s="1"/>
  <c r="R186" i="1"/>
  <c r="Q185" i="1"/>
  <c r="Q184" i="1"/>
  <c r="Q183" i="1"/>
  <c r="Q182" i="1"/>
  <c r="K181" i="1" a="1"/>
  <c r="K181" i="1" s="1"/>
  <c r="P181" i="1"/>
  <c r="K180" i="1" a="1"/>
  <c r="K180" i="1" s="1"/>
  <c r="P180" i="1"/>
  <c r="K179" i="1" a="1"/>
  <c r="K179" i="1" s="1"/>
  <c r="P179" i="1"/>
  <c r="K178" i="1" a="1"/>
  <c r="K178" i="1" s="1"/>
  <c r="P178" i="1"/>
  <c r="S177" i="1"/>
  <c r="O177" i="1"/>
  <c r="K213" i="13" s="1"/>
  <c r="S176" i="1"/>
  <c r="O176" i="1"/>
  <c r="K167" i="13" s="1"/>
  <c r="S175" i="1"/>
  <c r="O175" i="1"/>
  <c r="K108" i="13" s="1"/>
  <c r="S174" i="1"/>
  <c r="O174" i="1"/>
  <c r="K185" i="13" s="1"/>
  <c r="R173" i="1"/>
  <c r="N173" i="1"/>
  <c r="I173" i="1" a="1"/>
  <c r="I173" i="1" s="1"/>
  <c r="R172" i="1"/>
  <c r="N172" i="1"/>
  <c r="I172" i="1" a="1"/>
  <c r="I172" i="1" s="1"/>
  <c r="R171" i="1"/>
  <c r="N171" i="1"/>
  <c r="I171" i="1" a="1"/>
  <c r="I171" i="1" s="1"/>
  <c r="R170" i="1"/>
  <c r="Q169" i="1"/>
  <c r="Q168" i="1"/>
  <c r="Q167" i="1"/>
  <c r="Q166" i="1"/>
  <c r="K165" i="1" a="1"/>
  <c r="K165" i="1" s="1"/>
  <c r="P165" i="1"/>
  <c r="K164" i="1" a="1"/>
  <c r="K164" i="1" s="1"/>
  <c r="P164" i="1"/>
  <c r="K163" i="1" a="1"/>
  <c r="K163" i="1" s="1"/>
  <c r="P163" i="1"/>
  <c r="K162" i="1" a="1"/>
  <c r="K162" i="1" s="1"/>
  <c r="P162" i="1"/>
  <c r="S161" i="1"/>
  <c r="O161" i="1"/>
  <c r="S160" i="1"/>
  <c r="O160" i="1"/>
  <c r="K242" i="13" s="1"/>
  <c r="S159" i="1"/>
  <c r="O159" i="1"/>
  <c r="I193" i="1" a="1"/>
  <c r="I193" i="1" s="1"/>
  <c r="I192" i="1" a="1"/>
  <c r="I192" i="1" s="1"/>
  <c r="I191" i="1" a="1"/>
  <c r="I191" i="1" s="1"/>
  <c r="K185" i="1" a="1"/>
  <c r="K185" i="1" s="1"/>
  <c r="K184" i="1" a="1"/>
  <c r="K184" i="1" s="1"/>
  <c r="K183" i="1" a="1"/>
  <c r="K183" i="1" s="1"/>
  <c r="K182" i="1" a="1"/>
  <c r="K182" i="1" s="1"/>
  <c r="N177" i="1"/>
  <c r="I177" i="1" a="1"/>
  <c r="I177" i="1" s="1"/>
  <c r="N176" i="1"/>
  <c r="I176" i="1" a="1"/>
  <c r="I176" i="1" s="1"/>
  <c r="N175" i="1"/>
  <c r="I175" i="1" a="1"/>
  <c r="I175" i="1" s="1"/>
  <c r="K169" i="1" a="1"/>
  <c r="K169" i="1" s="1"/>
  <c r="K168" i="1" a="1"/>
  <c r="K168" i="1" s="1"/>
  <c r="K167" i="1" a="1"/>
  <c r="K167" i="1" s="1"/>
  <c r="K166" i="1" a="1"/>
  <c r="K166" i="1" s="1"/>
  <c r="N161" i="1"/>
  <c r="I161" i="1" a="1"/>
  <c r="I161" i="1" s="1"/>
  <c r="N160" i="1"/>
  <c r="I160" i="1" a="1"/>
  <c r="I160" i="1" s="1"/>
  <c r="I159" i="1" a="1"/>
  <c r="I159" i="1" s="1"/>
  <c r="K153" i="1" a="1"/>
  <c r="K153" i="1" s="1"/>
  <c r="K152" i="1" a="1"/>
  <c r="K152" i="1" s="1"/>
  <c r="K151" i="1" a="1"/>
  <c r="K151" i="1" s="1"/>
  <c r="K150" i="1" a="1"/>
  <c r="K150" i="1" s="1"/>
  <c r="N145" i="1"/>
  <c r="I145" i="1" a="1"/>
  <c r="I145" i="1" s="1"/>
  <c r="N144" i="1"/>
  <c r="I144" i="1" a="1"/>
  <c r="I144" i="1" s="1"/>
  <c r="N143" i="1"/>
  <c r="I143" i="1" a="1"/>
  <c r="I143" i="1" s="1"/>
  <c r="K137" i="1" a="1"/>
  <c r="K137" i="1" s="1"/>
  <c r="K136" i="1" a="1"/>
  <c r="K136" i="1" s="1"/>
  <c r="K135" i="1" a="1"/>
  <c r="K135" i="1" s="1"/>
  <c r="K134" i="1" a="1"/>
  <c r="K134" i="1" s="1"/>
  <c r="I129" i="1" a="1"/>
  <c r="I129" i="1" s="1"/>
  <c r="I128" i="1" a="1"/>
  <c r="I128" i="1" s="1"/>
  <c r="I195" i="1" a="1"/>
  <c r="I195" i="1" s="1"/>
  <c r="K189" i="1" a="1"/>
  <c r="K189" i="1" s="1"/>
  <c r="K188" i="1" a="1"/>
  <c r="K188" i="1" s="1"/>
  <c r="K187" i="1" a="1"/>
  <c r="K187" i="1" s="1"/>
  <c r="K186" i="1" a="1"/>
  <c r="K186" i="1" s="1"/>
  <c r="N181" i="1"/>
  <c r="I181" i="1" a="1"/>
  <c r="I181" i="1" s="1"/>
  <c r="N180" i="1"/>
  <c r="I180" i="1" a="1"/>
  <c r="I180" i="1" s="1"/>
  <c r="N179" i="1"/>
  <c r="I179" i="1" a="1"/>
  <c r="I179" i="1" s="1"/>
  <c r="K173" i="1" a="1"/>
  <c r="K173" i="1" s="1"/>
  <c r="K172" i="1" a="1"/>
  <c r="K172" i="1" s="1"/>
  <c r="K171" i="1" a="1"/>
  <c r="K171" i="1" s="1"/>
  <c r="K170" i="1" a="1"/>
  <c r="K170" i="1" s="1"/>
  <c r="I165" i="1" a="1"/>
  <c r="I165" i="1" s="1"/>
  <c r="I164" i="1" a="1"/>
  <c r="I164" i="1" s="1"/>
  <c r="I163" i="1" a="1"/>
  <c r="I163" i="1" s="1"/>
  <c r="K157" i="1" a="1"/>
  <c r="K157" i="1" s="1"/>
  <c r="K156" i="1" a="1"/>
  <c r="K156" i="1" s="1"/>
  <c r="K155" i="1" a="1"/>
  <c r="K155" i="1" s="1"/>
  <c r="K154" i="1" a="1"/>
  <c r="K154" i="1" s="1"/>
  <c r="I149" i="1" a="1"/>
  <c r="I149" i="1" s="1"/>
  <c r="I148" i="1" a="1"/>
  <c r="I148" i="1" s="1"/>
  <c r="I147" i="1" a="1"/>
  <c r="I147" i="1" s="1"/>
  <c r="K141" i="1" a="1"/>
  <c r="K141" i="1" s="1"/>
  <c r="K140" i="1" a="1"/>
  <c r="K140" i="1" s="1"/>
  <c r="K139" i="1" a="1"/>
  <c r="K139" i="1" s="1"/>
  <c r="K138" i="1" a="1"/>
  <c r="K138" i="1" s="1"/>
  <c r="K143" i="1" a="1"/>
  <c r="K143" i="1" s="1"/>
  <c r="P143" i="1"/>
  <c r="K142" i="1" a="1"/>
  <c r="K142" i="1" s="1"/>
  <c r="P142" i="1"/>
  <c r="S141" i="1"/>
  <c r="O141" i="1"/>
  <c r="K139" i="13" s="1"/>
  <c r="S140" i="1"/>
  <c r="O140" i="1"/>
  <c r="K138" i="13" s="1"/>
  <c r="S139" i="1"/>
  <c r="O139" i="1"/>
  <c r="K184" i="13" s="1"/>
  <c r="S138" i="1"/>
  <c r="O138" i="1"/>
  <c r="K137" i="13" s="1"/>
  <c r="R137" i="1"/>
  <c r="I137" i="1" a="1"/>
  <c r="I137" i="1" s="1"/>
  <c r="R136" i="1"/>
  <c r="I136" i="1" a="1"/>
  <c r="I136" i="1" s="1"/>
  <c r="R135" i="1"/>
  <c r="I135" i="1" a="1"/>
  <c r="I135" i="1" s="1"/>
  <c r="R134" i="1"/>
  <c r="Q133" i="1"/>
  <c r="Q132" i="1"/>
  <c r="Q131" i="1"/>
  <c r="Q130" i="1"/>
  <c r="K129" i="1" a="1"/>
  <c r="K129" i="1" s="1"/>
  <c r="P129" i="1"/>
  <c r="K128" i="1" a="1"/>
  <c r="K128" i="1" s="1"/>
  <c r="P128" i="1"/>
  <c r="K127" i="1" a="1"/>
  <c r="K127" i="1" s="1"/>
  <c r="P127" i="1"/>
  <c r="K126" i="1" a="1"/>
  <c r="K126" i="1" s="1"/>
  <c r="P126" i="1"/>
  <c r="S125" i="1"/>
  <c r="O125" i="1"/>
  <c r="K182" i="13" s="1"/>
  <c r="S124" i="1"/>
  <c r="O124" i="1"/>
  <c r="K136" i="13" s="1"/>
  <c r="S123" i="1"/>
  <c r="O123" i="1"/>
  <c r="S122" i="1"/>
  <c r="O122" i="1"/>
  <c r="K165" i="13" s="1"/>
  <c r="R121" i="1"/>
  <c r="I121" i="1" a="1"/>
  <c r="I121" i="1" s="1"/>
  <c r="R120" i="1"/>
  <c r="N120" i="1"/>
  <c r="I120" i="1" a="1"/>
  <c r="I120" i="1" s="1"/>
  <c r="R119" i="1"/>
  <c r="I119" i="1" a="1"/>
  <c r="I119" i="1" s="1"/>
  <c r="R118" i="1"/>
  <c r="Q117" i="1"/>
  <c r="Q116" i="1"/>
  <c r="Q115" i="1"/>
  <c r="Q114" i="1"/>
  <c r="K113" i="1" a="1"/>
  <c r="K113" i="1" s="1"/>
  <c r="P113" i="1"/>
  <c r="K112" i="1" a="1"/>
  <c r="K112" i="1" s="1"/>
  <c r="P112" i="1"/>
  <c r="K111" i="1" a="1"/>
  <c r="K111" i="1" s="1"/>
  <c r="P111" i="1"/>
  <c r="K110" i="1" a="1"/>
  <c r="K110" i="1" s="1"/>
  <c r="P110" i="1"/>
  <c r="S109" i="1"/>
  <c r="O109" i="1"/>
  <c r="K201" i="13" s="1"/>
  <c r="S108" i="1"/>
  <c r="O108" i="1"/>
  <c r="K235" i="13" s="1"/>
  <c r="S107" i="1"/>
  <c r="O107" i="1"/>
  <c r="K133" i="13" s="1"/>
  <c r="S106" i="1"/>
  <c r="O106" i="1"/>
  <c r="K116" i="13" s="1"/>
  <c r="R105" i="1"/>
  <c r="I105" i="1" a="1"/>
  <c r="I105" i="1" s="1"/>
  <c r="R104" i="1"/>
  <c r="I104" i="1" a="1"/>
  <c r="I104" i="1" s="1"/>
  <c r="R103" i="1"/>
  <c r="N103" i="1"/>
  <c r="I103" i="1" a="1"/>
  <c r="I103" i="1" s="1"/>
  <c r="R102" i="1"/>
  <c r="Q101" i="1"/>
  <c r="Q100" i="1"/>
  <c r="Q99" i="1"/>
  <c r="Q98" i="1"/>
  <c r="K97" i="1" a="1"/>
  <c r="K97" i="1" s="1"/>
  <c r="P97" i="1"/>
  <c r="K96" i="1" a="1"/>
  <c r="K96" i="1" s="1"/>
  <c r="P96" i="1"/>
  <c r="K95" i="1" a="1"/>
  <c r="K95" i="1" s="1"/>
  <c r="P95" i="1"/>
  <c r="K94" i="1" a="1"/>
  <c r="K94" i="1" s="1"/>
  <c r="P94" i="1"/>
  <c r="S93" i="1"/>
  <c r="O93" i="1"/>
  <c r="K113" i="13" s="1"/>
  <c r="S92" i="1"/>
  <c r="O92" i="1"/>
  <c r="K200" i="13" s="1"/>
  <c r="S91" i="1"/>
  <c r="O91" i="1"/>
  <c r="K231" i="13" s="1"/>
  <c r="S90" i="1"/>
  <c r="O90" i="1"/>
  <c r="K163" i="13" s="1"/>
  <c r="R89" i="1"/>
  <c r="N89" i="1"/>
  <c r="I89" i="1" a="1"/>
  <c r="I89" i="1" s="1"/>
  <c r="R88" i="1"/>
  <c r="N88" i="1"/>
  <c r="I88" i="1" a="1"/>
  <c r="I88" i="1" s="1"/>
  <c r="R87" i="1"/>
  <c r="N87" i="1"/>
  <c r="I87" i="1" a="1"/>
  <c r="I87" i="1" s="1"/>
  <c r="R86" i="1"/>
  <c r="Q85" i="1"/>
  <c r="K84" i="1" a="1"/>
  <c r="K84" i="1" s="1"/>
  <c r="P84" i="1"/>
  <c r="K83" i="1" a="1"/>
  <c r="K83" i="1" s="1"/>
  <c r="P83" i="1"/>
  <c r="K82" i="1" a="1"/>
  <c r="K82" i="1" s="1"/>
  <c r="P82" i="1"/>
  <c r="S81" i="1"/>
  <c r="O81" i="1"/>
  <c r="K149" i="13" s="1"/>
  <c r="R80" i="1"/>
  <c r="I80" i="1" a="1"/>
  <c r="I80" i="1" s="1"/>
  <c r="R79" i="1"/>
  <c r="N79" i="1"/>
  <c r="I79" i="1" a="1"/>
  <c r="I79" i="1" s="1"/>
  <c r="R78" i="1"/>
  <c r="Q77" i="1"/>
  <c r="K76" i="1" a="1"/>
  <c r="K76" i="1" s="1"/>
  <c r="P76" i="1"/>
  <c r="K75" i="1" a="1"/>
  <c r="K75" i="1" s="1"/>
  <c r="P75" i="1"/>
  <c r="K74" i="1" a="1"/>
  <c r="K74" i="1" s="1"/>
  <c r="P74" i="1"/>
  <c r="S73" i="1"/>
  <c r="O73" i="1"/>
  <c r="K254" i="13" s="1"/>
  <c r="R72" i="1"/>
  <c r="N72" i="1"/>
  <c r="I72" i="1" a="1"/>
  <c r="I72" i="1" s="1"/>
  <c r="R71" i="1"/>
  <c r="N71" i="1"/>
  <c r="I71" i="1" a="1"/>
  <c r="I71" i="1" s="1"/>
  <c r="R70" i="1"/>
  <c r="Q69" i="1"/>
  <c r="K68" i="1" a="1"/>
  <c r="K68" i="1" s="1"/>
  <c r="P68" i="1"/>
  <c r="K67" i="1" a="1"/>
  <c r="K67" i="1" s="1"/>
  <c r="P67" i="1"/>
  <c r="K66" i="1" a="1"/>
  <c r="K66" i="1" s="1"/>
  <c r="P66" i="1"/>
  <c r="S65" i="1"/>
  <c r="O65" i="1"/>
  <c r="K148" i="13" s="1"/>
  <c r="R64" i="1"/>
  <c r="N64" i="1"/>
  <c r="I64" i="1" a="1"/>
  <c r="I64" i="1" s="1"/>
  <c r="R63" i="1"/>
  <c r="N63" i="1"/>
  <c r="I63" i="1" a="1"/>
  <c r="I63" i="1" s="1"/>
  <c r="R62" i="1"/>
  <c r="Q61" i="1"/>
  <c r="K60" i="1" a="1"/>
  <c r="K60" i="1" s="1"/>
  <c r="P60" i="1"/>
  <c r="K59" i="1" a="1"/>
  <c r="K59" i="1" s="1"/>
  <c r="P59" i="1"/>
  <c r="K58" i="1" a="1"/>
  <c r="K58" i="1" s="1"/>
  <c r="P58" i="1"/>
  <c r="S57" i="1"/>
  <c r="O57" i="1"/>
  <c r="K93" i="13" s="1"/>
  <c r="R56" i="1"/>
  <c r="N56" i="1"/>
  <c r="I56" i="1" a="1"/>
  <c r="I56" i="1" s="1"/>
  <c r="R55" i="1"/>
  <c r="N55" i="1"/>
  <c r="I55" i="1" a="1"/>
  <c r="I55" i="1" s="1"/>
  <c r="R54" i="1"/>
  <c r="Q53" i="1"/>
  <c r="K52" i="1" a="1"/>
  <c r="K52" i="1" s="1"/>
  <c r="P52" i="1"/>
  <c r="K51" i="1" a="1"/>
  <c r="K51" i="1" s="1"/>
  <c r="P51" i="1"/>
  <c r="K50" i="1" a="1"/>
  <c r="K50" i="1" s="1"/>
  <c r="P50" i="1"/>
  <c r="S49" i="1"/>
  <c r="O49" i="1"/>
  <c r="K251" i="13" s="1"/>
  <c r="R48" i="1"/>
  <c r="S158" i="1"/>
  <c r="O158" i="1"/>
  <c r="K153" i="13" s="1"/>
  <c r="R157" i="1"/>
  <c r="I157" i="1" a="1"/>
  <c r="I157" i="1" s="1"/>
  <c r="R156" i="1"/>
  <c r="I156" i="1" a="1"/>
  <c r="I156" i="1" s="1"/>
  <c r="R155" i="1"/>
  <c r="I155" i="1" a="1"/>
  <c r="I155" i="1" s="1"/>
  <c r="R154" i="1"/>
  <c r="Q153" i="1"/>
  <c r="Q152" i="1"/>
  <c r="Q151" i="1"/>
  <c r="Q150" i="1"/>
  <c r="K149" i="1" a="1"/>
  <c r="K149" i="1" s="1"/>
  <c r="P149" i="1"/>
  <c r="K148" i="1" a="1"/>
  <c r="K148" i="1" s="1"/>
  <c r="P148" i="1"/>
  <c r="K147" i="1" a="1"/>
  <c r="K147" i="1" s="1"/>
  <c r="P147" i="1"/>
  <c r="K146" i="1" a="1"/>
  <c r="K146" i="1" s="1"/>
  <c r="P146" i="1"/>
  <c r="S145" i="1"/>
  <c r="O145" i="1"/>
  <c r="K140" i="13" s="1"/>
  <c r="S144" i="1"/>
  <c r="O144" i="1"/>
  <c r="K239" i="13" s="1"/>
  <c r="S143" i="1"/>
  <c r="O143" i="1"/>
  <c r="K91" i="13" s="1"/>
  <c r="S142" i="1"/>
  <c r="O142" i="1"/>
  <c r="K207" i="13" s="1"/>
  <c r="R141" i="1"/>
  <c r="N141" i="1"/>
  <c r="I141" i="1" a="1"/>
  <c r="I141" i="1" s="1"/>
  <c r="R140" i="1"/>
  <c r="N140" i="1"/>
  <c r="I140" i="1" a="1"/>
  <c r="I140" i="1" s="1"/>
  <c r="R139" i="1"/>
  <c r="N139" i="1"/>
  <c r="I139" i="1" a="1"/>
  <c r="I139" i="1" s="1"/>
  <c r="R138" i="1"/>
  <c r="Q137" i="1"/>
  <c r="Q136" i="1"/>
  <c r="Q135" i="1"/>
  <c r="Q134" i="1"/>
  <c r="K133" i="1" a="1"/>
  <c r="K133" i="1" s="1"/>
  <c r="P133" i="1"/>
  <c r="K132" i="1" a="1"/>
  <c r="K132" i="1" s="1"/>
  <c r="P132" i="1"/>
  <c r="K131" i="1" a="1"/>
  <c r="K131" i="1" s="1"/>
  <c r="P131" i="1"/>
  <c r="K130" i="1" a="1"/>
  <c r="K130" i="1" s="1"/>
  <c r="P130" i="1"/>
  <c r="S129" i="1"/>
  <c r="O129" i="1"/>
  <c r="S128" i="1"/>
  <c r="O128" i="1"/>
  <c r="K152" i="13" s="1"/>
  <c r="S127" i="1"/>
  <c r="O127" i="1"/>
  <c r="K237" i="13" s="1"/>
  <c r="S126" i="1"/>
  <c r="O126" i="1"/>
  <c r="K117" i="13" s="1"/>
  <c r="R125" i="1"/>
  <c r="I125" i="1" a="1"/>
  <c r="I125" i="1" s="1"/>
  <c r="R124" i="1"/>
  <c r="N124" i="1"/>
  <c r="I124" i="1" a="1"/>
  <c r="I124" i="1" s="1"/>
  <c r="R123" i="1"/>
  <c r="I123" i="1" a="1"/>
  <c r="I123" i="1" s="1"/>
  <c r="R122" i="1"/>
  <c r="Q121" i="1"/>
  <c r="Q120" i="1"/>
  <c r="Q119" i="1"/>
  <c r="Q118" i="1"/>
  <c r="K117" i="1" a="1"/>
  <c r="K117" i="1" s="1"/>
  <c r="P117" i="1"/>
  <c r="K116" i="1" a="1"/>
  <c r="K116" i="1" s="1"/>
  <c r="P116" i="1"/>
  <c r="K115" i="1" a="1"/>
  <c r="K115" i="1" s="1"/>
  <c r="P115" i="1"/>
  <c r="K114" i="1" a="1"/>
  <c r="K114" i="1" s="1"/>
  <c r="P114" i="1"/>
  <c r="S113" i="1"/>
  <c r="O113" i="1"/>
  <c r="K134" i="13" s="1"/>
  <c r="S112" i="1"/>
  <c r="O112" i="1"/>
  <c r="K164" i="13" s="1"/>
  <c r="S111" i="1"/>
  <c r="O111" i="1"/>
  <c r="K202" i="13" s="1"/>
  <c r="S110" i="1"/>
  <c r="O110" i="1"/>
  <c r="K236" i="13" s="1"/>
  <c r="R109" i="1"/>
  <c r="I109" i="1" a="1"/>
  <c r="I109" i="1" s="1"/>
  <c r="R108" i="1"/>
  <c r="I108" i="1" a="1"/>
  <c r="I108" i="1" s="1"/>
  <c r="R107" i="1"/>
  <c r="N107" i="1"/>
  <c r="I107" i="1" a="1"/>
  <c r="I107" i="1" s="1"/>
  <c r="R106" i="1"/>
  <c r="Q105" i="1"/>
  <c r="Q104" i="1"/>
  <c r="Q103" i="1"/>
  <c r="Q102" i="1"/>
  <c r="P101" i="1"/>
  <c r="K100" i="1" a="1"/>
  <c r="K100" i="1" s="1"/>
  <c r="P100" i="1"/>
  <c r="K99" i="1" a="1"/>
  <c r="K99" i="1" s="1"/>
  <c r="P99" i="1"/>
  <c r="K98" i="1" a="1"/>
  <c r="K98" i="1" s="1"/>
  <c r="P98" i="1"/>
  <c r="S97" i="1"/>
  <c r="O97" i="1"/>
  <c r="K256" i="13" s="1"/>
  <c r="S96" i="1"/>
  <c r="O96" i="1"/>
  <c r="K115" i="13" s="1"/>
  <c r="S95" i="1"/>
  <c r="O95" i="1"/>
  <c r="K114" i="13" s="1"/>
  <c r="S94" i="1"/>
  <c r="O94" i="1"/>
  <c r="K179" i="13" s="1"/>
  <c r="R93" i="1"/>
  <c r="N93" i="1"/>
  <c r="I93" i="1" a="1"/>
  <c r="I93" i="1" s="1"/>
  <c r="R92" i="1"/>
  <c r="N92" i="1"/>
  <c r="I92" i="1" a="1"/>
  <c r="I92" i="1" s="1"/>
  <c r="R91" i="1"/>
  <c r="N91" i="1"/>
  <c r="I91" i="1" a="1"/>
  <c r="I91" i="1" s="1"/>
  <c r="R90" i="1"/>
  <c r="Q89" i="1"/>
  <c r="Q88" i="1"/>
  <c r="Q87" i="1"/>
  <c r="Q86" i="1"/>
  <c r="K85" i="1" a="1"/>
  <c r="K85" i="1" s="1"/>
  <c r="P85" i="1"/>
  <c r="S84" i="1"/>
  <c r="O84" i="1"/>
  <c r="K178" i="13" s="1"/>
  <c r="S83" i="1"/>
  <c r="O83" i="1"/>
  <c r="K228" i="13" s="1"/>
  <c r="S82" i="1"/>
  <c r="O82" i="1"/>
  <c r="K112" i="13" s="1"/>
  <c r="R81" i="1"/>
  <c r="Q80" i="1"/>
  <c r="Q79" i="1"/>
  <c r="Q78" i="1"/>
  <c r="K77" i="1" a="1"/>
  <c r="K77" i="1" s="1"/>
  <c r="P77" i="1"/>
  <c r="S76" i="1"/>
  <c r="O76" i="1"/>
  <c r="K177" i="13" s="1"/>
  <c r="S75" i="1"/>
  <c r="O75" i="1"/>
  <c r="K161" i="13" s="1"/>
  <c r="S74" i="1"/>
  <c r="O74" i="1"/>
  <c r="K255" i="13" s="1"/>
  <c r="R73" i="1"/>
  <c r="Q72" i="1"/>
  <c r="Q71" i="1"/>
  <c r="Q70" i="1"/>
  <c r="K69" i="1" a="1"/>
  <c r="K69" i="1" s="1"/>
  <c r="P69" i="1"/>
  <c r="S68" i="1"/>
  <c r="O68" i="1"/>
  <c r="K130" i="13" s="1"/>
  <c r="S67" i="1"/>
  <c r="O67" i="1"/>
  <c r="K176" i="13" s="1"/>
  <c r="S66" i="1"/>
  <c r="O66" i="1"/>
  <c r="K253" i="13" s="1"/>
  <c r="R65" i="1"/>
  <c r="Q64" i="1"/>
  <c r="Q63" i="1"/>
  <c r="Q62" i="1"/>
  <c r="K61" i="1" a="1"/>
  <c r="K61" i="1" s="1"/>
  <c r="P61" i="1"/>
  <c r="S60" i="1"/>
  <c r="O79" i="13" s="1"/>
  <c r="O60" i="1"/>
  <c r="S59" i="1"/>
  <c r="O59" i="1"/>
  <c r="K224" i="13" s="1"/>
  <c r="S58" i="1"/>
  <c r="O58" i="1"/>
  <c r="K223" i="13" s="1"/>
  <c r="R57" i="1"/>
  <c r="Q56" i="1"/>
  <c r="Q55" i="1"/>
  <c r="Q54" i="1"/>
  <c r="K53" i="1" a="1"/>
  <c r="K53" i="1" s="1"/>
  <c r="P53" i="1"/>
  <c r="S52" i="1"/>
  <c r="O52" i="1"/>
  <c r="K252" i="13" s="1"/>
  <c r="S51" i="1"/>
  <c r="O51" i="1"/>
  <c r="K173" i="13" s="1"/>
  <c r="S50" i="1"/>
  <c r="O50" i="1"/>
  <c r="K111" i="13" s="1"/>
  <c r="R49" i="1"/>
  <c r="I127" i="1" a="1"/>
  <c r="I127" i="1" s="1"/>
  <c r="K121" i="1" a="1"/>
  <c r="K121" i="1" s="1"/>
  <c r="K120" i="1" a="1"/>
  <c r="K120" i="1" s="1"/>
  <c r="K119" i="1" a="1"/>
  <c r="K119" i="1" s="1"/>
  <c r="K118" i="1" a="1"/>
  <c r="K118" i="1" s="1"/>
  <c r="N113" i="1"/>
  <c r="I113" i="1" a="1"/>
  <c r="I113" i="1" s="1"/>
  <c r="I112" i="1" a="1"/>
  <c r="I112" i="1" s="1"/>
  <c r="N111" i="1"/>
  <c r="I111" i="1" a="1"/>
  <c r="I111" i="1" s="1"/>
  <c r="K105" i="1" a="1"/>
  <c r="K105" i="1" s="1"/>
  <c r="K104" i="1" a="1"/>
  <c r="K104" i="1" s="1"/>
  <c r="K103" i="1" a="1"/>
  <c r="K103" i="1" s="1"/>
  <c r="K102" i="1" a="1"/>
  <c r="K102" i="1" s="1"/>
  <c r="N97" i="1"/>
  <c r="I97" i="1" a="1"/>
  <c r="I97" i="1" s="1"/>
  <c r="N96" i="1"/>
  <c r="I96" i="1" a="1"/>
  <c r="I96" i="1" s="1"/>
  <c r="N95" i="1"/>
  <c r="I95" i="1" a="1"/>
  <c r="I95" i="1" s="1"/>
  <c r="K89" i="1" a="1"/>
  <c r="K89" i="1" s="1"/>
  <c r="K88" i="1" a="1"/>
  <c r="K88" i="1" s="1"/>
  <c r="K87" i="1" a="1"/>
  <c r="K87" i="1" s="1"/>
  <c r="K86" i="1" a="1"/>
  <c r="K86" i="1" s="1"/>
  <c r="N84" i="1"/>
  <c r="I84" i="1" a="1"/>
  <c r="I84" i="1" s="1"/>
  <c r="N83" i="1"/>
  <c r="I83" i="1" a="1"/>
  <c r="I83" i="1" s="1"/>
  <c r="K80" i="1" a="1"/>
  <c r="K80" i="1" s="1"/>
  <c r="K79" i="1" a="1"/>
  <c r="K79" i="1" s="1"/>
  <c r="K78" i="1" a="1"/>
  <c r="K78" i="1" s="1"/>
  <c r="N76" i="1"/>
  <c r="I76" i="1" a="1"/>
  <c r="I76" i="1" s="1"/>
  <c r="N75" i="1"/>
  <c r="I75" i="1" a="1"/>
  <c r="I75" i="1" s="1"/>
  <c r="K72" i="1" a="1"/>
  <c r="K72" i="1" s="1"/>
  <c r="K71" i="1" a="1"/>
  <c r="K71" i="1" s="1"/>
  <c r="K70" i="1" a="1"/>
  <c r="K70" i="1" s="1"/>
  <c r="N68" i="1"/>
  <c r="I68" i="1" a="1"/>
  <c r="I68" i="1" s="1"/>
  <c r="N67" i="1"/>
  <c r="I67" i="1" a="1"/>
  <c r="I67" i="1" s="1"/>
  <c r="K64" i="1" a="1"/>
  <c r="K64" i="1" s="1"/>
  <c r="K63" i="1" a="1"/>
  <c r="K63" i="1" s="1"/>
  <c r="K62" i="1" a="1"/>
  <c r="K62" i="1" s="1"/>
  <c r="N60" i="1"/>
  <c r="I60" i="1" a="1"/>
  <c r="I60" i="1" s="1"/>
  <c r="N59" i="1"/>
  <c r="I59" i="1" a="1"/>
  <c r="I59" i="1" s="1"/>
  <c r="K56" i="1" a="1"/>
  <c r="K56" i="1" s="1"/>
  <c r="K55" i="1" a="1"/>
  <c r="K55" i="1" s="1"/>
  <c r="K54" i="1" a="1"/>
  <c r="K54" i="1" s="1"/>
  <c r="N52" i="1"/>
  <c r="I52" i="1" a="1"/>
  <c r="I52" i="1" s="1"/>
  <c r="N51" i="1"/>
  <c r="I51" i="1" a="1"/>
  <c r="I51" i="1" s="1"/>
  <c r="K48" i="1" a="1"/>
  <c r="K48" i="1" s="1"/>
  <c r="K47" i="1" a="1"/>
  <c r="K47" i="1" s="1"/>
  <c r="K46" i="1" a="1"/>
  <c r="K46" i="1" s="1"/>
  <c r="N44" i="1"/>
  <c r="I44" i="1" a="1"/>
  <c r="I44" i="1" s="1"/>
  <c r="N43" i="1"/>
  <c r="I43" i="1" a="1"/>
  <c r="I43" i="1" s="1"/>
  <c r="K37" i="1" a="1"/>
  <c r="K37" i="1" s="1"/>
  <c r="K36" i="1" a="1"/>
  <c r="K36" i="1" s="1"/>
  <c r="K35" i="1" a="1"/>
  <c r="K35" i="1" s="1"/>
  <c r="I133" i="1" a="1"/>
  <c r="I133" i="1" s="1"/>
  <c r="I132" i="1" a="1"/>
  <c r="I132" i="1" s="1"/>
  <c r="N131" i="1"/>
  <c r="I131" i="1" a="1"/>
  <c r="I131" i="1" s="1"/>
  <c r="K125" i="1" a="1"/>
  <c r="K125" i="1" s="1"/>
  <c r="K124" i="1" a="1"/>
  <c r="K124" i="1" s="1"/>
  <c r="K123" i="1" a="1"/>
  <c r="K123" i="1" s="1"/>
  <c r="K122" i="1" a="1"/>
  <c r="K122" i="1" s="1"/>
  <c r="I117" i="1" a="1"/>
  <c r="I117" i="1" s="1"/>
  <c r="I116" i="1" a="1"/>
  <c r="I116" i="1" s="1"/>
  <c r="I115" i="1" a="1"/>
  <c r="I115" i="1" s="1"/>
  <c r="K109" i="1" a="1"/>
  <c r="K109" i="1" s="1"/>
  <c r="K108" i="1" a="1"/>
  <c r="K108" i="1" s="1"/>
  <c r="K107" i="1" a="1"/>
  <c r="K107" i="1" s="1"/>
  <c r="K106" i="1" a="1"/>
  <c r="K106" i="1" s="1"/>
  <c r="N100" i="1"/>
  <c r="I100" i="1" a="1"/>
  <c r="I100" i="1" s="1"/>
  <c r="N99" i="1"/>
  <c r="I99" i="1" a="1"/>
  <c r="I99" i="1" s="1"/>
  <c r="K93" i="1" a="1"/>
  <c r="K93" i="1" s="1"/>
  <c r="K92" i="1" a="1"/>
  <c r="K92" i="1" s="1"/>
  <c r="K91" i="1" a="1"/>
  <c r="K91" i="1" s="1"/>
  <c r="K90" i="1" a="1"/>
  <c r="K90" i="1" s="1"/>
  <c r="K81" i="1" a="1"/>
  <c r="K81" i="1" s="1"/>
  <c r="K73" i="1" a="1"/>
  <c r="K73" i="1" s="1"/>
  <c r="K65" i="1" a="1"/>
  <c r="K65" i="1" s="1"/>
  <c r="K57" i="1" a="1"/>
  <c r="K57" i="1" s="1"/>
  <c r="K49" i="1" a="1"/>
  <c r="K49" i="1" s="1"/>
  <c r="K41" i="1" a="1"/>
  <c r="K41" i="1" s="1"/>
  <c r="K40" i="1" a="1"/>
  <c r="K40" i="1" s="1"/>
  <c r="K34" i="1" a="1"/>
  <c r="K34" i="1" s="1"/>
  <c r="N32" i="1"/>
  <c r="I32" i="1" a="1"/>
  <c r="I32" i="1" s="1"/>
  <c r="I31" i="1" a="1"/>
  <c r="I31" i="1" s="1"/>
  <c r="K28" i="1" a="1"/>
  <c r="K28" i="1" s="1"/>
  <c r="K27" i="1" a="1"/>
  <c r="K27" i="1" s="1"/>
  <c r="K26" i="1" a="1"/>
  <c r="K26" i="1" s="1"/>
  <c r="I21" i="1" a="1"/>
  <c r="I21" i="1" s="1"/>
  <c r="N20" i="1"/>
  <c r="I20" i="1" a="1"/>
  <c r="I20" i="1" s="1"/>
  <c r="I19" i="1" a="1"/>
  <c r="I19" i="1" s="1"/>
  <c r="K17" i="1" a="1"/>
  <c r="K17" i="1" s="1"/>
  <c r="I16" i="1" a="1"/>
  <c r="I16" i="1" s="1"/>
  <c r="I15" i="1" a="1"/>
  <c r="I15" i="1" s="1"/>
  <c r="K13" i="1" a="1"/>
  <c r="K13" i="1" s="1"/>
  <c r="K12" i="1" a="1"/>
  <c r="K12" i="1" s="1"/>
  <c r="K11" i="1" a="1"/>
  <c r="K11" i="1" s="1"/>
  <c r="K10" i="1" a="1"/>
  <c r="K10" i="1" s="1"/>
  <c r="K39" i="1" a="1"/>
  <c r="K39" i="1" s="1"/>
  <c r="K38" i="1" a="1"/>
  <c r="K38" i="1" s="1"/>
  <c r="K29" i="1" a="1"/>
  <c r="K29" i="1" s="1"/>
  <c r="I25" i="1" a="1"/>
  <c r="I25" i="1" s="1"/>
  <c r="N24" i="1"/>
  <c r="I24" i="1" a="1"/>
  <c r="I24" i="1" s="1"/>
  <c r="I23" i="1" a="1"/>
  <c r="I23" i="1" s="1"/>
  <c r="P18" i="1"/>
  <c r="Q16" i="1"/>
  <c r="P14" i="1"/>
  <c r="K7" i="1" a="1"/>
  <c r="K7" i="1" s="1"/>
  <c r="N48" i="1"/>
  <c r="I48" i="1" a="1"/>
  <c r="I48" i="1" s="1"/>
  <c r="R47" i="1"/>
  <c r="N47" i="1"/>
  <c r="I47" i="1" a="1"/>
  <c r="I47" i="1" s="1"/>
  <c r="R46" i="1"/>
  <c r="Q45" i="1"/>
  <c r="K44" i="1" a="1"/>
  <c r="K44" i="1" s="1"/>
  <c r="P44" i="1"/>
  <c r="K43" i="1" a="1"/>
  <c r="K43" i="1" s="1"/>
  <c r="P43" i="1"/>
  <c r="K42" i="1" a="1"/>
  <c r="K42" i="1" s="1"/>
  <c r="P42" i="1"/>
  <c r="S41" i="1"/>
  <c r="O41" i="1"/>
  <c r="K87" i="13" s="1"/>
  <c r="S40" i="1"/>
  <c r="O40" i="1"/>
  <c r="K73" i="13" s="1"/>
  <c r="S39" i="1"/>
  <c r="O39" i="1"/>
  <c r="K81" i="13" s="1"/>
  <c r="S38" i="1"/>
  <c r="O38" i="1"/>
  <c r="K86" i="13" s="1"/>
  <c r="R37" i="1"/>
  <c r="N37" i="1"/>
  <c r="I37" i="1" a="1"/>
  <c r="I37" i="1" s="1"/>
  <c r="R36" i="1"/>
  <c r="N36" i="1"/>
  <c r="I36" i="1" a="1"/>
  <c r="I36" i="1" s="1"/>
  <c r="R35" i="1"/>
  <c r="N35" i="1"/>
  <c r="I35" i="1" a="1"/>
  <c r="I35" i="1" s="1"/>
  <c r="R34" i="1"/>
  <c r="Q33" i="1"/>
  <c r="K32" i="1" a="1"/>
  <c r="K32" i="1" s="1"/>
  <c r="P32" i="1"/>
  <c r="K31" i="1" a="1"/>
  <c r="K31" i="1" s="1"/>
  <c r="P31" i="1"/>
  <c r="K30" i="1" a="1"/>
  <c r="K30" i="1" s="1"/>
  <c r="P30" i="1"/>
  <c r="S29" i="1"/>
  <c r="O29" i="1"/>
  <c r="K192" i="13" s="1"/>
  <c r="R28" i="1"/>
  <c r="N28" i="1"/>
  <c r="I28" i="1" a="1"/>
  <c r="I28" i="1" s="1"/>
  <c r="R27" i="1"/>
  <c r="I27" i="1" a="1"/>
  <c r="I27" i="1" s="1"/>
  <c r="R26" i="1"/>
  <c r="Q25" i="1"/>
  <c r="Q24" i="1"/>
  <c r="Q23" i="1"/>
  <c r="Q22" i="1"/>
  <c r="K21" i="1" a="1"/>
  <c r="K21" i="1" s="1"/>
  <c r="P21" i="1"/>
  <c r="K20" i="1" a="1"/>
  <c r="K20" i="1" s="1"/>
  <c r="P20" i="1"/>
  <c r="K19" i="1" a="1"/>
  <c r="K19" i="1" s="1"/>
  <c r="P19" i="1"/>
  <c r="S18" i="1"/>
  <c r="O18" i="1"/>
  <c r="K100" i="13" s="1"/>
  <c r="R17" i="1"/>
  <c r="P16" i="1"/>
  <c r="K15" i="1" a="1"/>
  <c r="K15" i="1" s="1"/>
  <c r="P15" i="1"/>
  <c r="S14" i="1"/>
  <c r="O14" i="1"/>
  <c r="K218" i="13" s="1"/>
  <c r="R13" i="1"/>
  <c r="N13" i="1"/>
  <c r="I13" i="1" a="1"/>
  <c r="I13" i="1" s="1"/>
  <c r="R12" i="1"/>
  <c r="N12" i="1"/>
  <c r="I12" i="1" a="1"/>
  <c r="I12" i="1" s="1"/>
  <c r="R11" i="1"/>
  <c r="I11" i="1" a="1"/>
  <c r="I11" i="1" s="1"/>
  <c r="R10" i="1"/>
  <c r="Q9" i="1"/>
  <c r="S8" i="1"/>
  <c r="O8" i="1"/>
  <c r="K189" i="13" s="1"/>
  <c r="S7" i="1"/>
  <c r="O7" i="1"/>
  <c r="K124" i="13" s="1"/>
  <c r="Q48" i="1"/>
  <c r="Q47" i="1"/>
  <c r="Q46" i="1"/>
  <c r="K45" i="1" a="1"/>
  <c r="K45" i="1" s="1"/>
  <c r="P45" i="1"/>
  <c r="S44" i="1"/>
  <c r="O44" i="1"/>
  <c r="K193" i="13" s="1"/>
  <c r="S43" i="1"/>
  <c r="O43" i="1"/>
  <c r="K102" i="13" s="1"/>
  <c r="S42" i="1"/>
  <c r="O42" i="1"/>
  <c r="K110" i="13" s="1"/>
  <c r="R41" i="1"/>
  <c r="N41" i="1"/>
  <c r="I41" i="1" a="1"/>
  <c r="I41" i="1" s="1"/>
  <c r="R40" i="1"/>
  <c r="N40" i="1"/>
  <c r="I40" i="1" a="1"/>
  <c r="I40" i="1" s="1"/>
  <c r="R39" i="1"/>
  <c r="N39" i="1"/>
  <c r="I39" i="1" a="1"/>
  <c r="I39" i="1" s="1"/>
  <c r="R38" i="1"/>
  <c r="Q37" i="1"/>
  <c r="Q36" i="1"/>
  <c r="Q35" i="1"/>
  <c r="Q34" i="1"/>
  <c r="K33" i="1" a="1"/>
  <c r="K33" i="1" s="1"/>
  <c r="P33" i="1"/>
  <c r="S32" i="1"/>
  <c r="O32" i="1"/>
  <c r="K157" i="13" s="1"/>
  <c r="S31" i="1"/>
  <c r="O31" i="1"/>
  <c r="K128" i="13" s="1"/>
  <c r="S30" i="1"/>
  <c r="O30" i="1"/>
  <c r="K219" i="13" s="1"/>
  <c r="R29" i="1"/>
  <c r="Q28" i="1"/>
  <c r="Q27" i="1"/>
  <c r="Q26" i="1"/>
  <c r="K25" i="1" a="1"/>
  <c r="K25" i="1" s="1"/>
  <c r="P25" i="1"/>
  <c r="K24" i="1" a="1"/>
  <c r="K24" i="1" s="1"/>
  <c r="P24" i="1"/>
  <c r="K23" i="1" a="1"/>
  <c r="K23" i="1" s="1"/>
  <c r="P23" i="1"/>
  <c r="K22" i="1" a="1"/>
  <c r="K22" i="1" s="1"/>
  <c r="P22" i="1"/>
  <c r="S21" i="1"/>
  <c r="O21" i="1"/>
  <c r="K191" i="13" s="1"/>
  <c r="S20" i="1"/>
  <c r="O20" i="1"/>
  <c r="K126" i="13" s="1"/>
  <c r="S19" i="1"/>
  <c r="O19" i="1"/>
  <c r="Q17" i="1"/>
  <c r="S15" i="1"/>
  <c r="O15" i="1"/>
  <c r="K125" i="13" s="1"/>
  <c r="Q13" i="1"/>
  <c r="Q12" i="1"/>
  <c r="Q11" i="1"/>
  <c r="Q10" i="1"/>
  <c r="K9" i="1" a="1"/>
  <c r="K9" i="1" s="1"/>
  <c r="P9" i="1"/>
  <c r="I8" i="1" a="1"/>
  <c r="I8" i="1" s="1"/>
  <c r="R7" i="1"/>
  <c r="I7" i="1" a="1"/>
  <c r="I7" i="1" s="1"/>
  <c r="K6" i="1" a="1"/>
  <c r="K6" i="1" s="1"/>
  <c r="K16" i="1" a="1"/>
  <c r="K16" i="1" s="1"/>
  <c r="K8" i="1" a="1"/>
  <c r="K8" i="1" s="1"/>
  <c r="I194" i="1" a="1"/>
  <c r="I194" i="1" s="1"/>
  <c r="I190" i="1" a="1"/>
  <c r="I190" i="1" s="1"/>
  <c r="I186" i="1" a="1"/>
  <c r="I186" i="1" s="1"/>
  <c r="N182" i="1"/>
  <c r="I182" i="1" a="1"/>
  <c r="I182" i="1" s="1"/>
  <c r="N178" i="1"/>
  <c r="I178" i="1" a="1"/>
  <c r="I178" i="1" s="1"/>
  <c r="N174" i="1"/>
  <c r="I174" i="1" a="1"/>
  <c r="I174" i="1" s="1"/>
  <c r="I170" i="1" a="1"/>
  <c r="I170" i="1" s="1"/>
  <c r="I166" i="1" a="1"/>
  <c r="I166" i="1" s="1"/>
  <c r="I162" i="1" a="1"/>
  <c r="I162" i="1" s="1"/>
  <c r="I158" i="1" a="1"/>
  <c r="I158" i="1" s="1"/>
  <c r="N154" i="1"/>
  <c r="I154" i="1" a="1"/>
  <c r="I154" i="1" s="1"/>
  <c r="I150" i="1" a="1"/>
  <c r="I150" i="1" s="1"/>
  <c r="N146" i="1"/>
  <c r="I146" i="1" a="1"/>
  <c r="I146" i="1" s="1"/>
  <c r="N142" i="1"/>
  <c r="I142" i="1" a="1"/>
  <c r="I142" i="1" s="1"/>
  <c r="N138" i="1"/>
  <c r="I138" i="1" a="1"/>
  <c r="I138" i="1" s="1"/>
  <c r="N134" i="1"/>
  <c r="I134" i="1" a="1"/>
  <c r="I134" i="1" s="1"/>
  <c r="I130" i="1" a="1"/>
  <c r="I130" i="1" s="1"/>
  <c r="I126" i="1" a="1"/>
  <c r="I126" i="1" s="1"/>
  <c r="I122" i="1" a="1"/>
  <c r="I122" i="1" s="1"/>
  <c r="I118" i="1" a="1"/>
  <c r="I118" i="1" s="1"/>
  <c r="I114" i="1" a="1"/>
  <c r="I114" i="1" s="1"/>
  <c r="N110" i="1"/>
  <c r="I110" i="1" a="1"/>
  <c r="I110" i="1" s="1"/>
  <c r="N106" i="1"/>
  <c r="I106" i="1" a="1"/>
  <c r="I106" i="1" s="1"/>
  <c r="I102" i="1" a="1"/>
  <c r="I102" i="1" s="1"/>
  <c r="I98" i="1" a="1"/>
  <c r="I98" i="1" s="1"/>
  <c r="I94" i="1" a="1"/>
  <c r="I94" i="1" s="1"/>
  <c r="N90" i="1"/>
  <c r="I90" i="1" a="1"/>
  <c r="I90" i="1" s="1"/>
  <c r="N86" i="1"/>
  <c r="I86" i="1" a="1"/>
  <c r="I86" i="1" s="1"/>
  <c r="N82" i="1"/>
  <c r="I82" i="1" a="1"/>
  <c r="I82" i="1" s="1"/>
  <c r="N78" i="1"/>
  <c r="I78" i="1" a="1"/>
  <c r="I78" i="1" s="1"/>
  <c r="N74" i="1"/>
  <c r="I74" i="1" a="1"/>
  <c r="I74" i="1" s="1"/>
  <c r="N70" i="1"/>
  <c r="I70" i="1" a="1"/>
  <c r="I70" i="1" s="1"/>
  <c r="I66" i="1" a="1"/>
  <c r="I66" i="1" s="1"/>
  <c r="N62" i="1"/>
  <c r="I62" i="1" a="1"/>
  <c r="I62" i="1" s="1"/>
  <c r="N58" i="1"/>
  <c r="I58" i="1" a="1"/>
  <c r="I58" i="1" s="1"/>
  <c r="N54" i="1"/>
  <c r="I54" i="1" a="1"/>
  <c r="I54" i="1" s="1"/>
  <c r="N50" i="1"/>
  <c r="I50" i="1" a="1"/>
  <c r="I50" i="1" s="1"/>
  <c r="N46" i="1"/>
  <c r="I46" i="1" a="1"/>
  <c r="I46" i="1" s="1"/>
  <c r="I42" i="1" a="1"/>
  <c r="I42" i="1" s="1"/>
  <c r="I38" i="1" a="1"/>
  <c r="I38" i="1" s="1"/>
  <c r="I34" i="1" a="1"/>
  <c r="I34" i="1" s="1"/>
  <c r="N85" i="1"/>
  <c r="I85" i="1" a="1"/>
  <c r="I85" i="1" s="1"/>
  <c r="N81" i="1"/>
  <c r="I81" i="1" a="1"/>
  <c r="I81" i="1" s="1"/>
  <c r="N77" i="1"/>
  <c r="I77" i="1" a="1"/>
  <c r="I77" i="1" s="1"/>
  <c r="N73" i="1"/>
  <c r="I73" i="1" a="1"/>
  <c r="I73" i="1" s="1"/>
  <c r="N69" i="1"/>
  <c r="I69" i="1" a="1"/>
  <c r="I69" i="1" s="1"/>
  <c r="N65" i="1"/>
  <c r="I65" i="1" a="1"/>
  <c r="I65" i="1" s="1"/>
  <c r="N61" i="1"/>
  <c r="I61" i="1" a="1"/>
  <c r="I61" i="1" s="1"/>
  <c r="N57" i="1"/>
  <c r="I57" i="1" a="1"/>
  <c r="I57" i="1" s="1"/>
  <c r="N53" i="1"/>
  <c r="I53" i="1" a="1"/>
  <c r="I53" i="1" s="1"/>
  <c r="N49" i="1"/>
  <c r="I49" i="1" a="1"/>
  <c r="I49" i="1" s="1"/>
  <c r="I45" i="1" a="1"/>
  <c r="I45" i="1" s="1"/>
  <c r="I33" i="1" a="1"/>
  <c r="I33" i="1" s="1"/>
  <c r="I29" i="1" a="1"/>
  <c r="I29" i="1" s="1"/>
  <c r="I17" i="1" a="1"/>
  <c r="I17" i="1" s="1"/>
  <c r="I9" i="1" a="1"/>
  <c r="I9" i="1" s="1"/>
  <c r="K18" i="1" a="1"/>
  <c r="K18" i="1" s="1"/>
  <c r="K14" i="1" a="1"/>
  <c r="K14" i="1" s="1"/>
  <c r="I30" i="1" a="1"/>
  <c r="I30" i="1" s="1"/>
  <c r="I26" i="1" a="1"/>
  <c r="I26" i="1" s="1"/>
  <c r="I22" i="1" a="1"/>
  <c r="I22" i="1" s="1"/>
  <c r="I18" i="1" a="1"/>
  <c r="I18" i="1" s="1"/>
  <c r="I14" i="1" a="1"/>
  <c r="I14" i="1" s="1"/>
  <c r="I10" i="1" a="1"/>
  <c r="I10" i="1" s="1"/>
  <c r="N45" i="1"/>
  <c r="N42" i="1"/>
  <c r="N38" i="1"/>
  <c r="N34" i="1"/>
  <c r="N30" i="1"/>
  <c r="N26" i="1"/>
  <c r="N22" i="1"/>
  <c r="N10" i="1"/>
  <c r="N18" i="1"/>
  <c r="N16" i="1"/>
  <c r="N14" i="1"/>
  <c r="N8" i="1"/>
  <c r="N194" i="1"/>
  <c r="N192" i="1"/>
  <c r="N190" i="1"/>
  <c r="N188" i="1"/>
  <c r="N185" i="1"/>
  <c r="N184" i="1"/>
  <c r="N170" i="1"/>
  <c r="N169" i="1"/>
  <c r="N168" i="1"/>
  <c r="N167" i="1"/>
  <c r="N166" i="1"/>
  <c r="N165" i="1"/>
  <c r="N164" i="1"/>
  <c r="N163" i="1"/>
  <c r="N162" i="1"/>
  <c r="N159" i="1"/>
  <c r="N158" i="1"/>
  <c r="N157" i="1"/>
  <c r="N156" i="1"/>
  <c r="N155" i="1"/>
  <c r="N153" i="1"/>
  <c r="N152" i="1"/>
  <c r="N151" i="1"/>
  <c r="N150" i="1"/>
  <c r="N149" i="1"/>
  <c r="N148" i="1"/>
  <c r="N147" i="1"/>
  <c r="N137" i="1"/>
  <c r="N136" i="1"/>
  <c r="N135" i="1"/>
  <c r="N133" i="1"/>
  <c r="N132" i="1"/>
  <c r="N130" i="1"/>
  <c r="N129" i="1"/>
  <c r="N128" i="1"/>
  <c r="N127" i="1"/>
  <c r="N126" i="1"/>
  <c r="N125" i="1"/>
  <c r="N123" i="1"/>
  <c r="N122" i="1"/>
  <c r="N121" i="1"/>
  <c r="N119" i="1"/>
  <c r="N118" i="1"/>
  <c r="N117" i="1"/>
  <c r="N116" i="1"/>
  <c r="N115" i="1"/>
  <c r="N114" i="1"/>
  <c r="N112" i="1"/>
  <c r="N109" i="1"/>
  <c r="N108" i="1"/>
  <c r="N105" i="1"/>
  <c r="N104" i="1"/>
  <c r="N102" i="1"/>
  <c r="N98" i="1"/>
  <c r="N195" i="1"/>
  <c r="N193" i="1"/>
  <c r="N191" i="1"/>
  <c r="N189" i="1"/>
  <c r="N187" i="1"/>
  <c r="N186" i="1"/>
  <c r="N183" i="1"/>
  <c r="N66" i="1"/>
  <c r="N33" i="1"/>
  <c r="N31" i="1"/>
  <c r="N29" i="1"/>
  <c r="N27" i="1"/>
  <c r="N25" i="1"/>
  <c r="N23" i="1"/>
  <c r="N21" i="1"/>
  <c r="N19" i="1"/>
  <c r="N17" i="1"/>
  <c r="N15" i="1"/>
  <c r="N11" i="1"/>
  <c r="N9" i="1"/>
  <c r="N7" i="1"/>
  <c r="N94" i="1"/>
  <c r="N80" i="1"/>
  <c r="U6" i="1"/>
  <c r="O6" i="1"/>
  <c r="I687" i="13" l="1"/>
  <c r="I459" i="13"/>
  <c r="I675" i="13"/>
  <c r="I447" i="13"/>
  <c r="I628" i="13"/>
  <c r="I400" i="13"/>
  <c r="I607" i="13"/>
  <c r="I379" i="13"/>
  <c r="I694" i="13"/>
  <c r="I466" i="13"/>
  <c r="I532" i="13"/>
  <c r="I304" i="13"/>
  <c r="I533" i="13"/>
  <c r="I305" i="13"/>
  <c r="I667" i="13"/>
  <c r="I439" i="13"/>
  <c r="I468" i="13"/>
  <c r="I696" i="13"/>
  <c r="I643" i="13"/>
  <c r="I415" i="13"/>
  <c r="I700" i="13"/>
  <c r="I472" i="13"/>
  <c r="I676" i="13"/>
  <c r="I448" i="13"/>
  <c r="I630" i="13"/>
  <c r="I402" i="13"/>
  <c r="I596" i="13"/>
  <c r="I368" i="13"/>
  <c r="I623" i="13"/>
  <c r="I395" i="13"/>
  <c r="I528" i="13"/>
  <c r="I300" i="13"/>
  <c r="I399" i="13"/>
  <c r="I627" i="13"/>
  <c r="I483" i="13"/>
  <c r="I711" i="13"/>
  <c r="I619" i="13"/>
  <c r="I391" i="13"/>
  <c r="I340" i="13"/>
  <c r="I568" i="13"/>
  <c r="I637" i="13"/>
  <c r="I409" i="13"/>
  <c r="I681" i="13"/>
  <c r="I453" i="13"/>
  <c r="I550" i="13"/>
  <c r="I322" i="13"/>
  <c r="I689" i="13"/>
  <c r="I461" i="13"/>
  <c r="I663" i="13"/>
  <c r="I435" i="13"/>
  <c r="I673" i="13"/>
  <c r="I445" i="13"/>
  <c r="I475" i="13"/>
  <c r="I703" i="13"/>
  <c r="I548" i="13"/>
  <c r="I320" i="13"/>
  <c r="I376" i="13"/>
  <c r="I604" i="13"/>
  <c r="I710" i="13"/>
  <c r="I482" i="13"/>
  <c r="I618" i="13"/>
  <c r="I390" i="13"/>
  <c r="I572" i="13"/>
  <c r="I344" i="13"/>
  <c r="I714" i="13"/>
  <c r="I486" i="13"/>
  <c r="I601" i="13"/>
  <c r="I373" i="13"/>
  <c r="I645" i="13"/>
  <c r="I417" i="13"/>
  <c r="I328" i="13"/>
  <c r="I556" i="13"/>
  <c r="I315" i="13"/>
  <c r="I543" i="13"/>
  <c r="I431" i="13"/>
  <c r="I659" i="13"/>
  <c r="I713" i="13"/>
  <c r="I485" i="13"/>
  <c r="I557" i="13"/>
  <c r="I329" i="13"/>
  <c r="I537" i="13"/>
  <c r="I309" i="13"/>
  <c r="I616" i="13"/>
  <c r="I388" i="13"/>
  <c r="I589" i="13"/>
  <c r="I361" i="13"/>
  <c r="I655" i="13"/>
  <c r="I427" i="13"/>
  <c r="I591" i="13"/>
  <c r="I363" i="13"/>
  <c r="I594" i="13"/>
  <c r="I366" i="13"/>
  <c r="I715" i="13"/>
  <c r="I487" i="13"/>
  <c r="I369" i="13"/>
  <c r="I597" i="13"/>
  <c r="I389" i="13"/>
  <c r="I617" i="13"/>
  <c r="I605" i="13"/>
  <c r="I377" i="13"/>
  <c r="I660" i="13"/>
  <c r="I432" i="13"/>
  <c r="I638" i="13"/>
  <c r="I410" i="13"/>
  <c r="I661" i="13"/>
  <c r="I433" i="13"/>
  <c r="I695" i="13"/>
  <c r="I467" i="13"/>
  <c r="I642" i="13"/>
  <c r="I414" i="13"/>
  <c r="I576" i="13"/>
  <c r="I348" i="13"/>
  <c r="I530" i="13"/>
  <c r="I302" i="13"/>
  <c r="I697" i="13"/>
  <c r="I469" i="13"/>
  <c r="I563" i="13"/>
  <c r="I335" i="13"/>
  <c r="I668" i="13"/>
  <c r="I440" i="13"/>
  <c r="I578" i="13"/>
  <c r="I350" i="13"/>
  <c r="I575" i="13"/>
  <c r="I347" i="13"/>
  <c r="I577" i="13"/>
  <c r="I349" i="13"/>
  <c r="I609" i="13"/>
  <c r="I381" i="13"/>
  <c r="I539" i="13"/>
  <c r="I311" i="13"/>
  <c r="I559" i="13"/>
  <c r="I331" i="13"/>
  <c r="I701" i="13"/>
  <c r="I473" i="13"/>
  <c r="I671" i="13"/>
  <c r="I443" i="13"/>
  <c r="I652" i="13"/>
  <c r="I424" i="13"/>
  <c r="I620" i="13"/>
  <c r="I392" i="13"/>
  <c r="I641" i="13"/>
  <c r="I413" i="13"/>
  <c r="I644" i="13"/>
  <c r="I416" i="13"/>
  <c r="I583" i="13"/>
  <c r="I355" i="13"/>
  <c r="I590" i="13"/>
  <c r="I362" i="13"/>
  <c r="I712" i="13"/>
  <c r="I484" i="13"/>
  <c r="I585" i="13"/>
  <c r="I357" i="13"/>
  <c r="I683" i="13"/>
  <c r="I455" i="13"/>
  <c r="I569" i="13"/>
  <c r="I341" i="13"/>
  <c r="I428" i="13"/>
  <c r="I656" i="13"/>
  <c r="I401" i="13"/>
  <c r="I629" i="13"/>
  <c r="I587" i="13"/>
  <c r="I359" i="13"/>
  <c r="I716" i="13"/>
  <c r="I488" i="13"/>
  <c r="I674" i="13"/>
  <c r="I446" i="13"/>
  <c r="I706" i="13"/>
  <c r="I478" i="13"/>
  <c r="I603" i="13"/>
  <c r="I375" i="13"/>
  <c r="I481" i="13"/>
  <c r="I709" i="13"/>
  <c r="I704" i="13"/>
  <c r="I476" i="13"/>
  <c r="I567" i="13"/>
  <c r="I339" i="13"/>
  <c r="I544" i="13"/>
  <c r="I316" i="13"/>
  <c r="I592" i="13"/>
  <c r="I364" i="13"/>
  <c r="I547" i="13"/>
  <c r="I319" i="13"/>
  <c r="I536" i="13"/>
  <c r="I308" i="13"/>
  <c r="I705" i="13"/>
  <c r="I477" i="13"/>
  <c r="I677" i="13"/>
  <c r="I449" i="13"/>
  <c r="I612" i="13"/>
  <c r="I384" i="13"/>
  <c r="I555" i="13"/>
  <c r="I327" i="13"/>
  <c r="I647" i="13"/>
  <c r="I419" i="13"/>
  <c r="I541" i="13"/>
  <c r="I313" i="13"/>
  <c r="I566" i="13"/>
  <c r="I338" i="13"/>
  <c r="I678" i="13"/>
  <c r="I450" i="13"/>
  <c r="I708" i="13"/>
  <c r="I480" i="13"/>
  <c r="I571" i="13"/>
  <c r="I343" i="13"/>
  <c r="I658" i="13"/>
  <c r="I430" i="13"/>
  <c r="I531" i="13"/>
  <c r="I303" i="13"/>
  <c r="I608" i="13"/>
  <c r="I380" i="13"/>
  <c r="I640" i="13"/>
  <c r="I412" i="13"/>
  <c r="I540" i="13"/>
  <c r="I312" i="13"/>
  <c r="I564" i="13"/>
  <c r="I336" i="13"/>
  <c r="I351" i="13"/>
  <c r="I579" i="13"/>
  <c r="I582" i="13"/>
  <c r="I354" i="13"/>
  <c r="I650" i="13"/>
  <c r="I422" i="13"/>
  <c r="I610" i="13"/>
  <c r="I382" i="13"/>
  <c r="I352" i="13"/>
  <c r="I580" i="13"/>
  <c r="I581" i="13"/>
  <c r="I353" i="13"/>
  <c r="I573" i="13"/>
  <c r="I345" i="13"/>
  <c r="I707" i="13"/>
  <c r="I479" i="13"/>
  <c r="I631" i="13"/>
  <c r="I403" i="13"/>
  <c r="I405" i="13"/>
  <c r="I633" i="13"/>
  <c r="I570" i="13"/>
  <c r="I342" i="13"/>
  <c r="I657" i="13"/>
  <c r="I429" i="13"/>
  <c r="I686" i="13"/>
  <c r="I458" i="13"/>
  <c r="I690" i="13"/>
  <c r="I462" i="13"/>
  <c r="I365" i="13"/>
  <c r="I593" i="13"/>
  <c r="I457" i="13"/>
  <c r="I685" i="13"/>
  <c r="I407" i="13"/>
  <c r="I635" i="13"/>
  <c r="I636" i="13"/>
  <c r="I408" i="13"/>
  <c r="I665" i="13"/>
  <c r="I437" i="13"/>
  <c r="I546" i="13"/>
  <c r="I318" i="13"/>
  <c r="I595" i="13"/>
  <c r="I367" i="13"/>
  <c r="I561" i="13"/>
  <c r="I333" i="13"/>
  <c r="I538" i="13"/>
  <c r="I310" i="13"/>
  <c r="I699" i="13"/>
  <c r="I471" i="13"/>
  <c r="I611" i="13"/>
  <c r="I383" i="13"/>
  <c r="I649" i="13"/>
  <c r="I421" i="13"/>
  <c r="I691" i="13"/>
  <c r="I463" i="13"/>
  <c r="I717" i="13"/>
  <c r="I489" i="13"/>
  <c r="I702" i="13"/>
  <c r="I474" i="13"/>
  <c r="I602" i="13"/>
  <c r="I374" i="13"/>
  <c r="I646" i="13"/>
  <c r="I418" i="13"/>
  <c r="I625" i="13"/>
  <c r="I397" i="13"/>
  <c r="I535" i="13"/>
  <c r="I307" i="13"/>
  <c r="I651" i="13"/>
  <c r="I423" i="13"/>
  <c r="I680" i="13"/>
  <c r="I452" i="13"/>
  <c r="I358" i="13"/>
  <c r="I586" i="13"/>
  <c r="I330" i="13"/>
  <c r="I558" i="13"/>
  <c r="I551" i="13"/>
  <c r="I323" i="13"/>
  <c r="I565" i="13"/>
  <c r="I337" i="13"/>
  <c r="I549" i="13"/>
  <c r="I321" i="13"/>
  <c r="I653" i="13"/>
  <c r="I425" i="13"/>
  <c r="I684" i="13"/>
  <c r="I456" i="13"/>
  <c r="I634" i="13"/>
  <c r="I406" i="13"/>
  <c r="I560" i="13"/>
  <c r="I332" i="13"/>
  <c r="I574" i="13"/>
  <c r="I346" i="13"/>
  <c r="I662" i="13"/>
  <c r="I434" i="13"/>
  <c r="I664" i="13"/>
  <c r="I436" i="13"/>
  <c r="I370" i="13"/>
  <c r="I598" i="13"/>
  <c r="I542" i="13"/>
  <c r="I314" i="13"/>
  <c r="I444" i="13"/>
  <c r="I672" i="13"/>
  <c r="I385" i="13"/>
  <c r="I613" i="13"/>
  <c r="I626" i="13"/>
  <c r="I398" i="13"/>
  <c r="I554" i="13"/>
  <c r="I326" i="13"/>
  <c r="I688" i="13"/>
  <c r="I460" i="13"/>
  <c r="I606" i="13"/>
  <c r="I378" i="13"/>
  <c r="I648" i="13"/>
  <c r="I420" i="13"/>
  <c r="I679" i="13"/>
  <c r="I451" i="13"/>
  <c r="I632" i="13"/>
  <c r="I404" i="13"/>
  <c r="I692" i="13"/>
  <c r="I464" i="13"/>
  <c r="I588" i="13"/>
  <c r="I360" i="13"/>
  <c r="I545" i="13"/>
  <c r="I317" i="13"/>
  <c r="I639" i="13"/>
  <c r="I411" i="13"/>
  <c r="I562" i="13"/>
  <c r="I334" i="13"/>
  <c r="I614" i="13"/>
  <c r="I386" i="13"/>
  <c r="I584" i="13"/>
  <c r="I356" i="13"/>
  <c r="I387" i="13"/>
  <c r="I615" i="13"/>
  <c r="I454" i="13"/>
  <c r="I682" i="13"/>
  <c r="I654" i="13"/>
  <c r="I426" i="13"/>
  <c r="I529" i="13"/>
  <c r="I301" i="13"/>
  <c r="I465" i="13"/>
  <c r="I693" i="13"/>
  <c r="I621" i="13"/>
  <c r="I393" i="13"/>
  <c r="I698" i="13"/>
  <c r="I470" i="13"/>
  <c r="I600" i="13"/>
  <c r="I372" i="13"/>
  <c r="I553" i="13"/>
  <c r="I325" i="13"/>
  <c r="I552" i="13"/>
  <c r="I324" i="13"/>
  <c r="I622" i="13"/>
  <c r="I394" i="13"/>
  <c r="I670" i="13"/>
  <c r="I442" i="13"/>
  <c r="I599" i="13"/>
  <c r="I371" i="13"/>
  <c r="I669" i="13"/>
  <c r="I441" i="13"/>
  <c r="I624" i="13"/>
  <c r="I396" i="13"/>
  <c r="I666" i="13"/>
  <c r="I438" i="13"/>
  <c r="L79" i="13"/>
  <c r="K79" i="13"/>
  <c r="M79" i="13"/>
  <c r="N79" i="13"/>
  <c r="G29" i="1" a="1"/>
  <c r="G29" i="1" s="1"/>
  <c r="G102" i="1" a="1"/>
  <c r="G102" i="1" s="1"/>
  <c r="G126" i="1" a="1"/>
  <c r="G126" i="1" s="1"/>
  <c r="G153" i="1" a="1"/>
  <c r="G153" i="1" s="1"/>
  <c r="G185" i="1" a="1"/>
  <c r="G185" i="1" s="1"/>
  <c r="G45" i="1" a="1"/>
  <c r="G45" i="1" s="1"/>
  <c r="J45" i="1"/>
  <c r="J46" i="1"/>
  <c r="G78" i="1" a="1"/>
  <c r="G78" i="1" s="1"/>
  <c r="G94" i="1" a="1"/>
  <c r="G94" i="1" s="1"/>
  <c r="G23" i="1" a="1"/>
  <c r="G23" i="1" s="1"/>
  <c r="G186" i="1" a="1"/>
  <c r="G186" i="1" s="1"/>
  <c r="G104" i="1" a="1"/>
  <c r="G104" i="1" s="1"/>
  <c r="G117" i="1" a="1"/>
  <c r="G117" i="1" s="1"/>
  <c r="G132" i="1" a="1"/>
  <c r="G132" i="1" s="1"/>
  <c r="G159" i="1" a="1"/>
  <c r="G159" i="1" s="1"/>
  <c r="J14" i="1"/>
  <c r="J17" i="1"/>
  <c r="J57" i="1"/>
  <c r="J73" i="1"/>
  <c r="J34" i="1"/>
  <c r="G46" i="1" a="1"/>
  <c r="G46" i="1" s="1"/>
  <c r="G54" i="1" a="1"/>
  <c r="G54" i="1" s="1"/>
  <c r="G62" i="1" a="1"/>
  <c r="G62" i="1" s="1"/>
  <c r="J74" i="1"/>
  <c r="J82" i="1"/>
  <c r="J90" i="1"/>
  <c r="J102" i="1"/>
  <c r="G110" i="1" a="1"/>
  <c r="G110" i="1" s="1"/>
  <c r="J126" i="1"/>
  <c r="J138" i="1"/>
  <c r="J146" i="1"/>
  <c r="G154" i="1" a="1"/>
  <c r="G154" i="1" s="1"/>
  <c r="J170" i="1"/>
  <c r="G178" i="1" a="1"/>
  <c r="G178" i="1" s="1"/>
  <c r="J190" i="1"/>
  <c r="L6" i="1"/>
  <c r="L22" i="1"/>
  <c r="L24" i="1"/>
  <c r="J39" i="1"/>
  <c r="L45" i="1"/>
  <c r="J12" i="1"/>
  <c r="J35" i="1"/>
  <c r="L43" i="1"/>
  <c r="J48" i="1"/>
  <c r="L39" i="1"/>
  <c r="L13" i="1"/>
  <c r="J19" i="1"/>
  <c r="L26" i="1"/>
  <c r="J32" i="1"/>
  <c r="L41" i="1"/>
  <c r="L73" i="1"/>
  <c r="L92" i="1"/>
  <c r="J100" i="1"/>
  <c r="L108" i="1"/>
  <c r="J117" i="1"/>
  <c r="L125" i="1"/>
  <c r="J133" i="1"/>
  <c r="J43" i="1"/>
  <c r="L46" i="1"/>
  <c r="L55" i="1"/>
  <c r="J60" i="1"/>
  <c r="L64" i="1"/>
  <c r="J75" i="1"/>
  <c r="L78" i="1"/>
  <c r="L87" i="1"/>
  <c r="L105" i="1"/>
  <c r="J113" i="1"/>
  <c r="L120" i="1"/>
  <c r="J92" i="1"/>
  <c r="L115" i="1"/>
  <c r="L117" i="1"/>
  <c r="J124" i="1"/>
  <c r="L131" i="1"/>
  <c r="L133" i="1"/>
  <c r="J141" i="1"/>
  <c r="L146" i="1"/>
  <c r="L148" i="1"/>
  <c r="J155" i="1"/>
  <c r="J157" i="1"/>
  <c r="L50" i="1"/>
  <c r="L52" i="1"/>
  <c r="L58" i="1"/>
  <c r="L60" i="1"/>
  <c r="L66" i="1"/>
  <c r="L68" i="1"/>
  <c r="L74" i="1"/>
  <c r="L76" i="1"/>
  <c r="J89" i="1"/>
  <c r="L94" i="1"/>
  <c r="L96" i="1"/>
  <c r="J103" i="1"/>
  <c r="L110" i="1"/>
  <c r="L112" i="1"/>
  <c r="J119" i="1"/>
  <c r="L126" i="1"/>
  <c r="L128" i="1"/>
  <c r="J135" i="1"/>
  <c r="J137" i="1"/>
  <c r="L140" i="1"/>
  <c r="J149" i="1"/>
  <c r="L157" i="1"/>
  <c r="L170" i="1"/>
  <c r="J179" i="1"/>
  <c r="J181" i="1"/>
  <c r="L188" i="1"/>
  <c r="J129" i="1"/>
  <c r="L137" i="1"/>
  <c r="L151" i="1"/>
  <c r="J160" i="1"/>
  <c r="L166" i="1"/>
  <c r="J175" i="1"/>
  <c r="J177" i="1"/>
  <c r="L184" i="1"/>
  <c r="J193" i="1"/>
  <c r="L162" i="1"/>
  <c r="L164" i="1"/>
  <c r="J171" i="1"/>
  <c r="G172" i="1" a="1"/>
  <c r="G172" i="1" s="1"/>
  <c r="L179" i="1"/>
  <c r="L181" i="1"/>
  <c r="J188" i="1"/>
  <c r="L158" i="1"/>
  <c r="L160" i="1"/>
  <c r="J167" i="1"/>
  <c r="J169" i="1"/>
  <c r="L191" i="1"/>
  <c r="L193" i="1"/>
  <c r="J101" i="1"/>
  <c r="G11" i="1" a="1"/>
  <c r="G11" i="1" s="1"/>
  <c r="G191" i="1" a="1"/>
  <c r="G191" i="1" s="1"/>
  <c r="G121" i="1" a="1"/>
  <c r="G121" i="1" s="1"/>
  <c r="G149" i="1" a="1"/>
  <c r="G149" i="1" s="1"/>
  <c r="G168" i="1" a="1"/>
  <c r="G168" i="1" s="1"/>
  <c r="G18" i="1" a="1"/>
  <c r="G18" i="1" s="1"/>
  <c r="J9" i="1"/>
  <c r="G61" i="1" a="1"/>
  <c r="G61" i="1" s="1"/>
  <c r="G77" i="1" a="1"/>
  <c r="G77" i="1" s="1"/>
  <c r="J98" i="1"/>
  <c r="G193" i="1" a="1"/>
  <c r="G193" i="1" s="1"/>
  <c r="G112" i="1" a="1"/>
  <c r="G112" i="1" s="1"/>
  <c r="G122" i="1" a="1"/>
  <c r="G122" i="1" s="1"/>
  <c r="G127" i="1" a="1"/>
  <c r="G127" i="1" s="1"/>
  <c r="G137" i="1" a="1"/>
  <c r="G137" i="1" s="1"/>
  <c r="G150" i="1" a="1"/>
  <c r="G150" i="1" s="1"/>
  <c r="G155" i="1" a="1"/>
  <c r="G155" i="1" s="1"/>
  <c r="G165" i="1" a="1"/>
  <c r="G165" i="1" s="1"/>
  <c r="G169" i="1" a="1"/>
  <c r="G169" i="1" s="1"/>
  <c r="G188" i="1" a="1"/>
  <c r="G188" i="1" s="1"/>
  <c r="G34" i="1" a="1"/>
  <c r="G34" i="1" s="1"/>
  <c r="J30" i="1"/>
  <c r="J49" i="1"/>
  <c r="J65" i="1"/>
  <c r="J81" i="1"/>
  <c r="G7" i="1" a="1"/>
  <c r="G7" i="1" s="1"/>
  <c r="G17" i="1" a="1"/>
  <c r="G17" i="1" s="1"/>
  <c r="G25" i="1" a="1"/>
  <c r="G25" i="1" s="1"/>
  <c r="G33" i="1" a="1"/>
  <c r="G33" i="1" s="1"/>
  <c r="G187" i="1" a="1"/>
  <c r="G187" i="1" s="1"/>
  <c r="G105" i="1" a="1"/>
  <c r="G105" i="1" s="1"/>
  <c r="G114" i="1" a="1"/>
  <c r="G114" i="1" s="1"/>
  <c r="G118" i="1" a="1"/>
  <c r="G118" i="1" s="1"/>
  <c r="G123" i="1" a="1"/>
  <c r="G123" i="1" s="1"/>
  <c r="G128" i="1" a="1"/>
  <c r="G128" i="1" s="1"/>
  <c r="G133" i="1" a="1"/>
  <c r="G133" i="1" s="1"/>
  <c r="G147" i="1" a="1"/>
  <c r="G147" i="1" s="1"/>
  <c r="G151" i="1" a="1"/>
  <c r="G151" i="1" s="1"/>
  <c r="G156" i="1" a="1"/>
  <c r="G156" i="1" s="1"/>
  <c r="G162" i="1" a="1"/>
  <c r="G162" i="1" s="1"/>
  <c r="G166" i="1" a="1"/>
  <c r="G166" i="1" s="1"/>
  <c r="G170" i="1" a="1"/>
  <c r="G170" i="1" s="1"/>
  <c r="G190" i="1" a="1"/>
  <c r="G190" i="1" s="1"/>
  <c r="G14" i="1" a="1"/>
  <c r="G14" i="1" s="1"/>
  <c r="G22" i="1" a="1"/>
  <c r="G22" i="1" s="1"/>
  <c r="G38" i="1" a="1"/>
  <c r="G38" i="1" s="1"/>
  <c r="J18" i="1"/>
  <c r="L14" i="1"/>
  <c r="J29" i="1"/>
  <c r="G49" i="1" a="1"/>
  <c r="G49" i="1" s="1"/>
  <c r="G57" i="1" a="1"/>
  <c r="G57" i="1" s="1"/>
  <c r="G65" i="1" a="1"/>
  <c r="G65" i="1" s="1"/>
  <c r="G73" i="1" a="1"/>
  <c r="G73" i="1" s="1"/>
  <c r="G81" i="1" a="1"/>
  <c r="G81" i="1" s="1"/>
  <c r="J38" i="1"/>
  <c r="J50" i="1"/>
  <c r="J58" i="1"/>
  <c r="J66" i="1"/>
  <c r="G74" i="1" a="1"/>
  <c r="G74" i="1" s="1"/>
  <c r="G82" i="1" a="1"/>
  <c r="G82" i="1" s="1"/>
  <c r="G90" i="1" a="1"/>
  <c r="G90" i="1" s="1"/>
  <c r="J106" i="1"/>
  <c r="J114" i="1"/>
  <c r="J130" i="1"/>
  <c r="G138" i="1" a="1"/>
  <c r="G138" i="1" s="1"/>
  <c r="G146" i="1" a="1"/>
  <c r="G146" i="1" s="1"/>
  <c r="J158" i="1"/>
  <c r="J174" i="1"/>
  <c r="J182" i="1"/>
  <c r="J194" i="1"/>
  <c r="J7" i="1"/>
  <c r="L9" i="1"/>
  <c r="L15" i="1"/>
  <c r="L20" i="1"/>
  <c r="J27" i="1"/>
  <c r="L30" i="1"/>
  <c r="L32" i="1"/>
  <c r="J47" i="1"/>
  <c r="J25" i="1"/>
  <c r="L10" i="1"/>
  <c r="J15" i="1"/>
  <c r="J20" i="1"/>
  <c r="L27" i="1"/>
  <c r="L49" i="1"/>
  <c r="L81" i="1"/>
  <c r="L93" i="1"/>
  <c r="L109" i="1"/>
  <c r="L122" i="1"/>
  <c r="J131" i="1"/>
  <c r="L35" i="1"/>
  <c r="L47" i="1"/>
  <c r="J52" i="1"/>
  <c r="L56" i="1"/>
  <c r="J67" i="1"/>
  <c r="L70" i="1"/>
  <c r="L79" i="1"/>
  <c r="J84" i="1"/>
  <c r="L88" i="1"/>
  <c r="J96" i="1"/>
  <c r="L102" i="1"/>
  <c r="J111" i="1"/>
  <c r="L121" i="1"/>
  <c r="J91" i="1"/>
  <c r="L99" i="1"/>
  <c r="J108" i="1"/>
  <c r="J140" i="1"/>
  <c r="L83" i="1"/>
  <c r="J88" i="1"/>
  <c r="J105" i="1"/>
  <c r="J121" i="1"/>
  <c r="L143" i="1"/>
  <c r="L141" i="1"/>
  <c r="L154" i="1"/>
  <c r="J163" i="1"/>
  <c r="L171" i="1"/>
  <c r="G179" i="1" a="1"/>
  <c r="G179" i="1" s="1"/>
  <c r="G181" i="1" a="1"/>
  <c r="G181" i="1" s="1"/>
  <c r="L189" i="1"/>
  <c r="L134" i="1"/>
  <c r="J143" i="1"/>
  <c r="J145" i="1"/>
  <c r="L152" i="1"/>
  <c r="L167" i="1"/>
  <c r="L185" i="1"/>
  <c r="L194" i="1"/>
  <c r="L144" i="1"/>
  <c r="J151" i="1"/>
  <c r="J153" i="1"/>
  <c r="L175" i="1"/>
  <c r="L177" i="1"/>
  <c r="J184" i="1"/>
  <c r="G80" i="1" a="1"/>
  <c r="G80" i="1" s="1"/>
  <c r="G183" i="1" a="1"/>
  <c r="G183" i="1" s="1"/>
  <c r="G109" i="1" a="1"/>
  <c r="G109" i="1" s="1"/>
  <c r="G130" i="1" a="1"/>
  <c r="G130" i="1" s="1"/>
  <c r="G158" i="1" a="1"/>
  <c r="G158" i="1" s="1"/>
  <c r="G194" i="1" a="1"/>
  <c r="G194" i="1" s="1"/>
  <c r="J10" i="1"/>
  <c r="J54" i="1"/>
  <c r="G9" i="1" a="1"/>
  <c r="G9" i="1" s="1"/>
  <c r="G27" i="1" a="1"/>
  <c r="G27" i="1" s="1"/>
  <c r="G66" i="1" a="1"/>
  <c r="G66" i="1" s="1"/>
  <c r="G189" i="1" a="1"/>
  <c r="G189" i="1" s="1"/>
  <c r="G98" i="1" a="1"/>
  <c r="G98" i="1" s="1"/>
  <c r="G108" i="1" a="1"/>
  <c r="G108" i="1" s="1"/>
  <c r="G115" i="1" a="1"/>
  <c r="G115" i="1" s="1"/>
  <c r="G119" i="1" a="1"/>
  <c r="G119" i="1" s="1"/>
  <c r="G125" i="1" a="1"/>
  <c r="G125" i="1" s="1"/>
  <c r="G129" i="1" a="1"/>
  <c r="G129" i="1" s="1"/>
  <c r="G135" i="1" a="1"/>
  <c r="G135" i="1" s="1"/>
  <c r="G148" i="1" a="1"/>
  <c r="G148" i="1" s="1"/>
  <c r="G152" i="1" a="1"/>
  <c r="G152" i="1" s="1"/>
  <c r="G157" i="1" a="1"/>
  <c r="G157" i="1" s="1"/>
  <c r="G163" i="1" a="1"/>
  <c r="G163" i="1" s="1"/>
  <c r="G167" i="1" a="1"/>
  <c r="G167" i="1" s="1"/>
  <c r="G184" i="1" a="1"/>
  <c r="G184" i="1" s="1"/>
  <c r="G192" i="1" a="1"/>
  <c r="G192" i="1" s="1"/>
  <c r="G16" i="1" a="1"/>
  <c r="G16" i="1" s="1"/>
  <c r="G26" i="1" a="1"/>
  <c r="G26" i="1" s="1"/>
  <c r="J22" i="1"/>
  <c r="L18" i="1"/>
  <c r="J33" i="1"/>
  <c r="J53" i="1"/>
  <c r="J61" i="1"/>
  <c r="J69" i="1"/>
  <c r="J77" i="1"/>
  <c r="J85" i="1"/>
  <c r="J42" i="1"/>
  <c r="G50" i="1" a="1"/>
  <c r="G50" i="1" s="1"/>
  <c r="G58" i="1" a="1"/>
  <c r="G58" i="1" s="1"/>
  <c r="J70" i="1"/>
  <c r="J78" i="1"/>
  <c r="J86" i="1"/>
  <c r="J94" i="1"/>
  <c r="G106" i="1" a="1"/>
  <c r="G106" i="1" s="1"/>
  <c r="J118" i="1"/>
  <c r="J134" i="1"/>
  <c r="J142" i="1"/>
  <c r="J150" i="1"/>
  <c r="J162" i="1"/>
  <c r="G174" i="1" a="1"/>
  <c r="G174" i="1" s="1"/>
  <c r="G182" i="1" a="1"/>
  <c r="G182" i="1" s="1"/>
  <c r="L8" i="1"/>
  <c r="L23" i="1"/>
  <c r="L25" i="1"/>
  <c r="L33" i="1"/>
  <c r="J41" i="1"/>
  <c r="J11" i="1"/>
  <c r="J37" i="1"/>
  <c r="L42" i="1"/>
  <c r="L44" i="1"/>
  <c r="L7" i="1"/>
  <c r="J23" i="1"/>
  <c r="L29" i="1"/>
  <c r="L11" i="1"/>
  <c r="J16" i="1"/>
  <c r="L28" i="1"/>
  <c r="L34" i="1"/>
  <c r="L57" i="1"/>
  <c r="L90" i="1"/>
  <c r="J99" i="1"/>
  <c r="L106" i="1"/>
  <c r="J115" i="1"/>
  <c r="L123" i="1"/>
  <c r="G131" i="1" a="1"/>
  <c r="G131" i="1" s="1"/>
  <c r="L36" i="1"/>
  <c r="J44" i="1"/>
  <c r="L48" i="1"/>
  <c r="J59" i="1"/>
  <c r="L62" i="1"/>
  <c r="L71" i="1"/>
  <c r="J76" i="1"/>
  <c r="L80" i="1"/>
  <c r="L89" i="1"/>
  <c r="L103" i="1"/>
  <c r="L118" i="1"/>
  <c r="J127" i="1"/>
  <c r="J107" i="1"/>
  <c r="L114" i="1"/>
  <c r="L116" i="1"/>
  <c r="J123" i="1"/>
  <c r="L130" i="1"/>
  <c r="L132" i="1"/>
  <c r="J139" i="1"/>
  <c r="L147" i="1"/>
  <c r="L149" i="1"/>
  <c r="J156" i="1"/>
  <c r="L51" i="1"/>
  <c r="J56" i="1"/>
  <c r="L59" i="1"/>
  <c r="J64" i="1"/>
  <c r="L67" i="1"/>
  <c r="J72" i="1"/>
  <c r="L75" i="1"/>
  <c r="J80" i="1"/>
  <c r="J87" i="1"/>
  <c r="L95" i="1"/>
  <c r="L97" i="1"/>
  <c r="L111" i="1"/>
  <c r="L113" i="1"/>
  <c r="J120" i="1"/>
  <c r="L127" i="1"/>
  <c r="L129" i="1"/>
  <c r="J136" i="1"/>
  <c r="L138" i="1"/>
  <c r="J147" i="1"/>
  <c r="L155" i="1"/>
  <c r="J164" i="1"/>
  <c r="L172" i="1"/>
  <c r="J180" i="1"/>
  <c r="L186" i="1"/>
  <c r="J195" i="1"/>
  <c r="L135" i="1"/>
  <c r="L153" i="1"/>
  <c r="J161" i="1"/>
  <c r="L168" i="1"/>
  <c r="J176" i="1"/>
  <c r="L182" i="1"/>
  <c r="J191" i="1"/>
  <c r="L163" i="1"/>
  <c r="L165" i="1"/>
  <c r="J173" i="1"/>
  <c r="L178" i="1"/>
  <c r="L180" i="1"/>
  <c r="J187" i="1"/>
  <c r="J189" i="1"/>
  <c r="L159" i="1"/>
  <c r="L161" i="1"/>
  <c r="J168" i="1"/>
  <c r="L190" i="1"/>
  <c r="L192" i="1"/>
  <c r="L101" i="1"/>
  <c r="G21" i="1" a="1"/>
  <c r="G21" i="1" s="1"/>
  <c r="G116" i="1" a="1"/>
  <c r="G116" i="1" s="1"/>
  <c r="G136" i="1" a="1"/>
  <c r="G136" i="1" s="1"/>
  <c r="G164" i="1" a="1"/>
  <c r="G164" i="1" s="1"/>
  <c r="G30" i="1" a="1"/>
  <c r="G30" i="1" s="1"/>
  <c r="J26" i="1"/>
  <c r="G53" i="1" a="1"/>
  <c r="G53" i="1" s="1"/>
  <c r="G69" i="1" a="1"/>
  <c r="G69" i="1" s="1"/>
  <c r="G85" i="1" a="1"/>
  <c r="G85" i="1" s="1"/>
  <c r="J62" i="1"/>
  <c r="G70" i="1" a="1"/>
  <c r="G70" i="1" s="1"/>
  <c r="G86" i="1" a="1"/>
  <c r="G86" i="1" s="1"/>
  <c r="J110" i="1"/>
  <c r="J122" i="1"/>
  <c r="G134" i="1" a="1"/>
  <c r="G134" i="1" s="1"/>
  <c r="J154" i="1"/>
  <c r="J166" i="1"/>
  <c r="J178" i="1"/>
  <c r="J186" i="1"/>
  <c r="L16" i="1"/>
  <c r="J8" i="1"/>
  <c r="J40" i="1"/>
  <c r="J13" i="1"/>
  <c r="L19" i="1"/>
  <c r="L21" i="1"/>
  <c r="J28" i="1"/>
  <c r="L31" i="1"/>
  <c r="J36" i="1"/>
  <c r="J24" i="1"/>
  <c r="L38" i="1"/>
  <c r="L12" i="1"/>
  <c r="L17" i="1"/>
  <c r="J21" i="1"/>
  <c r="J31" i="1"/>
  <c r="L40" i="1"/>
  <c r="L65" i="1"/>
  <c r="L91" i="1"/>
  <c r="G99" i="1" a="1"/>
  <c r="G99" i="1" s="1"/>
  <c r="L107" i="1"/>
  <c r="J116" i="1"/>
  <c r="L124" i="1"/>
  <c r="J132" i="1"/>
  <c r="L37" i="1"/>
  <c r="J51" i="1"/>
  <c r="L54" i="1"/>
  <c r="L63" i="1"/>
  <c r="J68" i="1"/>
  <c r="L72" i="1"/>
  <c r="J83" i="1"/>
  <c r="L86" i="1"/>
  <c r="J95" i="1"/>
  <c r="J97" i="1"/>
  <c r="L104" i="1"/>
  <c r="J112" i="1"/>
  <c r="L119" i="1"/>
  <c r="L53" i="1"/>
  <c r="L61" i="1"/>
  <c r="L69" i="1"/>
  <c r="L77" i="1"/>
  <c r="L85" i="1"/>
  <c r="J93" i="1"/>
  <c r="L98" i="1"/>
  <c r="L100" i="1"/>
  <c r="J109" i="1"/>
  <c r="J125" i="1"/>
  <c r="J55" i="1"/>
  <c r="J63" i="1"/>
  <c r="J71" i="1"/>
  <c r="J79" i="1"/>
  <c r="L82" i="1"/>
  <c r="L84" i="1"/>
  <c r="J104" i="1"/>
  <c r="L142" i="1"/>
  <c r="L139" i="1"/>
  <c r="J148" i="1"/>
  <c r="L156" i="1"/>
  <c r="J165" i="1"/>
  <c r="L173" i="1"/>
  <c r="G180" i="1" a="1"/>
  <c r="G180" i="1" s="1"/>
  <c r="L187" i="1"/>
  <c r="J128" i="1"/>
  <c r="L136" i="1"/>
  <c r="J144" i="1"/>
  <c r="L150" i="1"/>
  <c r="J159" i="1"/>
  <c r="L169" i="1"/>
  <c r="L183" i="1"/>
  <c r="J192" i="1"/>
  <c r="J172" i="1"/>
  <c r="L195" i="1"/>
  <c r="L145" i="1"/>
  <c r="J152" i="1"/>
  <c r="L174" i="1"/>
  <c r="L176" i="1"/>
  <c r="J183" i="1"/>
  <c r="J185" i="1"/>
  <c r="G48" i="1" a="1"/>
  <c r="G48" i="1" s="1"/>
  <c r="G100" i="1" a="1"/>
  <c r="G100" i="1" s="1"/>
  <c r="G60" i="1" a="1"/>
  <c r="G60" i="1" s="1"/>
  <c r="G75" i="1" a="1"/>
  <c r="G75" i="1" s="1"/>
  <c r="G113" i="1" a="1"/>
  <c r="G113" i="1" s="1"/>
  <c r="G92" i="1" a="1"/>
  <c r="G92" i="1" s="1"/>
  <c r="G124" i="1" a="1"/>
  <c r="G124" i="1" s="1"/>
  <c r="G59" i="1" a="1"/>
  <c r="G59" i="1" s="1"/>
  <c r="G56" i="1" a="1"/>
  <c r="G56" i="1" s="1"/>
  <c r="G24" i="1" a="1"/>
  <c r="G24" i="1" s="1"/>
  <c r="G19" i="1" a="1"/>
  <c r="G19" i="1" s="1"/>
  <c r="G8" i="1" a="1"/>
  <c r="G8" i="1" s="1"/>
  <c r="G10" i="1" a="1"/>
  <c r="G10" i="1" s="1"/>
  <c r="G42" i="1" a="1"/>
  <c r="G42" i="1" s="1"/>
  <c r="G40" i="1" a="1"/>
  <c r="G40" i="1" s="1"/>
  <c r="G76" i="1" a="1"/>
  <c r="G76" i="1" s="1"/>
  <c r="G107" i="1" a="1"/>
  <c r="G107" i="1" s="1"/>
  <c r="G140" i="1" a="1"/>
  <c r="G140" i="1" s="1"/>
  <c r="G15" i="1" a="1"/>
  <c r="G15" i="1" s="1"/>
  <c r="G31" i="1" a="1"/>
  <c r="G31" i="1" s="1"/>
  <c r="G142" i="1" a="1"/>
  <c r="G142" i="1" s="1"/>
  <c r="G101" i="1" a="1"/>
  <c r="G101" i="1" s="1"/>
  <c r="N6" i="1"/>
  <c r="J79" i="13" s="1"/>
  <c r="I6" i="1" a="1"/>
  <c r="I6" i="1" s="1"/>
  <c r="G39" i="1" a="1"/>
  <c r="G39" i="1" s="1"/>
  <c r="G13" i="1" a="1"/>
  <c r="G13" i="1" s="1"/>
  <c r="G28" i="1" a="1"/>
  <c r="G28" i="1" s="1"/>
  <c r="G36" i="1" a="1"/>
  <c r="G36" i="1" s="1"/>
  <c r="G51" i="1" a="1"/>
  <c r="G51" i="1" s="1"/>
  <c r="G68" i="1" a="1"/>
  <c r="G68" i="1" s="1"/>
  <c r="G83" i="1" a="1"/>
  <c r="G83" i="1" s="1"/>
  <c r="G95" i="1" a="1"/>
  <c r="G95" i="1" s="1"/>
  <c r="G97" i="1" a="1"/>
  <c r="G97" i="1" s="1"/>
  <c r="G93" i="1" a="1"/>
  <c r="G93" i="1" s="1"/>
  <c r="G139" i="1" a="1"/>
  <c r="G139" i="1" s="1"/>
  <c r="G89" i="1" a="1"/>
  <c r="G89" i="1" s="1"/>
  <c r="G103" i="1" a="1"/>
  <c r="G103" i="1" s="1"/>
  <c r="G160" i="1" a="1"/>
  <c r="G160" i="1" s="1"/>
  <c r="G175" i="1" a="1"/>
  <c r="G175" i="1" s="1"/>
  <c r="G177" i="1" a="1"/>
  <c r="G177" i="1" s="1"/>
  <c r="G171" i="1" a="1"/>
  <c r="G171" i="1" s="1"/>
  <c r="G12" i="1" a="1"/>
  <c r="G12" i="1" s="1"/>
  <c r="G35" i="1" a="1"/>
  <c r="G35" i="1" s="1"/>
  <c r="G43" i="1" a="1"/>
  <c r="G43" i="1" s="1"/>
  <c r="G64" i="1" a="1"/>
  <c r="G64" i="1" s="1"/>
  <c r="G72" i="1" a="1"/>
  <c r="G72" i="1" s="1"/>
  <c r="G88" i="1" a="1"/>
  <c r="G88" i="1" s="1"/>
  <c r="G143" i="1" a="1"/>
  <c r="G143" i="1" s="1"/>
  <c r="G145" i="1" a="1"/>
  <c r="G145" i="1" s="1"/>
  <c r="G195" i="1" a="1"/>
  <c r="G195" i="1" s="1"/>
  <c r="G41" i="1" a="1"/>
  <c r="G41" i="1" s="1"/>
  <c r="G47" i="1" a="1"/>
  <c r="G47" i="1" s="1"/>
  <c r="G52" i="1" a="1"/>
  <c r="G52" i="1" s="1"/>
  <c r="G67" i="1" a="1"/>
  <c r="G67" i="1" s="1"/>
  <c r="G84" i="1" a="1"/>
  <c r="G84" i="1" s="1"/>
  <c r="G96" i="1" a="1"/>
  <c r="G96" i="1" s="1"/>
  <c r="G111" i="1" a="1"/>
  <c r="G111" i="1" s="1"/>
  <c r="G91" i="1" a="1"/>
  <c r="G91" i="1" s="1"/>
  <c r="G141" i="1" a="1"/>
  <c r="G141" i="1" s="1"/>
  <c r="G55" i="1" a="1"/>
  <c r="G55" i="1" s="1"/>
  <c r="G63" i="1" a="1"/>
  <c r="G63" i="1" s="1"/>
  <c r="G71" i="1" a="1"/>
  <c r="G71" i="1" s="1"/>
  <c r="G79" i="1" a="1"/>
  <c r="G79" i="1" s="1"/>
  <c r="G87" i="1" a="1"/>
  <c r="G87" i="1" s="1"/>
  <c r="G120" i="1" a="1"/>
  <c r="G120" i="1" s="1"/>
  <c r="G161" i="1" a="1"/>
  <c r="G161" i="1" s="1"/>
  <c r="G176" i="1" a="1"/>
  <c r="G176" i="1" s="1"/>
  <c r="G173" i="1" a="1"/>
  <c r="G173" i="1" s="1"/>
  <c r="G37" i="1" a="1"/>
  <c r="G37" i="1" s="1"/>
  <c r="G20" i="1" a="1"/>
  <c r="G20" i="1" s="1"/>
  <c r="G32" i="1" a="1"/>
  <c r="G32" i="1" s="1"/>
  <c r="G44" i="1" a="1"/>
  <c r="G44" i="1" s="1"/>
  <c r="G144" i="1" a="1"/>
  <c r="G144" i="1" s="1"/>
  <c r="G191" i="13" l="1"/>
  <c r="G646" i="13"/>
  <c r="G418" i="13"/>
  <c r="G163" i="13"/>
  <c r="G390" i="13"/>
  <c r="G618" i="13"/>
  <c r="G170" i="13"/>
  <c r="G625" i="13"/>
  <c r="G397" i="13"/>
  <c r="G262" i="13"/>
  <c r="G717" i="13"/>
  <c r="G489" i="13"/>
  <c r="G166" i="13"/>
  <c r="G621" i="13"/>
  <c r="G393" i="13"/>
  <c r="G105" i="13"/>
  <c r="G560" i="13"/>
  <c r="G332" i="13"/>
  <c r="G535" i="13"/>
  <c r="G80" i="13"/>
  <c r="G307" i="13"/>
  <c r="G249" i="13"/>
  <c r="G704" i="13"/>
  <c r="G476" i="13"/>
  <c r="G260" i="13"/>
  <c r="G715" i="13"/>
  <c r="G487" i="13"/>
  <c r="G165" i="13"/>
  <c r="G620" i="13"/>
  <c r="G392" i="13"/>
  <c r="G103" i="13"/>
  <c r="G558" i="13"/>
  <c r="G330" i="13"/>
  <c r="G211" i="13"/>
  <c r="G666" i="13"/>
  <c r="G438" i="13"/>
  <c r="G217" i="13"/>
  <c r="G672" i="13"/>
  <c r="G444" i="13"/>
  <c r="G194" i="13"/>
  <c r="G649" i="13"/>
  <c r="G421" i="13"/>
  <c r="G204" i="13"/>
  <c r="G659" i="13"/>
  <c r="G431" i="13"/>
  <c r="G179" i="13"/>
  <c r="G406" i="13"/>
  <c r="G634" i="13"/>
  <c r="G221" i="13"/>
  <c r="G448" i="13"/>
  <c r="G676" i="13"/>
  <c r="G89" i="13"/>
  <c r="G544" i="13"/>
  <c r="G316" i="13"/>
  <c r="G158" i="13"/>
  <c r="G613" i="13"/>
  <c r="G385" i="13"/>
  <c r="G202" i="13"/>
  <c r="G429" i="13"/>
  <c r="G657" i="13"/>
  <c r="G129" i="13"/>
  <c r="G584" i="13"/>
  <c r="G356" i="13"/>
  <c r="G256" i="13"/>
  <c r="G711" i="13"/>
  <c r="G483" i="13"/>
  <c r="G207" i="13"/>
  <c r="G662" i="13"/>
  <c r="G434" i="13"/>
  <c r="G134" i="13"/>
  <c r="G589" i="13"/>
  <c r="G361" i="13"/>
  <c r="G219" i="13"/>
  <c r="G446" i="13"/>
  <c r="G674" i="13"/>
  <c r="G111" i="13"/>
  <c r="G566" i="13"/>
  <c r="G338" i="13"/>
  <c r="G530" i="13"/>
  <c r="G75" i="13"/>
  <c r="G302" i="13"/>
  <c r="G109" i="13"/>
  <c r="G564" i="13"/>
  <c r="G336" i="13"/>
  <c r="G254" i="13"/>
  <c r="G709" i="13"/>
  <c r="G481" i="13"/>
  <c r="G199" i="13"/>
  <c r="G426" i="13"/>
  <c r="G654" i="13"/>
  <c r="G195" i="13"/>
  <c r="G650" i="13"/>
  <c r="G422" i="13"/>
  <c r="G102" i="13"/>
  <c r="G557" i="13"/>
  <c r="G329" i="13"/>
  <c r="G114" i="13"/>
  <c r="G341" i="13"/>
  <c r="G569" i="13"/>
  <c r="I534" i="13"/>
  <c r="I306" i="13"/>
  <c r="G177" i="13"/>
  <c r="G632" i="13"/>
  <c r="G404" i="13"/>
  <c r="G161" i="13"/>
  <c r="G388" i="13"/>
  <c r="G616" i="13"/>
  <c r="G243" i="13"/>
  <c r="G470" i="13"/>
  <c r="G698" i="13"/>
  <c r="G241" i="13"/>
  <c r="G696" i="13"/>
  <c r="G468" i="13"/>
  <c r="G216" i="13"/>
  <c r="G671" i="13"/>
  <c r="G443" i="13"/>
  <c r="G227" i="13"/>
  <c r="G682" i="13"/>
  <c r="G454" i="13"/>
  <c r="G112" i="13"/>
  <c r="G567" i="13"/>
  <c r="G339" i="13"/>
  <c r="G218" i="13"/>
  <c r="G673" i="13"/>
  <c r="G445" i="13"/>
  <c r="G258" i="13"/>
  <c r="G713" i="13"/>
  <c r="G485" i="13"/>
  <c r="G155" i="13"/>
  <c r="G610" i="13"/>
  <c r="G382" i="13"/>
  <c r="G240" i="13"/>
  <c r="G695" i="13"/>
  <c r="G467" i="13"/>
  <c r="G141" i="13"/>
  <c r="G596" i="13"/>
  <c r="G368" i="13"/>
  <c r="G236" i="13"/>
  <c r="G691" i="13"/>
  <c r="G463" i="13"/>
  <c r="G234" i="13"/>
  <c r="G689" i="13"/>
  <c r="G461" i="13"/>
  <c r="G198" i="13"/>
  <c r="G425" i="13"/>
  <c r="G653" i="13"/>
  <c r="G245" i="13"/>
  <c r="G700" i="13"/>
  <c r="G472" i="13"/>
  <c r="G192" i="13"/>
  <c r="G647" i="13"/>
  <c r="G419" i="13"/>
  <c r="G239" i="13"/>
  <c r="G694" i="13"/>
  <c r="G466" i="13"/>
  <c r="G226" i="13"/>
  <c r="G681" i="13"/>
  <c r="G453" i="13"/>
  <c r="G140" i="13"/>
  <c r="G595" i="13"/>
  <c r="G367" i="13"/>
  <c r="G150" i="13"/>
  <c r="G377" i="13"/>
  <c r="G605" i="13"/>
  <c r="G536" i="13"/>
  <c r="G81" i="13"/>
  <c r="G308" i="13"/>
  <c r="G246" i="13"/>
  <c r="G701" i="13"/>
  <c r="G473" i="13"/>
  <c r="G222" i="13"/>
  <c r="G677" i="13"/>
  <c r="G449" i="13"/>
  <c r="G118" i="13"/>
  <c r="G573" i="13"/>
  <c r="G345" i="13"/>
  <c r="G533" i="13"/>
  <c r="G78" i="13"/>
  <c r="G305" i="13"/>
  <c r="G235" i="13"/>
  <c r="G690" i="13"/>
  <c r="G462" i="13"/>
  <c r="G188" i="13"/>
  <c r="G643" i="13"/>
  <c r="G415" i="13"/>
  <c r="G137" i="13"/>
  <c r="G592" i="13"/>
  <c r="G364" i="13"/>
  <c r="G144" i="13"/>
  <c r="G599" i="13"/>
  <c r="G371" i="13"/>
  <c r="G115" i="13"/>
  <c r="G570" i="13"/>
  <c r="G342" i="13"/>
  <c r="G189" i="13"/>
  <c r="G644" i="13"/>
  <c r="G416" i="13"/>
  <c r="G232" i="13"/>
  <c r="G687" i="13"/>
  <c r="G459" i="13"/>
  <c r="G209" i="13"/>
  <c r="G664" i="13"/>
  <c r="G436" i="13"/>
  <c r="G164" i="13"/>
  <c r="G619" i="13"/>
  <c r="G391" i="13"/>
  <c r="G225" i="13"/>
  <c r="G680" i="13"/>
  <c r="G452" i="13"/>
  <c r="G157" i="13"/>
  <c r="G612" i="13"/>
  <c r="G384" i="13"/>
  <c r="G167" i="13"/>
  <c r="G622" i="13"/>
  <c r="G394" i="13"/>
  <c r="G95" i="13"/>
  <c r="G322" i="13"/>
  <c r="G550" i="13"/>
  <c r="G139" i="13"/>
  <c r="G594" i="13"/>
  <c r="G366" i="13"/>
  <c r="G178" i="13"/>
  <c r="G633" i="13"/>
  <c r="G405" i="13"/>
  <c r="G87" i="13"/>
  <c r="G542" i="13"/>
  <c r="G314" i="13"/>
  <c r="G230" i="13"/>
  <c r="G685" i="13"/>
  <c r="G457" i="13"/>
  <c r="G250" i="13"/>
  <c r="G477" i="13"/>
  <c r="G705" i="13"/>
  <c r="G108" i="13"/>
  <c r="G563" i="13"/>
  <c r="G335" i="13"/>
  <c r="G184" i="13"/>
  <c r="G639" i="13"/>
  <c r="G411" i="13"/>
  <c r="G228" i="13"/>
  <c r="G455" i="13"/>
  <c r="G683" i="13"/>
  <c r="G147" i="13"/>
  <c r="G602" i="13"/>
  <c r="G374" i="13"/>
  <c r="G125" i="13"/>
  <c r="G580" i="13"/>
  <c r="G352" i="13"/>
  <c r="G528" i="13"/>
  <c r="G73" i="13"/>
  <c r="G300" i="13"/>
  <c r="G101" i="13"/>
  <c r="G328" i="13"/>
  <c r="G556" i="13"/>
  <c r="G136" i="13"/>
  <c r="G591" i="13"/>
  <c r="G363" i="13"/>
  <c r="G537" i="13"/>
  <c r="G82" i="13"/>
  <c r="G309" i="13"/>
  <c r="G145" i="13"/>
  <c r="G600" i="13"/>
  <c r="G372" i="13"/>
  <c r="G119" i="13"/>
  <c r="G574" i="13"/>
  <c r="G346" i="13"/>
  <c r="G94" i="13"/>
  <c r="G321" i="13"/>
  <c r="G549" i="13"/>
  <c r="G196" i="13"/>
  <c r="G651" i="13"/>
  <c r="G423" i="13"/>
  <c r="G238" i="13"/>
  <c r="G693" i="13"/>
  <c r="G465" i="13"/>
  <c r="G116" i="13"/>
  <c r="G571" i="13"/>
  <c r="G343" i="13"/>
  <c r="G156" i="13"/>
  <c r="G383" i="13"/>
  <c r="G611" i="13"/>
  <c r="G154" i="13"/>
  <c r="G609" i="13"/>
  <c r="G381" i="13"/>
  <c r="G208" i="13"/>
  <c r="G663" i="13"/>
  <c r="G435" i="13"/>
  <c r="G205" i="13"/>
  <c r="G660" i="13"/>
  <c r="G432" i="13"/>
  <c r="G169" i="13"/>
  <c r="G624" i="13"/>
  <c r="G396" i="13"/>
  <c r="G531" i="13"/>
  <c r="G76" i="13"/>
  <c r="G303" i="13"/>
  <c r="G255" i="13"/>
  <c r="G710" i="13"/>
  <c r="G482" i="13"/>
  <c r="G93" i="13"/>
  <c r="G548" i="13"/>
  <c r="G320" i="13"/>
  <c r="G146" i="13"/>
  <c r="G601" i="13"/>
  <c r="G373" i="13"/>
  <c r="G107" i="13"/>
  <c r="G562" i="13"/>
  <c r="G334" i="13"/>
  <c r="G152" i="13"/>
  <c r="G379" i="13"/>
  <c r="G607" i="13"/>
  <c r="G180" i="13"/>
  <c r="G635" i="13"/>
  <c r="G407" i="13"/>
  <c r="G248" i="13"/>
  <c r="G475" i="13"/>
  <c r="G703" i="13"/>
  <c r="G539" i="13"/>
  <c r="G84" i="13"/>
  <c r="G311" i="13"/>
  <c r="G206" i="13"/>
  <c r="G661" i="13"/>
  <c r="G433" i="13"/>
  <c r="G123" i="13"/>
  <c r="G578" i="13"/>
  <c r="G350" i="13"/>
  <c r="G181" i="13"/>
  <c r="G636" i="13"/>
  <c r="G408" i="13"/>
  <c r="G175" i="13"/>
  <c r="G402" i="13"/>
  <c r="G630" i="13"/>
  <c r="G532" i="13"/>
  <c r="G77" i="13"/>
  <c r="G304" i="13"/>
  <c r="G168" i="13"/>
  <c r="G623" i="13"/>
  <c r="G395" i="13"/>
  <c r="G538" i="13"/>
  <c r="G83" i="13"/>
  <c r="G310" i="13"/>
  <c r="G529" i="13"/>
  <c r="G74" i="13"/>
  <c r="G301" i="13"/>
  <c r="G252" i="13"/>
  <c r="G707" i="13"/>
  <c r="G479" i="13"/>
  <c r="G120" i="13"/>
  <c r="G575" i="13"/>
  <c r="G347" i="13"/>
  <c r="G173" i="13"/>
  <c r="G628" i="13"/>
  <c r="G400" i="13"/>
  <c r="G133" i="13"/>
  <c r="G360" i="13"/>
  <c r="G588" i="13"/>
  <c r="G159" i="13"/>
  <c r="G614" i="13"/>
  <c r="G386" i="13"/>
  <c r="G96" i="13"/>
  <c r="G551" i="13"/>
  <c r="G323" i="13"/>
  <c r="G185" i="13"/>
  <c r="G640" i="13"/>
  <c r="G412" i="13"/>
  <c r="G142" i="13"/>
  <c r="G597" i="13"/>
  <c r="G369" i="13"/>
  <c r="G127" i="13"/>
  <c r="G582" i="13"/>
  <c r="G354" i="13"/>
  <c r="G121" i="13"/>
  <c r="G576" i="13"/>
  <c r="G348" i="13"/>
  <c r="G193" i="13"/>
  <c r="G648" i="13"/>
  <c r="G420" i="13"/>
  <c r="G174" i="13"/>
  <c r="G629" i="13"/>
  <c r="G401" i="13"/>
  <c r="G91" i="13"/>
  <c r="G546" i="13"/>
  <c r="G318" i="13"/>
  <c r="G213" i="13"/>
  <c r="G668" i="13"/>
  <c r="G440" i="13"/>
  <c r="G162" i="13"/>
  <c r="G617" i="13"/>
  <c r="G389" i="13"/>
  <c r="G220" i="13"/>
  <c r="G675" i="13"/>
  <c r="G447" i="13"/>
  <c r="G128" i="13"/>
  <c r="G583" i="13"/>
  <c r="G355" i="13"/>
  <c r="G224" i="13"/>
  <c r="G679" i="13"/>
  <c r="G451" i="13"/>
  <c r="G229" i="13"/>
  <c r="G684" i="13"/>
  <c r="G456" i="13"/>
  <c r="G131" i="13"/>
  <c r="G586" i="13"/>
  <c r="G358" i="13"/>
  <c r="G244" i="13"/>
  <c r="G699" i="13"/>
  <c r="G471" i="13"/>
  <c r="G182" i="13"/>
  <c r="G637" i="13"/>
  <c r="G409" i="13"/>
  <c r="G153" i="13"/>
  <c r="G608" i="13"/>
  <c r="G380" i="13"/>
  <c r="G187" i="13"/>
  <c r="G642" i="13"/>
  <c r="G414" i="13"/>
  <c r="G148" i="13"/>
  <c r="G603" i="13"/>
  <c r="G375" i="13"/>
  <c r="G143" i="13"/>
  <c r="G598" i="13"/>
  <c r="G370" i="13"/>
  <c r="G203" i="13"/>
  <c r="G658" i="13"/>
  <c r="G430" i="13"/>
  <c r="G122" i="13"/>
  <c r="G577" i="13"/>
  <c r="G349" i="13"/>
  <c r="G126" i="13"/>
  <c r="G581" i="13"/>
  <c r="G353" i="13"/>
  <c r="G97" i="13"/>
  <c r="G552" i="13"/>
  <c r="G324" i="13"/>
  <c r="G132" i="13"/>
  <c r="G359" i="13"/>
  <c r="G587" i="13"/>
  <c r="G231" i="13"/>
  <c r="G686" i="13"/>
  <c r="G458" i="13"/>
  <c r="G176" i="13"/>
  <c r="G631" i="13"/>
  <c r="G403" i="13"/>
  <c r="G98" i="13"/>
  <c r="G553" i="13"/>
  <c r="G325" i="13"/>
  <c r="G160" i="13"/>
  <c r="G615" i="13"/>
  <c r="G387" i="13"/>
  <c r="G190" i="13"/>
  <c r="G645" i="13"/>
  <c r="G417" i="13"/>
  <c r="G242" i="13"/>
  <c r="G697" i="13"/>
  <c r="G469" i="13"/>
  <c r="G113" i="13"/>
  <c r="G568" i="13"/>
  <c r="G340" i="13"/>
  <c r="G130" i="13"/>
  <c r="G585" i="13"/>
  <c r="G357" i="13"/>
  <c r="G247" i="13"/>
  <c r="G474" i="13"/>
  <c r="G702" i="13"/>
  <c r="G104" i="13"/>
  <c r="G559" i="13"/>
  <c r="G331" i="13"/>
  <c r="G138" i="13"/>
  <c r="G593" i="13"/>
  <c r="G365" i="13"/>
  <c r="G110" i="13"/>
  <c r="G565" i="13"/>
  <c r="G337" i="13"/>
  <c r="G172" i="13"/>
  <c r="G627" i="13"/>
  <c r="G399" i="13"/>
  <c r="G200" i="13"/>
  <c r="G655" i="13"/>
  <c r="G427" i="13"/>
  <c r="G88" i="13"/>
  <c r="G543" i="13"/>
  <c r="G315" i="13"/>
  <c r="G233" i="13"/>
  <c r="G460" i="13"/>
  <c r="G688" i="13"/>
  <c r="G135" i="13"/>
  <c r="G590" i="13"/>
  <c r="G362" i="13"/>
  <c r="G85" i="13"/>
  <c r="G540" i="13"/>
  <c r="G312" i="13"/>
  <c r="G223" i="13"/>
  <c r="G678" i="13"/>
  <c r="G450" i="13"/>
  <c r="G99" i="13"/>
  <c r="G554" i="13"/>
  <c r="G326" i="13"/>
  <c r="G210" i="13"/>
  <c r="G665" i="13"/>
  <c r="G437" i="13"/>
  <c r="G183" i="13"/>
  <c r="G638" i="13"/>
  <c r="G410" i="13"/>
  <c r="G151" i="13"/>
  <c r="G378" i="13"/>
  <c r="G606" i="13"/>
  <c r="G253" i="13"/>
  <c r="G480" i="13"/>
  <c r="G708" i="13"/>
  <c r="G201" i="13"/>
  <c r="G656" i="13"/>
  <c r="G428" i="13"/>
  <c r="G259" i="13"/>
  <c r="G486" i="13"/>
  <c r="G714" i="13"/>
  <c r="G149" i="13"/>
  <c r="G604" i="13"/>
  <c r="G376" i="13"/>
  <c r="G251" i="13"/>
  <c r="G706" i="13"/>
  <c r="G478" i="13"/>
  <c r="G86" i="13"/>
  <c r="G541" i="13"/>
  <c r="G313" i="13"/>
  <c r="G92" i="13"/>
  <c r="G547" i="13"/>
  <c r="G319" i="13"/>
  <c r="G106" i="13"/>
  <c r="G561" i="13"/>
  <c r="G333" i="13"/>
  <c r="G90" i="13"/>
  <c r="G545" i="13"/>
  <c r="G317" i="13"/>
  <c r="G214" i="13"/>
  <c r="G669" i="13"/>
  <c r="G441" i="13"/>
  <c r="G124" i="13"/>
  <c r="G579" i="13"/>
  <c r="G351" i="13"/>
  <c r="G261" i="13"/>
  <c r="G716" i="13"/>
  <c r="G488" i="13"/>
  <c r="G237" i="13"/>
  <c r="G692" i="13"/>
  <c r="G464" i="13"/>
  <c r="G100" i="13"/>
  <c r="G555" i="13"/>
  <c r="G327" i="13"/>
  <c r="G215" i="13"/>
  <c r="G670" i="13"/>
  <c r="G442" i="13"/>
  <c r="G212" i="13"/>
  <c r="G667" i="13"/>
  <c r="G439" i="13"/>
  <c r="G186" i="13"/>
  <c r="G641" i="13"/>
  <c r="G413" i="13"/>
  <c r="G197" i="13"/>
  <c r="G652" i="13"/>
  <c r="G424" i="13"/>
  <c r="G257" i="13"/>
  <c r="G712" i="13"/>
  <c r="G484" i="13"/>
  <c r="G171" i="13"/>
  <c r="G626" i="13"/>
  <c r="G398" i="13"/>
  <c r="G117" i="13"/>
  <c r="G572" i="13"/>
  <c r="G344" i="13"/>
  <c r="H173" i="1"/>
  <c r="H96" i="1"/>
  <c r="H161" i="1"/>
  <c r="H144" i="1"/>
  <c r="H37" i="1"/>
  <c r="H120" i="1"/>
  <c r="H63" i="1"/>
  <c r="H111" i="1"/>
  <c r="H52" i="1"/>
  <c r="H145" i="1"/>
  <c r="H64" i="1"/>
  <c r="H171" i="1"/>
  <c r="H103" i="1"/>
  <c r="H97" i="1"/>
  <c r="H51" i="1"/>
  <c r="H39" i="1"/>
  <c r="H142" i="1"/>
  <c r="H107" i="1"/>
  <c r="H10" i="1"/>
  <c r="H56" i="1"/>
  <c r="H113" i="1"/>
  <c r="H48" i="1"/>
  <c r="H69" i="1"/>
  <c r="H174" i="1"/>
  <c r="H16" i="1"/>
  <c r="H184" i="1"/>
  <c r="H163" i="1"/>
  <c r="H152" i="1"/>
  <c r="H135" i="1"/>
  <c r="H125" i="1"/>
  <c r="H115" i="1"/>
  <c r="H98" i="1"/>
  <c r="H66" i="1"/>
  <c r="H9" i="1"/>
  <c r="H194" i="1"/>
  <c r="H130" i="1"/>
  <c r="H183" i="1"/>
  <c r="H179" i="1"/>
  <c r="H82" i="1"/>
  <c r="H81" i="1"/>
  <c r="H65" i="1"/>
  <c r="H49" i="1"/>
  <c r="H61" i="1"/>
  <c r="H62" i="1"/>
  <c r="H46" i="1"/>
  <c r="H44" i="1"/>
  <c r="H47" i="1"/>
  <c r="H43" i="1"/>
  <c r="H89" i="1"/>
  <c r="H95" i="1"/>
  <c r="H36" i="1"/>
  <c r="J6" i="1"/>
  <c r="H31" i="1"/>
  <c r="H76" i="1"/>
  <c r="H8" i="1"/>
  <c r="H59" i="1"/>
  <c r="H75" i="1"/>
  <c r="H99" i="1"/>
  <c r="H134" i="1"/>
  <c r="H86" i="1"/>
  <c r="H30" i="1"/>
  <c r="H136" i="1"/>
  <c r="H21" i="1"/>
  <c r="H58" i="1"/>
  <c r="H138" i="1"/>
  <c r="H38" i="1"/>
  <c r="H14" i="1"/>
  <c r="H170" i="1"/>
  <c r="H162" i="1"/>
  <c r="H151" i="1"/>
  <c r="H133" i="1"/>
  <c r="H123" i="1"/>
  <c r="H114" i="1"/>
  <c r="H187" i="1"/>
  <c r="H25" i="1"/>
  <c r="H7" i="1"/>
  <c r="H188" i="1"/>
  <c r="H165" i="1"/>
  <c r="H150" i="1"/>
  <c r="H127" i="1"/>
  <c r="H112" i="1"/>
  <c r="H168" i="1"/>
  <c r="H121" i="1"/>
  <c r="H11" i="1"/>
  <c r="H172" i="1"/>
  <c r="H154" i="1"/>
  <c r="H132" i="1"/>
  <c r="H104" i="1"/>
  <c r="H23" i="1"/>
  <c r="H78" i="1"/>
  <c r="H45" i="1"/>
  <c r="H153" i="1"/>
  <c r="H102" i="1"/>
  <c r="H87" i="1"/>
  <c r="H143" i="1"/>
  <c r="H177" i="1"/>
  <c r="H32" i="1"/>
  <c r="H176" i="1"/>
  <c r="H79" i="1"/>
  <c r="H141" i="1"/>
  <c r="H84" i="1"/>
  <c r="H41" i="1"/>
  <c r="H88" i="1"/>
  <c r="H35" i="1"/>
  <c r="H175" i="1"/>
  <c r="H139" i="1"/>
  <c r="H83" i="1"/>
  <c r="H28" i="1"/>
  <c r="G6" i="1" a="1"/>
  <c r="G6" i="1" s="1"/>
  <c r="H15" i="1"/>
  <c r="H40" i="1"/>
  <c r="H19" i="1"/>
  <c r="H124" i="1"/>
  <c r="H60" i="1"/>
  <c r="H85" i="1"/>
  <c r="H53" i="1"/>
  <c r="H131" i="1"/>
  <c r="H182" i="1"/>
  <c r="H26" i="1"/>
  <c r="H192" i="1"/>
  <c r="H167" i="1"/>
  <c r="H157" i="1"/>
  <c r="H148" i="1"/>
  <c r="H129" i="1"/>
  <c r="H119" i="1"/>
  <c r="H108" i="1"/>
  <c r="H189" i="1"/>
  <c r="H27" i="1"/>
  <c r="H158" i="1"/>
  <c r="H109" i="1"/>
  <c r="H80" i="1"/>
  <c r="H181" i="1"/>
  <c r="H90" i="1"/>
  <c r="H74" i="1"/>
  <c r="H73" i="1"/>
  <c r="H57" i="1"/>
  <c r="H77" i="1"/>
  <c r="H178" i="1"/>
  <c r="H110" i="1"/>
  <c r="H54" i="1"/>
  <c r="H55" i="1"/>
  <c r="H20" i="1"/>
  <c r="H71" i="1"/>
  <c r="H91" i="1"/>
  <c r="H67" i="1"/>
  <c r="H195" i="1"/>
  <c r="H72" i="1"/>
  <c r="H12" i="1"/>
  <c r="H160" i="1"/>
  <c r="H93" i="1"/>
  <c r="H68" i="1"/>
  <c r="H13" i="1"/>
  <c r="H101" i="1"/>
  <c r="H140" i="1"/>
  <c r="H42" i="1"/>
  <c r="H24" i="1"/>
  <c r="H92" i="1"/>
  <c r="H100" i="1"/>
  <c r="H180" i="1"/>
  <c r="H70" i="1"/>
  <c r="H164" i="1"/>
  <c r="H116" i="1"/>
  <c r="H106" i="1"/>
  <c r="H50" i="1"/>
  <c r="H146" i="1"/>
  <c r="H22" i="1"/>
  <c r="H190" i="1"/>
  <c r="H166" i="1"/>
  <c r="H156" i="1"/>
  <c r="H147" i="1"/>
  <c r="H128" i="1"/>
  <c r="H118" i="1"/>
  <c r="H105" i="1"/>
  <c r="H33" i="1"/>
  <c r="H17" i="1"/>
  <c r="H34" i="1"/>
  <c r="H169" i="1"/>
  <c r="H155" i="1"/>
  <c r="H137" i="1"/>
  <c r="H122" i="1"/>
  <c r="H193" i="1"/>
  <c r="H18" i="1"/>
  <c r="H149" i="1"/>
  <c r="H191" i="1"/>
  <c r="H159" i="1"/>
  <c r="H117" i="1"/>
  <c r="H186" i="1"/>
  <c r="H94" i="1"/>
  <c r="H185" i="1"/>
  <c r="H126" i="1"/>
  <c r="H29" i="1"/>
  <c r="G79" i="13" l="1"/>
  <c r="G534" i="13"/>
  <c r="G306" i="13"/>
  <c r="H178" i="13"/>
  <c r="H405" i="13"/>
  <c r="H633" i="13"/>
  <c r="H89" i="13"/>
  <c r="H544" i="13"/>
  <c r="H316" i="13"/>
  <c r="H212" i="13"/>
  <c r="H667" i="13"/>
  <c r="H439" i="13"/>
  <c r="H122" i="13"/>
  <c r="H577" i="13"/>
  <c r="H349" i="13"/>
  <c r="H143" i="13"/>
  <c r="H598" i="13"/>
  <c r="H370" i="13"/>
  <c r="H219" i="13"/>
  <c r="H674" i="13"/>
  <c r="H446" i="13"/>
  <c r="H128" i="13"/>
  <c r="H355" i="13"/>
  <c r="H583" i="13"/>
  <c r="H194" i="13"/>
  <c r="H649" i="13"/>
  <c r="H421" i="13"/>
  <c r="H188" i="13"/>
  <c r="H643" i="13"/>
  <c r="H415" i="13"/>
  <c r="H183" i="13"/>
  <c r="H410" i="13"/>
  <c r="H638" i="13"/>
  <c r="H134" i="13"/>
  <c r="H589" i="13"/>
  <c r="H361" i="13"/>
  <c r="H150" i="13"/>
  <c r="H605" i="13"/>
  <c r="H377" i="13"/>
  <c r="H158" i="13"/>
  <c r="H613" i="13"/>
  <c r="H385" i="13"/>
  <c r="H192" i="13"/>
  <c r="H647" i="13"/>
  <c r="H419" i="13"/>
  <c r="H168" i="13"/>
  <c r="H623" i="13"/>
  <c r="H395" i="13"/>
  <c r="H240" i="13"/>
  <c r="H695" i="13"/>
  <c r="H467" i="13"/>
  <c r="H206" i="13"/>
  <c r="H661" i="13"/>
  <c r="H433" i="13"/>
  <c r="H248" i="13"/>
  <c r="H703" i="13"/>
  <c r="H475" i="13"/>
  <c r="H152" i="13"/>
  <c r="H607" i="13"/>
  <c r="H379" i="13"/>
  <c r="H146" i="13"/>
  <c r="H601" i="13"/>
  <c r="H373" i="13"/>
  <c r="H116" i="13"/>
  <c r="H571" i="13"/>
  <c r="H343" i="13"/>
  <c r="H145" i="13"/>
  <c r="H600" i="13"/>
  <c r="H372" i="13"/>
  <c r="H110" i="13"/>
  <c r="H565" i="13"/>
  <c r="H337" i="13"/>
  <c r="H130" i="13"/>
  <c r="H585" i="13"/>
  <c r="H357" i="13"/>
  <c r="H160" i="13"/>
  <c r="H387" i="13"/>
  <c r="H615" i="13"/>
  <c r="H132" i="13"/>
  <c r="H587" i="13"/>
  <c r="H359" i="13"/>
  <c r="H236" i="13"/>
  <c r="H691" i="13"/>
  <c r="H463" i="13"/>
  <c r="H254" i="13"/>
  <c r="H709" i="13"/>
  <c r="H481" i="13"/>
  <c r="H227" i="13"/>
  <c r="H454" i="13"/>
  <c r="H682" i="13"/>
  <c r="H169" i="13"/>
  <c r="H624" i="13"/>
  <c r="H396" i="13"/>
  <c r="H208" i="13"/>
  <c r="H663" i="13"/>
  <c r="H435" i="13"/>
  <c r="H156" i="13"/>
  <c r="H611" i="13"/>
  <c r="H383" i="13"/>
  <c r="H96" i="13"/>
  <c r="H323" i="13"/>
  <c r="H551" i="13"/>
  <c r="H73" i="13"/>
  <c r="H528" i="13"/>
  <c r="H300" i="13"/>
  <c r="H228" i="13"/>
  <c r="H455" i="13"/>
  <c r="H683" i="13"/>
  <c r="H230" i="13"/>
  <c r="H457" i="13"/>
  <c r="H685" i="13"/>
  <c r="H95" i="13"/>
  <c r="H550" i="13"/>
  <c r="H322" i="13"/>
  <c r="H91" i="13"/>
  <c r="H546" i="13"/>
  <c r="H318" i="13"/>
  <c r="H221" i="13"/>
  <c r="H676" i="13"/>
  <c r="H448" i="13"/>
  <c r="H257" i="13"/>
  <c r="H712" i="13"/>
  <c r="H484" i="13"/>
  <c r="H181" i="13"/>
  <c r="H408" i="13"/>
  <c r="H636" i="13"/>
  <c r="H209" i="13"/>
  <c r="H664" i="13"/>
  <c r="H436" i="13"/>
  <c r="H155" i="13"/>
  <c r="H610" i="13"/>
  <c r="H382" i="13"/>
  <c r="H258" i="13"/>
  <c r="H713" i="13"/>
  <c r="H485" i="13"/>
  <c r="H218" i="13"/>
  <c r="H673" i="13"/>
  <c r="H445" i="13"/>
  <c r="H191" i="13"/>
  <c r="H646" i="13"/>
  <c r="H418" i="13"/>
  <c r="H119" i="13"/>
  <c r="H574" i="13"/>
  <c r="H346" i="13"/>
  <c r="H189" i="13"/>
  <c r="H644" i="13"/>
  <c r="H416" i="13"/>
  <c r="H220" i="13"/>
  <c r="H447" i="13"/>
  <c r="H675" i="13"/>
  <c r="H195" i="13"/>
  <c r="H650" i="13"/>
  <c r="H422" i="13"/>
  <c r="H225" i="13"/>
  <c r="H680" i="13"/>
  <c r="H452" i="13"/>
  <c r="H112" i="13"/>
  <c r="H567" i="13"/>
  <c r="H339" i="13"/>
  <c r="H109" i="13"/>
  <c r="H564" i="13"/>
  <c r="H336" i="13"/>
  <c r="H151" i="13"/>
  <c r="H606" i="13"/>
  <c r="H378" i="13"/>
  <c r="H210" i="13"/>
  <c r="H665" i="13"/>
  <c r="H437" i="13"/>
  <c r="H131" i="13"/>
  <c r="H586" i="13"/>
  <c r="H358" i="13"/>
  <c r="H246" i="13"/>
  <c r="H473" i="13"/>
  <c r="H701" i="13"/>
  <c r="H173" i="13"/>
  <c r="H628" i="13"/>
  <c r="H400" i="13"/>
  <c r="H129" i="13"/>
  <c r="H584" i="13"/>
  <c r="H356" i="13"/>
  <c r="H226" i="13"/>
  <c r="H681" i="13"/>
  <c r="H453" i="13"/>
  <c r="H97" i="13"/>
  <c r="H552" i="13"/>
  <c r="H324" i="13"/>
  <c r="H117" i="13"/>
  <c r="H572" i="13"/>
  <c r="H344" i="13"/>
  <c r="H204" i="13"/>
  <c r="H659" i="13"/>
  <c r="H431" i="13"/>
  <c r="H100" i="13"/>
  <c r="H327" i="13"/>
  <c r="H555" i="13"/>
  <c r="H260" i="13"/>
  <c r="H715" i="13"/>
  <c r="H487" i="13"/>
  <c r="H80" i="13"/>
  <c r="H535" i="13"/>
  <c r="H307" i="13"/>
  <c r="H166" i="13"/>
  <c r="H621" i="13"/>
  <c r="H393" i="13"/>
  <c r="H170" i="13"/>
  <c r="H625" i="13"/>
  <c r="H397" i="13"/>
  <c r="H135" i="13"/>
  <c r="H362" i="13"/>
  <c r="H590" i="13"/>
  <c r="H88" i="13"/>
  <c r="H315" i="13"/>
  <c r="H543" i="13"/>
  <c r="H138" i="13"/>
  <c r="H593" i="13"/>
  <c r="H365" i="13"/>
  <c r="H113" i="13"/>
  <c r="H568" i="13"/>
  <c r="H340" i="13"/>
  <c r="H98" i="13"/>
  <c r="H553" i="13"/>
  <c r="H325" i="13"/>
  <c r="H126" i="13"/>
  <c r="H353" i="13"/>
  <c r="H581" i="13"/>
  <c r="H186" i="13"/>
  <c r="H641" i="13"/>
  <c r="H413" i="13"/>
  <c r="H255" i="13"/>
  <c r="H710" i="13"/>
  <c r="H482" i="13"/>
  <c r="H201" i="13"/>
  <c r="H656" i="13"/>
  <c r="H428" i="13"/>
  <c r="H235" i="13"/>
  <c r="H462" i="13"/>
  <c r="H690" i="13"/>
  <c r="H142" i="13"/>
  <c r="H597" i="13"/>
  <c r="H369" i="13"/>
  <c r="H85" i="13"/>
  <c r="H540" i="13"/>
  <c r="H312" i="13"/>
  <c r="H82" i="13"/>
  <c r="H537" i="13"/>
  <c r="H309" i="13"/>
  <c r="H125" i="13"/>
  <c r="H580" i="13"/>
  <c r="H352" i="13"/>
  <c r="H184" i="13"/>
  <c r="H639" i="13"/>
  <c r="H411" i="13"/>
  <c r="H87" i="13"/>
  <c r="H542" i="13"/>
  <c r="H314" i="13"/>
  <c r="H167" i="13"/>
  <c r="H622" i="13"/>
  <c r="H394" i="13"/>
  <c r="H199" i="13"/>
  <c r="H654" i="13"/>
  <c r="H426" i="13"/>
  <c r="H198" i="13"/>
  <c r="H653" i="13"/>
  <c r="H425" i="13"/>
  <c r="H141" i="13"/>
  <c r="H596" i="13"/>
  <c r="H368" i="13"/>
  <c r="H211" i="13"/>
  <c r="H666" i="13"/>
  <c r="H438" i="13"/>
  <c r="H261" i="13"/>
  <c r="H716" i="13"/>
  <c r="H488" i="13"/>
  <c r="H214" i="13"/>
  <c r="H669" i="13"/>
  <c r="H441" i="13"/>
  <c r="H106" i="13"/>
  <c r="H333" i="13"/>
  <c r="H561" i="13"/>
  <c r="H86" i="13"/>
  <c r="H541" i="13"/>
  <c r="H313" i="13"/>
  <c r="H238" i="13"/>
  <c r="H693" i="13"/>
  <c r="H465" i="13"/>
  <c r="H233" i="13"/>
  <c r="H460" i="13"/>
  <c r="H688" i="13"/>
  <c r="H177" i="13"/>
  <c r="H404" i="13"/>
  <c r="H632" i="13"/>
  <c r="H114" i="13"/>
  <c r="H341" i="13"/>
  <c r="H569" i="13"/>
  <c r="H193" i="13"/>
  <c r="H648" i="13"/>
  <c r="H420" i="13"/>
  <c r="H251" i="13"/>
  <c r="H706" i="13"/>
  <c r="H478" i="13"/>
  <c r="H187" i="13"/>
  <c r="H642" i="13"/>
  <c r="H414" i="13"/>
  <c r="H216" i="13"/>
  <c r="H671" i="13"/>
  <c r="H443" i="13"/>
  <c r="H182" i="13"/>
  <c r="H637" i="13"/>
  <c r="H409" i="13"/>
  <c r="H244" i="13"/>
  <c r="H699" i="13"/>
  <c r="H471" i="13"/>
  <c r="H222" i="13"/>
  <c r="H677" i="13"/>
  <c r="H449" i="13"/>
  <c r="H133" i="13"/>
  <c r="H588" i="13"/>
  <c r="H360" i="13"/>
  <c r="H256" i="13"/>
  <c r="H711" i="13"/>
  <c r="H483" i="13"/>
  <c r="H140" i="13"/>
  <c r="H595" i="13"/>
  <c r="H367" i="13"/>
  <c r="H529" i="13"/>
  <c r="H74" i="13"/>
  <c r="H301" i="13"/>
  <c r="H115" i="13"/>
  <c r="H570" i="13"/>
  <c r="H342" i="13"/>
  <c r="H118" i="13"/>
  <c r="H345" i="13"/>
  <c r="H573" i="13"/>
  <c r="H245" i="13"/>
  <c r="H700" i="13"/>
  <c r="H472" i="13"/>
  <c r="H532" i="13"/>
  <c r="H77" i="13"/>
  <c r="H304" i="13"/>
  <c r="H123" i="13"/>
  <c r="H578" i="13"/>
  <c r="H350" i="13"/>
  <c r="H539" i="13"/>
  <c r="H84" i="13"/>
  <c r="H311" i="13"/>
  <c r="H180" i="13"/>
  <c r="H635" i="13"/>
  <c r="H407" i="13"/>
  <c r="H107" i="13"/>
  <c r="H334" i="13"/>
  <c r="H562" i="13"/>
  <c r="H259" i="13"/>
  <c r="H714" i="13"/>
  <c r="H486" i="13"/>
  <c r="H243" i="13"/>
  <c r="H698" i="13"/>
  <c r="H470" i="13"/>
  <c r="H200" i="13"/>
  <c r="H427" i="13"/>
  <c r="H655" i="13"/>
  <c r="H104" i="13"/>
  <c r="H331" i="13"/>
  <c r="H559" i="13"/>
  <c r="H242" i="13"/>
  <c r="H697" i="13"/>
  <c r="H469" i="13"/>
  <c r="H176" i="13"/>
  <c r="H403" i="13"/>
  <c r="H631" i="13"/>
  <c r="H174" i="13"/>
  <c r="H629" i="13"/>
  <c r="H401" i="13"/>
  <c r="H103" i="13"/>
  <c r="H558" i="13"/>
  <c r="H330" i="13"/>
  <c r="H163" i="13"/>
  <c r="H618" i="13"/>
  <c r="H390" i="13"/>
  <c r="H153" i="13"/>
  <c r="H608" i="13"/>
  <c r="H380" i="13"/>
  <c r="H205" i="13"/>
  <c r="H660" i="13"/>
  <c r="H432" i="13"/>
  <c r="H154" i="13"/>
  <c r="H609" i="13"/>
  <c r="H381" i="13"/>
  <c r="H136" i="13"/>
  <c r="H591" i="13"/>
  <c r="H363" i="13"/>
  <c r="H108" i="13"/>
  <c r="H563" i="13"/>
  <c r="H335" i="13"/>
  <c r="H157" i="13"/>
  <c r="H612" i="13"/>
  <c r="H384" i="13"/>
  <c r="H171" i="13"/>
  <c r="H626" i="13"/>
  <c r="H398" i="13"/>
  <c r="H164" i="13"/>
  <c r="H391" i="13"/>
  <c r="H619" i="13"/>
  <c r="H203" i="13"/>
  <c r="H658" i="13"/>
  <c r="H430" i="13"/>
  <c r="H137" i="13"/>
  <c r="H592" i="13"/>
  <c r="H364" i="13"/>
  <c r="H161" i="13"/>
  <c r="H388" i="13"/>
  <c r="H616" i="13"/>
  <c r="H162" i="13"/>
  <c r="H617" i="13"/>
  <c r="H389" i="13"/>
  <c r="H148" i="13"/>
  <c r="H603" i="13"/>
  <c r="H375" i="13"/>
  <c r="H253" i="13"/>
  <c r="H708" i="13"/>
  <c r="H480" i="13"/>
  <c r="H99" i="13"/>
  <c r="H554" i="13"/>
  <c r="H326" i="13"/>
  <c r="H207" i="13"/>
  <c r="H662" i="13"/>
  <c r="H434" i="13"/>
  <c r="H252" i="13"/>
  <c r="H707" i="13"/>
  <c r="H479" i="13"/>
  <c r="H144" i="13"/>
  <c r="H599" i="13"/>
  <c r="H371" i="13"/>
  <c r="H179" i="13"/>
  <c r="H634" i="13"/>
  <c r="H406" i="13"/>
  <c r="H215" i="13"/>
  <c r="H670" i="13"/>
  <c r="H442" i="13"/>
  <c r="H165" i="13"/>
  <c r="H620" i="13"/>
  <c r="H392" i="13"/>
  <c r="H249" i="13"/>
  <c r="H704" i="13"/>
  <c r="H476" i="13"/>
  <c r="H105" i="13"/>
  <c r="H560" i="13"/>
  <c r="H332" i="13"/>
  <c r="H262" i="13"/>
  <c r="H717" i="13"/>
  <c r="H489" i="13"/>
  <c r="H111" i="13"/>
  <c r="H338" i="13"/>
  <c r="H566" i="13"/>
  <c r="H94" i="13"/>
  <c r="H549" i="13"/>
  <c r="H321" i="13"/>
  <c r="H172" i="13"/>
  <c r="H627" i="13"/>
  <c r="H399" i="13"/>
  <c r="H247" i="13"/>
  <c r="H702" i="13"/>
  <c r="H474" i="13"/>
  <c r="H190" i="13"/>
  <c r="H645" i="13"/>
  <c r="H417" i="13"/>
  <c r="H231" i="13"/>
  <c r="H686" i="13"/>
  <c r="H458" i="13"/>
  <c r="H197" i="13"/>
  <c r="H652" i="13"/>
  <c r="H424" i="13"/>
  <c r="H93" i="13"/>
  <c r="H548" i="13"/>
  <c r="H320" i="13"/>
  <c r="H121" i="13"/>
  <c r="H576" i="13"/>
  <c r="H348" i="13"/>
  <c r="H127" i="13"/>
  <c r="H582" i="13"/>
  <c r="H354" i="13"/>
  <c r="H530" i="13"/>
  <c r="H75" i="13"/>
  <c r="H302" i="13"/>
  <c r="H533" i="13"/>
  <c r="H78" i="13"/>
  <c r="H305" i="13"/>
  <c r="H196" i="13"/>
  <c r="H651" i="13"/>
  <c r="H423" i="13"/>
  <c r="H101" i="13"/>
  <c r="H556" i="13"/>
  <c r="H328" i="13"/>
  <c r="H147" i="13"/>
  <c r="H602" i="13"/>
  <c r="H374" i="13"/>
  <c r="H250" i="13"/>
  <c r="H705" i="13"/>
  <c r="H477" i="13"/>
  <c r="H139" i="13"/>
  <c r="H594" i="13"/>
  <c r="H366" i="13"/>
  <c r="H213" i="13"/>
  <c r="H668" i="13"/>
  <c r="H440" i="13"/>
  <c r="H538" i="13"/>
  <c r="H83" i="13"/>
  <c r="H310" i="13"/>
  <c r="H234" i="13"/>
  <c r="H461" i="13"/>
  <c r="H689" i="13"/>
  <c r="H217" i="13"/>
  <c r="H672" i="13"/>
  <c r="H444" i="13"/>
  <c r="H237" i="13"/>
  <c r="H692" i="13"/>
  <c r="H464" i="13"/>
  <c r="H124" i="13"/>
  <c r="H579" i="13"/>
  <c r="H351" i="13"/>
  <c r="H90" i="13"/>
  <c r="H545" i="13"/>
  <c r="H317" i="13"/>
  <c r="H92" i="13"/>
  <c r="H547" i="13"/>
  <c r="H319" i="13"/>
  <c r="H223" i="13"/>
  <c r="H678" i="13"/>
  <c r="H450" i="13"/>
  <c r="H229" i="13"/>
  <c r="H684" i="13"/>
  <c r="H456" i="13"/>
  <c r="H224" i="13"/>
  <c r="H679" i="13"/>
  <c r="H451" i="13"/>
  <c r="H102" i="13"/>
  <c r="H557" i="13"/>
  <c r="H329" i="13"/>
  <c r="H175" i="13"/>
  <c r="H630" i="13"/>
  <c r="H402" i="13"/>
  <c r="H149" i="13"/>
  <c r="H604" i="13"/>
  <c r="H376" i="13"/>
  <c r="H531" i="13"/>
  <c r="H76" i="13"/>
  <c r="H303" i="13"/>
  <c r="H232" i="13"/>
  <c r="H687" i="13"/>
  <c r="H459" i="13"/>
  <c r="H241" i="13"/>
  <c r="H696" i="13"/>
  <c r="H468" i="13"/>
  <c r="H185" i="13"/>
  <c r="H640" i="13"/>
  <c r="H412" i="13"/>
  <c r="H159" i="13"/>
  <c r="H614" i="13"/>
  <c r="H386" i="13"/>
  <c r="H81" i="13"/>
  <c r="H536" i="13"/>
  <c r="H308" i="13"/>
  <c r="H120" i="13"/>
  <c r="H575" i="13"/>
  <c r="H347" i="13"/>
  <c r="H202" i="13"/>
  <c r="H657" i="13"/>
  <c r="H429" i="13"/>
  <c r="H239" i="13"/>
  <c r="H694" i="13"/>
  <c r="H466" i="13"/>
  <c r="H6" i="1"/>
  <c r="H79" i="13" l="1"/>
  <c r="H534" i="13"/>
  <c r="H30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36451-4D62-2B47-A87E-82605FD4BA96}" name="Conflict and Fragility" type="6" refreshedVersion="6" background="1" saveData="1">
    <textPr sourceFile="/Users/bennotkin/Documents/world-bank/compoundriskdata/crm-excel/Conflict and Fragility.csv" comma="1">
      <textFields count="4">
        <textField/>
        <textField/>
        <textField/>
        <textField/>
      </textFields>
    </textPr>
  </connection>
  <connection id="2" xr16:uid="{2619B091-0FAE-2443-B8C4-374A958651A7}" name="Food Security" type="6" refreshedVersion="6" background="1" saveData="1">
    <textPr sourceFile="/Users/bennotkin/Documents/world-bank/compoundriskdata/crm-excel/Food Security.csv" comma="1">
      <textFields count="4">
        <textField/>
        <textField/>
        <textField/>
        <textField/>
      </textFields>
    </textPr>
  </connection>
  <connection id="3" xr16:uid="{846C5A75-1EEB-8B48-834E-6EA86FE9B27A}" name="Health" type="6" refreshedVersion="6" background="1" saveData="1">
    <textPr sourceFile="/Users/bennotkin/Documents/world-bank/compoundriskdata/crm-excel/Health.csv" comma="1">
      <textFields count="10">
        <textField/>
        <textField/>
        <textField/>
        <textField/>
        <textField/>
        <textField/>
        <textField/>
        <textField/>
        <textField/>
        <textField/>
      </textFields>
    </textPr>
  </connection>
  <connection id="4" xr16:uid="{D61DAE0C-08CB-4C45-A53A-40CC48FDEC6F}" name="Macro Fiscal" type="6" refreshedVersion="6" background="1" saveData="1">
    <textPr sourceFile="/Users/bennotkin/Documents/world-bank/compoundriskdata/crm-excel/Macro Fiscal.csv" comma="1">
      <textFields count="3">
        <textField/>
        <textField/>
        <textField/>
      </textFields>
    </textPr>
  </connection>
  <connection id="5" xr16:uid="{91D79B06-CB56-2844-82D4-A87C3A87138E}" name="Natural Hazard" type="6" refreshedVersion="6" background="1" saveData="1">
    <textPr sourceFile="/Users/bennotkin/Documents/world-bank/compoundriskdata/crm-excel/Natural Hazard.csv" comma="1">
      <textFields count="4">
        <textField/>
        <textField/>
        <textField/>
        <textField/>
      </textFields>
    </textPr>
  </connection>
  <connection id="6" xr16:uid="{08214A9C-9A15-D440-B1E4-FA52C4B87289}" name="Socioeconomic Vulnerability" type="6" refreshedVersion="6" background="1" saveData="1">
    <textPr sourceFile="/Users/bennotkin/Documents/world-bank/compoundriskdata/crm-excel/Socioeconomic Vulnerability.csv" comma="1">
      <textFields count="4">
        <textField/>
        <textField/>
        <textField/>
        <textField/>
      </textFields>
    </textP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<sst xmlns="http://schemas.openxmlformats.org/spreadsheetml/2006/main" count="5553" uniqueCount="612">
  <si>
    <t>X</t>
  </si>
  <si>
    <t>Countryname</t>
  </si>
  <si>
    <t>Country</t>
  </si>
  <si>
    <t xml:space="preserve"> </t>
  </si>
  <si>
    <t>Overall Alert</t>
  </si>
  <si>
    <t>Underlying Vulnerability</t>
  </si>
  <si>
    <t>Upcoming Threat</t>
  </si>
  <si>
    <t xml:space="preserve">  </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</si>
  <si>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</si>
  <si>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</si>
  <si>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</si>
  <si>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</si>
  <si>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</si>
  <si>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</si>
  <si>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</si>
  <si>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</si>
  <si>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</si>
  <si>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</si>
  <si>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</si>
  <si>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</si>
  <si>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</si>
  <si>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</si>
  <si>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</si>
  <si>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</si>
  <si>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</si>
  <si>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</si>
  <si>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</si>
  <si>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</si>
  <si>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</si>
  <si>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</si>
  <si>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</si>
  <si>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</si>
  <si>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</si>
  <si>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</si>
  <si>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</si>
  <si>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</si>
  <si>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</si>
  <si>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</si>
  <si>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</si>
  <si>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</si>
  <si>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</si>
  <si>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</si>
  <si>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</si>
  <si>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</si>
  <si>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</si>
  <si>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</si>
  <si>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</si>
  <si>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</si>
  <si>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</si>
  <si>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</si>
  <si>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</si>
  <si>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</si>
  <si>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</si>
  <si>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</si>
  <si>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</si>
  <si>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</si>
  <si>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</si>
  <si>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</si>
  <si>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</si>
  <si>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</si>
  <si>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</si>
  <si>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</si>
  <si>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</si>
  <si>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</si>
  <si>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</si>
  <si>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</si>
  <si>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</si>
  <si>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</si>
  <si>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</si>
  <si>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</si>
  <si>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</si>
  <si>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</si>
  <si>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Côte d'Ivoire</t>
  </si>
  <si>
    <t>CIV</t>
  </si>
  <si>
    <t>Cameroon</t>
  </si>
  <si>
    <t>CMR</t>
  </si>
  <si>
    <t>Congo DR</t>
  </si>
  <si>
    <t>COD</t>
  </si>
  <si>
    <t>Congo</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</si>
  <si>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</si>
  <si>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</si>
  <si>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</si>
  <si>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</si>
  <si>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</si>
  <si>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</si>
  <si>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</si>
  <si>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</si>
  <si>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</si>
  <si>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</si>
  <si>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</si>
  <si>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</si>
  <si>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</si>
  <si>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</si>
  <si>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</si>
  <si>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</si>
  <si>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</si>
  <si>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</si>
  <si>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</si>
  <si>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</si>
  <si>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</si>
  <si>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</si>
  <si>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</si>
  <si>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</si>
  <si>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</si>
  <si>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</si>
  <si>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</si>
  <si>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</si>
  <si>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</si>
  <si>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</si>
  <si>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</si>
  <si>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</si>
  <si>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</si>
  <si>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</si>
  <si>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</si>
  <si>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</si>
  <si>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</si>
  <si>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</si>
  <si>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</si>
  <si>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</si>
  <si>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</si>
  <si>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</si>
  <si>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</si>
  <si>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</si>
  <si>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</si>
  <si>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</si>
  <si>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</si>
  <si>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</si>
  <si>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</si>
  <si>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</si>
  <si>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</si>
  <si>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</si>
  <si>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</si>
  <si>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</si>
  <si>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</si>
  <si>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</si>
  <si>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</si>
  <si>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</si>
  <si>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</si>
  <si>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</si>
  <si>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</si>
  <si>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</si>
  <si>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</si>
  <si>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</si>
  <si>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</si>
  <si>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</si>
  <si>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</si>
  <si>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</si>
  <si>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</si>
  <si>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</si>
  <si>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</si>
  <si>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</si>
  <si>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</si>
  <si>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</si>
  <si>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</si>
  <si>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</si>
  <si>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</si>
  <si>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</si>
  <si>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</si>
  <si>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</si>
  <si>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</si>
  <si>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</si>
  <si>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</si>
  <si>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</si>
  <si>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</si>
  <si>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</si>
  <si>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</si>
  <si>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</si>
  <si>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</si>
  <si>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</si>
  <si>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</si>
  <si>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</si>
  <si>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</si>
  <si>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</si>
  <si>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</si>
  <si>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</si>
  <si>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</si>
  <si>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</si>
  <si>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</si>
  <si>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</si>
  <si>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</si>
  <si>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</si>
  <si>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</si>
  <si>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</si>
  <si>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</si>
  <si>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</si>
  <si>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</si>
  <si>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</si>
  <si>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</si>
  <si>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</si>
  <si>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</si>
  <si>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</si>
  <si>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</si>
  <si>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Korea Republic of</t>
  </si>
  <si>
    <t>KOR</t>
  </si>
  <si>
    <t>Kuwait</t>
  </si>
  <si>
    <t>KWT</t>
  </si>
  <si>
    <t>Lao PDR</t>
  </si>
  <si>
    <t>LAO</t>
  </si>
  <si>
    <t>Lebanon</t>
  </si>
  <si>
    <t>LBN</t>
  </si>
  <si>
    <t>Liberia</t>
  </si>
  <si>
    <t>LBR</t>
  </si>
  <si>
    <t>Libya</t>
  </si>
  <si>
    <t>LBY</t>
  </si>
  <si>
    <t>Saint Lucia</t>
  </si>
  <si>
    <t>LCA</t>
  </si>
  <si>
    <t>Liechtenstein</t>
  </si>
  <si>
    <t>LIE</t>
  </si>
  <si>
    <t>Sri Lanka</t>
  </si>
  <si>
    <t>LKA</t>
  </si>
  <si>
    <t>Lesotho</t>
  </si>
  <si>
    <t>LSO</t>
  </si>
  <si>
    <t>Lithuania</t>
  </si>
  <si>
    <t>LTU</t>
  </si>
  <si>
    <t>Luxembourg</t>
  </si>
  <si>
    <t>LUX</t>
  </si>
  <si>
    <t>Latvia</t>
  </si>
  <si>
    <t>LVA</t>
  </si>
  <si>
    <t>Morocco</t>
  </si>
  <si>
    <t>MAR</t>
  </si>
  <si>
    <t>Moldova Republic of</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</si>
  <si>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</si>
  <si>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</si>
  <si>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</si>
  <si>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</si>
  <si>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</si>
  <si>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</si>
  <si>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</si>
  <si>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</si>
  <si>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</si>
  <si>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</si>
  <si>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</si>
  <si>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</si>
  <si>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</si>
  <si>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</si>
  <si>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</si>
  <si>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</si>
  <si>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</si>
  <si>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</si>
  <si>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</si>
  <si>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</si>
  <si>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</si>
  <si>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</si>
  <si>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</si>
  <si>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</si>
  <si>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</si>
  <si>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</si>
  <si>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</si>
  <si>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</si>
  <si>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</si>
  <si>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</si>
  <si>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</si>
  <si>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</si>
  <si>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</si>
  <si>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</si>
  <si>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</si>
  <si>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</si>
  <si>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</si>
  <si>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</si>
  <si>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</si>
  <si>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</si>
  <si>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</si>
  <si>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</si>
  <si>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</si>
  <si>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</si>
  <si>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</si>
  <si>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</si>
  <si>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</si>
  <si>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</si>
  <si>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</si>
  <si>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</si>
  <si>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</si>
  <si>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</si>
  <si>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</si>
  <si>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</si>
  <si>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</si>
  <si>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</si>
  <si>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</si>
  <si>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</si>
  <si>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</si>
  <si>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</si>
  <si>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</si>
  <si>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</si>
  <si>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</si>
  <si>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</si>
  <si>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</si>
  <si>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Korea DPR</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</si>
  <si>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</si>
  <si>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</si>
  <si>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</si>
  <si>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</si>
  <si>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</si>
  <si>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</si>
  <si>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</si>
  <si>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</si>
  <si>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</si>
  <si>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</si>
  <si>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</si>
  <si>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</si>
  <si>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</si>
  <si>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</si>
  <si>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</si>
  <si>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</si>
  <si>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</si>
  <si>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</si>
  <si>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</si>
  <si>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</si>
  <si>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</si>
  <si>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</si>
  <si>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</si>
  <si>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</si>
  <si>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</si>
  <si>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</si>
  <si>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</si>
  <si>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</si>
  <si>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</si>
  <si>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</si>
  <si>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</si>
  <si>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</si>
  <si>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</si>
  <si>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</si>
  <si>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</si>
  <si>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</si>
  <si>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</si>
  <si>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</si>
  <si>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</si>
  <si>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</si>
  <si>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</si>
  <si>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</si>
  <si>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</si>
  <si>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</si>
  <si>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</si>
  <si>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</si>
  <si>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</si>
  <si>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</si>
  <si>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</si>
  <si>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</si>
  <si>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</si>
  <si>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</si>
  <si>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</si>
  <si>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</si>
  <si>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</si>
  <si>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</si>
  <si>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</si>
  <si>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</si>
  <si>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</si>
  <si>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</si>
  <si>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</si>
  <si>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</si>
  <si>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</si>
  <si>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</si>
  <si>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</si>
  <si>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</si>
  <si>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</si>
  <si>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</si>
  <si>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</si>
  <si>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</si>
  <si>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</si>
  <si>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</si>
  <si>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</si>
  <si>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</si>
  <si>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</si>
  <si>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</si>
  <si>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</si>
  <si>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</si>
  <si>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</si>
  <si>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 of America</t>
  </si>
  <si>
    <t>USA</t>
  </si>
  <si>
    <t>Uzbekistan</t>
  </si>
  <si>
    <t>UZB</t>
  </si>
  <si>
    <t>Saint Vincent and the Grenadines</t>
  </si>
  <si>
    <t>VCT</t>
  </si>
  <si>
    <t>Venezuela</t>
  </si>
  <si>
    <t>VEN</t>
  </si>
  <si>
    <t>Viet Nam</t>
  </si>
  <si>
    <t>VNM</t>
  </si>
  <si>
    <t>Vanuatu</t>
  </si>
  <si>
    <t>VUT</t>
  </si>
  <si>
    <t>Samoa</t>
  </si>
  <si>
    <t>WSM</t>
  </si>
  <si>
    <t>Yemen</t>
  </si>
  <si>
    <t>YEM</t>
  </si>
  <si>
    <t>South Africa</t>
  </si>
  <si>
    <t>ZAF</t>
  </si>
  <si>
    <t>Zambia</t>
  </si>
  <si>
    <t>ZMB</t>
  </si>
  <si>
    <t>Zimbabwe</t>
  </si>
  <si>
    <t>ZWE</t>
  </si>
  <si>
    <t>Overall Alert Dimensions</t>
  </si>
  <si>
    <t>Underlying Vulnerability Dimensions</t>
  </si>
  <si>
    <t>Upcoming Threat Dimensions</t>
  </si>
  <si>
    <t>Reliability Score</t>
  </si>
  <si>
    <t>Change methods in Options Sheet</t>
  </si>
  <si>
    <t>Count medium alerts as half flags. TK marks lack of reliability in underlying data.</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</si>
  <si>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</si>
  <si>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</si>
  <si>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</si>
  <si>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</si>
  <si>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</si>
  <si>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</si>
  <si>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</si>
  <si>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</si>
  <si>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</si>
  <si>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</si>
  <si>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</si>
  <si>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</si>
  <si>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</si>
  <si>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 xml:space="preserve">Count medium alerts as half flags?  </t>
  </si>
  <si>
    <t>The overall alert counts how many of a country's dimensions have a score of 10. By selecting this option, scores between 7 and 9.9 will also be counted with a value of 0.5. Selecting TRUE will …</t>
  </si>
  <si>
    <t>– Geometric mean √(a×b)</t>
  </si>
  <si>
    <t>– Arithmetic mean (a+b)/2</t>
  </si>
  <si>
    <t>Dimensional Scores</t>
  </si>
  <si>
    <t>How to aggregate individual indicators into dimensional scores?</t>
  </si>
  <si>
    <t>By default the CRM calculates the dimensional score by taking the value of the highest indicator score in that dimension's category.</t>
  </si>
  <si>
    <t>The overall alert is found by averaging the alerts for the underlying vulnerabilities and the upcoming threats. This average could be an arithmetic mean or a geometric mean. The CRM defaults to a geometric mean.</t>
  </si>
  <si>
    <t>Conflict and Fragility</t>
  </si>
  <si>
    <t>How to calculate Overall Alert?</t>
  </si>
  <si>
    <t>Indicators</t>
  </si>
  <si>
    <t>Indicator Selection</t>
  </si>
  <si>
    <t>High Risk Threshold</t>
  </si>
  <si>
    <t>Medium Risk Threshold</t>
  </si>
  <si>
    <t>Risk Level Thresholds</t>
  </si>
  <si>
    <t>≥</t>
  </si>
  <si>
    <t>Upcoming &amp; Emerging</t>
  </si>
  <si>
    <t>Indicator Normalization</t>
  </si>
  <si>
    <t>To select indicators, use the [Data Dictionary] sheet.</t>
  </si>
  <si>
    <t>To set normalization bounds, use the [Data Dictionary] sheet.</t>
  </si>
  <si>
    <t>Take value of maximum indicator</t>
  </si>
  <si>
    <t>Geometric mean</t>
  </si>
  <si>
    <t>Arithmetic mean</t>
  </si>
  <si>
    <t>F_Proteus_Score_norm</t>
  </si>
  <si>
    <t>H_HIS_Score_norm</t>
  </si>
  <si>
    <t>HIS Score</t>
  </si>
  <si>
    <t>H_INFORM_rating.Value_norm</t>
  </si>
  <si>
    <t>INFORM Rating</t>
  </si>
  <si>
    <t>M_EIU_Score_12m_norm</t>
  </si>
  <si>
    <t>Natural Hazard</t>
  </si>
  <si>
    <t>NH_Hazard_Score_norm</t>
  </si>
  <si>
    <t>NH_multihazard_risk_norm</t>
  </si>
  <si>
    <t>Socioeconomic Vulnerability</t>
  </si>
  <si>
    <t>S_INFORM_vul_norm</t>
  </si>
  <si>
    <t>F_Fewsnet_Score_norm</t>
  </si>
  <si>
    <t>F_fao_wfp_warning</t>
  </si>
  <si>
    <t>F_fpv_rating</t>
  </si>
  <si>
    <t>Fr_REIGN_Normalised</t>
  </si>
  <si>
    <t>Fr_Displaced_UNHCR_Normalised</t>
  </si>
  <si>
    <t>H_Oxrollback_score_norm</t>
  </si>
  <si>
    <t>Oxford Lockdown Rollback Index</t>
  </si>
  <si>
    <t>H_Covidgrowth_casesnorm</t>
  </si>
  <si>
    <t>Covid Growth, Cases (biweekly)</t>
  </si>
  <si>
    <t>H_Covidgrowth_deathsnorm</t>
  </si>
  <si>
    <t>Covid Growth, Deaths (biweekly)</t>
  </si>
  <si>
    <t>H_new_cases_smoothed_per_million_norm</t>
  </si>
  <si>
    <t>H_new_deaths_smoothed_per_million_norm</t>
  </si>
  <si>
    <t>H_GovernmentResponseIndexForDisplay_norm</t>
  </si>
  <si>
    <t>Oxford Gov Response Index</t>
  </si>
  <si>
    <t>H_health_acaps</t>
  </si>
  <si>
    <t>ACAPS</t>
  </si>
  <si>
    <t>H_wmo_don_alert</t>
  </si>
  <si>
    <t>M_EIU_12m_change_norm</t>
  </si>
  <si>
    <t>NH_seasonal_risk_norm</t>
  </si>
  <si>
    <t>NH_INFORM_Crisis_Norm</t>
  </si>
  <si>
    <t>NH_GDAC_Hazard_Score_Norm</t>
  </si>
  <si>
    <t>NH_locust_norm</t>
  </si>
  <si>
    <t>S_unemployment.Rating_norm</t>
  </si>
  <si>
    <t>S_income_support.Rating_norm</t>
  </si>
  <si>
    <t>S_pov_prop_19_20_norm</t>
  </si>
  <si>
    <t>S_phone_average_index_norm</t>
  </si>
  <si>
    <t>Aggregation</t>
  </si>
  <si>
    <t>Indicators → Dimensions</t>
  </si>
  <si>
    <t>Underyling + Emerging → Overall</t>
  </si>
  <si>
    <t>Dimensions → Flags</t>
  </si>
  <si>
    <t>Method</t>
  </si>
  <si>
    <t>Max value</t>
  </si>
  <si>
    <t>Max value (default)</t>
  </si>
  <si>
    <t>Geometric mean (default)</t>
  </si>
  <si>
    <t>Count high (1)  &amp; med. (0.5) risks  (default)</t>
  </si>
  <si>
    <t>Count only high risks</t>
  </si>
  <si>
    <t>Blank1</t>
  </si>
  <si>
    <t>Blank2</t>
  </si>
  <si>
    <t>Blank3</t>
  </si>
  <si>
    <t>Blank4</t>
  </si>
  <si>
    <t>Blank6</t>
  </si>
  <si>
    <t>Blank7</t>
  </si>
  <si>
    <t>B2</t>
  </si>
  <si>
    <t>B1</t>
  </si>
  <si>
    <t>B3</t>
  </si>
  <si>
    <t>Indicator</t>
  </si>
  <si>
    <t>Dimension</t>
  </si>
  <si>
    <t>Timeframe</t>
  </si>
  <si>
    <t>Description</t>
  </si>
  <si>
    <t>Health2</t>
  </si>
  <si>
    <t>Food Security3</t>
  </si>
  <si>
    <t>Macro Fiscal4</t>
  </si>
  <si>
    <t>Socio-Econ Vulnerability5</t>
  </si>
  <si>
    <t>Natural Hazards6</t>
  </si>
  <si>
    <t>Health7</t>
  </si>
  <si>
    <t>Food Security8</t>
  </si>
  <si>
    <t>Socio-Econ Vulnerability9</t>
  </si>
  <si>
    <t>Macro Fiscal10</t>
  </si>
  <si>
    <t>Natural Hazards11</t>
  </si>
  <si>
    <t>Underlying Vulnerability12</t>
  </si>
  <si>
    <t>Most Upcoming Threat Alerts (top 10, with ties)</t>
  </si>
  <si>
    <t>Most Underlying Vulnerability Alerts (top 10, with ties)</t>
  </si>
  <si>
    <t>Most Overall Alerts (top 10, with ties)</t>
  </si>
  <si>
    <t>NA</t>
  </si>
  <si>
    <t>HIS Score, Normalized</t>
  </si>
  <si>
    <t>indicator_slug</t>
  </si>
  <si>
    <t>Fr_FCS_Normalised</t>
  </si>
  <si>
    <t>New Covid Cases per 1M</t>
  </si>
  <si>
    <t>New Covid Deaths per 1M</t>
  </si>
  <si>
    <t>ThinkHazard! Natural Hazard Risks</t>
  </si>
  <si>
    <t>Compiles exposure and vulnerability metrics on a range of hazards including earthquakes, tsunami, drought, flood and heatwaves</t>
  </si>
  <si>
    <t>INFORM Natural Multi-hazard Rating</t>
  </si>
  <si>
    <t>FEWS NET Score</t>
  </si>
  <si>
    <t>FAO WFP Warning</t>
  </si>
  <si>
    <t>FCS</t>
  </si>
  <si>
    <t>REIGN</t>
  </si>
  <si>
    <t>Upcoming</t>
  </si>
  <si>
    <t>Underlying</t>
  </si>
  <si>
    <t>Food Price Volatility</t>
  </si>
  <si>
    <t>Updates</t>
  </si>
  <si>
    <t>Ad hoc</t>
  </si>
  <si>
    <t>Annual</t>
  </si>
  <si>
    <t>Proteus Composite Index</t>
  </si>
  <si>
    <t>Source</t>
  </si>
  <si>
    <t>WB</t>
  </si>
  <si>
    <t>World Food Programme</t>
  </si>
  <si>
    <t>INFORM</t>
  </si>
  <si>
    <t>Seasonal Forecast Index</t>
  </si>
  <si>
    <t>WB, Columbia University</t>
  </si>
  <si>
    <t>INFORM Severity</t>
  </si>
  <si>
    <t>Daily</t>
  </si>
  <si>
    <t>GDACS Live Hazard Tracker</t>
  </si>
  <si>
    <t>Global Disaster Alert and Coordination System</t>
  </si>
  <si>
    <t>Locust Threat Level</t>
  </si>
  <si>
    <t>FAO</t>
  </si>
  <si>
    <t>Weekly</t>
  </si>
  <si>
    <t>Quarterly</t>
  </si>
  <si>
    <t>FEWS NET</t>
  </si>
  <si>
    <t>Monthly</t>
  </si>
  <si>
    <t>Political Disturbance</t>
  </si>
  <si>
    <t>Political Fatalities</t>
  </si>
  <si>
    <t>ACLED</t>
  </si>
  <si>
    <t>Forcibly Displaced People</t>
  </si>
  <si>
    <t>UNHCR</t>
  </si>
  <si>
    <t>Operational Risk Score</t>
  </si>
  <si>
    <t>Economist Intelligence Unit</t>
  </si>
  <si>
    <t>Point difference between latest EIU and 12-month mean</t>
  </si>
  <si>
    <t>12-month running mean</t>
  </si>
  <si>
    <t>Socio-Economic Vulnerability</t>
  </si>
  <si>
    <t>INFORM Socio-economic Vulnerability Index</t>
  </si>
  <si>
    <t>People Below $1.90 Poverty Line, % Change</t>
  </si>
  <si>
    <t>Unemployment Rate, % Change</t>
  </si>
  <si>
    <t>COVID Income Support</t>
  </si>
  <si>
    <t>COVID Phone Survey Index</t>
  </si>
  <si>
    <t>Socioecon. Vulnerability</t>
  </si>
  <si>
    <t>Include</t>
  </si>
  <si>
    <t>Include in upcoming</t>
  </si>
  <si>
    <t>Include in underlying</t>
  </si>
  <si>
    <t>WMO Disease Outbreak News</t>
  </si>
  <si>
    <t>Normalized Scores</t>
  </si>
  <si>
    <t xml:space="preserve"> ← Renamed F_fews_crm_norm?</t>
  </si>
  <si>
    <t>Fr_BRD_Normalised</t>
  </si>
  <si>
    <t>DATA DICTIONARY</t>
  </si>
  <si>
    <t>Indicators used in the Compound Risk Monitor</t>
  </si>
  <si>
    <t>↓</t>
  </si>
  <si>
    <t>World Meteorological Organization</t>
  </si>
  <si>
    <t>ACAPS Health Crisis Tracker</t>
  </si>
  <si>
    <t>Oxford</t>
  </si>
  <si>
    <t>World Bank</t>
  </si>
  <si>
    <t>DASHBOARD</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</si>
  <si>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</si>
  <si>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</si>
  <si>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</si>
  <si>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</si>
  <si>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</si>
  <si>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</si>
  <si>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</si>
  <si>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</si>
  <si>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</si>
  <si>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</si>
  <si>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 OVERALL ALERT</t>
  </si>
  <si>
    <t>Radar charts for first four countries in list below.</t>
  </si>
  <si>
    <t>Region</t>
  </si>
  <si>
    <t>Europe &amp; Central Asia</t>
  </si>
  <si>
    <t>Middle East &amp; North Africa</t>
  </si>
  <si>
    <t>East Asia &amp; Pacific</t>
  </si>
  <si>
    <t>North America</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</si>
  <si>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</si>
  <si>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</si>
  <si>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</si>
  <si>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</si>
  <si>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</si>
  <si>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</si>
  <si>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</si>
  <si>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</si>
  <si>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</si>
  <si>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</si>
  <si>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Blend</t>
  </si>
  <si>
    <t>Upcoming Threats14</t>
  </si>
  <si>
    <t>Upcoming Threats15</t>
  </si>
  <si>
    <t>Column1</t>
  </si>
  <si>
    <t>Column2</t>
  </si>
  <si>
    <t>Upcoming Alert</t>
  </si>
  <si>
    <t>Underlying Alert</t>
  </si>
  <si>
    <t>— UNDERLYING VULNERABILITY</t>
  </si>
  <si>
    <t>— UPCOMING THREAT</t>
  </si>
  <si>
    <t>3. UNDERLYING VULNERABILITY</t>
  </si>
  <si>
    <t>4. UPCOMING THREATS</t>
  </si>
  <si>
    <t>2. OVERALL ALERT</t>
  </si>
  <si>
    <t>1. HEATMAPS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</si>
</sst>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b/>
      <i/>
      <sz val="12"/>
      <color theme="0"/>
      <name val="Arial"/>
      <family val="2"/>
    </font>
    <font>
      <b/>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b/>
      <sz val="11"/>
      <color theme="1"/>
      <name val="Arial"/>
      <family val="2"/>
    </font>
    <font>
      <i/>
      <sz val="11"/>
      <color rgb="FF000000"/>
      <name val="Arial"/>
      <family val="2"/>
    </font>
    <font>
      <u/>
      <sz val="12"/>
      <color theme="1"/>
      <name val="Arial"/>
      <family val="2"/>
    </font>
    <font>
      <sz val="8"/>
      <name val="Arial"/>
      <family val="2"/>
    </font>
  </fonts>
  <fills count="8">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rgb="FFFFFFFF"/>
        <bgColor indexed="64"/>
      </patternFill>
    </fill>
  </fills>
  <borders count="38">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4" tint="0.39997558519241921"/>
      </top>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right/>
      <top style="thin">
        <color indexed="64"/>
      </top>
      <bottom style="dotted">
        <color indexed="64"/>
      </bottom>
      <diagonal/>
    </border>
    <border>
      <left/>
      <right/>
      <top style="dotted">
        <color indexed="64"/>
      </top>
      <bottom style="dotted">
        <color indexed="64"/>
      </bottom>
      <diagonal/>
    </border>
    <border>
      <left/>
      <right/>
      <top style="dotted">
        <color indexed="64"/>
      </top>
      <bottom/>
      <diagonal/>
    </border>
    <border>
      <left/>
      <right/>
      <top/>
      <bottom style="dotted">
        <color indexed="64"/>
      </bottom>
      <diagonal/>
    </border>
    <border>
      <left/>
      <right style="thick">
        <color rgb="FFFFFFFF"/>
      </right>
      <top/>
      <bottom style="thin">
        <color rgb="FF000000"/>
      </bottom>
      <diagonal/>
    </border>
    <border>
      <left style="thin">
        <color rgb="FFFFFFFF"/>
      </left>
      <right/>
      <top style="thin">
        <color rgb="FFFFFFFF"/>
      </top>
      <bottom/>
      <diagonal/>
    </border>
    <border>
      <left/>
      <right/>
      <top/>
      <bottom style="thin">
        <color rgb="FF000000"/>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s>
  <cellStyleXfs count="2">
    <xf numFmtId="0" fontId="0" fillId="0" borderId="0"/>
    <xf numFmtId="0" fontId="24" fillId="0" borderId="0" applyNumberFormat="0" applyFill="0" applyBorder="0" applyAlignment="0" applyProtection="0"/>
  </cellStyleXfs>
  <cellXfs count="256">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164" fontId="3" fillId="2" borderId="15"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7" fillId="3" borderId="0" xfId="0" applyFont="1" applyFill="1" applyAlignment="1">
      <alignment horizontal="left" vertical="top" wrapText="1"/>
    </xf>
    <xf numFmtId="0" fontId="3" fillId="3" borderId="0" xfId="0" applyFont="1" applyFill="1" applyAlignment="1">
      <alignment horizontal="left" vertical="top" wrapText="1"/>
    </xf>
    <xf numFmtId="0" fontId="2" fillId="3" borderId="0" xfId="0" applyFont="1" applyFill="1"/>
    <xf numFmtId="0" fontId="9" fillId="3" borderId="0" xfId="0" applyFont="1" applyFill="1" applyAlignment="1">
      <alignment vertical="top" wrapText="1"/>
    </xf>
    <xf numFmtId="0" fontId="10" fillId="3" borderId="0" xfId="0" applyFont="1" applyFill="1"/>
    <xf numFmtId="0" fontId="10" fillId="3" borderId="0" xfId="0" applyFont="1" applyFill="1" applyAlignment="1">
      <alignment vertical="top" wrapText="1"/>
    </xf>
    <xf numFmtId="0" fontId="8" fillId="3"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3" borderId="0" xfId="0" applyFont="1" applyFill="1" applyBorder="1" applyAlignment="1">
      <alignment horizontal="left" vertical="top" wrapText="1"/>
    </xf>
    <xf numFmtId="0" fontId="3" fillId="3" borderId="0" xfId="0" applyFont="1" applyFill="1" applyBorder="1" applyAlignment="1">
      <alignment horizontal="left" vertical="top" wrapText="1" indent="1"/>
    </xf>
    <xf numFmtId="1" fontId="3" fillId="3" borderId="0" xfId="0" applyNumberFormat="1" applyFont="1" applyFill="1" applyBorder="1" applyAlignment="1">
      <alignment horizontal="right" vertical="top" wrapText="1"/>
    </xf>
    <xf numFmtId="1" fontId="0" fillId="3" borderId="0" xfId="0" applyNumberFormat="1" applyFill="1" applyAlignment="1">
      <alignment horizontal="right"/>
    </xf>
    <xf numFmtId="0" fontId="2" fillId="3" borderId="0" xfId="0" applyFont="1" applyFill="1" applyAlignment="1">
      <alignment horizontal="left" indent="1"/>
    </xf>
    <xf numFmtId="0" fontId="3" fillId="3" borderId="0" xfId="0" applyFont="1" applyFill="1" applyBorder="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164" fontId="3" fillId="2" borderId="20" xfId="0" applyNumberFormat="1" applyFont="1" applyFill="1" applyBorder="1" applyAlignment="1">
      <alignment horizontal="right" indent="2"/>
    </xf>
    <xf numFmtId="0" fontId="14" fillId="3" borderId="15" xfId="0" applyFont="1" applyFill="1" applyBorder="1"/>
    <xf numFmtId="0" fontId="17" fillId="2" borderId="13" xfId="0" applyFont="1" applyFill="1" applyBorder="1" applyAlignment="1">
      <alignment horizontal="left"/>
    </xf>
    <xf numFmtId="0" fontId="17" fillId="3" borderId="13" xfId="0" applyFont="1" applyFill="1" applyBorder="1" applyAlignment="1">
      <alignment horizontal="center"/>
    </xf>
    <xf numFmtId="0" fontId="17" fillId="3" borderId="16" xfId="0" applyFont="1" applyFill="1" applyBorder="1" applyAlignment="1">
      <alignment horizontal="center"/>
    </xf>
    <xf numFmtId="0" fontId="17" fillId="2" borderId="16" xfId="0" applyFont="1" applyFill="1" applyBorder="1" applyAlignment="1">
      <alignment horizontal="center"/>
    </xf>
    <xf numFmtId="164" fontId="17" fillId="2" borderId="16" xfId="0" applyNumberFormat="1" applyFont="1" applyFill="1" applyBorder="1" applyAlignment="1">
      <alignment horizontal="center"/>
    </xf>
    <xf numFmtId="0" fontId="3" fillId="2" borderId="20" xfId="0" applyFont="1" applyFill="1" applyBorder="1" applyAlignment="1">
      <alignment horizontal="left"/>
    </xf>
    <xf numFmtId="0" fontId="11" fillId="2" borderId="20" xfId="0" applyFont="1" applyFill="1" applyBorder="1" applyAlignment="1">
      <alignment horizontal="center"/>
    </xf>
    <xf numFmtId="0" fontId="3" fillId="2" borderId="20" xfId="0" applyFont="1" applyFill="1" applyBorder="1" applyAlignment="1">
      <alignment horizontal="center"/>
    </xf>
    <xf numFmtId="1" fontId="3" fillId="2" borderId="20" xfId="0" applyNumberFormat="1" applyFont="1" applyFill="1" applyBorder="1" applyAlignment="1">
      <alignment horizontal="left"/>
    </xf>
    <xf numFmtId="1" fontId="3" fillId="2" borderId="20" xfId="0" applyNumberFormat="1" applyFont="1" applyFill="1" applyBorder="1" applyAlignment="1">
      <alignment horizontal="center"/>
    </xf>
    <xf numFmtId="0" fontId="16" fillId="2" borderId="13" xfId="0" applyFont="1" applyFill="1" applyBorder="1" applyAlignment="1">
      <alignment horizontal="left"/>
    </xf>
    <xf numFmtId="0" fontId="3" fillId="2" borderId="21" xfId="0" applyFont="1" applyFill="1" applyBorder="1" applyAlignment="1">
      <alignment horizontal="left"/>
    </xf>
    <xf numFmtId="0" fontId="18" fillId="0" borderId="14" xfId="0" applyFont="1" applyBorder="1" applyAlignment="1">
      <alignment horizontal="left"/>
    </xf>
    <xf numFmtId="0" fontId="2" fillId="4" borderId="1" xfId="0" applyFont="1" applyFill="1" applyBorder="1" applyAlignment="1">
      <alignment horizontal="left"/>
    </xf>
    <xf numFmtId="0" fontId="2" fillId="4" borderId="1" xfId="0" applyFont="1" applyFill="1" applyBorder="1" applyAlignment="1">
      <alignment horizontal="right"/>
    </xf>
    <xf numFmtId="0" fontId="2" fillId="0" borderId="0" xfId="0" applyFont="1"/>
    <xf numFmtId="0" fontId="1" fillId="4" borderId="2" xfId="0" applyFont="1" applyFill="1" applyBorder="1" applyAlignment="1">
      <alignment horizontal="left" wrapText="1"/>
    </xf>
    <xf numFmtId="2" fontId="2" fillId="4" borderId="1" xfId="0" applyNumberFormat="1" applyFont="1" applyFill="1" applyBorder="1" applyAlignment="1">
      <alignment horizontal="right"/>
    </xf>
    <xf numFmtId="2" fontId="1" fillId="4" borderId="2" xfId="0" applyNumberFormat="1" applyFont="1" applyFill="1" applyBorder="1" applyAlignment="1">
      <alignment horizontal="right" wrapText="1"/>
    </xf>
    <xf numFmtId="2" fontId="2" fillId="0" borderId="0" xfId="0" applyNumberFormat="1" applyFont="1"/>
    <xf numFmtId="0" fontId="19" fillId="4" borderId="13" xfId="0" applyFont="1" applyFill="1" applyBorder="1" applyAlignment="1">
      <alignment horizontal="left" wrapText="1"/>
    </xf>
    <xf numFmtId="2" fontId="19" fillId="4" borderId="13" xfId="0" applyNumberFormat="1" applyFont="1" applyFill="1" applyBorder="1" applyAlignment="1">
      <alignment horizontal="right" wrapText="1"/>
    </xf>
    <xf numFmtId="0" fontId="20" fillId="0" borderId="0" xfId="0" applyFont="1"/>
    <xf numFmtId="2" fontId="1" fillId="4" borderId="22" xfId="0" applyNumberFormat="1" applyFont="1" applyFill="1" applyBorder="1" applyAlignment="1">
      <alignment horizontal="right" wrapText="1"/>
    </xf>
    <xf numFmtId="0" fontId="1" fillId="4" borderId="22" xfId="0" applyFont="1" applyFill="1" applyBorder="1" applyAlignment="1">
      <alignment horizontal="left" wrapText="1"/>
    </xf>
    <xf numFmtId="2" fontId="1" fillId="4" borderId="23" xfId="0" applyNumberFormat="1" applyFont="1" applyFill="1" applyBorder="1" applyAlignment="1">
      <alignment horizontal="right" wrapText="1"/>
    </xf>
    <xf numFmtId="0" fontId="2" fillId="4" borderId="18" xfId="0" applyFont="1" applyFill="1" applyBorder="1" applyAlignment="1">
      <alignment horizontal="right"/>
    </xf>
    <xf numFmtId="0" fontId="1" fillId="4" borderId="0" xfId="0" applyFont="1" applyFill="1" applyBorder="1" applyAlignment="1">
      <alignment horizontal="right" wrapText="1"/>
    </xf>
    <xf numFmtId="0" fontId="19" fillId="4" borderId="0" xfId="0" applyFont="1" applyFill="1" applyBorder="1" applyAlignment="1">
      <alignment horizontal="right" wrapText="1"/>
    </xf>
    <xf numFmtId="0" fontId="13" fillId="4" borderId="0" xfId="0" applyFont="1" applyFill="1" applyBorder="1" applyAlignment="1">
      <alignment horizontal="right" wrapText="1"/>
    </xf>
    <xf numFmtId="0" fontId="11" fillId="4" borderId="18" xfId="0" applyFont="1" applyFill="1" applyBorder="1" applyAlignment="1">
      <alignment horizontal="right"/>
    </xf>
    <xf numFmtId="0" fontId="11" fillId="4" borderId="1" xfId="0" applyFont="1" applyFill="1" applyBorder="1" applyAlignment="1">
      <alignment horizontal="right"/>
    </xf>
    <xf numFmtId="0" fontId="11" fillId="0" borderId="0" xfId="0" applyFont="1"/>
    <xf numFmtId="0" fontId="0" fillId="3" borderId="0" xfId="0" applyFill="1" applyBorder="1" applyAlignment="1">
      <alignment vertical="top"/>
    </xf>
    <xf numFmtId="164" fontId="3" fillId="3" borderId="25" xfId="0" applyNumberFormat="1" applyFont="1" applyFill="1" applyBorder="1" applyAlignment="1">
      <alignment horizontal="left" vertical="top" wrapText="1"/>
    </xf>
    <xf numFmtId="0" fontId="0" fillId="3" borderId="0" xfId="0" applyFill="1" applyAlignment="1">
      <alignment vertical="top"/>
    </xf>
    <xf numFmtId="0" fontId="2" fillId="3" borderId="0" xfId="0" applyFont="1" applyFill="1" applyBorder="1" applyAlignment="1">
      <alignment vertical="top"/>
    </xf>
    <xf numFmtId="0" fontId="2" fillId="3" borderId="3" xfId="0" applyFont="1" applyFill="1" applyBorder="1" applyAlignment="1">
      <alignment vertical="top"/>
    </xf>
    <xf numFmtId="0" fontId="2" fillId="3" borderId="3" xfId="0" applyFont="1" applyFill="1" applyBorder="1" applyAlignment="1">
      <alignment vertical="top" wrapText="1"/>
    </xf>
    <xf numFmtId="0" fontId="11" fillId="3" borderId="0" xfId="0" applyFont="1" applyFill="1" applyBorder="1" applyAlignment="1">
      <alignment vertical="top"/>
    </xf>
    <xf numFmtId="0" fontId="2" fillId="3" borderId="9" xfId="0" applyFont="1" applyFill="1" applyBorder="1" applyAlignment="1">
      <alignment vertical="top"/>
    </xf>
    <xf numFmtId="0" fontId="2" fillId="3" borderId="26" xfId="0" applyFont="1" applyFill="1" applyBorder="1" applyAlignment="1">
      <alignment vertical="top"/>
    </xf>
    <xf numFmtId="0" fontId="2" fillId="3" borderId="26" xfId="0" applyFont="1" applyFill="1" applyBorder="1" applyAlignment="1">
      <alignment vertical="top" wrapText="1"/>
    </xf>
    <xf numFmtId="0" fontId="11" fillId="3" borderId="3" xfId="0" applyFont="1" applyFill="1" applyBorder="1" applyAlignment="1">
      <alignment vertical="top"/>
    </xf>
    <xf numFmtId="0" fontId="11" fillId="3" borderId="25" xfId="0" applyFont="1" applyFill="1" applyBorder="1" applyAlignment="1">
      <alignment vertical="top"/>
    </xf>
    <xf numFmtId="0" fontId="2" fillId="3" borderId="25" xfId="0" applyFont="1" applyFill="1" applyBorder="1" applyAlignment="1">
      <alignment vertical="top"/>
    </xf>
    <xf numFmtId="0" fontId="2" fillId="3" borderId="25" xfId="0" applyFont="1" applyFill="1" applyBorder="1" applyAlignment="1">
      <alignment vertical="top" wrapText="1"/>
    </xf>
    <xf numFmtId="0" fontId="2" fillId="3" borderId="27" xfId="0" applyFont="1" applyFill="1" applyBorder="1" applyAlignment="1">
      <alignment vertical="top"/>
    </xf>
    <xf numFmtId="0" fontId="2" fillId="3" borderId="27" xfId="0" applyFont="1" applyFill="1" applyBorder="1" applyAlignment="1">
      <alignment vertical="top" wrapText="1"/>
    </xf>
    <xf numFmtId="0" fontId="2" fillId="3" borderId="28" xfId="0" applyFont="1" applyFill="1" applyBorder="1" applyAlignment="1">
      <alignment vertical="top"/>
    </xf>
    <xf numFmtId="0" fontId="2" fillId="3" borderId="28" xfId="0" applyFont="1" applyFill="1" applyBorder="1" applyAlignment="1">
      <alignment vertical="top" wrapText="1"/>
    </xf>
    <xf numFmtId="0" fontId="2" fillId="3" borderId="9" xfId="0" applyFont="1" applyFill="1" applyBorder="1" applyAlignment="1">
      <alignment vertical="top" wrapText="1"/>
    </xf>
    <xf numFmtId="0" fontId="0" fillId="3" borderId="0" xfId="0" applyFill="1" applyBorder="1" applyAlignment="1">
      <alignment vertical="top" wrapText="1"/>
    </xf>
    <xf numFmtId="0" fontId="0" fillId="3" borderId="0" xfId="0" applyFill="1" applyAlignment="1">
      <alignment vertical="top" wrapText="1"/>
    </xf>
    <xf numFmtId="0" fontId="21" fillId="3" borderId="0" xfId="0" applyFont="1" applyFill="1" applyBorder="1" applyAlignment="1">
      <alignment vertical="top"/>
    </xf>
    <xf numFmtId="0" fontId="21" fillId="3" borderId="0" xfId="0" applyFont="1" applyFill="1" applyAlignment="1">
      <alignment vertical="top"/>
    </xf>
    <xf numFmtId="0" fontId="2" fillId="3" borderId="0" xfId="0" applyFont="1" applyFill="1" applyBorder="1" applyAlignment="1">
      <alignment vertical="top" wrapText="1"/>
    </xf>
    <xf numFmtId="0" fontId="2" fillId="3" borderId="29" xfId="0" applyFont="1" applyFill="1" applyBorder="1" applyAlignment="1">
      <alignment vertical="top"/>
    </xf>
    <xf numFmtId="0" fontId="2" fillId="3" borderId="29" xfId="0" applyFont="1" applyFill="1" applyBorder="1" applyAlignment="1">
      <alignment vertical="top" wrapText="1"/>
    </xf>
    <xf numFmtId="164" fontId="22" fillId="3" borderId="25" xfId="0" applyNumberFormat="1" applyFont="1" applyFill="1" applyBorder="1" applyAlignment="1">
      <alignment horizontal="left" vertical="top" wrapText="1"/>
    </xf>
    <xf numFmtId="0" fontId="22" fillId="3" borderId="3" xfId="0" applyFont="1" applyFill="1" applyBorder="1" applyAlignment="1">
      <alignment vertical="top"/>
    </xf>
    <xf numFmtId="0" fontId="22" fillId="3" borderId="26" xfId="0" applyFont="1" applyFill="1" applyBorder="1" applyAlignment="1">
      <alignment vertical="top"/>
    </xf>
    <xf numFmtId="0" fontId="22" fillId="3" borderId="0" xfId="0" applyFont="1" applyFill="1" applyBorder="1" applyAlignment="1">
      <alignment vertical="top"/>
    </xf>
    <xf numFmtId="0" fontId="22" fillId="3" borderId="25" xfId="0" applyFont="1" applyFill="1" applyBorder="1" applyAlignment="1">
      <alignment vertical="top"/>
    </xf>
    <xf numFmtId="0" fontId="22" fillId="3" borderId="29" xfId="0" applyFont="1" applyFill="1" applyBorder="1" applyAlignment="1">
      <alignment vertical="top"/>
    </xf>
    <xf numFmtId="0" fontId="22" fillId="3" borderId="27" xfId="0" applyFont="1" applyFill="1" applyBorder="1" applyAlignment="1">
      <alignment vertical="top"/>
    </xf>
    <xf numFmtId="0" fontId="22" fillId="3" borderId="28" xfId="0" applyFont="1" applyFill="1" applyBorder="1" applyAlignment="1">
      <alignment vertical="top"/>
    </xf>
    <xf numFmtId="0" fontId="22" fillId="3" borderId="9" xfId="0" applyFont="1" applyFill="1" applyBorder="1" applyAlignment="1">
      <alignment vertical="top"/>
    </xf>
    <xf numFmtId="0" fontId="0" fillId="3" borderId="0" xfId="0" applyFill="1" applyAlignment="1">
      <alignment horizontal="left" vertical="top"/>
    </xf>
    <xf numFmtId="0" fontId="0" fillId="3" borderId="0" xfId="0" applyFill="1" applyBorder="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2" fontId="11" fillId="6" borderId="1" xfId="0" applyNumberFormat="1" applyFont="1" applyFill="1" applyBorder="1" applyAlignment="1">
      <alignment horizontal="right"/>
    </xf>
    <xf numFmtId="1" fontId="2" fillId="4"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Border="1" applyAlignment="1">
      <alignment horizontal="right" vertical="top" wrapText="1"/>
    </xf>
    <xf numFmtId="1" fontId="3" fillId="5" borderId="0" xfId="0" applyNumberFormat="1" applyFont="1" applyFill="1" applyBorder="1" applyAlignment="1">
      <alignment horizontal="right" vertical="top" wrapText="1"/>
    </xf>
    <xf numFmtId="0" fontId="2" fillId="4" borderId="13" xfId="0" applyFont="1" applyFill="1" applyBorder="1" applyAlignment="1">
      <alignment horizontal="left"/>
    </xf>
    <xf numFmtId="0" fontId="2" fillId="4" borderId="13" xfId="0" applyFont="1" applyFill="1" applyBorder="1" applyAlignment="1">
      <alignment horizontal="right"/>
    </xf>
    <xf numFmtId="2" fontId="1" fillId="4" borderId="30" xfId="0" applyNumberFormat="1" applyFont="1" applyFill="1" applyBorder="1" applyAlignment="1">
      <alignment horizontal="right" wrapText="1"/>
    </xf>
    <xf numFmtId="0" fontId="2" fillId="4" borderId="17" xfId="0" applyFont="1" applyFill="1" applyBorder="1" applyAlignment="1">
      <alignment horizontal="right"/>
    </xf>
    <xf numFmtId="0" fontId="2" fillId="6" borderId="1" xfId="0" applyFont="1" applyFill="1" applyBorder="1" applyAlignment="1">
      <alignment horizontal="left"/>
    </xf>
    <xf numFmtId="0" fontId="2" fillId="6" borderId="24" xfId="0" applyFont="1" applyFill="1" applyBorder="1" applyAlignment="1">
      <alignment horizontal="right"/>
    </xf>
    <xf numFmtId="0" fontId="11" fillId="6" borderId="31" xfId="0" applyFont="1" applyFill="1" applyBorder="1" applyAlignment="1">
      <alignment horizontal="right"/>
    </xf>
    <xf numFmtId="2" fontId="2" fillId="3" borderId="0" xfId="0" applyNumberFormat="1" applyFont="1" applyFill="1" applyBorder="1"/>
    <xf numFmtId="2" fontId="2" fillId="6" borderId="0" xfId="0" applyNumberFormat="1" applyFont="1" applyFill="1" applyBorder="1" applyAlignment="1">
      <alignment horizontal="right"/>
    </xf>
    <xf numFmtId="0" fontId="2" fillId="6" borderId="13" xfId="0" applyFont="1" applyFill="1" applyBorder="1" applyAlignment="1">
      <alignment horizontal="left"/>
    </xf>
    <xf numFmtId="0" fontId="2" fillId="6" borderId="0" xfId="0" applyFont="1" applyFill="1" applyBorder="1" applyAlignment="1">
      <alignment horizontal="right"/>
    </xf>
    <xf numFmtId="2" fontId="2" fillId="6" borderId="13" xfId="0" applyNumberFormat="1" applyFont="1" applyFill="1" applyBorder="1" applyAlignment="1">
      <alignment horizontal="right"/>
    </xf>
    <xf numFmtId="0" fontId="11" fillId="6" borderId="0" xfId="0" applyFont="1" applyFill="1" applyBorder="1" applyAlignment="1">
      <alignment horizontal="right"/>
    </xf>
    <xf numFmtId="2" fontId="2" fillId="3" borderId="0" xfId="0" applyNumberFormat="1" applyFont="1" applyFill="1" applyBorder="1" applyAlignment="1">
      <alignment horizontal="center"/>
    </xf>
    <xf numFmtId="0" fontId="2" fillId="6" borderId="13" xfId="0" applyFont="1" applyFill="1" applyBorder="1" applyAlignment="1">
      <alignment horizontal="right"/>
    </xf>
    <xf numFmtId="0" fontId="20" fillId="3" borderId="0" xfId="0" applyFont="1" applyFill="1"/>
    <xf numFmtId="2" fontId="2" fillId="3" borderId="0" xfId="0" applyNumberFormat="1" applyFont="1" applyFill="1"/>
    <xf numFmtId="2" fontId="11" fillId="6" borderId="31" xfId="0" applyNumberFormat="1" applyFont="1" applyFill="1" applyBorder="1" applyAlignment="1">
      <alignment horizontal="right"/>
    </xf>
    <xf numFmtId="2" fontId="11" fillId="6" borderId="0" xfId="0" applyNumberFormat="1" applyFont="1" applyFill="1" applyBorder="1" applyAlignment="1">
      <alignment horizontal="right"/>
    </xf>
    <xf numFmtId="2" fontId="13" fillId="6" borderId="0" xfId="0" applyNumberFormat="1" applyFont="1" applyFill="1" applyBorder="1" applyAlignment="1">
      <alignment horizontal="right" wrapText="1"/>
    </xf>
    <xf numFmtId="2" fontId="11" fillId="3" borderId="0" xfId="0" applyNumberFormat="1" applyFont="1" applyFill="1"/>
    <xf numFmtId="0" fontId="2" fillId="5" borderId="3" xfId="0" applyFont="1" applyFill="1" applyBorder="1" applyAlignment="1">
      <alignment horizontal="center" vertical="top"/>
    </xf>
    <xf numFmtId="0" fontId="2" fillId="5" borderId="26" xfId="0" applyFont="1" applyFill="1" applyBorder="1" applyAlignment="1">
      <alignment horizontal="center" vertical="top"/>
    </xf>
    <xf numFmtId="0" fontId="2" fillId="5" borderId="0" xfId="0" applyFont="1" applyFill="1" applyBorder="1" applyAlignment="1">
      <alignment horizontal="center" vertical="top"/>
    </xf>
    <xf numFmtId="0" fontId="2" fillId="5" borderId="25" xfId="0" applyFont="1" applyFill="1" applyBorder="1" applyAlignment="1">
      <alignment horizontal="center" vertical="top"/>
    </xf>
    <xf numFmtId="0" fontId="2" fillId="5" borderId="29" xfId="0" applyFont="1" applyFill="1" applyBorder="1" applyAlignment="1">
      <alignment horizontal="center" vertical="top" wrapText="1"/>
    </xf>
    <xf numFmtId="0" fontId="2" fillId="5" borderId="29" xfId="0" applyFont="1" applyFill="1" applyBorder="1" applyAlignment="1">
      <alignment horizontal="center" vertical="top"/>
    </xf>
    <xf numFmtId="0" fontId="2" fillId="5" borderId="27" xfId="0" applyFont="1" applyFill="1" applyBorder="1" applyAlignment="1">
      <alignment horizontal="center" vertical="top" wrapText="1"/>
    </xf>
    <xf numFmtId="0" fontId="2" fillId="5" borderId="27" xfId="0" applyFont="1" applyFill="1" applyBorder="1" applyAlignment="1">
      <alignment horizontal="center" vertical="top"/>
    </xf>
    <xf numFmtId="0" fontId="2" fillId="5" borderId="28" xfId="0" applyFont="1" applyFill="1" applyBorder="1" applyAlignment="1">
      <alignment horizontal="center" vertical="top" wrapText="1"/>
    </xf>
    <xf numFmtId="0" fontId="2" fillId="5" borderId="28" xfId="0" applyFont="1" applyFill="1" applyBorder="1" applyAlignment="1">
      <alignment horizontal="center" vertical="top"/>
    </xf>
    <xf numFmtId="0" fontId="2" fillId="5" borderId="26" xfId="0" applyFont="1" applyFill="1" applyBorder="1" applyAlignment="1">
      <alignment horizontal="center" vertical="top" wrapText="1"/>
    </xf>
    <xf numFmtId="0" fontId="2" fillId="5" borderId="9" xfId="0" applyFont="1" applyFill="1" applyBorder="1" applyAlignment="1">
      <alignment horizontal="center" vertical="top" wrapText="1"/>
    </xf>
    <xf numFmtId="0" fontId="2" fillId="5" borderId="9" xfId="0" applyFont="1" applyFill="1" applyBorder="1" applyAlignment="1">
      <alignment horizontal="center" vertical="top"/>
    </xf>
    <xf numFmtId="0" fontId="8" fillId="3" borderId="0" xfId="0" applyFont="1" applyFill="1" applyAlignment="1">
      <alignment horizontal="left" vertical="top"/>
    </xf>
    <xf numFmtId="0" fontId="7" fillId="3" borderId="0" xfId="0" applyFont="1" applyFill="1" applyAlignment="1">
      <alignment horizontal="left" vertical="top"/>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164" fontId="3" fillId="3" borderId="25"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3" fillId="5" borderId="0" xfId="0" applyFont="1" applyFill="1" applyAlignment="1">
      <alignment horizontal="center" vertical="center" wrapText="1"/>
    </xf>
    <xf numFmtId="0" fontId="5" fillId="3" borderId="8" xfId="0" applyFont="1" applyFill="1" applyBorder="1" applyAlignment="1">
      <alignment horizontal="center" wrapText="1"/>
    </xf>
    <xf numFmtId="0" fontId="4" fillId="3" borderId="8" xfId="0" applyFont="1" applyFill="1" applyBorder="1" applyAlignment="1">
      <alignment horizont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6" fillId="3" borderId="9" xfId="0" applyFont="1" applyFill="1" applyBorder="1" applyAlignment="1">
      <alignment horizontal="left"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2" fontId="2" fillId="3" borderId="3" xfId="0" applyNumberFormat="1" applyFont="1" applyFill="1" applyBorder="1" applyAlignment="1">
      <alignment horizontal="center"/>
    </xf>
    <xf numFmtId="0" fontId="8" fillId="0" borderId="14" xfId="0" applyFont="1" applyBorder="1" applyAlignment="1">
      <alignment horizontal="left"/>
    </xf>
    <xf numFmtId="0" fontId="7" fillId="0" borderId="14" xfId="0" applyFont="1" applyBorder="1" applyAlignment="1">
      <alignment horizontal="left"/>
    </xf>
    <xf numFmtId="0" fontId="10" fillId="6" borderId="13" xfId="0" applyFont="1" applyFill="1" applyBorder="1" applyAlignment="1">
      <alignment horizontal="left"/>
    </xf>
    <xf numFmtId="2" fontId="1" fillId="4" borderId="32" xfId="0" applyNumberFormat="1" applyFont="1" applyFill="1" applyBorder="1" applyAlignment="1">
      <alignment horizontal="right" wrapText="1"/>
    </xf>
    <xf numFmtId="2" fontId="2" fillId="4" borderId="33" xfId="0" applyNumberFormat="1" applyFont="1" applyFill="1" applyBorder="1" applyAlignment="1">
      <alignment horizontal="right"/>
    </xf>
    <xf numFmtId="1" fontId="2" fillId="4" borderId="33" xfId="0" applyNumberFormat="1" applyFont="1" applyFill="1" applyBorder="1" applyAlignment="1">
      <alignment horizontal="right"/>
    </xf>
    <xf numFmtId="0" fontId="2" fillId="4" borderId="0" xfId="0" applyFont="1" applyFill="1" applyBorder="1" applyAlignment="1">
      <alignment horizontal="right"/>
    </xf>
    <xf numFmtId="2" fontId="2" fillId="4" borderId="0" xfId="0" applyNumberFormat="1" applyFont="1" applyFill="1" applyBorder="1" applyAlignment="1">
      <alignment horizontal="right"/>
    </xf>
    <xf numFmtId="0" fontId="2" fillId="0" borderId="0" xfId="0" applyFont="1" applyBorder="1"/>
    <xf numFmtId="2" fontId="1" fillId="4" borderId="0" xfId="0" applyNumberFormat="1" applyFont="1" applyFill="1" applyBorder="1" applyAlignment="1">
      <alignment horizontal="right" wrapText="1"/>
    </xf>
    <xf numFmtId="2" fontId="1" fillId="6" borderId="0" xfId="0" applyNumberFormat="1" applyFont="1" applyFill="1" applyBorder="1" applyAlignment="1">
      <alignment horizontal="right" wrapText="1"/>
    </xf>
    <xf numFmtId="0" fontId="2" fillId="3" borderId="0" xfId="0" applyFont="1" applyFill="1" applyBorder="1"/>
    <xf numFmtId="2" fontId="19" fillId="4" borderId="0" xfId="0" applyNumberFormat="1" applyFont="1" applyFill="1" applyBorder="1" applyAlignment="1">
      <alignment horizontal="right" wrapText="1"/>
    </xf>
    <xf numFmtId="2" fontId="19" fillId="6" borderId="0" xfId="0" applyNumberFormat="1" applyFont="1" applyFill="1" applyBorder="1" applyAlignment="1">
      <alignment horizontal="right" wrapText="1"/>
    </xf>
    <xf numFmtId="0" fontId="20" fillId="3" borderId="0" xfId="0" applyFont="1" applyFill="1" applyBorder="1"/>
    <xf numFmtId="2" fontId="2" fillId="0" borderId="0" xfId="0" applyNumberFormat="1" applyFont="1" applyBorder="1"/>
    <xf numFmtId="0" fontId="2" fillId="4" borderId="34" xfId="0" applyFont="1" applyFill="1" applyBorder="1" applyAlignment="1">
      <alignment horizontal="right"/>
    </xf>
    <xf numFmtId="0" fontId="2" fillId="4" borderId="24" xfId="0" applyFont="1" applyFill="1" applyBorder="1" applyAlignment="1">
      <alignment horizontal="right"/>
    </xf>
    <xf numFmtId="0" fontId="2" fillId="6" borderId="18" xfId="0" applyFont="1" applyFill="1" applyBorder="1" applyAlignment="1">
      <alignment horizontal="right"/>
    </xf>
    <xf numFmtId="0" fontId="1" fillId="6" borderId="0" xfId="0" applyFont="1" applyFill="1" applyBorder="1" applyAlignment="1">
      <alignment horizontal="right" wrapText="1"/>
    </xf>
    <xf numFmtId="0" fontId="19" fillId="6" borderId="0" xfId="0" applyFont="1" applyFill="1" applyBorder="1" applyAlignment="1">
      <alignment horizontal="right" wrapText="1"/>
    </xf>
    <xf numFmtId="2" fontId="2" fillId="4" borderId="34" xfId="0" applyNumberFormat="1" applyFont="1" applyFill="1" applyBorder="1" applyAlignment="1">
      <alignment horizontal="right"/>
    </xf>
    <xf numFmtId="2" fontId="2" fillId="4" borderId="18" xfId="0" applyNumberFormat="1" applyFont="1" applyFill="1" applyBorder="1" applyAlignment="1">
      <alignment horizontal="right"/>
    </xf>
    <xf numFmtId="2" fontId="2" fillId="6" borderId="18" xfId="0" applyNumberFormat="1" applyFont="1" applyFill="1" applyBorder="1" applyAlignment="1">
      <alignment horizontal="right"/>
    </xf>
    <xf numFmtId="2" fontId="2" fillId="3" borderId="0" xfId="0" applyNumberFormat="1" applyFont="1" applyFill="1" applyBorder="1" applyAlignment="1"/>
    <xf numFmtId="2" fontId="11" fillId="0" borderId="0" xfId="0" applyNumberFormat="1" applyFont="1" applyFill="1"/>
    <xf numFmtId="2" fontId="11" fillId="3" borderId="31" xfId="0" applyNumberFormat="1" applyFont="1" applyFill="1" applyBorder="1" applyAlignment="1">
      <alignment horizontal="right"/>
    </xf>
    <xf numFmtId="2" fontId="11" fillId="3" borderId="0" xfId="0" applyNumberFormat="1" applyFont="1" applyFill="1" applyBorder="1" applyAlignment="1">
      <alignment horizontal="right"/>
    </xf>
    <xf numFmtId="2" fontId="13" fillId="3" borderId="0" xfId="0" applyNumberFormat="1" applyFont="1" applyFill="1" applyBorder="1" applyAlignment="1">
      <alignment horizontal="right" wrapText="1"/>
    </xf>
    <xf numFmtId="2" fontId="11" fillId="3" borderId="1" xfId="0" applyNumberFormat="1" applyFont="1" applyFill="1" applyBorder="1" applyAlignment="1">
      <alignment horizontal="right"/>
    </xf>
    <xf numFmtId="0" fontId="25" fillId="3" borderId="0" xfId="0" applyFont="1" applyFill="1" applyAlignment="1">
      <alignment horizontal="left" vertical="top"/>
    </xf>
    <xf numFmtId="0" fontId="26" fillId="6" borderId="13" xfId="0" applyFont="1" applyFill="1" applyBorder="1" applyAlignment="1">
      <alignment horizontal="left"/>
    </xf>
    <xf numFmtId="0" fontId="4" fillId="3" borderId="35" xfId="0" applyFont="1" applyFill="1" applyBorder="1" applyAlignment="1">
      <alignment horizontal="center" wrapText="1"/>
    </xf>
    <xf numFmtId="0" fontId="4" fillId="3" borderId="36" xfId="0" applyFont="1" applyFill="1" applyBorder="1" applyAlignment="1">
      <alignment horizontal="center" wrapText="1"/>
    </xf>
    <xf numFmtId="0" fontId="7" fillId="0" borderId="14" xfId="0" applyFont="1" applyBorder="1" applyAlignment="1">
      <alignment horizontal="right"/>
    </xf>
    <xf numFmtId="0" fontId="17" fillId="7" borderId="19" xfId="0" applyFont="1" applyFill="1" applyBorder="1" applyAlignment="1">
      <alignment horizontal="center"/>
    </xf>
    <xf numFmtId="0" fontId="17" fillId="7" borderId="14" xfId="0" applyFont="1" applyFill="1" applyBorder="1" applyAlignment="1">
      <alignment horizontal="center"/>
    </xf>
    <xf numFmtId="164" fontId="3" fillId="0" borderId="37" xfId="0" applyNumberFormat="1" applyFont="1" applyBorder="1"/>
    <xf numFmtId="0" fontId="17" fillId="2" borderId="0" xfId="0" applyFont="1" applyFill="1" applyBorder="1" applyAlignment="1">
      <alignment horizontal="center"/>
    </xf>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Border="1" applyAlignment="1">
      <alignment horizontal="center" wrapText="1"/>
    </xf>
    <xf numFmtId="0" fontId="4" fillId="3" borderId="4" xfId="0" applyFont="1" applyFill="1" applyBorder="1" applyAlignment="1">
      <alignment horizontal="center" wrapText="1"/>
    </xf>
    <xf numFmtId="164" fontId="3" fillId="2" borderId="21" xfId="0" applyNumberFormat="1" applyFont="1" applyFill="1" applyBorder="1" applyAlignment="1">
      <alignment horizontal="right" indent="2"/>
    </xf>
    <xf numFmtId="0" fontId="27" fillId="0" borderId="14" xfId="1" applyFont="1" applyBorder="1" applyAlignment="1">
      <alignment horizontal="left"/>
    </xf>
  </cellXfs>
  <cellStyles count="2">
    <cellStyle name="Hyperlink" xfId="1" builtinId="8"/>
    <cellStyle name="Normal" xfId="0" builtinId="0"/>
  </cellStyles>
  <dxfs count="275">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s>
  <tableStyles count="0" defaultTableStyle="TableStyleMedium2" defaultPivotStyle="PivotStyleLight16"/>
  <colors>
    <mruColors>
      <color rgb="FF000000"/>
      <color rgb="FFFCD5B4"/>
      <color rgb="FFE06C25"/>
      <color rgb="FFF2676B"/>
      <color rgb="FFFCDCDF"/>
      <color rgb="FF656565"/>
      <color rgb="FFE35A3A"/>
      <color rgb="FFF2CAC4"/>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Dashboard!$B$74</c:f>
              <c:strCache>
                <c:ptCount val="1"/>
                <c:pt idx="0">
                  <c:v>Myanmar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Dashboard!$J$74:$O$74</c:f>
              <c:numCache>
                <c:formatCode>0.0</c:formatCode>
                <c:ptCount val="6"/>
                <c:pt idx="0">
                  <c:v>8.3666002653407556</c:v>
                </c:pt>
                <c:pt idx="1">
                  <c:v>7.0813397129186599</c:v>
                </c:pt>
                <c:pt idx="2">
                  <c:v>7.2286889822916587</c:v>
                </c:pt>
                <c:pt idx="3">
                  <c:v>8.4024263844897789</c:v>
                </c:pt>
                <c:pt idx="4">
                  <c:v>8</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Dashboard!$B$75</c:f>
              <c:strCache>
                <c:ptCount val="1"/>
                <c:pt idx="0">
                  <c:v>Niger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Dashboard!$J$75:$O$75</c:f>
              <c:numCache>
                <c:formatCode>0.0</c:formatCode>
                <c:ptCount val="6"/>
                <c:pt idx="0">
                  <c:v>9.7590007294853081</c:v>
                </c:pt>
                <c:pt idx="1">
                  <c:v>10</c:v>
                </c:pt>
                <c:pt idx="2">
                  <c:v>9.0909090909090899</c:v>
                </c:pt>
                <c:pt idx="3">
                  <c:v>10</c:v>
                </c:pt>
                <c:pt idx="4">
                  <c:v>7.875</c:v>
                </c:pt>
                <c:pt idx="5">
                  <c:v>10</c:v>
                </c:pt>
              </c:numCache>
            </c:numRef>
          </c:val>
          <c:extLst>
            <c:ext xmlns:c16="http://schemas.microsoft.com/office/drawing/2014/chart" uri="{C3380CC4-5D6E-409C-BE32-E72D297353CC}">
              <c16:uniqueId val="{00000000-7F4B-574D-9529-75D3AB5B712D}"/>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Dashboard!$B$73</c:f>
              <c:strCache>
                <c:ptCount val="1"/>
                <c:pt idx="0">
                  <c:v>Congo DR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Dashboard!$J$73:$O$73</c:f>
              <c:numCache>
                <c:formatCode>0.0</c:formatCode>
                <c:ptCount val="6"/>
                <c:pt idx="0">
                  <c:v>10</c:v>
                </c:pt>
                <c:pt idx="1">
                  <c:v>10</c:v>
                </c:pt>
                <c:pt idx="2">
                  <c:v>7.6870611478580688</c:v>
                </c:pt>
                <c:pt idx="3">
                  <c:v>9.7833678104365323</c:v>
                </c:pt>
                <c:pt idx="4">
                  <c:v>8</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Dashboard!$B$76</c:f>
              <c:strCache>
                <c:ptCount val="1"/>
                <c:pt idx="0">
                  <c:v>Nigeria</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Dashboard!$J$76:$O$76</c:f>
              <c:numCache>
                <c:formatCode>0.0</c:formatCode>
                <c:ptCount val="6"/>
                <c:pt idx="0">
                  <c:v>9.8742088290657488</c:v>
                </c:pt>
                <c:pt idx="1">
                  <c:v>9.2156513424213156</c:v>
                </c:pt>
                <c:pt idx="2">
                  <c:v>7.2375180772733252</c:v>
                </c:pt>
                <c:pt idx="3">
                  <c:v>8.8640526042791841</c:v>
                </c:pt>
                <c:pt idx="4">
                  <c:v>7.75</c:v>
                </c:pt>
                <c:pt idx="5">
                  <c:v>7.8099114642860643</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Dashboard!$B$301</c:f>
              <c:strCache>
                <c:ptCount val="1"/>
                <c:pt idx="0">
                  <c:v>Myanmar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Dashboard!$J$301:$O$301</c:f>
              <c:numCache>
                <c:formatCode>0.0</c:formatCode>
                <c:ptCount val="6"/>
                <c:pt idx="0">
                  <c:v>7</c:v>
                </c:pt>
                <c:pt idx="1">
                  <c:v>7.0813397129186599</c:v>
                </c:pt>
                <c:pt idx="2">
                  <c:v>8.8429752066115697</c:v>
                </c:pt>
                <c:pt idx="3">
                  <c:v>7.1428571428571397</c:v>
                </c:pt>
                <c:pt idx="4">
                  <c:v>8</c:v>
                </c:pt>
                <c:pt idx="5">
                  <c:v>10</c:v>
                </c:pt>
              </c:numCache>
            </c:numRef>
          </c:val>
          <c:extLst>
            <c:ext xmlns:c16="http://schemas.microsoft.com/office/drawing/2014/chart" uri="{C3380CC4-5D6E-409C-BE32-E72D297353CC}">
              <c16:uniqueId val="{00000000-CE40-B542-BD8F-A64A6915086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Dashboard!$B$302</c:f>
              <c:strCache>
                <c:ptCount val="1"/>
                <c:pt idx="0">
                  <c:v>Niger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Dashboard!$J$302:$O$302</c:f>
              <c:numCache>
                <c:formatCode>0.0</c:formatCode>
                <c:ptCount val="6"/>
                <c:pt idx="0">
                  <c:v>10</c:v>
                </c:pt>
                <c:pt idx="1">
                  <c:v>10</c:v>
                </c:pt>
                <c:pt idx="2">
                  <c:v>9.0909090909090899</c:v>
                </c:pt>
                <c:pt idx="3">
                  <c:v>10</c:v>
                </c:pt>
                <c:pt idx="4">
                  <c:v>7.875</c:v>
                </c:pt>
                <c:pt idx="5">
                  <c:v>10</c:v>
                </c:pt>
              </c:numCache>
            </c:numRef>
          </c:val>
          <c:extLst>
            <c:ext xmlns:c16="http://schemas.microsoft.com/office/drawing/2014/chart" uri="{C3380CC4-5D6E-409C-BE32-E72D297353CC}">
              <c16:uniqueId val="{00000000-AA91-ED4D-8926-8A1B30114608}"/>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Dashboard!$B$300</c:f>
              <c:strCache>
                <c:ptCount val="1"/>
                <c:pt idx="0">
                  <c:v>Congo DR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Dashboard!$J$300:$O$300</c:f>
              <c:numCache>
                <c:formatCode>0.0</c:formatCode>
                <c:ptCount val="6"/>
                <c:pt idx="0">
                  <c:v>10</c:v>
                </c:pt>
                <c:pt idx="1">
                  <c:v>10</c:v>
                </c:pt>
                <c:pt idx="2">
                  <c:v>10</c:v>
                </c:pt>
                <c:pt idx="3">
                  <c:v>9.5714285714285694</c:v>
                </c:pt>
                <c:pt idx="4">
                  <c:v>8</c:v>
                </c:pt>
                <c:pt idx="5">
                  <c:v>10</c:v>
                </c:pt>
              </c:numCache>
            </c:numRef>
          </c:val>
          <c:extLst>
            <c:ext xmlns:c16="http://schemas.microsoft.com/office/drawing/2014/chart" uri="{C3380CC4-5D6E-409C-BE32-E72D297353CC}">
              <c16:uniqueId val="{00000000-032F-AB44-9568-947DD53C6981}"/>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Dashboard!$B$303</c:f>
              <c:strCache>
                <c:ptCount val="1"/>
                <c:pt idx="0">
                  <c:v>Nigeria</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Dashboard!$J$303:$O$303</c:f>
              <c:numCache>
                <c:formatCode>0.0</c:formatCode>
                <c:ptCount val="6"/>
                <c:pt idx="0">
                  <c:v>9.75</c:v>
                </c:pt>
                <c:pt idx="1">
                  <c:v>8.4928229665071804</c:v>
                </c:pt>
                <c:pt idx="2">
                  <c:v>9.60330578512397</c:v>
                </c:pt>
                <c:pt idx="3">
                  <c:v>7.8571428571428603</c:v>
                </c:pt>
                <c:pt idx="4">
                  <c:v>7.75</c:v>
                </c:pt>
                <c:pt idx="5">
                  <c:v>10</c:v>
                </c:pt>
              </c:numCache>
            </c:numRef>
          </c:val>
          <c:extLst>
            <c:ext xmlns:c16="http://schemas.microsoft.com/office/drawing/2014/chart" uri="{C3380CC4-5D6E-409C-BE32-E72D297353CC}">
              <c16:uniqueId val="{00000000-A1E1-3B41-BD06-A5D914798D0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Dashboard!$B$529</c:f>
              <c:strCache>
                <c:ptCount val="1"/>
                <c:pt idx="0">
                  <c:v>Myanmar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Dashboard!$J$529:$O$529</c:f>
              <c:numCache>
                <c:formatCode>0.0</c:formatCode>
                <c:ptCount val="6"/>
                <c:pt idx="0">
                  <c:v>10</c:v>
                </c:pt>
                <c:pt idx="1">
                  <c:v>0</c:v>
                </c:pt>
                <c:pt idx="2">
                  <c:v>5.9090909090909198</c:v>
                </c:pt>
                <c:pt idx="3">
                  <c:v>9.8841076805477996</c:v>
                </c:pt>
                <c:pt idx="4">
                  <c:v>0</c:v>
                </c:pt>
                <c:pt idx="5">
                  <c:v>10</c:v>
                </c:pt>
              </c:numCache>
            </c:numRef>
          </c:val>
          <c:extLst>
            <c:ext xmlns:c16="http://schemas.microsoft.com/office/drawing/2014/chart" uri="{C3380CC4-5D6E-409C-BE32-E72D297353CC}">
              <c16:uniqueId val="{00000000-CE9D-A649-A01C-7CB880F4440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Dashboard!$B$530</c:f>
              <c:strCache>
                <c:ptCount val="1"/>
                <c:pt idx="0">
                  <c:v>Niger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Dashboard!$J$530:$O$530</c:f>
              <c:numCache>
                <c:formatCode>0.0</c:formatCode>
                <c:ptCount val="6"/>
                <c:pt idx="0">
                  <c:v>9.5238095238094793</c:v>
                </c:pt>
                <c:pt idx="1">
                  <c:v>10</c:v>
                </c:pt>
                <c:pt idx="2">
                  <c:v>0</c:v>
                </c:pt>
                <c:pt idx="3">
                  <c:v>0</c:v>
                </c:pt>
                <c:pt idx="4">
                  <c:v>0</c:v>
                </c:pt>
                <c:pt idx="5">
                  <c:v>10</c:v>
                </c:pt>
              </c:numCache>
            </c:numRef>
          </c:val>
          <c:extLst>
            <c:ext xmlns:c16="http://schemas.microsoft.com/office/drawing/2014/chart" uri="{C3380CC4-5D6E-409C-BE32-E72D297353CC}">
              <c16:uniqueId val="{00000000-9EB1-3248-A8A6-420D82CDD4D2}"/>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Dashboard!$B$528</c:f>
              <c:strCache>
                <c:ptCount val="1"/>
                <c:pt idx="0">
                  <c:v>Congo DR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Dashboard!$J$528:$O$528</c:f>
              <c:numCache>
                <c:formatCode>0.0</c:formatCode>
                <c:ptCount val="6"/>
                <c:pt idx="0">
                  <c:v>10</c:v>
                </c:pt>
                <c:pt idx="1">
                  <c:v>10</c:v>
                </c:pt>
                <c:pt idx="2">
                  <c:v>5.9090909090909003</c:v>
                </c:pt>
                <c:pt idx="3">
                  <c:v>10</c:v>
                </c:pt>
                <c:pt idx="4">
                  <c:v>0</c:v>
                </c:pt>
                <c:pt idx="5">
                  <c:v>10</c:v>
                </c:pt>
              </c:numCache>
            </c:numRef>
          </c:val>
          <c:extLst>
            <c:ext xmlns:c16="http://schemas.microsoft.com/office/drawing/2014/chart" uri="{C3380CC4-5D6E-409C-BE32-E72D297353CC}">
              <c16:uniqueId val="{00000000-3914-A440-ADE0-EBDB9AB2CED9}"/>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Dashboard!$B$531</c:f>
              <c:strCache>
                <c:ptCount val="1"/>
                <c:pt idx="0">
                  <c:v>Nigeria</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Dashboard!$J$531:$O$531</c:f>
              <c:numCache>
                <c:formatCode>0.0</c:formatCode>
                <c:ptCount val="6"/>
                <c:pt idx="0">
                  <c:v>10</c:v>
                </c:pt>
                <c:pt idx="1">
                  <c:v>10</c:v>
                </c:pt>
                <c:pt idx="2">
                  <c:v>5.4545454545454701</c:v>
                </c:pt>
                <c:pt idx="3">
                  <c:v>10</c:v>
                </c:pt>
                <c:pt idx="4">
                  <c:v>0</c:v>
                </c:pt>
                <c:pt idx="5">
                  <c:v>6.0994717079986902</c:v>
                </c:pt>
              </c:numCache>
            </c:numRef>
          </c:val>
          <c:extLst>
            <c:ext xmlns:c16="http://schemas.microsoft.com/office/drawing/2014/chart" uri="{C3380CC4-5D6E-409C-BE32-E72D297353CC}">
              <c16:uniqueId val="{00000000-8E63-2343-87F5-48273A54B24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Health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Health!$G$4</c:f>
              <c:strCache>
                <c:ptCount val="1"/>
                <c:pt idx="0">
                  <c:v>Upcoming Threat</c:v>
                </c:pt>
              </c:strCache>
            </c:strRef>
          </c:tx>
          <c:spPr>
            <a:ln w="28575" cap="rnd">
              <a:noFill/>
              <a:round/>
            </a:ln>
            <a:effectLst/>
          </c:spPr>
          <c:marker>
            <c:symbol val="circle"/>
            <c:size val="4"/>
            <c:spPr>
              <a:solidFill>
                <a:srgbClr val="000000"/>
              </a:solidFill>
              <a:ln w="9525">
                <a:noFill/>
              </a:ln>
              <a:effectLst/>
            </c:spPr>
          </c:marker>
          <c:xVal>
            <c:numRef>
              <c:f>Health!$F$6:$F$195</c:f>
              <c:numCache>
                <c:formatCode>0.00</c:formatCode>
                <c:ptCount val="190"/>
                <c:pt idx="0">
                  <c:v>10</c:v>
                </c:pt>
                <c:pt idx="1">
                  <c:v>9</c:v>
                </c:pt>
                <c:pt idx="2">
                  <c:v>5.5</c:v>
                </c:pt>
                <c:pt idx="3">
                  <c:v>4.66</c:v>
                </c:pt>
                <c:pt idx="4">
                  <c:v>3.5</c:v>
                </c:pt>
                <c:pt idx="5">
                  <c:v>4</c:v>
                </c:pt>
                <c:pt idx="6">
                  <c:v>8.1999999999999993</c:v>
                </c:pt>
                <c:pt idx="7">
                  <c:v>0.25</c:v>
                </c:pt>
                <c:pt idx="8">
                  <c:v>2.5</c:v>
                </c:pt>
                <c:pt idx="9">
                  <c:v>7.16</c:v>
                </c:pt>
                <c:pt idx="10">
                  <c:v>10</c:v>
                </c:pt>
                <c:pt idx="11">
                  <c:v>2</c:v>
                </c:pt>
                <c:pt idx="12">
                  <c:v>9.5</c:v>
                </c:pt>
                <c:pt idx="13">
                  <c:v>10</c:v>
                </c:pt>
                <c:pt idx="14">
                  <c:v>8</c:v>
                </c:pt>
                <c:pt idx="15">
                  <c:v>4.88</c:v>
                </c:pt>
                <c:pt idx="16">
                  <c:v>6.12</c:v>
                </c:pt>
                <c:pt idx="17">
                  <c:v>7.88</c:v>
                </c:pt>
                <c:pt idx="18">
                  <c:v>5.44</c:v>
                </c:pt>
                <c:pt idx="19">
                  <c:v>6.94</c:v>
                </c:pt>
                <c:pt idx="20">
                  <c:v>7.64</c:v>
                </c:pt>
                <c:pt idx="21">
                  <c:v>7.25</c:v>
                </c:pt>
                <c:pt idx="22">
                  <c:v>3.75</c:v>
                </c:pt>
                <c:pt idx="23">
                  <c:v>7.62</c:v>
                </c:pt>
                <c:pt idx="24">
                  <c:v>7.48</c:v>
                </c:pt>
                <c:pt idx="25">
                  <c:v>5.94</c:v>
                </c:pt>
                <c:pt idx="26">
                  <c:v>7.78</c:v>
                </c:pt>
                <c:pt idx="27">
                  <c:v>10</c:v>
                </c:pt>
                <c:pt idx="28">
                  <c:v>0</c:v>
                </c:pt>
                <c:pt idx="29">
                  <c:v>0.60000000000000098</c:v>
                </c:pt>
                <c:pt idx="30">
                  <c:v>2.5</c:v>
                </c:pt>
                <c:pt idx="31">
                  <c:v>4.3600000000000003</c:v>
                </c:pt>
                <c:pt idx="32">
                  <c:v>9</c:v>
                </c:pt>
                <c:pt idx="33">
                  <c:v>9.25</c:v>
                </c:pt>
                <c:pt idx="34">
                  <c:v>10</c:v>
                </c:pt>
                <c:pt idx="35">
                  <c:v>9.2799999999999994</c:v>
                </c:pt>
                <c:pt idx="36">
                  <c:v>5.75</c:v>
                </c:pt>
                <c:pt idx="37">
                  <c:v>10</c:v>
                </c:pt>
                <c:pt idx="38">
                  <c:v>8.14</c:v>
                </c:pt>
                <c:pt idx="39">
                  <c:v>4.9800000000000004</c:v>
                </c:pt>
                <c:pt idx="40">
                  <c:v>6.96</c:v>
                </c:pt>
                <c:pt idx="41">
                  <c:v>5.4</c:v>
                </c:pt>
                <c:pt idx="42">
                  <c:v>3.6</c:v>
                </c:pt>
                <c:pt idx="43">
                  <c:v>0.79999999999999905</c:v>
                </c:pt>
                <c:pt idx="44">
                  <c:v>9.36</c:v>
                </c:pt>
                <c:pt idx="45">
                  <c:v>9.1999999999999993</c:v>
                </c:pt>
                <c:pt idx="46">
                  <c:v>0.25</c:v>
                </c:pt>
                <c:pt idx="47">
                  <c:v>6.34</c:v>
                </c:pt>
                <c:pt idx="48">
                  <c:v>9.2799999999999994</c:v>
                </c:pt>
                <c:pt idx="49">
                  <c:v>4.75</c:v>
                </c:pt>
                <c:pt idx="50">
                  <c:v>6.02</c:v>
                </c:pt>
                <c:pt idx="51">
                  <c:v>9.75</c:v>
                </c:pt>
                <c:pt idx="52">
                  <c:v>2</c:v>
                </c:pt>
                <c:pt idx="53">
                  <c:v>2.6</c:v>
                </c:pt>
                <c:pt idx="54">
                  <c:v>9.75</c:v>
                </c:pt>
                <c:pt idx="55">
                  <c:v>0.26</c:v>
                </c:pt>
                <c:pt idx="56">
                  <c:v>8.86</c:v>
                </c:pt>
                <c:pt idx="57">
                  <c:v>2.5</c:v>
                </c:pt>
                <c:pt idx="58">
                  <c:v>7.44</c:v>
                </c:pt>
                <c:pt idx="59">
                  <c:v>10</c:v>
                </c:pt>
                <c:pt idx="60">
                  <c:v>1.5</c:v>
                </c:pt>
                <c:pt idx="61">
                  <c:v>5</c:v>
                </c:pt>
                <c:pt idx="62">
                  <c:v>6.9</c:v>
                </c:pt>
                <c:pt idx="63">
                  <c:v>10</c:v>
                </c:pt>
                <c:pt idx="64">
                  <c:v>9.25</c:v>
                </c:pt>
                <c:pt idx="65">
                  <c:v>10</c:v>
                </c:pt>
                <c:pt idx="66">
                  <c:v>10</c:v>
                </c:pt>
                <c:pt idx="67">
                  <c:v>3.25</c:v>
                </c:pt>
                <c:pt idx="68">
                  <c:v>8.5</c:v>
                </c:pt>
                <c:pt idx="69">
                  <c:v>7.46</c:v>
                </c:pt>
                <c:pt idx="70">
                  <c:v>7.66</c:v>
                </c:pt>
                <c:pt idx="71">
                  <c:v>8.48</c:v>
                </c:pt>
                <c:pt idx="72">
                  <c:v>3.75</c:v>
                </c:pt>
                <c:pt idx="73">
                  <c:v>10</c:v>
                </c:pt>
                <c:pt idx="74">
                  <c:v>3.5</c:v>
                </c:pt>
                <c:pt idx="75">
                  <c:v>6</c:v>
                </c:pt>
                <c:pt idx="76">
                  <c:v>6.5</c:v>
                </c:pt>
                <c:pt idx="77">
                  <c:v>2.5</c:v>
                </c:pt>
                <c:pt idx="78">
                  <c:v>6.46</c:v>
                </c:pt>
                <c:pt idx="79">
                  <c:v>8.84</c:v>
                </c:pt>
                <c:pt idx="80">
                  <c:v>4.74</c:v>
                </c:pt>
                <c:pt idx="81">
                  <c:v>4.54</c:v>
                </c:pt>
                <c:pt idx="82">
                  <c:v>3</c:v>
                </c:pt>
                <c:pt idx="83">
                  <c:v>8.1999999999999993</c:v>
                </c:pt>
                <c:pt idx="84">
                  <c:v>5.75</c:v>
                </c:pt>
                <c:pt idx="85">
                  <c:v>2.04</c:v>
                </c:pt>
                <c:pt idx="86">
                  <c:v>5.86</c:v>
                </c:pt>
                <c:pt idx="87">
                  <c:v>9</c:v>
                </c:pt>
                <c:pt idx="88">
                  <c:v>4.5</c:v>
                </c:pt>
                <c:pt idx="89">
                  <c:v>7.25</c:v>
                </c:pt>
                <c:pt idx="90">
                  <c:v>10</c:v>
                </c:pt>
                <c:pt idx="91">
                  <c:v>8.76</c:v>
                </c:pt>
                <c:pt idx="92">
                  <c:v>10</c:v>
                </c:pt>
                <c:pt idx="93">
                  <c:v>4.78</c:v>
                </c:pt>
                <c:pt idx="94">
                  <c:v>6.5</c:v>
                </c:pt>
                <c:pt idx="95">
                  <c:v>7.5</c:v>
                </c:pt>
                <c:pt idx="96">
                  <c:v>10</c:v>
                </c:pt>
                <c:pt idx="97">
                  <c:v>8.86</c:v>
                </c:pt>
                <c:pt idx="98">
                  <c:v>6.94</c:v>
                </c:pt>
                <c:pt idx="99">
                  <c:v>5.3</c:v>
                </c:pt>
                <c:pt idx="100">
                  <c:v>7.22</c:v>
                </c:pt>
                <c:pt idx="101">
                  <c:v>10</c:v>
                </c:pt>
                <c:pt idx="102">
                  <c:v>3</c:v>
                </c:pt>
                <c:pt idx="103">
                  <c:v>5.24</c:v>
                </c:pt>
                <c:pt idx="104">
                  <c:v>3.5</c:v>
                </c:pt>
                <c:pt idx="105">
                  <c:v>5.75</c:v>
                </c:pt>
                <c:pt idx="106">
                  <c:v>6</c:v>
                </c:pt>
                <c:pt idx="107">
                  <c:v>10</c:v>
                </c:pt>
                <c:pt idx="108">
                  <c:v>7.24</c:v>
                </c:pt>
                <c:pt idx="109">
                  <c:v>4.25</c:v>
                </c:pt>
                <c:pt idx="110">
                  <c:v>10</c:v>
                </c:pt>
                <c:pt idx="111">
                  <c:v>6.18</c:v>
                </c:pt>
                <c:pt idx="112">
                  <c:v>9.25</c:v>
                </c:pt>
                <c:pt idx="113">
                  <c:v>6.54</c:v>
                </c:pt>
                <c:pt idx="114">
                  <c:v>7</c:v>
                </c:pt>
                <c:pt idx="115">
                  <c:v>5.26</c:v>
                </c:pt>
                <c:pt idx="116">
                  <c:v>4.25</c:v>
                </c:pt>
                <c:pt idx="117">
                  <c:v>10</c:v>
                </c:pt>
                <c:pt idx="118">
                  <c:v>9.5</c:v>
                </c:pt>
                <c:pt idx="119">
                  <c:v>7.02</c:v>
                </c:pt>
                <c:pt idx="120">
                  <c:v>9.25</c:v>
                </c:pt>
                <c:pt idx="121">
                  <c:v>3</c:v>
                </c:pt>
                <c:pt idx="122">
                  <c:v>7.75</c:v>
                </c:pt>
                <c:pt idx="123">
                  <c:v>10</c:v>
                </c:pt>
                <c:pt idx="124">
                  <c:v>9.75</c:v>
                </c:pt>
                <c:pt idx="125">
                  <c:v>6.5</c:v>
                </c:pt>
                <c:pt idx="126">
                  <c:v>1.25</c:v>
                </c:pt>
                <c:pt idx="127">
                  <c:v>1.08</c:v>
                </c:pt>
                <c:pt idx="128">
                  <c:v>7.75</c:v>
                </c:pt>
                <c:pt idx="129">
                  <c:v>9.84</c:v>
                </c:pt>
                <c:pt idx="130">
                  <c:v>3.2</c:v>
                </c:pt>
                <c:pt idx="131">
                  <c:v>5.38</c:v>
                </c:pt>
                <c:pt idx="132">
                  <c:v>8.25</c:v>
                </c:pt>
                <c:pt idx="133">
                  <c:v>5.26</c:v>
                </c:pt>
                <c:pt idx="134">
                  <c:v>5.75</c:v>
                </c:pt>
                <c:pt idx="135">
                  <c:v>6.75</c:v>
                </c:pt>
                <c:pt idx="136">
                  <c:v>9.6199999999999992</c:v>
                </c:pt>
                <c:pt idx="137">
                  <c:v>9.25</c:v>
                </c:pt>
                <c:pt idx="138">
                  <c:v>2.92</c:v>
                </c:pt>
                <c:pt idx="139">
                  <c:v>6.75</c:v>
                </c:pt>
                <c:pt idx="140">
                  <c:v>2</c:v>
                </c:pt>
                <c:pt idx="141">
                  <c:v>6.86</c:v>
                </c:pt>
                <c:pt idx="142">
                  <c:v>5.76</c:v>
                </c:pt>
                <c:pt idx="143">
                  <c:v>4.84</c:v>
                </c:pt>
                <c:pt idx="144">
                  <c:v>5.14</c:v>
                </c:pt>
                <c:pt idx="145">
                  <c:v>7.5</c:v>
                </c:pt>
                <c:pt idx="146">
                  <c:v>4.1399999999999997</c:v>
                </c:pt>
                <c:pt idx="147">
                  <c:v>9.5</c:v>
                </c:pt>
                <c:pt idx="148">
                  <c:v>7.75</c:v>
                </c:pt>
                <c:pt idx="149">
                  <c:v>2.2599999999999998</c:v>
                </c:pt>
                <c:pt idx="150">
                  <c:v>9.86</c:v>
                </c:pt>
                <c:pt idx="151">
                  <c:v>10</c:v>
                </c:pt>
                <c:pt idx="152">
                  <c:v>5.5</c:v>
                </c:pt>
                <c:pt idx="153">
                  <c:v>10</c:v>
                </c:pt>
                <c:pt idx="154">
                  <c:v>4.25</c:v>
                </c:pt>
                <c:pt idx="155">
                  <c:v>10</c:v>
                </c:pt>
                <c:pt idx="156">
                  <c:v>10</c:v>
                </c:pt>
                <c:pt idx="157">
                  <c:v>6.7</c:v>
                </c:pt>
                <c:pt idx="158">
                  <c:v>4.42</c:v>
                </c:pt>
                <c:pt idx="159">
                  <c:v>1.75</c:v>
                </c:pt>
                <c:pt idx="160">
                  <c:v>0.5</c:v>
                </c:pt>
                <c:pt idx="161">
                  <c:v>8.25</c:v>
                </c:pt>
                <c:pt idx="162">
                  <c:v>7.62</c:v>
                </c:pt>
                <c:pt idx="163">
                  <c:v>10</c:v>
                </c:pt>
                <c:pt idx="164">
                  <c:v>10</c:v>
                </c:pt>
                <c:pt idx="165">
                  <c:v>9.75</c:v>
                </c:pt>
                <c:pt idx="166">
                  <c:v>4.5</c:v>
                </c:pt>
                <c:pt idx="167">
                  <c:v>7.54</c:v>
                </c:pt>
                <c:pt idx="168">
                  <c:v>7.64</c:v>
                </c:pt>
                <c:pt idx="169">
                  <c:v>8.8000000000000007</c:v>
                </c:pt>
                <c:pt idx="170">
                  <c:v>8.98</c:v>
                </c:pt>
                <c:pt idx="171">
                  <c:v>6.68</c:v>
                </c:pt>
                <c:pt idx="172">
                  <c:v>7.26</c:v>
                </c:pt>
                <c:pt idx="173">
                  <c:v>4.75</c:v>
                </c:pt>
                <c:pt idx="174">
                  <c:v>9.68</c:v>
                </c:pt>
                <c:pt idx="175">
                  <c:v>9</c:v>
                </c:pt>
                <c:pt idx="176">
                  <c:v>10</c:v>
                </c:pt>
                <c:pt idx="177">
                  <c:v>6.4</c:v>
                </c:pt>
                <c:pt idx="178">
                  <c:v>5.74</c:v>
                </c:pt>
                <c:pt idx="179">
                  <c:v>1.25</c:v>
                </c:pt>
                <c:pt idx="180">
                  <c:v>7.14</c:v>
                </c:pt>
                <c:pt idx="181">
                  <c:v>7.4</c:v>
                </c:pt>
                <c:pt idx="182">
                  <c:v>9.4</c:v>
                </c:pt>
                <c:pt idx="183">
                  <c:v>4.5</c:v>
                </c:pt>
                <c:pt idx="184">
                  <c:v>8.7799999999999994</c:v>
                </c:pt>
                <c:pt idx="185">
                  <c:v>8.7200000000000006</c:v>
                </c:pt>
                <c:pt idx="186">
                  <c:v>10</c:v>
                </c:pt>
                <c:pt idx="187">
                  <c:v>6.75</c:v>
                </c:pt>
                <c:pt idx="188">
                  <c:v>10</c:v>
                </c:pt>
                <c:pt idx="189">
                  <c:v>8.25</c:v>
                </c:pt>
              </c:numCache>
            </c:numRef>
          </c:xVal>
          <c:yVal>
            <c:numRef>
              <c:f>Health!$G$6:$G$195</c:f>
              <c:numCache>
                <c:formatCode>0.00</c:formatCode>
                <c:ptCount val="190"/>
                <c:pt idx="0">
                  <c:v>9.4015384615384594</c:v>
                </c:pt>
                <c:pt idx="1">
                  <c:v>5.2138461538461502</c:v>
                </c:pt>
                <c:pt idx="2">
                  <c:v>10</c:v>
                </c:pt>
                <c:pt idx="3">
                  <c:v>10</c:v>
                </c:pt>
                <c:pt idx="4">
                  <c:v>7.1428571428571104</c:v>
                </c:pt>
                <c:pt idx="5">
                  <c:v>2.20608</c:v>
                </c:pt>
                <c:pt idx="6">
                  <c:v>10</c:v>
                </c:pt>
                <c:pt idx="7">
                  <c:v>7.1428571428571104</c:v>
                </c:pt>
                <c:pt idx="8">
                  <c:v>6.7900799999999997</c:v>
                </c:pt>
                <c:pt idx="9">
                  <c:v>7.1428571428571104</c:v>
                </c:pt>
                <c:pt idx="10">
                  <c:v>10</c:v>
                </c:pt>
                <c:pt idx="11">
                  <c:v>6.6559999999999997</c:v>
                </c:pt>
                <c:pt idx="12">
                  <c:v>7.1428571428571104</c:v>
                </c:pt>
                <c:pt idx="13">
                  <c:v>10</c:v>
                </c:pt>
                <c:pt idx="14">
                  <c:v>2.3809523809523698</c:v>
                </c:pt>
                <c:pt idx="15">
                  <c:v>9.2520000000000007</c:v>
                </c:pt>
                <c:pt idx="16">
                  <c:v>10</c:v>
                </c:pt>
                <c:pt idx="17">
                  <c:v>10</c:v>
                </c:pt>
                <c:pt idx="18">
                  <c:v>8.1859999999999999</c:v>
                </c:pt>
                <c:pt idx="19">
                  <c:v>6.8461538461538503</c:v>
                </c:pt>
                <c:pt idx="20">
                  <c:v>10</c:v>
                </c:pt>
                <c:pt idx="21">
                  <c:v>7.60615384615385</c:v>
                </c:pt>
                <c:pt idx="22">
                  <c:v>10</c:v>
                </c:pt>
                <c:pt idx="23">
                  <c:v>10</c:v>
                </c:pt>
                <c:pt idx="24">
                  <c:v>5.4707692307692302</c:v>
                </c:pt>
                <c:pt idx="25">
                  <c:v>10</c:v>
                </c:pt>
                <c:pt idx="26">
                  <c:v>9.5238095238094793</c:v>
                </c:pt>
                <c:pt idx="27">
                  <c:v>10</c:v>
                </c:pt>
                <c:pt idx="28">
                  <c:v>4.7619047619047397</c:v>
                </c:pt>
                <c:pt idx="29">
                  <c:v>4.8520000000000003</c:v>
                </c:pt>
                <c:pt idx="30">
                  <c:v>10</c:v>
                </c:pt>
                <c:pt idx="31">
                  <c:v>10</c:v>
                </c:pt>
                <c:pt idx="32">
                  <c:v>6.1538461538461497</c:v>
                </c:pt>
                <c:pt idx="33">
                  <c:v>10</c:v>
                </c:pt>
                <c:pt idx="34">
                  <c:v>10</c:v>
                </c:pt>
                <c:pt idx="35">
                  <c:v>6.9230769230769198</c:v>
                </c:pt>
                <c:pt idx="36">
                  <c:v>7.5860000000000003</c:v>
                </c:pt>
                <c:pt idx="37">
                  <c:v>5.2560000000000002</c:v>
                </c:pt>
                <c:pt idx="38">
                  <c:v>2.9188800000000001</c:v>
                </c:pt>
                <c:pt idx="39">
                  <c:v>4.7619047619047397</c:v>
                </c:pt>
                <c:pt idx="40">
                  <c:v>4.7619047619047397</c:v>
                </c:pt>
                <c:pt idx="41">
                  <c:v>10</c:v>
                </c:pt>
                <c:pt idx="42">
                  <c:v>10</c:v>
                </c:pt>
                <c:pt idx="43">
                  <c:v>10</c:v>
                </c:pt>
                <c:pt idx="44">
                  <c:v>10</c:v>
                </c:pt>
                <c:pt idx="45">
                  <c:v>9.5238095238094793</c:v>
                </c:pt>
                <c:pt idx="46">
                  <c:v>10</c:v>
                </c:pt>
                <c:pt idx="47">
                  <c:v>3.3338461538461499</c:v>
                </c:pt>
                <c:pt idx="48">
                  <c:v>2.9907692307692302</c:v>
                </c:pt>
                <c:pt idx="49">
                  <c:v>4.7619047619047397</c:v>
                </c:pt>
                <c:pt idx="50">
                  <c:v>2.7861538461538502</c:v>
                </c:pt>
                <c:pt idx="51">
                  <c:v>9.5238095238094793</c:v>
                </c:pt>
                <c:pt idx="52">
                  <c:v>10</c:v>
                </c:pt>
                <c:pt idx="53">
                  <c:v>10</c:v>
                </c:pt>
                <c:pt idx="54">
                  <c:v>10</c:v>
                </c:pt>
                <c:pt idx="55">
                  <c:v>9.5238095238094793</c:v>
                </c:pt>
                <c:pt idx="56">
                  <c:v>10</c:v>
                </c:pt>
                <c:pt idx="57">
                  <c:v>10</c:v>
                </c:pt>
                <c:pt idx="58">
                  <c:v>0</c:v>
                </c:pt>
                <c:pt idx="59">
                  <c:v>10</c:v>
                </c:pt>
                <c:pt idx="60">
                  <c:v>10</c:v>
                </c:pt>
                <c:pt idx="61">
                  <c:v>9.5238095238094793</c:v>
                </c:pt>
                <c:pt idx="62">
                  <c:v>5.6415384615384596</c:v>
                </c:pt>
                <c:pt idx="63">
                  <c:v>10</c:v>
                </c:pt>
                <c:pt idx="64">
                  <c:v>9.5238095238094793</c:v>
                </c:pt>
                <c:pt idx="65">
                  <c:v>1.4324427117999401</c:v>
                </c:pt>
                <c:pt idx="66">
                  <c:v>0.34211999999999998</c:v>
                </c:pt>
                <c:pt idx="67">
                  <c:v>4.7619047619047397</c:v>
                </c:pt>
                <c:pt idx="68">
                  <c:v>6.6666666666748099E-4</c:v>
                </c:pt>
                <c:pt idx="69">
                  <c:v>5.3415384615384598</c:v>
                </c:pt>
                <c:pt idx="70">
                  <c:v>10</c:v>
                </c:pt>
                <c:pt idx="71">
                  <c:v>7.1428571428571104</c:v>
                </c:pt>
                <c:pt idx="72">
                  <c:v>9.4659999999999993</c:v>
                </c:pt>
                <c:pt idx="73">
                  <c:v>5.9830769230769203</c:v>
                </c:pt>
                <c:pt idx="74">
                  <c:v>10</c:v>
                </c:pt>
                <c:pt idx="75">
                  <c:v>4.7619047619047397</c:v>
                </c:pt>
                <c:pt idx="76">
                  <c:v>7.1428571428571104</c:v>
                </c:pt>
                <c:pt idx="77">
                  <c:v>10</c:v>
                </c:pt>
                <c:pt idx="78">
                  <c:v>3.6524800000000002</c:v>
                </c:pt>
                <c:pt idx="79">
                  <c:v>9.9878305307626096</c:v>
                </c:pt>
                <c:pt idx="80">
                  <c:v>7.1428571428571104</c:v>
                </c:pt>
                <c:pt idx="81">
                  <c:v>10</c:v>
                </c:pt>
                <c:pt idx="82">
                  <c:v>10</c:v>
                </c:pt>
                <c:pt idx="83">
                  <c:v>8.0290001570116001</c:v>
                </c:pt>
                <c:pt idx="84">
                  <c:v>10</c:v>
                </c:pt>
                <c:pt idx="85">
                  <c:v>4.02615384615385</c:v>
                </c:pt>
                <c:pt idx="86">
                  <c:v>7.1428571428571104</c:v>
                </c:pt>
                <c:pt idx="87">
                  <c:v>4.6153846153846203</c:v>
                </c:pt>
                <c:pt idx="88">
                  <c:v>6.83692307692308</c:v>
                </c:pt>
                <c:pt idx="89">
                  <c:v>7.1428571428571104</c:v>
                </c:pt>
                <c:pt idx="90">
                  <c:v>9.9138461538461495</c:v>
                </c:pt>
                <c:pt idx="91">
                  <c:v>0.10743999999999999</c:v>
                </c:pt>
                <c:pt idx="92">
                  <c:v>2.9061538461538499</c:v>
                </c:pt>
                <c:pt idx="93">
                  <c:v>10</c:v>
                </c:pt>
                <c:pt idx="94">
                  <c:v>10</c:v>
                </c:pt>
                <c:pt idx="95">
                  <c:v>10</c:v>
                </c:pt>
                <c:pt idx="96">
                  <c:v>5.7261538461538501</c:v>
                </c:pt>
                <c:pt idx="97">
                  <c:v>4.1030769230769204</c:v>
                </c:pt>
                <c:pt idx="98">
                  <c:v>6.3793199999999999</c:v>
                </c:pt>
                <c:pt idx="99">
                  <c:v>10</c:v>
                </c:pt>
                <c:pt idx="100">
                  <c:v>10</c:v>
                </c:pt>
                <c:pt idx="101">
                  <c:v>9.7360000000000007</c:v>
                </c:pt>
                <c:pt idx="102">
                  <c:v>10</c:v>
                </c:pt>
                <c:pt idx="103">
                  <c:v>10</c:v>
                </c:pt>
                <c:pt idx="104">
                  <c:v>10</c:v>
                </c:pt>
                <c:pt idx="105">
                  <c:v>7.1428571428571104</c:v>
                </c:pt>
                <c:pt idx="106">
                  <c:v>9.3619199999999996</c:v>
                </c:pt>
                <c:pt idx="107">
                  <c:v>5.9830769230769203</c:v>
                </c:pt>
                <c:pt idx="108">
                  <c:v>10</c:v>
                </c:pt>
                <c:pt idx="109">
                  <c:v>10</c:v>
                </c:pt>
                <c:pt idx="110">
                  <c:v>0</c:v>
                </c:pt>
                <c:pt idx="111">
                  <c:v>7.1319999999999997</c:v>
                </c:pt>
                <c:pt idx="112">
                  <c:v>10</c:v>
                </c:pt>
                <c:pt idx="113">
                  <c:v>10</c:v>
                </c:pt>
                <c:pt idx="114">
                  <c:v>10</c:v>
                </c:pt>
                <c:pt idx="115">
                  <c:v>10</c:v>
                </c:pt>
                <c:pt idx="116">
                  <c:v>10</c:v>
                </c:pt>
                <c:pt idx="117">
                  <c:v>3.8461538461538498</c:v>
                </c:pt>
                <c:pt idx="118">
                  <c:v>10</c:v>
                </c:pt>
                <c:pt idx="119">
                  <c:v>10</c:v>
                </c:pt>
                <c:pt idx="120">
                  <c:v>5.5553846153846198</c:v>
                </c:pt>
                <c:pt idx="121">
                  <c:v>9.5238095238094793</c:v>
                </c:pt>
                <c:pt idx="122">
                  <c:v>4.9569230769230801</c:v>
                </c:pt>
                <c:pt idx="123">
                  <c:v>9.5238095238094793</c:v>
                </c:pt>
                <c:pt idx="124">
                  <c:v>10</c:v>
                </c:pt>
                <c:pt idx="125">
                  <c:v>10</c:v>
                </c:pt>
                <c:pt idx="126">
                  <c:v>8.5579999999999998</c:v>
                </c:pt>
                <c:pt idx="127">
                  <c:v>9.5238095238094793</c:v>
                </c:pt>
                <c:pt idx="128">
                  <c:v>4.7619047619047397</c:v>
                </c:pt>
                <c:pt idx="129">
                  <c:v>0</c:v>
                </c:pt>
                <c:pt idx="130">
                  <c:v>10</c:v>
                </c:pt>
                <c:pt idx="131">
                  <c:v>4.7619047619047397</c:v>
                </c:pt>
                <c:pt idx="132">
                  <c:v>3.1707692307692299</c:v>
                </c:pt>
                <c:pt idx="133">
                  <c:v>8.0779999999999994</c:v>
                </c:pt>
                <c:pt idx="134">
                  <c:v>10</c:v>
                </c:pt>
                <c:pt idx="135">
                  <c:v>7.1428571428571104</c:v>
                </c:pt>
                <c:pt idx="136">
                  <c:v>0</c:v>
                </c:pt>
                <c:pt idx="137">
                  <c:v>7.1428571428571104</c:v>
                </c:pt>
                <c:pt idx="138">
                  <c:v>10</c:v>
                </c:pt>
                <c:pt idx="139">
                  <c:v>0</c:v>
                </c:pt>
                <c:pt idx="140">
                  <c:v>10</c:v>
                </c:pt>
                <c:pt idx="141">
                  <c:v>5.4855200000000002</c:v>
                </c:pt>
                <c:pt idx="142">
                  <c:v>10</c:v>
                </c:pt>
                <c:pt idx="143">
                  <c:v>6.8159999999999998</c:v>
                </c:pt>
                <c:pt idx="144">
                  <c:v>6.21</c:v>
                </c:pt>
                <c:pt idx="145">
                  <c:v>9.5238095238094793</c:v>
                </c:pt>
                <c:pt idx="146">
                  <c:v>10</c:v>
                </c:pt>
                <c:pt idx="147">
                  <c:v>10</c:v>
                </c:pt>
                <c:pt idx="148">
                  <c:v>10</c:v>
                </c:pt>
                <c:pt idx="149">
                  <c:v>2.3809523809523698</c:v>
                </c:pt>
                <c:pt idx="150">
                  <c:v>7.8630769230769202</c:v>
                </c:pt>
                <c:pt idx="151">
                  <c:v>10</c:v>
                </c:pt>
                <c:pt idx="152">
                  <c:v>7.1428571428571104</c:v>
                </c:pt>
                <c:pt idx="153">
                  <c:v>10</c:v>
                </c:pt>
                <c:pt idx="154">
                  <c:v>10</c:v>
                </c:pt>
                <c:pt idx="155">
                  <c:v>10</c:v>
                </c:pt>
                <c:pt idx="156">
                  <c:v>7.6923076923076898</c:v>
                </c:pt>
                <c:pt idx="157">
                  <c:v>2.5646153846153799</c:v>
                </c:pt>
                <c:pt idx="158">
                  <c:v>10</c:v>
                </c:pt>
                <c:pt idx="159">
                  <c:v>10</c:v>
                </c:pt>
                <c:pt idx="160">
                  <c:v>10</c:v>
                </c:pt>
                <c:pt idx="161">
                  <c:v>5.1719999999999997</c:v>
                </c:pt>
                <c:pt idx="162">
                  <c:v>10</c:v>
                </c:pt>
                <c:pt idx="163">
                  <c:v>7.7353846153846204</c:v>
                </c:pt>
                <c:pt idx="164">
                  <c:v>10</c:v>
                </c:pt>
                <c:pt idx="165">
                  <c:v>10</c:v>
                </c:pt>
                <c:pt idx="166">
                  <c:v>10</c:v>
                </c:pt>
                <c:pt idx="167">
                  <c:v>9.4876923076923099</c:v>
                </c:pt>
                <c:pt idx="168">
                  <c:v>6.1538461538461497</c:v>
                </c:pt>
                <c:pt idx="169">
                  <c:v>9.5238095238094793</c:v>
                </c:pt>
                <c:pt idx="170">
                  <c:v>7.0938461538461501</c:v>
                </c:pt>
                <c:pt idx="171">
                  <c:v>10</c:v>
                </c:pt>
                <c:pt idx="172">
                  <c:v>9.5238095238094793</c:v>
                </c:pt>
                <c:pt idx="173">
                  <c:v>3.5349200000000001</c:v>
                </c:pt>
                <c:pt idx="174">
                  <c:v>0</c:v>
                </c:pt>
                <c:pt idx="175">
                  <c:v>10</c:v>
                </c:pt>
                <c:pt idx="176">
                  <c:v>10</c:v>
                </c:pt>
                <c:pt idx="177">
                  <c:v>5.6239999999999997</c:v>
                </c:pt>
                <c:pt idx="178">
                  <c:v>7.1428571428571104</c:v>
                </c:pt>
                <c:pt idx="179">
                  <c:v>10</c:v>
                </c:pt>
                <c:pt idx="180">
                  <c:v>7.18</c:v>
                </c:pt>
                <c:pt idx="181">
                  <c:v>10</c:v>
                </c:pt>
                <c:pt idx="182">
                  <c:v>4.7619047619047397</c:v>
                </c:pt>
                <c:pt idx="183">
                  <c:v>1.88</c:v>
                </c:pt>
                <c:pt idx="184">
                  <c:v>9.5238095238094793</c:v>
                </c:pt>
                <c:pt idx="185">
                  <c:v>2.8800000000000402E-2</c:v>
                </c:pt>
                <c:pt idx="186">
                  <c:v>10</c:v>
                </c:pt>
                <c:pt idx="187">
                  <c:v>7.1428571428571104</c:v>
                </c:pt>
                <c:pt idx="188">
                  <c:v>7.3507692307692301</c:v>
                </c:pt>
                <c:pt idx="189">
                  <c:v>4.7619047619047397</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All Dimensions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a:t>
                </a:r>
                <a:r>
                  <a:rPr lang="en-US" baseline="0"/>
                  <a:t> Vulnerability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Upcoming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Socioecon.</a:t>
            </a:r>
            <a:r>
              <a:rPr lang="en-US" baseline="0"/>
              <a:t> Vulnerability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Socioeconomic!$F$6:$F$195</c:f>
              <c:numCache>
                <c:formatCode>0.00</c:formatCode>
                <c:ptCount val="190"/>
                <c:pt idx="0">
                  <c:v>10</c:v>
                </c:pt>
                <c:pt idx="1">
                  <c:v>8.4285714285714306</c:v>
                </c:pt>
                <c:pt idx="2">
                  <c:v>3.1428571428571401</c:v>
                </c:pt>
                <c:pt idx="3">
                  <c:v>1.1428571428571399</c:v>
                </c:pt>
                <c:pt idx="4">
                  <c:v>2.5714285714285698</c:v>
                </c:pt>
                <c:pt idx="5">
                  <c:v>2.8571428571428599</c:v>
                </c:pt>
                <c:pt idx="6">
                  <c:v>2.8571428571428599</c:v>
                </c:pt>
                <c:pt idx="7">
                  <c:v>0.71428571428571397</c:v>
                </c:pt>
                <c:pt idx="8">
                  <c:v>0.42857142857142899</c:v>
                </c:pt>
                <c:pt idx="9">
                  <c:v>3.71428571428571</c:v>
                </c:pt>
                <c:pt idx="10">
                  <c:v>10</c:v>
                </c:pt>
                <c:pt idx="11">
                  <c:v>0.42857142857142899</c:v>
                </c:pt>
                <c:pt idx="12">
                  <c:v>9.28571428571429</c:v>
                </c:pt>
                <c:pt idx="13">
                  <c:v>9.71428571428571</c:v>
                </c:pt>
                <c:pt idx="14">
                  <c:v>6.8571428571428603</c:v>
                </c:pt>
                <c:pt idx="15">
                  <c:v>2.71428571428571</c:v>
                </c:pt>
                <c:pt idx="16">
                  <c:v>1.8571428571428601</c:v>
                </c:pt>
                <c:pt idx="17">
                  <c:v>3.71428571428571</c:v>
                </c:pt>
                <c:pt idx="18">
                  <c:v>3.8571428571428599</c:v>
                </c:pt>
                <c:pt idx="19">
                  <c:v>1.71428571428572</c:v>
                </c:pt>
                <c:pt idx="20">
                  <c:v>5.28571428571429</c:v>
                </c:pt>
                <c:pt idx="21">
                  <c:v>6.4285714285714297</c:v>
                </c:pt>
                <c:pt idx="22">
                  <c:v>4.8571428571428603</c:v>
                </c:pt>
                <c:pt idx="23">
                  <c:v>3.2857142857142798</c:v>
                </c:pt>
                <c:pt idx="24">
                  <c:v>1.8571428571428601</c:v>
                </c:pt>
                <c:pt idx="25">
                  <c:v>7.4285714285714297</c:v>
                </c:pt>
                <c:pt idx="26">
                  <c:v>6.4285714285714297</c:v>
                </c:pt>
                <c:pt idx="27">
                  <c:v>10</c:v>
                </c:pt>
                <c:pt idx="28">
                  <c:v>0.57142857142857095</c:v>
                </c:pt>
                <c:pt idx="29">
                  <c:v>0.42857142857142899</c:v>
                </c:pt>
                <c:pt idx="30">
                  <c:v>2.4285714285714302</c:v>
                </c:pt>
                <c:pt idx="31">
                  <c:v>3.71428571428571</c:v>
                </c:pt>
                <c:pt idx="32">
                  <c:v>8.5714285714285694</c:v>
                </c:pt>
                <c:pt idx="33">
                  <c:v>8.4285714285714306</c:v>
                </c:pt>
                <c:pt idx="34">
                  <c:v>9.5714285714285694</c:v>
                </c:pt>
                <c:pt idx="35">
                  <c:v>7.5714285714285703</c:v>
                </c:pt>
                <c:pt idx="36">
                  <c:v>5.28571428571429</c:v>
                </c:pt>
                <c:pt idx="37">
                  <c:v>8.71428571428571</c:v>
                </c:pt>
                <c:pt idx="38">
                  <c:v>6.71428571428571</c:v>
                </c:pt>
                <c:pt idx="39">
                  <c:v>3.2857142857142798</c:v>
                </c:pt>
                <c:pt idx="40">
                  <c:v>3.1428571428571401</c:v>
                </c:pt>
                <c:pt idx="41">
                  <c:v>1</c:v>
                </c:pt>
                <c:pt idx="42">
                  <c:v>0.57142857142857095</c:v>
                </c:pt>
                <c:pt idx="43">
                  <c:v>0.57142857142857095</c:v>
                </c:pt>
                <c:pt idx="44">
                  <c:v>8.2857142857142794</c:v>
                </c:pt>
                <c:pt idx="45">
                  <c:v>4.71428571428571</c:v>
                </c:pt>
                <c:pt idx="46">
                  <c:v>0.28571428571428598</c:v>
                </c:pt>
                <c:pt idx="47">
                  <c:v>5</c:v>
                </c:pt>
                <c:pt idx="48">
                  <c:v>3.4285714285714302</c:v>
                </c:pt>
                <c:pt idx="49">
                  <c:v>4.8571428571428603</c:v>
                </c:pt>
                <c:pt idx="50">
                  <c:v>5</c:v>
                </c:pt>
                <c:pt idx="51">
                  <c:v>9</c:v>
                </c:pt>
                <c:pt idx="52">
                  <c:v>0.71428571428571397</c:v>
                </c:pt>
                <c:pt idx="53">
                  <c:v>0.85714285714285599</c:v>
                </c:pt>
                <c:pt idx="54">
                  <c:v>9</c:v>
                </c:pt>
                <c:pt idx="55">
                  <c:v>0.28571428571428598</c:v>
                </c:pt>
                <c:pt idx="56">
                  <c:v>4.8571428571428603</c:v>
                </c:pt>
                <c:pt idx="57">
                  <c:v>0.71428571428571397</c:v>
                </c:pt>
                <c:pt idx="58">
                  <c:v>8</c:v>
                </c:pt>
                <c:pt idx="59">
                  <c:v>6.1428571428571397</c:v>
                </c:pt>
                <c:pt idx="60">
                  <c:v>0.71428571428571397</c:v>
                </c:pt>
                <c:pt idx="61">
                  <c:v>3.4285714285714302</c:v>
                </c:pt>
                <c:pt idx="62">
                  <c:v>7.5714285714285703</c:v>
                </c:pt>
                <c:pt idx="63">
                  <c:v>7.8571428571428603</c:v>
                </c:pt>
                <c:pt idx="64">
                  <c:v>10</c:v>
                </c:pt>
                <c:pt idx="65">
                  <c:v>10</c:v>
                </c:pt>
                <c:pt idx="66">
                  <c:v>6</c:v>
                </c:pt>
                <c:pt idx="67">
                  <c:v>1.28571428571429</c:v>
                </c:pt>
                <c:pt idx="68">
                  <c:v>3.1428571428571401</c:v>
                </c:pt>
                <c:pt idx="69">
                  <c:v>7.7142857142857197</c:v>
                </c:pt>
                <c:pt idx="70">
                  <c:v>6.28571428571429</c:v>
                </c:pt>
                <c:pt idx="71">
                  <c:v>8.1428571428571406</c:v>
                </c:pt>
                <c:pt idx="72">
                  <c:v>1.8571428571428601</c:v>
                </c:pt>
                <c:pt idx="73">
                  <c:v>10</c:v>
                </c:pt>
                <c:pt idx="74">
                  <c:v>1.8571428571428601</c:v>
                </c:pt>
                <c:pt idx="75">
                  <c:v>4.71428571428571</c:v>
                </c:pt>
                <c:pt idx="76">
                  <c:v>6.71428571428571</c:v>
                </c:pt>
                <c:pt idx="77">
                  <c:v>0.57142857142857095</c:v>
                </c:pt>
                <c:pt idx="78">
                  <c:v>3.4285714285714302</c:v>
                </c:pt>
                <c:pt idx="79">
                  <c:v>5.5714285714285703</c:v>
                </c:pt>
                <c:pt idx="80">
                  <c:v>0.28571428571428598</c:v>
                </c:pt>
                <c:pt idx="81">
                  <c:v>0.85714285714285599</c:v>
                </c:pt>
                <c:pt idx="82">
                  <c:v>0.85714285714285599</c:v>
                </c:pt>
                <c:pt idx="83">
                  <c:v>5.5714285714285703</c:v>
                </c:pt>
                <c:pt idx="84">
                  <c:v>5.1428571428571397</c:v>
                </c:pt>
                <c:pt idx="85">
                  <c:v>0.57142857142857095</c:v>
                </c:pt>
                <c:pt idx="86">
                  <c:v>1.5714285714285701</c:v>
                </c:pt>
                <c:pt idx="87">
                  <c:v>7.8571428571428603</c:v>
                </c:pt>
                <c:pt idx="88">
                  <c:v>4.71428571428571</c:v>
                </c:pt>
                <c:pt idx="89">
                  <c:v>8.2857142857142794</c:v>
                </c:pt>
                <c:pt idx="90">
                  <c:v>8.4285714285714306</c:v>
                </c:pt>
                <c:pt idx="91">
                  <c:v>2.5714285714285698</c:v>
                </c:pt>
                <c:pt idx="92">
                  <c:v>0.57142857142857095</c:v>
                </c:pt>
                <c:pt idx="93">
                  <c:v>2.4285714285714302</c:v>
                </c:pt>
                <c:pt idx="94">
                  <c:v>7.1428571428571397</c:v>
                </c:pt>
                <c:pt idx="95">
                  <c:v>5.5714285714285703</c:v>
                </c:pt>
                <c:pt idx="96">
                  <c:v>10</c:v>
                </c:pt>
                <c:pt idx="97">
                  <c:v>3.8571428571428599</c:v>
                </c:pt>
                <c:pt idx="98">
                  <c:v>4.4285714285714297</c:v>
                </c:pt>
                <c:pt idx="99">
                  <c:v>0</c:v>
                </c:pt>
                <c:pt idx="100">
                  <c:v>4.28571428571429</c:v>
                </c:pt>
                <c:pt idx="101">
                  <c:v>9.1428571428571406</c:v>
                </c:pt>
                <c:pt idx="102">
                  <c:v>1.4285714285714299</c:v>
                </c:pt>
                <c:pt idx="103">
                  <c:v>0.85714285714285599</c:v>
                </c:pt>
                <c:pt idx="104">
                  <c:v>1.71428571428572</c:v>
                </c:pt>
                <c:pt idx="105">
                  <c:v>6.4285714285714297</c:v>
                </c:pt>
                <c:pt idx="106">
                  <c:v>3.5714285714285698</c:v>
                </c:pt>
                <c:pt idx="107">
                  <c:v>8.4285714285714306</c:v>
                </c:pt>
                <c:pt idx="108">
                  <c:v>3.4285714285714302</c:v>
                </c:pt>
                <c:pt idx="109">
                  <c:v>4.8571428571428603</c:v>
                </c:pt>
                <c:pt idx="110">
                  <c:v>7.7142857142857197</c:v>
                </c:pt>
                <c:pt idx="111">
                  <c:v>3.4285714285714302</c:v>
                </c:pt>
                <c:pt idx="112">
                  <c:v>10</c:v>
                </c:pt>
                <c:pt idx="113">
                  <c:v>1</c:v>
                </c:pt>
                <c:pt idx="114">
                  <c:v>7.1428571428571397</c:v>
                </c:pt>
                <c:pt idx="115">
                  <c:v>3.1428571428571401</c:v>
                </c:pt>
                <c:pt idx="116">
                  <c:v>5.28571428571429</c:v>
                </c:pt>
                <c:pt idx="117">
                  <c:v>10</c:v>
                </c:pt>
                <c:pt idx="118">
                  <c:v>8.71428571428571</c:v>
                </c:pt>
                <c:pt idx="119">
                  <c:v>3.1428571428571401</c:v>
                </c:pt>
                <c:pt idx="120">
                  <c:v>10</c:v>
                </c:pt>
                <c:pt idx="121">
                  <c:v>2.8571428571428599</c:v>
                </c:pt>
                <c:pt idx="122">
                  <c:v>8</c:v>
                </c:pt>
                <c:pt idx="123">
                  <c:v>10</c:v>
                </c:pt>
                <c:pt idx="124">
                  <c:v>7.8571428571428603</c:v>
                </c:pt>
                <c:pt idx="125">
                  <c:v>7.1428571428571397</c:v>
                </c:pt>
                <c:pt idx="126">
                  <c:v>0.28571428571428598</c:v>
                </c:pt>
                <c:pt idx="127">
                  <c:v>0.28571428571428598</c:v>
                </c:pt>
                <c:pt idx="128">
                  <c:v>8.2857142857142794</c:v>
                </c:pt>
                <c:pt idx="129">
                  <c:v>6</c:v>
                </c:pt>
                <c:pt idx="130">
                  <c:v>0.71428571428571397</c:v>
                </c:pt>
                <c:pt idx="131">
                  <c:v>2.4285714285714302</c:v>
                </c:pt>
                <c:pt idx="132">
                  <c:v>7.7142857142857197</c:v>
                </c:pt>
                <c:pt idx="133">
                  <c:v>3.71428571428571</c:v>
                </c:pt>
                <c:pt idx="134">
                  <c:v>4.8571428571428603</c:v>
                </c:pt>
                <c:pt idx="135">
                  <c:v>5.5714285714285703</c:v>
                </c:pt>
                <c:pt idx="136">
                  <c:v>4.8571428571428603</c:v>
                </c:pt>
                <c:pt idx="137">
                  <c:v>9</c:v>
                </c:pt>
                <c:pt idx="138">
                  <c:v>1</c:v>
                </c:pt>
                <c:pt idx="139">
                  <c:v>9</c:v>
                </c:pt>
                <c:pt idx="140">
                  <c:v>1.4285714285714299</c:v>
                </c:pt>
                <c:pt idx="141">
                  <c:v>5.1428571428571397</c:v>
                </c:pt>
                <c:pt idx="142">
                  <c:v>1.71428571428572</c:v>
                </c:pt>
                <c:pt idx="143">
                  <c:v>2.71428571428571</c:v>
                </c:pt>
                <c:pt idx="144">
                  <c:v>2.28571428571429</c:v>
                </c:pt>
                <c:pt idx="145">
                  <c:v>9</c:v>
                </c:pt>
                <c:pt idx="146">
                  <c:v>1.71428571428572</c:v>
                </c:pt>
                <c:pt idx="147">
                  <c:v>8.4285714285714306</c:v>
                </c:pt>
                <c:pt idx="148">
                  <c:v>9</c:v>
                </c:pt>
                <c:pt idx="149">
                  <c:v>0.28571428571428598</c:v>
                </c:pt>
                <c:pt idx="150">
                  <c:v>8.4285714285714306</c:v>
                </c:pt>
                <c:pt idx="151">
                  <c:v>9.8571428571428594</c:v>
                </c:pt>
                <c:pt idx="152">
                  <c:v>6.28571428571429</c:v>
                </c:pt>
                <c:pt idx="153">
                  <c:v>10</c:v>
                </c:pt>
                <c:pt idx="154">
                  <c:v>2.4285714285714302</c:v>
                </c:pt>
                <c:pt idx="155">
                  <c:v>10</c:v>
                </c:pt>
                <c:pt idx="156">
                  <c:v>8.71428571428571</c:v>
                </c:pt>
                <c:pt idx="157">
                  <c:v>5</c:v>
                </c:pt>
                <c:pt idx="158">
                  <c:v>1.28571428571429</c:v>
                </c:pt>
                <c:pt idx="159">
                  <c:v>0.28571428571428598</c:v>
                </c:pt>
                <c:pt idx="160">
                  <c:v>0.28571428571428598</c:v>
                </c:pt>
                <c:pt idx="161">
                  <c:v>8</c:v>
                </c:pt>
                <c:pt idx="162">
                  <c:v>3.71428571428571</c:v>
                </c:pt>
                <c:pt idx="163">
                  <c:v>10</c:v>
                </c:pt>
                <c:pt idx="164">
                  <c:v>10</c:v>
                </c:pt>
                <c:pt idx="165">
                  <c:v>8.71428571428571</c:v>
                </c:pt>
                <c:pt idx="166">
                  <c:v>3.1428571428571401</c:v>
                </c:pt>
                <c:pt idx="167">
                  <c:v>6.5714285714285703</c:v>
                </c:pt>
                <c:pt idx="168">
                  <c:v>2.1428571428571401</c:v>
                </c:pt>
                <c:pt idx="169">
                  <c:v>7.1428571428571397</c:v>
                </c:pt>
                <c:pt idx="170">
                  <c:v>7.8571428571428603</c:v>
                </c:pt>
                <c:pt idx="171">
                  <c:v>2.8571428571428599</c:v>
                </c:pt>
                <c:pt idx="172">
                  <c:v>3.4285714285714302</c:v>
                </c:pt>
                <c:pt idx="173">
                  <c:v>3</c:v>
                </c:pt>
                <c:pt idx="174">
                  <c:v>7.1428571428571397</c:v>
                </c:pt>
                <c:pt idx="175">
                  <c:v>8.4285714285714306</c:v>
                </c:pt>
                <c:pt idx="176">
                  <c:v>9</c:v>
                </c:pt>
                <c:pt idx="177">
                  <c:v>2.5714285714285698</c:v>
                </c:pt>
                <c:pt idx="178">
                  <c:v>2.71428571428571</c:v>
                </c:pt>
                <c:pt idx="179">
                  <c:v>1.1428571428571399</c:v>
                </c:pt>
                <c:pt idx="180">
                  <c:v>4.8571428571428603</c:v>
                </c:pt>
                <c:pt idx="181">
                  <c:v>3.8571428571428599</c:v>
                </c:pt>
                <c:pt idx="182">
                  <c:v>4.71428571428571</c:v>
                </c:pt>
                <c:pt idx="183">
                  <c:v>4.8571428571428603</c:v>
                </c:pt>
                <c:pt idx="184">
                  <c:v>7.8571428571428603</c:v>
                </c:pt>
                <c:pt idx="185">
                  <c:v>7.28571428571429</c:v>
                </c:pt>
                <c:pt idx="186">
                  <c:v>10</c:v>
                </c:pt>
                <c:pt idx="187">
                  <c:v>6.1428571428571397</c:v>
                </c:pt>
                <c:pt idx="188">
                  <c:v>8.71428571428571</c:v>
                </c:pt>
                <c:pt idx="189">
                  <c:v>8</c:v>
                </c:pt>
              </c:numCache>
            </c:numRef>
          </c:xVal>
          <c:yVal>
            <c:numRef>
              <c:f>Socioeconomic!$G$6:$G$195</c:f>
              <c:numCache>
                <c:formatCode>0.00</c:formatCode>
                <c:ptCount val="190"/>
                <c:pt idx="0">
                  <c:v>0</c:v>
                </c:pt>
                <c:pt idx="1">
                  <c:v>0</c:v>
                </c:pt>
                <c:pt idx="2">
                  <c:v>7</c:v>
                </c:pt>
                <c:pt idx="3">
                  <c:v>0</c:v>
                </c:pt>
                <c:pt idx="4">
                  <c:v>7</c:v>
                </c:pt>
                <c:pt idx="5">
                  <c:v>10</c:v>
                </c:pt>
                <c:pt idx="6">
                  <c:v>0</c:v>
                </c:pt>
                <c:pt idx="7">
                  <c:v>7</c:v>
                </c:pt>
                <c:pt idx="8">
                  <c:v>7</c:v>
                </c:pt>
                <c:pt idx="9">
                  <c:v>7</c:v>
                </c:pt>
                <c:pt idx="10">
                  <c:v>0</c:v>
                </c:pt>
                <c:pt idx="11">
                  <c:v>7</c:v>
                </c:pt>
                <c:pt idx="12">
                  <c:v>0</c:v>
                </c:pt>
                <c:pt idx="13">
                  <c:v>2.8202130453927201</c:v>
                </c:pt>
                <c:pt idx="14">
                  <c:v>0</c:v>
                </c:pt>
                <c:pt idx="15">
                  <c:v>10</c:v>
                </c:pt>
                <c:pt idx="16">
                  <c:v>0</c:v>
                </c:pt>
                <c:pt idx="17">
                  <c:v>10</c:v>
                </c:pt>
                <c:pt idx="18">
                  <c:v>7</c:v>
                </c:pt>
                <c:pt idx="19">
                  <c:v>0</c:v>
                </c:pt>
                <c:pt idx="20">
                  <c:v>10</c:v>
                </c:pt>
                <c:pt idx="21">
                  <c:v>7</c:v>
                </c:pt>
                <c:pt idx="22">
                  <c:v>7</c:v>
                </c:pt>
                <c:pt idx="23">
                  <c:v>7</c:v>
                </c:pt>
                <c:pt idx="24">
                  <c:v>7</c:v>
                </c:pt>
                <c:pt idx="25">
                  <c:v>0</c:v>
                </c:pt>
                <c:pt idx="26">
                  <c:v>0</c:v>
                </c:pt>
                <c:pt idx="27">
                  <c:v>9.2757599694388304</c:v>
                </c:pt>
                <c:pt idx="28">
                  <c:v>7</c:v>
                </c:pt>
                <c:pt idx="29">
                  <c:v>0</c:v>
                </c:pt>
                <c:pt idx="30">
                  <c:v>7</c:v>
                </c:pt>
                <c:pt idx="31">
                  <c:v>0</c:v>
                </c:pt>
                <c:pt idx="32">
                  <c:v>0</c:v>
                </c:pt>
                <c:pt idx="33">
                  <c:v>0</c:v>
                </c:pt>
                <c:pt idx="34">
                  <c:v>10</c:v>
                </c:pt>
                <c:pt idx="35">
                  <c:v>0</c:v>
                </c:pt>
                <c:pt idx="36">
                  <c:v>7</c:v>
                </c:pt>
                <c:pt idx="37">
                  <c:v>0</c:v>
                </c:pt>
                <c:pt idx="38">
                  <c:v>7</c:v>
                </c:pt>
                <c:pt idx="39">
                  <c:v>10</c:v>
                </c:pt>
                <c:pt idx="40">
                  <c:v>0</c:v>
                </c:pt>
                <c:pt idx="41">
                  <c:v>7</c:v>
                </c:pt>
                <c:pt idx="42">
                  <c:v>0</c:v>
                </c:pt>
                <c:pt idx="43">
                  <c:v>0</c:v>
                </c:pt>
                <c:pt idx="44">
                  <c:v>8.8847092522515201</c:v>
                </c:pt>
                <c:pt idx="45">
                  <c:v>0</c:v>
                </c:pt>
                <c:pt idx="46">
                  <c:v>7</c:v>
                </c:pt>
                <c:pt idx="47">
                  <c:v>7</c:v>
                </c:pt>
                <c:pt idx="48">
                  <c:v>7</c:v>
                </c:pt>
                <c:pt idx="49">
                  <c:v>7</c:v>
                </c:pt>
                <c:pt idx="50">
                  <c:v>9.1046643938336995</c:v>
                </c:pt>
                <c:pt idx="51">
                  <c:v>0</c:v>
                </c:pt>
                <c:pt idx="52">
                  <c:v>7</c:v>
                </c:pt>
                <c:pt idx="53">
                  <c:v>7</c:v>
                </c:pt>
                <c:pt idx="54">
                  <c:v>10</c:v>
                </c:pt>
                <c:pt idx="55">
                  <c:v>7</c:v>
                </c:pt>
                <c:pt idx="56">
                  <c:v>7</c:v>
                </c:pt>
                <c:pt idx="57">
                  <c:v>7</c:v>
                </c:pt>
                <c:pt idx="58">
                  <c:v>0</c:v>
                </c:pt>
                <c:pt idx="59">
                  <c:v>10</c:v>
                </c:pt>
                <c:pt idx="60">
                  <c:v>7</c:v>
                </c:pt>
                <c:pt idx="61">
                  <c:v>0</c:v>
                </c:pt>
                <c:pt idx="62">
                  <c:v>10</c:v>
                </c:pt>
                <c:pt idx="63">
                  <c:v>0</c:v>
                </c:pt>
                <c:pt idx="64">
                  <c:v>0</c:v>
                </c:pt>
                <c:pt idx="65">
                  <c:v>0</c:v>
                </c:pt>
                <c:pt idx="66">
                  <c:v>0</c:v>
                </c:pt>
                <c:pt idx="67">
                  <c:v>7</c:v>
                </c:pt>
                <c:pt idx="68">
                  <c:v>0</c:v>
                </c:pt>
                <c:pt idx="69">
                  <c:v>3.21345038641067</c:v>
                </c:pt>
                <c:pt idx="70">
                  <c:v>0</c:v>
                </c:pt>
                <c:pt idx="71">
                  <c:v>7</c:v>
                </c:pt>
                <c:pt idx="72">
                  <c:v>10</c:v>
                </c:pt>
                <c:pt idx="73">
                  <c:v>0</c:v>
                </c:pt>
                <c:pt idx="74">
                  <c:v>7</c:v>
                </c:pt>
                <c:pt idx="75">
                  <c:v>7</c:v>
                </c:pt>
                <c:pt idx="76">
                  <c:v>0</c:v>
                </c:pt>
                <c:pt idx="77">
                  <c:v>7</c:v>
                </c:pt>
                <c:pt idx="78">
                  <c:v>7</c:v>
                </c:pt>
                <c:pt idx="79">
                  <c:v>0</c:v>
                </c:pt>
                <c:pt idx="80">
                  <c:v>7</c:v>
                </c:pt>
                <c:pt idx="81">
                  <c:v>7</c:v>
                </c:pt>
                <c:pt idx="82">
                  <c:v>7</c:v>
                </c:pt>
                <c:pt idx="83">
                  <c:v>0</c:v>
                </c:pt>
                <c:pt idx="84">
                  <c:v>0</c:v>
                </c:pt>
                <c:pt idx="85">
                  <c:v>0</c:v>
                </c:pt>
                <c:pt idx="86">
                  <c:v>7</c:v>
                </c:pt>
                <c:pt idx="87">
                  <c:v>10</c:v>
                </c:pt>
                <c:pt idx="88">
                  <c:v>7</c:v>
                </c:pt>
                <c:pt idx="89">
                  <c:v>7.3079245885213204</c:v>
                </c:pt>
                <c:pt idx="90">
                  <c:v>0</c:v>
                </c:pt>
                <c:pt idx="91">
                  <c:v>0</c:v>
                </c:pt>
                <c:pt idx="92">
                  <c:v>0</c:v>
                </c:pt>
                <c:pt idx="93">
                  <c:v>0</c:v>
                </c:pt>
                <c:pt idx="94">
                  <c:v>7.1725602831159296</c:v>
                </c:pt>
                <c:pt idx="95">
                  <c:v>0</c:v>
                </c:pt>
                <c:pt idx="96">
                  <c:v>0</c:v>
                </c:pt>
                <c:pt idx="97">
                  <c:v>0</c:v>
                </c:pt>
                <c:pt idx="98">
                  <c:v>0</c:v>
                </c:pt>
                <c:pt idx="99">
                  <c:v>0</c:v>
                </c:pt>
                <c:pt idx="100">
                  <c:v>7</c:v>
                </c:pt>
                <c:pt idx="101">
                  <c:v>0</c:v>
                </c:pt>
                <c:pt idx="102">
                  <c:v>7</c:v>
                </c:pt>
                <c:pt idx="103">
                  <c:v>7</c:v>
                </c:pt>
                <c:pt idx="104">
                  <c:v>7</c:v>
                </c:pt>
                <c:pt idx="105">
                  <c:v>7</c:v>
                </c:pt>
                <c:pt idx="106">
                  <c:v>7</c:v>
                </c:pt>
                <c:pt idx="107">
                  <c:v>9.3784793104444208</c:v>
                </c:pt>
                <c:pt idx="108">
                  <c:v>0</c:v>
                </c:pt>
                <c:pt idx="109">
                  <c:v>7</c:v>
                </c:pt>
                <c:pt idx="110">
                  <c:v>0</c:v>
                </c:pt>
                <c:pt idx="111">
                  <c:v>10</c:v>
                </c:pt>
                <c:pt idx="112">
                  <c:v>1.5587064198085201</c:v>
                </c:pt>
                <c:pt idx="113">
                  <c:v>0</c:v>
                </c:pt>
                <c:pt idx="114">
                  <c:v>9.8841076805477996</c:v>
                </c:pt>
                <c:pt idx="115">
                  <c:v>0</c:v>
                </c:pt>
                <c:pt idx="116">
                  <c:v>7</c:v>
                </c:pt>
                <c:pt idx="117">
                  <c:v>0</c:v>
                </c:pt>
                <c:pt idx="118">
                  <c:v>0</c:v>
                </c:pt>
                <c:pt idx="119">
                  <c:v>10</c:v>
                </c:pt>
                <c:pt idx="120">
                  <c:v>10</c:v>
                </c:pt>
                <c:pt idx="121">
                  <c:v>0</c:v>
                </c:pt>
                <c:pt idx="122">
                  <c:v>0</c:v>
                </c:pt>
                <c:pt idx="123">
                  <c:v>0</c:v>
                </c:pt>
                <c:pt idx="124">
                  <c:v>10</c:v>
                </c:pt>
                <c:pt idx="125">
                  <c:v>7</c:v>
                </c:pt>
                <c:pt idx="126">
                  <c:v>7</c:v>
                </c:pt>
                <c:pt idx="127">
                  <c:v>0</c:v>
                </c:pt>
                <c:pt idx="128">
                  <c:v>0</c:v>
                </c:pt>
                <c:pt idx="129">
                  <c:v>0</c:v>
                </c:pt>
                <c:pt idx="130">
                  <c:v>7</c:v>
                </c:pt>
                <c:pt idx="131">
                  <c:v>0</c:v>
                </c:pt>
                <c:pt idx="132">
                  <c:v>0</c:v>
                </c:pt>
                <c:pt idx="133">
                  <c:v>7</c:v>
                </c:pt>
                <c:pt idx="134">
                  <c:v>7</c:v>
                </c:pt>
                <c:pt idx="135">
                  <c:v>7</c:v>
                </c:pt>
                <c:pt idx="136">
                  <c:v>0</c:v>
                </c:pt>
                <c:pt idx="137">
                  <c:v>6.9923142932710203</c:v>
                </c:pt>
                <c:pt idx="138">
                  <c:v>9.7687693096342496</c:v>
                </c:pt>
                <c:pt idx="139">
                  <c:v>0</c:v>
                </c:pt>
                <c:pt idx="140">
                  <c:v>7</c:v>
                </c:pt>
                <c:pt idx="141">
                  <c:v>7</c:v>
                </c:pt>
                <c:pt idx="142">
                  <c:v>0</c:v>
                </c:pt>
                <c:pt idx="143">
                  <c:v>7.4582060859316899</c:v>
                </c:pt>
                <c:pt idx="144">
                  <c:v>7</c:v>
                </c:pt>
                <c:pt idx="145">
                  <c:v>0</c:v>
                </c:pt>
                <c:pt idx="146">
                  <c:v>0</c:v>
                </c:pt>
                <c:pt idx="147">
                  <c:v>10</c:v>
                </c:pt>
                <c:pt idx="148">
                  <c:v>10</c:v>
                </c:pt>
                <c:pt idx="149">
                  <c:v>0</c:v>
                </c:pt>
                <c:pt idx="150">
                  <c:v>0</c:v>
                </c:pt>
                <c:pt idx="151">
                  <c:v>0</c:v>
                </c:pt>
                <c:pt idx="152">
                  <c:v>7</c:v>
                </c:pt>
                <c:pt idx="153">
                  <c:v>0</c:v>
                </c:pt>
                <c:pt idx="154">
                  <c:v>7</c:v>
                </c:pt>
                <c:pt idx="155">
                  <c:v>10</c:v>
                </c:pt>
                <c:pt idx="156">
                  <c:v>0</c:v>
                </c:pt>
                <c:pt idx="157">
                  <c:v>7</c:v>
                </c:pt>
                <c:pt idx="158">
                  <c:v>7</c:v>
                </c:pt>
                <c:pt idx="159">
                  <c:v>7</c:v>
                </c:pt>
                <c:pt idx="160">
                  <c:v>7</c:v>
                </c:pt>
                <c:pt idx="161">
                  <c:v>0</c:v>
                </c:pt>
                <c:pt idx="162">
                  <c:v>0</c:v>
                </c:pt>
                <c:pt idx="163">
                  <c:v>0</c:v>
                </c:pt>
                <c:pt idx="164">
                  <c:v>0</c:v>
                </c:pt>
                <c:pt idx="165">
                  <c:v>0</c:v>
                </c:pt>
                <c:pt idx="166">
                  <c:v>0</c:v>
                </c:pt>
                <c:pt idx="167">
                  <c:v>7.5524877820696101</c:v>
                </c:pt>
                <c:pt idx="168">
                  <c:v>0</c:v>
                </c:pt>
                <c:pt idx="169">
                  <c:v>0</c:v>
                </c:pt>
                <c:pt idx="170">
                  <c:v>0</c:v>
                </c:pt>
                <c:pt idx="171">
                  <c:v>7</c:v>
                </c:pt>
                <c:pt idx="172">
                  <c:v>4.8071725027901797</c:v>
                </c:pt>
                <c:pt idx="173">
                  <c:v>7</c:v>
                </c:pt>
                <c:pt idx="174">
                  <c:v>0</c:v>
                </c:pt>
                <c:pt idx="175">
                  <c:v>0</c:v>
                </c:pt>
                <c:pt idx="176">
                  <c:v>10</c:v>
                </c:pt>
                <c:pt idx="177">
                  <c:v>7</c:v>
                </c:pt>
                <c:pt idx="178">
                  <c:v>7</c:v>
                </c:pt>
                <c:pt idx="179">
                  <c:v>7</c:v>
                </c:pt>
                <c:pt idx="180">
                  <c:v>10</c:v>
                </c:pt>
                <c:pt idx="181">
                  <c:v>0</c:v>
                </c:pt>
                <c:pt idx="182">
                  <c:v>0</c:v>
                </c:pt>
                <c:pt idx="183">
                  <c:v>6.4178180921645396</c:v>
                </c:pt>
                <c:pt idx="184">
                  <c:v>0</c:v>
                </c:pt>
                <c:pt idx="185">
                  <c:v>0</c:v>
                </c:pt>
                <c:pt idx="186">
                  <c:v>7.6797073000953304</c:v>
                </c:pt>
                <c:pt idx="187">
                  <c:v>10</c:v>
                </c:pt>
                <c:pt idx="188">
                  <c:v>10</c:v>
                </c:pt>
                <c:pt idx="189">
                  <c:v>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Food Security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Food!$F$6:$F$195</c:f>
              <c:numCache>
                <c:formatCode>0.00</c:formatCode>
                <c:ptCount val="190"/>
                <c:pt idx="0">
                  <c:v>10</c:v>
                </c:pt>
                <c:pt idx="1">
                  <c:v>9.8325358851674594</c:v>
                </c:pt>
                <c:pt idx="2">
                  <c:v>3.3971291866028701</c:v>
                </c:pt>
                <c:pt idx="3">
                  <c:v>1.07655502392344</c:v>
                </c:pt>
                <c:pt idx="4">
                  <c:v>2.2727272727272698</c:v>
                </c:pt>
                <c:pt idx="5">
                  <c:v>2.7033492822966498</c:v>
                </c:pt>
                <c:pt idx="6">
                  <c:v>0</c:v>
                </c:pt>
                <c:pt idx="7">
                  <c:v>0.88516746411483305</c:v>
                </c:pt>
                <c:pt idx="8">
                  <c:v>0</c:v>
                </c:pt>
                <c:pt idx="9">
                  <c:v>4.2344497607655498</c:v>
                </c:pt>
                <c:pt idx="10">
                  <c:v>9.9282296650717701</c:v>
                </c:pt>
                <c:pt idx="11">
                  <c:v>0</c:v>
                </c:pt>
                <c:pt idx="12">
                  <c:v>8.6124401913875595</c:v>
                </c:pt>
                <c:pt idx="13">
                  <c:v>8.7559808612440193</c:v>
                </c:pt>
                <c:pt idx="14">
                  <c:v>8.03827751196172</c:v>
                </c:pt>
                <c:pt idx="15">
                  <c:v>2.4162679425837301</c:v>
                </c:pt>
                <c:pt idx="16">
                  <c:v>0.52631578947368296</c:v>
                </c:pt>
                <c:pt idx="17">
                  <c:v>3.58851674641148</c:v>
                </c:pt>
                <c:pt idx="18">
                  <c:v>3.2296650717703299</c:v>
                </c:pt>
                <c:pt idx="19">
                  <c:v>1.02870813397129</c:v>
                </c:pt>
                <c:pt idx="20">
                  <c:v>4.6650717703349303</c:v>
                </c:pt>
                <c:pt idx="21">
                  <c:v>8.0861244019138798</c:v>
                </c:pt>
                <c:pt idx="22">
                  <c:v>3.7320574162679399</c:v>
                </c:pt>
                <c:pt idx="23">
                  <c:v>1.8181818181818199</c:v>
                </c:pt>
                <c:pt idx="24">
                  <c:v>1.8181818181818199</c:v>
                </c:pt>
                <c:pt idx="25">
                  <c:v>6.9856459330143599</c:v>
                </c:pt>
                <c:pt idx="26">
                  <c:v>6.9377990430622001</c:v>
                </c:pt>
                <c:pt idx="27">
                  <c:v>10</c:v>
                </c:pt>
                <c:pt idx="28">
                  <c:v>0.83732057416267802</c:v>
                </c:pt>
                <c:pt idx="29">
                  <c:v>0</c:v>
                </c:pt>
                <c:pt idx="30">
                  <c:v>3.42105263157895</c:v>
                </c:pt>
                <c:pt idx="31">
                  <c:v>2.9186602870813401</c:v>
                </c:pt>
                <c:pt idx="32">
                  <c:v>7.2966507177033497</c:v>
                </c:pt>
                <c:pt idx="33">
                  <c:v>8.1339712918660307</c:v>
                </c:pt>
                <c:pt idx="34">
                  <c:v>10</c:v>
                </c:pt>
                <c:pt idx="35">
                  <c:v>10</c:v>
                </c:pt>
                <c:pt idx="36">
                  <c:v>5.0717703349282299</c:v>
                </c:pt>
                <c:pt idx="37">
                  <c:v>8.2296650717703397</c:v>
                </c:pt>
                <c:pt idx="38">
                  <c:v>6.3636363636363598</c:v>
                </c:pt>
                <c:pt idx="39">
                  <c:v>3.3971291866028701</c:v>
                </c:pt>
                <c:pt idx="40">
                  <c:v>4.3301435406698596</c:v>
                </c:pt>
                <c:pt idx="41">
                  <c:v>2.12918660287081</c:v>
                </c:pt>
                <c:pt idx="42">
                  <c:v>0</c:v>
                </c:pt>
                <c:pt idx="43">
                  <c:v>0</c:v>
                </c:pt>
                <c:pt idx="44">
                  <c:v>8.2535885167464098</c:v>
                </c:pt>
                <c:pt idx="45">
                  <c:v>5.5023923444976104</c:v>
                </c:pt>
                <c:pt idx="46">
                  <c:v>0</c:v>
                </c:pt>
                <c:pt idx="47">
                  <c:v>4.5933014354067003</c:v>
                </c:pt>
                <c:pt idx="48">
                  <c:v>2.9665071770334901</c:v>
                </c:pt>
                <c:pt idx="49">
                  <c:v>5.1435406698564599</c:v>
                </c:pt>
                <c:pt idx="50">
                  <c:v>1.79425837320574</c:v>
                </c:pt>
                <c:pt idx="51">
                  <c:v>10</c:v>
                </c:pt>
                <c:pt idx="52">
                  <c:v>0</c:v>
                </c:pt>
                <c:pt idx="53">
                  <c:v>2.2488038277512001</c:v>
                </c:pt>
                <c:pt idx="54">
                  <c:v>10</c:v>
                </c:pt>
                <c:pt idx="55">
                  <c:v>0.88516746411483305</c:v>
                </c:pt>
                <c:pt idx="56">
                  <c:v>4.9043062200956902</c:v>
                </c:pt>
                <c:pt idx="57">
                  <c:v>0</c:v>
                </c:pt>
                <c:pt idx="58">
                  <c:v>0</c:v>
                </c:pt>
                <c:pt idx="59">
                  <c:v>6.6028708133971303</c:v>
                </c:pt>
                <c:pt idx="60">
                  <c:v>0</c:v>
                </c:pt>
                <c:pt idx="61">
                  <c:v>4.9282296650717701</c:v>
                </c:pt>
                <c:pt idx="62">
                  <c:v>7.1770334928229698</c:v>
                </c:pt>
                <c:pt idx="63">
                  <c:v>8.8277511961722492</c:v>
                </c:pt>
                <c:pt idx="64">
                  <c:v>7.5119617224880404</c:v>
                </c:pt>
                <c:pt idx="65">
                  <c:v>8.6602870813397104</c:v>
                </c:pt>
                <c:pt idx="66">
                  <c:v>5.4066985645932997</c:v>
                </c:pt>
                <c:pt idx="67">
                  <c:v>0.119617224880383</c:v>
                </c:pt>
                <c:pt idx="68">
                  <c:v>0</c:v>
                </c:pt>
                <c:pt idx="69">
                  <c:v>6.5071770334928196</c:v>
                </c:pt>
                <c:pt idx="70">
                  <c:v>4.6650717703349303</c:v>
                </c:pt>
                <c:pt idx="71">
                  <c:v>6.14832535885167</c:v>
                </c:pt>
                <c:pt idx="72">
                  <c:v>1.2200956937798999</c:v>
                </c:pt>
                <c:pt idx="73">
                  <c:v>10</c:v>
                </c:pt>
                <c:pt idx="74">
                  <c:v>0.93301435406698596</c:v>
                </c:pt>
                <c:pt idx="75">
                  <c:v>5.2392344497607697</c:v>
                </c:pt>
                <c:pt idx="76">
                  <c:v>7.1770334928229698</c:v>
                </c:pt>
                <c:pt idx="77">
                  <c:v>0</c:v>
                </c:pt>
                <c:pt idx="78">
                  <c:v>2.9665071770334901</c:v>
                </c:pt>
                <c:pt idx="79">
                  <c:v>5.9090909090909101</c:v>
                </c:pt>
                <c:pt idx="80">
                  <c:v>0.55023923444975997</c:v>
                </c:pt>
                <c:pt idx="81">
                  <c:v>0</c:v>
                </c:pt>
                <c:pt idx="82">
                  <c:v>0</c:v>
                </c:pt>
                <c:pt idx="83">
                  <c:v>4.2105263157894699</c:v>
                </c:pt>
                <c:pt idx="84">
                  <c:v>2.5358851674641101</c:v>
                </c:pt>
                <c:pt idx="85">
                  <c:v>2.1770334928229702</c:v>
                </c:pt>
                <c:pt idx="86">
                  <c:v>1.2679425837320599</c:v>
                </c:pt>
                <c:pt idx="87">
                  <c:v>10</c:v>
                </c:pt>
                <c:pt idx="88">
                  <c:v>3.7320574162679399</c:v>
                </c:pt>
                <c:pt idx="89">
                  <c:v>9.3301435406698605</c:v>
                </c:pt>
                <c:pt idx="90">
                  <c:v>5.7655502392344502</c:v>
                </c:pt>
                <c:pt idx="91">
                  <c:v>4.01913875598086</c:v>
                </c:pt>
                <c:pt idx="92">
                  <c:v>0.47846889952152999</c:v>
                </c:pt>
                <c:pt idx="93">
                  <c:v>0.64593301435406603</c:v>
                </c:pt>
                <c:pt idx="94">
                  <c:v>8.6602870813397104</c:v>
                </c:pt>
                <c:pt idx="95">
                  <c:v>3.3732057416267902</c:v>
                </c:pt>
                <c:pt idx="96">
                  <c:v>9.7368421052631593</c:v>
                </c:pt>
                <c:pt idx="97">
                  <c:v>3.42105263157895</c:v>
                </c:pt>
                <c:pt idx="98">
                  <c:v>0</c:v>
                </c:pt>
                <c:pt idx="99">
                  <c:v>0</c:v>
                </c:pt>
                <c:pt idx="100">
                  <c:v>5.6698564593301404</c:v>
                </c:pt>
                <c:pt idx="101">
                  <c:v>8.7559808612440193</c:v>
                </c:pt>
                <c:pt idx="102">
                  <c:v>2.2727272727272698</c:v>
                </c:pt>
                <c:pt idx="103">
                  <c:v>0</c:v>
                </c:pt>
                <c:pt idx="104">
                  <c:v>0.93301435406698596</c:v>
                </c:pt>
                <c:pt idx="105">
                  <c:v>3.4928229665071799</c:v>
                </c:pt>
                <c:pt idx="106">
                  <c:v>4.5933014354067003</c:v>
                </c:pt>
                <c:pt idx="107">
                  <c:v>10</c:v>
                </c:pt>
                <c:pt idx="108">
                  <c:v>2.9186602870813401</c:v>
                </c:pt>
                <c:pt idx="109">
                  <c:v>3.2296650717703299</c:v>
                </c:pt>
                <c:pt idx="110">
                  <c:v>0</c:v>
                </c:pt>
                <c:pt idx="111">
                  <c:v>3.6124401913875599</c:v>
                </c:pt>
                <c:pt idx="112">
                  <c:v>8.2296650717703397</c:v>
                </c:pt>
                <c:pt idx="113">
                  <c:v>0</c:v>
                </c:pt>
                <c:pt idx="114">
                  <c:v>7.0813397129186599</c:v>
                </c:pt>
                <c:pt idx="115">
                  <c:v>1.1722488038277501</c:v>
                </c:pt>
                <c:pt idx="116">
                  <c:v>7.2009569377990399</c:v>
                </c:pt>
                <c:pt idx="117">
                  <c:v>10</c:v>
                </c:pt>
                <c:pt idx="118">
                  <c:v>8.1339712918660307</c:v>
                </c:pt>
                <c:pt idx="119">
                  <c:v>1.79425837320574</c:v>
                </c:pt>
                <c:pt idx="120">
                  <c:v>10</c:v>
                </c:pt>
                <c:pt idx="121">
                  <c:v>2.3444976076555002</c:v>
                </c:pt>
                <c:pt idx="122">
                  <c:v>9.2822966507177096</c:v>
                </c:pt>
                <c:pt idx="123">
                  <c:v>10</c:v>
                </c:pt>
                <c:pt idx="124">
                  <c:v>8.4928229665071804</c:v>
                </c:pt>
                <c:pt idx="125">
                  <c:v>6.7942583732057402</c:v>
                </c:pt>
                <c:pt idx="126">
                  <c:v>0</c:v>
                </c:pt>
                <c:pt idx="127">
                  <c:v>0</c:v>
                </c:pt>
                <c:pt idx="128">
                  <c:v>9.0430622009569408</c:v>
                </c:pt>
                <c:pt idx="129">
                  <c:v>0</c:v>
                </c:pt>
                <c:pt idx="130">
                  <c:v>1.84210526315789</c:v>
                </c:pt>
                <c:pt idx="131">
                  <c:v>3.2296650717703299</c:v>
                </c:pt>
                <c:pt idx="132">
                  <c:v>6.6267942583732102</c:v>
                </c:pt>
                <c:pt idx="133">
                  <c:v>5.0956937799043098</c:v>
                </c:pt>
                <c:pt idx="134">
                  <c:v>6.6507177033492804</c:v>
                </c:pt>
                <c:pt idx="135">
                  <c:v>7.2009569377990399</c:v>
                </c:pt>
                <c:pt idx="136">
                  <c:v>0</c:v>
                </c:pt>
                <c:pt idx="137">
                  <c:v>10</c:v>
                </c:pt>
                <c:pt idx="138">
                  <c:v>0.78947368421052599</c:v>
                </c:pt>
                <c:pt idx="139">
                  <c:v>8.6363636363636402</c:v>
                </c:pt>
                <c:pt idx="140">
                  <c:v>0</c:v>
                </c:pt>
                <c:pt idx="141">
                  <c:v>5.2870813397129197</c:v>
                </c:pt>
                <c:pt idx="142">
                  <c:v>0</c:v>
                </c:pt>
                <c:pt idx="143">
                  <c:v>2.4641148325358899</c:v>
                </c:pt>
                <c:pt idx="144">
                  <c:v>2.5837320574162699</c:v>
                </c:pt>
                <c:pt idx="145">
                  <c:v>9.0669856459330198</c:v>
                </c:pt>
                <c:pt idx="146">
                  <c:v>2.39234449760766</c:v>
                </c:pt>
                <c:pt idx="147">
                  <c:v>10</c:v>
                </c:pt>
                <c:pt idx="148">
                  <c:v>7.3923444976076604</c:v>
                </c:pt>
                <c:pt idx="149">
                  <c:v>0</c:v>
                </c:pt>
                <c:pt idx="150">
                  <c:v>9.1387559808612497</c:v>
                </c:pt>
                <c:pt idx="151">
                  <c:v>9.6411483253588504</c:v>
                </c:pt>
                <c:pt idx="152">
                  <c:v>4.9760765550239201</c:v>
                </c:pt>
                <c:pt idx="153">
                  <c:v>10</c:v>
                </c:pt>
                <c:pt idx="154">
                  <c:v>3.8995215311004801</c:v>
                </c:pt>
                <c:pt idx="155">
                  <c:v>10</c:v>
                </c:pt>
                <c:pt idx="156">
                  <c:v>8.2057416267942607</c:v>
                </c:pt>
                <c:pt idx="157">
                  <c:v>5.5263157894736796</c:v>
                </c:pt>
                <c:pt idx="158">
                  <c:v>0.86124401913875603</c:v>
                </c:pt>
                <c:pt idx="159">
                  <c:v>0.21531100478469001</c:v>
                </c:pt>
                <c:pt idx="160">
                  <c:v>1.5550239234449701</c:v>
                </c:pt>
                <c:pt idx="161">
                  <c:v>7.9186602870813401</c:v>
                </c:pt>
                <c:pt idx="162">
                  <c:v>2.2009569377990399</c:v>
                </c:pt>
                <c:pt idx="163">
                  <c:v>6.1722488038277499</c:v>
                </c:pt>
                <c:pt idx="164">
                  <c:v>10</c:v>
                </c:pt>
                <c:pt idx="165">
                  <c:v>8.6842105263157894</c:v>
                </c:pt>
                <c:pt idx="166">
                  <c:v>3.5645933014354099</c:v>
                </c:pt>
                <c:pt idx="167">
                  <c:v>5.9090909090909101</c:v>
                </c:pt>
                <c:pt idx="168">
                  <c:v>3.2775119617224902</c:v>
                </c:pt>
                <c:pt idx="169">
                  <c:v>9.3062200956937797</c:v>
                </c:pt>
                <c:pt idx="170">
                  <c:v>4.5215311004784704</c:v>
                </c:pt>
                <c:pt idx="171">
                  <c:v>2.8947368421052602</c:v>
                </c:pt>
                <c:pt idx="172">
                  <c:v>2.05741626794258</c:v>
                </c:pt>
                <c:pt idx="173">
                  <c:v>0.45454545454545298</c:v>
                </c:pt>
                <c:pt idx="174">
                  <c:v>0</c:v>
                </c:pt>
                <c:pt idx="175">
                  <c:v>9.7129186602870803</c:v>
                </c:pt>
                <c:pt idx="176">
                  <c:v>10</c:v>
                </c:pt>
                <c:pt idx="177">
                  <c:v>2.2966507177033502</c:v>
                </c:pt>
                <c:pt idx="178">
                  <c:v>3.1339712918660299</c:v>
                </c:pt>
                <c:pt idx="179">
                  <c:v>0.19138755980861299</c:v>
                </c:pt>
                <c:pt idx="180">
                  <c:v>3.2535885167464098</c:v>
                </c:pt>
                <c:pt idx="181">
                  <c:v>4.4736842105263204</c:v>
                </c:pt>
                <c:pt idx="182">
                  <c:v>5.0717703349282299</c:v>
                </c:pt>
                <c:pt idx="183">
                  <c:v>5.5263157894736796</c:v>
                </c:pt>
                <c:pt idx="184">
                  <c:v>8.2296650717703397</c:v>
                </c:pt>
                <c:pt idx="185">
                  <c:v>3.2057416267942598</c:v>
                </c:pt>
                <c:pt idx="186">
                  <c:v>10</c:v>
                </c:pt>
                <c:pt idx="187">
                  <c:v>5.4306220095693796</c:v>
                </c:pt>
                <c:pt idx="188">
                  <c:v>8.7081339712918702</c:v>
                </c:pt>
                <c:pt idx="189">
                  <c:v>10</c:v>
                </c:pt>
              </c:numCache>
            </c:numRef>
          </c:xVal>
          <c:yVal>
            <c:numRef>
              <c:f>Food!$G$6:$G$195</c:f>
              <c:numCache>
                <c:formatCode>0.00</c:formatCode>
                <c:ptCount val="190"/>
                <c:pt idx="0">
                  <c:v>10</c:v>
                </c:pt>
                <c:pt idx="1">
                  <c:v>0</c:v>
                </c:pt>
                <c:pt idx="2">
                  <c:v>0</c:v>
                </c:pt>
                <c:pt idx="3">
                  <c:v>0</c:v>
                </c:pt>
                <c:pt idx="4">
                  <c:v>0</c:v>
                </c:pt>
                <c:pt idx="5">
                  <c:v>0</c:v>
                </c:pt>
                <c:pt idx="6">
                  <c:v>0</c:v>
                </c:pt>
                <c:pt idx="7">
                  <c:v>0</c:v>
                </c:pt>
                <c:pt idx="8">
                  <c:v>0</c:v>
                </c:pt>
                <c:pt idx="9">
                  <c:v>0</c:v>
                </c:pt>
                <c:pt idx="10">
                  <c:v>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10</c:v>
                </c:pt>
                <c:pt idx="113">
                  <c:v>0</c:v>
                </c:pt>
                <c:pt idx="114">
                  <c:v>0</c:v>
                </c:pt>
                <c:pt idx="115">
                  <c:v>0</c:v>
                </c:pt>
                <c:pt idx="116">
                  <c:v>0</c:v>
                </c:pt>
                <c:pt idx="117">
                  <c:v>10</c:v>
                </c:pt>
                <c:pt idx="118">
                  <c:v>0</c:v>
                </c:pt>
                <c:pt idx="119">
                  <c:v>0</c:v>
                </c:pt>
                <c:pt idx="120">
                  <c:v>0</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10</c:v>
                </c:pt>
                <c:pt idx="148">
                  <c:v>0</c:v>
                </c:pt>
                <c:pt idx="149">
                  <c:v>0</c:v>
                </c:pt>
                <c:pt idx="150">
                  <c:v>0</c:v>
                </c:pt>
                <c:pt idx="151">
                  <c:v>10</c:v>
                </c:pt>
                <c:pt idx="152">
                  <c:v>0</c:v>
                </c:pt>
                <c:pt idx="153">
                  <c:v>10</c:v>
                </c:pt>
                <c:pt idx="154">
                  <c:v>0</c:v>
                </c:pt>
                <c:pt idx="155">
                  <c:v>10</c:v>
                </c:pt>
                <c:pt idx="156">
                  <c:v>0</c:v>
                </c:pt>
                <c:pt idx="157">
                  <c:v>0</c:v>
                </c:pt>
                <c:pt idx="158">
                  <c:v>0</c:v>
                </c:pt>
                <c:pt idx="159">
                  <c:v>0</c:v>
                </c:pt>
                <c:pt idx="160">
                  <c:v>0</c:v>
                </c:pt>
                <c:pt idx="161">
                  <c:v>0</c:v>
                </c:pt>
                <c:pt idx="162">
                  <c:v>0</c:v>
                </c:pt>
                <c:pt idx="163">
                  <c:v>10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Natural Hazard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'Natural Hazard'!$F$6:$F$195</c:f>
              <c:numCache>
                <c:formatCode>0.00</c:formatCode>
                <c:ptCount val="190"/>
                <c:pt idx="0">
                  <c:v>9.75</c:v>
                </c:pt>
                <c:pt idx="1">
                  <c:v>3.25</c:v>
                </c:pt>
                <c:pt idx="2">
                  <c:v>3.875</c:v>
                </c:pt>
                <c:pt idx="3">
                  <c:v>1.625</c:v>
                </c:pt>
                <c:pt idx="4">
                  <c:v>2.125</c:v>
                </c:pt>
                <c:pt idx="5">
                  <c:v>2.625</c:v>
                </c:pt>
                <c:pt idx="6">
                  <c:v>1.25</c:v>
                </c:pt>
                <c:pt idx="7">
                  <c:v>2.25</c:v>
                </c:pt>
                <c:pt idx="8">
                  <c:v>0.25</c:v>
                </c:pt>
                <c:pt idx="9">
                  <c:v>4.375</c:v>
                </c:pt>
                <c:pt idx="10">
                  <c:v>4.875</c:v>
                </c:pt>
                <c:pt idx="11">
                  <c:v>1.25</c:v>
                </c:pt>
                <c:pt idx="12">
                  <c:v>1.5</c:v>
                </c:pt>
                <c:pt idx="13">
                  <c:v>5.75</c:v>
                </c:pt>
                <c:pt idx="14">
                  <c:v>8</c:v>
                </c:pt>
                <c:pt idx="15">
                  <c:v>1.25</c:v>
                </c:pt>
                <c:pt idx="16">
                  <c:v>0</c:v>
                </c:pt>
                <c:pt idx="17">
                  <c:v>1.125</c:v>
                </c:pt>
                <c:pt idx="18">
                  <c:v>2.5</c:v>
                </c:pt>
                <c:pt idx="19">
                  <c:v>1</c:v>
                </c:pt>
                <c:pt idx="20">
                  <c:v>2.75</c:v>
                </c:pt>
                <c:pt idx="21">
                  <c:v>3.875</c:v>
                </c:pt>
                <c:pt idx="22">
                  <c:v>7.75</c:v>
                </c:pt>
                <c:pt idx="23">
                  <c:v>1.375</c:v>
                </c:pt>
                <c:pt idx="24">
                  <c:v>0.5</c:v>
                </c:pt>
                <c:pt idx="25">
                  <c:v>1.25</c:v>
                </c:pt>
                <c:pt idx="26">
                  <c:v>0.875</c:v>
                </c:pt>
                <c:pt idx="27">
                  <c:v>6.375</c:v>
                </c:pt>
                <c:pt idx="28">
                  <c:v>2</c:v>
                </c:pt>
                <c:pt idx="29">
                  <c:v>0.25</c:v>
                </c:pt>
                <c:pt idx="30">
                  <c:v>4.125</c:v>
                </c:pt>
                <c:pt idx="31">
                  <c:v>7.5</c:v>
                </c:pt>
                <c:pt idx="32">
                  <c:v>5.125</c:v>
                </c:pt>
                <c:pt idx="33">
                  <c:v>7.625</c:v>
                </c:pt>
                <c:pt idx="34">
                  <c:v>8</c:v>
                </c:pt>
                <c:pt idx="35">
                  <c:v>2.5</c:v>
                </c:pt>
                <c:pt idx="36">
                  <c:v>7.375</c:v>
                </c:pt>
                <c:pt idx="37">
                  <c:v>0.75</c:v>
                </c:pt>
                <c:pt idx="38">
                  <c:v>0.375</c:v>
                </c:pt>
                <c:pt idx="39">
                  <c:v>3.25</c:v>
                </c:pt>
                <c:pt idx="40">
                  <c:v>3.5</c:v>
                </c:pt>
                <c:pt idx="41">
                  <c:v>1.875</c:v>
                </c:pt>
                <c:pt idx="42">
                  <c:v>0</c:v>
                </c:pt>
                <c:pt idx="43">
                  <c:v>0.375</c:v>
                </c:pt>
                <c:pt idx="44">
                  <c:v>3.375</c:v>
                </c:pt>
                <c:pt idx="45">
                  <c:v>2.25</c:v>
                </c:pt>
                <c:pt idx="46">
                  <c:v>0</c:v>
                </c:pt>
                <c:pt idx="47">
                  <c:v>4.75</c:v>
                </c:pt>
                <c:pt idx="48">
                  <c:v>4.875</c:v>
                </c:pt>
                <c:pt idx="49">
                  <c:v>4.5</c:v>
                </c:pt>
                <c:pt idx="50">
                  <c:v>8.125</c:v>
                </c:pt>
                <c:pt idx="51">
                  <c:v>3</c:v>
                </c:pt>
                <c:pt idx="52">
                  <c:v>1.75</c:v>
                </c:pt>
                <c:pt idx="53">
                  <c:v>0</c:v>
                </c:pt>
                <c:pt idx="54">
                  <c:v>5.875</c:v>
                </c:pt>
                <c:pt idx="55">
                  <c:v>0</c:v>
                </c:pt>
                <c:pt idx="56">
                  <c:v>1.5</c:v>
                </c:pt>
                <c:pt idx="57">
                  <c:v>1.375</c:v>
                </c:pt>
                <c:pt idx="58">
                  <c:v>1.75</c:v>
                </c:pt>
                <c:pt idx="59">
                  <c:v>3</c:v>
                </c:pt>
                <c:pt idx="60">
                  <c:v>2.625</c:v>
                </c:pt>
                <c:pt idx="61">
                  <c:v>3.5</c:v>
                </c:pt>
                <c:pt idx="62">
                  <c:v>2.375</c:v>
                </c:pt>
                <c:pt idx="63">
                  <c:v>3.875</c:v>
                </c:pt>
                <c:pt idx="64">
                  <c:v>1.375</c:v>
                </c:pt>
                <c:pt idx="65">
                  <c:v>1.75</c:v>
                </c:pt>
                <c:pt idx="66">
                  <c:v>1.875</c:v>
                </c:pt>
                <c:pt idx="67">
                  <c:v>3.375</c:v>
                </c:pt>
                <c:pt idx="68">
                  <c:v>0</c:v>
                </c:pt>
                <c:pt idx="69">
                  <c:v>5.75</c:v>
                </c:pt>
                <c:pt idx="70">
                  <c:v>1.625</c:v>
                </c:pt>
                <c:pt idx="71">
                  <c:v>4.875</c:v>
                </c:pt>
                <c:pt idx="72">
                  <c:v>2.375</c:v>
                </c:pt>
                <c:pt idx="73">
                  <c:v>5.875</c:v>
                </c:pt>
                <c:pt idx="74">
                  <c:v>1.25</c:v>
                </c:pt>
                <c:pt idx="75">
                  <c:v>8</c:v>
                </c:pt>
                <c:pt idx="76">
                  <c:v>8</c:v>
                </c:pt>
                <c:pt idx="77">
                  <c:v>0.25</c:v>
                </c:pt>
                <c:pt idx="78">
                  <c:v>6.5</c:v>
                </c:pt>
                <c:pt idx="79">
                  <c:v>8.25</c:v>
                </c:pt>
                <c:pt idx="80">
                  <c:v>0.25</c:v>
                </c:pt>
                <c:pt idx="81">
                  <c:v>5.375</c:v>
                </c:pt>
                <c:pt idx="82">
                  <c:v>2.625</c:v>
                </c:pt>
                <c:pt idx="83">
                  <c:v>2.875</c:v>
                </c:pt>
                <c:pt idx="84">
                  <c:v>3</c:v>
                </c:pt>
                <c:pt idx="85">
                  <c:v>5.625</c:v>
                </c:pt>
                <c:pt idx="86">
                  <c:v>1.625</c:v>
                </c:pt>
                <c:pt idx="87">
                  <c:v>6.125</c:v>
                </c:pt>
                <c:pt idx="88">
                  <c:v>4.625</c:v>
                </c:pt>
                <c:pt idx="89">
                  <c:v>4</c:v>
                </c:pt>
                <c:pt idx="90">
                  <c:v>1.375</c:v>
                </c:pt>
                <c:pt idx="91">
                  <c:v>0.625</c:v>
                </c:pt>
                <c:pt idx="92">
                  <c:v>3.375</c:v>
                </c:pt>
                <c:pt idx="93">
                  <c:v>0.25</c:v>
                </c:pt>
                <c:pt idx="94">
                  <c:v>2.5</c:v>
                </c:pt>
                <c:pt idx="95">
                  <c:v>4.625</c:v>
                </c:pt>
                <c:pt idx="96">
                  <c:v>2.25</c:v>
                </c:pt>
                <c:pt idx="97">
                  <c:v>9</c:v>
                </c:pt>
                <c:pt idx="98">
                  <c:v>0.5</c:v>
                </c:pt>
                <c:pt idx="99">
                  <c:v>0</c:v>
                </c:pt>
                <c:pt idx="100">
                  <c:v>4.25</c:v>
                </c:pt>
                <c:pt idx="101">
                  <c:v>0.875</c:v>
                </c:pt>
                <c:pt idx="102">
                  <c:v>0</c:v>
                </c:pt>
                <c:pt idx="103">
                  <c:v>0</c:v>
                </c:pt>
                <c:pt idx="104">
                  <c:v>0.125</c:v>
                </c:pt>
                <c:pt idx="105">
                  <c:v>3.875</c:v>
                </c:pt>
                <c:pt idx="106">
                  <c:v>2.375</c:v>
                </c:pt>
                <c:pt idx="107">
                  <c:v>3.5</c:v>
                </c:pt>
                <c:pt idx="108">
                  <c:v>1</c:v>
                </c:pt>
                <c:pt idx="109">
                  <c:v>8.875</c:v>
                </c:pt>
                <c:pt idx="110">
                  <c:v>1.25</c:v>
                </c:pt>
                <c:pt idx="111">
                  <c:v>1.5</c:v>
                </c:pt>
                <c:pt idx="112">
                  <c:v>5.75</c:v>
                </c:pt>
                <c:pt idx="113">
                  <c:v>0.375</c:v>
                </c:pt>
                <c:pt idx="114">
                  <c:v>8</c:v>
                </c:pt>
                <c:pt idx="115">
                  <c:v>1.75</c:v>
                </c:pt>
                <c:pt idx="116">
                  <c:v>0.625</c:v>
                </c:pt>
                <c:pt idx="117">
                  <c:v>6.875</c:v>
                </c:pt>
                <c:pt idx="118">
                  <c:v>3.875</c:v>
                </c:pt>
                <c:pt idx="119">
                  <c:v>1.375</c:v>
                </c:pt>
                <c:pt idx="120">
                  <c:v>2.375</c:v>
                </c:pt>
                <c:pt idx="121">
                  <c:v>3</c:v>
                </c:pt>
                <c:pt idx="122">
                  <c:v>1.75</c:v>
                </c:pt>
                <c:pt idx="123">
                  <c:v>7.875</c:v>
                </c:pt>
                <c:pt idx="124">
                  <c:v>7.75</c:v>
                </c:pt>
                <c:pt idx="125">
                  <c:v>5.25</c:v>
                </c:pt>
                <c:pt idx="126">
                  <c:v>0</c:v>
                </c:pt>
                <c:pt idx="127">
                  <c:v>0</c:v>
                </c:pt>
                <c:pt idx="128">
                  <c:v>5.75</c:v>
                </c:pt>
                <c:pt idx="129">
                  <c:v>0.625</c:v>
                </c:pt>
                <c:pt idx="130">
                  <c:v>1.875</c:v>
                </c:pt>
                <c:pt idx="131">
                  <c:v>2.5</c:v>
                </c:pt>
                <c:pt idx="132">
                  <c:v>7.75</c:v>
                </c:pt>
                <c:pt idx="133">
                  <c:v>3.5</c:v>
                </c:pt>
                <c:pt idx="134">
                  <c:v>5.25</c:v>
                </c:pt>
                <c:pt idx="135">
                  <c:v>8.5</c:v>
                </c:pt>
                <c:pt idx="136">
                  <c:v>0.875</c:v>
                </c:pt>
                <c:pt idx="137">
                  <c:v>4.875</c:v>
                </c:pt>
                <c:pt idx="138">
                  <c:v>0.25</c:v>
                </c:pt>
                <c:pt idx="139">
                  <c:v>4.25</c:v>
                </c:pt>
                <c:pt idx="140">
                  <c:v>1</c:v>
                </c:pt>
                <c:pt idx="141">
                  <c:v>1.375</c:v>
                </c:pt>
                <c:pt idx="142">
                  <c:v>0</c:v>
                </c:pt>
                <c:pt idx="143">
                  <c:v>2.375</c:v>
                </c:pt>
                <c:pt idx="144">
                  <c:v>6.25</c:v>
                </c:pt>
                <c:pt idx="145">
                  <c:v>1.875</c:v>
                </c:pt>
                <c:pt idx="146">
                  <c:v>4.125</c:v>
                </c:pt>
                <c:pt idx="147">
                  <c:v>6.875</c:v>
                </c:pt>
                <c:pt idx="148">
                  <c:v>3.125</c:v>
                </c:pt>
                <c:pt idx="149">
                  <c:v>0</c:v>
                </c:pt>
                <c:pt idx="150">
                  <c:v>3.25</c:v>
                </c:pt>
                <c:pt idx="151">
                  <c:v>3.5</c:v>
                </c:pt>
                <c:pt idx="152">
                  <c:v>5.125</c:v>
                </c:pt>
                <c:pt idx="153">
                  <c:v>9.875</c:v>
                </c:pt>
                <c:pt idx="154">
                  <c:v>2.75</c:v>
                </c:pt>
                <c:pt idx="155">
                  <c:v>6.75</c:v>
                </c:pt>
                <c:pt idx="156">
                  <c:v>0</c:v>
                </c:pt>
                <c:pt idx="157">
                  <c:v>1.5</c:v>
                </c:pt>
                <c:pt idx="158">
                  <c:v>0.75</c:v>
                </c:pt>
                <c:pt idx="159">
                  <c:v>1.125</c:v>
                </c:pt>
                <c:pt idx="160">
                  <c:v>0</c:v>
                </c:pt>
                <c:pt idx="161">
                  <c:v>1</c:v>
                </c:pt>
                <c:pt idx="162">
                  <c:v>0.625</c:v>
                </c:pt>
                <c:pt idx="163">
                  <c:v>9.5</c:v>
                </c:pt>
                <c:pt idx="164">
                  <c:v>5.875</c:v>
                </c:pt>
                <c:pt idx="165">
                  <c:v>1.75</c:v>
                </c:pt>
                <c:pt idx="166">
                  <c:v>5.625</c:v>
                </c:pt>
                <c:pt idx="167">
                  <c:v>5.125</c:v>
                </c:pt>
                <c:pt idx="168">
                  <c:v>1.5</c:v>
                </c:pt>
                <c:pt idx="169">
                  <c:v>2.5</c:v>
                </c:pt>
                <c:pt idx="170">
                  <c:v>2.5</c:v>
                </c:pt>
                <c:pt idx="171">
                  <c:v>0.875</c:v>
                </c:pt>
                <c:pt idx="172">
                  <c:v>3.25</c:v>
                </c:pt>
                <c:pt idx="173">
                  <c:v>8.625</c:v>
                </c:pt>
                <c:pt idx="174">
                  <c:v>0.75</c:v>
                </c:pt>
                <c:pt idx="175">
                  <c:v>3.5</c:v>
                </c:pt>
                <c:pt idx="176">
                  <c:v>5.625</c:v>
                </c:pt>
                <c:pt idx="177">
                  <c:v>5.5</c:v>
                </c:pt>
                <c:pt idx="178">
                  <c:v>0</c:v>
                </c:pt>
                <c:pt idx="179">
                  <c:v>6.625</c:v>
                </c:pt>
                <c:pt idx="180">
                  <c:v>3.5</c:v>
                </c:pt>
                <c:pt idx="181">
                  <c:v>0.5</c:v>
                </c:pt>
                <c:pt idx="182">
                  <c:v>4.5</c:v>
                </c:pt>
                <c:pt idx="183">
                  <c:v>5.375</c:v>
                </c:pt>
                <c:pt idx="184">
                  <c:v>2.5</c:v>
                </c:pt>
                <c:pt idx="185">
                  <c:v>1.125</c:v>
                </c:pt>
                <c:pt idx="186">
                  <c:v>9.125</c:v>
                </c:pt>
                <c:pt idx="187">
                  <c:v>5.25</c:v>
                </c:pt>
                <c:pt idx="188">
                  <c:v>1.625</c:v>
                </c:pt>
                <c:pt idx="189">
                  <c:v>3.5</c:v>
                </c:pt>
              </c:numCache>
            </c:numRef>
          </c:xVal>
          <c:yVal>
            <c:numRef>
              <c:f>'Natural Hazard'!$G$6:$G$195</c:f>
              <c:numCache>
                <c:formatCode>0.00</c:formatCode>
                <c:ptCount val="19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c:v>
                </c:pt>
                <c:pt idx="118">
                  <c:v>0</c:v>
                </c:pt>
                <c:pt idx="119">
                  <c:v>0</c:v>
                </c:pt>
                <c:pt idx="120">
                  <c:v>10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10</c:v>
                </c:pt>
                <c:pt idx="188">
                  <c:v>0</c:v>
                </c:pt>
                <c:pt idx="189">
                  <c:v>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Macro Fiscal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Macro!$F$6:$F$195</c:f>
              <c:numCache>
                <c:formatCode>0.00</c:formatCode>
                <c:ptCount val="190"/>
                <c:pt idx="0">
                  <c:v>9.9338842975206596</c:v>
                </c:pt>
                <c:pt idx="1">
                  <c:v>8.7272727272727302</c:v>
                </c:pt>
                <c:pt idx="2">
                  <c:v>6.3636363636363598</c:v>
                </c:pt>
                <c:pt idx="3">
                  <c:v>3.2727272727272698</c:v>
                </c:pt>
                <c:pt idx="4">
                  <c:v>7.8677685950413201</c:v>
                </c:pt>
                <c:pt idx="5">
                  <c:v>6.1487603305785097</c:v>
                </c:pt>
                <c:pt idx="6">
                  <c:v>0</c:v>
                </c:pt>
                <c:pt idx="7">
                  <c:v>0.34710743801652899</c:v>
                </c:pt>
                <c:pt idx="8">
                  <c:v>1.00826446280992</c:v>
                </c:pt>
                <c:pt idx="9">
                  <c:v>7.1404958677685997</c:v>
                </c:pt>
                <c:pt idx="10">
                  <c:v>10</c:v>
                </c:pt>
                <c:pt idx="11">
                  <c:v>2.1487603305785101</c:v>
                </c:pt>
                <c:pt idx="12">
                  <c:v>8.2148760330578501</c:v>
                </c:pt>
                <c:pt idx="13">
                  <c:v>7.7851239669421499</c:v>
                </c:pt>
                <c:pt idx="14">
                  <c:v>6.4297520661157002</c:v>
                </c:pt>
                <c:pt idx="15">
                  <c:v>3.93388429752066</c:v>
                </c:pt>
                <c:pt idx="16">
                  <c:v>5.5867768595041296</c:v>
                </c:pt>
                <c:pt idx="17">
                  <c:v>4.8429752066115697</c:v>
                </c:pt>
                <c:pt idx="18">
                  <c:v>6.7603305785124004</c:v>
                </c:pt>
                <c:pt idx="19">
                  <c:v>8.7768595041322293</c:v>
                </c:pt>
                <c:pt idx="20">
                  <c:v>7.1239669421487601</c:v>
                </c:pt>
                <c:pt idx="21">
                  <c:v>8.6611570247933898</c:v>
                </c:pt>
                <c:pt idx="22">
                  <c:v>6.4462809917355397</c:v>
                </c:pt>
                <c:pt idx="23">
                  <c:v>3.7851239669421499</c:v>
                </c:pt>
                <c:pt idx="24">
                  <c:v>2.4297520661157002</c:v>
                </c:pt>
                <c:pt idx="25">
                  <c:v>4.0495867768595</c:v>
                </c:pt>
                <c:pt idx="26">
                  <c:v>3.1735537190082601</c:v>
                </c:pt>
                <c:pt idx="27">
                  <c:v>10</c:v>
                </c:pt>
                <c:pt idx="28">
                  <c:v>0.34710743801652899</c:v>
                </c:pt>
                <c:pt idx="29">
                  <c:v>0</c:v>
                </c:pt>
                <c:pt idx="30">
                  <c:v>1.8181818181818199</c:v>
                </c:pt>
                <c:pt idx="31">
                  <c:v>5.4214876033057902</c:v>
                </c:pt>
                <c:pt idx="32">
                  <c:v>6.9090909090909101</c:v>
                </c:pt>
                <c:pt idx="33">
                  <c:v>8.7603305785124004</c:v>
                </c:pt>
                <c:pt idx="34">
                  <c:v>10</c:v>
                </c:pt>
                <c:pt idx="35">
                  <c:v>9.1735537190082592</c:v>
                </c:pt>
                <c:pt idx="36">
                  <c:v>5.2066115702479303</c:v>
                </c:pt>
                <c:pt idx="37">
                  <c:v>0</c:v>
                </c:pt>
                <c:pt idx="38">
                  <c:v>4.4628099173553704</c:v>
                </c:pt>
                <c:pt idx="39">
                  <c:v>3.2066115702479299</c:v>
                </c:pt>
                <c:pt idx="40">
                  <c:v>8.0661157024793404</c:v>
                </c:pt>
                <c:pt idx="41">
                  <c:v>3.3553719008264502</c:v>
                </c:pt>
                <c:pt idx="42">
                  <c:v>3.0578512396694202</c:v>
                </c:pt>
                <c:pt idx="43">
                  <c:v>1.2066115702479301</c:v>
                </c:pt>
                <c:pt idx="44">
                  <c:v>7.0082644628099198</c:v>
                </c:pt>
                <c:pt idx="45">
                  <c:v>0</c:v>
                </c:pt>
                <c:pt idx="46">
                  <c:v>8.2644628099172807E-2</c:v>
                </c:pt>
                <c:pt idx="47">
                  <c:v>5.7190082644628104</c:v>
                </c:pt>
                <c:pt idx="48">
                  <c:v>9.0743801652892593</c:v>
                </c:pt>
                <c:pt idx="49">
                  <c:v>7.1900826446280997</c:v>
                </c:pt>
                <c:pt idx="50">
                  <c:v>6.6280991735537196</c:v>
                </c:pt>
                <c:pt idx="51">
                  <c:v>10</c:v>
                </c:pt>
                <c:pt idx="52">
                  <c:v>2.7272727272727302</c:v>
                </c:pt>
                <c:pt idx="53">
                  <c:v>1.8842975206611601</c:v>
                </c:pt>
                <c:pt idx="54">
                  <c:v>8.9090909090909101</c:v>
                </c:pt>
                <c:pt idx="55">
                  <c:v>0.34710743801652899</c:v>
                </c:pt>
                <c:pt idx="56">
                  <c:v>0</c:v>
                </c:pt>
                <c:pt idx="57">
                  <c:v>1.8842975206611601</c:v>
                </c:pt>
                <c:pt idx="58">
                  <c:v>0</c:v>
                </c:pt>
                <c:pt idx="59">
                  <c:v>7.8347107438016499</c:v>
                </c:pt>
                <c:pt idx="60">
                  <c:v>1.5041322314049601</c:v>
                </c:pt>
                <c:pt idx="61">
                  <c:v>4.1157024793388404</c:v>
                </c:pt>
                <c:pt idx="62">
                  <c:v>5.9834710743801596</c:v>
                </c:pt>
                <c:pt idx="63">
                  <c:v>10</c:v>
                </c:pt>
                <c:pt idx="64">
                  <c:v>7.0247933884297504</c:v>
                </c:pt>
                <c:pt idx="65">
                  <c:v>0</c:v>
                </c:pt>
                <c:pt idx="66">
                  <c:v>9.1239669421487601</c:v>
                </c:pt>
                <c:pt idx="67">
                  <c:v>4.9752066115702496</c:v>
                </c:pt>
                <c:pt idx="68">
                  <c:v>0</c:v>
                </c:pt>
                <c:pt idx="69">
                  <c:v>7.1570247933884303</c:v>
                </c:pt>
                <c:pt idx="70">
                  <c:v>6.2975206611570202</c:v>
                </c:pt>
                <c:pt idx="71">
                  <c:v>7.5702479338842998</c:v>
                </c:pt>
                <c:pt idx="72">
                  <c:v>3.7520661157024802</c:v>
                </c:pt>
                <c:pt idx="73">
                  <c:v>8.8099173553718995</c:v>
                </c:pt>
                <c:pt idx="74">
                  <c:v>3.4876033057851199</c:v>
                </c:pt>
                <c:pt idx="75">
                  <c:v>6.0991735537190097</c:v>
                </c:pt>
                <c:pt idx="76">
                  <c:v>6.0991735537190097</c:v>
                </c:pt>
                <c:pt idx="77">
                  <c:v>1.60330578512397</c:v>
                </c:pt>
                <c:pt idx="78">
                  <c:v>10</c:v>
                </c:pt>
                <c:pt idx="79">
                  <c:v>10</c:v>
                </c:pt>
                <c:pt idx="80">
                  <c:v>1.8347107438016499</c:v>
                </c:pt>
                <c:pt idx="81">
                  <c:v>3.1074380165289299</c:v>
                </c:pt>
                <c:pt idx="82">
                  <c:v>3.7520661157024802</c:v>
                </c:pt>
                <c:pt idx="83">
                  <c:v>5.1239669421487601</c:v>
                </c:pt>
                <c:pt idx="84">
                  <c:v>5.1570247933884303</c:v>
                </c:pt>
                <c:pt idx="85">
                  <c:v>1.27272727272727</c:v>
                </c:pt>
                <c:pt idx="86">
                  <c:v>6.6776859504132204</c:v>
                </c:pt>
                <c:pt idx="87">
                  <c:v>8.4132231404958695</c:v>
                </c:pt>
                <c:pt idx="88">
                  <c:v>7.7190082644628104</c:v>
                </c:pt>
                <c:pt idx="89">
                  <c:v>7.5537190082644603</c:v>
                </c:pt>
                <c:pt idx="90">
                  <c:v>0</c:v>
                </c:pt>
                <c:pt idx="91">
                  <c:v>0</c:v>
                </c:pt>
                <c:pt idx="92">
                  <c:v>2.9256198347107398</c:v>
                </c:pt>
                <c:pt idx="93">
                  <c:v>4.2644628099173598</c:v>
                </c:pt>
                <c:pt idx="94">
                  <c:v>7.8181818181818201</c:v>
                </c:pt>
                <c:pt idx="95">
                  <c:v>9.3388429752066102</c:v>
                </c:pt>
                <c:pt idx="96">
                  <c:v>9.1900826446281005</c:v>
                </c:pt>
                <c:pt idx="97">
                  <c:v>10</c:v>
                </c:pt>
                <c:pt idx="98">
                  <c:v>0</c:v>
                </c:pt>
                <c:pt idx="99">
                  <c:v>0</c:v>
                </c:pt>
                <c:pt idx="100">
                  <c:v>5.8677685950413201</c:v>
                </c:pt>
                <c:pt idx="101">
                  <c:v>6.7107438016528898</c:v>
                </c:pt>
                <c:pt idx="102">
                  <c:v>2.5454545454545401</c:v>
                </c:pt>
                <c:pt idx="103">
                  <c:v>0.214876033057852</c:v>
                </c:pt>
                <c:pt idx="104">
                  <c:v>3.1735537190082601</c:v>
                </c:pt>
                <c:pt idx="105">
                  <c:v>6.4793388429752099</c:v>
                </c:pt>
                <c:pt idx="106">
                  <c:v>7.5702479338842998</c:v>
                </c:pt>
                <c:pt idx="107">
                  <c:v>7.9834710743801596</c:v>
                </c:pt>
                <c:pt idx="108">
                  <c:v>0</c:v>
                </c:pt>
                <c:pt idx="109">
                  <c:v>5.25619834710744</c:v>
                </c:pt>
                <c:pt idx="110">
                  <c:v>0</c:v>
                </c:pt>
                <c:pt idx="111">
                  <c:v>5.1074380165289304</c:v>
                </c:pt>
                <c:pt idx="112">
                  <c:v>8.4958677685950406</c:v>
                </c:pt>
                <c:pt idx="113">
                  <c:v>1.8677685950413201</c:v>
                </c:pt>
                <c:pt idx="114">
                  <c:v>8.8429752066115697</c:v>
                </c:pt>
                <c:pt idx="115">
                  <c:v>6.2148760330578501</c:v>
                </c:pt>
                <c:pt idx="116">
                  <c:v>5.9173553719008298</c:v>
                </c:pt>
                <c:pt idx="117">
                  <c:v>8.1818181818181799</c:v>
                </c:pt>
                <c:pt idx="118">
                  <c:v>8.3305785123966896</c:v>
                </c:pt>
                <c:pt idx="119">
                  <c:v>2.8760330578512399</c:v>
                </c:pt>
                <c:pt idx="120">
                  <c:v>8.0330578512396702</c:v>
                </c:pt>
                <c:pt idx="121">
                  <c:v>2.7933884297520701</c:v>
                </c:pt>
                <c:pt idx="122">
                  <c:v>4.9421487603305803</c:v>
                </c:pt>
                <c:pt idx="123">
                  <c:v>9.0909090909090899</c:v>
                </c:pt>
                <c:pt idx="124">
                  <c:v>9.60330578512397</c:v>
                </c:pt>
                <c:pt idx="125">
                  <c:v>9.0743801652892593</c:v>
                </c:pt>
                <c:pt idx="126">
                  <c:v>0.87603305785123797</c:v>
                </c:pt>
                <c:pt idx="127">
                  <c:v>0.26446280991735399</c:v>
                </c:pt>
                <c:pt idx="128">
                  <c:v>7.0743801652892602</c:v>
                </c:pt>
                <c:pt idx="129">
                  <c:v>0</c:v>
                </c:pt>
                <c:pt idx="130">
                  <c:v>0.36363636363636298</c:v>
                </c:pt>
                <c:pt idx="131">
                  <c:v>4.2809917355371896</c:v>
                </c:pt>
                <c:pt idx="132">
                  <c:v>9.0578512396694197</c:v>
                </c:pt>
                <c:pt idx="133">
                  <c:v>4.1652892561983501</c:v>
                </c:pt>
                <c:pt idx="134">
                  <c:v>4.2975206611570202</c:v>
                </c:pt>
                <c:pt idx="135">
                  <c:v>6.5123966942148801</c:v>
                </c:pt>
                <c:pt idx="136">
                  <c:v>0</c:v>
                </c:pt>
                <c:pt idx="137">
                  <c:v>7.65289256198347</c:v>
                </c:pt>
                <c:pt idx="138">
                  <c:v>3.30578512396694</c:v>
                </c:pt>
                <c:pt idx="139">
                  <c:v>10</c:v>
                </c:pt>
                <c:pt idx="140">
                  <c:v>2.5289256198347099</c:v>
                </c:pt>
                <c:pt idx="141">
                  <c:v>5.7024793388429798</c:v>
                </c:pt>
                <c:pt idx="142">
                  <c:v>3.5041322314049599</c:v>
                </c:pt>
                <c:pt idx="143">
                  <c:v>4.69421487603306</c:v>
                </c:pt>
                <c:pt idx="144">
                  <c:v>7.1239669421487601</c:v>
                </c:pt>
                <c:pt idx="145">
                  <c:v>6.6611570247933898</c:v>
                </c:pt>
                <c:pt idx="146">
                  <c:v>4.9917355371900802</c:v>
                </c:pt>
                <c:pt idx="147">
                  <c:v>10</c:v>
                </c:pt>
                <c:pt idx="148">
                  <c:v>6.2975206611570202</c:v>
                </c:pt>
                <c:pt idx="149">
                  <c:v>0</c:v>
                </c:pt>
                <c:pt idx="150">
                  <c:v>0</c:v>
                </c:pt>
                <c:pt idx="151">
                  <c:v>8.2479338842975203</c:v>
                </c:pt>
                <c:pt idx="152">
                  <c:v>5.4049586776859497</c:v>
                </c:pt>
                <c:pt idx="153">
                  <c:v>10</c:v>
                </c:pt>
                <c:pt idx="154">
                  <c:v>5.8347107438016499</c:v>
                </c:pt>
                <c:pt idx="155">
                  <c:v>0</c:v>
                </c:pt>
                <c:pt idx="156">
                  <c:v>7.5206611570247901</c:v>
                </c:pt>
                <c:pt idx="157">
                  <c:v>6.9421487603305803</c:v>
                </c:pt>
                <c:pt idx="158">
                  <c:v>3.0743801652892602</c:v>
                </c:pt>
                <c:pt idx="159">
                  <c:v>2.2314049586776901</c:v>
                </c:pt>
                <c:pt idx="160">
                  <c:v>0.413223140495868</c:v>
                </c:pt>
                <c:pt idx="161">
                  <c:v>7.2396694214875996</c:v>
                </c:pt>
                <c:pt idx="162">
                  <c:v>4.0661157024793404</c:v>
                </c:pt>
                <c:pt idx="163">
                  <c:v>10</c:v>
                </c:pt>
                <c:pt idx="164">
                  <c:v>9.8677685950413192</c:v>
                </c:pt>
                <c:pt idx="165">
                  <c:v>7.8016528925619797</c:v>
                </c:pt>
                <c:pt idx="166">
                  <c:v>4.8925619834710696</c:v>
                </c:pt>
                <c:pt idx="167">
                  <c:v>10</c:v>
                </c:pt>
                <c:pt idx="168">
                  <c:v>10</c:v>
                </c:pt>
                <c:pt idx="169">
                  <c:v>6.5785123966942098</c:v>
                </c:pt>
                <c:pt idx="170">
                  <c:v>0</c:v>
                </c:pt>
                <c:pt idx="171">
                  <c:v>5.3553719008264498</c:v>
                </c:pt>
                <c:pt idx="172">
                  <c:v>6.74380165289256</c:v>
                </c:pt>
                <c:pt idx="173">
                  <c:v>7.1735537190082601</c:v>
                </c:pt>
                <c:pt idx="174">
                  <c:v>0</c:v>
                </c:pt>
                <c:pt idx="175">
                  <c:v>8.0330578512396702</c:v>
                </c:pt>
                <c:pt idx="176">
                  <c:v>7.8512396694214903</c:v>
                </c:pt>
                <c:pt idx="177">
                  <c:v>8.4297520661157002</c:v>
                </c:pt>
                <c:pt idx="178">
                  <c:v>4.6115702479338898</c:v>
                </c:pt>
                <c:pt idx="179">
                  <c:v>2.06611570247934</c:v>
                </c:pt>
                <c:pt idx="180">
                  <c:v>9.7024793388429806</c:v>
                </c:pt>
                <c:pt idx="181">
                  <c:v>0</c:v>
                </c:pt>
                <c:pt idx="182">
                  <c:v>10</c:v>
                </c:pt>
                <c:pt idx="183">
                  <c:v>5.9834710743801596</c:v>
                </c:pt>
                <c:pt idx="184">
                  <c:v>0</c:v>
                </c:pt>
                <c:pt idx="185">
                  <c:v>0</c:v>
                </c:pt>
                <c:pt idx="186">
                  <c:v>10</c:v>
                </c:pt>
                <c:pt idx="187">
                  <c:v>5.0743801652892602</c:v>
                </c:pt>
                <c:pt idx="188">
                  <c:v>8.0826446280991693</c:v>
                </c:pt>
                <c:pt idx="189">
                  <c:v>10</c:v>
                </c:pt>
              </c:numCache>
            </c:numRef>
          </c:xVal>
          <c:yVal>
            <c:numRef>
              <c:f>Macro!$G$6:$G$195</c:f>
              <c:numCache>
                <c:formatCode>0.00</c:formatCode>
                <c:ptCount val="190"/>
                <c:pt idx="0">
                  <c:v>3.4090909090908998</c:v>
                </c:pt>
                <c:pt idx="1">
                  <c:v>5</c:v>
                </c:pt>
                <c:pt idx="2">
                  <c:v>2.5</c:v>
                </c:pt>
                <c:pt idx="3">
                  <c:v>5</c:v>
                </c:pt>
                <c:pt idx="4">
                  <c:v>1.8181818181818199</c:v>
                </c:pt>
                <c:pt idx="5">
                  <c:v>2.9545454545454501</c:v>
                </c:pt>
                <c:pt idx="6">
                  <c:v>0</c:v>
                </c:pt>
                <c:pt idx="7">
                  <c:v>7.7272727272727204</c:v>
                </c:pt>
                <c:pt idx="8">
                  <c:v>6.1363636363636296</c:v>
                </c:pt>
                <c:pt idx="9">
                  <c:v>6.8181818181818201</c:v>
                </c:pt>
                <c:pt idx="10">
                  <c:v>1.13636363636363</c:v>
                </c:pt>
                <c:pt idx="11">
                  <c:v>5.4545454545454604</c:v>
                </c:pt>
                <c:pt idx="12">
                  <c:v>0</c:v>
                </c:pt>
                <c:pt idx="13">
                  <c:v>0.45454545454544998</c:v>
                </c:pt>
                <c:pt idx="14">
                  <c:v>6.5909090909090802</c:v>
                </c:pt>
                <c:pt idx="15">
                  <c:v>3.4090909090909198</c:v>
                </c:pt>
                <c:pt idx="16">
                  <c:v>8.1818181818181799</c:v>
                </c:pt>
                <c:pt idx="17">
                  <c:v>0.90909090909091705</c:v>
                </c:pt>
                <c:pt idx="18">
                  <c:v>7.0454545454545503</c:v>
                </c:pt>
                <c:pt idx="19">
                  <c:v>10</c:v>
                </c:pt>
                <c:pt idx="20">
                  <c:v>2.0454545454545499</c:v>
                </c:pt>
                <c:pt idx="21">
                  <c:v>3.4090909090909198</c:v>
                </c:pt>
                <c:pt idx="22">
                  <c:v>0</c:v>
                </c:pt>
                <c:pt idx="23">
                  <c:v>5.4545454545454497</c:v>
                </c:pt>
                <c:pt idx="24">
                  <c:v>0</c:v>
                </c:pt>
                <c:pt idx="25">
                  <c:v>6.8181818181818201</c:v>
                </c:pt>
                <c:pt idx="26">
                  <c:v>3.86363636363637</c:v>
                </c:pt>
                <c:pt idx="27">
                  <c:v>5.9090909090909003</c:v>
                </c:pt>
                <c:pt idx="28">
                  <c:v>5.2272727272727204</c:v>
                </c:pt>
                <c:pt idx="29">
                  <c:v>0</c:v>
                </c:pt>
                <c:pt idx="30">
                  <c:v>5</c:v>
                </c:pt>
                <c:pt idx="31">
                  <c:v>0</c:v>
                </c:pt>
                <c:pt idx="32">
                  <c:v>5</c:v>
                </c:pt>
                <c:pt idx="33">
                  <c:v>4.5454545454545503</c:v>
                </c:pt>
                <c:pt idx="34">
                  <c:v>5.9090909090909003</c:v>
                </c:pt>
                <c:pt idx="35">
                  <c:v>6.3636363636363704</c:v>
                </c:pt>
                <c:pt idx="36">
                  <c:v>0.90909090909091705</c:v>
                </c:pt>
                <c:pt idx="37">
                  <c:v>0</c:v>
                </c:pt>
                <c:pt idx="38">
                  <c:v>3.63636363636363</c:v>
                </c:pt>
                <c:pt idx="39">
                  <c:v>5.9090909090909198</c:v>
                </c:pt>
                <c:pt idx="40">
                  <c:v>4.0909090909090802</c:v>
                </c:pt>
                <c:pt idx="41">
                  <c:v>6.3636363636363704</c:v>
                </c:pt>
                <c:pt idx="42">
                  <c:v>0</c:v>
                </c:pt>
                <c:pt idx="43">
                  <c:v>0</c:v>
                </c:pt>
                <c:pt idx="44">
                  <c:v>3.63636363636363</c:v>
                </c:pt>
                <c:pt idx="45">
                  <c:v>0</c:v>
                </c:pt>
                <c:pt idx="46">
                  <c:v>6.3636363636363598</c:v>
                </c:pt>
                <c:pt idx="47">
                  <c:v>6.3636363636363704</c:v>
                </c:pt>
                <c:pt idx="48">
                  <c:v>5.2272727272727302</c:v>
                </c:pt>
                <c:pt idx="49">
                  <c:v>3.63636363636363</c:v>
                </c:pt>
                <c:pt idx="50">
                  <c:v>3.86363636363637</c:v>
                </c:pt>
                <c:pt idx="51">
                  <c:v>3.63636363636363</c:v>
                </c:pt>
                <c:pt idx="52">
                  <c:v>10</c:v>
                </c:pt>
                <c:pt idx="53">
                  <c:v>1.5909090909090899</c:v>
                </c:pt>
                <c:pt idx="54">
                  <c:v>7.5</c:v>
                </c:pt>
                <c:pt idx="55">
                  <c:v>7.7272727272727204</c:v>
                </c:pt>
                <c:pt idx="56">
                  <c:v>0</c:v>
                </c:pt>
                <c:pt idx="57">
                  <c:v>1.5909090909090899</c:v>
                </c:pt>
                <c:pt idx="58">
                  <c:v>0</c:v>
                </c:pt>
                <c:pt idx="59">
                  <c:v>2.2727272727272698</c:v>
                </c:pt>
                <c:pt idx="60">
                  <c:v>6.8181818181818201</c:v>
                </c:pt>
                <c:pt idx="61">
                  <c:v>0.90909090909091705</c:v>
                </c:pt>
                <c:pt idx="62">
                  <c:v>7.7272727272727302</c:v>
                </c:pt>
                <c:pt idx="63">
                  <c:v>1.5909090909090999</c:v>
                </c:pt>
                <c:pt idx="64">
                  <c:v>5.9090909090909198</c:v>
                </c:pt>
                <c:pt idx="65">
                  <c:v>0</c:v>
                </c:pt>
                <c:pt idx="66">
                  <c:v>7.0454545454545299</c:v>
                </c:pt>
                <c:pt idx="67">
                  <c:v>1.5909090909090799</c:v>
                </c:pt>
                <c:pt idx="68">
                  <c:v>0</c:v>
                </c:pt>
                <c:pt idx="69">
                  <c:v>4.0909090909090802</c:v>
                </c:pt>
                <c:pt idx="70">
                  <c:v>3.4090909090909198</c:v>
                </c:pt>
                <c:pt idx="71">
                  <c:v>5.9090909090909198</c:v>
                </c:pt>
                <c:pt idx="72">
                  <c:v>8.4090909090909207</c:v>
                </c:pt>
                <c:pt idx="73">
                  <c:v>3.86363636363637</c:v>
                </c:pt>
                <c:pt idx="74">
                  <c:v>2.0454545454545499</c:v>
                </c:pt>
                <c:pt idx="75">
                  <c:v>1.13636363636363</c:v>
                </c:pt>
                <c:pt idx="76">
                  <c:v>0</c:v>
                </c:pt>
                <c:pt idx="77">
                  <c:v>2.9545454545454599</c:v>
                </c:pt>
                <c:pt idx="78">
                  <c:v>10</c:v>
                </c:pt>
                <c:pt idx="79">
                  <c:v>3.86363636363637</c:v>
                </c:pt>
                <c:pt idx="80">
                  <c:v>2.27272727272728</c:v>
                </c:pt>
                <c:pt idx="81">
                  <c:v>2.2727272727272698</c:v>
                </c:pt>
                <c:pt idx="82">
                  <c:v>3.4090909090909198</c:v>
                </c:pt>
                <c:pt idx="83">
                  <c:v>0</c:v>
                </c:pt>
                <c:pt idx="84">
                  <c:v>6.5909090909090802</c:v>
                </c:pt>
                <c:pt idx="85">
                  <c:v>0</c:v>
                </c:pt>
                <c:pt idx="86">
                  <c:v>5.6818181818181799</c:v>
                </c:pt>
                <c:pt idx="87">
                  <c:v>4.3181818181818201</c:v>
                </c:pt>
                <c:pt idx="88">
                  <c:v>3.86363636363637</c:v>
                </c:pt>
                <c:pt idx="89">
                  <c:v>3.63636363636363</c:v>
                </c:pt>
                <c:pt idx="90">
                  <c:v>0</c:v>
                </c:pt>
                <c:pt idx="91">
                  <c:v>0</c:v>
                </c:pt>
                <c:pt idx="92">
                  <c:v>0</c:v>
                </c:pt>
                <c:pt idx="93">
                  <c:v>1.36363636363637</c:v>
                </c:pt>
                <c:pt idx="94">
                  <c:v>7.5</c:v>
                </c:pt>
                <c:pt idx="95">
                  <c:v>10</c:v>
                </c:pt>
                <c:pt idx="96">
                  <c:v>6.1363636363636296</c:v>
                </c:pt>
                <c:pt idx="97">
                  <c:v>2.2727272727272698</c:v>
                </c:pt>
                <c:pt idx="98">
                  <c:v>0</c:v>
                </c:pt>
                <c:pt idx="99">
                  <c:v>5.2272727272727302</c:v>
                </c:pt>
                <c:pt idx="100">
                  <c:v>0</c:v>
                </c:pt>
                <c:pt idx="101">
                  <c:v>2.7272727272727302</c:v>
                </c:pt>
                <c:pt idx="102">
                  <c:v>0</c:v>
                </c:pt>
                <c:pt idx="103">
                  <c:v>7.0454545454545396</c:v>
                </c:pt>
                <c:pt idx="104">
                  <c:v>6.3636363636363704</c:v>
                </c:pt>
                <c:pt idx="105">
                  <c:v>0.90909090909091705</c:v>
                </c:pt>
                <c:pt idx="106">
                  <c:v>3.4090909090909198</c:v>
                </c:pt>
                <c:pt idx="107">
                  <c:v>2.7272727272727302</c:v>
                </c:pt>
                <c:pt idx="108">
                  <c:v>0</c:v>
                </c:pt>
                <c:pt idx="109">
                  <c:v>5.2272727272727302</c:v>
                </c:pt>
                <c:pt idx="110">
                  <c:v>0</c:v>
                </c:pt>
                <c:pt idx="111">
                  <c:v>4.7727272727272698</c:v>
                </c:pt>
                <c:pt idx="112">
                  <c:v>5.6818181818181799</c:v>
                </c:pt>
                <c:pt idx="113">
                  <c:v>6.8181818181818201</c:v>
                </c:pt>
                <c:pt idx="114">
                  <c:v>5.9090909090909198</c:v>
                </c:pt>
                <c:pt idx="115">
                  <c:v>7.0454545454545503</c:v>
                </c:pt>
                <c:pt idx="116">
                  <c:v>1.13636363636363</c:v>
                </c:pt>
                <c:pt idx="117">
                  <c:v>5</c:v>
                </c:pt>
                <c:pt idx="118">
                  <c:v>0.45454545454544998</c:v>
                </c:pt>
                <c:pt idx="119">
                  <c:v>5.4545454545454604</c:v>
                </c:pt>
                <c:pt idx="120">
                  <c:v>4.5454545454545503</c:v>
                </c:pt>
                <c:pt idx="121">
                  <c:v>1.5909090909090899</c:v>
                </c:pt>
                <c:pt idx="122">
                  <c:v>4.5454545454545503</c:v>
                </c:pt>
                <c:pt idx="123">
                  <c:v>0</c:v>
                </c:pt>
                <c:pt idx="124">
                  <c:v>5.4545454545454701</c:v>
                </c:pt>
                <c:pt idx="125">
                  <c:v>5.2272727272727302</c:v>
                </c:pt>
                <c:pt idx="126">
                  <c:v>5.4545454545454604</c:v>
                </c:pt>
                <c:pt idx="127">
                  <c:v>6.3636363636363704</c:v>
                </c:pt>
                <c:pt idx="128">
                  <c:v>5.2272727272727302</c:v>
                </c:pt>
                <c:pt idx="129">
                  <c:v>0</c:v>
                </c:pt>
                <c:pt idx="130">
                  <c:v>0</c:v>
                </c:pt>
                <c:pt idx="131">
                  <c:v>8.6363636363636296</c:v>
                </c:pt>
                <c:pt idx="132">
                  <c:v>0.45454545454546702</c:v>
                </c:pt>
                <c:pt idx="133">
                  <c:v>0</c:v>
                </c:pt>
                <c:pt idx="134">
                  <c:v>0.90909090909091705</c:v>
                </c:pt>
                <c:pt idx="135">
                  <c:v>2.9545454545454501</c:v>
                </c:pt>
                <c:pt idx="136">
                  <c:v>0</c:v>
                </c:pt>
                <c:pt idx="137">
                  <c:v>7.2727272727272698</c:v>
                </c:pt>
                <c:pt idx="138">
                  <c:v>0</c:v>
                </c:pt>
                <c:pt idx="139">
                  <c:v>4.5454545454545299</c:v>
                </c:pt>
                <c:pt idx="140">
                  <c:v>7.7272727272727204</c:v>
                </c:pt>
                <c:pt idx="141">
                  <c:v>6.5909090909090802</c:v>
                </c:pt>
                <c:pt idx="142">
                  <c:v>0</c:v>
                </c:pt>
                <c:pt idx="143">
                  <c:v>2.9545454545454501</c:v>
                </c:pt>
                <c:pt idx="144">
                  <c:v>2.0454545454545499</c:v>
                </c:pt>
                <c:pt idx="145">
                  <c:v>8.4090909090909207</c:v>
                </c:pt>
                <c:pt idx="146">
                  <c:v>3.86363636363637</c:v>
                </c:pt>
                <c:pt idx="147">
                  <c:v>7.5</c:v>
                </c:pt>
                <c:pt idx="148">
                  <c:v>3.4090909090909198</c:v>
                </c:pt>
                <c:pt idx="149">
                  <c:v>1.36363636363636</c:v>
                </c:pt>
                <c:pt idx="150">
                  <c:v>0</c:v>
                </c:pt>
                <c:pt idx="151">
                  <c:v>1.5909090909090799</c:v>
                </c:pt>
                <c:pt idx="152">
                  <c:v>0.68181818181818299</c:v>
                </c:pt>
                <c:pt idx="153">
                  <c:v>7.0454545454545299</c:v>
                </c:pt>
                <c:pt idx="154">
                  <c:v>2.2727272727272698</c:v>
                </c:pt>
                <c:pt idx="155">
                  <c:v>0</c:v>
                </c:pt>
                <c:pt idx="156">
                  <c:v>1.5909090909090799</c:v>
                </c:pt>
                <c:pt idx="157">
                  <c:v>2.0454545454545499</c:v>
                </c:pt>
                <c:pt idx="158">
                  <c:v>7.7272727272727204</c:v>
                </c:pt>
                <c:pt idx="159">
                  <c:v>0</c:v>
                </c:pt>
                <c:pt idx="160">
                  <c:v>1.8181818181818199</c:v>
                </c:pt>
                <c:pt idx="161">
                  <c:v>0.45454545454544998</c:v>
                </c:pt>
                <c:pt idx="162">
                  <c:v>1.5909090909090799</c:v>
                </c:pt>
                <c:pt idx="163">
                  <c:v>4.5454545454545299</c:v>
                </c:pt>
                <c:pt idx="164">
                  <c:v>4.3181818181818299</c:v>
                </c:pt>
                <c:pt idx="165">
                  <c:v>5.2272727272727302</c:v>
                </c:pt>
                <c:pt idx="166">
                  <c:v>2.7272727272727302</c:v>
                </c:pt>
                <c:pt idx="167">
                  <c:v>2.2727272727272698</c:v>
                </c:pt>
                <c:pt idx="168">
                  <c:v>0</c:v>
                </c:pt>
                <c:pt idx="169">
                  <c:v>2.0454545454545499</c:v>
                </c:pt>
                <c:pt idx="170">
                  <c:v>0</c:v>
                </c:pt>
                <c:pt idx="171">
                  <c:v>1.36363636363637</c:v>
                </c:pt>
                <c:pt idx="172">
                  <c:v>4.7727272727272698</c:v>
                </c:pt>
                <c:pt idx="173">
                  <c:v>6.3636363636363704</c:v>
                </c:pt>
                <c:pt idx="174">
                  <c:v>0</c:v>
                </c:pt>
                <c:pt idx="175">
                  <c:v>4.5454545454545503</c:v>
                </c:pt>
                <c:pt idx="176">
                  <c:v>7.0454545454545503</c:v>
                </c:pt>
                <c:pt idx="177">
                  <c:v>4.0909090909090802</c:v>
                </c:pt>
                <c:pt idx="178">
                  <c:v>1.5909090909090799</c:v>
                </c:pt>
                <c:pt idx="179">
                  <c:v>1.5909090909090899</c:v>
                </c:pt>
                <c:pt idx="180">
                  <c:v>4.0909090909090997</c:v>
                </c:pt>
                <c:pt idx="181">
                  <c:v>0</c:v>
                </c:pt>
                <c:pt idx="182">
                  <c:v>5</c:v>
                </c:pt>
                <c:pt idx="183">
                  <c:v>5.2272727272727302</c:v>
                </c:pt>
                <c:pt idx="184">
                  <c:v>0</c:v>
                </c:pt>
                <c:pt idx="185">
                  <c:v>0</c:v>
                </c:pt>
                <c:pt idx="186">
                  <c:v>7.0454545454545299</c:v>
                </c:pt>
                <c:pt idx="187">
                  <c:v>5.2272727272727302</c:v>
                </c:pt>
                <c:pt idx="188">
                  <c:v>8.8636363636363704</c:v>
                </c:pt>
                <c:pt idx="189">
                  <c:v>5</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Conflict and</a:t>
            </a:r>
            <a:r>
              <a:rPr lang="en-US" baseline="0"/>
              <a:t> Fragility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Conflict!$F$6:$F$195</c:f>
              <c:numCache>
                <c:formatCode>0.00</c:formatCode>
                <c:ptCount val="190"/>
                <c:pt idx="0">
                  <c:v>10</c:v>
                </c:pt>
                <c:pt idx="1">
                  <c:v>0</c:v>
                </c:pt>
                <c:pt idx="2">
                  <c:v>0</c:v>
                </c:pt>
                <c:pt idx="3">
                  <c:v>0</c:v>
                </c:pt>
                <c:pt idx="4">
                  <c:v>0</c:v>
                </c:pt>
                <c:pt idx="5">
                  <c:v>0</c:v>
                </c:pt>
                <c:pt idx="6">
                  <c:v>0</c:v>
                </c:pt>
                <c:pt idx="7">
                  <c:v>0</c:v>
                </c:pt>
                <c:pt idx="8">
                  <c:v>0</c:v>
                </c:pt>
                <c:pt idx="9">
                  <c:v>0</c:v>
                </c:pt>
                <c:pt idx="10">
                  <c:v>10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10</c:v>
                </c:pt>
                <c:pt idx="36">
                  <c:v>0</c:v>
                </c:pt>
                <c:pt idx="37">
                  <c:v>10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10</c:v>
                </c:pt>
                <c:pt idx="52">
                  <c:v>0</c:v>
                </c:pt>
                <c:pt idx="53">
                  <c:v>0</c:v>
                </c:pt>
                <c:pt idx="54">
                  <c:v>0</c:v>
                </c:pt>
                <c:pt idx="55">
                  <c:v>0</c:v>
                </c:pt>
                <c:pt idx="56">
                  <c:v>0</c:v>
                </c:pt>
                <c:pt idx="57">
                  <c:v>0</c:v>
                </c:pt>
                <c:pt idx="58">
                  <c:v>10</c:v>
                </c:pt>
                <c:pt idx="59">
                  <c:v>0</c:v>
                </c:pt>
                <c:pt idx="60">
                  <c:v>0</c:v>
                </c:pt>
                <c:pt idx="61">
                  <c:v>0</c:v>
                </c:pt>
                <c:pt idx="62">
                  <c:v>0</c:v>
                </c:pt>
                <c:pt idx="63">
                  <c:v>0</c:v>
                </c:pt>
                <c:pt idx="64">
                  <c:v>10</c:v>
                </c:pt>
                <c:pt idx="65">
                  <c:v>10</c:v>
                </c:pt>
                <c:pt idx="66">
                  <c:v>0</c:v>
                </c:pt>
                <c:pt idx="67">
                  <c:v>0</c:v>
                </c:pt>
                <c:pt idx="68">
                  <c:v>0</c:v>
                </c:pt>
                <c:pt idx="69">
                  <c:v>0</c:v>
                </c:pt>
                <c:pt idx="70">
                  <c:v>0</c:v>
                </c:pt>
                <c:pt idx="71">
                  <c:v>0</c:v>
                </c:pt>
                <c:pt idx="72">
                  <c:v>0</c:v>
                </c:pt>
                <c:pt idx="73">
                  <c:v>10</c:v>
                </c:pt>
                <c:pt idx="74">
                  <c:v>0</c:v>
                </c:pt>
                <c:pt idx="75">
                  <c:v>0</c:v>
                </c:pt>
                <c:pt idx="76">
                  <c:v>0</c:v>
                </c:pt>
                <c:pt idx="77">
                  <c:v>0</c:v>
                </c:pt>
                <c:pt idx="78">
                  <c:v>0</c:v>
                </c:pt>
                <c:pt idx="79">
                  <c:v>10</c:v>
                </c:pt>
                <c:pt idx="80">
                  <c:v>0</c:v>
                </c:pt>
                <c:pt idx="81">
                  <c:v>0</c:v>
                </c:pt>
                <c:pt idx="82">
                  <c:v>0</c:v>
                </c:pt>
                <c:pt idx="83">
                  <c:v>0</c:v>
                </c:pt>
                <c:pt idx="84">
                  <c:v>0</c:v>
                </c:pt>
                <c:pt idx="85">
                  <c:v>0</c:v>
                </c:pt>
                <c:pt idx="86">
                  <c:v>0</c:v>
                </c:pt>
                <c:pt idx="87">
                  <c:v>0</c:v>
                </c:pt>
                <c:pt idx="88">
                  <c:v>0</c:v>
                </c:pt>
                <c:pt idx="89">
                  <c:v>0</c:v>
                </c:pt>
                <c:pt idx="90">
                  <c:v>10</c:v>
                </c:pt>
                <c:pt idx="91">
                  <c:v>0</c:v>
                </c:pt>
                <c:pt idx="92">
                  <c:v>0</c:v>
                </c:pt>
                <c:pt idx="93">
                  <c:v>0</c:v>
                </c:pt>
                <c:pt idx="94">
                  <c:v>10</c:v>
                </c:pt>
                <c:pt idx="95">
                  <c:v>10</c:v>
                </c:pt>
                <c:pt idx="96">
                  <c:v>10</c:v>
                </c:pt>
                <c:pt idx="97">
                  <c:v>10</c:v>
                </c:pt>
                <c:pt idx="98">
                  <c:v>0</c:v>
                </c:pt>
                <c:pt idx="99">
                  <c:v>0</c:v>
                </c:pt>
                <c:pt idx="100">
                  <c:v>0</c:v>
                </c:pt>
                <c:pt idx="101">
                  <c:v>0</c:v>
                </c:pt>
                <c:pt idx="102">
                  <c:v>0</c:v>
                </c:pt>
                <c:pt idx="103">
                  <c:v>0</c:v>
                </c:pt>
                <c:pt idx="104">
                  <c:v>0</c:v>
                </c:pt>
                <c:pt idx="105">
                  <c:v>0</c:v>
                </c:pt>
                <c:pt idx="106">
                  <c:v>0</c:v>
                </c:pt>
                <c:pt idx="107">
                  <c:v>0</c:v>
                </c:pt>
                <c:pt idx="108">
                  <c:v>0</c:v>
                </c:pt>
                <c:pt idx="109">
                  <c:v>0</c:v>
                </c:pt>
                <c:pt idx="110">
                  <c:v>10</c:v>
                </c:pt>
                <c:pt idx="111">
                  <c:v>0</c:v>
                </c:pt>
                <c:pt idx="112">
                  <c:v>10</c:v>
                </c:pt>
                <c:pt idx="113">
                  <c:v>0</c:v>
                </c:pt>
                <c:pt idx="114">
                  <c:v>10</c:v>
                </c:pt>
                <c:pt idx="115">
                  <c:v>0</c:v>
                </c:pt>
                <c:pt idx="116">
                  <c:v>0</c:v>
                </c:pt>
                <c:pt idx="117">
                  <c:v>10</c:v>
                </c:pt>
                <c:pt idx="118">
                  <c:v>0</c:v>
                </c:pt>
                <c:pt idx="119">
                  <c:v>0</c:v>
                </c:pt>
                <c:pt idx="120">
                  <c:v>0</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10</c:v>
                </c:pt>
                <c:pt idx="138">
                  <c:v>0</c:v>
                </c:pt>
                <c:pt idx="139">
                  <c:v>0</c:v>
                </c:pt>
                <c:pt idx="140">
                  <c:v>0</c:v>
                </c:pt>
                <c:pt idx="141">
                  <c:v>0</c:v>
                </c:pt>
                <c:pt idx="142">
                  <c:v>0</c:v>
                </c:pt>
                <c:pt idx="143">
                  <c:v>0</c:v>
                </c:pt>
                <c:pt idx="144">
                  <c:v>0</c:v>
                </c:pt>
                <c:pt idx="145">
                  <c:v>0</c:v>
                </c:pt>
                <c:pt idx="146">
                  <c:v>0</c:v>
                </c:pt>
                <c:pt idx="147">
                  <c:v>10</c:v>
                </c:pt>
                <c:pt idx="148">
                  <c:v>0</c:v>
                </c:pt>
                <c:pt idx="149">
                  <c:v>0</c:v>
                </c:pt>
                <c:pt idx="150">
                  <c:v>10</c:v>
                </c:pt>
                <c:pt idx="151">
                  <c:v>0</c:v>
                </c:pt>
                <c:pt idx="152">
                  <c:v>0</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10</c:v>
                </c:pt>
                <c:pt idx="170">
                  <c:v>0</c:v>
                </c:pt>
                <c:pt idx="171">
                  <c:v>0</c:v>
                </c:pt>
                <c:pt idx="172">
                  <c:v>0</c:v>
                </c:pt>
                <c:pt idx="173">
                  <c:v>0</c:v>
                </c:pt>
                <c:pt idx="174">
                  <c:v>10</c:v>
                </c:pt>
                <c:pt idx="175">
                  <c:v>0</c:v>
                </c:pt>
                <c:pt idx="176">
                  <c:v>0</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xVal>
          <c:yVal>
            <c:numRef>
              <c:f>Conflict!$G$6:$G$195</c:f>
              <c:numCache>
                <c:formatCode>0.00</c:formatCode>
                <c:ptCount val="190"/>
                <c:pt idx="0">
                  <c:v>10</c:v>
                </c:pt>
                <c:pt idx="1">
                  <c:v>0</c:v>
                </c:pt>
                <c:pt idx="2">
                  <c:v>0</c:v>
                </c:pt>
                <c:pt idx="3">
                  <c:v>0</c:v>
                </c:pt>
                <c:pt idx="4">
                  <c:v>0</c:v>
                </c:pt>
                <c:pt idx="5">
                  <c:v>0</c:v>
                </c:pt>
                <c:pt idx="6">
                  <c:v>0</c:v>
                </c:pt>
                <c:pt idx="7">
                  <c:v>0</c:v>
                </c:pt>
                <c:pt idx="8">
                  <c:v>5</c:v>
                </c:pt>
                <c:pt idx="9">
                  <c:v>10</c:v>
                </c:pt>
                <c:pt idx="10">
                  <c:v>0</c:v>
                </c:pt>
                <c:pt idx="11">
                  <c:v>0</c:v>
                </c:pt>
                <c:pt idx="12">
                  <c:v>0</c:v>
                </c:pt>
                <c:pt idx="13">
                  <c:v>10</c:v>
                </c:pt>
                <c:pt idx="14">
                  <c:v>0</c:v>
                </c:pt>
                <c:pt idx="15">
                  <c:v>0</c:v>
                </c:pt>
                <c:pt idx="16">
                  <c:v>0</c:v>
                </c:pt>
                <c:pt idx="17">
                  <c:v>0</c:v>
                </c:pt>
                <c:pt idx="18">
                  <c:v>1.6952912574300001</c:v>
                </c:pt>
                <c:pt idx="19">
                  <c:v>5</c:v>
                </c:pt>
                <c:pt idx="20">
                  <c:v>0</c:v>
                </c:pt>
                <c:pt idx="21">
                  <c:v>0</c:v>
                </c:pt>
                <c:pt idx="22">
                  <c:v>0</c:v>
                </c:pt>
                <c:pt idx="23">
                  <c:v>0</c:v>
                </c:pt>
                <c:pt idx="24">
                  <c:v>0</c:v>
                </c:pt>
                <c:pt idx="25">
                  <c:v>0</c:v>
                </c:pt>
                <c:pt idx="26">
                  <c:v>0</c:v>
                </c:pt>
                <c:pt idx="27">
                  <c:v>8.4765583773797992</c:v>
                </c:pt>
                <c:pt idx="28">
                  <c:v>0</c:v>
                </c:pt>
                <c:pt idx="29">
                  <c:v>0</c:v>
                </c:pt>
                <c:pt idx="30">
                  <c:v>0</c:v>
                </c:pt>
                <c:pt idx="31">
                  <c:v>0</c:v>
                </c:pt>
                <c:pt idx="32">
                  <c:v>10</c:v>
                </c:pt>
                <c:pt idx="33">
                  <c:v>10</c:v>
                </c:pt>
                <c:pt idx="34">
                  <c:v>10</c:v>
                </c:pt>
                <c:pt idx="35">
                  <c:v>10</c:v>
                </c:pt>
                <c:pt idx="36">
                  <c:v>9.2561716553139295</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10</c:v>
                </c:pt>
                <c:pt idx="55">
                  <c:v>5</c:v>
                </c:pt>
                <c:pt idx="56">
                  <c:v>0</c:v>
                </c:pt>
                <c:pt idx="57">
                  <c:v>0</c:v>
                </c:pt>
                <c:pt idx="58">
                  <c:v>0</c:v>
                </c:pt>
                <c:pt idx="59">
                  <c:v>0</c:v>
                </c:pt>
                <c:pt idx="60">
                  <c:v>0</c:v>
                </c:pt>
                <c:pt idx="61">
                  <c:v>10</c:v>
                </c:pt>
                <c:pt idx="62">
                  <c:v>0</c:v>
                </c:pt>
                <c:pt idx="63">
                  <c:v>0</c:v>
                </c:pt>
                <c:pt idx="64">
                  <c:v>10</c:v>
                </c:pt>
                <c:pt idx="65">
                  <c:v>0</c:v>
                </c:pt>
                <c:pt idx="66">
                  <c:v>0</c:v>
                </c:pt>
                <c:pt idx="67">
                  <c:v>0</c:v>
                </c:pt>
                <c:pt idx="68">
                  <c:v>0</c:v>
                </c:pt>
                <c:pt idx="69">
                  <c:v>0</c:v>
                </c:pt>
                <c:pt idx="70">
                  <c:v>0</c:v>
                </c:pt>
                <c:pt idx="71">
                  <c:v>10</c:v>
                </c:pt>
                <c:pt idx="72">
                  <c:v>0</c:v>
                </c:pt>
                <c:pt idx="73">
                  <c:v>2.8583260679009501</c:v>
                </c:pt>
                <c:pt idx="74">
                  <c:v>0</c:v>
                </c:pt>
                <c:pt idx="75">
                  <c:v>0</c:v>
                </c:pt>
                <c:pt idx="76">
                  <c:v>0</c:v>
                </c:pt>
                <c:pt idx="77">
                  <c:v>0</c:v>
                </c:pt>
                <c:pt idx="78">
                  <c:v>1.45422691536203</c:v>
                </c:pt>
                <c:pt idx="79">
                  <c:v>10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10</c:v>
                </c:pt>
                <c:pt idx="95">
                  <c:v>5.2255102669502103</c:v>
                </c:pt>
                <c:pt idx="96">
                  <c:v>0</c:v>
                </c:pt>
                <c:pt idx="97">
                  <c:v>6.4227731903056302</c:v>
                </c:pt>
                <c:pt idx="98">
                  <c:v>0</c:v>
                </c:pt>
                <c:pt idx="99">
                  <c:v>0</c:v>
                </c:pt>
                <c:pt idx="100">
                  <c:v>7.2825721468623401</c:v>
                </c:pt>
                <c:pt idx="101">
                  <c:v>0</c:v>
                </c:pt>
                <c:pt idx="102">
                  <c:v>0</c:v>
                </c:pt>
                <c:pt idx="103">
                  <c:v>0</c:v>
                </c:pt>
                <c:pt idx="104">
                  <c:v>0</c:v>
                </c:pt>
                <c:pt idx="105">
                  <c:v>0</c:v>
                </c:pt>
                <c:pt idx="106">
                  <c:v>0</c:v>
                </c:pt>
                <c:pt idx="107">
                  <c:v>0</c:v>
                </c:pt>
                <c:pt idx="108">
                  <c:v>0</c:v>
                </c:pt>
                <c:pt idx="109">
                  <c:v>0</c:v>
                </c:pt>
                <c:pt idx="110">
                  <c:v>0</c:v>
                </c:pt>
                <c:pt idx="111">
                  <c:v>0</c:v>
                </c:pt>
                <c:pt idx="112">
                  <c:v>10</c:v>
                </c:pt>
                <c:pt idx="113">
                  <c:v>0</c:v>
                </c:pt>
                <c:pt idx="114">
                  <c:v>10</c:v>
                </c:pt>
                <c:pt idx="115">
                  <c:v>0</c:v>
                </c:pt>
                <c:pt idx="116">
                  <c:v>0</c:v>
                </c:pt>
                <c:pt idx="117">
                  <c:v>10</c:v>
                </c:pt>
                <c:pt idx="118">
                  <c:v>0</c:v>
                </c:pt>
                <c:pt idx="119">
                  <c:v>0</c:v>
                </c:pt>
                <c:pt idx="120">
                  <c:v>0</c:v>
                </c:pt>
                <c:pt idx="121">
                  <c:v>0</c:v>
                </c:pt>
                <c:pt idx="122">
                  <c:v>0</c:v>
                </c:pt>
                <c:pt idx="123">
                  <c:v>10</c:v>
                </c:pt>
                <c:pt idx="124">
                  <c:v>6.0994717079986902</c:v>
                </c:pt>
                <c:pt idx="125">
                  <c:v>0</c:v>
                </c:pt>
                <c:pt idx="126">
                  <c:v>0</c:v>
                </c:pt>
                <c:pt idx="127">
                  <c:v>0</c:v>
                </c:pt>
                <c:pt idx="128">
                  <c:v>0</c:v>
                </c:pt>
                <c:pt idx="129">
                  <c:v>0</c:v>
                </c:pt>
                <c:pt idx="130">
                  <c:v>0</c:v>
                </c:pt>
                <c:pt idx="131">
                  <c:v>0</c:v>
                </c:pt>
                <c:pt idx="132">
                  <c:v>0</c:v>
                </c:pt>
                <c:pt idx="133">
                  <c:v>0</c:v>
                </c:pt>
                <c:pt idx="134">
                  <c:v>5.1808919215418596</c:v>
                </c:pt>
                <c:pt idx="135">
                  <c:v>3.7831541634821599</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9.1286241755822193</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0</c:v>
                </c:pt>
                <c:pt idx="170">
                  <c:v>0</c:v>
                </c:pt>
                <c:pt idx="171">
                  <c:v>0</c:v>
                </c:pt>
                <c:pt idx="172">
                  <c:v>0</c:v>
                </c:pt>
                <c:pt idx="173">
                  <c:v>0</c:v>
                </c:pt>
                <c:pt idx="174">
                  <c:v>0</c:v>
                </c:pt>
                <c:pt idx="175">
                  <c:v>0</c:v>
                </c:pt>
                <c:pt idx="176">
                  <c:v>10</c:v>
                </c:pt>
                <c:pt idx="177">
                  <c:v>0</c:v>
                </c:pt>
                <c:pt idx="178">
                  <c:v>0</c:v>
                </c:pt>
                <c:pt idx="179">
                  <c:v>0</c:v>
                </c:pt>
                <c:pt idx="180">
                  <c:v>0</c:v>
                </c:pt>
                <c:pt idx="181">
                  <c:v>0</c:v>
                </c:pt>
                <c:pt idx="182">
                  <c:v>0</c:v>
                </c:pt>
                <c:pt idx="183">
                  <c:v>0</c:v>
                </c:pt>
                <c:pt idx="184">
                  <c:v>0</c:v>
                </c:pt>
                <c:pt idx="185">
                  <c:v>0</c:v>
                </c:pt>
                <c:pt idx="186">
                  <c:v>10</c:v>
                </c:pt>
                <c:pt idx="187">
                  <c:v>0</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Upcming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9B2F-4D40-AEC3-C6002EF98D23}"/>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FC8F-8E47-8B7B-2B4248C9BA71}"/>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38D6-914C-A141-0F8AF67B3F2B}"/>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95ED-1443-AAA7-BBED2C9914C9}"/>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D170-1D43-A51B-6887EBDFF237}"/>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16C3-AE43-9AC4-DD2A5C614A36}"/>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c:v>
                </c:pt>
                <c:pt idx="3">
                  <c:v>0</c:v>
                </c:pt>
                <c:pt idx="4">
                  <c:v>0.5</c:v>
                </c:pt>
                <c:pt idx="5">
                  <c:v>0</c:v>
                </c:pt>
                <c:pt idx="6">
                  <c:v>0.5</c:v>
                </c:pt>
                <c:pt idx="7">
                  <c:v>0</c:v>
                </c:pt>
                <c:pt idx="8">
                  <c:v>0</c:v>
                </c:pt>
                <c:pt idx="9">
                  <c:v>1</c:v>
                </c:pt>
                <c:pt idx="10">
                  <c:v>4.5</c:v>
                </c:pt>
                <c:pt idx="11">
                  <c:v>0</c:v>
                </c:pt>
                <c:pt idx="12">
                  <c:v>2</c:v>
                </c:pt>
                <c:pt idx="13">
                  <c:v>3.5</c:v>
                </c:pt>
                <c:pt idx="14">
                  <c:v>1.5</c:v>
                </c:pt>
                <c:pt idx="15">
                  <c:v>0</c:v>
                </c:pt>
                <c:pt idx="16">
                  <c:v>0</c:v>
                </c:pt>
                <c:pt idx="17">
                  <c:v>0.5</c:v>
                </c:pt>
                <c:pt idx="18">
                  <c:v>0</c:v>
                </c:pt>
                <c:pt idx="19">
                  <c:v>0.5</c:v>
                </c:pt>
                <c:pt idx="20">
                  <c:v>1</c:v>
                </c:pt>
                <c:pt idx="21">
                  <c:v>1.5</c:v>
                </c:pt>
                <c:pt idx="22">
                  <c:v>0.5</c:v>
                </c:pt>
                <c:pt idx="23">
                  <c:v>0.5</c:v>
                </c:pt>
                <c:pt idx="24">
                  <c:v>0.5</c:v>
                </c:pt>
                <c:pt idx="25">
                  <c:v>0.5</c:v>
                </c:pt>
                <c:pt idx="26">
                  <c:v>0.5</c:v>
                </c:pt>
                <c:pt idx="27">
                  <c:v>5</c:v>
                </c:pt>
                <c:pt idx="28">
                  <c:v>0</c:v>
                </c:pt>
                <c:pt idx="29">
                  <c:v>0</c:v>
                </c:pt>
                <c:pt idx="30">
                  <c:v>0</c:v>
                </c:pt>
                <c:pt idx="31">
                  <c:v>0.5</c:v>
                </c:pt>
                <c:pt idx="32">
                  <c:v>1.5</c:v>
                </c:pt>
                <c:pt idx="33">
                  <c:v>3.5</c:v>
                </c:pt>
                <c:pt idx="34">
                  <c:v>5</c:v>
                </c:pt>
                <c:pt idx="35">
                  <c:v>3.5</c:v>
                </c:pt>
                <c:pt idx="36">
                  <c:v>0.5</c:v>
                </c:pt>
                <c:pt idx="37">
                  <c:v>3</c:v>
                </c:pt>
                <c:pt idx="38">
                  <c:v>0.5</c:v>
                </c:pt>
                <c:pt idx="39">
                  <c:v>0</c:v>
                </c:pt>
                <c:pt idx="40">
                  <c:v>0.5</c:v>
                </c:pt>
                <c:pt idx="41">
                  <c:v>0</c:v>
                </c:pt>
                <c:pt idx="42">
                  <c:v>0</c:v>
                </c:pt>
                <c:pt idx="43">
                  <c:v>0</c:v>
                </c:pt>
                <c:pt idx="44">
                  <c:v>2</c:v>
                </c:pt>
                <c:pt idx="45">
                  <c:v>0.5</c:v>
                </c:pt>
                <c:pt idx="46">
                  <c:v>0</c:v>
                </c:pt>
                <c:pt idx="47">
                  <c:v>0</c:v>
                </c:pt>
                <c:pt idx="48">
                  <c:v>1</c:v>
                </c:pt>
                <c:pt idx="49">
                  <c:v>0.5</c:v>
                </c:pt>
                <c:pt idx="50">
                  <c:v>0.5</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c:v>
                </c:pt>
                <c:pt idx="68">
                  <c:v>0.5</c:v>
                </c:pt>
                <c:pt idx="69">
                  <c:v>1.5</c:v>
                </c:pt>
                <c:pt idx="70">
                  <c:v>0.5</c:v>
                </c:pt>
                <c:pt idx="71">
                  <c:v>1.5</c:v>
                </c:pt>
                <c:pt idx="72">
                  <c:v>0</c:v>
                </c:pt>
                <c:pt idx="73">
                  <c:v>4.5</c:v>
                </c:pt>
                <c:pt idx="74">
                  <c:v>0</c:v>
                </c:pt>
                <c:pt idx="75">
                  <c:v>0.5</c:v>
                </c:pt>
                <c:pt idx="76">
                  <c:v>1</c:v>
                </c:pt>
                <c:pt idx="77">
                  <c:v>0</c:v>
                </c:pt>
                <c:pt idx="78">
                  <c:v>1</c:v>
                </c:pt>
                <c:pt idx="79">
                  <c:v>3</c:v>
                </c:pt>
                <c:pt idx="80">
                  <c:v>0</c:v>
                </c:pt>
                <c:pt idx="81">
                  <c:v>0</c:v>
                </c:pt>
                <c:pt idx="82">
                  <c:v>0</c:v>
                </c:pt>
                <c:pt idx="83">
                  <c:v>0.5</c:v>
                </c:pt>
                <c:pt idx="84">
                  <c:v>0</c:v>
                </c:pt>
                <c:pt idx="85">
                  <c:v>0</c:v>
                </c:pt>
                <c:pt idx="86">
                  <c:v>0</c:v>
                </c:pt>
                <c:pt idx="87">
                  <c:v>2.5</c:v>
                </c:pt>
                <c:pt idx="88">
                  <c:v>0.5</c:v>
                </c:pt>
                <c:pt idx="89">
                  <c:v>2</c:v>
                </c:pt>
                <c:pt idx="90">
                  <c:v>2.5</c:v>
                </c:pt>
                <c:pt idx="91">
                  <c:v>0.5</c:v>
                </c:pt>
                <c:pt idx="92">
                  <c:v>1</c:v>
                </c:pt>
                <c:pt idx="93">
                  <c:v>0</c:v>
                </c:pt>
                <c:pt idx="94">
                  <c:v>2.5</c:v>
                </c:pt>
                <c:pt idx="95">
                  <c:v>2</c:v>
                </c:pt>
                <c:pt idx="96">
                  <c:v>4</c:v>
                </c:pt>
                <c:pt idx="97">
                  <c:v>3</c:v>
                </c:pt>
                <c:pt idx="98">
                  <c:v>0</c:v>
                </c:pt>
                <c:pt idx="99">
                  <c:v>0</c:v>
                </c:pt>
                <c:pt idx="100">
                  <c:v>0.5</c:v>
                </c:pt>
                <c:pt idx="101">
                  <c:v>2</c:v>
                </c:pt>
                <c:pt idx="102">
                  <c:v>0</c:v>
                </c:pt>
                <c:pt idx="103">
                  <c:v>0</c:v>
                </c:pt>
                <c:pt idx="104">
                  <c:v>0</c:v>
                </c:pt>
                <c:pt idx="105">
                  <c:v>0</c:v>
                </c:pt>
                <c:pt idx="106">
                  <c:v>0.5</c:v>
                </c:pt>
                <c:pt idx="107">
                  <c:v>3</c:v>
                </c:pt>
                <c:pt idx="108">
                  <c:v>0.5</c:v>
                </c:pt>
                <c:pt idx="109">
                  <c:v>0.5</c:v>
                </c:pt>
                <c:pt idx="110">
                  <c:v>2.5</c:v>
                </c:pt>
                <c:pt idx="111">
                  <c:v>0</c:v>
                </c:pt>
                <c:pt idx="112">
                  <c:v>3.5</c:v>
                </c:pt>
                <c:pt idx="113">
                  <c:v>0</c:v>
                </c:pt>
                <c:pt idx="114">
                  <c:v>3.5</c:v>
                </c:pt>
                <c:pt idx="115">
                  <c:v>0</c:v>
                </c:pt>
                <c:pt idx="116">
                  <c:v>0.5</c:v>
                </c:pt>
                <c:pt idx="117">
                  <c:v>4.5</c:v>
                </c:pt>
                <c:pt idx="118">
                  <c:v>2</c:v>
                </c:pt>
                <c:pt idx="119">
                  <c:v>0.5</c:v>
                </c:pt>
                <c:pt idx="120">
                  <c:v>3</c:v>
                </c:pt>
                <c:pt idx="121">
                  <c:v>0</c:v>
                </c:pt>
                <c:pt idx="122">
                  <c:v>1.5</c:v>
                </c:pt>
                <c:pt idx="123">
                  <c:v>5</c:v>
                </c:pt>
                <c:pt idx="124">
                  <c:v>3.5</c:v>
                </c:pt>
                <c:pt idx="125">
                  <c:v>1</c:v>
                </c:pt>
                <c:pt idx="126">
                  <c:v>0</c:v>
                </c:pt>
                <c:pt idx="127">
                  <c:v>0</c:v>
                </c:pt>
                <c:pt idx="128">
                  <c:v>2</c:v>
                </c:pt>
                <c:pt idx="129">
                  <c:v>0.5</c:v>
                </c:pt>
                <c:pt idx="130">
                  <c:v>0</c:v>
                </c:pt>
                <c:pt idx="131">
                  <c:v>0</c:v>
                </c:pt>
                <c:pt idx="132">
                  <c:v>2</c:v>
                </c:pt>
                <c:pt idx="133">
                  <c:v>0</c:v>
                </c:pt>
                <c:pt idx="134">
                  <c:v>0</c:v>
                </c:pt>
                <c:pt idx="135">
                  <c:v>1</c:v>
                </c:pt>
                <c:pt idx="136">
                  <c:v>0.5</c:v>
                </c:pt>
                <c:pt idx="137">
                  <c:v>3.5</c:v>
                </c:pt>
                <c:pt idx="138">
                  <c:v>0</c:v>
                </c:pt>
                <c:pt idx="139">
                  <c:v>2</c:v>
                </c:pt>
                <c:pt idx="140">
                  <c:v>0</c:v>
                </c:pt>
                <c:pt idx="141">
                  <c:v>0</c:v>
                </c:pt>
                <c:pt idx="142">
                  <c:v>0</c:v>
                </c:pt>
                <c:pt idx="143">
                  <c:v>0</c:v>
                </c:pt>
                <c:pt idx="144">
                  <c:v>0.5</c:v>
                </c:pt>
                <c:pt idx="145">
                  <c:v>1.5</c:v>
                </c:pt>
                <c:pt idx="146">
                  <c:v>0</c:v>
                </c:pt>
                <c:pt idx="147">
                  <c:v>4</c:v>
                </c:pt>
                <c:pt idx="148">
                  <c:v>1.5</c:v>
                </c:pt>
                <c:pt idx="149">
                  <c:v>0</c:v>
                </c:pt>
                <c:pt idx="150">
                  <c:v>2.5</c:v>
                </c:pt>
                <c:pt idx="151">
                  <c:v>2.5</c:v>
                </c:pt>
                <c:pt idx="152">
                  <c:v>0</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c:v>
                </c:pt>
                <c:pt idx="167">
                  <c:v>1.5</c:v>
                </c:pt>
                <c:pt idx="168">
                  <c:v>1.5</c:v>
                </c:pt>
                <c:pt idx="169">
                  <c:v>2.5</c:v>
                </c:pt>
                <c:pt idx="170">
                  <c:v>1</c:v>
                </c:pt>
                <c:pt idx="171">
                  <c:v>0</c:v>
                </c:pt>
                <c:pt idx="172">
                  <c:v>0.5</c:v>
                </c:pt>
                <c:pt idx="173">
                  <c:v>1</c:v>
                </c:pt>
                <c:pt idx="174">
                  <c:v>2</c:v>
                </c:pt>
                <c:pt idx="175">
                  <c:v>2</c:v>
                </c:pt>
                <c:pt idx="176">
                  <c:v>3</c:v>
                </c:pt>
                <c:pt idx="177">
                  <c:v>0.5</c:v>
                </c:pt>
                <c:pt idx="178">
                  <c:v>0</c:v>
                </c:pt>
                <c:pt idx="179">
                  <c:v>0</c:v>
                </c:pt>
                <c:pt idx="180">
                  <c:v>1</c:v>
                </c:pt>
                <c:pt idx="181">
                  <c:v>0.5</c:v>
                </c:pt>
                <c:pt idx="182">
                  <c:v>2.5</c:v>
                </c:pt>
                <c:pt idx="183">
                  <c:v>0</c:v>
                </c:pt>
                <c:pt idx="184">
                  <c:v>1.5</c:v>
                </c:pt>
                <c:pt idx="185">
                  <c:v>1</c:v>
                </c:pt>
                <c:pt idx="186">
                  <c:v>5.5</c:v>
                </c:pt>
                <c:pt idx="187">
                  <c:v>0</c:v>
                </c:pt>
                <c:pt idx="188">
                  <c:v>2.5</c:v>
                </c:pt>
                <c:pt idx="189">
                  <c:v>4</c:v>
                </c:pt>
              </c:numCache>
            </c:numRef>
          </c:xVal>
          <c:yVal>
            <c:numRef>
              <c:f>'Compound Alert'!$K$6:$K$195</c:f>
              <c:numCache>
                <c:formatCode>General</c:formatCode>
                <c:ptCount val="190"/>
                <c:pt idx="0">
                  <c:v>2.5</c:v>
                </c:pt>
                <c:pt idx="1">
                  <c:v>0</c:v>
                </c:pt>
                <c:pt idx="2">
                  <c:v>1.5</c:v>
                </c:pt>
                <c:pt idx="3">
                  <c:v>1</c:v>
                </c:pt>
                <c:pt idx="4">
                  <c:v>1</c:v>
                </c:pt>
                <c:pt idx="5">
                  <c:v>1</c:v>
                </c:pt>
                <c:pt idx="6">
                  <c:v>1</c:v>
                </c:pt>
                <c:pt idx="7">
                  <c:v>1.5</c:v>
                </c:pt>
                <c:pt idx="8">
                  <c:v>0.5</c:v>
                </c:pt>
                <c:pt idx="9">
                  <c:v>2</c:v>
                </c:pt>
                <c:pt idx="10">
                  <c:v>1</c:v>
                </c:pt>
                <c:pt idx="11">
                  <c:v>0.5</c:v>
                </c:pt>
                <c:pt idx="12">
                  <c:v>0.5</c:v>
                </c:pt>
                <c:pt idx="13">
                  <c:v>3</c:v>
                </c:pt>
                <c:pt idx="14">
                  <c:v>0</c:v>
                </c:pt>
                <c:pt idx="15">
                  <c:v>1.5</c:v>
                </c:pt>
                <c:pt idx="16">
                  <c:v>1.5</c:v>
                </c:pt>
                <c:pt idx="17">
                  <c:v>2</c:v>
                </c:pt>
                <c:pt idx="18">
                  <c:v>1.5</c:v>
                </c:pt>
                <c:pt idx="19">
                  <c:v>1</c:v>
                </c:pt>
                <c:pt idx="20">
                  <c:v>2</c:v>
                </c:pt>
                <c:pt idx="21">
                  <c:v>1</c:v>
                </c:pt>
                <c:pt idx="22">
                  <c:v>1.5</c:v>
                </c:pt>
                <c:pt idx="23">
                  <c:v>1.5</c:v>
                </c:pt>
                <c:pt idx="24">
                  <c:v>0.5</c:v>
                </c:pt>
                <c:pt idx="25">
                  <c:v>1</c:v>
                </c:pt>
                <c:pt idx="26">
                  <c:v>0.5</c:v>
                </c:pt>
                <c:pt idx="27">
                  <c:v>3</c:v>
                </c:pt>
                <c:pt idx="28">
                  <c:v>0.5</c:v>
                </c:pt>
                <c:pt idx="29">
                  <c:v>0</c:v>
                </c:pt>
                <c:pt idx="30">
                  <c:v>1.5</c:v>
                </c:pt>
                <c:pt idx="31">
                  <c:v>1</c:v>
                </c:pt>
                <c:pt idx="32">
                  <c:v>1</c:v>
                </c:pt>
                <c:pt idx="33">
                  <c:v>3</c:v>
                </c:pt>
                <c:pt idx="34">
                  <c:v>4</c:v>
                </c:pt>
                <c:pt idx="35">
                  <c:v>1</c:v>
                </c:pt>
                <c:pt idx="36">
                  <c:v>1.5</c:v>
                </c:pt>
                <c:pt idx="37">
                  <c:v>0</c:v>
                </c:pt>
                <c:pt idx="38">
                  <c:v>0.5</c:v>
                </c:pt>
                <c:pt idx="39">
                  <c:v>1</c:v>
                </c:pt>
                <c:pt idx="40">
                  <c:v>0</c:v>
                </c:pt>
                <c:pt idx="41">
                  <c:v>1.5</c:v>
                </c:pt>
                <c:pt idx="42">
                  <c:v>1</c:v>
                </c:pt>
                <c:pt idx="43">
                  <c:v>1</c:v>
                </c:pt>
                <c:pt idx="44">
                  <c:v>1.5</c:v>
                </c:pt>
                <c:pt idx="45">
                  <c:v>0.5</c:v>
                </c:pt>
                <c:pt idx="46">
                  <c:v>1.5</c:v>
                </c:pt>
                <c:pt idx="47">
                  <c:v>0.5</c:v>
                </c:pt>
                <c:pt idx="48">
                  <c:v>0.5</c:v>
                </c:pt>
                <c:pt idx="49">
                  <c:v>0.5</c:v>
                </c:pt>
                <c:pt idx="50">
                  <c:v>0.5</c:v>
                </c:pt>
                <c:pt idx="51">
                  <c:v>0.5</c:v>
                </c:pt>
                <c:pt idx="52">
                  <c:v>2.5</c:v>
                </c:pt>
                <c:pt idx="53">
                  <c:v>1.5</c:v>
                </c:pt>
                <c:pt idx="54">
                  <c:v>4.5</c:v>
                </c:pt>
                <c:pt idx="55">
                  <c:v>1.5</c:v>
                </c:pt>
                <c:pt idx="56">
                  <c:v>1.5</c:v>
                </c:pt>
                <c:pt idx="57">
                  <c:v>1.5</c:v>
                </c:pt>
                <c:pt idx="58">
                  <c:v>0</c:v>
                </c:pt>
                <c:pt idx="59">
                  <c:v>2</c:v>
                </c:pt>
                <c:pt idx="60">
                  <c:v>1.5</c:v>
                </c:pt>
                <c:pt idx="61">
                  <c:v>1.5</c:v>
                </c:pt>
                <c:pt idx="62">
                  <c:v>1.5</c:v>
                </c:pt>
                <c:pt idx="63">
                  <c:v>1</c:v>
                </c:pt>
                <c:pt idx="64">
                  <c:v>1.5</c:v>
                </c:pt>
                <c:pt idx="65">
                  <c:v>0</c:v>
                </c:pt>
                <c:pt idx="66">
                  <c:v>0.5</c:v>
                </c:pt>
                <c:pt idx="67">
                  <c:v>0.5</c:v>
                </c:pt>
                <c:pt idx="68">
                  <c:v>0</c:v>
                </c:pt>
                <c:pt idx="69">
                  <c:v>0</c:v>
                </c:pt>
                <c:pt idx="70">
                  <c:v>1</c:v>
                </c:pt>
                <c:pt idx="71">
                  <c:v>2</c:v>
                </c:pt>
                <c:pt idx="72">
                  <c:v>2</c:v>
                </c:pt>
                <c:pt idx="73">
                  <c:v>1</c:v>
                </c:pt>
                <c:pt idx="74">
                  <c:v>1.5</c:v>
                </c:pt>
                <c:pt idx="75">
                  <c:v>0.5</c:v>
                </c:pt>
                <c:pt idx="76">
                  <c:v>0.5</c:v>
                </c:pt>
                <c:pt idx="77">
                  <c:v>1.5</c:v>
                </c:pt>
                <c:pt idx="78">
                  <c:v>1.5</c:v>
                </c:pt>
                <c:pt idx="79">
                  <c:v>1.5</c:v>
                </c:pt>
                <c:pt idx="80">
                  <c:v>1</c:v>
                </c:pt>
                <c:pt idx="81">
                  <c:v>1.5</c:v>
                </c:pt>
                <c:pt idx="82">
                  <c:v>1.5</c:v>
                </c:pt>
                <c:pt idx="83">
                  <c:v>0.5</c:v>
                </c:pt>
                <c:pt idx="84">
                  <c:v>1</c:v>
                </c:pt>
                <c:pt idx="85">
                  <c:v>0</c:v>
                </c:pt>
                <c:pt idx="86">
                  <c:v>1</c:v>
                </c:pt>
                <c:pt idx="87">
                  <c:v>1</c:v>
                </c:pt>
                <c:pt idx="88">
                  <c:v>0.5</c:v>
                </c:pt>
                <c:pt idx="89">
                  <c:v>1</c:v>
                </c:pt>
                <c:pt idx="90">
                  <c:v>0.5</c:v>
                </c:pt>
                <c:pt idx="91">
                  <c:v>0</c:v>
                </c:pt>
                <c:pt idx="92">
                  <c:v>0</c:v>
                </c:pt>
                <c:pt idx="93">
                  <c:v>1</c:v>
                </c:pt>
                <c:pt idx="94">
                  <c:v>3</c:v>
                </c:pt>
                <c:pt idx="95">
                  <c:v>3</c:v>
                </c:pt>
                <c:pt idx="96">
                  <c:v>0</c:v>
                </c:pt>
                <c:pt idx="97">
                  <c:v>0</c:v>
                </c:pt>
                <c:pt idx="98">
                  <c:v>0</c:v>
                </c:pt>
                <c:pt idx="99">
                  <c:v>1</c:v>
                </c:pt>
                <c:pt idx="100">
                  <c:v>2</c:v>
                </c:pt>
                <c:pt idx="101">
                  <c:v>1.5</c:v>
                </c:pt>
                <c:pt idx="102">
                  <c:v>1.5</c:v>
                </c:pt>
                <c:pt idx="103">
                  <c:v>2</c:v>
                </c:pt>
                <c:pt idx="104">
                  <c:v>1.5</c:v>
                </c:pt>
                <c:pt idx="105">
                  <c:v>1</c:v>
                </c:pt>
                <c:pt idx="106">
                  <c:v>1</c:v>
                </c:pt>
                <c:pt idx="107">
                  <c:v>0.5</c:v>
                </c:pt>
                <c:pt idx="108">
                  <c:v>1</c:v>
                </c:pt>
                <c:pt idx="109">
                  <c:v>1.5</c:v>
                </c:pt>
                <c:pt idx="110">
                  <c:v>0</c:v>
                </c:pt>
                <c:pt idx="111">
                  <c:v>1.5</c:v>
                </c:pt>
                <c:pt idx="112">
                  <c:v>3</c:v>
                </c:pt>
                <c:pt idx="113">
                  <c:v>1</c:v>
                </c:pt>
                <c:pt idx="114">
                  <c:v>2.5</c:v>
                </c:pt>
                <c:pt idx="115">
                  <c:v>1.5</c:v>
                </c:pt>
                <c:pt idx="116">
                  <c:v>1.5</c:v>
                </c:pt>
                <c:pt idx="117">
                  <c:v>3</c:v>
                </c:pt>
                <c:pt idx="118">
                  <c:v>1</c:v>
                </c:pt>
                <c:pt idx="119">
                  <c:v>2</c:v>
                </c:pt>
                <c:pt idx="120">
                  <c:v>2</c:v>
                </c:pt>
                <c:pt idx="121">
                  <c:v>0.5</c:v>
                </c:pt>
                <c:pt idx="122">
                  <c:v>0</c:v>
                </c:pt>
                <c:pt idx="123">
                  <c:v>2.5</c:v>
                </c:pt>
                <c:pt idx="124">
                  <c:v>3</c:v>
                </c:pt>
                <c:pt idx="125">
                  <c:v>1.5</c:v>
                </c:pt>
                <c:pt idx="126">
                  <c:v>1</c:v>
                </c:pt>
                <c:pt idx="127">
                  <c:v>0.5</c:v>
                </c:pt>
                <c:pt idx="128">
                  <c:v>0</c:v>
                </c:pt>
                <c:pt idx="129">
                  <c:v>0</c:v>
                </c:pt>
                <c:pt idx="130">
                  <c:v>1.5</c:v>
                </c:pt>
                <c:pt idx="131">
                  <c:v>0.5</c:v>
                </c:pt>
                <c:pt idx="132">
                  <c:v>0</c:v>
                </c:pt>
                <c:pt idx="133">
                  <c:v>1</c:v>
                </c:pt>
                <c:pt idx="134">
                  <c:v>1.5</c:v>
                </c:pt>
                <c:pt idx="135">
                  <c:v>1</c:v>
                </c:pt>
                <c:pt idx="136">
                  <c:v>0</c:v>
                </c:pt>
                <c:pt idx="137">
                  <c:v>1</c:v>
                </c:pt>
                <c:pt idx="138">
                  <c:v>1.5</c:v>
                </c:pt>
                <c:pt idx="139">
                  <c:v>0</c:v>
                </c:pt>
                <c:pt idx="140">
                  <c:v>2</c:v>
                </c:pt>
                <c:pt idx="141">
                  <c:v>0.5</c:v>
                </c:pt>
                <c:pt idx="142">
                  <c:v>1</c:v>
                </c:pt>
                <c:pt idx="143">
                  <c:v>0.5</c:v>
                </c:pt>
                <c:pt idx="144">
                  <c:v>0.5</c:v>
                </c:pt>
                <c:pt idx="145">
                  <c:v>1</c:v>
                </c:pt>
                <c:pt idx="146">
                  <c:v>1</c:v>
                </c:pt>
                <c:pt idx="147">
                  <c:v>3.5</c:v>
                </c:pt>
                <c:pt idx="148">
                  <c:v>2</c:v>
                </c:pt>
                <c:pt idx="149">
                  <c:v>0</c:v>
                </c:pt>
                <c:pt idx="150">
                  <c:v>0.5</c:v>
                </c:pt>
                <c:pt idx="151">
                  <c:v>2</c:v>
                </c:pt>
                <c:pt idx="152">
                  <c:v>1.5</c:v>
                </c:pt>
                <c:pt idx="153">
                  <c:v>3.5</c:v>
                </c:pt>
                <c:pt idx="154">
                  <c:v>1.5</c:v>
                </c:pt>
                <c:pt idx="155">
                  <c:v>4</c:v>
                </c:pt>
                <c:pt idx="156">
                  <c:v>0.5</c:v>
                </c:pt>
                <c:pt idx="157">
                  <c:v>0.5</c:v>
                </c:pt>
                <c:pt idx="158">
                  <c:v>2</c:v>
                </c:pt>
                <c:pt idx="159">
                  <c:v>1.5</c:v>
                </c:pt>
                <c:pt idx="160">
                  <c:v>1.5</c:v>
                </c:pt>
                <c:pt idx="161">
                  <c:v>0</c:v>
                </c:pt>
                <c:pt idx="162">
                  <c:v>1</c:v>
                </c:pt>
                <c:pt idx="163">
                  <c:v>2.5</c:v>
                </c:pt>
                <c:pt idx="164">
                  <c:v>2</c:v>
                </c:pt>
                <c:pt idx="165">
                  <c:v>1</c:v>
                </c:pt>
                <c:pt idx="166">
                  <c:v>1</c:v>
                </c:pt>
                <c:pt idx="167">
                  <c:v>1</c:v>
                </c:pt>
                <c:pt idx="168">
                  <c:v>0</c:v>
                </c:pt>
                <c:pt idx="169">
                  <c:v>0.5</c:v>
                </c:pt>
                <c:pt idx="170">
                  <c:v>0.5</c:v>
                </c:pt>
                <c:pt idx="171">
                  <c:v>1.5</c:v>
                </c:pt>
                <c:pt idx="172">
                  <c:v>0.5</c:v>
                </c:pt>
                <c:pt idx="173">
                  <c:v>0.5</c:v>
                </c:pt>
                <c:pt idx="174">
                  <c:v>0</c:v>
                </c:pt>
                <c:pt idx="175">
                  <c:v>1</c:v>
                </c:pt>
                <c:pt idx="176">
                  <c:v>3.5</c:v>
                </c:pt>
                <c:pt idx="177">
                  <c:v>0.5</c:v>
                </c:pt>
                <c:pt idx="178">
                  <c:v>1</c:v>
                </c:pt>
                <c:pt idx="179">
                  <c:v>1.5</c:v>
                </c:pt>
                <c:pt idx="180">
                  <c:v>1.5</c:v>
                </c:pt>
                <c:pt idx="181">
                  <c:v>1</c:v>
                </c:pt>
                <c:pt idx="182">
                  <c:v>1</c:v>
                </c:pt>
                <c:pt idx="183">
                  <c:v>0</c:v>
                </c:pt>
                <c:pt idx="184">
                  <c:v>0.5</c:v>
                </c:pt>
                <c:pt idx="185">
                  <c:v>0</c:v>
                </c:pt>
                <c:pt idx="186">
                  <c:v>4</c:v>
                </c:pt>
                <c:pt idx="187">
                  <c:v>2.5</c:v>
                </c:pt>
                <c:pt idx="188">
                  <c:v>2</c:v>
                </c:pt>
                <c:pt idx="189">
                  <c:v>2</c:v>
                </c:pt>
              </c:numCache>
            </c:numRef>
          </c:yVal>
          <c:smooth val="0"/>
          <c:extLst>
            <c:ext xmlns:c16="http://schemas.microsoft.com/office/drawing/2014/chart" uri="{C3380CC4-5D6E-409C-BE32-E72D297353CC}">
              <c16:uniqueId val="{00000000-EA7E-1647-85B1-70CB67A408CE}"/>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4D8F2A46-714B-ED4D-8734-A9FDEAA014B2}">
          <cx:tx>
            <cx:txData>
              <cx:v>Overall Alert Flags</cx:v>
            </cx:txData>
          </cx:tx>
          <cx:dataPt idx="2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_xlchart.v5.2</cx:nf>
      </cx:numDim>
    </cx:data>
  </cx:chartData>
  <cx:chart>
    <cx:plotArea>
      <cx:plotAreaRegion>
        <cx:series layoutId="regionMap" uniqueId="{4D8F2A46-714B-ED4D-8734-A9FDEAA014B2}">
          <cx:tx>
            <cx:txData>
              <cx:f/>
              <cx:v>Overall Alert Flags</cx:v>
            </cx:txData>
          </cx:tx>
          <cx:dataPt idx="2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4D8F2A46-714B-ED4D-8734-A9FDEAA014B2}">
          <cx:tx>
            <cx:txData>
              <cx:f/>
              <cx:v>Overall Alert Flags</cx:v>
            </cx:txData>
          </cx:tx>
          <cx:dataPt idx="26"/>
          <cx:dataPt idx="146"/>
          <cx:dataPt idx="188"/>
          <cx:dataId val="0"/>
          <cx:layoutPr>
            <cx:geography cultureLanguage="en-US" cultureRegion="US" attribution="Powered by Bing">
              <cx:geoCache provider="{E9337A44-BEBE-4D9F-B70C-5C5E7DAFC167}">
                <cx:binary>7J3JcuNYlqZfReabrjJrKjAPaRllJpKSXK4h5JLcY9jI4BKDpDiA4ihyVa9R6171onf1Bvkm9ST9
XZKggMMrJzyFaqLNIjMtMvOClzr8f9zhzH9/ePnbQ7cRDQ9eet3+6G8PLz9/aI3Hg7/99NPoodXo
RaPDXvthGI/iP8eHD3Hvp/jPP9sPjZ8eh9Gs3W/+ZBmm89NDKxqOGy8f/u3vfFuzEV/ED9G4Hfc/
TxrD+U1jNOmOR995pn108BBP+mM1vck3/fzhrtU4OI1639rRh4NGf9wez+/mg8bPHzIf+3Dwk/yy
rT980EW28eSRuaZ96DiBaYamZ7umbQbOh4Nu3G+uH1dM99Cx+Hfgha7t267tJn/7KuoxP59MS4mi
x8dhYzQ6WP93dm7mN2QftUdxbQVELVYin14uf+NPWaD/7e9igF8tRlJcSIh2PZJUVIeTfqOdQPF+
GpxDJ/RMKwyD0LMcw7KzNJimc+hZYeC7ZmCbhuv4yZ9esbBbHD0DyTyBfjIska9e7R/52j/+c9w4
ePyvf/+Ps2ncHjYSIN7PgQ/EvhdYlhGyooPQ8rJLwT10XdcKDMsI3MD3HE8shR+RTE/H9jcIYrY/
ICmqnZWAIvaP+OBf6je1fy2OnYp1GPi+6ZqGyX5keK5jZ+ix7EPGgtD1A8vxDd/g8WqTXC2RWj6h
3iAmPVlykn7G3is2na2B/9Z9qRYNGgdfG8PHAtcFR4AR2BwSfhBwSFhudm+qKOQtxzEDyw08zwtD
SyCfS6Y3gE/NlbinHm2tgq8lWAWLxkOryKPaCQ99O7TsgH8apu354Jw6qqHJ5vw2DMczAnO5PDLv
/25x3qAgmSjxT8a3wP9j/+B/6bfHjceD23E0boyS1/H9R4QdHrqG7bocDzYQWyHncIqCShgeGpzQ
hhWavhPARJj87dUmlFssPRViuiBEPJW0fLndPy0XUVwgG2bArclxDDO0Td+zuKFm2DAN+9D3Qtu2
gsD1HcsUZOwSRs/BapaAfjUoEb842j/it+3GcBgdXDTifoFHQnDoeqHjhiHnsWeaIJxBvmKah35g
htyWXD/0lXaRXQd5pdJTkJ0tqMg+lJTcXuyfkq/txrgf9RJE3r8rKR3OMgNWgGFZth0E2V3JNIJD
y/UhwnJMyzRCzu/0yZBDHj0Pm4mCgs24RP9rCfSHO65rBerPFcs8NH0UsjAIApRowxRaAw8PzdCw
fN8IQ88IbZZKGv2d8uixX08TyK9HJe53v+z/rb+Mu4/xtEDkHf/Q4n03fRONzDXYbzJ7kMXh4LmG
YYdclALXdOEljXsOefTIbyYK7DfjEv3L+v7Rv/3H/4oP7uLeP/73QdR/PLge/uP/9B/agwKPBOPQ
sjkObF5ythhlxcguBO+QteEYDmvB8GzH9wQf/4yEeoLe/ibB2NsflBTe3u2fwnrca/fbD1H/4KYx
mHzrth+SF7qAEyQ4DMKATczxzKUGl1UtKr7BTSswDT9E/XY9i4tWei39mGh61nTfIfjSfUQyVS/B
VncbT8atg6M/h7CVAPV+jirsaKwrlo5j+bYXmF5WD7eUmu5jxg0t1/QN+Ez+9kr3yCuVnp7sbEFM
9qGk5I+j/S+e20a/0Yy6CSLvZwODrM3913HRAZfXquzpU+G5skIFNhcyz+H6JdnYLdAbRCQTJQfJ
uIT/tgSXrtvxwXl7PMb2z+Fz1Zi2i9QC/UPbwR7IgeMGlmGbYu/yLLRATy0aQ5nQA6WrpDevH5Pt
DVI0v0/yo/mIpOq8BFT93ug1+glCBawT9zCEHnV2+K7vesK/xCXOtQOIM7HpqiNI6CY7pdHzsZ4m
KFiPStR/P97//qRUpgP26QKB/0spXHpdly+IdMhKd17GdHYQ/3lw1GsUe3r/ZTnMumt/1OH6leNt
MWl0C7xQ+YcmCqRp4k9i8+Hem9EfK553aGI25Ai3uVDh/eaET58buSTSb0+pqWKLSj2R29TXEmxT
t1G7Pz742u4/gMTyMB+rmIRhox89tvtFWtqxaYE6NnS0e5RKjm7BDmYX7C24nWzuYHxQHByc6v+c
mHrGdnydYHHHp7eYre3/AKpGw2/RY6HWeRvDmOl4uKtQWTA8ihuyiy/F9eAYd1aIgUyFPKTXVx6J
9GS9zhS8vD6QFFSr+6fgy3DSnETzBIX3370qNlff0A0cfFamb3PzlRR4uKvAPggxoFnh0p2VpiCH
RHoGNhMFAZtxif+X3/eP/9eoP4nGkwLxxyWrdENuuHhCOGSU7TflLuTIIaYBq71j+4bJYhEOqhwC
6eHfTBTwb8Yl/F+/7B/+atxtT4v0l1dM75ANiDfb5owIHd/K+kUqHkFVLrqhCf5LxVCc8Dkk0uO/
mSjw34xL/KslsFrdRf1F1C+UAO/Q8jB+OKYfov6tDunU+287h+iFNi8/YSPsUdJLmEciPQGvMwUD
rw8kBXcliFq4mww7jQIPABuLIXt7aPuBgU1waYRK409sJ5dbLCOhv/SQcMdKb/+7xXkD/fXPkNiv
h7eQv9n/5nM36bdHRb77vNsoFpyoBrYNAjZVJEgKeu4+vvLUKk+Jj1PE2IJ+pzxvYb+euAX+enwL
/RLYnHbcl1fv5PvvQ3/pFP9vgxFPJ+iEUaXaHo2iAq9VpnVoEPVDaA9aOSqE8IMo03uIX9gKPH/j
J0lva7nF0q8wMV2sM/FUrrbTX0uw10VP7U57NI4KNPNy0hAYanPRMhyX7UxEQfgmioZhB7ZnuETo
oo6IkyaXSHo+7lJzBRnpR5KJu0/7Z+I8WkSdVrFMOAGGEc9Bt7Dc0Pdw1mYOHg9viadOJctA9cOo
JQ6efCLpmUjPFUykH0kmzstw84qbcfJKvv+gYTFwuCvnnyJCecwzHBiHEMMGZeCyIljLMtBL0hvU
3Q5h9OivZgncV4MS8bvT/b/7d+1ePKxcNEbjRvLr3w98JcDgQQaHSwoN6G85A9HFD0OV2gH4treK
W8wgn0+oNwhIT5Y8pJ9t0VGCoMTb+bDQ6y/BCBzA3Gut0AHuIGv5UMcF6Buoh75le8v40TQPO6XR
M7CeJrBfj0rUb0tgcrptzMkw7HaLtJxXsGqgbHtuiE5nrOOeU6qHi9bn+SRz2A4mkdUBkcE+l0xv
EJCaK1lIPdqiogQG8NtZ47FIxzdhB4GN0c/G6c3VhzjpzBmgbFOOzSUW/dvxLFwZyS64jtbZKc4b
DKznSfTXw1vIH+//JLjtxtNGoYYnB9edicHPIx+GKB0oyGKP3YksP8yu5CyR1GrwOLMCcgj0Bvqb
mRL/zYMtBs7KwUDUKXL/5xZK9JNDzAdZGeQkqfCn1B5khod47LB+kNHqqJAc+fYD1y6B3mZgNVPD
wOrBFgPnJWBgGTJ4O3ksUikjQDo0AxKRAtRkvDxZTcA2Dm1LRRL6ZNCY1vYqyCfSGzSkJ0sm0s+2
yLgtARmNYaE59o5DbDR6se2Ey/wL4QayDC6tOLLxY3MhWuX1ZbajneK8wcF6noR/PSyRvykD8nEv
6ha5D9kkKpEPHOBlcC0S98LsKeygDnAFDXFSyzNgtyRvoJ5MlLAn4xL32xL4fo67B7dRd0oAwDA5
Ct+vjGFu9dGAiSf3cC2To5fFvhIQdM71n+uR57jrBI70e59TKD0NmcmCisyzLTq+lmADinpxVBwR
FZjwsDJw3lLrA3+PcjSnTuOK6VtUAVEZfWRnkNUq01Zvd8mj52A9TaC/HpW4/1qC7eePgourKOAd
zJ1BqJygWEcN7jkp4C1fxWfwgNPZw27hCGPcbnn0wCfzBPLJsIT+jxIUVLmNu3Ev7h+cjbrEiI8K
fPlD3n0iL4LAJlLfZLPPRgFgnyPOD0soWUmhx61UhCH9gGB6Mra+QLCy9VzSc1stwY5EoaNoEBdZ
bsUkgcJzDIMD2CM2htSVzNpQ2dsBcePY8dAh1BJJ3om1gpxHojcYeZ0quXh9ssVCCWymBesH2CBU
MRvscB7581vhAVZ4qHQ3ovIJXlI3V6mk7dJW3kB/NU0ivxrdQr1egnc/mjy2D46GUaFKgUWAgIXh
h+wgfDSEH9mZ1x+dAc3YDjEPcUJsx4bd5hTqDQ4ysyUVmYdbjByVgJFZe7xoDNVJkWwK77+uYjQi
2thyUdR8LEfcTDOEkENP5S0KROFUoOqE6cjVkE+mN/hIT5Z0pJ9JNmof98/G8WgcF2q+c4NDj3VB
CjE6sSaz28WyqsoZoDeQcb9VbyiHPHoWNhMFA5txif5xCaynd62oXexCIGqVQoC+sl1jNCLKghtR
6tKKc39Z5IZaXKt0O6E55xFIj//rTEHA6wPJwF0J3v8bNPtC33+sEuqyimHOJV5C+YgzBHBykChH
6DyB9RTk2jKe5pBHj/9mooB/My7RvymB6eIEt82QKk9JsSeVvXWpynWSjlKkJYnTAdBB3Cagb7v0
E4sha+QTasQ/L6aeq13fJyjc9XHJ7EkJVMLreDieFJq0TRKequ/IwbIsILhVvsvHGkj1LrwSoarh
RVBscr1Y6Rx5JNLT9TpTEPP6QFJwfbf/o31VCPSgHg0nxPB1i8xP/aviKSWBly/LruTU61a72x4M
Cs6vU4EwpGVhfyU8w+Olz5wxaHuqppRHdoStq52WU6Y3FkP6B8n1kH62tSRKcNpfN4aTZFd4v9JR
CUmSY0eisqZPnAxKePasr/iqzgT0ENZk2xz7snzULnHeYGD5IyT0y8EtzEtwx72Kh7MiE+OIzUB/
W73YS89P6nrLEUH0KqZan/xSjZ63WxY95Mk8AXoyLGG/KsHV6nbpqD3H6hcV98bbHkknHMKBB8I+
EdpCu8AmjkUqICli9cKLe1ROmfQcZCYLIjLPJBvnN/s/i68a5FovbR4FWsddixQt5XwgIoxdJlBW
1tRicA+p7kgspUEKLzZyyxQXopwy6dnITBZsZJ5JNq5KEC951W5SIaLAdUFGUEA0nsqF5vUnNjVr
DwwOcd7hofCpc2dvhwznEOcNEpLfIQlIxrfAL4Ed/DKaDNvj9qTAhVAhCgNjLNm6+BoI1KBSY3Yl
UKiGEwHNj1RGDuytcoJ5RNJTkPo1goTUE0nD5Zf970iX8UI5TJ8njeKOB3zR7EicENSyJjFa1W/M
8GCrKvwYprgo2SqsTOYv5JPpDSJSv0cykXq0RUUJ8hcuVRH6QiNnlDmcdUD8BrkiJCqI9aDccwbX
VZfKWxS73goZyCPQWywkP2WLg+TBFgMlyGG8RD2eF2pxImiDDBEVPalqipNEyuGbOptVTxBuSexH
ZLCTTqIISofP5BHoDQY2P0UysHmwxcDvZdiO+mNVBG9YYCaPQwWNgOgwgsQCR0WKieCBUFWpIZ9q
k3AiOIjziPQGC6m5kofUoy0mjvfPxG20LDbbWNeapVzQX6Vm36q/K/krQ6nZWkxO4sFNoeVLCSag
CgQ1HjA3hSQgZhdSJcAdrhzdG7UcO0h6N8snkn4lpeeKlZR+JJmolUDpu8Hu2qbk79p+TxuwBJb3
254885AdDdUOf/bSjZp1eKteFljCKdpM6XJNeOZKtO+Jo2cjmSeYSIYlCzdluOjOo34vGn7vt/5Y
17Vl0XgCbjxuT8tq2NnVEHqkxxEQaBtE6GtStC53y6PHfjNRgL8Zl+hflsAP9KUzpOxcgToGjXTI
Rlc1BNSWtKo7k7pY2USmcZ8leYgdyVCRCAnxKy9QDnn06G8mCvQ34xL9LyWItTlSl+4C7RwVyjdQ
Etn3l7kpquxVdttB/yP+RpXux79NbpZsdbdbHj34yTyBfTIsoT8qgf2VG3w7efXev90DrEp5tumW
w9tN5qcIxydVAqssBWkwzvKPLeB3SaOHfTVLgL4alJBflsGsF/XahYb5VSx8DVgziKLB3+ay42S3
emXuIBcRM6u7MiuxGtL3HracXQLpgd9MFNhvxiX8VyXYbC6j4agVdbvFh4H7h1Qgw6NJJrrtojRb
ctdh01fBmPBErVE07TQJPyKWno3tbxC0bH9A8nNZAufnZeOl/VCgek3rQJUXRO1PFw/oKgcxdRJX
CLik4RrFMtizCL4hOlMQs1OeN+hYz5MkrIe3oP9t/zr1ZfQYNaPRQ5HX0Ap5uNSGo20LRg7S0WVL
CWyAJAVtXEPLPOrsusgj0xsUpH6PpCH1aIuK0/1TcTF5afS+xZNhM3kb3386q+aOqvkszdQ84jKk
uZVIfTo/qu4rXFo1sfj5RNIzkZ4rmEg/kkxclEExi7qP7Wmh1TMMXJ4qc52wYv6zTI3OmF197N6K
BxbMMmViywGRQyQ9D9yK1j9GsPD6QHJwWYJkxYs2fU4xvFLIp12gdYLOEBiDrCQMQNZwUMWjcZOq
ECUCMlVkTLIWV0pabqn0XIjpghDxVLJycbb/PWpVqf1i8lCkj5p0RrKBVDsb3NSkk24V1KWylSon
gEmJ9UHCtSAlp1B6SjKTBSGZZ1t01PZPxzKI5qB+fZO8pQWcGOQtquLSlDAJlwfGdiCN6bFLkb21
vNaayZ9eLRACj2hStTO4R89FZrLgIvNMcnF+vX8uLtrfig3dIKKJQHzyglzMdcSTqc5b6Vsslyw2
MuqwOwQWm6rQcZaKHALpadhMFBRsxiX8F7x/e29RPoyjcZG7EukSKkbJCixflZiWJwVZjmSX0iaC
WiiqKqistFTbLY8e/c1Egf5mXKL/sQTorzaipIMgyRLJq/j+DemvyL74gTc77v9obxuKIMbjVoFq
dYXUXS5FFFYnvZfzeHkQp3YkOgkS0cGORb6jQW6vJ86GHALpl8RmolgSm3G5JC5u978hsVvOCzRw
E8BKZTFOXaoJ0HmAq2nmNKBpOfcmVZEdO6vPRUpiv0uaN5BfTZO4r0a3UC9BtMZ5e9j+xnIpbv8x
D3mVuX+GpMapIiYiba6ClYNYeidYqQtbxow8Aumxf50p4H99IBk4L4GKUCN4L34s8iTGtUOzd+o/
02sgcDiRMdelth3TIHORR4T3hatufwn5qytpHoH0DLzOFAy8PthioATm1OPRjBXQL3ANVCxcx2SG
QgMJbETu+dkwYnybDi4Il3pv1MIyl7m9aYteHon0FLzOFBS8PpAU3JYgcPKiPW5Nik3fpcCqcnCi
/wakEVLchB0+tQqUzdtwKErpq5pv286GXBLpOUhNFSSknkgWLu5KcAQ3vkX9ImNbbEC2VHKJ1AaI
H+bwZWei64+BrVV5n9ML4GK3JG9gn0yUyCfjW7hX94/7LXH0/ajXSDB4vxJAGJdNsxmqOlNKTNW3
Bd/Uy19hcYQcETiZiWdlbRgiuCKPRHoCXmcKBl4fSApuS6CQnRZcc0yVHHMCQlfI56G0mCka7nIL
Qh3m3xR2cImvcG3hUrtTDR13yqSnID1XkJB+JGk4LUGQ0XmjX6QSYGCeJjjbp7wV9RvIU1AqVmod
2GS5EX9Ea6ZljuGyvWV6G9opjp6A9TSB/XpUwn5+vP8N6DoaRgU3PeR8pXAM0dpotrqubxRqoKwS
ZjraMxmqFYk4AfKIpEf/daYg4PWB5OC6BJrYp3hYaNlh7pgUrVLeZNxkqgB99gjATKSWg0skBsfA
du3/3eLo0U/mCeyTYYn8pxIEeNWf2riRC9WBTa43XC7pOLkuU5XZdkhncKlt4ePX9Aws0rKoXh6B
9Oi/zhT4vz6QDNRL0IHnr0oxshX6/4+VYs4ns6g9Lu4Si/mUOEl6grv08VFdMrIxe7im0bCpbUx1
LFJClwpe5vDeKY5+DSU/Q6ygZFiun/Nf939+n42j7rw44B0VhEqxeo5uZT2SjZOwL5EUqjqJYT+1
Qrl77RRGD/t6mkB9PSpBPyuBtlxrobQVBzoHMoXRbdoPr4pDC7upyvTETq1OFRpVEhMj7ks7pdGj
vp4mUF+PStRrJUjwRLRugYpyBUuESZE3fYuSCh3ziAWjdrpqniSL0+8U5U3I1S/YhlyNbkFegmjs
s36h5mlCsVGJiWAhBF7TFsZn11cFWc1NLHayxlbm6Z3S6FFfTxOor0cl6mcleNHPho1iC0q6NkWO
uPPT3YJcZt55kXlAx0LVo4QsZqqukc9sYbNOn6c5BHoD+uSXSPCT8S34S6ASf+QqU6BHAH8jBUWo
3UKzYe770h5aofS/CvDdFPpSu38a/J3i6KFfTxPAr0cl7B9LcKietJ8KRF2VsSDsihwzthMVCCd6
vrAeCJUjDUF1oVqGtmdR3yWNHvTVLIH5alBCflIC5et0Qt3OHjUFkt/+fvMz1k3smpRooard0vyf
db5XQpoeYZhbm55lOkEugfTQp6YK/FNPJAmnJXjvz0bDqNEtjgHaSlGeKCTiipuLTfyhsP7Qe021
o3KpdbcMjnCSP70+ZHeKo8c/+RkC/GRYIn9WgtuNMolXo1bUi0YJBu9fABQHJuiTfA5yzZZ9B7Pw
V3zCT1xMP1SdxwKqGgAnf3uFf06h9CRkJgsmMs8kHdUShAERZR/NCj0CMESrQto0UeBSCSPCBUBl
R9IIaA1JbxKOYHnw7pZHT0IyT+CfDEvoL0tgRThuzgfj5D0sYA2g0BL6gHuRW8+yC3DGCIp1h4Iu
JtXUaJKqPpD85dUK2CmMHvb1NIH6elSCfnxaAtPNQ8HXfE/VJScW/Y043Ao3UfalMMTp5Vk+6TVY
1dI3zbPdAumh30wU4G/GJfxnJdhu7ibTqDtJEHj/S1/xDzFUqsQMw9ycrCmPIxsQF32smnRD0rm9
dsujBz+ZJ7BPhiX0d2XIWIrG0yLD3lxKpVEAigRjLj6qp3JWv1X1+i3qqNB9SgVcbfl6L3aKo0c+
mSeQT4Yl8hclQP74YVJsj8EK8WxkVVDPnX2edtckJ2X2enXfsUnUU12MVrFA6R0nhzh66DcTBfab
cQn+cW3/G/7psNEns7a4LUeZ41XBJkw6NpUxya/IYq8KDHEgkCZJKND6HE7Dn0MgPfybiQL+zbiE
/7S+f/gvKIp2Xb8pEP6AWE6CSLBm0r6LMr5uBv6l3V51TsPyoyvhjjzf1Tv00K9mCdxXgxL0i6P9
g35HfFv7MXpcVqK7i79FzQLTLExD1cjHS+WQsq1uPVkCKrz/FuE/nAiq7eB2j9kfFE5PiPZLBD/a
z0i67u72T9dpIx42izyaCXhAxQJ9e5n6tTx7U5ci5W9ETcZSR0jcMp07WZ4rXSCHPHpWNhMFE5tx
if5pCSzPqyza8/Z4PFqul6vGtP3dLeLHip6pAkTcflxSj9adozL7VYWq/KrOpsNdadkQzxKW6Nvx
wQ/IpudF9x2CIt1HJFvnJXDT/NHufYu+zRrJG1uACkE5EBw0LgYJbfTQUnGmV4WKaYcidrv0aZ5H
Hj0przMFFa8PJAF/lMBqcRl3H+MpdTIbg8m3bvuh0GRKYkzoBm/R+JEcPk0PPM5+SqSRSoyBdR0o
kSZjLVvCkO7d0HOxmSio2IxLJi5LcLWqNrrtRYELgZ3KDEkUxkbBvYoTXFxs6VyORqF89xbRKnjV
UDrS6O+WRw9+Mk9gnwxL6KslyJ/Bj110p7UKhQ1UHt+y7jWtgbnBhpmTQlW+xo+sGkBqy0zkkknP
QGqqICH1RPJwVoIlcDQZjYfUCyxQvatY5MrgxzFsDxVauQqyvgRS6lFAMGEncbzYt9OrIJdIehpS
UwUNqSeShqMv+7/A1lrRY4KCbtP9wRsTmWTkkRHwppK5VR53dh1g0SPL1aJHsDZI6Pui6JFf/QAB
+mpQ4n1Xgtf+GqfNpDjAsaGqgCtaE7G5KGMdr3RKXVBvPNmV2FiX9ZK3XDY7pdFjvp4mQF+PStSv
S3DzqS0o+bS59xQHvyqCRmowyRl0nl0n56XhV4mVqHOGyu1A62Y1pPebpVTf3wD1+G8mCgY245KD
WgkOXmxdjYcC7zz0xlT9AG1cCLQ6wGuJdyaFPbFzKG3LggXbV//dsuiBT+YJ3JNhCfspxrN9V6/5
0qTpeIGHLCYiIuMIlghpLUtdUukkJmSRbGGc9YRUqIs+roX0O79bHD3yyTyBfDIskf9yun/kr2hH
sEwWSxAo4Hy1VBaeTZY8mpYy0WXvmZXAPSQ/jLYEUKAKSsg43Fwi6QlITRUcpJ5IGq7OykADjc8K
pIAjl+hPVVBxbVbIbDtsSvjVOHHpjrlsBi9sQsu+Z9+T5i30lz9iC/nl6Bbqx/tH/Zoa7P0Cb5b0
/TPJAVZFIAI8k/jlM7CrurA0olM6FmlkqvJugvHKLrpbHD3uyTwBfDIskb8uQZTWUbfgRn8UX1K1
vnELrJzFqpNc+qDFZ+ayz3P9xLyzneSSQx499puJAvzNuES/XoJbzlVjdvBHg0t+kS9/BbN/SBkg
Yn+wMyxt0RkKTB/HDpXwORWW7SFkjYKcQulpyEwWVGSeSTquSkBHdRgt2gUGi1Lgm9wiAlKIgUa5
WjUYTS2GCqkDXPU5G1gxqni+Cq1I3392C6RnIZknCEiGJfbVEtw8Tyc0QSny5slLzrlK6zKyjMiK
cdzMIlDU4F22sX4SrGX6ygaaRn63OHrkk3kC+WRYIn9aAk8LQbqqA03y+99/76RIExG4xKTgvKfD
H+WyMtC7VI9QrQpesweSP706fXPIo8d+M1GAvxmX6Fc/7v/qc9Qft5uTaOmRrEbDb5NC1a9lXwiL
ABVsnMu4uAwTyoVP53WlgS1XyNIEml4FPyicnhbtlwiKtJ+RdB2VQE07fiarI6Y1cvcgWdMrwN6/
bEyMb16AUwbjj4WZyBWXVjY0j87t8Mi+FpJck102PySZninNVwieNJ+QLJ1+3v+iOhtGBe5ntior
QZQFdmrMcmjKWT3aVZHuFMMJCXTHcmpII8YuYfRcrGYJ+FeDEvGzEhzfn6Nxka078M0ocxDaGd1s
6KYl6vy5Jj40rk0EWS+9w9JZv1MaPebraQL09ahE/fPR/t/zL/32uPFI3Ei/+Rj3kv3g/VsR91KV
SpnqTJM9N1gQ6G80E6ejlrGMfkz+9uoIzy+Xngg5XzAiH0tqTqv7p+aXXpFbEO3bXbpBkGSzrmIg
tiBuXBRfJwrY8FUNcKnS7RJGz8JqlsB+NSgR/6UENc5q88FwUmBAFxUMCE0hop2Kf5rUYmow0ryS
KkMkZIY0tFEpsOm7025x9Kgn8wTuybBEvvb7/t/1L4tvjU6bproFHroO0dW0zlJVRnXtWz1bOctQ
4HAvLLuDO1n084mkZyA9V7CQfiSZ+FICC8bxuNWOB9/3Ev6Ykx4nPCHWrz3Cs5dS3Go8xn9DTs7y
boSql14EeeTRk/A6U1Dw+kAScHy3/6Vwws2zSL+l6lFmqZc8JLNpGaWSOYmtQ0dlG+NcIEFhac3O
4r9bHD36yTyBfTIskT8pwQ2UMLJme1LkJYheWY6prjerOsfqUE0Z78hEJgMZox0BQqoQqeyjm0Me
PfabiQL8zbhEv1oCD85Ju1+sFZt0S+6YoEo7Jj9YtkZMgY+JiYYoXHTwXwYqPoj7UHrfySGOHvzN
RAH+ZlyCf3K2/03nqEt96SI3fQ5fE+cBBUYDe5m9nb1uchtVnb1VQz/u/3SvzIKfQxw9+JuJAvzN
uAT/qAQetE9UOMB3n0DwfuWLRGKL2ir8a1nhQFaJq1BbhZBFehir3DR1MRUXzxwC6eHfTBTwb8Yl
/J9KcOu/jCjyzc2zyNef95uzFhs2WX0qOCIbl6hcB3guWRcOuxOpNYawxOUTSc9Beq6gIf1IMnFZ
ggP4fD5szheFawF4aLj/2K7K9VuGoqeOAZ9DQlX1o1oiIRZoyDh50sdAPpH0TKTnCibSjyQT5yUw
Ut9Nhp1eo1+wRsZdH+sD8Vw+HmQuRsrOmeLC5TFhdahjqz5k0gaRVyg9G9nZgo/sQ8nIXQl2qU/R
ICpQOaampWoCRKdWeh9S1E91WUpRYVJ/XTmTWTKr8lxCOd4pjZ6D9TQB/npUov6pBK0Q641+Lxp2
kj3h/UczpRDo/knshMmFlKJ+KocvhbvqhIjtTfU9Wd9Lkz+9MovmkEeP/GaiwH4zLtGvn+//Vlpl
ByrwncfSQFUtHGQ4x1buygz2RJLS/YrLqOe6jmqRJS6lO6XRI7+eJnBfj0rUq5/2j/ppY4jleZ68
eAW88yYdoTEBkTRgcS/lf2VwV5ch5YhhE8IOhD1UHME55NEjv5kosN+MS/TrJVCDq1G/2Y0eG6NW
cQSojkoOfkWHok4rXThDADX/sM8R5qVa2auigGKzzyeSnoP0XEFD+pFkolrf/zq4joq2SKuy6Spx
j7LpyQaT2vu94DAwnZDLUWB55LXKemd55NGT8DpTUPD6QBJwXYLtn4ps4wK1Yrwx+NeJlfMpNkpt
UdH4h5xJaoXgIQs5mH0ynMQq2CmNHvv1NAH8elSifnm3/9f+tBUVWTx9WcbVx7Po0vLTwNiT3fyp
T0T6NkoBtyLKgJDEJ3f/XeLoYV//CgH7elTCfvpx/7DXJt8KfNctfF8GEdK86ewkqspoZsdXVZ9I
F6C5z7Lz+XbC0i5p9KCvZgnMV4MS8tqX/UO+DgI4GkbfDo577SHFdkfFHrpE5ZJDQFU5I3SzDKiQ
H84CZX1TS2M7b2kVl5FbNj0h+l8oCNJ/SBJ2VIK70VU8HLcOLqOHBjn1RZrrlKtY1fWgM+umn0Dq
ZGY1UZ6OAK0AB9nSnJ28Jiut7Afk0vO09QWCoq3nkp3LEhzXtbgb974VSQvXVoLmSK0nigJHAqFc
YhdTwe/wgZvH4tpEukiWlzwS6Ql5nSmYeH0gKaiVoF/WzWQ0KpIAVaCOOhM29ghdCEVIORzuq0S4
+JQMp4kfRqS08XS3OHr0k3kC+2RYIn9TgrOkFn2LD742ho+NBIL3683Uauf1JvcPBzG9KrmWZl9/
1Dp8B1gyLBebqeqEkvzt1bZUiwaN3TLpKUjPFTSkH0kqal/3f6x/jPuPk2GRNcNRDUjtxoFgrfvC
ZZ2ZlYB6ygRUq2pD21epPOLoOXidKRh4fSDx/3i1f/yJMoiGRYbREUuqDmYaLLEXbbsNyBekXTTV
qslSXmYMigiiHPLo8d9MFPBvxiX61d/3j34N7a3IBBCKzqlmxQTyJv1As5tQqPqpU2holSFF/gdn
dPoM2C2PHvxknsA+GZbQ1472D/0pZ0CB5mrKPKnoCYcjdlk8div93uRaik6txqnkvmpln4Z+pzx6
5NfTBPDrUYn7aQlwv44GpD+p3NCiE2oqeMkManp4pAGSuqFc9pm3n/DRQ3Kj8Ga6tkUsr0pVTjPw
I5Lpydj+BsHL9gckRdcl8CdXJ91mRM5TAs/7L0cULvVdeksuk2Kx5Yn+QSr9w1Zaw2vl5TQxeeTR
E/I6UxDx+kASUC0BAbV//Oe4cfD4P86mcXtY4B3V5wqqorg4eVEDsJ1mXfoVl9aJRGBTo5F8cp9g
F3k8rOT6r3//j92S6QlZ/7LUNwhitj8gCaqd7f/wqMc9KjEXGgVGI3t8OaosC9YnijFmLVAqdZMV
Qsw1vKzqvyerc+1rziGRnpLX3yKoeH0gKaiXIMTimDCwYaEZ5NTjIvODCnWOiWlbFiC3cfhQV4f6
OqSYb9XOySGNHv3NRAH+Zlxif1yC0K9l2cJCzwd6EGOaQGEgzjTAcodtImXSQ6UjxoLzHK1iWTiH
x+kDIoc8evQ3EwX6m3GJ/lEJfD5XjUFUYNUKNDLymigPm1TlwjCRwj5QuYGEvoM8FRu3u07slEaP
/HqawH09KlG/KkFwUTUeYcVe5u1/bAwXjWY8LbRvMZdTk1o59HmiwxZVopR5LkUDRXyJtcMhp2xM
Gqv2j4un5+Wt7xFEvfUxyVz1aP+H9dFQBUdGyZZRwG2WEAycdRQ1wshNxLCbDRiGSYK0yVWmh8Ky
nLXQM3LIo+dmM1GQsRmX6B+V4Jyuxb14+P3eHD+WoVZBkyYHkAbeKHIUUsPSkVkplEMiMszEWYpC
wZ4mq33lEEgP/2aigH8zLuE/LwX8/SKbhFSoMegTEkM4MGk4ZIWIYHll5eaOCu6EaasDXYTl1WLE
OfiX+k3tX7+3Ht8iIDV5i4TUM11ZzYeXvzUb8UX8EI3bcf+gy3+NJ4+Nnz9guQkc1aiZynEqlJPs
r+wLhWWfyvU8R3cyA8cIeJy+faQq5h+M6YK5/I3JR3S7jf7XvfE14ne+8Sn56tVKoMXeDtsHF1G/
U+DOqxRYKCDih5OSILkwa9sPqL9Fm4GkEp20buYSSE9OaqogJPVEknBRBj9v1GsM4yItnaonMb4V
VeKVLFUOOmFlw9SDl8ujkRDalLkVIFrLIZCeg9eZgoLXB5KBWgl24NPJvNAYLYcaTjTnIxeVSqKq
uHEW/4pLtBCBoQZhLDSTY5cW29VuefTwJ/ME+MmwhP60BO6V6mQ46T+2v7cX/+Ddg7sFMQ4qC48S
W1wznOwGpHrKcFBg3Q+5gqgUpeRvr6w0OQTSg7+ZKNDfjEv4q2f7v3jXOCXp4nBw9OcQW1n/v6HE
Ou4sLhrctvHmqp6VtqBDVb5UWX3cErkNsl9l6fhnBNTz8/Y3CcLe/qBksHayfwZvB4VWCnRIHlB1
hFCbNjVUUjpuBdcxF0pK9eKjxOgAp1m+doqjJ2c9TTCxHpWwH9/uH/YrklwnyU/X3SB/cNfCN0l5
LRcHJSZ/Ni3CpjMqk+l5qKzqZou2JG9NO4XRg76eJkBfj0rQr272D/rHSR+v17w42Gl6tWzJrZrl
YjqWjXSpSu2wFIJlFUBVlFqc0znk0SO/mSiw34xL9D9+2T/6R4vG8FvUfioybVJtN5wPRMNZhBtS
4Czz0kMPfnhigDjQaeK3FY+YTyI9Bem5goX0I0nEUQlKCq009N2dXX/KKtSfJ43h/KYxmnTHS0hS
uvauRwcCIaoePhe3CqnbRbQjTk+CU5Ow09SZg7UIZ5tyd2JI8rTVHL8rjJ7/1U/Q/i7J+dnn/S++
amtSaDEvS7VBUJ5M1V2Im7JoY00KG75OjCkEaS8zDM2E7vUteac4etSTnyFwT4Yl8tUS+HKq8Xg0
K1Q9rNDbRhUOpJwjQb6qmRbnSuqFx0JHbLZKWcPToFEP80j0Bvyb3yIJ2DzYouDX/b/8N+BfZAwe
SVLqBkv2lE2yiDJBZ/EPD8lZIwpYtUTg9JcJtLvF0aOfzBPYJ8MS+ZsSII/y2sGHdnASjYrsY22p
WrKEWONLple75Wfxhx7sUyYEsfXgSCMGWOw+OaXS05D9TYKM7ENJSbUECt8qd+U8LjSygnsYvefU
S68636xuWqkdyeS44LTgeKaFBaGpqk1d2r6eUyY9H5nJgo7MM8nGeQl8zpd4zh4eClwbtomvw1aG
KeK/VFKtSFKgzBr3ILLLcW0SSLxUWdJU5BBIT8NmoqBgMy7hvzza/8lwNGyqH19kgm2FvGbyn3Ax
YaANcF+K07ni8ZzTGdPtOgpA7E65ZNJzkJoqWEg9kTwc3eyfh2suSL0o2RTebw8JVKlBdL4AjAPK
bRpZxbCCG4k4C6LwIGmZKCU42C2PnoBknkA/GZbQX5dgCdBLA+iLTLSljibOIVQxlDKa8bpgmzoL
VK4zmFOLjSKzsLTVq+sOB2sOofQEZCYLFjLPJBXVEhgFj/5skl1fdJEvtAFSmylrp8J+V9VEUnRg
FzRooYlaTIUFVY+clZI+D3LKpGcjM1mwkXkm2Tgq5KL0tgFjtJQXC0adLgfHnADjecqG8f2nb0xd
o6bdu1aAnj3+/MHHXUTswsqyov54BuyTYaNPo1rSJlIKYzKtEY3GxDLQKUHViiR8LKkV8OFg1lg9
UsXzaDuFakggvspl/3DQVznaP3+gMzaXM8o+0NeCq4Gtwi9H8UQ9Up31VLwxLkWavDmqOGIiIH3u
5s24v8Fj/f8P+pPeddzuj0c/fzC5XwxWH1OCuh6Vc7G24DmzKWNGiWN8l4OH6IaGBurT//Pej+1O
ECyatRd3PLsIY+f3l248rw2Cl+vmpHUSm51aZziKWrNWp1qxK9e9nnMxqUys2iRutas9a2GepiDU
SUSDeymT6grIDyNlU5W9UHnLaZmeiDLyve6LW32uDM+dbvfPvtnv1Ptju3VqjZsnVrvmtfr9U/tp
aFXjVhCeTo1B69iYklc3uVo82bPqoOmMar37p+dq3K1blWfjhETcdtUKu791zE+96aJ/WonHzY8v
du9rpz3/3WvOWx+92aRq9txp3RnFzRNvFD/2m+Nh7fl5MT4JZ4txzenZV0HzqVJzg16r+jSZ/UJ+
RT1sRbOw6dXIf5xV/adwXDXjl7Pnwdg+bj5/cp5Gvz235l/m9v20GjanF2PDvD8ZchU5jVvmSXN0
MuoO559Gc+Oi3fNmn1oL62ReWdzXR16lVwvmTrs6sKuV+GVcN1rBnd+xKlVrPLuaxf1ZzfMGYa01
+jQNvc/dZ2dW7S3uF8f3s+dP/d594+l4XFl0bmbOx+nTNKhz8J57L7Z7ObdHYbUdzk7aZu98NKuY
v4yeX+rhy4tR7dnDsDZ1ptdOp3XTdZvzj+1pr3LaHD7f2N2g/6npL9q1nj1rHze7Qfu4vZj2jscD
69gwmpPqsDt36wt/dj58uW/XnnrTSX1hL37x5/355+6s/Wvc8XvHk2B23Rv0LvzuU79W6S469Y4R
1uJFfRE7k9pzqzOqh8NJ59Sf9068ZmDVmsN5+Gn28nVg9ePaUzt4qXcmk069OVicW/ak5pmz1smT
O7ludWfT2v1Lv3OyeOqOjpvNyqQ+nl/1fGt0PJ/PH9r9+6hTtfmLHysvxi9OK+DP+cbs1Ol8HsyD
btWthMN6c975Fo9fjt1Rzz0J7IlftZ3OzTx2vvZf4sX1bDB8qpp2XKmHnfknN4hHNd/sPFEeY3w8
9YJRPV6EvGbN3vWTvfijM/DCahw/m7XOvLpoG4OqETYXVW9gT6svoXn7MnSfaq1gGlYNp3kcdGy7
5nW8T3HP6n9yF3OjHv7eCuPBqdfyHpuDVi188Wd1d+S/VA1vdvLctZ6Ouy/mtDqxn2+Gz/O6FbQ6
xzPPbh4PZjDQNmbTar8dNKxReHY/4f0b9Z69WrNj9quUXm0pw9MtoWP9qv8yHyC12atP/JOp17+e
zfyvgRs/vHidVn3gzidni/os+M2f2I3mfN6vY0uMa73FsWF3onZ7sjhp+uNvvY7hVyfj4W1v2voj
DmcXRKv16/fTxeWiFRtV9+X5M3+9P7h5nrTunLHvV93p+Dez+fJxEPu/OM+9yfF0PJ1Xn2aTj6Yz
q4F+5Fm9wdnU7lxU7p+vZxNvXJ17zT/GnnG3CIYNZzExfnl5Hp7P3JNeMDOrU3Pi1RbG/MJ8GX6a
21O3Or1ffOwY8aQ2Xxit6vPEGdTb7F49yxjXK0bv8304Gle9Kbvb+H58Prv3/brR/ng/fR5VjXEn
qDbDNhz3p2HNXnQbc9v5Np66cXU6916qT6F3UrGDx8rAuHH7L41Rdx5W577Vr049+6ZiRC/z1mk3
tv+cWIvLubGwT7rTaatmtCDcYy08D+6r9+wLtdG9MT0ddi6cYWtRNczu890stJu8Iy+XI8P8GI6d
fnXiuBfPxvk0HH+a3gfzatv62BqPfn0Oa/f3ce9kMZw368aza9RMp+1VjecBv3bED/BN527w8vw1
nHceR4P+o9keP9VmdmVcXTxPq9PnSd3uNIPqxOtcd+z+/HQWO/VF362PWs6QHb/XaPXieXVgzJ5q
92GzPu20Ghh7LoOhZ3xe+MOLp8XYPmn7VqdumJdOeP980Rv2/ph7yGQ1f/Pv+9Zp33AHrKOeXe05
Zu9kMP3EVnbsTKf9euz64+PYXjyGvfa8dj8O/y9zX7YjN45m/SrzAgS0L8CP/0J7LLlnersRyi6b
IilqoURK4tPPCXfVtF3VXd09VwM4AUdGpBQi+W3nHH5kpReNokpCPlWdCEXNRXsO13nNuyNZ32uz
fZvtWHO/Y4Vr6VfmuDxTR/jm+/2LMfvdkGAtq2SY8rGD89xj3ujguKNWPLJ+uaJ36j3rTcOC8RTy
dMuIjHQZkiDv4tAWvCWV2TGAfqC7Ytn18iDd1mYiTOaSEFtJETez6rK9bb18O/y5CsepYWSWmfES
dtoT/gkIs18uB/Fzr1tLV1KTM7qxU2JKCJhzT5JXn46flLJzPofqhSqSMWc8TQROdJ91ngxBsRxB
n80mfZh0+jrFQc5M9yi18y3YXokKriyZngcMDpbzEOdbb3Q2teIo5+GbXKYgmw+FmLSH1zhoTy1l
Y6YsXTIs/inTvIOVsOFda5I4m8SM7zF30wM7kksw8JOiz4NgH6NdhrnjyZMSscnWacq25CiUv6aF
IZ64xu4gs2PXxyl1uznH901bMZYkaHkuWFDzIX7EaRlPKWfzQ6CZKjyrX6lHdOmE9CRM+hSvq77v
VLLAT4pi8ii9unOXvm8PmfVCftRinp62pRp24xTd5vT1FCK0L/qzTdIu2w45nNo2zBc/nArJgqRM
2VviKT9zPfk12PRppHbMIfH/sHR8fOsT4zwyac+R0ztZt68fSLxEjbXrhzEMsjFpzfsDDiDYD1GL
rd2zKRS530XddfCLvfO92jNC5Mph/pmlqs+wQ+BiPeNnSdLSYnKiPps8rvNQqKNKCbmG/fESpk3Y
0TQLrbXltmdE7VN5TGMZiq2M2+1VKLgCEQ8FU/1w6kc95lolcMr+oEpP8ZOUmr0k0g+zIRZpfdiA
FyIuJEnvtp18SvmqS+ZTXXFvezXIODLZx0kWyiVtkugyMUEq2nb302rHLCKGXVx3qBN+zKVBEpb5
TGdRHKiTYc7DquMnj8FTKeO/YjSxEBPxNPaK1VK2v8bTiufz85BTVvpcF2ZO50oPvsqC3ibNuMN5
pavj5Yc63iGZW/HRrWh7k9ShfEsmhZjjuocoutajud1Hcxn5frWDg1jgqjPAAHVWPfm49Ka/4u/d
gnEZ4+PjQ9+5XqZk5GdeOLP7aNq93HRBBYtf6zkyQTbtflRHjL3wQ4ucOxEStjhqS+/Y00wn+1RJ
95jvkE7KbOX7xdWeyGxraLUkxUpH5Bzhs9zHD0E6PC1B59RxeBck23hHwv6XRDE4QJ9kXGp52tIk
U9F8cru94n1CLm6AEOVM48tCknyJApqHJOnLzbQytyahZTQxdbfMR5pzTWSJ+E6f2GavDpbnydtx
yltojouZYQCLa0Vpk/i4TlHfoPl3Vwb+1p3TNcqYu3i5cr29IJEjMk1Hdh9vfXcWEV8eQuPaYm7N
UXx/GRNRGS8OhmLuiX9KE8uKXjOGfNBeW70d904SfPC8vt4RRctWHTx3+6h9tKlzPS0dHS/DvhOk
3SErkll2dwP1WGOpQ7Iu6ZPMSnGyWA33GjVMZgZRh1jMuRqn7lkScnKoytt4YvdyCy7zQpOGdV5U
Jty9SKPal2FWmeHdW9iu5I60SdHq2J723byGB5nLsTtHwTJVlEQiN21MqvGgj7uckmI/6DcamTZz
DE8f5tRrIIVlBbM+K49w9nJULufRcZYynZ3SxZbO08z2Iffco8s7xdeCil5UY+A0dDuSgoluOHVy
qr09svkgkXyPx5DW/boicDeDXm0+LtJWPPD2bIzDq5AeUrQkaQhyEe6s2Wy7b8Say9H5LMcMYbsC
rhLOfUWU3jI+aD+XvTNdOjtU5AheNxY7z2vqfB7bXVS0c8Oc8YRmorcWBrNuH51xKLRqg8zDUj/R
hNziln0zkzO/CZIWY5DYYu+H/oFu4y/thLGy8ZOjZyfzVLzcuZEWWSeld5KUXFpn64r48PwLykIU
Rfwb83ZbJJNwqjkY3GyTJrgtTwwvmaZqsEUXK4tMeelqBNEJxQLLhB94TzN/Fw4mKCIh9S3vlQVz
TNqI9JiQ6h1Lzl0kdE4yvJwwHEtG4y6tbMu9mlAkNbZfL0oOU3Wk8Yu7BuwDd76Mfn+a9DY/kn0g
FzmNPBtSe1437r1u/jLnlM1IJcQyXJbAVH1P9jyUm2j6eOfVzswXaxf3Xi5qqia+TbVvj6w9pqhU
vI9rLgdVDa4KLxJoYzbSsXS83SmODXmhS7DCqdt/3ByZ1oMrjrvFWo7kcBrKQZk+D+eN5Eo79pJ8
nLfOYLp3c00ddjeP4X4f+/OYCcd9N2ype4mTgWb9fEQXtZFfuZd8a8c+qAUOEzrZVSz5Ptg+S3qd
FHw1zud2ih/Vzr+4wzpVfJ+3ZpBkzv1kiEt/d4MHEw/Z3nvbsxJj4YTdC9aOW3s9IurU0rOZt1wd
uzyvrvklGmZ76mdLM6d1wos+zNT0TnwVJrzj7qrOK9L4Ehtvw8pM4gui9nIyav/UzVH36my5TafP
ieXRyR7sDmVr8mj7IU8xMCV8w1x2au4QoFR7jnUgitSBge3OdNe6fl+vSIbqUcZxSWyHvGpOP87T
GL6zpP3CWUVXG9+nvZ7uRJd86dk250nCh2KZTLXuKPCxq+ACj+XVkzFR5ulU1V54vLR21M3euRnZ
/Clze885r3v0IFIiEblQhyABrV0WxfeaBN9E/Ow7bEOCxd5JzfWDbLd80DuDj4nupMWoCD8txExX
zIRfHt5j1C1j43vDF3VIr1SU2CwM464kdBryVu6/zjMqcDkCi4iR3JZhNDTbJLvcP1z/JXJUJtpY
Vowv/h2sKjvsUPJNeh86IlkhW2TSB73vuRs1Cq5hMTupVMb3rq0SudncJ1TnNBqXTOKYsVTT92Ob
+bGcT2Q6YLV6mivhri9HNNXhiAyexZKhokLCMDLzmKohLPcpkA3AhLz1/E+CufuJRv6n1eWkkfPr
oVsYfave03jLyeTPT4gHcGrMkjxANlzipDEDVwWjET5SfwRypCCR6pp9YXjqb8M4tyU0XDLfUT7U
YvBeorh9FFt3JR7tC0exoXSHcMlaNN6qTdr3WavzvRfiRA3lGdtlEw0xgroOdampi6xlGPxqFuoj
8cYvYnTsnTOlmUGWOO/2FPWHX2hPulns9EcW2b0v52i4bpLt5SblxxEHU2Wky0E/92fjcJN17myK
Vi5fV41Ej7ni0i32bEZNTiKNMy8+tlK0EtmHI0x+bP2e90z2l4nSatz34zIbjqxg9ZfC0Pa0Hw5y
AEdO2UIXVsXGgy92ksfBa9/jeZ+NWd5CrnizwDPaPb0LW++NieHN7oAQZJKe9KEBr3V3PDCIdbv3
3HLxYVGkgdkkZ9wWuAJPCuF6a9W2+5z5zvKGcDo05riz8KzIbCeb9cvuVrPvxjCRvgwnPOqyqs/k
oHHl6WXPqAE21XXxcp6p7cqdWqcQh8saIkSXBSp9tziopkTYjtm2plNpjeNlIk0/DrHq84hoIDDC
QQVEgZwgH59XZAtc2C7zO/pBago0yrqFZnOFENGeV0WfIr//yqhjMxc1ZMbCMMrZuKOa2XRp11E+
KKfN3yJn1xcNB7d1ZWT1eYyRwnM7y1qv/a182b4hBi1FLPc8VltYdulw7wYzzRiwqz0gvKBcdPmO
+JFT5X2CC0UZK0IHs3IA1BAKGbX9FDtT/JSkb5z7b+64eNdp87NJmahAYj6cFsACEUlfhfZemLVb
7u3tkxwQ9Y5HHSA4OKIbAVQlhSuDr7HQQ9Z6a6btMtetEkhq9dU/Jp5rQI/MiPC8OMTLQkajsxyQ
PZCp2dFwrhznUBStM3waZCdP/W6wnpCIMD95Ta1WlTZE5DQGrFVqNrnnKCZBFQ/0wxL4GZtG++DL
ZxP1Kp+2mWWouZYMmFHpLN5XSnXY8HUt2t2wrKc2zvoermKhUzkv7mkn5GncfK9Y5QKH6bu1SJam
pSnKeBOfhiB42Bay5COfhxOClvNAhPkG39TE0vR3I/PqlW/925Z6KCVpjHoUaKtiW0Vcj2bjLOPL
Gvn50c1+03f0lTm9KmDwSxYsoV+EzvZOO+6jPWLnbhn5r5Ab5HpxjkwFBOkwRb68umFF9VKJ2JbK
DHuDtf+epbZEOJiqOL5VsSp+OoKotNKJ8oHeqqVgb3OheZurLn52V97Vc4d8aGu9uBhbO2ROuMva
TOarTFWpIkoK9LSuD2W3EonBkXXIYqKUzZfJHeHdvWnO2nQvXA/ojeONS+OzJ1cdmNAZF2MOq5EY
5v44VIOS07l1ne5Os60MJsYKf0rT8mDsNHK2ZZFcHqZAfZBp8M6042Orl/WBbzcUMXXzgC0MYAdq
Jc/sNXCKNWvbX+g6u5V0ElJQA+g6CbYv4ZhUERvu1jY4cs8hT2gHcL/3855r3zatIg/rulyEXVCi
7TB3vW1ugVw9LOkC04tG9Zl3BlBh8nEZ5qelU2VPTRMiNdxWoPaBTvPUvG0hQMB12N/wtatABq9H
sj9z3ap8jdJvK3Ueh3VjmX+kH8h4rJkzTm0ztk9Jx3m5+7MquAoKFUpkiOkDjupLSs8XD2xT5201
18gickXkyLAxJykGjqgthmksDErvUs3T1frA84ZWDoXTItAMMS8GbziKPiK0iVj6Uek7DnD88MIX
Ee936czrdAseYz23mV3iCUlgi7NpxmpuR5qFncNz4tys+8Uy8U51uWfJwygBe/TJ+0nDx27BFQjt
ZfG79UqG7Y5P5iSF2eDMya8LrMQNx+syJnjYqS/78AbbOtlGUWAgjv7iqCYODcA4fMBvk6eDtC/e
Eb6DU0bBfYQ6Y+JZO5iXwbXXwxF7McQHhsd7jvvMjqjyqeq+Ui99E336yVvW07YkD47ansHRPNvE
7jkXTWBxqzG5G/qXqYv7S0yYydyFlv3R/grmsAa61mbrHKk8bBUsekUpGoYjKAXvfvH7o2QSmF7S
M0C13vjBFQB9HL7799NEdREm+dE7sAj60DoMs33H2fTOTPGbOlynICkgtZaO6uIf0SdsXWiIO37e
AplmdDDXbfX33LrBE8if8EJXxOrI48/RTgpsEv3YhoG6LE5KMuQEETDVcR7PVgJMtLJF4r2h7mq9
+c7XEYbMjdwT65CXMhZkYfxxH1dS6CiiWUClKIcteG8CLzrr6fiK0BiXqxmf4iP0ruv4RMYWkTj6
NrP0q16NKYYIQO/oR+WY6NrphYY7jMEKMFMpMl68vqVgL7qjidox34CmX4A6q+yQD056fGIJXwon
Gj7xdGgS7X2ZHMOKHdhlF0mAPQjuB/tG1vkTGkaEGRL2e9RACguDmFyDSxHq/dZ4pD/1RAdZPIAm
8EJVi3mpxnZtaxsl4sF/HOQq6kmOaTZF3ecVtXGNCpKRwG+SlL/ji2wrTPIr3bYgI2QZzpNLUb5F
7GrJO+6Ju3b308YXNzgjDufcQ3TyVNLl/WriZksAGvSLPvvr8C4IqJv7e/QobBNAhfSo3Q55TBvX
W+s8+ZN275ZuqwczPCew9VI5G0JmUq8tfxpMPGcTc7cb2JuPAtQHCVRQzemQABp17t02poXLghYu
X4IfWGn2nQv8jej9ia78Mk6HYhSQ9Xc2839e/v/XUeLf/7v9zd9/eWNk//7qjn1BQ4Px2/qXn6q/
jjc18/LHD/10Zdz9t293Y3t/evEn3vl32vUfktL/5M1/j3ZGz7wfSNM/8c4v2AO2/leJ2IE9839v
FXojdL//5W/UM3pP4gRJdAfAvtTvwg0oO36jnnF68+3cSJwog62TYJFvDTN+o57R1yQEsew7ONwQ
7DPam/wP9Yy3oFG7KWhD9IbzY9f9T6jnW/+UH6nnW9ddbPIP0GEFu3Kg/YQs9Eea1x3SSXqH6xYO
j++DLSo49Z86DVqQJid2lIF+9sgEMkW/1608W6pfbACnbMdGcbCgVAKkiottkTl7Ml6aa2SdUV+6
dD556gAxGRa6DeqZRbkZ2Ovk6WetTD60QdE7Nt/1fo3N8OnY1yqJ+1eXXrQNc18AzoHXsIJ8jXA5
hv+nvXm2Mq7SiRXpgcIKMWBPZbVHUzZamS9bXx6gUgKCbMaQl6HtrzRhGZkWeGGZBxMHbj7W2qcX
n0wf7GrunGg9M02qNnArh05Zwu3bYPk3Pi7nYYveaBTcG6uLiNkHZO7SRxbemzOJljqIWTl4208t
tf89a/v3TOmffur/pC1B8vDPNRwvv/z94Ii/GRA+/rsB4YR5HPlzE+X/7YBDqEH+bkCQz7oRNBgR
VGvQDv5oQOiZBSEzdB3YdI/tyT8a0PczhICVQPP5ffvr737ip+mB0uW31z9qN4Kbgfyg3YABYQMh
zlxBG6jbHs2bTPdHA1rpMgaySz2gApmvNlAi3qPyzXMbLGcy9EVqPoSo15CLiHMSgvdGyjCAcvGy
oCNANL0HVHT3PtnqtRdNxz4Hw3tFwyZRSHkc9ZxGSIBDICC+5Wfi0mt/rGc3EQ2b2Jk6kQJloSqB
9Jx7HxyS1vJYTxF3HjpfNM6uPqdtdA+qr576ExNhE/j6GRZzKwG25H8RKv7psvz3osX/xcUbOn+1
eFFvrWzp/usdU5QN/3VabkdAL78rwr4v59sFfl/O6LaKhYqebjeFWfK95+fvyxktukMIy6ACBOSL
ThFY6b/HgwTy/NuGbiiQIzRZuh2z/ZsUCQflYi8RhGrw3d+PRvf+k3iA6PGH5YwFjW5/kBhCiwT1
z02q9IMUKYjMClEOb4tDup+Wfvy6b/FJRMGZM79gu/vFH727fRgaYqZ3bJmffxi6f2BOf7Km2+2x
RyRJb/dHJ42fb5+2YUpSDUI1EPStldFp8fzzkKSgQ5LTNrZ/87ZYav/Yev8c/nA/nA95O7gNU4HD
e36+X7dGK4+3KC3CPnhe3LPmPVCP9Dws6tlzZDEEw9dZudUWDg2X7nUZFqhi2iax4Z01/gXbuq9d
n95PXvvKkvW5N35BrXdJJwURiHvXj91pfX+I6JSs4b1S10UFJYtEts9BEffxKUHhZVvWHPRG2aRn
6ioELaTibbl5pAEmUzB2TsXDHtsvbU+yhJyAyD0t19Dn583jDe/i0+3jngjOSEOqSa4o0OYy8fpz
OJwXw1HS0xPv11o783Psonigp9Htn1YUZiGXDSQQjTeqsjUS0BeupEHixcFZdB8WsZcpcS63iy6x
dwlscO8cybcD1ex/PvM4QwmH68GjAt38YyKShHoZuiAtvOF+CnZoHPyCL9eW+Fmk3Px/czM0/cbe
CpwKcTtG68dVTkCOjZEJgTqDek0Ba4/Wz7m6MDEDr+yKv76b94+MCv2tPeiqscaw3fzn28UcYJze
3LTgTlzbxJzw/PkWjW9TeyY+9A8Hqg3jlZbe9W3UgBK5rKxvSGvf03WHhiRyr2F6fNmsf3cEMjdp
+k07/8oY4EN+jmQ3W0C0xDfFLiBs1vr5W3ZtN4ZDeqTFAeRDYrn0Kn4dwu4+tPLjvxiR8CZp/Cls
3m52a1ABf4eOLbeeuj/OQOCvQRtDqgOcQT5G+1FPS9ikWwj1nM49cRRgkUEkbOXA2VnQ7V47tS+W
Bx9GeRxbzRNTOast3GF8RDFZT9NWRhs/L8t1BoMMUWMjzFG3xlwofozjF8H4FSRDtSvRpCPwCTB8
AJnzFPhzghtpsIVmgVhJjdmQsHPSA2f3oxwqkcxqW3gSnACEXmnb1YneqgOs0riZMoSmawAH7y5H
0e1dOa+0JCrME06r1ZszR3zQ3lGEm3/2j71SMzsrDaXk/sscfGyXMJ+iMBdkrydcTED84wMx9o4D
xFfYGLdvjgHSCq8v+htiO20XyHLy3ZONwgj1salgqo0VEijYClh9yDonzGNKy6UNM8rep+Rpnz6F
7lby9VNLO9TlEJsttG7B2685CzjotK7kltbag/pr2SvhyIwzkEbgI3WfoR0z5G3tszd0dTu21yjW
J+6F4Gp5fnscMDvlKo9imwAP+kDifFoBKy2kbTz3or2uWVb6gR7pc4SrdpxUh+U5WFQ8smwIMFSK
seI7Kd0oyHxhShusFxaDON9+8bTrZEcPTMUN9NwwSCvul2i7th6vR8B2+byNFzKv8WmPeyCdnsn3
DZyYezhjHoYSalLSXSBuU/kupalJwnNURK89xHnTvFy8m7ymGzNQ8fmE8SCGlsHOm32VhZWkkizM
bzPA8ft+CLOEMmCI+sQGnlOtLwa8OAifq0u2+17s98mEmeJjnkKImIJBcsE+0zPi/MPat9d1Cc50
xqKZjlqlQUaD9XTz8XrEAozYuR/MZ4V5i25lVOI1HMMtwr3UbTVRW4wmeZvW9TR1OjeOQNTwG5RL
DU2+pbRvJmrKburzBExeCjWjnjaIEkwV6f1+ppeW6QvgmnIPwny+ISmYO2GB0w3bPTo7PybqwXPZ
eZnil23DU2MSljXMDraeBg1tJJ4s6Z1iIXtB57aOb0AONH3dcR8fpOzAzLvscRxszWh49uK+4NNR
UPwV0/5ZsaBx27UKYE6dovVfO5Sbu/jJnSBZwXmHCOE4edj3/T942JHsAJFsnxat9+kAH+2DvoTN
NP/iLhCD//k20EXftkjedqre3v8hO3JTzTcCULRwXVMS6MG2MGh0F+UkwshDsRVKdl5xX1Dh2bKB
xYKQLE7W3JLh8di36jYq6TBmE3eKTQc5xXsJDbNwCxtCUW92Qz4d3+KbRKGTzTp15wl8X+CSKu4+
BvydDtp3B9urcSBYpuJKw/66i7bstqOmW3A+nP56uOqB48toacqFmdzFTaewraReTyDp8t1py9tn
+5jW82Yh2Qrz2+Lcx/HRVaBZhVcQMN5/PXh/Su1uUxSELrpwIcggl/157Lx4iuKFYOycyVwUhQzG
Q30uUOt7JrvZw1/fzr3tmfnjZPnYrHTbsIT+eN87uPw4WVtHuISEOIVow1zimZSz3Spn4uehrbz5
qFYW3B02vQ6brTEv1w6+EfTu2ZOgC/bkzV8zXOFpmdaHtHeLPQGVhgzJC/SFb215cwphF2b9LsGs
wzbj+AUAdmng7BN61Lff7eBP6VzFYs2/Py28bi8iUDCiSTx29gJ2nnVfKN2WQfi5Dxy44vkBe0/O
/bQ2a+Jk7bDXpCNX6SVg/fvsUMHZEySzXnMQXSkxnUoizeXmQMI2bxdxt6+27oLuKdpNLoU6QalQ
K91DNkPLtA+aqd/qBFp9iAYveoH3T2GVkEVGK619KEz0iODV9UUXIaB1ElhL7kHr6swQFAbIStRW
Qnd5HltaOuECsSXUYSCrqa9q35TpFoF/7c6xR1+IF9zpLkAEw+u9L27BewDzxGE5NoWWpaU1H7ty
W9rydukBfPAtNCP5r+wASovEhfV4ofu7MOZPDOOQiO4MedBzOu4VDTc8aObuYXNTB/SHLeJRNHzA
D67qHuEdgacJOl4FqLdHtd/vPGpWjz+h39L7kapfOjE+hq7Jyck3+hKbj+PgFvT2FeR+zx1TyZFc
uTL3tI/+lT38Kd+6GUR4a8OFXXdYoH/IeKEpQ1RzoO+ZQucLX7wvqVK/6K1/Oii2BXRRFiMIKK8t
rTM/dHDn0Z5e45FDZ0nKHYznQBBug3sgBL+MLji/YQ7zDuF8dyGmjXVJmC3M4Z27RHyEbOhhclkO
lQHY0G9MIbQLEHbsbR3tHXGDRjnLiSTwBE6QbaIrB7guf5FNi/duyYGJfajiLzefbhBXaBs0Oxkg
P4Daefi0QqHJu/2yk2/dRErM9hWdEhFRab2Ma97D9Qio58X6mDiQNTk0O7qw6YTKJJA9ZCztZj7v
Nji3ifvFSfpmh1j2tmZuHtSd0+tfe4fbhtI/OgcMPlJxwEc4pviGvf7oHLrl6PqeYfBvAz1xBMbd
1hIOu13f0hih34aZN+31SvpH9MV/9ZP+jtYxk1Dvfc8dC7VARDEJ6DOcTKngzllsDc3l819/0X8U
cYBh3UKaB6z3dvTsj99zFJTuB0+TYpvbX13kKR6XcC9Rc5ueKTJZj/KBB/2/KFm+b+/5Y0C9bUzH
SecAFr63a/jxviY4IutSiIynebzGVjbJIa/C4+edQIMXQ70uGXZL6HyZ8LPrnOSGx/UtKwrSNfd8
U3Wpf3cLOws/7kUqPrUddpx0XakhPbLmHlsNTjE20TAoU2M4wy3tm1F2ZchsbXq/9KbTaJDxUixo
ftSLe9SRhIyK7tkq7L0IUKg6iLrQnCHoNbc189dDH/2pRoGBYmuYE2DjWAiQ5Y8Ra92cbRgmCK07
doLUli5Q1ELjN/L/Zu/Mlus2li79ROjAPNxi2iNnUqR4g5BEEfM84+n7K/q4LVKy9J+7juiOkC1b
IrkLharKzJVrrZpDSx48U6wGaNapTDaWEwmcZMfX7HINRQmljEgXJ8vYd9PqDcOTCEG5TKyLjYtl
NfabRaoM531Ms2MOWXma+NErv2e1OxSczxDKrOp7Cjgf5VOojqT1NmQBjTC1zIE0F/48SWGjk2TF
4IFMvUgde5iCw4MKEVyiqBgUuEDq4FU61GR2nVzASZUMUrASTdMJDqLc216VjmG8Uv33sxuR1c/d
soM2f9Dj4VAuU1CQrvx+ctVfpQMEMtht8IEEwPt+YRdWlMmtVTu+lFXXDXKIHlqDQQgaFNONJt+x
RyZ5850WnhLEZ2vddtlSnusx47xQLwr7bo7oN6uaG49N7MasRTH5dk8mHRvezPlBG1EcIeK5fz/6
X6WbGumfYlgKF53rH3Zls6G7M+wMsCKNg7KdAxVJ1DI4f9j8Aob4uAnZgwCClOSgB+Lvf0g3O8hD
S6+Q1SoLGUFh7CMn+8ss618RMOVXUQiPO273BUq3uEji/WdITtvlCLYcv+yS24xlKEtkhasGEkEJ
nadHCDRI4KSgY29CWjqIzNNmJ0gZ/WFdvwDO/sPs/mpp/Dgk9f2QqobBjhFDGqPx0MnGfo7r6800
z+pWgLxNf0Ce3kC+j9MM1MkVoCCyJq24959nmG0c0QF2/LlObvVpDvMYhvPASZXHgQimbVNda2RJ
8jSF1WiCU2Reuep/SAj+ZRz43+A6iAuL/OG8AalSphJdEczeJJik0l/6JBAJQNoSejYOBcKiDtqg
FX4ukczNjTtIh98vbVV8yk+zgfW3wX1gsmiuvJ+NWuqmJJ6IOAPEiKks90m0XNYAHI4zX4rFsFZi
kfA75YKuEA0yBB7sShGRpHo8VP1zP02BSBDE4a3D1vr9EH8VE/UfRvghdnd909hKygijMsj0/Gqd
4l3dP61oY+oRBKmoSLr/uErEc3+cF2AjjizAeTD8DwdWsraSZZLQ+5HWC066K/AavT2NolS28rN4
IxGnfjQsoLvgD8ZfNsz/ulVpKP1iCFwQCTyvQuThxtr3r2Y21EnfWh78DaSBtjkpSdDL2VFUbSvS
zSSLb8X+HZsZyHpyTbhMdezVsRaMyb4dEh8+DsyEWr0WSaYjWJssJnPkVVnluXN446y7ES3KTJc1
HhCgiqzaJszMpyGOd5VdfFak5CjBX7bXg77KsJvnwEaMEvejl/KPAM9EgieRB8INPMSs5pysUVon
RmF6eTKhzA0pAGiYSUFpGfA/IUmy2DNws7kkayXBXKa9o9ZQ/Em3RNZAESfwMx1gdCBCijSsVPqD
yEk0VmEDqXDtzhqFTEQJ0g1LOMBjTogu6BkeFiN/bkvj+IYfqtGtSPdFsS6RfegZ5GZqZIqcOTfd
bBJlMpRx4E9qBy+Kp91ll+heSZN7Ti+j8VkcBHXmS6nirzF1HJ+fOZ5qZKEhKccp7SH7Ln5LlBY4
mcQP7AZvTno41DyssvoCW8lX9s4oeueByNpzylA5K/xqPK/9IVLAADNXa/SjSN3N+2RDItnkCKTt
s835o5rg+pK2XycKv5FMS113E6mo3QVKCkw13EOIZr4XUCCANsgjMGTcxKBwbZcdjJxApAS5w+gB
Ls38pUBbUksR3M1t1yeT0POC6rEYQPaAMMJ2kkD2XmVT8sV3mZzDcKkOpX4lUvWRvoFW6XtROcTZ
HEzRGMR6JnhyYVelAXx3V10l2kozhO6Ncthbhykgq/Q19GwiqFRgmUYxhpJs3duddIMAaZ8rQmWy
g/LoTo2+zzNIRNbsijI2orEhXlNM8dBCWKJhobE2xs25H8fmc9zdTeZ4QkEVFD2lSq1dZMMcRkjI
K+VzW7LqNx6OhbbCO0zW1U+vC/Q+ImEwiAHJRLHE6Ar5wqpSt9oaFyZz+PuTTLjI/nSo4C9Bh1rG
Pt4Rxtk/Rngl0mKtdCwO26ncVzYq8dTYFwoS3SUKMphjic6CJKWUtf0wx8e2147mTBupX46aSeab
9N/JPqMvqTJ9F7soob5z5HgnTl4BxQng6fdj/lVWbFESAJLi4Ypzwfsh93YrDRgjUDmpz9tiAoHd
tysrC/xRIIMD1Pnff6D2qzQIRzKa/OKSMUjtHz5RqVsniTn2uj7dVVDtlqTyqd+edTD1ntSxsLUL
scpHWUe2Bv5AoBRYbJ5Jn5BtuDmQf0E7vGYXlJF9lsgjRckR1yyh3luRIXfWeDJhtmpyS5lxU1i3
M2IxrS38IUrCRfoed+VfE/kf6tL1X7HjA5Pqw//+P0msUoS537+TQS5qTDK+A3UMP/bQ377p7x46
9hvYNXM1CfW7bNNF/4cSgs0dpmqsTXEfBrbOrM6/e+gmV9VpdEApCbD7oOP7Tw+dO1ItnYYUfKq3
1rv5X/XQzZ/itCOculVROLNT5I/9vt4skmarcpqYEZB6khMJ2qCpU5C81KNNQ2RiTdF1btEFROOn
QZE8ydZ3RWKT5HlVc1VFmGYoIW2gvUUR3KyP3ES272aU0PV8qZN690VzmulfNPHqa5tJIfR1K1Zv
snpY0PXFhFJWKtpL0c2SCvuAqjTQ6ayk9uxWqx1kaDXXlwJmZJ9podIvj2tvHItuCreh3Kfm58FO
XCTBh1TtDmjkzlEERiInx36DTAyBcT+msN05ko3WlRfjQi3n6yRWAzA711ZPkY18OYvvGit+bayL
BHiF8z9+aiQvQ92V8VWSdFINFHrYdogIOcA3NeLT2nkKrEy0tUez2S4FPKplVyu+GgsoYaJux76t
D8Cf8tydEv3CrHqfSOkZyC5lKTkoMwr/9jRnJVMyX05KHWhIxaephqv9UkoInEFNOlCLDYwiFTih
XJ6Tfr5ceushL6XHdJZPSAzdpSpuuPTjzlmk+xmycGLHu2bb3FS3rlKms88b9BzaBczlb2gYbwZ4
2KK7Yc3OWbdeURIBXvAULchlkT+jAkbCAF9HU580vWUOC3dJ4Q3lw5W0OLedlN0Qx1AgdV/UqrxZ
6+VSpFJmj3IX0UnvODtzSm+Xrovdpkw/S5LhK23/yUqke71tF7jPZ9We79423/8/pf7gOoTjz+9O
qb9sh6SLLx1WeGk7fn9/WPG9fx9W3L5DVa0AayoOcKO4fvlvwo/yv+DtwEBA+qACg1j81d+HFVwg
uuMYdUKJ0EGfODL/Jvzo3MhJn4siURWuhP+l9xAje5eBQH8gJDqwpYUBH5cNvw+ujjFAlC6iCihj
cZ+tfRoprlrk7rQ812idudfDrfED+WGu/hP5fmTNieH/9KnivhYCOsUUpqTvPzVvINNIkl35pvM4
rg+WeqtULbh/6ib5czLt5zFU4sLTqoeGxgwU+1p6uchQBMtZoLVBlGYu5ypb8XtfPii566R3zvRF
RxmRuq21X/v70cbapH1oF1xfuu928tkE/f79UwhfyJ+fAkoWdulgQSRD75+i0+Q1mR0MAyqOkap5
Wh3aoLZCBnsWxBJEKuHYx9d23yAessmsP/Xm6i2NtxooB+rUb5PMbZzPVjSAcdWhRKI5IQtR9SZI
ymOSVzQQYX98VbMvRorMP8fTyDJOBbrqtpFCiYIu4YBHEb8igk2i2/xrVteuHT2invBRkwTaOAe/
f+qP1bdYMMAk+JLKOFYpH+vgtMeSCAsbtNADAqm08monu4njlULuVYBuZWRBHjb+lCl/BIX4WGZY
hjUHSU6QhN7PdWIsKf1rrfINFEJF6q64rDTOXo/qg7N0QTykoTQey9LaD20WVm18cFolkFS4E47k
N5ht2M7LPN5XI8YSAof2SgmtwqUKsFL0X4zNdh14zr+fq1+tc0bN7n4zlSb1eD/qbp7WjeeqfMT/
oJPBoNRYMNAzi9zFfOVIdwe0jVZyQz5fYuRhRronpY8avge15Hbyl4lMQDHvUJXSP+9GlKD9wxD7
mhYkuIJtFJ512RJKWzx5Sr/v7i3tPt0cim+UI130hxWv/OLlw3SFa2tZ/Avm1PvnARRboFko1CWp
GsZmF64t4n2cUuZ1cyv6Zk6i7uw8p8lmHtJsOo+YqEgvS/WoIJwa1LAz5P3WIMdf5v3v51r5xUn2
bmwfaqm5NmdUPxsLU73fKGAdwIVNpoAsbS+CU1N2F5gJ+fKU/OEt/0SafFub/8yKJUb2A07bM6wk
innLGu8A9oDfbamLYncHQmrnbsfcaOVMo1/DgMH0//DcYg39CEx9/PQPCC5C264Yej49bwDpsBVr
y2u1upM7LXDyL/mEODXTYbFGgdWmQan8kd4mtt5PA4AVwT3d0Dahbr5//KHvk1Im4fW1gY4ilhiS
Pflx1LomjhK5E+g1nYUOlVkPDyGi4JdUP8K4brCeawm2DK2T6Uooqxifb6WDr6VPKpZrMRp/awhT
HfLV/CcIX/lFCMJpE22FwV0XKpf9vh/1NEoOKCb2R1mR+UPmhG1W7y4kufWrHvRj2PZYNQSJte5L
WhFb/2zllrtG81HiPPnDKxQz9HEGNcgKgqlOHfLWjfthAY2Toxb2OuA802qhySyM80M1uRYc8M1M
vaUPi+xJqga/6dF3XkVL8qeN/avjFaGKjpslvGTrIzsDdLuake+yiNixUY5ivJ79NOoukyk5NBsO
U9l1l+R3jlFfoBY8AwFuOCYlyoxuMNkpZRc2dvLtD/Pyq6XtGFyrx1UV6FPejqMf5qWVqhzZcFH5
EDmCIZmB0ZKD2qAOtowLs2tD1KMndaVhxIabUVkC5f11/eC/oq6/3Nw/jOENL/9hDPE09x0KFRIk
eFyNjtsCs5Ln+WMfC1n4eKWZ8KBKgOD8XqqmP51qkFV+XhxkSCq5I7mgTTL4fqFGrbXGzgRhplkc
v4qQ064IRWmgT7yGRTuZWBhOXenV+gD5v8BLBQOQLQ7jRTu3K6zfUrtwrOJzOith1N2li37QRami
qkgzJ7e+iYG8xlhYJqau6XyPxhVngWGnQpbURjAy/gpZPW4+JWZ+hptvyrnKpt0EfoY3Iiw3A9m8
RGfmdqEnaeTxoVGkPW5c+zEufYs0z+v00petNhinHG+YYj9hBFkBlhutDbdM8TpbO+pbcu2s1qG2
dGxU1FB8Vjt1ficnfhsj8YMLt4zlvpmiPU33MG04cegCiw6JjKNB3cvhqqgQGMp9jyDXtHGqAO6c
Fc+KFK9Jpb0Cna0s6Noqui/Lw27qd5iGuBPqH8dpb1NT9xtgzgGms5F2AX1Hf5W+TzoGlIp+VJRy
n7UyUtqDYkMVQI0LtdUXc5UkZ2V4lPMXYRJUztmNiTBK58dLm3mIZxnekerldumpGEriDRnAU1sG
zSvW1FU23ov6rODwkI91UEpnKmFFQLxM/pTA5I4rr48f1+WiS55heqK4VcJsLfeW+jBi6iM7lh9l
z62isAa2MIWEBH3XBaULFHwP52Fw41WFNlJ6UkLYzrsgWyoaB+Up3mLfTkA7ISWbRrYTpmdlPbrr
Wn6O5gtHJpGgDzVZnpM9rvMBWddljjndMGNCwhkdVSaoNBxqQrvJjKnriAi8xBSJsXC2j2YL3V33
J5sXYKB6HlRMTlV3LlxMLemaV17Lx1XlS57h4HawPjXL4CZqfZFrxue57u/Rm7qLCm03X04XmJec
I7lE6NkjB9tgsiEFJxPZkKDVK3NnPi10HsbN3OV952nfjNuxsIIkeVLGlIe+jVLYm/lID6f1Krnz
KpVkMlt2hhJDdJmO5YgdKEzQiVSQWjqw7Uulw3NkZXnjJIOyEyMcy9JCqxz9RmFhS0vY1tdOfm2a
uHS1QdzcObHmq/QKyopQiKVXn+d+OeGehUJUOdUV6l7tkNTaWzDkHh7Mja4rgIW56Zm4+7bF1IOl
0pFjI+x3Fas82JBo4xZI3/GkESRlwVPQvO3mJ/zq4XICYhQYm+FrmHfUDEXkVvChkz7zF0f1dHUO
hqoJNLLEIckCY1BCLLbczMrcdkDbp20IZZ/a9QbqhSONbrI2Qd47XmeogZR8sWRoPmvtN5oNA+Gh
h3ptDzSklyjc6tkVnq9agZvD4no1PqR6Z3uDRsah82IhyHXFF+pfb0pnr7ZIw9vJzddrowjEm4xZ
LFFxbNiFaVO4GthQy/tR+8pL8NExysqzNsyBMJuQnXPZLMy85TujHuSJFkZQLBWo+6quu8KiopUO
ff7StbO78Q2FmniK/dIYGuKpF9LllVmNbN0dtGfWg18oD4PWvWkH20l3KywVNKXD3cHyR/QNY3wl
DziMMNfRbpjyQKX7UA3kAujnx+ibIvEjyC8TRdsZpAsOvZyJgS04yJYJNDIMG6a83i1ZhgsA+vhp
DJ0pCzLb8rvJ8lOT+VuOs27BueBRtcU3RoSYdEe09VXOVXfAOi2C+T1xoknDBmSX743hSyH3R+yE
dwhNAlK7wG5r35JlFhgGSsYIcQ94cOi9Yeu8ooMxYkM6IQ9dU0xJIF/ayuwNWHgYueN2PaTzMnfR
sMJ6v0hqbCkcGb5W5Urp5TTKvmLd93FPEX2b6p+M6M5SQeggIqExR9EP3RzbJivSdgqOgkVdHurO
edhU3BC1r47hx50TpqW9rxTrXGc78EWpS6+XTQqxRdzlC4Zsc7mrx8mdE6SZ7Bq7qy9SC+L/MvOz
Glyo3DZ26Lcr+wVfXj2uDnqj+A2oKu63FewV8BXfbPC9m1PqEHo++IgZbRPoeKasc3meKVKdFjuk
GOphIe+LQvMaXARG2JmC+i1cGrDj0Ubba5eHOHoM6azMDU8ftGPm4hOH280DCh3P1MrDMOOeMNge
/o2uU/Z0su5ldTelZbiqI409BPNpE/TY9LVO5I6FEdZQ6ilNPCdH7B0TkCKvgOfSan4lKY9l3wZV
Pu4iKdrHlYQSp/C3tINEbR+6TD2qUbTHSE6nS5dNatio55ajqJcI0ICUcybfNVgF9AhgseS5k6Cz
qdt1g8+KVkAdhL9pF8opkaNDqp2MzjqMhEkn106SEe0nGiiCu9bbtpvPxU6cXFtrHXBCDkUYBnw6
CkmTLj32xRZoBDQRlXtJPykVDT4mPc+NEzefw3BXThMwSxUh+O30Q6fk+zbVj7PV7SQoPWoJtiNr
x3KDJpoOuyZuA3adX6oMnMxCISMQfxa30OqIGDIjF2dkbWt+zrrX7dVjGsg9/Z7a8u3bx/iAwuTc
81GZqoQiEFWyejJHOcQ5Cl5lijmccpI5JYpC9uxXleq7tQORLZFEjZhnaIlvV7u2fcR12ZtFlGq2
u8mW9rpBeEKBJbIbnFLCVjoPtJmqQjm3z0Mj7RHIhSM+hRK812XoAngwHm0+Tx7kUPBlmln1zYkQ
aMOXcS4AaMK6MQ6JI9Nada6KwbkaJ+tqHKQrpYOQnT7LDQkRiVY84XbiJ7J5UFXlLCDreoQw3DDp
+CSveFMMs3kocii+s3YS/58qmj8DW8+6c68qyTl1Dljd7bPVOCZd746qfIoTKDzQeqyOyNw1R4Rd
OAcFxgqobizPOV1oRdIvyzg5TEiLluUlbvSbFs+zPt7btB27BKu6TDlH07B7g30Yk0iSFLvdyaN+
ior1EeuDg4qOo+rh/m64DkHLqj/pBd50knEokvJGwYJFOBIrSr+zlWFHE9bDbvsUYYJUz8bl1Nv3
tV3fC177OmgXXWTfTxaEeijBaqsfxZIQ6qkEWxkhxIMfFWaiEQqizrWHyKR4Ixgm4p+N45jyCIiB
FkSy0LtWHWnhdqmDTrTkp3IU3bfQhUXiB2KB9zRddBZemhGG68h5C8B4PKaxQtrSM+fto5pxFmSj
6hbT95TMV8nGY6tvOwWo9KA16X5WsbJItGLagZ9d4JYn7ZdytvzCMMmdniJzsl0wrhPemrfmpGDh
yIeH+lYfUzl61RpyUEl+pBo8pFjlQTkJIie6srPiO/X3aTTlb4PinFVh3AOMmMNo7tPlGfLvLUq9
u4LMTC3xlNoWHbeYPFSTq2yTg3SVv1XS9jwn3a2uS0+OxZrmOFAFUlbOZ2wh7oaqJPySlxMyvLjE
VELa5tjDARe7XvmbFlWTT4f209DVJ6LdubE0bGmX55UPx+pqem5l5S5iLher9dfxNdPia6uPLiE6
WPb2rGbyI33tyyltbuW2fYgLNl6jnWtbPVrZ1wyPnS1a7wQ9Ax/jI2X3HWoRzrVE/6R3kqeV+U0S
VZ9kYV5kjU8Q1e/MrtSo+vLPq/xZb3Ce5rzpXUnhgCr0i9qg3GB/JjNEieluYBsyr7TcOIc6qo9O
Dk0jv8FhIKgUieBOJcWCGhCcDqV1lGMsvrr0uSDhcu4z3o5io8Kr00PDMnWilfYYwtAk3h4XWT+t
NpgvBlmRpp1KSb6wU83rZfmiRdiNoyS5PGY1PFydaRSz0ZUzdUE9mYeJHTuK3E/JQx0IxGCxOAwJ
QMeDfy+YL7OC41S5+Kv5YDGR7bG3Uw/GvetIjyZMyTgPlfZZXxa0dLGfaN0pyordfizKG3MoPy+d
fIAIuqXVXukB6TCw7FZPlwbcpb9iBhLow+tE0x4HWyCz1IfWD07FFBFqaC0m+EIa6c0M9UQcIdGa
FlBMe0I22x/mqZ34GKkBBjO1pSAEHMQBCA9sJz7JTMl5qQ3FIZVs37hdIRTsWAxu5gZ53NMI7WbT
tKOB/FSL4DZwdKPSwgfahxx/skvj0OBR32bGQQhCRVkhKigRhASStFaQYkSRxu8qJ0vekODBoSkd
eqfE0U5SL7Zy3I2ZFIhwiCbDq8d+p3ECQXzcqZt+geL1fpBICtF0TEp8kPJuZ0Qy+rQGb30HRg9m
YVvYyM7VUjsHixy/x4NahGdHu6HVfFmrxqUGvcAkabXhvLRDv8vNKkzo9Bo951VT7m2UuZUl7SNZ
v9R61cclUj3OY4OTBqmxIYcxmL+NcI7Y6iotPgEb1wu8isJVRNB4oEZGg4s84TxRU9kdL9oIZtS8
4ps7qlN64mdR4m81VSdlXopgu1jQAzfSvZp2t91yM871PrEijM+qm2Klq1OXw16yb83WOArCu14P
uNDwH21VHlRrahE71g0SLqhgObo/HHn0khTyQQzJYEFZECt0Ioiu5J9LWFRlCupLtrWoCu1VfqeM
HxtOfGtwC6CJrW4DvIO9mip5s5glPYzbNGxxrhHC4zSCbsGrFYCEzOZvLAWLOSrI4q8K02A1iZK+
xgYyE2ddF+1xZHj7mhi/cBT0B9XudrNqHUxLu5AQysizA/m5Q56mHeMBoBqEQDRnYgKJQpFQxyi6
mWUlV06r8HlG/LyWJx1bWx3tRNpHV3mhnRuV0G0iyC4lb6gewFcOCvzprlVDOyLLMbSL1gDLtNi6
jnpZxeZh/soKI0UKYtW+l03tAgdacFAyBfaKhvGrldsHDVPFQmA6/CAzUk6EwxGjLra7lUnXa17c
ZMb6LFaRAkMIe/SDYai+GJEFV2tJiMUtjt5YiL02KBsrefRn/SC44Umfimoy2jTfKdHX5FcDXWQx
hSnlndhN8Iu8kQy8lnoRHXcJwJEkyWKhuQOgjwgnslR4YgeWBruBKzxE1mo5McW+cA1jqaLYFKxz
sfPiRDuuyCaNHFdkfsZbJgvuIWyXi+iy2cozRs6h2IhdneywGUP8YRxWZX0Wf8b2CCT0kZaZ3WjW
dYZVeZ8YVHFG4JQjZRkj45PECMU89HEXyEKHJBAXIKQtcoKBp9HN5hO+l7tcQHKSj4cza+o/esP/
qiv+P3O6wDeJXx/9joAf/wfWSWI4/+fL/u9wRXJAJ/+du/Ofrvhu/PLyHX/05vuPXXHxrX83xRWs
j0TbmfuuhORc3Db5T1PchliGL5Ig8tBepOn6d1Pc5IoyQdxBoo7fK7e1/tMUN7ixCXYPTXG+wgDV
/28YPG/t5/d4PDAsTS58kTBtwlvmPeSab/NkymnU+93i3E9DexFhBMk1Husl1hfXMmajblnSQpRk
FjvGnyON2FwtLYQs2pWqb9Le0ArdjUiPMh2BHa5dppIUwYB3IcW90bkGx08kpa9ZVx4cHONzbolw
Bmj1LYdwwMVAZHeOTf+yyY9N+ynZ8KFHS381NRylUEkuFgHTNSn+q23BvR3yCd7cS1fAgV61xNPL
HmSXcmNMjMsf3uj1X7PwY+9ef+vwfpgdh8v46MFyPZbQCL2fnU1T0Oc4kOakUR4C7ELATCLgIE40
iONeNE6ZuyT6jaYoX/NeCwpNqgg1ZC2VCjqHf9Mj6NICUDjc2htGvotxU3fGzZgi3i65biTSvJRn
TZJuPvVZuVt1e9mVcxrORYbq2m4esXTuPKfSr2oF0715eFIj81BaNVcFWGi2Uscr5qeKiwYgAVXn
TpPgXVngKql5p0wYXDW8kVSjuB8MWAajfZmRFiO0AgtQb6ac2BNpk1uaNJqztT43dITK8ls8rxep
nFxNyZWhQT3NOq46wJzSLzE91PuxJl6SkkomKbE6GEerAwbPVIYs1b7jQCF2MBrdgB2Kme7YQs8Z
e/LXRdcxsTNuIgNDO1n/XG/Fa9TkjSdP9ee+6HbT5JwTx7oeOudeakYsWefP1lCf86R/cnoBEWIf
3tv6jcBUtBEPizG5FaStN7vHtL3rp/lmNPrztEWVay+8H6WGGJFbDlafDLYHDcQEoMGjXwPqWWdM
IKZrp6D5lk2PJdJPN2qclHMXE3XNjbihE5aa+O9+2imxTibRk2qnlfScJsMeh0TKnCl+RdL+QqNv
rHvGuJrAoKamAB+YD+WQZe6mlA9ioUhRdR4UPTCSElS9ABCVJ2zAZ3VvZvmD1DZusXUMPOaCk1KX
Na9ttUCxkk91n2FNYG65N1aX2cqAjNVCCCnTyUiV9NvbZ8JuecE085wVa05+rb/ivplL3J2jGBOm
yKSqLgS8u3WNvkaJBh5uZkiq8emXl5wx6kmIPekTSHbpR7AMzMG4gUg8LZa8typWydJy04K9jWuI
Je8nE8JaVY7TYeVGOVfaethtC8aYeT3hkpDDajcbpFfWsyJ6JkbVOtRBjnSwMOZzp7jbl4MMZGF0
10kL9Z2HB17DttVaSukSEuxeVes+yG10qp2mL5DquiisUHvRmN0gC1Y3cVLk3qLhgqHTqIrYKDG7
CXlGhYYHm3dTbXMgF7CRoQY07HP8FPI0HIAwJSe7mhZKFMx5TnJnX1Xxxh0g5XQ12fJNbSZ40duf
a4RpeSuxx5NXM29vpS4/SqX0lMxcdlHRlLCYIpA83e5siAJ5ccgMw+sKGu8apU5kQnHZqiZzeQiy
B2s9GcKAt+6xhUvW6SLu1RvDuGzKKvIROOO+VlwVZbkc5Uq+mKzlMa07xdWnhYOyKlxlpLdsOhKQ
eBK/RrH2RW+TK3NZcr+YMLXbNnA9CWc6/VsxmBhfUu27bZl8z4zsk5a9angphiZkcX9T7JPCdQpW
Fr9K9qyib5ZTFMvLFbdmov4uIlACVc0RKZeH3pkCLmS7NCrsNUcUCbExPqUDQCZ+JOQ/6b6BbrxN
020iGXsNEArhXTPumA+vmLZTk7QPq5K8QtrE55L9snL3F9oajHCRzLiWiqN+sxqS15df7LziR5XW
d5yscV1+sLtJPhmRcmOu3RDQ4Ju9pgagRz9HcWs1/oaQfddEp2Vmmss0fWUDiMOmPzYmCWOGVWnb
i2rQ1Fpf63FaNVCLXyYthRLHroOsU5j6Gy/tNDjhGNu7wgZIymxWjIJFrJ0MkR81dKsLBXa6ztlu
b+YLbdgOvH4ONZWe1dRzdYtege+tLw4WSE6Jt2gCRSiR0q8Jg3HNvTGuchAtHMcik8y4MsqLV06k
teKkalMCR7KJK1QsTrkqJmhoG9eoFR1Ht5LebVr0vTP0Gyrxm2VpnxLnDMWNa4SoNXoJF+lhtG+k
QlnwxB45nxT8XViBS5E2njT0HKBpHrRr0aGLxAa6cipIN6CRuIEwpdY03Pcwe1gsKqci+Wg6xFd6
oXEBgZz8oc+s/9zrJucR/l9CckvW8YGINzTLVBt6Mfh5/cL1S5cF5Re27aHarFdrqd0r2siFHdze
EEPSK7aroax2m5yFEscWQadtp/0QVXdt89BAIOgjjF6Kxc+ohvuMewQSX5ppfC7mZy4ugtWruNxn
gR5EPzT9tVwp93WkXfXGdzmrLlJdvo8JTIZMrwaV2FUpyy96JF3iv/GnFr9gDH1MJuhxoRgAP+Eq
xg+sHWUZ2zxNeGxyGTerp7A375F5+DNm5VZpepa2hlnWh2pv+W1jBRbXNNg0umyH7WHj4CQUTRRV
Gh363yc6b3nMT0OzdRPUFnLPT96Y5oKJRjFwOwk9SW92zL2w/THmp7G9zrsXeyu8oa/8AS7famhI
aWYGXXiOhjU9EG3bfW3z5Uor1ctSoxNmFp/LbvKzTQ8yLrzhl1o0FzDEA5Sw+/ZQTMN+wplch5Zc
JPLVQpbYYduryqR03MSWQ0/R4k+22u96bT1ncnHdpc0hybTjZJsBfoP4zmShknBDIL1U2OatvOIx
nIXWMvt6owfqLN+2Cn0f+5JiV6ZzicELe8MakVejfDdvOoB4LsO4TSx713Lnji2lwUwGV9mLa9N0
0VfpZeynP030R38shxk2ZfSnMEIh+tsf1kAxcQFcXNa932ZmQTW+eV2/znt6q6NbV/Ad2zENS7Au
COfT5//N3pnt1m1t2/ZX9g8wYF28XOCuul5LtawXQpJt1uRkOUl+/WlUnBNZcWxkHxzgXmA/RAii
SNRiNccco/fWaxDbCfkRMEbZsPpa+Ni0yAvi7MlUB4SRLCT5qyNasOwZo0OtHBka1c0yMx/6BrA/
hXjBvKub2zlL8qgBy/e7K1QcmH1GcnQAq50LOBqlT/mYd7zakLu/FJqOMywCxhsQ99Z7oOngXqsl
BqICqU4gKKFaQ+P9oZjPRn1vZtonJVZJHcNmNhezUfqPTiG+SLXDsWwMj6XjwxttKA986yhlSOYZ
E3Re3wXjT9EeVA6cpv4qUVIxTzM9nZl6RbVjilMuKyjd3DbLRBO/eA/9xf/paROT1sRZ4U1IHfOD
nCw2G2xQWP8XWPwOOHqY8BjbHi5IB1uqpH8NoG+WWaccHEQV7SCErBvLXBDTuUn76pShH+oye2Ng
zoZ5Mq+15leSmL+KEOESohnG36Hxz0c/kE7rSrPw/i3wYFxlGYuCMPKviZqTrIAuWM/B66X+Q6n2
5BIgtGz0O3LrsAH5Fp9m7D+nciAyLSQJMGWp0A+GKJ7f3h3/6Q8Mv5DNG9wuf98fOD13z3X9/A2S
+b45MP3ct+aAY03NAWzY1l+QydO3dGeSGdqEZEPIZBH9ozng/ka/AJYA2jU09c70EqnpJ5PWOyEy
XQ8fzu+OIEx4/wD4irz7w4rFCAnJLptXc8rstVUaFN+pPQu9hKZGu1KRFXP2F2FvCnHyiqtczHIL
K8k5o+jqlF078MIk2sNaU33MWpVBPpN5NT0l3YtNomQC+Xhu+LMQEYXHXCOldh9URtKfwWKENQkl
1lr1QTGTvqU7z/hDzBKDUHBMECOauw7OULLKad1W8wpYzleRHcvoqTFXlXlOg6OAmKcxdTAYzyFm
uXcM9h38t+Y00kZzQKMV/d5NV2pxhici+72iPUprA7aK4cidbVINbI146WZXXXNWYesnLhImRg/V
kzu+Bi7KGxZryjK5qe2tmR6N6q7S97JHjfUks2OdLYv+i5G/1O3J0VjbHg1xN9qXkh6yR7TuzrEu
JVs8KPUd20lroUYrqyM1gJwQb2clL/9bj+TfNvb+H+zHabSm/v55+785YqU05eX1Z5z29BN/tOGA
kwN5pYTVsPqTgM0z80cbzviNWoxS1NNof0Gs5Sn480mb6ONYn8AnU6dO2OU/nzR8M1P1imDTsOi3
/5NH7UfuWHcyfYJxNtnWT9aZ908ammLVDM3Shlg0LdQlmgSVPm+y9vRr9WgFz4FiIFNkOWK6Vpo3
Chtx6SGHb5JljfvczCY31pOHLVhG44zHJCGswUAZ5GbnLnLm787tDzpjHzW0kHJoaZqmq060GMOZ
Kvx3SlFSL8rS0X3Ui/bnzv0UaHKm+afCHWcj0QH/zrEctN+WitPR/KBeVgqv6YPWZVzNQBKBUVXk
c6NXKA+Wlrr9+bE+rrfT5/ImWDZEAmSoHwWocE1IfHOYd08SO9jA8yy4STz0JLDV44ccdTv5V7/4
fB9FrxyTWwsKCAfmiB/1yGrq5CScBMTg9p8NoAoO2cA5zaLLzz/aXy8ZB6GK4GbW6c1+vMOg4Fhl
nCnmIjYPXskWiRbFcHS6Q0ae4y8ONV3+99sJ0CIcC+CXZWNkwe71/e0xjExky4ZLZtCk5XiJdYmL
Jw9HiNTFwY5ORnLXVIxSzFtdHrKWaDy5yK1mXlcvTvXgAj4qzDULTiNvwxB3Dy76kj3QS03Bo1qT
wmGfjRdDcj10ZqMovlxtYZNPDYjuufRfymCXZl8tW5mkw3M28DFKzDa4IgUaCBED//orLfFFQ5XZ
kO/uEuQXymbWyZc82yvdHWQFB/OJXGfhHjQT2sFbtNgAUwNUsq/aFxkXCyVfOba+RTi2juN8Y9Uv
EXqEn5/JN1/VxzNJXsHUnmeI8Lti+t2DVraJdKwaDS8DvJum9Dd1bq0Ed7/hBCuT3BrD94GoPAfe
cIbngu87neWt+Ys/Q//rPUqFwosTFCR0eh7E7y+oEnoiyXsU0FbBfK+eE2m7ZrC1gr8AKkZcu2Hx
Si9uz7pptAjHKe0f/dorZpr51azrlnZKf992fAe+Bom711k/PEkvu4yatqQHtVLddhe5L535753B
d3/6VOO8O4MiVsam9kYTiRUBtJlPaFM1czplVkPVq2l4GsfAuaZs2eaDOSP9ctM0v9j1/fWt8v3Z
mx6Xd3+CUSousw7+hCmGF4bdoqyeVYGOE+hTAGBVKAqdi/wfv6M5Kg4HuF5wlaCpf3/UFICKiuaR
PQpbiJlpIlzNsodSMdlkR0TQZtkvEOPTqOgv9yrYZ4T7ONiwgn5/wEENCASPoH1XSYCK9h4UP7Gh
3e7nj8SP3mPWfx8F5+j3RwmlaYV+hKofDfAi+GJGr7DSM+Ngx7/4OD86EGwijmVge3yrst9fNXuw
bXL6+Dixe5dpDJvJnI5aoDjaC+3R1c8/1VRJfzx3rKMQ2Fh2gG19OHeNl8m07ZhCy+oVoSMtuPuf
H8B44+f95BD2hxNXElxYGwmfJ7EZYItibqJg15pw5bckNSDCx0mwDrHru9Ba43CAuGkvUGZDAEpn
OpFnZJkFskLXg3rEt1e53W+EAVtVI/undjdxPNxIdVgNTgRywtkpCcpZRIHCAxAttq22Ntv01ml4
xRfF0xiiqU/i2zT52ufqNln0cbbvgHKFoUMXNlvrQbIO8DXWDdhIYG0Ku2wRWsvR+FL4NyaamhBQ
qETVHzzbDZnbZYSG2j2ajrp10CC3dn3KkBkQb7QsJ/AMAcFCTzatX18B+VxoU8e2IaHcfArMYBe3
zkr1yJGI4wMCsXkcs5Mw0Yrm+UqN3ZWovSWZm6iJ5UaR+T4lbLNPCRUc3FUEGzgs+02SYRXK2p3P
IeK0PjfGSFwZdBztCv7QhgixRWCBt0uzta0QB6zeF+rOFIjKjC8ZquSoAKYs3Y2KJNka0JYx2BAh
FwrHe9s4x56wDWXsV9nw5DtAT2Cp5kWN7o1gGS3fVhVaOjU+ZDhERrr/WNVW+IiDUOwFmYs5rW3u
Y9jQFRAjdjvSPY+es6ls+nK1vY5If3Y9lQlGRxBOssnRShQRmjB9eWyN7FxOyVz00O2qWnC4lYKM
NUEBl4ztvMVIEPfVFCgz8/Rbq7nWotukOzvheShUMjOv0L6m/bkebgaaPpk8wTgZasoQh1jxV5Uh
R5WPc6vSNmjTQXke0btzPjq2iHed8wlUfFefCvOmsXBs1BpDkM+JWTPcag95H69bZ9kxfnb6J4Fd
SEHBribpztVuSArHEWstpLtQZgJMp6WcAe80ZUpM12U6LlHd87qUWytLj0KpSKuuGef2W7WMPpGO
OrdkSwe2+jL4wUa320PkbLBTLIpWX4dK8rUp7Gt4There4o65FvwtttFaULXzqMNnZ1Z1WRMWJl8
RGugBbV1ILxuW1rhvM20RReR1paDcUHu7LIN9m0UROh7DTqrJSpXQyM8rug3EyvfC61dnMefTPuF
S3WIRHwJC25WraLP91lRJWL/cJZnBHmnKZDZ4SCN/LpDszr0/UvcBztZtCcXmmNcuDs7ZCJhVo8p
XNJAQ7RceNCyQV9n1U4vK5R3mCIK+rThUJPN2YDsUVegSuasKWf4Vc443Nquf7G8m3IkYAjobDkQ
D/dAmNO8CAF/lO6O8OHZGDJycOqVC4vJsiZN3CoFtdd+jpEs/fwdp02vsL+84lh82N7BLfsLYwhq
tu335dSWK/PrHPNWxUgxKHmqpnOrtJuSBbgZxG3pXv/80D8qkCbj3rcjfyyQOiNWkbLV5mIQJl3Z
htriOiAKMguDXyzrP1pl3x/pQz3j6KDgRzhPiwKpmIG2tIw7DDThv7MgvftAH2qWQYlMxuSoyILy
2e/3nvuL9ehHJ4zLYZvUKFgx9Q8bXmKHbVNYMcu4cxaoKFXA7zvmdb+4LD9axBk1ARRkYWWv+mHR
61tRyBI2yUIdh5WtiBl7glXKc6KZzVNLZzx2Al4B/YIs2wXhyYu6dzBhyDWBqzPPgvAVaUuXp8/J
cTwQNt8orx12P3esVtJbKr62Y2K2UJOp+zTiUVGXeunO9UJfpHm4ijp/3lqfhq46dB1JAy0T+2ok
y48xOl5PJVdnxG71/gBy8DaIrlSPbX3U7zsHS6xsVr1prSpqVaJSFPFQs5sKkpccq4TJqNJl51P3
p0CS9GufAr9fjMTH1EKddVgjREe6OpKatxP6j7q9/xOd13uZ1//5/ygij6fsJ72nqv0+1Yv/+4++
k/fbG2fTRkZgqDC9uM+/9Z0c9TdaJ9TodHyQF2H8/bPvpP9GzhGhIXSqACu5E0zhj76TTvMXArxn
gYWa2sL/qMX7cWdCkCsNMQj/5Crxq4wPZacvB5IihCButw7Qy7v0O+y7WiUgE6y7E34mpOgBINDD
u7Nz+f2F/J2u6sNr+sNRP3Z0SmnVwKRyZxE6zkaLN6L41SbhYzn98QgfXpIZAMIqtguHoXCL3Gff
odH8+Wf4+Bp+OwKkahNerap6U2fw/e5gkMmg1g2fYSSBYvCGZd9Xa5eC7+eH+fia/HiY6YO+2zqa
g2w6UCDOYpJMVP2dNr8vhl/2a350PaaNjo7oiZb/h3ex5/a2l0oOItrNZPwdX2EXzsiSjn/B9TTe
BlbvV+jfP88ECbKAetofLz3Vde96Hh5WPY7XaaYShMumO0edm+czL68OBfqQ2IcfZdJxV+dsPbqh
nKfKqxK8qkmJuQr6kzyy/6D4WTRknUr9UaEJQomKu6S5pVm4Lx1q+GOKsSIiU6D/4tDS502cOu3M
g7iVaAhokmGZZ85jrpQHpWJnp0TAv9JVHpcL7HeptajIc/S9r8QQoLupFwoKpLaVF9MtniXOKStl
R0SYUZhYCJDblUonFM5VMj5Ksqt8cswxANghzoFuqTLoNsSjIKhXqgwkBljUmbXMqNUizCWNd+mz
K9P9CoN2zgYarRluIPUgGUEmhYGqmEocDlmGvVz48x4JVC+TdYJl05L5Lh9J52BcUrnFwpwcCJBH
q/bGqOU8SuNdbOszv/5c5PeGdQSBhtYEMx1lSmw5fCKMgUOFvu+VsjOvjq19aYanINnjp6OQZsJB
c0KfBCyU6O0NVTX536NYtNYNrUY85QHR7Xa0iFB1mo3Faeqos7V94zrzQbtpvHBeqI+dkcwNVFk8
itJ6tUSP8TaexTleQJCyJgHmzpNZXKXWXR8/qqa1FrUzSzAZ4UT08TlmyJHc5jwNPZOy2mqEAzZ1
yq710U7qZVq9io3RjctED7iQrzb248kliI5grmgevUNKcKRo2BsXVZov4+yx00iuVZwLm9mTlVbP
ssfHns6TlNeeY9zlLNBOp3K5YnuBT+baSOwdpDsamjT+2pGbSmPbN846hlgG3uPORCHBvZo1e1vW
h9G3sft9qbS7mkyJLNj1DIWiU5B0uxq+sKHcVjFtmAo9njIXAS3O/ABJaEFML0xL5CwqmjTjixH2
YGxB/xoQ6bhyuYvJoBNr0oFQWq21sNxoPXpPeoIJBqcqH/Z6n65w1qEqTXYtmHWJ6lPU7MeYVzVq
eysKfU82UFfd65k7S+3uRg3afQR4s5LmxUYLhY/7Omnrc68Va+7OncLmOsdSpHflznRB6dYdDnEc
Jh14Sh4OM8uXQ/MQWdUiTz4HjM8tMhO0Fyvuzyq6eT07JmY8M6OVj6PAcw8p6R1BWmdUTFxOwjAK
ysyqIL80kcohjCasLbDTNtw63PBaC1p/ovy4XJl6YQliVKatGbZiVYtOFYyDtlUOpoQopfjmEuP0
THFCWAWMwT25szG1T5b54Fllg1vmBbtEbtHRIeHNzxAroLuJthpZHdWkync8fFbDFeEOTthutcQK
ZyCM9r4d3DtbhSuOyvVYuv2T3rfNoUhIeKKFWbf6EwD9Q9R2CzfT4BDeFDGBSUjfbFSW+zG5guI4
M7o9XfNzFpl8RLJugNgWRLpqkEy7MmVPVS9gHKHGEoBQ8Cl1kK14wCWAL3jkM7bRScRjRkKSN86n
3xK66c7ob6bLkMcnBoktquREjJCHMaM1wbWHLaYotVkM7RfnjdRnKjHpcYQax/jFUvXDNXcid397
tX9YcyXMn0A1sKwb9abTt6H7e5DFf0rPX+gMNEub+vF/X35u6/TLv4qv/zo+599PP99+7lshCkqP
AcIE2qORj8JrAvl/K0QB8MHk1TyHCAh3Aq9Q63wbgFom1SbVoQfqyPFg8fFT3wpRvqWSDqVSNDAF
ZCP3j9KZP9Q5NOUoouDxsLOlX/178/JdnVMZreIauNZnKfQXaT24WIGDSardil/snz/OMqZDaSwh
NPY5FYgrpi3ju0O1OjNTp+ZQUkn3Bl5KI2000MjmJRiKtR5l+2iy78tm5/XBfcywNW1onfcgtlJr
rzklq1L12SvVLwllRZgMD6OpbEpj3FZJsndoywglXqR1cbYV5RdtBkbB39dqb3/9RFwlVtVCR2Z/
eMpGkck+SlV/BlyiWbqKdm77IJqZYxYtQm+d5iWNpeFgnkUUv5pluYgKd54m0cUYo2up70uRPqi4
UVF0nOKEZu+T2TJO8qNga7SohZVGieeqKzBgjVsLM7EtB9KJdqYhrlOH/qymdqC+FbS2okFBCpNP
HfJhbqvDPghC3oK8bRQ1I/NThHupoRAcvD3gqUs5EOmZ20+Dr0PGCK+HzCOw0N2HNBFnkFKWjsgg
wJU264DSHYUcpnCQajcYHjJihdVeK2hEeyUJXsaXMAeKWKNNdULlxqu0L7Xp7IdCHitS2hiBFWe9
hCCVFOE81jDDV57zTN1FGwh4PDfaFYaHGm9pfwyKYeXDmUhUZc1Y/ZM9UiWE/CmNXe5F4lx8HHAN
m/mYvqMXyKXaxTkaXgT6Yb3rOv9K4nnAIRbM+lHbZkjpTPRuraMfFIMeXRhfacAOPBKSEz08pWR3
TzdHPoiNVoDoCPCWcp0R6hF/5lXJvsvlcqj954R9WAPUO2vDW79nBF34+rKon6hLHM6g+sUt6Lqx
i2ri6ypN15rX49XskWqb5PuE2z7TbzJvPMUpXXgLaySdVT9rLqNenjS1X4g0WY+p5K+x9+UYLKWw
n90+vELfd13WJDFr29xI1rEeXUTCJ4LKjSmxCK7xPkPEk+coRMDiAxvKS/3JJ7IpgVwgTe0Q9Drr
fpEH9OeHYyk/SUrPLEX2mlc9o8zWndmBjr+ym6B+ST4TLZa3ztQeGNcCKbJhVBTt+GKF4U1g29eJ
CTWkyBBrl/hxZo0b3blDdfINVG5Zzg3LM49pPkAW56n92m2IcgzliF0yY7o71g02V3A37VAjvI2F
jzLdmeyzMAtSvShWFgNmJUv4zbw7iZQuVhUk/flYNp+GOngtrM9BPH6tmGRUgbwh2s1cm+NDOfgh
t5LE9lcOn+zG3WgegwrYJOs2SvoVae5I8ccUvgdPqIe1FumyFq6qGHkSOKuDnuYPDaJPr9Gesq4E
mxGIE9ygYdbPM688uXkEBZQbou/GmdooV6lbEEBok23pLUe7CGeIQycespsBMo3nbZHsBeLLIuRM
qFI82ma5wX92W3ClG/rbpqoRkaDzmOeue1Pb4X3lo3DXxSu5ohg4PhV0dGMnO7dDvDcjuSyA5w8a
gS+ZoLpA/GVtgf+BU7Gee5HcV6F35YbRfaAli46i1KJeDVycOkY5ywqC67OU4zX+JlOVK9/0v6a6
8rUrx6XbpbtWRPfD6F5bTnJxYuvZNnOXedTBn5Vqigg3cZ+bKcrHc/ajYT4revQ65Omu1twvlSw3
vbCA7azkaM/9UD/EWXJRG/GZmnouHP3Kz6qNFqhbNXH2qdsuhZU+lIIdhr1Ju+RecRmguE1yNpWn
NhU3iIO2FQSxYDSJO22P+ogt1de2Nc/f2JVzWHLrVGi4Sv0ERQDIzTo9J0m5sf360g7nRjbQp1vu
O0UPVwSjbosA13cd3ZlFRk5yuB5kvPekcqGt98iL/bltwLqMc613Fgp/q6vVuzxJLjV9ynJMLmYd
Xtt2tVVsEvEitKlYrU9ZFu/B86/zLD4JY3yaqtbBrza9j/vTCe66Iti5Ay1EmKCNCK8wuTzUL6mR
4/nu22qW+s1xGtdhZl4HhoWSCjDoCDN69BpM6XhF2Pgzw5iGQTTNx17O3AitdIso2orEqSrFyfft
vYAS0tpIlnvhPA+6+p9K73dR2i8qPRpwP6vz7p+b6PU5/9c8aob3hd7bj/1e5ml0B6nhPO8PKjx1
1u9V3vQd1G1Ml9GzoUuh6vlW45nab4y3TWSjZC9hxXpX4719izgm/n8Sk7A8/COR21tz58/mj6Mz
1jbRrTJPZ9SN4HoqAt9VXqBk9ED22OI8FaREexWZV37z7IPPdEA05ISbrZ3+RiUGwtucGV1ee9FZ
N8iaCfWFZVCbZGJl0G8gyYnwj9u8vDfEvTXchfJOHXH0XNoGw8/aI6YJ0BlzvcG9sotX1zkFTEj9
a0u7eTv//9mS/OpGnaT0f78hueme05fn6vN3N+n0I7/fpIb6G+kDEwwcfzPRATb34rebVOUmNaed
hgoC02VU+N93qTt9S4VgCncVtaXDd75tRBy2NgyRbOaikML5xj+QPLtT+fznLcovZ2NAG9w1eIgm
ZuqHeZHqW1rhF2W3kg1axsxSGejzRbN63IFqMLU63BCpkgZhBJEA8z5447yXZXGGLaZtba+E6F+Y
JBwYbX1qg/RBz5KNsArt2PruYxiKYpMZPu6+YZiE0K2Nc3lQr8ba6Odd3uPVLf2dxi59F3Rw33g2
C1SW8jYx0cjFnRddLKl4KN1gSmauC70PL4WyLZUnR8+Kk5YPzl6pjBXDA+/Kb9Ol0sZA87LAWXWg
Om5z4jSb4pITdLOBo3kM2lyso6zTdmGQGFD+mMobfpxc4H04M+BDzTwLe2/rm4ClE0gbQDHZ3Rdl
vi8yB6Gpbo3zLkyMne1MkS3TlyLQmG3RwNGIcdvrvhrvWz0FvRDTfIgMQSICzYlViRhkT6xVBW4w
gYMRG2jZdOIU3t18Pxg3YNP6cFUZsHDrmAiALcTs9tv33714XLSPaNMb8EBu789qOltbKCVLDFba
XT+DlUHEq+0+jjgp15bHFqr31GLt98XeH7tZ2XfhXS1GCTwMd9x1XGQ4RK1evbISXEOE++RLN9T2
fmkGN5iMR+w2xMJ2vAaJjIYL1Fn9tRvXynbMey5X7dWLJsAuo7r9RaXUM4zuxW/EqlIL7MWJuXMF
Mifku0wKs9bdBrHL5K9qpbNqVOM+6Qecv0g2/C1ooqVCOKrRefFBc6rilDkdniEFqovMW+PKRx7S
tuYlkcOSWHf/0vW5DmQCapesUfF3BmnYltbeuTZSeq/PUAAh2hi9pCKjNg0E5aL5VFLstHksgZLG
2izoDP2mTZaa5lOKuEW7VM0BwU5Nmy6FFH/QBpOPaU/yOumk7b5UM6phedeEDuKYxsjRDZEy7DCo
T83GudJKfD+AELD0BdGLSM14rWYFSogBSgv3vbFrR+A7tiH9vY4RQWmiE5tBsYqkhTc+kwD/ZK/u
jByJVo2gewGwxJy/nWiyuvNLXaLatc0khkpOqt4M0aR97Ho0tlWx04qgPbSulBxAPBoZsSFhn3wy
XGyskd/GWN0GNpGWDE9HcrhisI3ZAOOwsgGAUvCvx+m8E9zpzIPYyxaVU35SBAqSyem1aKzaxTkU
JdAhdRKa+5r4HehnQzrUJwdaDzuhUF/2zi05kcapVPTmMOgDCMik3Ddm5KxSC+pk23Wn3qSsrhVF
oCPsjlHqOHBV4Iq46l7o3dcxU9x1qwIVlb3frXyNaAPLi7BVTVdHbdwvIzCVEwrhjSbC694vxafR
w2kmm7y4UnN3ycsvXgp2RCemTuUiZUeA/XoYzlN4re4X3W1a+UcyidulwcbygO4cIRFAG9b166Bs
+40uDYAGbTRgAMMqH8X+VZnAbH37pYg063mnU10mWtNu1QhSK3/pVSAccZAy8i++oT2WnnFvs69h
MxUYd5PcYeGzktuluzfV1D/2Gk3YskOD1hcqFm6+2K0E7aKNwKNGv4BkaMVPEWx+r0lOzijqWxGm
2cpXwnaToLUGopNq6w6X/6kbwTOGvlPNXDCYOXfBp5qNXyS8veir5trKEBfZbhSdQltdW4HhH3Qp
v7A/tWeQgVqIl3TuLYDSPBVTxnw/or9lIvxgGOENIy5pjOFVpSgaL3if8qYzDaLj4jiYG0qY7l2B
vi4p2juLlOpCTLBpsz+AT+gPSREnc81XLVLU4R3ZnRPseYBnQoGkZbVXqqHU11XH2dQtfZ6NyOP8
Oi2OjuiKY+9b9RwHdbwMh7A4qdMdiplt12cB0BzDPldYU649RV6PKREUid7e8JG0jR5ZyiIieG5R
CEJ5DB8VWy6cfukBK5830d5SKuuYuKF1dKZ/Kzcd1Gi817lGjIa0b3SPG92IkuKoNtumUr4qocNC
VcCRmpk9p51zDeER8MVCbwFtd8Wo79ysOcGrH/fV9MWvEBGadfoclhrAxRYiQ0o85Sqpi2TWlnW5
ejshfZrNWuzg+8aQ3ernK4ZJyMPHJYO8EYNuAbWIhQ3K+FCrGlnuBsMoAD75eBsUwzl2oS+WgYKf
2nJAmQARu4v1DIBPTSpEbPsPLJXM84YAdyo9zqNXiuEYbmu94PWbjtYy91nkIiP5WuaxuxG6zujJ
iuWiG10mSHnYH30GIZODGIVWTnQGUxc4yINytIUOV7+1UdLZUFlFndS71rIeJSwP5Jpxt9MVuCFV
VOmQJbR+7ZviQOCxDs0FsVWCHmQuSJuYD2316MJba5LCutqGWVox6eeJqIwovOFRStZKDDVONSvk
m767SwrN3fUpqENf0c9xE6oHRY3gA2Rxu6JIsMl+z0FLvirow4842b09N//c1gYuoRvAtw9GprQZ
vtCgcYJbO7Dr60jiOrdeWwEzr1SM6MKyc1dhgtvK2PjkNV4E2rhg5OHFsBQChiRqaaakPuZg/pwu
vdWHc52E8dmP6whVamiuwtGOL4FCKrwlvzpNGB61um8WGH4Qg3p0fdpcF7vGlQl571Z8tDJ5r5Ce
sS99Q1+pKLcQzqXtpvbtO92tm5NZmvXWSvmNsR288DcAGE3iaI9u6UQXj224kveHwqwEpKZmphQR
ME7bvehVbtwxBWJOVEiH2TUt1nQq2jqAqqtUxyhjRyTwWV57r0+qWKeE8xxFJNHoQ8+Satbs5osU
dqwCLlzGuyjj8R7NIj1aVWcApHMJdnCiZK3uVLUxbgNXamTDt3KRJbaPzEh+7vyOPqPSnbO8SWYS
Q/TFzDJCRIdY2UfZoO6CwDiy56czURf5na0kV6WrsJqU0QtYv22foEvSe+uYe4F7Da8UqNbQomFU
caUnuULQZeGvwzi5NZQkOXoE0xEr2OxjGoOJLodtmdXBgR/Tt6BQKA8mojT9uL2SuWvut3IzNqq3
GwJEtFqT82ktLToHCF4Wpsbz42ajClM2ZkRojsnRmr6M5ZakAm8dxKqKDTc0bpt2jWMKI9Do9Luo
FURfWQh9U0r3MwmpyY53DWPj9KYCS3hT0zmn+UtuX1Y12tKqmWOT4BXMRaZYp6E3nHli2f0FFnaF
aHHod8HoVytl0B7CIoWGN6J7ZtYJQDiFvps0qXWjjuI6rOJ6F6feCYvYeFsVjBvheQVsP3t8EqEX
MO4jULdksOiYotjCd3FvPVJ1W5CWjhbjfTGLkx1D4h67B3vQ5VPrjS0WyWQiPdfphUb/KiqtlVPF
l97qq8/04WfVQTpIgu1YAbjKZmAmbNlsbcwYK39KpFQ0Nix5nmR7p0iNdWHl7mnQRjhLJpB5u4ex
lLvxKdJzlvco9zb+FLUgzZKttlbqy8ZIa1B4fdGjWis/ZZmlrEUHjSmpYa5UeWEDyVYTgEN8yXiD
qKW/N3IOUNuMtie33iEYk+gwlsQdCbO3l6PUQ6AVGjryzBeQ9zU324/qmO17D4uOtAfawtMeRvc7
5vaKONSufdf7rY7GLgiu0q7cQs1XFgVUlLmqxfVVp/bexVF2YwMFXxiV85LY7oNSOACAE4grXSX4
O4txPEKIWMJgRvvN8JPOLSljQavcdlCqCtvjzQQ5bV62iMiVEV8rLbl7qPIoWqXbzAe1gn1ORBnk
bDQofqnWd340nupOfNVFXGwqGjJzPC3VqifIYe57JooWP/naZsB4A5mle5zmVwWwoivR+DDYRQ2Q
HsV2EyBcjzOdYKPIA+SGqGSg4j543Aezchxe4wb3TC6eJpP4zhu8gooMJYCqDDSjpV8wOhitjT2O
J7f0PE4Ez5XM7/Ui0g56yCOsDy6BqI0kjVaJeG+l9UsYqc6qNyrt0PLmOXRxN4Penc7UGgJN6QY2
SFBI+UlcPwW6uOqHlvlW7kpiRekICjeCFl07zf7tS82ugIXk4vtdDojfcNaatHI8jGFz0JTsXgsk
yvZeN45+gKFAKXz1hXcIs34zPDfeS+G0U/mjLstGW1tpB1W2tHpv9XZjNSsRmhbbb+nuMGNA4H87
WSLNNuSJqjRUjXE/ZPYxprsM0r7t9mVnnXvRwuD2QKHmmrev617ZCj6jlw47YQX6rpq+MAHHSmkZ
xdIcclxpQdRsiNA8+K1n7jz8mLusKutl0Zpux64CdpI2hiEgv/+i6ryW5MaVMP1EjKA3t+V9tVG3
zA1DGo3oDUDQgE+/H6mzO7E3CJY0U62uIoHM/F0ZYw7kBiBEOaKxM/ON6AYI0R2KgeZfyMF+wu3e
D76EwIHtZD7pAulEIyduPB/fICtz9jLFJN4QabQbzL6FXxDuFvHqfe7I/+u17+040vZFA7c/WxZp
kaPngA/UwnUPVR7Yuygff2QjB0NLY3EfquhbtLPmyDzisJBee+VuBxovGgUko3ZRtodJ84x2pvUi
DRNQcEytexMGb0aZzvsS49+XxjDdQzG1altueHLYwm2d3UKc4A4kupb2xhg7fU5LB9RuWXSIGb6f
js96yq7DKIp7XoeXdkx8kJi5F8fJT+hci8Q+44mpsm1XVCgsFFwv5XfUCWGPtUke2rd1GesIh2Bf
vBjS3o4MmLuNVQG6CEgSqAc0iJGZyZp9/VhKHQ07kNBHGwzWsY60cVFZ8KmZO50SpIXmUA53c7Aq
gDZ9jAcsRroZl+wobY2dIyN5rDHfudv9p6/G7t5ylulOTae0LY9GGLpnB2/ljWgztR/qxsTen1m7
RTLu0M0cSE1wN0LjK4yu5tQ7roP/goBZ33YdCFih9qIZp7tydbezLHRK/1XhuOke66aZt+bcYB1h
ONV73XY3aQiCeFT9aIIcA+a2s9/IxSVsQ+Qf5GA+pSyMq5Bji06GjoNUtd1YcFLPgw6vQrePuQ/T
UzjAkav6R3oMG4ItRfq9jPEsJVJo2g9Jnnz4GhOn8hG0Qf06prW4O03zvTTMAxC39+70UfWu9D6B
XwUe1tfbeenB0qKnDNL6Z2GHLVQgpD+5TrllC24D2983lht+Jql68UPtvJjHtZS1GqBVG7ZNmklv
ybfE5sNlMGtROpwwt81emZgU1TCeR2fE/3Qc6vfGsMCrmK8R7oEkkKS1c+CoDgtpxz25OM24cirv
JEdXd1OrX0UrNL76mAd5uNvuU6NFMCFrdy8kRhlZ4+EvWwrYgypPs0NkIywtVHxYNziJc9B5YPuM
wGLwOjZQQ6QcVosfa0cViGtKE1xU0KWQZZgvSNrCjZXL/lHmhFb09VDu/Txwb1MmYNFNjf67ca5v
3tQA1k7KOdfaVIKhSrtNNFKlZ5qoV1yniSqZUVY/UngFSZo8DdtHxlK7SFWpdossKe4KxeWdsvy3
02HFg5nLQO2psEbEzOQyJWF/isSvDtec+9QnBBVR0e3+vn3nV/TglW+9mKZtM55y8IcHMj+VBezy
xqwXOWbVzMSLBN21BG/1ZTqcjZwnF6j7XotgvHn5yRsoC9fFBTH1knC+Tw1glt/jNkWlJ3b8B4qg
ihGuZO13R7fN3gZ/NK6uyrtdNkGMXLc02/ZJYVBkscQ+v6LDJnBItZk+up4AE8s130vsb7Aulemx
yq2fwzR37Kre8KBHGx5Y5tE9sL0Cv9FqxIG2N35hmw9jyEinYH64Y9T5Q1k5mtR0SGAAdA0u7Djd
ysZha1mW9WpYMimyJjD4duGXlj0TktzK0nsdEOfad/wFjIviaQAansMahXRlZXcn5BkNhyl7BgEl
RMfD2uTBQxSa1FI/e5rfyrwU39RsYj0/RCMjji+J4ONXQ2K+0jeRLKM0NoOZ/1U7Tfoet3b2LAbv
NLtEOrQ4T537am7vBCnApYyaR05V9jQ7WT8pS6+dnC7SdcY7Vq/y1RnicadS/4D9n/kShbl17HT1
q0/r4V+i2dpL6It/MhQKdlhGR6NLv9Rqsl4SK34xKrfdGUi7diI2o7vbUi/SwV7KmjeXpQqPsrQ/
qoR6S5iGfanFZJ8T75eGf4qrpcf+TUDVe1M1giHX4HwleBoGKqfSZsimfgv6692ttvTvsxGMh7aE
FpJqOd50HhzHZpavg7SKl2oUl7acrNfeyPSJO9HaYVJgPCdn08tC3QEMmHA1ESdURJxQ2PD+gn8K
sSgFVoaki+IX3gsMD+aiSK8CH71NwmcKDVBwPJOvki3WaeJgm5jhJu7wxx2d4OaMfrdjfGcsukf3
QXyP+/CDJjwUnEyo7qN9ZiTNhYKHhgwnsmvbtBsCTXxGeywlbAFYqukf0RgE6gjGRdUY55qAlw1E
8/GGTsq9rbXbXPaPrKqs02zXpnEpFw9BvJyRDBIA6nBO6YwB59h8lnitXtfFwOyF2BgMxzn6jvPo
ytu6xDHYeColX2Tf+FvH7G9FWXdnMTfuPR9j584zAcQ/P4wRL3Jc3+p7OsPS3BAffIDgOlPiNeKY
WwmylsYxDkFKExmag4HjehPjat4QPLbzTGM7ZeobBgjVMY7s6rYU/PCezfQQEUH60sxmdShAMTbB
YMDjSDuFF5iDu7Qlx/xpjuGfkRDQS9/ZEhfUWe/7QIdv5ImdZTu3oNb5dIlJP+jb4E1NOnllaDYw
+YFobTRp9j10fi7fdlFU4Wdk9j98nqldkMRyF3bFQC6B7Z5qrC1nYRFNAXZtD779gY21A1b/Eopu
8raWxH4K/6uHb6bqUYpwxjhVoN3ERHHLwU0Jmmus7XJCC9ZvKvXtb0vxR1DX1Cwm5uQNtXZ5jwfG
3HbE6CIuvQnN4GyfJwPDINNu6LXN9N2T2FKreD73o3i4WWQvVV56Liv9PZj64kevLomXhQez7N0j
HRCkgfZrXAp8a9x7E3fG3Z1IOU776WtrW86lXpa8x2bfdu0vxuzGV0OH4b7OsVmkRa4vNET3LDWG
h8kE+W45pCPTIdFMiVsWNuJW21CHzCIhbTVfCKfELwfOMOx9vFavJSV+KjlWnNbNHnH9KAyveIkL
ySNh+BWAAS9Vp4JHFn2lGRtucdKMN4hxLkbbhCwNiOdbQno+sjJNXqeDN+f3VMnxt5FNS103qSXx
G4MwqxBfVBaObzZWld5ilFu6Bk7pOrrlMYJVpmiYgpnKf2TLYlAIiGhOLxYRd3rJlli7pWmI+GXI
f6bXa9HyekBYdkPIZiaj1ygPxyvC3/EaGs25M6z0aecR5vHpcKknv+QoZUmwTLuJCdW7JG/nsP5S
42j4h5iI4yKKfloF5CYiRPTNgxzOr9CKg+wb59V2R7mdZ2jEWHFedJTKl7ASMePVev7wkvEZJOW7
YsD74thFR6DZPO6SFMx6sMU/rkrypwgIF5pz82OskuTFk8l8bHwkktTdCI4dtiXGLj3x8HyTXj31
d6SKIoYJlJI70AkUlkWagj7IMSB9wLWRx3EvDalyPo0e2YGXXEThYxdSZj9Rc/tvurX2aYI1XOj7
zqejoN/Y5pmaZXqDt8GQz+Je5sR6mpnI3wJK/40zYR2M3sz5yK06P3eO83OuQvvDJIcVi3iXW1vb
3sanRQuySty7FtYQFDGU2I6ITqbusF5tn/BWomOoy2iHV/W/gZjqmxnhI1vT5gYw27+BXb4XqJ0L
32qPoRcVRBNIvXEap0NqrA6yGeLr3GTzXoTcaJ2XWy9iWcpAY+LRf21UkJ25iZv32V1o51oO26bO
naP2xIug2byuS93TWvmZ7e9Sd5bIY12Hjm+q9tBZBHpoYCrED+K6Ait/l/E4VHH197Bbj70aVdZl
MC+qbvtr3criNtUDGGBvnsbY+GV0jXMYqyHZokIxd+BG2W1yi5HtHdVg4/vVcxrK+jmKPLm50XRM
rPqDwzz4efaB0kgXqTVybH/nNr3xzQ1man4nIuwKt31B4NunVUwPcD2Sb3wZX9HJ/BlMb7i5/akt
SRR1uMW3URqVV6a6NuHHaAqOjQzemzDsUftipee5qUHeIR2rMRrdI8PJM/Izvsa+6LHgBerBqCf5
ViUjUnUi4d/cWIGuzOTbeipPnl64cOzt0tgNTFO2YdXOd204pCGI6L4u+EoQuBCk18rNJTTyRL25
psbrO0pHNDPsEwgZRszx+ITSijw4q4WCJQziJRhdvuZxCCyuBgIpxhBZPA7FqeqdYx24yb1byrcg
Lv8Q7WxDjCQReP1A03Ksngw7+yuAzQXrxO4oG0xUSwJ6ycwDzN92zIt2duoivgy5fTZdZ877pKa1
tmh9rx175BUPY3K7uO+qdsDJO0vYmUg6W6BH5DAyVF89jWY+SthagmWJG5WIjQWlsufMlO41DUy2
xmV/XK+iZZMssn7aja0VQ9GjNh9GGV3CfmaI6KXjfjB6edP+BJymBfDX8tL25c8krJvj2vWaeMcj
UhsY08QCdFGS0HpLLNoSLFL/d5VmvjgLv0CoscPwtVnq9NKNkjsf3Q/lePG1lmF57g0sdie3Pc6Y
FmMV02IlPbqMUXPGSDc7r0nmzbroDm/zXxPDwx3zn+jdsLBFQzP/w8ElLe44KqbJN+EVyxKf1T67
tHVU3mtDXaV2sPgNbqkhp6tiBkwhRtsgNbOprDAFPtPtOxFP5bmsoy85ZDs6KioPDnB/X9Rl8uaD
DHatx4gPqmJRqnfpZj5jx94/JuDF76jYpxDLn3JuvF/jIorXzPndUO3sAm/PnEeLfAsg3do3IMOW
uNjaScNcvokCUpdGctpS7z7XkbsvQ0auzGSzu2efqfnMK7+QeV2vUt/hymr+dLZTk6sXe9d5WbIF
cpJD/iT2rTpm7eRcptx3LnE668v0RtS4gVwLq+7dnDDrsQ0N6uvYlji6U2DSzEj3BeuMnTdHjFSs
oCkYaFNaTCmBKD1Gmado9Im+SrPolRpZnwhOQ16/wEvN4P1bpgpX8+VVwMy1S/MAC3mlzllZ1KfI
1vOLX8+3KBD5uQhddDXLEkG0PsEd/sZp3d3rZVEdnuuYz28NHbRYO2vvi8IV+JC7HbZWWZjfW+mZ
N8bd717qsWsMfFKTKr7b88kvaGaaIlrMsMvPxPOLByHsWyc15S12ebX+EQX5F3gUng8/II73cWPG
tyqojVsdwfj2O3lJszi+uW6bn8zEfXMYXQFet4m+rovXEyyQ91Z0YKPoumOdZy++0ben9pSQ93Rz
80Lc1iuVymebztkJ/C+9hWWQ3tarck7Lo/btX5MBTbJ3rS9g0dNj3XyYQy9JTaQ2NnYZ3Q05RhzH
LuJCXlnMIrb4dhNpuGz3yrR9mMiS06NJsEKXYNNXQhixyVHLpVtgYyOW/V4v47NyreSXxW+j+Iqh
xt1148+RKILDaBkDIUaSOGGUX3Y3J1dLVtG7PQ3yaNI37KqgxcA9GzBr61V1K0WEiUXsVeSfaZAL
OMTXelm8efHvzEiLqvCF7uvMvTqx61zHaNgyZyNTk/iQdhMQErwtFaIjFOVMLpfC3SjJIoxbgI0V
Jl2XWM9kNulfWjK0W/eNdWmjsT8XvXxPo55ab5E9TV35iT09PZW46FzJQxQU/riwnB7c5RiTkfK4
fgRR6BOzCbq9JfU9RG5eW/0efr3B5B6auOn7AczxsXt6yItvRZIsgjkcgqD+JtHf6eE6QmTHDLqB
NCnPI36VfRLbj5AiIZ7yXWC17XVdqPbYw1uiU9Kh+NN0ibj+t3QDTFTyxt6ECQoGn3x8WxcnNL70
+GcSKzpar4QbDdodXstuJI8bGBmrlaj9VcfTKROZtevK1jl4PJNfAk9vS+aAb6GLNZiBd1Lqj2St
BznKNLy0N36tgosji+ASRIZzqKb2m8lPfITulP9d5FQde8v4YRJj6xqx/KmwsQUAnT5qdKN7287B
/u3SJT4o9OFPzMNetZoQuoCGx08H43XgOEt8yBxz75nfvQquBKKV9FYazt7MfU3oZo17N5QQ77IQ
2Wvc5at928PQJoiDCeGywAxrbjCIN53jndkhTVBr+BKoKpaChlwtft1qTx4bXtR93H7RWCtfXGiZ
mQoOgN7WpZxb+7Jercso2q1r0JzE0SWb2GkSq8sf0gYbjAatDp0B5j3r9JGm4/hmhmZ8yENQ3DZQ
9rEZQTsiEWSvpeVmx6mRZJopTGnXY7COE7LuKkwNotqsz7otz/8dLgKG3akc52v2sRZKSVnjrlk0
L14i22vfe9NphYjc6t86FP7RgOZ6TPSYAjKp5MIhJa8uej5mIfFjCFDgDhYMqVCaj6zOo2chjfwc
58Si1m1iE7zq18cVYGq8hvDhHCgXy0PjaVFZYBmeviO+Aw5Na0CxmmgmYcjuMGNADqtP/s76X4Rt
xJeoBPCvmcehAB2IFGx4ghtRfM0EjDE96OxlhYbbNj4n9U8nwdO88mfm62hrw9LEN2WZ7tp9+NsT
M07WFdlAM63Uqx1BIevN6LXvxvmSe9D9/Y6qaXLugx+EVzkl1B9S1+Y2pyzf/UX5/Pzd8ofuwsyY
RiCWiEfMOd3rrBeXSTr5RQWbLtSptQnjpYPgQSUAmJlttnBIVpZTUfgg6KptiTCiXlsXZ7Enp1pi
Aj5jWJ7aWrGJxkxrdfye4S5I0NqYYo2fpihbdRKcB1v9GvKwenGHBbaOjOxigHh6BioUzlBxrrqu
fJVV/MvvFCOOESyqwXkrhzx8bcUydALJ/pkPgilX7RMsyf9tL3OIok/8e2h9/e/O4YPXFxNBh4lW
GuEvUwcq0omY0JnKDn/lr30VMaD3uTFK8DwEyd1bwCANc+y44iD07X39e0UO3TiLSXJB/OMnXXWt
CYraFGnTnacJJF3Zejjjw0IIseq6eyCYGpORhdaEKc+eTnv8YmK6JWbf5Vnno5isyXvvdPNLm0ho
QiA3YqmM5m81YFsE9GFfTWqo2XyX4zTsPWPJAkuD7uaUVYc5dzM9p3R6wO8rXi23/2fKiv7CbKl4
jXrBeKpGmFqgn+Ptw7fJUfVH1EJWsiH2YF4wI6MZk2dkB8ajMrPyOsFn61S0LyhI2y08QYW01/xj
WarbtaJOkK+6dnKuo+Hfsbe/OlmYXPtlkO+VAmqSDwLOQOpiMoG/rFdQd/CIT8ijiOxzvJCY1iWh
DrrmGSS9JCpfMZtA0Qre9ZVRx36ei/HqUtbvpEHGV+Kp8dr0wYAhCv2bO+TIawgKus9hIu4kkwsK
JdLnwro+iyKZrlZsj1e4s5/RMPr+dmCv38fLSbsuOFfVO9egKtvDAI6PTSjlizmQ7JO5rdgmtvum
3FgTaVz3p7+cPQH99xIzbLzlBUkoavYfvtOn711fp9BkCnFU0mxfWwN+pVU23UkUAw8d2a2Qk7KS
lF6fDiImJwznFuK8BEPnD1mmw3Vm61us0olkFz7aE0ro9a5tS4XflPZnonK5L+YeMi9BQCSjMmK4
oLQ5e14cn5GRtVdFbvRfNih1fLfrCvAWyFsb9vL56i/dg4ztCLtPnhEmMEciyxwQ4NKDiQpRcSFp
+JYJOtEsQdKwGoMjjRr7iwH1C01PKYzslCg83uvPgd2hziz92lkTqFZLjspKD5vjDo3YEkhDtIeL
dkGF+zIe9AuUJxLGBUw5WzYnp9U91WTKXCxwpr0cgJLSwAqRaIGFm9LW7SbK4d4hqSbiQ5jOTdmD
sdVxS0dXFLhStTRKePE080VVo/v3RstnkOMuNkgostlisaR1rmLMiC1FYdgHRET3XtC/w4Vs3/r5
xWi0f9ELkSdPGNx2SRjekRcWTwdSVFlhFxpN7Xf8sYybsOZLH8v2vbYrXEXLJdmt7tVbbAXnyMa8
Tkk3vfuFax6lbqkvoao8NHch+rZ/ot6NXlzX9o8DJcLZnCm+1czxklvwWFSfe8eyD/s36aGgU9I/
mWRLsY9l6m1EzAXFplycPUmVNGv13g4dLCLHLvfdLC2oTYx7bWk+68YjFKPBoAxWJarDFTyvBEiF
FxvvfeKFz7JJ2eZsTs8VggxURpSDVzp/eYFR/2XUo/Utdhlf2OyOoXKGbWxEX8Hq1EuVkxRSwLR9
H0usTfOJNBeZYArTLImxpvkyV+64b2H52KlpfyQyOaFftV5H8r/fwCMJTpTbXpmYuM7h0bdxd+sH
FTLNiv0X2Vfk503UYW3tEqC7NCkFsIFLM/z3N6EFFw9vedpgRb56iAXvkYFdhiPyet8rm5Qi2df/
erb6zXgEQ3LgkS4LwhfCKSkJilubjHBTdPW/q65DtTqB7RzH0vnt9E3NSRRbz3UpfN65qod+K3Al
n3Vjfclax39r8RXnm642au68d992FZ9DG34QaS53prQuUuHsDcG8+2otNn2wUD9UwyYUzN7DcNqr
IZoOmlsfvJWKybQgvLQQJHvQUNkfGfzSreq7H9on+BxwqP0wrehtjMv51xgZL40Z/p4qzc6z/EOl
0/MmVnMjDBBi9Mw9m/DFvDEYPTkRc0eYoIuMthB7f8zr+1DIp7tQOHsTTqhI7G1rgMnMFXnNK1EN
6hLZNZlGZDvaH0ONdK0wXTzMPXWaNGzAfKHyxlb/Dk0UN98JRnvDjIEOti6pp09E9Tb7rhz0DwOM
J0gxeWC4R4yIrODrGHDXIyhV/gTZR1fqq9N69dmKSCEXTu4zUifJh36YBOnJjnaqLPy9KD0EceMY
vNpY+G2GXBzMELaeCDF0Ge3xTYGhXUJjwlCEfHoem5d6+WHNsKfBCg5sF+oyqRxuakKiLLiAeG3t
9vfAcFq6fvruBOQ8jrEA3bCd6hrV+EuGUNLw5Kunc+9X3y2YvVhJGvEBilT4yrShupbK+Nlmrn+J
CWcDzK3rL0ZV/bE7Z2SfctNLTcWz9Q3UEtnguxdMQKJPZgSfpVvEz1zCt/cKlrwbvgYxuLG26oYQ
YSI78wDqbmb6yD90mn6ZLJG9GmG8032ASjiyMKPhg0d4KN1jO4ZYZgRmsg/snsM1y0C/CRaGDrX2
BNyVENr7kqlEao3f0hqlA4Tr/sUTKFNTMbcn3at301HGcd0rPXS459BIz24BG8BEKb0VqVf+cOJM
bLIiJ7w+CTigIUu/6XR+ZVTSIoDtD/9BzxFV9KYuiSfzIB7+fQwb2/OPpoZiB4kOGWjofdVQ1wZE
wfhC1LpgSmhnv4kZJIUl9qEsFaS38KSes37ssILmUW5a45lPXnBOF6JbmvZfl4cHP504o9jXf2pF
eLeQRvwEliq3Q186h/XPWgBCiBv23W5D/9m65iaHXQCcUEbYjxIGFwRN9QEANG9Hvwy+5+IzFK+6
f+FQmn+mTk8eWta2t3Yq3ixt/Ij6CEOdsbI/4SLvMtz3SIo3i2uSG88wJLDdzkd9M5dlSLvqpDPn
nR9GvoEuwn5XVPR+6IerI6M1dvRlQ/OLIDj2nL3baQo8TBSbDQFbzmVdvEVCIzyNyFjKW81UhUKb
BaTTuJdp8RlxzBNq1x7z5ZOZqtZYqEc41pRwxDFXShhyT5cI3tPFYc5+SOzFdIia89GkTvGlSprq
4AAJ7KkC29M4z90WZbD3Mpjld4Aj84IGyHtZl1y7BMGb/cmXN0sNg9qEjCAiVWZfewerTV30GSn0
rX0k0jC9RoGuyf1JY4TeWlEeL+KevpqOXZHJ8zrUyesAM660D05lKX0EU5PAK0Td3IVJqoDgRay7
c7CUkmIFxQpRn1zeoiwjGyMBlvXKGIll7EqmacQmetLES4ekRn1bF05NLIhL6DJr2wpg8r8u1pmY
jyehohPvQga6A0XLfRrq+c44z5wTeFQxcY6MWI7rnGoeQIIZA7/rSNnnDiXFrdfZWRHW8kyxe3IE
ZRcV9X2hgm/G0PmnxK7+ui5F7vzvqlquahEwF3WGfWDA8NvC9nV7GFNlgadPW0UvigftRVl4xNBH
vUcFD4sCPSJhxnoNhlwf5cyMGfLIzhCJd+Mv8+eKNjHscqmvSAb3NUBOY1wGAhdvxcLxWJf1pdn8
0426u7bIjpbAWzncHFe/mhPtOWPz377UI0rzYLxafToRr9eeRJnM3As0ULqz8etZX7fWOxQD0tVC
MwUgT4YcXBe5fVN3ZJkpJ7v5E5nKAB4cIcG8SbKJeHYCzSzcHFRwHZYFllNwzR1a0Goe5aHFIvvi
2PMzygv7GcP4fCYMj0lhh5A4J5Z9LCOyD1ZkzHQK5+H4J+WEGpi9syFoPP1W6wfxi5Oo3c85VxGg
sq1Onjd8IjT0TuhhvVfDZcoTsU1hV6VaVXyrAjM+Vl3zs5QWqZZB0n6tI5Bf1YburXbRqGRjArXZ
wxfE7QCHVxxixXk6V77SfzpHvxdADuk48SEW44UgdBsryDnuQS4rWmcBrLnA+eayrNP/LK4DLFkz
xHl1DmPk/y5yiCHRaXI43cmkqVmghtGDXYtfxvrCfocTYlz1Sozz6+ZbUafxsV5ZCMpO2j2myOW2
r6eLQJ5zRLFiXtalgRR46e36CFMaVFHV+zIZAWFc87Yuk9ubN7VQQe2JYY4j75j31w/XIkHL9vMQ
aiYvyxYHIzVCDI0c5dobN/HQfHG7RoMIz2HOnPj/jUXXKyQj0COUiy3////o9rA2t2C0sKgXDGNl
Ha1Lros/xEu5kK3L4o2Qm/lkOzxg8xjRq4f9z7GEKcBQ+R3+1WdiMCjOaqJeCum/GZ0xnNph+X6F
wrM2NemSyP3YrQXgf/Vgms8nunbrvB5FpYPcMc7aeS+lSyimlz1WYoFt+L9C070PY4SPVh1g5BzV
9m5cJBIhPinokdnGB7qwjSPTlmBW2e4yq6r2qvLS42Tm6SUZI+dUxAFh7rUie9UnryYZaxhs5Ghv
s8kzd6605zMjkVdmSuph9H5+gISQECyrgwchC3gZhyjxjjC7+t8ls+MWUcWbkTcEkIdEJ1Z8gC/d
1Ec3Hf9p3CUGCu+rDzvxJp4RJvycwOuBg1twfoTvkeC56HzMZm//Wi8KIl1LAggpsnI+NLDWETOz
xCV7HtMUq03i3TSOk7cppxsjZ38Co3MjDE6oKl0gSZxX0WUXfoKzlk7Q7gS4Efj6Alpc4LTroV3F
cRiCD4GkKyMkTGS6w92kPM5hFb6pKtgzhm1OOtDZzi/a5Pi3dSejQ23WQX8dz/WlgfUFw6gfSYOD
NrAuaCGZZk/64ICmWLU/nKt45EtSlLfoVhdeTkTzW3JCGWRzpwUcOmRU9JTLjyknYYIW5cYdd5bx
i5PKg863q+prlVa5CqFkyyhYoTvehp4BGNlVTnB9zfO5OK8PzvrM1BLs2pdZtyH0LLl6y7Je4cKQ
XJNSlIduhgMfjTLZmlWQnWZcotFv5e3dygPUeE6qLw0BCguBcWJzzi0+sSHSPwoGBVsNr3wTuQ1u
fqkfwQFhmfDa2rltEe2aqSbQLiRWCO5J+CCsKfwSTsXH/SwiL39bF/JW4RoHBX05sXx2A+bMTHsW
F2d2T3Jhcq8LRjjqWgTRo43pNLa4GdfX0TSHh/5/S2mV1zHpd4ZK/4FfUdE28u95xgRsbsMQiyQX
YOmJ5YVxiQamFwWT1FvBGOmMOOeUKgJBc5gYcI2YUq2LneJo2Fuwk8sSe13TzBkBpub00gsruoum
+M38GoNsT8Sv6PCMV7TVp1dBPuJFoYe5j73n3IvErc4VHLTzOo/ObrEVxXdbRNyWYQHpHRHNZsrc
YuPPXcigViB8i1376IzTtNDomX+vw4sFsChEqE+JKeqDh1AEbCutowupvoRhovFdmDkZZsOLEo1P
H1+tfYAA+O/4AaEBXQy/t7sQ1tfFZEY5/aZQM9/lLHCfLqT70O2A690SUIy1240/N+9SMR8z6g/B
PX6Oe3EDTEhv+YJ5rUu8vMzohJAXZgMUYs/cjI0xnkZSDPfUdcs24P3jJN5L60a0KF0pvrRG8xDO
2L4FQY6vHfQF6LsOGR2pb+0lUznD18GloRva5OvUz3BTjuXUObWm83MUhvcaQjy/F1FO+DavCv5l
V0xk/tSW9Hd9ORBK5CnnQxQVL8ksPwYOchmgh2qZD6/kSlWQR5T2Bw0tkw9RT7+m9qH5ES1GjlEa
4r2CcD7o2SsSIkVc3TCBzkaOM1MeJ8ChL7UZX+rcDZ7rKyG6RSsjEc/5wX79LhXMtBc14+bM3PTo
1KgUpqzpgq3Mk+yCnhgK1VK7jnOnz2yhpxT6+DGWza+56DR2O+hdD2G7ZK6OqcYMzC/ZmuEPEQU9
bbS2w8NaYaw1R5NJoEL45knuTdeQc+ZUBhG7jWYbnqURHPDA9DfzhAMmf8FYffQELVAW7NH1gJ8w
ydj0pRu/0gUgbNUKq8XR2VqNEyLvGrLfYYKAc3kOqiE7eaVf8I6tszVwEarpGfA55Er3KXx8K/He
Da95C/o4/o45JTBQqjYWqsyXdWEsGyFFSj76MDvJdbhvRG/CCF2EooQm58vQQ/wfvs5jSW6kTbbv
cvcwQ0BjcTepdWZJsriBUUIjoNXTzwlUT3Psv2ITVpXN7q5iIoGIz92P/9GkllO5irus1b7lRqs9
4yiJVk0d5C8QY78WLhaqsScYYNVErsnID9uZGtxhU8K4Wsl+NDe6R+sO47PoOmNu2kby95x0zlm2
Zvg8gMxZWWlff2+k+9Rn6bsdZdYhnebxueA4yyFJPSaVFcgwDdDaJbvcjGvW5tz/xFnaPggtvrd2
URyiJPA3dmlOX3Un30jzD/kJ56Mn+7hzsl4cEjM/WY2Yn4g1/7TCtjhykpnPNLhDCFIpvDx3prXE
vPxYXnO99Dyy6TjIwkf2iOizP40N3n8t1DddOslNVtbBS0ZvzEXG7m99btFDGRN2iN6oSlnPRI0T
uVFXztVAb7m2FDLj+jbGnVs15YWzd3mZ5wnXpN+POzNCLZBeGHLCr5tr7r2ksH0enXILxyazrHIy
2V2H0FKDWF//Dc9VhgUDTPJo3XL9Vse5oibBSqdHVFCZafZcllhe0xPNXB5u6lk7GKlA+/tXdPci
Kpla0Q9rXzTk3uPpstxqhROkF+J5F0znHTXZbb1dXk+7NbEa/dqlpgqiQu8MJvYHbI8pxoonjfxG
FpyxZWfE2o0KuzXvn8jJH9o2apoSJYtU8GTopt/4eUEPKUNE1igVoQBewPSV7k1qxIlAM/KXiAqp
g52bLJTq/WAkvQhM6adFm/uJbgEk8N0ML5s6Gi6HxFwfwJVinNQG/4H8KPdOL32gmsNUrz8RBrDC
yt0iDcRKUIgaRaHQchWtp2Et4gomIwYkbGS8eADegdOVg9BujovskDs8eCsVv9dNPd9YEwCz5duu
r6v90NEgFSXtRLYunkiGZki4MDKKhLFri9oWYbHj5zAqlKWoovgjj2pifV7vXTj+OJduTVkX82+1
LFkH2aLyzEbyFOb8QebADNvMGOtLRuiccG/7KrSqv07xLHYuzfIbaCCVu461NNsXZfued0xefA3P
Tz2TMOgH3WbDyu2pGOwUkCt31w0IU+tIsuaYS2Zkq8Z/C5sY8nBrypXjOtkb0GH297nEtcqUa4vR
Idn0XjrBBOsmiHvtsDZNeCWT8sZEyiWTBbF1qpvsw08Dfbec8YIgw2QlrZlj8X7A5zCOoniJ+7J4
wTOurY08Y6/WGsbLlJpgUxOa75qu+q3RE/Xc64l+GGOmoxOBl+dJR+MyzG+xMMA098FJmm28D/3u
F+EoJ94LHi1VSeqp0tvqkkz+byG4JGzlIlmW3HnK4KmcPN3AvUwsSGwGV+sxArBHywDInoy8uNvL
BL3o8nCfZMVurCf9vU78B86W7Ci5oJ5cy/9d42Pe6YrQ4vEhOxYBHLZQQ23KeSZ+jtmF4vRahEfj
5mYsjxSMAhiyBh5RZUZqgWq/jLbLS90LY2MSLthVWpa9502AUaWdnnLueY9w7I9j1rx3HqqtOXgY
TtViUQ18qkjNlQa76kAYBKFw1D5in2EolfffuXElp6IJ3jSLFPGkLImcXFlc49j22XQegukNz3K/
95MSfyPNGJTBtzT9JKQ6lqxOr8yEeZD8dKLuRXL6gEroXqBNG2vDLG+l2ltibOLGXWq0cA7Rz3yK
Ecnogj4LUtOk3ayvCN74GvtxYxbkzYZGBOeo4pnnNo3cA72l5TByMJ4TeTrSOeJcazI6bdU57sYj
AmoYvb8FqYGdPwfKA8CjK87dIM3t2E5/AjkF9taK8wD+Mbs4LEIJYAhL7B3KUSkTi2xmKwmeNKvJ
N7mD1afWSTWUaimqkhMUQ2gIHw00vkSFHogRZwhTHGjayLZOdiUV51HvMRz79o7Yj31i1G2fOGeZ
YIZTSiSWQxPwOmx/3m/svMYpw9BwWr4SHJCP00K9GZ3nvjHrHWKnTulc2m/QfHWmLTjuZ995IjT+
W9REWCstmI7SoRY6auHglLgC7MZ8GCBCVgFMmt1i8VkWtNFqbSd6tGXUtk6yab40cdkbGP40b+3C
8tgQAzSu7S6f3fZi2j+WGDU71vTak807GZr14KSDjxWnH9dzE94CJ+G8Y3bZgZPeIbFa9ykYJvvI
FLlml7Hry8rcNaXz5nckxMAwVw7OKT0/V7gra3vdNPYPQ4Tlfghz+tR1d3rToVfu0VMRQnKWz6+C
XWtWJr3PCLiTWnyfrsUES+ga8kfp0Gsy7stQ8HPwk7JNxsGzgrhKoQb+DFwjktuJ1lP0OmcH0SI5
gUURTwz30q3j2H9QWWmUV+Kdbw0pzUX20SvDR6UN3S1XD3M9IoFn1fSOQCHdosJx++u8Zu/WTM4/
R+lmWY9HBqQ5mKNx72bSevPdVSlXObUlF62TX13XHZ6hqg3PTWKf4hmuSwhJ03Djez/AZI+oWVvl
HK8uf5fIgX0Z1z0WLTe3zn+XDMfUqgqx42j+nF+XpSe0Dw+7Gu9wsV7Dgbq/tkzMJ8vjktDI4TUj
trRazSJ7huEnPFCPMcIgTuO19oxzkClIgFZHCuXaLtMeNeNp1KI12S8NU/sR/1HxXDs9OjQ1KNuQ
FNbZZGuO4m5Nxw6P+PLDl0HaISazJPM07/Rc/I5mn3ASQu1ZjhG9lSoSJ4hvXCrMDAwtSOQ/t32K
Mb/J6Y5XUTWfUNV2qOCyNiB4n7rWvKStTYe14/iHz623PrIXaWFh8syazwsVJIqQo6YsOiF78fRW
j3C7IPkjDYcPS9xqR5mbzkailXIc5VsSx+1pFp3LjaOxD9KI5/tCBRBW/0wARxuS5pqY1rszzeL0
d2kbjzqXREmJbnHVsP/jeRDDG7iyENx5/066fsLBo3/FijtgePeySwwW4FaLpkcbLX8jBZGKDawa
Lc8Ldj3i38fEYVH3O/dE3jLbcPkxn01xkqR4et/Et0BFmJfF6SbvSKR7PUbxXGC/xKKALZ8aZYvp
W99X71VVXCKcd7sslqjsVhdvHUztLwNnVDYpyfSVGeTKmFW/e4sT3m58sPxaUsa3oYzWTEL3Uew6
5xTazl03Mwwz6iu0wxVyZuByOxXaPlVh2kwrtZPIR8rEu7DL1yJBl1lcg0L6aGnpVERXC8p97DU4
BdkHdFH0bOIw3JUhgSW6JB+26Q9sOCUBRC7vhs0TaF0f9Zcwjh3dPLUsXwn5SgEJYQLfv3L/5NAw
2e1D8nMc2CzC1ingVXRGj2mNGevyXZEaxhUNiVRTpJ2cJaesFtL4uJjY2K+rNPg1kAh7VbGwV4hH
TohzSIsi82RqbfHatxOAwM5+z+L6UZUdn+xC3iYnDol+2fMm1kV5N/bL0JmWxvomi0eldrhMoo4o
IOnBMSumWsVA9FGiaS5WS3eB9aSMJyxkmRotaBWjKj+RhIw3jHwgtzkYPNM+KQ+cg26eSh8vy5hW
L2kP1caQ+rB1K6vDWzngkeNNmEjezbB2gSN98RuctF48a9d/hDInqiPuVFa3YvqNBB4NIHLMfCT6
6b9JzZLPugW/tYpd4mXEPX1dZ5YV0mfWN1yHdYjH326K6tQqiExgWIxECns65Enx3UmC/LtVH6eh
TPeDkdgrDnwxDyTXpzjOIsvMyB7zFe/0obamWzZp9qHrzJtMG3fVMczYkbHglu3kVXYYDUkLA+g5
f4VS+aOfSEuzd8BSpiY7SWeAi0In4wOP4yvEDIbdAAv7pLntMRPsddXQtRLg+SanfXhV+fPzSIsS
0x9nYTwWQ3RvxQV4oi6/tvVorCYGVatEs2dSo2Fx99Qidd2ktfvX3OI/LWSOV68k+g5yKX+qXSHP
oAiUpJBHNqSCgvwO59DphhI43sa6CdmWkCvGvMBzCA4XJVwuSXavGZk+TOkXgL/GtEnjaFqzBbM2
ZT6buD7i86xOfAl3GS31xuOQVv9Mv+1QWOfJ/yXUOYC6ZTLPKvg8+pSBWFUZblttKMGNcSe4/Le7
YfgoNWzIf00Oi7/hc1DaOPiuW0k9FEGgoLpqUF9Ioc6vUL/4DLS2ddbU82dZEKtaRh6cb7de3DIm
ZjR/AQaYX2Jtfsu7vtubJRwLaSPY3I2W1iwMSs1LNxvxmds0xS2G0M72WL4CNvrHzrl4OueeACJg
Qaxclgjj1zlmOpn036EU0PBb8AZnYBRAHmO+a2c2s33iYNfNZ7ZWbSR+dG3x7c/szJdcAZWWJclJ
krmQwwOekn+XujHmjcPZKMW6tlhDooGDlBeRzcix0V5qqwD3AOb3hcEArhuu6NyBaDQ6eGSIi4ix
PlHg99wpFW5ZuE6zS1MnN7YpzsNWAqkWOeljtHbUro3cMSnhymBF3oqpDgTDapenXFYdF3F4tLR3
k30iTDEQ7ezWbz1Gdm9xObtJwdA6lL8+8wMEzMUx5PRuKSRYrVnp2dGKWcIqyN6dkN1HpEKpUtMs
Wk4d7Kyus2M6zW5XVTfpyM8EvuXwZSgS/fOcy/vT7bnoHrFBGbA/yZGg+/hWgWDZWUOfnRPFJMGn
EpNdKmqU0yCWqz7ztuHoeAdAcf/kZgYmCkdAVJAfSQ9aCsQT1vFAAJVtPyExxsRZHb5wmj5OnoWv
zhwJmvf9dM0r7VeYJsWJrtjrXLLzcsICD0JklifAgL3VkzUGJeVH+U1qPdohbnT2RmIIH9CqXQEN
LmP2jAUN4+RIXLX3G1iN0N86FNQX2x5baIfh1YqrLUG55Jpq+XDnBxjuMwHtXau6PJbXRnwwn3Y+
BkF4/f/lVyxedBw01SpUOUuu/nq1nNlSJto3jgbNrZ6vGfPdk2ZmbERT2X+Ixu5g8aCWVmTfzwMu
gLEX91SoklHikbegTsu9nsfVtZudu7T89JWnPjPNmeKdNGGbP/tlfuvMOqBfpgl3WgK1YRV3ebtl
D9Cu68qoXvp8/mXpAKWZJmG1U+KkN8Y3kov6U8fpjPYikW1nl9S7YQ+SrpNRu4iSEd5iazTLhI2t
N2y90uQ9i/v0LMJsZ8R4Mm3XRV/Av82+JIf8M/hfBmOctx3H0tXf4x/YIqI7CQG13ic4V/KAX2d4
yTh1AB3yVSIMQsquktTWz3rb30ismxvuUd56jkeIi8tZqOoJreVeEm5TBTi08mxXR6TbTOaC687I
q22o8nrLkpV+fXH04CfsKXNftTGdJpkKrFYx1tAQsKUNpMgn+P+0LFliH5O+G8+bPAUmxq2qv7pe
uMLhjAka1fHMWdI7S7ZmdBaQvUxGrH/V0OD/U18ti6coVDNd4huhzPSmWnyuk0Oapi7GtCLbEy/n
mWtjQj9+vtib4+dmaNkGxWFGZZ8aVylVfRIRGTFITJ9fIfhEW42333GJ+iRK8PybwJj9xlp5iZvN
716BlL38GjrVL1NvB5cFEUcCi7JAnAeH5cmVeRklWENAMDQdE94U89wWwXBbFqvs9SMOgueYKi3q
l+g9HDH5XpZFHxl+9ykXjlLq8IuEZ0dpVZZaaq/uTqlxCJVo7IeNfvJckEUrF+vIhvkR+bc+nM9j
S2dUjMVrY6Ky8oP0E64JvJpO6SVgGWpubNz5SB8BZiJAwyDumFTuxp/G6OyqBTQZyf1Ga1y4i/Gr
2UKvNLoGM7atvsTJI5SgbKwd/G3rTJ3LsWAbEMsQnmXtvcSObmxAZuFh+PcfLl+5rZPvPrex0Wgc
+LdaLDoEOaGjt2e/Se9pW7d7Jh6MuQZKtM5MNN2VNQT5xlQxNlstg0xhc1WMpK0St0RbjlcuyPnY
wy25pSZJl7yOwOGEsNsdM4LtUBGEdZifvSE7uGsHS9GLVofGZq7R/mfX77afsn8eaGfB6VIZASKA
9tiR6p1BtJnfn0XQGXCO+zDdOUX0MxnEGBBCxg6dgLkjQFBJlDvMU3SqeZc2yjFTzWP6ZehjTskq
Q1ywIbYT4ADtki1Owuj8+VAf4+gxqbD4smQEai6RSoxX8M72coqfZmogeiJjWtnNZ5lkM7Sq8MnV
yni/pBldRZZavloSjtrgpAdCSweEIufkgTD+XCwiy0SmArwA/Kqmqf+z4E0ApjuLVxUy/Hy+LQ+5
5XGnzfWaaL1zEm4MTSWpm5Pk07p8Fyukwhwa8FrZAKZqsrI4eUDgGycHZ5FdVsNhcWfTUKM+XZrz
ZwS4ceg1w94Jg5n0xP78AQqgZ0reTvfQv2MUq9YG9JqtJZLo0tsdMxobXtYJosfqPwwR1WRyiSBs
bf7qpJUEGupHzrce6OHRt6cv0TKVqJk77kgbW3sDHvK2csBDD65pPsw4sR6QgCMkFMlE04UejQJ4
bLEmMHMX867kLbdU2kmOpvxcehV5wgtAeXNvcgdlL7uBbzxdlqWu5/kwtvWN+1bCTKvlESjdcy5j
NBOmM5vl26HqtK3OyXvlWeQgzWMqeEjILq9xe1eZPGk4wRT4s1xZSdmecYfySQG0dDISkFohwCXs
5axwbX+wn9dMGyfMMKQMNVmECj1RTKemlfRHNnGjIGnDNfRi+gpwRe/mCYMjHczpLkEKfu2t2mGf
FOWn3mbgj4neXE3q05lxTCkZpPNp5V7dbbyZbcvfGf/ylV5jKJsnMkUfeUZJDN0k45mH23gelGvJ
sQtxJBxN/EKnhk9r7gmwA2wWOTF/wohPDQGRPcbCESWtUuwo8EI1HEHSMsTP+Ps6LN+Frvk0hqWJ
bJtY105pzFFpNmcIhZslhiat6Z9UWlIUd+62LR5p81sYPodxCZjZZx54SKsI5x7csk2desa+b3rS
x94J773zXCXMA7NM/uSRXW2qMvmWSv7iN7JCAzM9bq5s5LrnSmLKmF5gBvTXLKblS/aJvi4YGR30
jtmpJrC3EeWvHkK4LUrL3ECvCvJrzvx0EToWyWNWQxM/IShB6sWIAwluEt/M5L4XHQKINYtN0K6x
sA70i4lB7sEVWkfgT0epZvqzOtqrQwxN5yENJR130DwAPa7I1pl66gZuOJHgiKvd4uFprWi6ePU2
dDlxUTXT7MLGaG9NCw8K9qC2K7qJhpihiA7Tl64d263Loffuq0UwqSO0bSfbxg0ePC+TL0VNsbr0
oOqUcbSLfHu+D0FTg09EfIMcHN2Z0LCUoMhKI9chazZ3qYzfNTxsHm4gIlweUTcfYXcz581bSbEN
/+3ODlZzNq4lFNDMKQnRQzDelqU1X2KrpejJ+ELHp1gJdRksLoPFbzA23Z8ojqujptPV3SNg0vYB
zxkmpHNNB4w5rtj1xG5RQtrXZnKLZz+KAX1GOtmMpj01CQUcMXtBgH1ejJql2Z/ayiKw9FLDO+kg
k6ECwD1Ud7qFVrdsq3JO/ZyGyeVFC7BdLa1pdofRY5Y+O/BASsSroLDYoPNdJRr3WGg+URgRcNDi
gC3uNm1FmZ68yb62PvDSu6uB0+INX2t7aHu8JnGW9eiMpvOriz+Ao7/OQuXQ8UE/XAGJLZXYfSYV
l+Zy0wjZYHqOKoLTyWT8xPup78sqpADZn/W7X1sSEmLTrJdJE7a/+HPmlNlhuYopi9iFFKcmkZWd
5tmPccQ43Jws8qxgnxUibjFzubpd4NSbX3X1yy9/IaXydBYAhU7TdGxoPvbWVgqtTRqC0PvCnQNX
Wp27tNylbktZi9rNAbBIdnBRmE67IRYlNDmssQpNuixWN3HgDscCQauizwYb8w7p4Qn8xngkhQCM
L8zKI3bCbxG6+Z1BbrVl56YfhMVYq05n9okQTsR6RHlfLzpfKCucNpW3F632J45xr/eBXz/ZU+Ru
+pweJhuqbuiI7kvAdmQh2WVqArd8lasxXOWCuCzRRDmt9ocFUmFEPgVmwQAkSe2O+HDsqnjIzsvB
ZTnCIH3ax9pIn7LBZRIZaYJNrqeZq0hjQJzqHDmZNhUr4AFiXbbIKFPcYgyiynLA8ujiihcMpJvw
KYet8HAdNv7MWV12lBTRR/NsnxjkusqaBtNsDsg0w1oxc3t65d529kCgrDkvey9TZCVPWjNsgBh4
LyHjA7KPrru2VX56ASMtS+x+xGGMspf2X+AAewco1wMKKBfjzcmPUqpBfmp9VB6pgkW4DznhU8dA
7WboJIBv62jbaXO8jQHTvZeO82FnzbxNXMHvUaTDJ00M5cq7KDXJrLGKNd6MmY3p8WFkv+5YvXZf
Fqts/JVf06lJetPdDKbFJW5B84O7iLV+MKBioLldl69kWsH8G+y1rgmeJjPFaUSfoL91ejEwTG/I
RMPj23c2NNoGmUtv8/JOH96jTSQhT4Tlz+dmXdKY5YfzvHMsz9jqLhEsn8na430YVEuKHMrTuIAn
S7P+UJLHbR6EuPVt72/KYWVDJ1u7agBJDrvhvop5dcEzLYs3dsOB81O00rroV0lx6+7zeR85+WdL
OOXd4W/5f2lcWBqDJZtCIjO//vf/cnwLMpttWMQ/bENwZPiP2uLExO87TMLf0tgUEbENszsp/dc8
mKeOWDPWvgVJvoiltGrgP8FfwqHFO7Gdtre+Uf3KYeGcfD1redpFzwZmkNsoYGYOlsM17OCY97mF
X5vGuE2dZ+MGK8pT1xHAy0Cq+4NYL0nEqSaOiDqCaORChMaIKc/LogFh37iyjtZL+cXc5ALWMjdU
cRuKoL8uJR2oQw17OBouFhZBw7YFMWqiNUmCLjCl/rVRcuIMNujkwp7cjzOu/6x2H7p1bB1NP0F1
Jmk5xhryP7dIY6i+G5x6mag5zqUif3virWrX8Lw2vOl0hel9flw+EEJ8ttX8P98V+/9gmuPtck1O
95awLZf3B+b5/6jBmL3e0gwg0VuzxKye0e2F479Fa2cpqsHehQGKKECGf14TkEH56AzBafkjfhN1
d/VvZRmgujwN43XbaPZr1jbwTHuKZ3v1bctt5pD0mvj8p6Y7eJeQIrCVriJe1qTpV9j2z7GJ/rpZ
nMVhkOC0wa8EHV29uBSZLC9imf/3RaJpK8MGzWgG9DUPnLUxZZfN06LL/31tubm26g67vGbWfU3y
HOl++cN//9zy2vKHl9cinSLW/z9F3uAD+R8Uedu3fWEKppO+oClTVSv9z79xy4g79odmuNcA9u5T
G6TRsniVar+ztXC7PMiTccQwAzAr8sgEm0R1lniWHnyJm2F4Vi9EZghfwTPo+giMGvxVjOEubtIN
bqH5IbAMwRQGYtnRp926WXV1JgLFRR79nNUnoMalcBy88Z/JDPvU3/PMpuEvP2xgTrGqHQaEDcfK
sQaw5Nhzfiys7Cez6OnZ0ClM9EgbXni/I2gG/bMfBi2QSkt7jkiHQJNczsyhBvC/MuRp2SMUStg0
4xx4S6RDLqIk89TBkjKQ78dVWS52FfOrzC2OYU0H/LOzDURpxUiDceFv9ImB0hC04y2XJ0YwwGom
BC6MMh6dDtOXOIyye925EEPBbW7ZJcxMQ2UFcguhMwWuvbD+9LAgfk5WaqWrTytb2uIYO8Z62YoB
t3G33hBTDRIb80moJSQFDx3N5g5BfUhx8AbZ7WsfHoSTzw612rBSwtTpNsRSS5hu237WXeK3pO+E
5lh34Yn01rOZGaOmvzN0iPFsZ8aB/2l/n4kbHj1d/JlJaO7JvGlYluPpbvBsXfIPMQQZqFW0GeYV
8ynGicO+JJCF0BqX4PDwmlFpF278HM5tpUBibhFrO3hW6cpURGKKB6Hldbp/BH+8x4oXnts22tCt
3txM5TaPU7H3QLjsxyoYd3PR11fh11tDiOlWuVW+L6IfhVZRIiLt5g5+JFkFjBLuTXSlZWdtJk33
G4rhT7Mo41UMvfRo2nF3B02E5Ivfs7EEJFpTVI+AKi4Otl+mUk/2npobAtFiBFmKyl/3qfFdStlC
dUEpLyvItmVKTUVXIz2altRPsmzt51DOi04cQFXUrhHvF57wSt5Bk91tqNBHx2y0S4ej65L4Q8YB
n+1uNGJkT/KByo8hAu89YAqf2oYpLAZ7dJCAI8qgF/N+EDVwspQZPPXcyFt2d2zDdnjpIuVICNx3
9P9d5RbhhUHMDOCdD4DPAWKpaNB8a9qwRxIbXTHJ6ybo9l0pf805M0TvvzE96Z/PRzdIQ3DS0URx
RDHWGNliJCnkEM+hdAQNfDxMY3OqFa9qWRbbBCn0D3+2nJ0zZsmlMn0+0YazClQEzrwL3pvHwG2d
YqP3ugr+IJc+nNqZ0RtKphEOfw3RGL86PmlbjRLxtd2G5t7jV19x388hZGcfqfK35BiC9rPwq5+M
dob1AlNqHQo8YjKWW0yJkg4SaNDYmxMaaEvr5nBw39EhpeHVQypuzOqyPDmXxXX68SjRM0BhBae/
SwVeJJJyOiyTr8xN+73AFGwo3wEVJUTGEgbOmvOhSHYdx/Y2M6o7wAXqJeN62gsGpusAy/0aR360
69WQN+jgLLuRCrjaDUUzRh7DobdIupyi4deQSuPZ6l9lj+EYsJhxFZF4sSjtWeFZqrh6UBZBQWYb
f6D9BLPEzZVB/9wL6DVY8a48xVgk+bQhN1uKGhKLAgztT1vT7/N3qSLxJnVz2jm9IBj374Lt2wT/
5xXEmYLS3M6e95HoBLsPvqX5VHAC/CBfRUVLWg/mQUdlnRE5MaGPXoZzGX7rexI13c7ATXZaltnm
YTAknAPGkpxxrDw2sedGnDB1RN2GsDGN5hvOsLDN1Lf9TPmVRdxyQyq/oG92HEmgyglDXezdp8o8
kJWoLrKR/qrhjH3onMB7BiW2mhK6eimdPHNXYt6sPB+IzuZZcf0KaLbHBv4HhxCzP3Xqq8rDOER+
/aBjluAWDBObvPotSqIvueV3+14BjSyV1e9QITmPGR9D579bOailMmI8ixMxvySMHfdgOvTXLi6f
zGTa2pP2A3JwtQ2m19APu31IhRUCeny27ck8Gty/a+XQ0hTC3YlWA9f52RfUDCRRaTGNmIONIK0G
LmhsYx50mVzRFBEzD53jXa0KZoQr6H/AS+IQz8vALZf1dHG5R8AIba5/IWGZbuFJEcWeas8yGF7r
2CKl0vBY73WtPnq1IS50hGAkTMnzFIP4mong54SShTWeviGtMBPs6UyCtMy7emk+rYN2gLZQW+1Z
Snh8OjfwbaE13qqFmznPA8B5brwUgdWgSgv33tZJ+3C6DiWcUtM4grUNg3gXo9Y8ICLjjcdxtQFl
OCDLZR6xwdh+6iwypI4lzlYFmr4VxHzD4gNT2JSuqRV5X5Ti2hqS3SIc2131pYzwwcxpUV9a/rI2
DBv/kWCMNuYmjHBYyrs1dOIjlOJbVUDDZyB/aXMGbH4670n7biD2R8fl5DiWLRzskA+sHvqPYGYO
CEEKqltNmqQVOTGcgZsIdVPr5X6zLH3avgemXwYbKV+XPJ3mOu5OSvETJ5Z7dPJmT+R3uldFbl7i
zGJ/KlLYcAPRAi8moT8FI8S/ge6LCvjamuAsBa+M29cIYs6JPVW8sTUn2w8N9bscPbOzBcHdp9Pv
PsQWuHaUs12oaEeDUCNhnaBB24AZSwwz+aQXlqpCKkyyo62MijOa/npQj+iFr8y8a0QG9b7EBdbt
JT+VuUa3IkBlscdqvf3M7WTdh1UNTVlmxwDxxg6b/DFNhM90A0jZMGc/qpY83sKe8pkUVyMOPHOK
7Ic3uL+aFgmqMqZvvm7eEoLJYGv6E30cfBD69AFXOzgUfQhKNZt3jGjKg2QCvk4gZz/JPJpPaVvc
83EejzNd0edRLRHnTkOfi8uSNdYr79nxHbEXFCIeybtt/nIzm776CRGaeK5LfKBOwWqPqm2vozyD
vX+wcjWDz6hqBJQQC3Zy8L45TjpeAjVXqYwCtV1sXOKkfiuuzLDq24xrfiMz/PKLmTkHRHdgnq/A
7XvLBwRSdmkC3BCPckd57slMBo0QKNyM5UjoZRCv0kSuFk3D1ONfNVPQXdiimncVacHaTmj5s+2n
vmNrZAOZ3uFujdaaRizPm2V48fRpn4Pj/6KZdKEXsUzfmqj4BaOSUiBKPurCDQjLNMWW/Bkzf2WO
KR0Sk9ilvuTMR1deF540exqOBhI/AQIS72zb3Y0zmvrTFAhtwxh5HzeRonTRZ7XyCCbkbps/aRmQ
oDwccRLJ9LBwqjAhwEY0jBVhxBhr+aDfLP2D4AFCgCFtHHK3BKSCMu82eFmIOoyQXmfkFa03wbEj
lq7LQKDhMQY/pMwxdjbcT0r24p6xFPpHY1MtBONBQRHQkrMy/Klh21nX7MzZIeGdSR0I4lalE5Gh
9iNLPPs9FsEzjenHRkmucTHPNUqrefWLMD34YfEVT625SyiE3NNa/AIRBO59EtnrEfkmq5hLNwre
UzjmbvI5rCyYPl16usL0qMrlPIXswnVjgUsmL2/vSjW3R7QD4l5o3034Npgdp4PupPYld+qHndvG
QVfzxAFv9ckldGcZoh9Xo/bV5BO782v7x9JoqLc4CWOYl1S/6zzQiODhaA05dTTJShc0hHtR/TQz
Xbq0SZ7g96PJbKxGe99P+t63R++aSBMELHOHLX7tpbWugWMyGCkoNMqNNhn1Ml1f/AF/lsKGfYrc
Pv7aVN0JwSzeaqnVH7pGG9dFPsMaGR2dR1oRA3g3NtLtBEdm/IR2022DUoh93uVn7mDu1ZLVbwQG
jiwYDtZ5TfIj760/SWFal6pPOaYb/Qs5ZQZRTJu31VCabx5+rInT4cXKfX2bmN3PeNTCtQC7xtMK
TqYhmRqSE9s1UpfX0OaBaWjgVuLQP0jFLpJ6iNF9BE7qA2PCABevc6Sqc0G/9cbMuuJiwo3HDAkg
YVkI4G26SFh8CBA4s5TyIMU6gs1DzKfvmhVBvBn0jbybDiajwKaMEE1t36JXPMOC3/Vm3e0qTCtb
zWuqbVfyP/JnMa1zOD1o03l/KRX/NjFxautBeKQ+KQZl8UZiF1QXE2P+Z7DIZ1hcIunnQ60X+omh
6HyiLyvrv5tYCQ+DA4qskmPygpWr/412RykFvUQH4hv0FalYvu2Pbz0215d8wMdPbi0v7K+R9Uou
8AGCY7P4G6j5I7JjJvguUOH6ovxu44DAjRzPV41R6MbqPVDjQT+fDbfD5x2arzGolSvdQxOwnLQ/
tLnTIQIH2ZYBJiYTAgq507/YE7MoCUQNyHP3owbpsvZqYA3Df5F3XjtyY2uWfpWDuqeaZtMBffoi
vMvISC/phkiFJHrv+fT9baZOyXQddZ8ZDDCDKaiIYPhk0Oz9/2t9KwySh6jEGaWOWbdc0lWLblq5
iGvC8qKorlHDq/6Ci5eyS9wODNFQmp+iSfC9KNKfulpvt3NZ2e5AblsKOFAhrRONTOwIIiPceM6E
klPNp3U8CfPcSSS+PVjEapB1tWH+sKoKqz7VJmdcuZvMfSmS1qIjyoBbw/5QdnrA/gQ/1JRGIgwY
GCZ83ISNXPh4zraGan6ipU19fsB6O3VxvfTHMLYXIwGEKEh0GgaxH3OVongf0+peOWjpoXamNF0i
MzuoNWlVZlqWD8IOrzrZd7u064yT2XZPsUJ6EN+x4UWuSxfa+tTnrn4X+tmmSlDzqiBn7zycB2TW
XkzTjTa9QbNWNQmT4AydPxqT76zCQr9XJLYqakhAqxtxgwlFOzZBZMvctm0bQPFIZeuGsfszG9jd
1LIxS2MhWk3NNCzfLLG29MUGKOmGpGxWLS84UeeoToRNCRx+q1wrOT3qO8ViIKw4aX3qEBRKN+i8
IHpk3JSBj5RIKgrnhW8Qr+UbS3ZhpWvoIE16f/EbDMbz2IOrlU/rD5XXVKZwlFkUlP65epJN4bgH
KO8ItMO8uCkdBBydHbprykrk5oSx7u1TmRAg5xl44RkWW6J6HaxGEg8VjQhdAAgHVU5N5luJe+EP
LC5KlmJ0xkrgK3G/zBgY0LDFfJcyoF/gSzE2rU6PnqA4ypFOiMYtS+5UKPk7JnewByoy3cAOfC5l
kXUeaSiSv1tO01GIoDy0qXo0oQzcJq0LmN/VHycbU5ZsB8+NYU2Q+hUVBhwGqRrvQjzmiuE8qg5i
0hIpzaqzyPyx40jdA8hGaYo3ebKkodqOP8R28THIh/iUG1X4Ipzw8AUBdnMunJLJQgXu2hEMtAwl
3EypB3XBrF/ma0qmQBdmZOXcCxqDk1MfoVnGB3gKxT2SJht/K4GO2bGr4ubGsZ+xl5j7oJqqlMNx
uJAwTU5DgsuJC5x30PQuW/YaJq/vyFM9jxv0fdYlECaTQ3Pq38QMcYSmTJHZYPOgE5okbbV5Oi8i
j3gNmtleJIY9VMfbeYLW5MWHeAqARVZDuyU06aZhYJFKHZYqZ58O6b8j2MkZJme2sCTHGq9ArHUd
A1b/aWYxVzFiwA7uM/FcpLz0NTMEylLZuiKpd6O1sXPJcxIcLXI8V0gUkhXKJkplLsb+kAuCJ6Mm
Tc1qATozxdhCn6zXk6wnQi9z+fPqYe86T0Rf0o9JKO/PgwHwjKhJquKmReCDe8DJITNX6kp3fVS5
yPgxrtWZGa4LpMCkArL7h4YlpR9g7jpDVDeeQjmtKXo2djNcHJCN64Avxq/1MeyHT6XWjEwKscfj
pnltahJ22IUjUvV4bW3p6nlwMPj5Tqysg6bGWwcJuVCG91aY7otgsPfhV4o23tGE1wkdE04mFK1r
5BKi4zgUttpe5Q8CVoLEYrqx3e5aGu0+kKqXTLMWWPuLQxQbycYXX6EeVKchzzJlXaZKcNeo8aeq
5yTac0VaTLbmn02MPSXwqNixwqOYIs5tRgf6f7zNDPrAeH00gD3ZyLFWgd5QzeCuzqQHj0bwJk7i
veUp5IaAjC0LMnubtMtXjcVmK8llrLKp2jLz71aTEh3a0SSAMhw+8VX0DXPTtSsGMlD6oL5Rq9wh
sDndkiCag+tqMDmrDbkUYSMWwd6Sx6tQ3XpLjgVDrLkYS3XwEAP7QnpUk/14jEqqFGE8wp1WAWZE
9a0DDo3RUZucBsY8J7WiLBF6achUmNf2AeTAXtBVZLbdHbNcMKXbzTYOwXR4z+B5WpYmBDusFd3a
edMi0qa6ga38ZNb+eGPo/XvPDajSlJO+dmS6bd62D4reJDt9asN96XvHeRJEKvNnN++VvVap6oqe
B6nlBHcnY6x8CJCAgZRnSwmUkSpvNwUIysKaelnd4M7KnGJCmlo7W5K5LqXXedsyRi8Km+yp1qmN
4Ob8OjpK/WLm7QsVVYohpjltJlla9IzpNkc0stdjxgKGhPditJoObq7hVw7o3dMSdbch2oHzvMj4
BSfoHqRGpMsgKo3boVZ1cDkgqRKVjnKvjV9g3EQHJSmNM/PyJc6g/AaMjbbOBw61FPHAwi/6jtI3
Qwq1VDejJNf2Cp4Yl67wsgqkttyCw2hKeVKs+zeOog47AN35KQmEse5HgT5VoqAqVABbR3WfY6Pp
b5Qp24U6IysCYAijr7oUvoIW36epYKLoB0TWqHicExw0GyqtFjPpe7sGVqYYIxkQQ2U+7Ej4u/c9
zJJsfuKYUircI/hkPC/EX1qatMpHaIW4lenHwW7785w7TKd7j/dfQyzXqVsmCvQedH7ouEsfsfzR
yccmGUWZtbSDQjqSUUCUWrEn2vgRypu/rjaU0wKke1K1l509N0V/lqXFJbHyG4c8GikpIn5Ut+E7
qZqx8mKdGV4e9Xe+kz45GOI32cQPO0hpZ9W0r7PyDB3U1lNpzMjQHaDpJAkp8IopeTQHHeXk0o2g
Ikhh/9rR3Ue1C8Q2hFKBSQTRPrJbHEke5rkc3DlB4gg3DzNEuJlLpMRjbdWRGYiJnmcEs4oELV/a
rhBi6Ss2alELwARqZK5YPeqZeYEiptrFIE++l2PmW6pVEcHkoXGvbGITe5pYu6SaSDqM7hNXNd+P
7DkR08tV13/TowHUJuY6pZGHpFQcIseh8UDYj0pYxoGm8r7FZbHsc4axbgOTa16UEXGkRYf4eNY1
6G5C3oxv0zNVI8bolRLjA6r6TTIc5kqGOWnDDqN6s8AfPYDz6ZjkWhkuA7o0M1cUMTQREHW0HTNa
UJxYb4YwrW+pSppbIbQLTkD4wI5zLozBPdtOqPCLflAd8MYmJSTk+ELcmIr+SYkxqmRp6oGbUsQD
8WLLDMDzCtkFXoNSAirlxDaWU9xu8B6NTh3NpUicYjOqvX92iRnYZBmE6dZ/QJ7CwMpU7mITaU3q
T8+SJLg1/Jg/RAoFo+gJywG0CleJTzXj/407etnJ8XpgDKK7iyMwlV3KoTG5hMfzK5abJM0/FtLf
AlLTO8y3hu6ozvIE2SKB/jVwbsc2BHtyXzMiuSU8NQGTOZVHEmy6B4rybOWMNh1SoJ6cVxKrBy9E
a97i7asTWABGo/ennmPvUET22kQA2wlX3ba27lXkXno2nTn1fTUG6bH5czHh8eQYTgpcWDHeqDfL
qJEhgVBGxaVgZzyTMmVcCF+17qsoWdRoGycjr85O7ZXn+VajmYs2xx3twl8sEWGJYIEYwtx4ligg
dwyxva5cCuACrBUzea/eEjXjcVDRQPnT0jhhHyfCNb24YIB3OgFmgy6gs0BPb/e5Qfako1kIiUZq
c2HQx9sh7B977H+HeVH3JH7EYnjOAJVsfOkumBeBRd22TBL0KfI+V4LvI4amQRRR15YnjvnsoUn1
r2umZyejpoymwkT/JPxoIzyI+7jUmQgwwFvO0uhZJD3CZ2JGiykXv7iJ4qNzUP+IBwWqIFtYbSkh
tmm8ipmOE2/jReFu9mmWsnCPJI2cXyPOVzB7vxlymyZxtgxRzww4BZ8elOlNkDSvVdLXmI5KE8Ru
5p5HFz1ca/aHRjVMdmisRKhVgiU7Qr+cMZO+yLWN1cMJmVdb9sCqnrpDVjgEsM5Tn26Jy948xNpJ
dHF6CAvPEOhj6LU2IcoOXQ77vi+0IYZJNCbgY+hRDXKbd7M7UsNt2Ju6vVWEPbb86FTehcso0kx2
vdsE9wJLCE28yWF617wKMha2Q03iJ8BBe0V7BQKfNMZTokrPVfuBn3qtEf18G2VNeU/z/GtWx2Jb
cR050DBY536DDWngr01IsFlFbpKBd2kcwlKY5KxwaowHtwaV15Y9RP9QoYkwh/RUWoizPMG3FQfD
aqCiuebq1R20oE62s40kwNHOYDveD4yIqDLQMc5DlYiHzj0Mc+MsiRQOQa0mwskJT7lcWG2xtiA5
7k0p3PUluqnViLlleI9fh1qzGgl0XQZEokBaKD0fXV5O/GGBtqWG9n9DlXqpRm1/fHOIpYZGBTzm
uipjPJjk89l1ux9UFMNt5rhYCkVFItwwXew+NI6hrt7WTuiswJcSI6cCUa6kRmuCibFCLOssZ1bS
jAghZ5tOSoImKdBT0yFwxy6OACiV/aD3XbqTbZx5RtrK0wOTW67bAW9Dva8/zIsotfqDNfX3JZin
H5pgDBzdJZYwVDxyfKFIxV9kUJnT8uB9n1YN2Ra6uUQFMmHlVcS5c9Nh4yH3XhcmIDNYh3RT2PM2
foEZqZa4bKQWNJHlItHtbiWwhXDYF1tbjgmnDMK8ZVCrWxRG/4zp1ttA0DxYWuJfHLmAUwd8w5/U
XTZRwkvwv65I0XFuo9iql/S2cWcOhn3bQvM1bMoF4NODddigfJjtzg6IWbqes/3Zt/ttbI33lp6J
U5RO5oZvFCzsAfNmquj3PjOyoxv3LOzBpif8Mkd9zE5UEyA1SZ+luzYRsu6YOywC249OhE8Z2yQw
Hkb48t1ilD9wLxfegLgGFkO6JpmBijEds9mVo8kqS9XrPe0icO+IBA7xFCl7LwFzLJm4HY2H27r0
XDrqdrbJDI5Fuh/ZPWK/YJelfbb0Auul06s7aPYVGQUnnX7ZcXaWk+AOP6Ml1dLJvfeh4mibqUQI
afu40rEqeg6AT1B5puylzgtN8F2z3KG9MqEf1aVdcgaohAYSkrdLSqWTIVKUuP44gzrNevRLwoO7
EK9bP3na1tP6y8xb+x4jLZzxcyK7KxTMWoBvYLVNn8NgXiCY4fw19DhzW64Ua1oLOGcSotBjG805
ngqSkBXDwLhguMeebubRIGWKHvZ6Tl3+Lnb0nYgSmzeFS28W3jPGslZeTh034ADhAm5NYA5E8h6I
EB0ZE8kQcyCps2ygZ3vIqmKv+uhxbdgU0n8GSKinKJPvhtog8o2zBtUxB8cjQSFKm1hrXUdGaZdF
c+NjuyGdg4RcqxNEUzicaiDTUAW0HaIZqSo/kRhpb9IC6sZStAjxG3hFGcmKSXBNkLGA3gitc5+H
+pucLSjRtMU1puWyN/ydJo0OirINjfA+safuthcmBalef9KZUp46ix0j93T/lt32qfHK95UvtHvL
1DOIOaoFehivfIM2Yun4obE1p+zzOLK3diTtosQu0RKPpfRyVf5WUzg3zMbppFVJ4VM5SueBSBj4
w8kPHIzTvS5Wk9ti7aY1vZ4K3EgTuDIkunaBQbwbICGpGeUhkVfTzrPDTSEQ988LS56jzCp71loU
DmkdyD8y5WlTWK/pwrmnGoDN3guD/bzGj3QXCXBjMxU/1CVJjkpJM2F5aBIO+kRpi4umtN6tQ+QT
KkUk1ZTLC6IXlwygBsq6WFL0iLqALN6CQ013JGnezaSZRh/J1FbztQ264ly2CGX9IgIuDmW86gDc
Q1MMgLHQuZjkeEKgmjjapXH0qf/vZgSOISu6gzYcf69yE+Z/0bgZuiUMA1KECk9Ts37WuCEB4+tW
ZbItMAP29AJ2NhFEy5ashXYs6ksi1M+ZXz0yzu7Iefb5OyZASavASUisLssj6qfxUOcEv7cdFeWy
A3iWqDEHNm6KIBbLfqDezgzG2zDDZJMKpmVegF2FXd3Shr3RM+6yOUQXFhpmzOigyBEkrRQHBjO1
G/zpfpcc4miXS7tI7Kr0XQOLZG/ydQ+DzRxA+mzAWNRrl54PqEZOy//NZnJ/2UwWxAMq2KYLwMzR
3F/Fl1Gjgqo2mZqpJBAtYIGuOinTmxep2X27Na8yzBzJ5TtwWiWLUHYr5oWV6w2npO4uamS9ug6K
W7MTYkdhh7O7GuJ1oifABaKQ3b4sgcctCnZHRCf07clniBDVlCmU8xrMj58hHEuVvoIsxcWaRmZ7
M6qI1FwSOdbzDLGWBpBTpCnRh4YxU6cc6jo60qsyH+E8476lzM3u61LAY4DSzKVvxfaWv99yuvqr
itJSDU015cbTLc7mv6qJBfNL3YzSbivQoyIxHM+WXBRMFs+TxSkDW4G6mR/IbfuDWzNctBS7PsyL
Roubt1vzqvjzgcSZqG9Qo15pWL3fcsVRlWKpIJ1lvkv8mTf+fXW+hdjMXA15Wi/n1XkxyTepo51K
a/xgkpdiLUN/CI/zIhH0T4C8ckmVnvhBApq/L77fp93WOvbR+SEtSjAGaEhPDLW+56hQbiFZ2CtN
Ul/m1RAGpY0YOjmkBojG+b554Tapsx+04iP0nYUVUS9PaoW9ni6ddmpr1DDUrXA+kFZQrhU39Gkr
nLwaKIJZYR4ycD7OEcPzXXPO8LyoKkjgdqy9/HJ/AK37LY5Y1wg5hOSJnuPP++aXzq+YoopxJBXk
9YwkDlCOH4SbIMJr0dYPUoI93zc/+n0VOxa27Xn97eYvj8+r8yKdIB3Pt97ep+zzfaImS+aB0Y1D
BqisblTTSsUPsKTBSKNMLkadAtRqvunrUh2U0Dvv5Gu+P0eXfPLvq7gy951JWdWvZFqN5CO0tLhO
gL3o6XoqgFC5anO6qxn6JqgPPay0ST4NJ2oxw0lDBr+EZwcQT973/YHvq5F8IDD1DmaknhwixQnO
elKd9TzjolsFtxmiIK7tCYNbrWFeaopOdgnU8i2b1JfDPSWcdsRnhvtJsrnfMkvlrXmVyUMGuNAh
dc/6zEm+vIwUzNAxMnvMXKgBiIdr1KZjBP5ELsYmYSriNcEGUOURpLzY+QAwjnOTy3QZtEtCoQhW
3s46l6gJ154fGauE/MNLKnMaSImEMCNl3PN91MK629+fL6xfL0iW5pLJbtqmZjOEN2395wuSBr9J
M1Mmb1pSXVLATV+V2wmw4AMDXP9NI4C12WPGz0EvFQPzAjYn4MgUuznZR7q3IlTu2yNFV2KIIiMx
2tALp6YVW9mOCS3KhFHVLn1daBeQ/NOtqj/MKzr+/Js+D9aaLG7Pi1p2sHxZqv6nqz3O4UVocICX
8ePgWMmXwEAUiDNfCvDosgaNa50J6Pq2KAKUvg0swPkumOff7jeQtVH1paeTFtatJYl9s7WM8pCO
+YOim8+cwjwmUFnS3ETzMcl5sVsm3PQSQgN+/3sYf/F7CIFAybGF4TBE+OX3GEUT0Z0xzW3IYPOc
Oo5+5/cYB2M4Kgmam7v5rgA40DEzq5fvd0W5p+3CAeVkLF9UqzbgCUb+XN1pU3ZSoTB3LT32uP0w
1Qc9S+OBrGoeKFMxtKsI7vWiFgwXf3iIK3S9IYph2JppH61LcE307oFTLgKZBedW7vr3W0BIY8WP
dhj2SAt0i64ZrmW4jvbLFnBjLlyqU4ltBqyzSj6rHRypeVGKJJaRieO39flOOw4Ii0CbtXCYXWzo
AQSI4tTkCZGjvUWXDj9uXg1zZQ8OnVgwxtOqR7NdJhPmfkgrM52XznyHNfSYtf2NnBEiqq5ILpwf
+OE5850/PO6lrgf8LnPWjZGF2xLF2lakTf8hSWOML4HxlAjdPNqX/2ZTyU3xy6aCV6YJDf2eqovZ
WfSDR8Uzx1hzO8vccoWM9sz8kgdQEiREq8lnP6i0HIQ2G6Y1sbBGWYVEIqM9CV+FMT8AAC5xtsKA
14bzip/mlXEgg7qMFq2bGBh/rYIY5cFfDQPhCBwb5tmRC2OMTAYV0VkfmG/WA0L+xsylCEo+qt0F
oTP98Ez5Di6J2iZD9tssiZ6CILL2QdonBChz17zQkC0sfr91HDmW/nHr2LqmUm/QbVclVZZ41Z9P
bUWDTrnzPXTgTRatv1+Y54vtyPoyUCi487v5E3nlXM/n5wRBkNJt6D6okYns3Mbw648fCY9D7RJN
3SOhtJBlw6g+zasmwrCVCIp0O68WWuUAw0DFO69qxTid5RthUuwe57sa/3V+M/wif/1mSdT/+GYg
5L69GbFg05mu6t38PgMZwbJd6zV7nR5u6IT1Ywgsf9u7zCaGsqsfVbVFHFhqL3Fp9YglxnNuWtXD
/NS2duJFXJWkcsun+hFG4lH3kcTKN0qxbCHqk3pp+ajogIyXvb59e6NMd3eW7maX+blOgTo3SAZt
P69Ow0huvNp6q3lVUzoQDvif3t7JUGz9gQ74/JhKz3n7+1/d/fX0wZnDtjVDqLaBlU41fvnV5cfZ
w+CXxDFlcJEdBCfzIpLi6VoJPzRMDahRoTlGrBkj7iUd/r5ABnvOa2wT7Ezwlawmf+oCj6l1Fb13
CBc7YH61lpky7Vy4wJYO2B3xMnnjs4hhvtVZNV1dEir0CDVe7CUP6CW623kB86e/pZ0plpmWQMCX
DzDs7G4ruWjq4hra5SrElbovZfxVxW517ktxcCn/gaDmrkLPQwbfItra8j5ikrKbUHEhmtj9KVbp
KAspEP2+WiIbXLVRUSxLaf998+spWILnVU3eUusPzVRu2WIRc9CyeB47E3m0VherppgeCGzJT11e
ijO6I2YTjVe9MCGsEE9RE0wGIr9K0b0gKt5KFPsHij3OpqU9tK0r0sy6DNmiLdOOXblwsoAilVMC
OQ57chJDNDyLUCd1fnKzhoIBWJ0D6T7fFlmIwH3eOf7tJ1df/R//zvo1L0ZQ/UgJfl79j5vwWqHK
/9r8u3zZn0/7X3rWY57y79c3+ul9+fhvX2/12rz+tLLO6OKPd+2Xarz/UrdJM38HTKPymf/TB//2
ZX6Xx7H48vc/rnmbNfLd/DDP/vj2kDSZ6hqHyb/9+P7fHjy/przu4TX7281rFWb5f3nRl9e6+fsf
mv7OxILluMJQdcOig/PH3/ov3x4RqjBV/qN/jcGWAQ3zvib4+x/CeOe6AseAwywexaiDoa/OEQfP
Dzkub8VUlMxM22AQ8I8v980x+/az/bWD1v75TM95XgA7NC3NElg1DduVXs4froMEmGW6Rfls4TLY
R8MBlz8297b1aTJJy7JrDUWcispFnZZu3IE8/qIQTUcriJOSFaibtIEr1ZlbSAgLDREqjvpi81j5
xm0Xpjt0jqe0+mKX6rp1ixeMFtfSHmSbdwm8f2ekIa541HsrtXJXAxz11H/tLVxBbunT03wYa0cs
dJQ2SxIJTw2eUgKYkRo7YJUHDYmKSTB1RtxpSirXSk9JpVNscJzTrpCwEa6vX23pGqMav9OKEKam
w9ceN7EJiJUQEbCAafcxVMhLf4SARt5F89UqaacntbotiRgfa9JG26NeWfR29XVKT3llmcWd5QEH
ItPkXz/I/vrA+Ol4+58dh9svudxF6/8HjjHNZP/+58fYTZ69Xn86vuYXvB1f9jthaobjAnM0GfG6
8lB5O754hMOLmRmkUmZqqHJ+PL5syzBMV4WHKQ8wqmjfjy9bx0rLwcWwUOWF/8rxpZs/DzSpInGg
ElhrciC7jKl+PcAGxRmjqBi7BdYysOEZmFSHOGpvVVnDqnsA4jQiySbjvNymPRmHZ6RcC6DdoGNa
e2v5L7r6Vfchu7OT86z2rite/eTGrt7jwhD1Q2zdaRZ42r1aLoFmDGXB1OuJUDfzmlHkdvZ6tE+u
7nCMzHUUL2ttF4/FKnhAR3FHnx2lBAL2DO7qUteo3z3Z9iFCW8Ec0Zj2UbVpnHOOulR11i0dE9mb
XFejT+7HsRV0+8kuJfsEV0m7iKcbq1jFvLJcHxWdUdyXEP4NuQWWvdQIBKX8l35UEmojj77xIek3
5vtMOYR30CEA/KnjwnzB6w2RR4Oy7pPQitoElIFRkr7xFETMM7fJB8c84oDsX/NteMIV9dV76BlO
QKhxFlmwdas9cQTRTnxsxxP+4GCDpWbFnDZfDC0uvlW+vQdtsaiWNg7X/GR9RYqroUjMzlpPh2xR
YD1e+JT61nBkdwznH4jFBST2igBp7zOfuy2O6g4DmKPsEAJ024IkuAWlX5McedAIarFALCbQ8tJ0
dG86vg9O4OrJ/mQljPo/mLiSkgfPu/TNfag/CvOIo5cISNATDRbfeCk+kcxlKotkDTskjJC8LjTy
sVvsvej3tniclG6RylbQimwejfrPK42tEftsfCJCJZvOurdurY2RLoksGg9JtUdeWOuA1laNzEED
k0+k5dJ8KD6Lr1D/tWt6A1D1gjDj1IlbhNoUd4X/xanrTNKj77wcCUhUCxPDrPE8toegXZlT9NUt
6n6tmulbof9fGmn8f3kS1Ln+//OT4GEeaIxffhqc4Phn2DGPMxT7nau7msZZEC6GMDF1/+NEqLjv
GGEwBGFMwSlS1bTvZ0Jbewc4w3VsxxQQQDgh/nkmtNV3DlNk4s8sg56CyXzhXxhpGDZf7YdJ5fz2
Qg5oaN3AEXd+nV5kQwm2lOjLFUy/z0BGp9UUQhR1q+imnvJ+1bq07WoVKnAp4PjgT8koAC6TsX8x
sEVnuripZOROhcLJqdOPXlGRboz80dBuy3hydqE/rZ0K8VRHGVdngr4OxD3+NjR3Be76Vh2P03hO
kwTaZvA1dpOL52cfrXKbeNEdyOdzadmPuj/cR0pz8Mz4a6VHZzB8PgW4B82i7xMVLfal4KvnjrC/
KIksfKXZtHUTL4QBkkOhe70gzul9Xl6pCzYuJ7rhHpXlYdIRXVVEF4g2RweIAGfylqYeLwgGMyEG
+LJLr2FYQmndLcM2uSc942GAe5DS2yQmApuQN6CO61K6o6FBAy7X8BGmQ0s8ALAALbHNG9UL+nXe
YS3L/LG4cWT9CmsVqaVZQIoUfXJ6/7ZJBPn4ktruWkWIt6ZK/J6QnmZjetBLxMCs365vGqm/zgq+
dS/iT4H/hfTJlWX5X0ENvMRmxUkqz+57h/xLEzUpjaGFQm1uOaUUlcwsfc603kQzEG51aBP7qcd1
kNIoo2k7PJmDN564Xo4nq7ovJsJnnYpAlbLS1iZ2goUdoMUbpxiLkiOD1Bws1lWWESihZTuzSZ/I
7StIlZje54b5WbfQLhWGfrESDG99MgYr4cS7qGHK2bjEJHrA4TrxWWdLrMoh/ahXbblKEN1q01NY
GYI8OhaEtKCyOdYomxaBCxJUz6Him7vB7B6nWFlNuF6XuuqG62h4QUBergLoa4jxqiVWBtxHWXsf
huGVbBjAie1Ko3boWy8COjvKLv9aFfnJnUbgcu4CxSVXeffZSQeYi5+hQaIs7170WCdrGT/LcsBi
MtmiXHbEqVBKWnc6lB5tFCYWLIhCU0UYGCyUY1gjlBtD/x7EGSGEVOYXVqtlq4Q2ZmTjf8Cvt3Os
aRUPCv7OcRX049XoEKt0qnoxNE9d2eJgD3AKaAqncBJkQFannS2369al0T2POfteCt1+PbaktIpU
3fQCpa2uVDhloIvh/UaNH5gmISHAT1EQUg3tS+thqItupaT8KZEgfpM43P1Uq/ESkbEt5wYby1fv
G9+y9wlmAbMMqt2IaFeY3kve0YudCItYTFHxrOoxjjj3EW8OlIzIHde+V97VFs8psiux07c2JwS0
YPpKCSpU+WjRtiAo1kWivVeM9GM0lWAxGuYCxGUcCgYLXvCKOKMD4RPrq6jP1xMjuUUTAy5Xwvbe
DxRngcprI/8fQkPZAK2FsAgsImkbKvScWkQHZh3p06mgQw/R866DcneYtVYickgnGJAUqG29VU3/
aMRAw0wt/dg2/lfby9a239yaIrmI1r+6E38X4E70LL3zoNgu479UFMsMbe/SLPlFJlVcMoTeC3I6
OPQs/Aqqs0clqSyDDLsPWPt07eENXUA+fQVuZGxCIGK1uybG6rVDbLgwUCctkR4+9h0lA3o+EJps
9dJUFL7VQH0qlU5dDCZntlG0J47je/hqFvws5UvWi13gj0+apx0RUjraYC5jApKXUeS9unQf12nN
9gI08RAK+9UPccZChQK6SCGpsFH65Gq5AIAVLPJCrxeqDICJE10shoMWE1RjedRD44ikW64Q0FeK
nfC8Va8/wUoIF5Pg76iM7MuQvcYVGvSRcOQFeLxroSYfEcWrnO6pNwTZe0XqUiEfPGH9+RAyMv0/
Vgf53xnD/F9YB5HtlH8+OtlSisnqL+OPRRD5im9jE/0dMzYqHIChsFwInUnVt0maor+zbOHYCP2Z
HKmWLR/6RxXEfQe2VHVtRi+CUYosnfxjlua+MxjOkHqiaVRXePhfGZvIUdNPQxObySG2KIZGDE9s
oAU/V0Goe+Zu6tLTCXJ/GWFkt/Urdc1V6F7Y9xaZVi496znuT61xQVi1cD3YLZ+6jkkOQbBGeBdV
EWzKC0aDKotAtkeLSn0Ox2sDguGH7fqtgvM3op8ueZg19d//YHP87qta6s9fFW0VAogigQvffayr
Uz197LBmRVy/lPZE1tp/83EoW//qA2WVSOLWSHSR2+6HClEyemkxShC93C5NX+0EcBJ5O0l9EsRO
2UlNdx05LKj3RMZV7m5ooNR3Jzc41clLk9+N5ZUYIyiMdAC1BV86JfxYUVYjUurnPnzpewW0P6ZB
SvG8SaY/6021ZNsrZbAehueRC+gYvNjhKe2vMc/QzGtfXS3/rlQiUnWnFcEACz6u12KY3OVSvktb
POsEW6SnMnkJ84pwuBi60S4ZrkN6FxFvHPJcRKsPZbPBpjRZV4TGS353vX12TH9t6dfMuvTDM6lU
8r3x10i8H67/ftN4V75dPFx95nHVFXn0MsCwFeZbRblhGyQG+WgnIz5NJhKsGidzEGAtuML45Ewb
LxJO7aGGJxKfIqTNJH+2nGc9vHMSZZ0OEbLeq+KfWu6jJdmDBTl7X83mObcuClHb4TUpadmh5OLK
KIMHGuvojQxOw6uj4ogvnm1LWWBIU9NTkpX0Li5C4VzcP/sDZHv/lPFjGLYKCojd2icF5wSWG1cU
G1Z5VupNm+KD1ha4gpkrftLw7ctnpsSuJjjHKRNiUBqvPWGDHBtyO3bm0Q92fKLN5d+tnqvkRb5C
eM9esFPYMgZV70UDqgR0v62Nx0GgseeIGqHvK6uuOCUxHnRG/0jW+Gsyxg8a1UPrIreYVFsWZCf0
PSFbXrQlHQLs5bAyoR7Y/F+qz46LdwAUe3PFbCaPQPn9VetTBiaAI1pxLypfkw8stedmgG2K3VSL
7vh4k2mG3P9M41qJizz8C56S3/HbV+1VfnQgUaTiOWSPl9+LZ/U+b1nym2FEDE98e/4G9kx2nKag
yX/lJBEm2gLdS48Ti7tj75j1d+QA43cEVn4X1Y8ya5uWcXXiV+MevWeF/FhjIbA6/f6MMUu+vnfz
qOtydnPo5mkqzWFL/7UtjHEUGWndDAuNIMsw1ZfjE/JjT//IQIfOBF8h4/jibBedmoYREnYsPCqo
ED9iNQUR5yEMSlf8EpHBXpGdPIfE4I+CEvDvv+jP0rW37+maqkXhW5eVN64fP55p0GxHHblxdNZl
m7D+yD8QgfLUhreP050g/un3n4gg4y/ObtQMcR5xbaJ6+MvptGnAmfbsTQtHPWjIILzM+k/2zmy3
kXPL0q/SLxCFmIdbBkeJlChKSmXyJiClrJjnOZ6+vk0XTttZ7jwooG8aaMCWZXGIf9zzXmulzrnf
jbug6ojq5HsP9h+tA4oYoo/AhpaARLjiXjrrAno4NSu3laBBYhWMQpcKjZwWg+99dVrK+s11OV/k
U/xf3FIMsQdyw7+9m9g3oBW+N1yUkUqKLluPIJAs8Koas7GW766BEIPohugPSHd01uWeRaG1tSra
a2x0q4GC5zZ7Xmww6vUjIDU+ncTAzBMsv9ICgOMUzda6CC5dd9Va+LnaK2/IgqtOKRHDUlTm6UI6
7TJBWxwg1c+BX408zLfQAoofBDOXOFL4LlOS9QgN7HUGWFi0Xz3zHEe7NNk7zdGrgYiYDNqybnTg
CSSiWq359GFS+30dKg3E7ONSRgdqtMn4o7OmCzssq9sst/1mKROm5bJAEFKskXwjjDFsPC9EtOHT
wSV/kGGx/hrTzqFddC683ChMXCchfYmbK3vH5siCudW1rInNcVTVTpUS4xWmyDZowsPQsJPRp6tt
ekAqZ2BGqpmJMS4tdQ40YoI1162q+cK3Dcttqwvzwi7a7U5WA9jdCvB+vjlN6e5lURgei1ozF97l
2eB1UF4/wXd5u3Gla60sDnCWNZs/cxK5H6asQln4MBTcZhWNtBmBOSgriiqgb5GeA+IcjAskPNIV
K6ikrWQlY2cwtwOq8pUqxdpNd9ugvNP9VuHGMCD5u/z/VCubLgN6Yb5Wk/sC17elvHulBUv1z6C6
a8Bv/BxBu2KfZdcaja8bj3Wky396Rd3K+slM2G95jhzBEXrgtfwi74YyA4+ZeXFO5Qi0ORCTCRHh
EZSva4Mg5DcWkV0DWhBSYzaRkDMpY3lBa3Z6eZW1EfMlRaeo3LakoO6eeXJK2ITJvtoZRdb2hYsl
hyPHVe0YUiotjzMDnrl3osz3zUOQXFF9Q72rqp0BgQMRkzUdbSuhO8bX44tvIo5NfTPbqwx4aGVz
+lWkFj4HCpA0vJPrYuYw2BIdMGD15moijGSEDLZjhYcU/NfsqjNW/iLDDr0L5AjraGB3wAeS7YGP
UmWaTuGL8JKTRs3ybZ5TX29KC2czDDZaRJzXuBQtx6rdWYDBiOCVZ1W4o3IW+5htZVVd6krkRsnJ
aQhnM9iMADUL2xDwZdbKyAfYjjnj9EsBeB1uRzx2roXiXkOdDUOoyKyKRuiBjTV3XUVSsC+KGQCP
8MhI0mBelSC+9BcZgHwnjtZevs+MrwEOXMzOW0SnGzfY99ifEfEgI9VwQ+HoZdkKLt9gEVKIrywO
N0MmkclFGXeiblIIz+UWyFx6jqq8nGccYbaSz2iNbyv2arSxvUXu6Zw9llzRkIPzpSQDORUIZ+RV
EH5k3TYFI10WU0bL8OWFRj25+peqZLcXRK9xjAzVFLGz5M+Miu4z4JnAVmqOou5EQnG4WuVSKhgV
bADnSJZS0a9eBsqsQyWnxtUxaMNmL5fLhNBwB0IfDFO0FAzTPoDXtzMTeNXGdfK1rL1sDZJIRwSH
1bNMVfaLW+GhF+QJomnz2xGSPacUwBeByrjaFMWh1xt1a6f9WhYeAmUnJUEBWy9qWkOHWPWOU8Dk
KtNcuXq7c733RDnHBtj4AeWVDEo+2I+7jDsiTwdWco0/RKjxxVI2o66JZvCYiKy1KDAzhFfcsmAE
NNYyyQWFWAMoxdJmrk6KhxuEvpAzJvpDxzLkJZGKQEWYwRo64bXtAC8d5r6y0A/ynR5VEisqFQ76
TerJAWQLZDQzDxIh6CHWZeWhQ+KMXuR0uKxzidatcxLLcn9Sg87YbifqkwfetoOFEoWAlmjIYovY
E9X1p9LoMVdFKVsTm4KeuclX/iaqcoJKXLS6aKOouXLvRF8jzPiokulAqrHomqjOoMrXEXeCq4zw
m9ujyECV1Zev5oVwuvKTc+lwIeRSyN8ri9ea68wtDw2GCKgDdZcUBCerZUz9bxwfiwcREWSOaC95
spgJMdJJjrmoaJmIyLW0p6YbOSY6nIfJ7rBhOsstguP3FtE/uXvurYjQVS0AhG6u8l/cPSl8Hj2g
6SX4vqKd0ReVIIYIc1TRjm2KgdTf1LaYaXKmULbyK+vHjHM84Tl8XsyjqC+5z7e7PWeinLlff6pT
T+Ob2C/5uDEsV7m4Ijvq8N2jKZloKtfUHauNxWQRa3IKRdzTGbMRfWvZ3Bo0LSXgqwa5OBZXC0N2
usiqyB8Fb59TFHYcVRapgTv89wtl/L1b4GaturZkVSxHk8YB8Zv/slB6RK+cSuPcKqfiUeaPguPs
iNLtiD4OzY+eCgT7akH00IgtK1pU5JCNypbzL78DkHv7b8UCI209YXIlPywqRC6kCD0xMVhXZ9Gh
c778fhJkXv67/cssXKogbcuh/uoX714fJir9bJpx5WCx2ww11n4U7s5xOOuqnOyo38mKYnDILBUR
Oc51Rv6K2cJbROvzNiyV6lNxLn2IgcIbsQxF3zkNRgjyWwwafAceA0zyCudDbgjBzJtwWcLnoo22
xkD503KVt4/2VfZ5zNln1kb+FYkp9h8P0idzTWuIL5oJC0I0rbwiGpLzJSIVsImbnYFoNDkr8ifR
MzcZjPDM0hdH20zqh3xDgRYEcXUjloEYgX2rbosA+WZfxBa9zZq3iTGJNcOp4zfMGxyEZiOHUNSN
6EbRobeV+vNyipmikzRSFETknwaOYT/ohJWRWaIw5eCKkuzyfC0WhegRUQCiNwhJEYz+bDSQ0a0r
gkjcBpREzJqLvd4xPxFpSoIxzL/AcCaQXtr4yYMXbHAq5JuRL2KYBOpRJDySRsS2Y97GA7jtWlLs
zlnuiXERHSjyt0L9MFyMnTIxV8BcihTn46B6bVT1glaSOVqsPn9U4mfRxLKXIykXmZVoTh6P4JTt
F1nJR35/bP/p0KpE8zmzOh1hnhQ1/eXqpWNmDAGoyyJykEX8IxpONAZPFRXw+8f9kwPtUg5pmRSR
ECP81TE1QcByh/jP58k5C4m/cOI5arIFuDViQ3aFh04G97O9M2ZQRpDdLL1bPmJIYdKIq8cqs5Mz
6p+u7+vvB/lPa+KotkVZi0MLmARf/7omUdAbZhoYIHOaF7HTqcsS40csCLafdbk97v9n6f9NOaBH
gOA3YfD4o3kXwIK/xcH5yH/Fwa3/YHeIhHPFHDB0b8HuP4uVFF6yybN7soMcMkc1/hUHN2zC55Zr
qLSbUJlLLOdfcXB5CYQQGpgIsNtojf9RHJwuyr+rA8LvAD+oMkBOO0GYX04RoOpRYlXlF8HJ6LAc
qpf8on3v4MDofBcU/bW9+QT+8Y7A6lHb9/Wq3NE4vnfuvfv5D+s4fHaH6tw+FC/ZQXnMPpNPev33
2csSbZyf47cuWNXv7QZyqQNl2Rtvr/vVIdybG+9+OQyfMEM5+qr2wzvsgKf6zn6PzuZXvC9P1lF/
9yjIhYQdboZvzUt3bO+ULV2Uj9062xZrqgQO6Tf9qTqOm+ApORjb8qL7+iY7z5v6qSHrBNfXS74B
nhPmky3EvE/j60ilQbRqn5aju5uOBO8O9UV5NH7qd8CYb4khHO0dMILbehesu326Ue9AE/ftr+Rc
3jHKB+Pe2Qff8osChctP90uhbsjF+fNDAK0BBF/V9B61a/euvgt4KGLw0dtae/U1nB7ru8o7f/Sn
+C7na8MHiPPuvMf5G0t4ZA5f+qbYBodlFd/ZPnhH98Ujjeqrakvl0It+AJTWj/zWf8E52IA+dlTv
jGO0Hnx1Gz24L8FdsU03sECt0ZW78Y8i2Db9JvoOQ/mdtvW2BAP2/Sl4akCsVe6Dq7NPd+YzBtL0
FEEDikm8Ra8AIdD5kD+kKvW2+z461eCLfMCaaIASdw+Ejk9N93aCRRj8yuM8+hj4P7rnuVgDeTHa
K+s7tWL7+Km6r3ewjiYHaI7Wtp8wLyITLEtyiA70gO/LXXgPw9ILyuQhP7lnnvDmQS+7UjfRgaIw
l2VPd/HOXjsXY1/jan2C/K+8pff0fe/cr/mEihnevAtwk2/GffcM/S0Bpmi3IHfVvcdA8eH26gMQ
cRt1Xe16X9v27+7dfNcV/tqzN/m99qg8cz4pvIgKoP73zlZblSc+v459fRVu7Xu6stWtw47sCBT9
QE+v6qfhDKq1hOseWLS88O31tCeIADacBgHyFvpGJd/SL0td1ZY2wHyVf9DNua53sFokfng65/7K
9MtLsl1W2dbZZ5/b7gUMDfsbjephchrpC7m7lhuLgtdN4FO/ttE3YDcDq7urr/lpuS+2HSRkqxD+
PL7iM+EYqf50mACO1h7tOoRT+pgSv1sBbarZ33uyUV73peggPXlfhPEtLAZgX4z9ZJy61flnu3Vw
jDbFvl6b66AFidM3Xoen+dl6RZeT+66A1lF9ixTG7Jdol5/9OlpNr9kGlIR9QxJ98mc4NQcfGggL
RYetaFCelhRn7V1pP6fJB7I0zihLMIy1oqzis/p9tPdpvzOSA8EZ6iTVH6723AfRSoWh8z38UQbr
FuTD9lGhz8Xtt9CHJBsVt3c1PmbzmpoVMF3i10QHBEvDqYQxxu+UP8J1Ea6q5Rqb6iavacdch5ui
eesBDrrEJpwm997GPSqb5d5eR2DsT2cgoYoPUgGxvXcANhTKclgCVu2PyYfeejNeat9dhxTBRPcG
BcPLhhAYC0rLMrX5NKvOOUlxwgpSCE3kbJ0FP4M42xpbAwrrfR6dJ23VDXf6Jv1m854f5r2jn4rX
Oj/kb/1bvMB5DgPrvhrxM1fjTj01ru1fHZs2tFX7LY22tv2tS7ee+kZVRLkfWaHOV2NqRnEr18v3
3qMsDzYSPz3M3jvY0/OzkfKF4/P47HxjT/yCw/HQXcAdayug1FbNXfeUrp+dg0Yf/Qp3rXRpAPuM
INLxnkJlPb61b+oT7sqwVXVIr7YkAHe94u+Nfl28Kmf30u4/vTXgrUDTAJxUwbz37pxUBXKV7/Vj
n1I4SVXReNLCS7E1HnspFloVeAyvPQBgce3sdDvxywHMz58QVu5gC4AL9hCvM589vYybeWMHs++c
gNFMV9EL3/M98yOgjSUgvqUoUqPg464Brfekeyf7A/DyVbxONoNHfcCBaweTs1/Yb0aMn7mr7WGj
EXabV9RYurCDmGvEA6cD+BXlGyUS+Q9C3zZuQn6Kv6vFd+2xIXQeHkAB68Nj+2WQRKmrn1bz6j1a
6X0PkcXRVHdr4IJX8aPV083pvw6bzfgzbzc2/Aian9C8szLfwuVzOGkYzlWlr0GDJx94Glwf2Ugb
80qggnbUoYRP/bZL4JIf8LLjWD0j8MEW/gk4/+KC8xqbBILyN0hcxlPRr9PnIPGVCnN7U+ygWwMw
8TCuaVr5cC/ug0NGct2daop+i5X+wY/ulN3Nx+CRGqJ1/UGl2oFHsamVb2+yI01NLYQBe3jnEM7m
NTr0HxW37L7/MM7j3rzHoQA+ZIJa81weXSglv4/WWdtDELQGe26ljb6hAaq745fIXKl7srBBxEGj
do8i486vYgrbYMHbW+7GSQHSPyTxXbCs+3LfWW8jkaHPHnoiwIt8vDEgpRAI6bSlReYuuuOQcZqH
E9hjRMD7fbx+d/eY5Fq5td3taN8F3Vkt77LRh37rU21AR/6zP+r/tsn7/1DdvRiS/2djdvvelH/8
r0ObvRef7V8NWvnYfxm09n/oFgYr5qcNOodHwOhfhR3Of9gegKPUfFCbrzs0mvzLoLV1qjc0hxd1
27GwZzEz/6uww9bkJZcKUU8zVH7+j4pObR7/t2oJS5jh6G2h3tSju8X9pbBD8Gds28xMH0Z2qvok
6rSQuUnD7k0pLaj09NAjuF5vDKd7gkXLBUqbfL+p4AtX+JRJYNprZaSRU+qirNxM125Rbl38XbXJ
jhFAjBXQzSuc0fdkqjedHlYQjVPHWc/NypmqaWuafeIPrrpd7PAhAPq07v+YzeppbtOvaHSPzoQe
IeZ7Ugw+Zjj1mbZXd2XYqJbGe/Gaif6bmdxPDOw7cPjXSQeHQTXfwCI+6DpF4hqSTQoQHWvEXErA
enSiH52K+pf6Vg2dpM12upZvoyTFaJvTX47FP5Sk/JlB/muGmWW2SZ5SRIzryZb+4pAXDZBIwGQY
PiwqGZhS2dFwx3QbVKiawBZ6waCiph7OeSMCr8JZiJHVxZcZGFAim96LrEXisbgxIEvSinSn1vpb
4bGySgyQc6JttNF9cUhkGY11At2v24YeZV9ACL22eX6M5HN9TFVY41FfmAM8sRh1vG7cx6YGcX2E
smRlQdkOPWkORi6jrJTsZ7a82YHzMtTRVzIE8L84r5q7AwUTA48KzqXsvutd+BrUbuY3S1ptYiWD
HL54Ta0z5cTo0WShVG9CBHsGsfaZZn1YzbeaFY5rbVEJr0RaToQzXogoKQ9NNQG+HsIKZF2bMj/n
1CjiNbjv0H1twjTywKVjIibI7PQr5Pdg0c47vVtbwK9Ek/strbByFM99aXo2dolzX34xC9pKxhq8
ROzAgzHZ4751sSn6nlhowlxoNaFcmTJdrYCtxjDJWrlUaiTjchfUYOdajB0a2R+j5V77MjyVevnY
j8XZYm2iVvnDKNyXoqcUYCpf2pHzaJnszAJ9g68CsUOUjvWByH1jGtZB3twqxQOIfah1Fn47lA72
MM5GFJ9vt0qLSHi40S5RKKFpsQ3t5Eutg5ey8kzfbhS/97yeJAfI825s+7MZftkDe0t9Z7YqvMJ3
lY62CxxSk1Mm57poyjOIGoOvdVxoewBBefywZqJvc+zRae1q+8Usv+wWzMlUDb/motz3vfHayGz6
FEngzfSnNG+tAW6QE9J5U4HQkAaXvE2vtyJXF8hrnPOFLBTzVsr4+2xpJ69laYFj+qq19NhbynpK
Y5gOo+9K8AynZ+YnufolE1BiDzqLZKSkOVQpolbBEQa2Qg1Uyhnb8KuWSiCj658zON0duB1pwjDL
bdtAGxzrVENb0znNCVBajDhVqHjuh/EEu8rz7ewPOktj1IK5X25nABfdSHu/zW6y0n8XapKiiL9f
dwvQC9WkIowI3H8r1DAVpWvjviQlmSYHZ6QEvQiLdw+igtWiGK9TqR+d2D6nEQ0oqrrXR2BKkmnE
RioEohuQ5nhJ3kEwo9SgofYmogOoDJaeotT+nlKhi3VRde5BlWLKgocYOeqxAbhnnQyG9BtvSDUS
X9b+6EweqTbuWd4FjsoBOHIdgDMN+z7+YXnBz9yLNmMTcT8qesG9IX+cKNhb7F0PUOcQTse8A6mm
yt8jpe8h57DXiatA+p6/F4CuAsX2h6NolJvrL3pUk3xSe4pPcblAZFRWylTQnTPsA07dCvKmbzW5
3mURBDzmtzAuBUAN8oLxQR6jjwFFeu2nKfNtqIMiizZ9AuKLF9nK7O2hX/1eNINf9A97ZTgElsCC
0tB1vwT4WTYdWg7cs7DSXz3mJcvUKdqxCkAOcdzXMcr2PYRKmdkBuZJQ+9Uu+iot5xMkUi/ybm9h
kyYjLVZeFh08kkBOowNdDhkb3EKvC8wClqb+oTjpO5AzG+AP38OCJR9iU19NKasFgvUG3tKnNq3f
jdKk/IiXARz047r4mCDZI/KMLC/fNYuaQOi+nuFtf3dsWpE0J3/vDGDFG+dHZnOGABAphOtQuZXE
hJMHZiYuoo66cwIWEEMjIGl1GAuWVA9mfaXpOmw6pP2c4UxTwll3mentlSUun6yiPS8G9TNJHm26
JMSHFIBruwHw0WPOYTrjuQ/IaU4hfKznCbkWenDvWDg3ZkJHX8Tb+tE+61BE29WyB05jt0iizJYZ
qAl9pkGCmxi26TaqX0l00Q64xHDyphVYSRyEwtI/nJEjnyRw5dQqmQTdC9L9EukI/77fpFX6A/6I
h98fD+fXqDHV6+gODgeQIZTm/lrcqfZKHCo1KSvDQUEX8bG23HM+uudlYY3svvxwwXYPVJD+u7AA
NbCetrdLV3KmQ1RuBfSurWuvGQKgTAk0y43UYm5hl7BZdvnaueHGUp2jmpbv8s6+oGltmvN3JeMR
ZOQpkTN3YYI/m/bZe9WZr/Gsv8ajdzYa51xagMmoUXtONJD31ZTF6hX2WgZAaebroKtHI+KAOi0X
eAKh0C+p1l9G6llGntTByUHjEUmWmgsL82+uS0nnTJ0fqOppPO0LcKLVLj44OhGD0lPLNciAh3GE
0hxIJPi6+RKNH0PAjwJ+nLhRtjchoBjVerb7fYRYsxF4UKa/ap32+vtN8v5pk0AZ0gAzNqlOvqUn
/pLumCFnYyZUPSb24NIs2IeUmD10WnEenOK9dcr3SuecdbPpd3YCzY7JeYx1cC9hw2X/uNZG9i6S
Wd6vLRU4tmqxzeus3hkZ6jEe3Y+gUNeLgsViqQjagg+QCT6GsXKnhm+AxFy8gApauZZ2HnPcZQ+U
IP1R1tNF9koEfhhlJKitSxVY5wTkXRvewaCwtrK6ZcynSnt8TT3rtRfp2WnmuQuKZUW/6TDv5ro7
xXazB5cNESQ6pU/3yjCudQQGiP98Wo4GX1tQ0lWMyauLNNMsbnlREu2hnWBVZcjsuSXm2SrQf2Rm
TUOFX5dImgCSPA44OXfKD6m6GU5d00Yw/LnlOlbTH7Tg+LgQ97J/LdWfIrCdciGMShq3d9XXBl03
lYhz8FqAu9eHY+Zar004lv5TPXAAf7/rZJb+QXKTXabomn4+l+ZmXv/LtrOA4ehB94knW56XjjIa
8n/tUp3NvDzjuLw2EfiHg1JizeXHalA2dvVqmcsdoHzHABDIOarOwPKd6K+3VKyGqYnIIdbdaxAf
dC/7qnQ6ip3YOmh994zNQpoPLr1dqdJeE92VavcO3c8Rtrozeh4LzLskKr0Y4VcJwyfVZRgtNSNw
y+SraMIvc0qwogmXTgNCk5IFk0R2oEV+mVDt65jNGXglmlCj0UNkUrmd5UXpG+COez1se0kY7wI3
3qtuQGD+Zpfp1bd08nZ6WxH8y5660Ew5Go9GhzdkHkolITYNdsJNkwAclAPcP6Z7ldQoWJrVpp77
q26Vx9gzNzeLFfh3anDHZiBHmm5sQK7XpUUIL+ra1UBV/abDqKBS/GWJMVcnE+bnNHxVuvBnr7xN
trUH9WZvwjvBrUdnzT1lsaVdUIWGb0RJWubShzIdi6C372ZvJHXthJtxEnPRKY62qrySS2+s4oyd
gaiv4xeIfY83izoY8CaMIr2rq+mnUhDlVcNyM6uGb05MxY2Mxm/BlwocCt8Uo1NXJkYzqqzC7Iv4
tk6cn7rku6Ngoy4B+W0s09KNvowcO/PmV1R5ubcG55jOaJpZ4QeNlc9KS4fyQpwm1vdybOQk1WJl
wsd2lbPnVnRJTtjIbk/hfmcAe09zJBTkRFxhaPEpZx5C2sb78ASG4x5ys2Me45zNMPC56ZUqpKuW
51/dJF5Ipt3B2femyZgnKoNym1xCUuy6maL3DmYaE5fIizGk4lkDKzC5xrCCYyApf9w87SUl0z6D
Ux/Zzm7+AhzIXSkw6q5zG9t+3sTt/ANe8wMQ7Y9Jk3/ZsUP7o6sB2pVc8MMItokrr0baiRwp1TgG
BMuGYrt4fAypjKyXqf2wE6WE+1vYpBvpLgLlm+BYwm4TR6Q2Icvza0O3qKlAz8mNAI/4OKLB5lg5
FfFnjW9ns2qKmUFNEYI1SnVBn0Cr0H+B4voFPZ9KfPt70uVvUeC+3M5DvIRbq6IFqu8zXJDl3Lv5
dRS7PnZwamRrjDH/VusU/FlRSqLBG+FadkD2U7jIMUX4Zngt2HFq3m3yDdZl7JO3jtqX1Sib3Zkk
CWbtu7g0t/MmrveUlM/TnH408jbx3WajBjeUEKFL+2MaX7PWfUH3vugZK2PBpFQQPwfiVHFptuWU
WAHb2tTRBbQVf4pb2nYdVpOGT55IL4Kq6VTB0cZOPf7Qal9G0O5huYdIJMd/FenidLxf/O8IUoRi
XgCNkklTK1/F9r0BACkpqK1ipN9Kz3spg/TY4PLfRMTipAtcPcV1kglONjyrjo3Bj1KjsOU5dgDd
hcEVpmICwhQbHS0NJ/vmTKZx+twBucK+ei9DnF3dnBVQEl43aJks559V237ThvKslCoxIOetDKHg
aL/L48DZPI8OMMXuMlAq5r6EhUZrxVyvYPK2/IY9HvnqsLe0ValD9OI50z4J8FgVoAthOgTXIOy5
YqpyTqwRphT5n44/Z9xhLsaXOyvAqMR3WkOAt8ppjwvAdRgc5VliQDVuf+3W+9yeX2/T9zjlzoQu
Ug1YaFOq0HoKxnKO2YQ29mvZXel6lohQqhJp6eNHzyzIZ86XNOfgZxoxk3xZtzVykK67axWX576p
z9Z8Z0IP2nqg6FEI64Bd1Q6EnWprLSdWjqXSFGc3zr6UistIdA9kXtCL2oon8R2cYthyztSbvEoQ
p9MiCpoK9W2oLTpaFY9kVWCcIz17n6reIWVFFE4flC/LhnBLhqobKP9wIH206mR0rURe3NjZUxTO
5nT65pOGEvx4qFDWbuY+2AvbXip434ZBo0jkbLIOi29RWSS3UX9CPXEaW1Ia8drwlHA/BN7aM5vi
vhstQDQkasCWgptN5ziHo7Q3BPpOicbGiOyItfQ69ho6ozLpDmB5+9h7kTM5oyPkxLRFO5KMqUD6
IFyTXvUPa6xIcCApbpusA4hKO0q4/b3N8N/62MScp4OCMItA2OKf/91kKIyqCRaVkm+pAQojFW6G
eiA5lW7SktSbV21vqnsmJKCO6TXPa+pl7WJnjXCO3C7lDZAq6L81IYUjntWBXw9IiIR7LGOhRJhj
2gGrTAnMbo4INf6bCai/9oAwA/A/sXQdlzIIw/oFj2ih4KfwGtxVVQc4LyHTBQzFVtHVV7PDzgVQ
c6Vk7XZKm5d6elo0fAxrwRcM4c2mZ4RynEgCDWKNlra6qZV6LZYoMIPnQH1PepW2apXj1E9dujGW
6UUMyoxUjS/9T7TNMrWQ1BgXDppG7MZFAw2cQ3o2JriU+odFnU/CykC6YwS83MYgvDkyBfaixGeA
JHqyQD+GSMFMsY1YSXxuDSv15gmLPx3rTCto+ZHEJFoNbv2kG69pp30L0sn34BPYLhUWO23+ayth
EMIjVw4mFXld/ay60TPAltDrttAyTM416oArTHEAapI+HfzHaUwUEPt8SfrDkKlfYaU9F9SZKWGz
NYz+K9tlU2/vFpt48aw030k3FZRU6onvOB4NVzL8sYsTpgeYsHsGxpy4kmK+SnhgDoZnxfgmUZdb
zEazktjX+k9uJrOSpPPN5bhx7lByuGpkFcuOv08lWDJQowSuXq5dp4RNBXCYFk7aTVknr4V10rsL
1L73skhOR7t0bp+HlELyJkII5J83j6WDEnVwAETvZjgIe3djDpil0UQ1peMR8Q2tvbiZHTGdWcu3
4kPKaVAm4zUOtde4P4Vz8QpdzI/afWyxcfyqEtdAq9Z6pBBStjsPHrzxlE3TC+j/PfXdyqedvtRs
JJgA73GX7loHBmN2HDbXQ1mS5qxLoLC04zi58KsQxoVagSgPjq54DEP6UFlvZW69ZRZnD8uw9JfC
OntG8xyp9roeWPA2yY5p2Tzd4haKeCt0NvaY2exNXVE2ElLMhx+PtSuOteEhdfCdb67pNLwME0kD
qJCIJfTAUpTZH8RGS0jkyrOJ01bePERxY2NL28yDuZvy8n7k2GU2wndA6dzuRQI7klmP/u/vtSHX
9peIoa2SH3BME4wxytP+LphUYwwJnye6L8Ham5GZUSfggrZ/ix0TD/psILIjG0wdDQp0MMeTO9gP
oa4+ur3+p408jsAF28N91WLz6zEUbaIwS9o70XVL79ylurVPxLY1B0Cxp/TL5E0GSGF+DlW9aA0R
0Hk3HcvANX3X6PaTZ15Fgf6b+bqS8fh1wgBYWHTNGvSyqb/0lZXGkKdhRKG8VAfXafI5RM7WFGvZ
Qpk6ou5vwf8mCl4AY9i3s7mHQPKa9PGXWNeiWsWpWkJtXHkU6T8PLka/GPY1ilkWatagW/KsQ5PV
Z7yCcx2GrzXhcsmHeLEH+xvlpxkVCzslcWANvBNL9JYEEkPT2lh1f/JCabnPoYxKMPkGmLbGhcd4
qvvNqtSfoZUdxZs0LFnxyIWPpr5kdn6OrGCTwhw+wdaXNfgXsxu8FAneHFllaHV9D/64lT6Yp6Sz
Hm0gQ9e4Ut7NaSwrfkk+QlPBC4VU8JZVy0AKHhL9entRcclkVBDNhuhWWrPAfoD8lWmhNCJ/ajKq
HAjN1NaACp9Q+siYhyik0FJMHDO2AYlJi10fTi5VLMgxy7hMofgITQV4IpUEBQaiHicgO847Uec3
gzzseVwLXZTnJMSEy4OrErOHXgZkA89e5xCS3Hy1HK+dfp4WwjmYfwMl/moJ1kFp2G4mBzDXVh+w
bhcHqiOPUA02NUkkb1UbZMPKkCPgVNUzSJsnaDfdVQ9Ct6/QS21RyRB34SGcSZjZLWA4rq7dy2UR
21jcBi/aRsC66FgYYTScyvxDNLn435ZO/Qpu0uRhWNwcmRyE8dvYFoDp15ImSkg8ULe0pE92v9io
8j7exU0G5WW9h/mXAGdKOk6TrS5pWIptUKbywgSh3fpK7Kegi2cClnwrpAN7cRJ10ji3VJptMlg1
6X7kZn4kAoG7hqM8e8kTgac9EcFxvdTyADH7xQZUlwWGzglSyehnIEkdewh3IW20wG683Lz0mwPq
XSqrujd7Yy8HgO5ourbL16BlmKWefHHoH5LWl7vQBvZeTm8EkijF5eNrPuz/9/douXm07eZH4Lr7
0BOPmT0x6A2Xa+M41h9UOOs9UBTV8GJNR1dzXgzu5Z8eMm91cOU4Jd+JeiySTrolsYa6Ohdhdpbv
Eu80Qt5A9OYXsIQbRg2DlcCTNEEVUNcz+vZoHSobaoMQ+SS2Ykckp8+iR7g2T3AY0m1WnjNF4iys
n5idUVKl25s16joYm1B5QkPuGQ9ZRspINaYTEEc/kw4skyRcRdGIyS9V+VZZ71TIWlazLPnNS1LU
YbsY7qe4o/JoJWEFYX0jfpsCTmpLA4+kiVVY+mA6Qq8iJkVSVBAQrNpoONvERUK5NHPTfi9UepHE
OM4RUDev6eZBKFviUWu9JgI5NMja29G4iWN7apYtAp/lo73Ir9Nol0vcRoILkB+ezbp7CGJtnffJ
x+B8eMTqQY+FKKU4FuxzIOGOJ0K/fAI6E8nfpTilskbjPIJnp1/Fsu5KXLcSGRrX0aO2ZKcM7yM0
4q8UgVXMxUdR5c8lXdKrVr00sRVzGYN4f8uNi09lciBQiZKNuDlOWq7/MHvMKdEygBPfL1l0kkSj
uEOKW747lKLdlrIP3GhjdcPuNtul+U/2zmxJdSRb069yXkBlQgIBfdFm7a6ReZ5uZBEQSExCCISG
tn73/pyddSqzxi6zvjjW1knuvSNAaHBfvnyN/48Do+CXDLOYYwj8NMOM5cGz6vVz3k1mcKixwFVA
BUTbMchQdzfrRMPkBe5P1U7d7mc1aCm4QkQdVMjiM5WtGF/zfNb7bxg9laK7k2oomx0KNc/Hf75/
/U3FO+EwIDkoKm41Opjkfx1yzjP1rok5qye48Ur1Wu1q9ixvnoov1IWJ9m02lnrsQ2nVvWYgrZu+
WeVuR8PcUbf8CRkotaemKbudxyFQ0WXbSR7ZML5fjt3b9V9suq2/t+d2cC8BVgeVn6KUPxoZN5IZ
enSj4yi+sc7j66RRo19PDZ6g1dBIFD72barXkiYoutnR6tJWtFBVHFm76VsqQGp9IpjhItPqSMH8
ODkwNQZEQGoP+sRo1P76UebqnaijBScNghCd523qed+65sEjafvW4zZQWumzf71gzNAM/KuT0YEi
4UJNVtIYq+WmXWj1bT/GV4NsbtRpLZQK+DjnbXU3N8rjtJsZfLyvzzI7m+0eJSPTblf7uXW56D+f
9eYfAaCZ80arTdEOgAHgvuFG/lWuEDaoos6fLPWX0Vy2VJ8ypSk5dNBCpYTC8Lrp3gBgtHCIzthk
BMQtlXGDNcy/x2/7k/tRNRpp9HJ15WVVxryytPk7qpdaRjLmVsAPf6YS9uMPaCptqjINFnmxj8+k
0gsqT4QBCsLXQeUNTjl522f5vFOL8/YfDZqHXhdjSQbSEHfQwmERrIArwFLuPDF+//mImH/jjjZb
VOVThaRw9RgfJXK/i8HXRZ6d2tqb3rywugYm3AK1hooFGQzKBeJbUD6yLS3CS0W1C/xIabuc/orn
qtBYo0p8IoQDtUXge8H2FcYEGtoOiKW+rvbB6oRq6QDZWVNCAqA4yc0Rm9GnTqCIWjRWNefZ6z2q
TxQB58oCjK8YKYWAhvIK+goq1SjJH5M9+hfC8DfICB8VwBNzP2Ch6h9h+d2jn/Ss1bhXXVqbivN3
Q3ssyIES2LkDnEajaYJR9G6Teml1J8+89K7veHaJ2BMgEjzJ2ordiDrcfz4b4AH9tVWNWlKsRrQm
UlVG6PCP03HO2TQ7Oc24p/dt173cB589RkXUO2Yp30+8ZBVZVQVIN7bSj5n3iVOXVjTuRrN3CjQf
PXZtFWa9V9bCrB4TMNuAUmgOVEREBTtrwxrfO4O6g/JITIJBD+3qGRAaOr+s5evp2HjHEBvV8lxT
og4xFPMbqglXX686AFdb3x8j7GPFfAqb3vByEIm1w1RbKNvphc/RVQFHpXzUGx3otEhKvxIB1CZb
qzLfLGqZrnd26FMzXLzgZ5aNznPY1dqjW0EoCxj7XXlLBmXutqoMP1b5RUDgf5G5IGSBjlaPpOyt
j4Y6nfLgRZ6wSezyE3L9mDF5olSN+QTcWF3yk09RVtjz7kaNJgigmLdgN+3qNz1PLAJwHohKaxZF
sx3961M6dNVek/re3apkQ1TjLag0S9Y6TzGRxonKFTW6xfZMNQsE7IzpvdGPNLY5Cr/PRrzJM/gk
36FMuqUPpgvba8cxTyF1zaQd1ER9gpfgzkHJfdmdq+skjvUgAtnGUmE0qIaY8dLcWZZPCtRvwOAF
FOzJ/sRUDUr+cpg3RKoyGqQTVYgXRk1MgntxPZrR/dgCOTXGB3jBep1rMIBR+fURmlglHq5mvKri
Z1+F8y8X4ijPyzDSb8fEKGYGePZqGRsqztrUr15yfYxSYtQq3fOxcCrz8kPV7q9gdaF4rsMuBb2v
GwNFm0SMtwIhrdT081eZGFTnf2xbtZ88wnAYp7Qd3iIY+GqiWx8H9lYbu1wnkF8r36ihqsUe1ZWC
xOAd/1YG18YfgIERh6N++VSj/Yt0NK1Kf7sKyUQDl2VaTbCTG38VoyNSem02CYqDX3kfnM9gSrLF
h1xeWenKOVFugMq9wDjX0opeiySJoYEkp5mLa5wMqutlEiMnZZJQI5QAvn8+5q+vB0XntBXuShW9
V0sKsJ5LqWAzVeJIJS1UOFmtFZWYUk5yqofjWqh0qMoxASEmyEFmsoTwg9aFaRxm+udEL+d6Tn+U
5BTkqfJ6rgK3lhkfVeJU3UHnaSyo6FTq9LNuExYqa1ud7vjL77bi7zyLIGuwDKZa1S3GZ7JD4fti
VzFR6yf0zA6g9V/Q35DlIj0UPkEb6VKgnr5gPqBErUVyXNUsvgnkfH6IqrHWiLYVPbdNBciYlioy
kOyUFN+aFOhFOLGN6tn7uM7KVwlPF9JDbe0j6OnHB8YguVDZ0A0f8NSiOD4zbyirzUrnXVLUtELj
k65+iABjvqs8gfL31RLvmDRroTurKyVWFfBGqlawuJ93SjlFUEa3qLv8KCk1a3lCIPTUBqh6+Hjk
i4Z18q/1dfpuV4ajvCUNAfxIBLjaPkI9b+RgpTcaC71If43qx7X8qMTqlFJndQFZuXsFk6bANjrP
L0+lsVQSDtaJ3ju5ALWhk2tV5m18GV1gVXxmndGZpaqM6Y8yvpHRNJutwU2ZUETO8FwuQXQlLD8n
XUemhcyE8pGN2/mrQyOK8pXBJN19UokNlUpsx9c5Cy/BopRt5XqphzeA8xcZ4VAeJWy/2aNVka+l
N8dNEy2m3PZ2J9pR9cxHfegux5pChP2VjAZxQy2MJKKY9JVLNXZnTSUkUGuMk9p2PmXHjaoxPt1J
ef5WE8mDf9ILypE8n7WfxrtFiPchwofKByIXak289XCWdefKbFU3V79InyUoVThW+gSFQcJKPkvE
pCTRgr8NOt99WvBsqngAuuIkrQZZM5p/CoYvT6BpMqKroC7ySFf1XDQuwoze/+XiKszRR3QFEoOb
Ll7tZaYgJO+tbbOjg20ATKXZZoNsnUi33ZszFWXQCxHf9P1fjKB2h967UNv/ioG0orboDtXtX7tK
5NW4tq5OgyoL9+N1URE2KCMWQNVaUGr9KbOGBnb4amrer4wh+RSVb7l0rtNm9nZOBXjX+g2jHdtK
bwHPBHJLR+s/yn6igi0fiWqQTK/xPFRiVmWwXmrX+2QuX4CbQuUVpA8cGJUGVk6yqo6goTYnCPVw
VHHyx6ezzNe0Q/gJAlzlEDEjKk2kjtdTbAIseqAddsV5kYVADqiC0DNRMXrV5ScZ+tkQlDCr9CKo
9H6ShM4nmFYQ4SLDmlrpTkUlPj579Drv1FabqNh8dfLqM0RWEKXBEEyfEw6tWjnPZN68waf4rsFt
153z7TVuZKRKX5QLc1Llt6kTg05I68odOHH8DPYulbm26NumKp4GCqUr1MB9QI0/nuYnBJGbRs80
+Nanirs00o31mHeaB6JIX8n94kbvbv/Qaj1oelJJuqQ2/Xe7axs3804BGC5wcX5/lyUnhoPydmZt
l4m1SDnhvWIBQlAsLYtAGbIBNDx3CfSF/S4AUCeKIV/dMAGECxWrYhHndsza6UwBwEI7qBRt+o4P
JZ0rKadUO/sT40iN5YXVByfboqF1/I/1+X+7/eP/OXIGqtH+cY/I/0gO9yz7+kN3yJ+bQxp/wgKE
mQFbodum6bmBtf4b88mfmgZAydQ14VrAsGDQtvFnzE/wQFvEs3SVJzBpKuHyf8b8NP5EYpPmZCA/
eV9hn/8beOSN5h+dCXqsIfmkmM7E5bUamATKG/6dg0PsmXVCVRf2/aC8hvdhQoGfVNlJ7x4TVWs8
3xWQ3dQo1Tou6zO7km579nAHT9Ow1jw4VF/+GcNZa1k9ANnvo/CRYvd0GiJLsY+7IF5UuEpRFPU7
2gPegCJ3u5SctJtFh2pX6MXMW5FKrQW0cpk16Rxu1cMThdIyqh8dF4IYGNfK9/6mZzvznX136xGI
W6u3Vk3DFOqBtnm7OlfMaEHZVFZQmcZChP1gFBZEkq4J6Z87a2Oq6ekha5yoRjG8xGq61aNL6DXb
P+4grJ09vX2e6lZMz3TcnL6BJ7bDR9ZvdG4aMZ57r6BXNbUaZD6L80/YVUVGwKvfCf63Upb6+6pZ
w8uj6dwMAOcyrdCB2nml0jDuL49hL2ysXXmBhskJO6VXnZLvi9bRvKYGIXvZqWbX5KDf3+eBaZ7Y
eIrM6RYlZphFsPdZeuF1eU11nW6Czsm9NbBSwlYOp8MBjsVEUoxmZ2WUS4yxSsYQZ12KVz9rNPtA
tvhZW1k8UZ44FAI6r/DZY0xoDi2yyKEyZHWij+LZCu2U4aI94ua1YYR+nPT7rFvfJ41lgyhReNHW
SZE3nQf1OxygWCROrSOlBl55ru5B1tUKec5Lopp0SokL3W3du3H1z3WuStTp6bylda9+d5L/T5Pw
83/CxwSCZVdnzYK6wxyCbNnG/fjHCup/zpy5M1s59v/6j/XP8wVK8X/MYbf6g8b6u6f81eBmtv4E
SALX6+pGxzTA+fmzDuOTNqQu9JURHNEJD/1Fh5km+g1OBRScbpgoGOJov+kw0/gTKVCq8buE2lRP
3L/V3kbp6x9csb9747/XYdkrN7PrLSM4fwMTK2u1/Khhxc7l1NKnRcdcp12iMfAqLIHfgTb8vaI0
0c6jRvCkcr2nmzQrY7SRwmuNcrDD2zQC5d3n6PJ4Ug/VKUPKS5uAv1cQLxlGZHjv0lpHxgl833ua
tjB4w9I9n+ojBNcgv5ze2bx+6m8qIsICNPBK6tfbrEjbKU3ZcTjNX9UFI/veDC6NbFSWr5FpXf0K
/NuqSOyi243pue6e4BJ+37PHLDMUNlcJ5sMpP6E6sAZoOGiUkCGf3Tux5CzJh89bp+l238n6Atvw
pAmnsGx1qAXQ8rfzzEpTIe2MHg96LVLL0+M2+UaaQ03ajyTfGN3N9qi+n1avLiDOdEUQVR7G0M5n
rap2bpdnDphlBz62lklp0Tmt8XDOOVHbrhcC12XHT7obzPR2hBUzlDiIwNeVxuCW14Oq1kuwELjy
7d3JRaHrP5C7fz07WmYTOdb4TKNApMxa7u0Gqg9oN9jhaSt3Gu1KgfS2SqfxRqs9L/2i8egSsy7m
Wmp950ZUe7fXvfzJno9jhZ6hNSmTkLpRfRIl/bKoZp20vb+AIE+zF8njsD1OKM/Kq6wmhmMB1QxA
NXWr5MsaRdgvHyffqon35JRb0YFwbdtmrBdg7kWvZ3C74JiciY9j5uuASGYYblCYnyc5xW/e/dlo
z4vGt2VF4aIOr006EJMb121fXo5+hVyTDEbECOZW6KQmLCF0NRbF5HlvGTYh+IYH8/R9yG4I7NF1
T/9k26X0qHYvbZoYs0eZ9M2aPjVCUaJdt2L33WrFTXl5Pd2XOb1T+UFLnN9t38adVjZ7dsiat2kb
LyH+oby/hXdc3jIv0VRDctyd3c6Xvk43tWEctcIEtS+xO1TVvup6dDWs4Px+DlNovyzzPMwI+uSl
QU8b3SAGcZ0OvUMdYjz5Ff5TGrdzPCYLa1U/I/omeASXSzXP2wA4XY0KGkfKEKgY/PeN0H9oYf4X
RI1v6Hj47S5a8x+r6EWefP+9NuO/fPeXLm4BkWNYEHaZumkYBkA5f9bFfAIFmMGFFGRNiwbi/7Qn
DTqUsS+ViUe0ClgbPvpNF6uPTCi+dN2C9ZK2VePfsifB2/mjMkbPW1CRoaShfTVhFmNH+L0yfjav
7+QcAtbXb9hnuyvcxcYVQ3u82z3FjOokUdqV93AOpmhDSVXIadtuTEyhuUCuyEpQtcYLj9ehsW71
IPSIUtj5iUfJjyjdln2EaVJWclU4hbOwvM2mZReO5cVQXlHXbbNqQeiBDMtdtWwQVxapnbnEnOwD
cBTiJl7Ar5Ru7ofO2waXRyCwQJusNg+xqG1gL8Q3Zp0oODayp6tpm/t3x6RVHNDCxfQs58t+zml2
F7E6lk5vJAyxGo0qsWkLAMXk2+ZM9C7JphyODXnnWXYv4E4aNvjpnDZ3hjlXthzNJQTgXyVnW7XE
NOc2+l17U/m6OHv2U+ymG3682P3NsMvDcJohPVlyMR7/NMR+y92KUnizIAge4rvTa23MjTWt96DZ
pBugXIJIAroADrqohE9Jn9gMF8GuLaZze7oZ2pWQIzG/ic2KnCx3GsvNpivs8Ymb3DBA9rivywYf
ufDbit14Euy6Ysz0wUnGa/ft6hLbnrPSncUbmLvMGMB2YqI7mvjmHIYcohF4YHdDy5FY4P8Lvr75
fjAmD+FGYtYVnLV0b2L8Pdy443F/vKB0mJc/doPFjinZ3cVw3BXsseD9jIlTCTCTRFRLBINOUaDj
VL+oKbqLRqD144E+5X73umftMpB+nnTmjvWGqMapTzYdjtLmJExFcwtS3tt/9UNOCmmH02S2uu5d
8PjBrg7uIpf9Tf/BXcdyEYmfWS0W37qjO+SZalk4b/fRby2ckdMRawKJUpfcl3N3iNJqlgOUgzTo
U6DjOXe00g6BTTLF1yGXK8Bwrkw/9XnbZqAfXl1oQWjZErVP3aKIvKerHzpBaN8lZftMrBqbrlh4
+7djerV4Oalbe3CGcPBFOj+0FNq1bXD1h5zsqVoAooURfDJTE8qlxWhCBloksjdaLx4yIPYg01Hh
NgN4CryLZwWdSdchhwNMElRuA8vWtwrf3b0DUBQ5lFO49IgIddbTsOtoTld2nYV6Y+EF4NF6gAP5
YRBz/M9dktK0FyS6xeyM+CIU3i3oypZjKfSgsbYKXWNyGlpbNl3qRp9LQs2EMsXCkkEkBChR4imD
VHSEJIQoXugKwJRms5f4OduUq4qfyAltDq0FE9QWw81JzIKx9xYoDhb6itSotHffC2LhJa9IqFvk
XmlVFrH987TXbxE0JZdkmkmRyZPcAymDKA6VyA3HCCSLytPkenASOzUkxJ6dmSX3II2KvTdhvBez
p0zsB+P/8Mb9IWI9m1HyLoYoN42yogiwpNmFm9q+nLec/FDgri4+++EXgI5ALhUde7+/yMiZgFgk
ZvTQikki1ndG6tVvy5DZONsYKPZEjf6vRy/F7C28L+q5JEC9crDez5S8JJ9vzviKuMl1JJegY4sJ
1B2s+w6vEbivYvAEk6blgLBykSdvS3GU/DrJMHiAlEXZln962efv29spEwrAkSAwZiTDMN6ASCMY
k1KM+b+wnYyTZWL05oZpg+wjKO9+PC/XhsN4fhcsA5QlIXix24wZPQogJF6vmFyW9yEZ//HJJ5KN
VlCrGY1A6Q2jq6aHqQGjkakGo89DRZH2k4jvVfy0vTX1ugKOKAmjkAM0r1iaHh/wZ50J7yQXE4sD
AHYR6xFD3EGOTozMVrOPx0HlmnK7XlM8rbSlGkI1BwiHBOPY7ohI3txU3F0dhJhUFrJt97Dy5dYZ
/KCdwL0SYn7sHySrPBRrKI/Ed4O317UcAI4jNPB5Lmi0i3jJucUHe/pkWHWkbeR+O/B+eLSJo+7U
yeRZrmR/LgVJ69HaE1+R9CfrdS8WpdMUX5xebDHteMBamk7sAOxylYenc+hnrr3rHyBfYGc80KLk
xuLYp8GDN6DyQPWwE93Zmgh1SMz8wPCa3qpaVU6zFw5RiV7LZrOTxxUhBEsW/jwV29GyEofRnpwg
oDVfveOxr7Qy1jma5HAoxNyfFvYayGZpsnE+HFsL1KOeGKkDuFNiO5+SghdXj54g+8rtLtNl4iVO
A2SjnenAzIa0d8QSACc7YXYoNLeJvYtDjRDysC9ZOmxtqdCFHIjRqN9zBuLHcXy5Hr3kFzui+Xmm
eeGavZ7Zi8AKOsvjl3wDvMcUn4UPMIILNJO7LuyRT+xBPv0OE7XM+xBnSnWTqymeHCOU2ceM69MA
zcI4oinaoj88JnJ67K+m/WHf3ex2015POHLqp/IwvojhgbGfhjzxZrMK2UCPhjj2elcaJSIslAgr
3gGhaklryl6nCYYCU3H+uVAKAMLWNOm9WcnpOOt3vevwPs6885cmn8OWT5t8h1Yrr4RU160Q2sHD
vY3r7dO5HY3heVf+FOPLttpUW/rAW7vmphyexgY1OGfnsMq5nUPOJIUyxW7yKx9kYpzVGrbOXTZt
/5ReNiy9DiB1DK0hRqlYWqzeH6oUeCk5rx3qSHmEWgJ4JGQkLSV5XxhhyM+BmU1tDIPRhclLHXLu
YumvqB/lbd9O5LoQ/WMuhpH98iq7EL31YODUYv8Wg95UejOnNx/Eou/bW+k4HitkICe9kW/3uW/U
82EKLAdiWwjQ6AKEDJuKaUttte4eTmrv3nYbPczQK2OQYnlxd1g16t76zJZ/+J11PflVhPx7BiFT
b/xV6PNjqSrqJMIXFsZvE6P495Zq2Lle47wVYT/qQ9qzLrNG1K+00dVa3eHZSTFNzgB2dd16kTtX
9hIsIhtgv4EByrI8U9Nvd6Z1vxPc8fIr/4R6fdhK8yoVAPyKcEMPgiJWNOxfyHxhb9XGHdv3YQOC
JNHuvw+li63ag3DQuffSfTlOXfaRFT/7oUsjpijct0TXA2+2JMrZ7rdrimOcmP3ZYB+CJN55Byc/
XYwJQLBrnGZ4nidf2QS5862MGqViwebr57PzxNwYvcp7DxIXakDgJ0ub0fcKBzg+t4spoR9LWwHt
9XcZy2QYic2iZDcA/ApTm80ANcpe9nMSWGRDtcWPf8bf7ngXUGaONl8slAkF9hhKCWNuvHPd/tAd
DofjYDy8C1f9NWS3RdM4NRfsu+yfTPkNtD6oGu3x+Hu8s/gqJgx2IhbmU3hCjIfuQ/BZJNxgrIyb
B0cvvt0NbI8c91054914vNgs2I/dhTfmOlzUnfEXG2MQzL6/2cbuwmZfeg6D8a72F7uFiyrX+k8o
fP1qZjkQwXwlyKTsMBrKPcl57QzswsTFQvRCtylaU6omVicKxHWZspkFbGC8ftaTMZeccZFgOMRf
CLBlA3cRiL1wsD8GYuwOeHp3Y7vjIFCb0Yx/nQBTHsNHHYiN+TFUxoCxi9dgtRluNog/pokxfGNU
gEHvESXJp41d6NcBNqGLkNggKGLNGE66LWYNm0khgyVW5WRu32D+xBD7Hn7vOjL8gmzYwmq5QSwF
tgXrKpTz+fHhlpNi6rJ70y0RmPxNOlo+fG2gHULi8fI6jKcnioBAVOusb+7bi8VXJZZbdpAe8bSV
9SSjJfxVLqY4ZUewWoSzHDk9Zzbq3dHgprjOHgG5SBk7iXcMWegmm//LToIukI/VLjXJtot021ll
20u/XrRdY2nJxuDko5TdpyxGLcY5RrqudjAGH3JReIy4e3WDUy84OQ8W2dkdz0ofYxLzIUZasanO
bok9wYZcMqqh7WlO9v3GEJFPN3TVEvxR5nPTNk3PCNS72N3al/b1Evs2WKItZx9T4x0w0xwa/MwW
MPfJMcK7GY/d7wAzENdEY35irhbL3Y5ycqT/KdwdgznDP1soxxdLiEWAE9l32V3HYGUKZDL4dodj
LOiGGLIGVjhvu++Zt3hITjtcfPdv4oCr5uJqBawpFhpeFJdeMBrOCqHl+bAqvZn4wUXC+etVy4vz
lAtu4m1zkztWz/DJokUKT0IZD/5mN2RTY6kon2umnmk25tqu67IV9pVQYlPjcY5nnFUZPrNYfrPK
v3FzN+5m47LYg8VM9HxnErju4ns3XtnKMVuMF7sVi37ICuR93AReqAkXo/7btPGc6XjnvEq+Z1g9
3oinchm8h2RmvPECxFpbDSUY/h/zedeUJs6DGwQ/Q9e1caNxKLmlB4+tFn7pc5mYJeMqX/gpvmc4
G7PAY46C7x1fQ++wxLYzhAR4HWHaC3432KawqOUiYGxw/9W0sS0OeFJUpthBJs35ubVFvDVB0Y3d
SWfbdd6iLdcnjlWf4d5KPOTvAtBPFqk6ITwP3BSOPcIXuz9vdlnlVj6GryB3+pXU1JzjB8lG/66U
eIlvsAdFN7Zj97zJLjKl7aGU9YuQA/7ffaid3AeqNrefeMG70848uTQxnXZPC0hBecV+BzBznT8o
e7RvrVHEIXCZk+Qy0KNn6LnEbYlZHh6sQzHRvlAVbEgnCXWMb81zN8ctBXMgla1pvqF5cJb1WzOA
2MQm+F58M21q9tTTeoNIhphuWy9AIhZK9U6INOyj3mTtJWL75Sk/c++w/6ei54iZx8gHHONNvEEq
BqyE2Wy2Xq/3W28w8PgZg155ZLPgZ+KdbXVsMJl5OFeTwZ4f8FNc7AXMBg3XUnCO/QQBUc7VjNtR
q5X1682dUY2h4QlONlswwSj3tgwY2h8msy0RsLU3knP8XQ93d/ETKEeQbw5GA/7DK4PXQniSW9yK
wPMCL1BukuOdEE/emM0GjudtR9j/3qAnvwbb3mDBDUwGnvczcBgXZ72cz53Beuv0BjOxHfDjaNub
bMEnEAwH72jSY1AEGz8mrjPjGjhssYNFShxGfmHvzpCTgTPy+/aIH45yMBphMA0Gs0T0js4I92O7
vLJ3JMLBJLXt6ZYD5Hrt+Nut89WTg6+O8AQ/jpaOHHEM+njieI7g+pp3moyaG226Xg9w2EYDfB5v
JEbO9kuuPWcwAZvTcWpnO+g5o60QI+mDpcWwLGtnPfAmDogLQgxGNVy94H5NCHAwPh1O/TUalQ4u
Cv/z1/bMvfOOnOBTq++s8Vx0XCprn7DKJ7htNUPi5QNl/uBmck71NSVXlD4Kjh7BHjjJRuvSsXhQ
Z6sCABhLM/ymCbTE7CSZ6G05o8tH217h8q01+pn5xzcB2lhOeH/A9bYevzKtlp34bYlvDfCGwPny
lPU7SITg687AU5Yqe8Ae0b1Jlixr3vFG+x8egTCJ2INvi3TAxSpp2sBYy20E5ofgA3EC1hGXHyx7
iTxioPan/nSknugL94PbAL6IobyKyRZ5TokJ4Wl+MbmT/Q9XC5QNtiCkw8rfz5pM3YiaRem8HGYy
YTy+ejixDEPuPuxSrieFqx5tRp81lqMetHkg/NY99ESuAkku2SyADUELxe56Mpm0HLSUM+9Nlw4P
wohvOb8p+Y1l1+N+sSO7mCEDXNHtUimptYMnP5/7PWeyFgJPeYvsTyZK29astYvz8NYDJPTk9px5
KKeAHgsGc6ACU4xp7O4duURWPZagMjsd9SGebkMEozMGgtObBMF4EcwQG4cZcPYztoBIjBmKmcvi
ciYzxGTbQNi5423GEDAFDCLStmRsvd52ObrYPWRzvt66A0Ogd9bqwBD3K5NwM0u+zeQz/rj+62t/
xmIP1l9bxtFbO+ub/PkhyyYHe3C6JMw8QwfDx5YOa3i7HPSwYbZbww25Xih6y7vdwDVC0LHd3SJI
uxRvuwZEIPioMPi0nGiLRmRsEbcck4Y7T8XX9iUc/h19gY1j1562mjF9TD4SGwpGmp5zyY0Tp2FP
9TyPPc9bRjzUV48SIaEmDwG5SyIuKhAyYxtmRE+i9JUIXyQqknN43ro3qvr+/ORG8qsle2CK+NCl
4eP2TKIF1AlQvmECNr7KT3aHvfRGuYKvGMyR8mNjGN9EOWoRGUkF1X2lyBevWQdvsHbACkISeITy
y5Rf6DOif7xuAQ9G+W8mIKSZhDyMGhuTEVo+JwmKJR93XBqtFrjDA+0Y+xR8LpJV0k/7SZ8aAGCz
kz7rkHVUc/RSszW8wJhIJP1YAt/7aPiVikueGUNeGku6srkNWgA4QOnK+ziyfXV7ba/DVBEwZAUO
kHOee1qJXiR7X1t1DjCPeAsPTOK1r8gLtIV9YCMdA4oFVyKtWr32qZePk+lA7Ds87ZeXIayeh6pR
0Zrcnk/tvs0p32jJ3nHaHBJeUQjMBPunMUr7eLFjsQHDUPavxN/OsjsgYq08FPcbWwbXiGu2cVyx
b6dkIEyxeRMCXhUSy/gIq7dMuaTcogdVWCMJwqneI8HRexO53NydQrzcXe0SwCyU75vZJEU68rDq
FjKa31L7BNaYeC1JVPcpPndiooDHVF53qafZDr+uRpMRiull25DJ+n16mCvxXmbec3wGMZg2d50+
zK6bLTNL3cnPDQ/V0wmS9B6ZZ51cRQOY2zR80njpRu4xJs6hIghMXMGR/n0MgMKcsn4nnYJgyBWP
V+fsqWNjJ3IbEyRx6Os+lzyNs+GdL5/s5zzb6Sy4FOFB16h5JzkrBpiALsEnM7j7mwdRnIK4mxoV
IMT4o9zMpkcK2aUQXvrt4OAfT3wy14isHVZHf4lCmKY2fI4Ecwin8EelgzaAFg549c84cIlH3T2C
NCcsPuIKvMzg6RckdI5zYLH7JF89w38NK9qjRDcAuhsdAZFMoKQI88gG3RDPT8Ve3/5lGLvarDMh
2DnG/rrAfzttEggo4HAAgTp4DFvj9wYCBlO+3G4wJxCgBoaLFSS4/JfsVcQ96BfxX7Ns9Bqp0Msq
d/RVujibSBmMPEpuyHDjgq1ofeORyL1AddA/bPoAgYgeCx4DHkBbAt/KRUOltwXeD+EpDHNN7LDT
xxqCiOgf+4jWUO/Z+qy9sOdkPLyO3BRieshJUKj4kUqCAU0tDm97teLq4ukfCTaaIu+l9sMn/tqz
lgDz0/UWSvzAAcmqDsuM0ePOM8T7Ts6K4VQnmx/6h8ORkwGhII6kt8ShT/4N6R2uWkHsTY9dm3Wp
Do64CDOsYnvgp3ATv26GCXeifnNYb4sQkEDZ2AKLbZOqD14DUn9x0DiUoFvQiWHfvqN1d3Ae4MJe
zjLZtObR+kEBA7UFVMZXjNDz6xzbrcVt1RwCb9b19Vl38d687/ic4dDIRGvexP/ECH7Jd+Q0AA+K
aGi2UzIEZ4Di+l0fHG03c1lapAjz/skmLDYAQ75/9XwSiXaIdCCLUrMZLATTnLTsl8uA+LH3cpse
eOee4UWjHB3ZBrGgCrRof9WCT+zq3yrC/If573353/Z3yhxOUfz673+ffv2/YIqcUqEWbWf/OD/u
3UHg/g//Rz3W8/eVlr998z8rlTpdCwhH1aUGV/pfsuNUKpGr7sBySx1TA15dSip/q7akUsmkdx9o
UIqSIDeySGn/pVLJovXZoN5bFTf9u9WWf0U09qlUAg281e2A900ivvFXyfFulYOQeaKdTHufr37S
gtCjYueuM7bnNC2HUG8CrFgB/fbKe/R4wduYG0Mzp6YP0Ixxpj+bsgW+7r1tLGmGXIVlB77OpnmB
Xys6nBrxlBp14PULY2C+2070vnnRC1pBet1HFAZ6UUJnamI2U5mc06ZzsdrzF+M9OFXs9M2wWsFD
33uphosmO3D5HGkwAmv6q1+9iWVTE3LRU2JwmUG5eJRM/zd755UkR5Kt563MBgI3tHjNDJWyNArA
S1ihAITWOp64DW6PK+HnhRZo3J4e6wfSSJuxthkUUCkiI92PH/ELDKkvshN9sNVWhcmEklVcD3fD
giog0BSrlVN6kE1i+CAMt6PUmaQFWpN+rM0eKnRh1Wd9iyldYZnRMt/qVdpNIGSGN6yM8oabsYx2
8DrchpmZGUb83Ax5+5DXitqAh1qKu2xB+B63KyA6+tx1QP2NiFioY98NtuerpSOZv2Rmso+S2jnm
Bfr+Q6oNfAFbuk/r7rFDWXG/1Jl26NaZ1DIesP5oB/2YqY2CtnIznBZHW26yObOCKl2pRkflS5GZ
nuk0d1llWeGKMqhbowK7n/JhwxQThr0uZ3ow9vg0pnr1aFVrGq5xhOe4vEyVyCrn/muRzuHctCCH
6g/RQlyyC+Wxn+wVBQMsNgoUhvdrLT2UmVlCYNlit1bgktXaxw5zyW4/9o0cbCuciyQ+mikwtroz
nQkrkAp1k5oJr9m/6DHiMSDNPnezzJRqm05IZxd+r6r5zTx34Cy2ugvmES43Sl14t/R0xKPMZMiZ
V0fJzDjkq6UJWjDz+0FBICYZswxJ46g5Oaga3PWmBeVTmvtHJZvcJWrcJkVXsEXuIAFmV+AQO7V2
5I9NOu9red4btVZf9WHdbjtT1WAuoXc9ttLnf/sgCVD4L0Pky/byj4ehS5sf4+Pbk36Jjvo7A4AP
DgAERmy3BKz8OxZd09+pCso0MorWhCYR536Ljso7wyE8/upfIBDiv0ZH5Z2KDL5um6ppAUn/ezhO
RfkjpU5ERwVRPFBIIJwEYvQnLPqQaGbcdACZMbcH6WAmuW+XgC5lEOoXk/ji5WuH1IEdFa5RNklQ
DJryoAKsbFrV60diGDaXnbeMzvK8ZGV0K23SYdmqZwBQe6BTHgpFqAYyyjFB/sxYZC0I0tEVQ/7n
1Na9tk+6CiuSp1LJ8DFCGsSq85MqLIlngy56NWW307pcJLYUekm3Q8cEr1/f51IUu9qw4ntvnttt
wvBH19yycLb9VKZPlWreVlHf7fUWc3nQiWG7ZGSuXVt61uBc7Wb4yD5BWHhYAr3RUB5Fd+44rfWH
WZ4crxfk/cbpHTev6eIDs+suDYFxFznknGVPCrQ+TdLmS04IhncOEplY5LQWxUhhjp236YtMk8Io
lEsPYpXAMTbnEZDhVG+eXqu+lfjVcigzr+4DzckwS4LILit+lfXHVsWwKlERyLmWsXMh4GL9aH/k
MoN1UHHNiRDtQmy8Ah/LyL20tWOaA1tsizG7mBUiW7t+mHE1knPpDOtn3jvcinzonhB6SiQv1a3S
jwZQsUgXbndNFAM8QtI99f8TEBhqmmznv4oKZ8Sik5fijyHh16d9jwu2jIGJwBI6TEnf9v+vccFy
QH6zv/G0sG3+UMjRfs2a5HcI1eo6aEPhLqKZ7OZf44L8Dly3ScbELyDIyn+PoyKSth9kpCRVAbKI
SJryUzzohZ3E1LZSAP223Ws9p+di50c4kYeqmSlOl+Tj3FP7ZcZOX5WP0PiZKkv32CqdsaM4DD0H
bZq9RnkJEE2rPypMePty+dhJdko8wBbrQZvY5dl4p3ZWu5uU8ltUbo+Sun5IthmVxozDy9ncTe4r
LC4bcx+j1LbvNTDTUXxA1JYjN0t8h108zj3jRCx9iqaaYKBWIBxW+uzJ1B3zzjxvDQRLZWwQdfjm
cMWs8DMCpJ9QZQwbPWGkoDyqPb4smhLle9OWQ3NgBJVN91U33cdK9yHpzddl0D+ucvp1dJLTqjIM
wBbhOZu2cMRxbRzsz0UrLTttzWjbLBbGoNZNhpF736K61IDXabmK3jZ3/UQeV1q5p1vdfU3egViO
4q5G97XX5vtmbY+9VeTHOYbVqC7CZqmF17w6E1PEZKCcqywAwYkJj2a6yshm7uxSYSiSkoamCSP9
JmWOL9FP3DYJLg1a8/g+VeVWHomkYNtNaITw5RFyuzpSrhzMXAsk2UqQxt72KHd97CIDH0NVAe3e
XatUtr0W4oqr2piAres6hLU5hPGKVuAiD4/WNoAWcdQJh6W4xgvG2vpAIObPCfqNOOblgTyVo7s6
43SzxZ3xZbFR48u012Rp7VB1CNhKbO3jRZNCJ4o0N50ANTXyLdFK2jfqkAJOiLu9vbaVl4l7U0dq
G+owMBPEOEzYubU3ZavzXZ3+37nYU76Hrb+krDy8VPGfxCye8z1mEZl02QApryNNIr9ZJP2Sy1g2
nBQFuTkbqjoHO+ZJv8Us5R3BDKwzgGxZQ+jlh0pPeYc0n+lAWJFBhIhI93d4dT85iP8es35Sj5mj
WEc7MaXU6nI1nOKhDYYuUgJ08ADMwlzDoiwpgny2wd91C+o6cdoFfIiRdVsU52wqMoxBpPeDbWQU
aMmnCjGnRrXqRzTMsucaj5N96hhgLqSoxGNnG7xF1q1dh/ILQki4y2VS4cgA/dc6aNk7Pl4qDcSW
Gev6qI+OirFo3zS5xuV+iVK/aXMVSG5nzp/XeZCPY4UMaEoZ7Tn5lgTdOGEDr6rOsbVmZD2y6ZpA
JHMHu3Du7VK3UZGus8o1MUWi7uyY31plfV6s2nzfpupIFbF24WItTohmjuNjrAzltdqWgyM5qA1A
9SV+O8MDvDuhHteu71NnoZmTJutXS3MgC3YWfWa7mvdou5l7C5ULpOycMpy7WEIbvyXIc3hA/pex
/4SO9g2Li2DSsWMk5dgjPgxZfZUsHO9G8KoJRLzBVKqFpHGLcNZIBVw3vi90g+aqVl1Q/3EgobdK
GY7xXISS2iGGN2zxl2Joyk9FFlv3dhWtgVnP26XSHNldHEy9q7SfIWzUkm/bU39cnTSsTPWDveSJ
p/To8xj6KPxEycScSC98WJE4tUndou5LaU38cbE+KPPymLRZYC8rzfeaQjwzaTcPJZSbLkanWNeR
eNOKC1/ncmhWGtyVnF8ipaGNW19GPdp8Sl+m6amBy1cHuWXcCppRmoLyhFGsD2U6d+dxqNC/6zhe
JIRl+XCF86nXBpQImhG4HWLJO32rdRChcvN+submYZrKyU3i0Tq1uW2C7NDwsVU25HeKeQH3uKTd
+5G0MrAobD1dMsvQKdXi+T8p3PdYSCD6572v2xepSKXXJH3h6xj/JCry7N+iIrUYnDvilyoKPDBt
3ys84iXvZJOP8f/C5uSHqPjW//qNavxW/P2ayanvDPjBb2ql31PDvxcVCdd/msmJDO8HlrGjrk3W
VMjiKxhUXOc0wWverNRjzkH/gKaHjUK32cUXS7bi7EDPCwexDZJwJmfznYWm4bGTl/i9odfGMd6K
D9ncf1rGtr+i6iCdjKp8NDtcJxX6XcU8AzlK6AerUUOyZYN4UJOhOiZJYd0n2iIhsVcv5oM+Vdhi
bppSoWSArIc7rRgzzt36FfnoyFXN/rGtik9RPIIs3TQE4FAx9BMbxye9pFjJGpvRrLJSyxjWtE/w
qq3UuXeVvs8u0HcElTrBA73ByaGRHeYi+Sx/XZO0D41eml+NtIrQM52ru6RUDXk3o1v7KYavfYzz
zfKa1mrdUrK/KKOEr61dlhbDI61gtjJL03tpZsCn22V+rSWrOzWIcL6WMjahyJE8d7jsPTqlhli5
U9dhpze1V1r2cpaglYdVnGp3bb1qXm+qog+Xj8dEqeDhWKtGCivzYx7FSFKwmvamVTkPZmdvM32l
dsPboccdVHfia2dZqielXXKnzc342msSTOOM+oJ+lC0DXpO7+dhOdX2sS9n0DGR9Al2vhsxFxKw8
NoazYBZjVrdOUdZ+Y41KuyvyAYizmWOF29XVRR9MNWxYBVfT7qbnMZ2afS1F1j1tKayil0JCgC2K
npzONA9dbYz7JGlBL5YlkoJNnV+dpdUw39Pxv7DKdJ91jTK4c50klxGKm8iuGcKYEqwg1cHswlDR
sLM3LJLldsMAQkF7Ld625uskdBstO4r2vWOv71HSqY6apqnoi3fNZaljnJx42d1Qq1QM0RLfpV1f
e4OVYboyaHGIAVXjRmv/1Sij/DrqSbW3EnUO/+0DpGNRX/71bMCt8y/1P/7rH48vOezRtHz5MUT+
9vzvEVLRlHe2JbjHuomADdvp1wj59htTV6Cu4TD/xwhpvRMSCbhxUtEKd3gq7l8jJL+CiI3UC402
0g7Z/FsRknf/IUBaNjI9Oqonhk2HRsg8CMzyD4ESQjWGgkZR38Xlt0x/WmQUr/Lehf+9X4rKQ0d7
XyfN3uJMT5heVhhP/XCy3P53XPTbCOJ3zeb/fgU/oaKTaMg1B5WHu5YsoNgWRJ3oO9uZO1/Wg9Fh
/dnepeMnklyRRu0c6cv/3SX8h/nXP52S/T84AkMehN4sE6F/ngg8fK3yl3z8lSf6X276QtI6vKT/
uBurLy/1H9f9Ly/3y7pXRfMXXVeN8xzGvVjC3zMDGjTv3siaCBT/1PtVIf6j303P0OA3kEe5ul/W
Pb8ixxA1FluFpq35tzj8tI3+sPB/q5dE4/nHBW8gCmSlU6ZdcAQ40XS4SjdSKCicTHnti3oUf9Wv
uFmgwwkPst8zbjkqD522U26iu/Q6+ZFXXdZn+BAedDkvu5mD9Iigk9sfs3P+UhyQT9LQogdfcGAi
c8q8GLw7MGMwBnQTmG6bx+kAkD5kCsHPi6sGDWSACI/yNlhOCWTTNmxPZLXgiKYTCFGoput+c5Uw
DbvD6iHzGehHuNBgG1eInXVoHpuH+EhDwc2vdCGA3FxQQDs0fuPDc7/GV0bSiq+5Q6i70mUG6Y0T
9zm/WGF7VY/WjRm01/WSuOZBd7djcU0PU9j4ZdgHha97Ushs8Fjf0d6+Fg/50blCHQ/b4xB2MG+o
wg4gXD3pYgTwyQ42OATG7ZfkBmMmBAlAiOZP0e2oz7vlc3kcDowBvYyX1fweaLDXu5EPPM7ZKwHU
PU/1om/mnvvqgyJ9uwzdU0JewcU2zd1CfVcfet+Tb6PzckyDOsgBEfZ8MkjyAF1nvz1skBe70+gq
QReaH7sTsHGYWaarHfOz5c2+FeQHJZhvYaDxrPm+vIO3Hjh3GLf2B9tP7mbX2udBeQQNC7cOPHkF
A2WCwBcBTU+OwNN97ZtyzG/zL+qr84nOENfRw8UYH2G5zK6AgE2ecezPs4+q5QGj+93k5UETyj7q
BeF4tu6im/W8uuDtfNnVgOq0rnmT3cvn8sv2vkVkFUTWhJzLjj5ad5XdzjOu2tW59If8AfKT1x6W
b7I/7I0DFli8SHqbnCZQJllgHDKgfoqX+9lFvxhuEUTaAXHFBmjvA64Mh453c/ZpoO1zf8tvq2MK
vgV8jSs/I4p5VE/zs3QoAUipXKztDa8gYvhPDvX78qQdxhCzCuR+7at+r9yyEoPIS/3Ca9knMv/2
ZTxhOXObfmb/8Mjszjqg9o6O21EH5ZDe5A/ZJTurx+JsXuqTfZ9dLHZAd84OybE66qf+O3mfsBt/
rf/kgEH77J9s9Z/auTNpfW3WrXKBBeShHYqJIgwUMqpQkL4brgGu1jcGpr7FriwOzWFzdVi3K9gm
6VEDHwNT6iW5FVxDVCwBXsyQxGWIUe9TUFICTATBEFlZKDCK2x3YYX4eKqE17LLX1LM8VtEbR0Bx
Nd/yc8/m+9ZY5cNJj48lFEmBAR1gEKKRHywhrpgnJcRQzkWWPUAm/mtJgmodDRrAX7fP5dMEhzgP
8idYXQuMWkEzhiYrTEim070E+lB6r7sd/zaE0cfENw/FCdEPKAn1k/0xvjA7ucbp2WYtXcwbFuQh
PqiP271xb3m9Px2tS2mFgLOO8bk4bdfI7339xgi0+tbm0QIJyRQezpeAI0LgFPsBuhCSTYLohmcG
iD6AxBVRYWYvrDvD7T35OIDg+fIt4/kC4yoeGwE3E8CjEpIeI7KDcZzPWYiON4HVvrbh4C+u4U8H
6M3gnryRB6c+Tipr6LAepVP8zIpzm/2LKVgTgP4E/DHefyGGn/WALwUeYnXGAdnFRWQPCunk3BYC
ZuXl180ffCy07mlgFQFIHJaeGggWv8CgoevkVXtB/pZu1qN43+Kyfo5vTMCkeCHxlgysAKGxBQ5t
WHsYaIayt7g5CCTVBW21FzRK0+sgmYHZOuWeDM4JEIMvQGGdvwYjRw04rjc00jdsnODvE/WRKKgO
husgxA8qLONRLVCiNkQK8dH6GLsdyy/90PHqDNgOEicQHW6urgYoZbnRvXUYgfqpgQRmyHGTY/MU
Awj84eD/k22EcpfYL79nar8fmT+BSGYrzVVNs+VL65kX0KmwdvsAJ0nQWzioSHwnnbv5sNP2fAJu
JQCzc8I3UXFWLdwKBwjTA1QCf4TsJLFzAGUhnuyvHuSTCuAdJrzQJaJg4k5abhMUxxUwFK08ttwE
Yy3iEULU4JMdmMHkczSDphaU8Z5TsffoOM47sWzEIckv3gjmPYfrxLPNQPG7g32MCFSdbxPKkf9j
C8ufxmNxEC/YhyZrTN6X18WHiLVPCJqt1/Pf6HXLyQ5GT4M7KP6JFfQi1jMVtVvzd9ieh/xe54Va
rw5Bc3mCDouNqZB88MSLt55ygFkfDu73D5KRKEys7hwevA2oGvK+lwkS7cUWjOBdC1bPgmuCIzcf
hqV15aZxiGs+0YtPzt7w65fskdfnvgKa3Eee6cmAwTbuJ50GL+U/oaigHgXTUZg77KTb4inymGdw
Ses3vpY35tX6GaBm/BDBKXrqTy1rRw826Co9JBlpb0JnhwgIb2omz0EuNoCf6Dp+wp6FzYeNTEBh
S64iwIkyEhP0G4ExCukF8Ttxz3AN5suM/Zizo/DEwShIudg7EzgNljJWrxxBYinXHhg5NnvNm1R8
BvhkxplBjBu5EbwrkzcZ+ejjSaAdha4GRW7ADeIREjC8zq3h5Frs2+2DfZkhHQ4+riC+zXdPPhFE
QXNODkyWxUJ1zUCCvtiC+gPWTAywWMCxj6MKtOkHiGx8BtxugWZ+A+UEEQckMVFBwBjFvTAAgOYI
fKABwk0G50dSB5CQc0Amo2lULqcRlxOqpyEwQzMU2M/URcY6pHHkjifpFqP4cGUdi/fSyfLEHold
gK5vC1PhqJi5ULiqAQhaQYVmaZAXWew8sSSqM7EJJQ9WMtFFZoklBI/I6wLB+STvAFNa7Htv+7B9
SA61Z65uEhCuQsaFHUcdgmqsbz0YoLmx8qD6+e1n54CljY9SHf+SBHMosYvFSk2vdqCCHJbCzofW
PZ8coK0JGE+k3XiIwEJrRODJW0lDQO4Qf+y9FCaH4VUnDMNzJFYVgUC4ovL39lExJHcr7igsVN5C
6LOo3MsVzid70ZPvMMe+06/ENL7r0lUupSvud8PFoEAUkv66vBqc45lvROMwIUeCOU5tGghUKbME
HoN4PRuSUA/dVPbmKxqXxBKkYHlOA12q9SJikeAgThwU7AvSaDmwL8aryfaV79bA5ojpQKA3oMWB
/7PdBUmzfs8KIOtX+SQ40RCDbZZ098aFh3sGS3YmkSB/BYyOlQb0XRS3+Zz4qBAIbA/Ylksyty+4
yYPPjXXlo/YW2+S3Fb74ChFLnDxityKfJcKQzFfNToVjgakJH73cdefeYJEIvRATND8ILNgZqqf4
A77rPO3t1ONSpnNCbiGIiWiH3Sdf6qu41e3R4EILbgPRk983nkNKbgfZY0SK3dyU0E9ayCMa8akN
ttNmXvDdulu/LqFIFAYym5R0pQsFGxF7tkDhYc7VAU9yoirxCvYxct3o/hGklZC/HvE9PubH+FgH
BQh+nneznNpLf+m/JmTLq+8EJvwDkiBU0Z8Kn5Iq5Fp8SI/QemSfBQaPeYZlJaRBqIog74xkSXXQ
+NCPyaBIbslzMkoKtLv3HVkRPDgXsAd/wrCDyjLs5C9YiFMzOPsGsQxQ6Qh8VP56Ga/LGciJb7sD
HAUnGEjUlrCxdz0vj8wyVUl00KK9c21CZFG8lpQ938uH5mRco0cDSQ1+kB+sp9Z8WjvPPAsCSOKX
y64MbEoJIzCZdBy4RG6L7Tqe+chUWz+8CcI8cX9ZKJD6b0aqkOqk3s4SgJdd+qQfVDI47ZP+xX7U
b9OA28NjsweESQ7mx/Src+1OWCbDaytQX92BFkdEJd7HdxLaKV1YBhyRpJkiD2VSDqcEZipUHr8k
U4z5Z6iB/Iy2POoU0e4V2RgyKSPgHyAR9rDe9sMLTtegmVcvP6fnGB2U/ehrwQxXnDQPvZsXvQ2r
bpcenE8Gtgk87YP6ECEBxjrhh/qRB5Pzia9XEkUfaVhHvqjtbe5hfRB1mPP2vTm8YO9nL/pykj6R
nrIApf4chT1EkPiRLrF6SLvDFgjxl8rNPkJGcqFQUWG+zsgyLN6LYHFguQRG32Ynco2CW0vnGEaX
Q3HWsHYH/oaUAGkoevNQr0TWyKiPt0i2fQlSk5qL8lJ2cT/2FSXgX1eMJ4ZvPWF1aMFG7pCGjx/V
1/KQHjovuW6Gv3xb/c6LeDuR3UawaSi/hNoJRlA7fA25xrer2DlBbIfSnQriu/XFZQzkyRmaL1+K
++K6xoHu1xxuIq0jCSKsRazpJqQQvViwY+DxEEYyr3RN9sNIzafwGIC1AWcOXxxrd/8ywM+J91z8
XmyahndvSLtF0p36ItkWixthTNhUWSDyWXG7RAnC7I7LAa3AEd3s5WeJGAV4E5aUCbdh5swjjQZW
LxgsglGAfik/KRQCMDT4c+aWDZyLFvEfMg2ZtMjqBD+CQ41iFCdZFUqFOEZxznm76ZShSHgMXCxc
Ji6kAfzfwLNgPEgSDW/Cs/32kSkGLIcCDYuOy988CWqLON7IsG4MPgCa40fW0WN74H5xKM1e/x4Z
O3IPkBOcvZk3BWhnUG1wkAai/zIEiQjDsBMsDiaHoExacJ5gPX/ryRglv+GNMlgyGhm/EBwB4CES
KR/TiWN6RbNanHEQInx1RwWiQ6GjVCZHaL5SanPCiHJRIqv46/xbV0Wa/Wfpt2jh/tCitaUFv7S6
US4kqWSajGYrGkuc694X8hQPqPHKGVJpewoAvgCLzGqmrqDoZH/bRCohDuZw1EG+IFHZ3DgsbkW+
tRwUcS5A6xcpFmAcsjhjt91ET9ElunRn56aDyzwd5kChwyGUm3ro0gpJNe4C9Iz698Uj0MFwOETk
e5htEbFloj+NmrA89pfCn05dWPE/0yUIeekFGZ+DiIg4Fj1MomzjCqdnsJO7W+xZ0D3on7ZdhWxC
9gBamWNAeRTnGwN8N/cwed2BMNj3d9ZpgV3J5hbqOiJUCY0fRAtEnOe0Exo+iWuEWAkIOjRCloRg
GBswbJL9IIpKca7YbneSiIaKax/NbwqJL/0jZO8J2pmP7AbvyEETiiNlo7CcSVF5/z2dk/3qI1hP
nfGmweSLQ2lhv80uYYLHiBwtult8kd0I5glZ8059LzQySOsoiRBQ8HsCmbgRnKWBFJh+7YKL5AoT
kk913xKm+EZ6jhGd07k+bMdKA/cs+Gk1rayJiI5WB5k0kXzZ4+ONOCYRlxnjWxiIdpvHxO4OT2fB
1/MASFLqG5zagl8UByvxUvPYHNRZqY+WDYf/Qv7T+SKPdNyKDFHk2FQLfAaG73tjuHFum4v8nN2V
aFHIpHrZZWZ7iyCCNBHqbyVJWLNPK7I7C+aKWJMzP3eUWqf1FPtPcAb344E5AmF63RV3C8z4oxBx
yEJR2lJcs2cxMqQEJMB4841IEUfyH5HiaV4r+6APGmRxoIbtRWK4cOPGA0crwaohaoiUriEto5ND
UtdoZ1GUgBojpIrIRRw7R684/dwib05MEi2HkjADAJd89q93K7Zc/2S3/jTOKPPGyIvEti7RV+VG
PzLkE+Q88r0n+X57MHMhseFvrkhkbUKjSC2Bvd5KNzNd5uGjcUgfjNv6RFcNdT38r27mb/nV8rWQ
M96zjzYpSXIT0T8W2UN0Gx+rB7w5T0qgHbdvNf1NVJZhQQKx5WtODyaJ4XCmgCaNoTQ+TKTEFHF+
F643BbmGedudrKftSH/P7Q8cmh44M5ZIei7PPSXmBUo0DY+9K19zAt7mCeL1Qb1VPw7H8swpREKr
cpYBt6fJ2dKaMMP+4NzZsTu/TuuuPbQ+ZoYn56Y4EN+J4rTP6bxpN+q1P1kHSm+0eGhmBM5/RpNg
3sGp/yV04/JSvKwv/zjhkFX8r//xP/tc/O0+/RJ//XFW89sL/TKr0U3AbTbCysLI2vpBb1nRjXcQ
hxQHVpKYQ1qMS37B4+oamvEy40nH0AHYMev5bVbDr7Bf5RUtW8XB62/i9P84qRFa9SYDJCAmIE0c
Bko/jShXJ+8KtZK7JzNqA6OVTyUGyU1vujWOiDzZz8smyOr15l9sYV2Mgn4/cL+/MZLRjG0ZH31n
L/x48MIeUNth0IanRDrOCeHcggG6dv7SJn7qcDwUfbaTldKDi4KqSEVzqejdNm45ccBMYYw9A6rS
cC11jGAGnovF1FEHRqFi4Zltq5ekTVip030GK6bIIEBHw36UGUYtiWeZG7iBz0ppBGsJoSo27soi
f6ybz4lNpMfrTgdL35fmY7ZOqPa0Z8lSAhksf77UB7NCXNHhPImx3cxMUMvdJyu9N3TnUR5kC7Np
Br2RM+OnlZ0THX5uX1wdDsxVT1+mZCPvqZXXdtRups5+jNGCirvmYxoj8w4aoxcnK++gU/tU5bM5
3ZZy8pxU8LbBpK657prdcj+ZYw6DoXFAQdjXubDwjKAUWJdAvGE/dIdpbhEqluZD3tk3szNFO2tN
yDIGiiXVdKVIWFicrT7dS3nvjybCUaMETwqfIUDi3pIiEKlRHcvRawkwZ1fFJEPLdqjmKgT88wVg
yQDgjllR0d+oTqG5QMs+ALb1cEL9hJXXOhg7u+2TvVYs7+VF8tWNs3VRnmSsbmoFy1gF/TYNPO6g
m1ejtE9Nd06l4Ygeswtq2gUwqOzS1nS7JwlCA8YYrrDMUmy6+AAeiwgDncDCVRpaxL9ICBXlp9m9
2BgQBaGOYJLH5vhZ+bbt23JcFKl7EggkrD/kxTglRu877eq1qXGHFfU3k5PenG/ULH2czPiUOIWn
QznJC+uaTjSfjcKtQP01g+WnrXSs9fV5S/sPMfejGLjPdRMIV1ks0vAaWXd9/DVRyBJTPbRK9S5z
rJ2uUqtGzmFtNXQt6+Ka0LrpZ+DnBj9+LntQlgkLLDPPRU9vzki4c6OrzdEOq+BTW1V7aYadsmAN
v7GZ6hqxTGO66dvhUA00WpTxXh4nRoyacZZszevsyO3S9rZIqLEKI8hhfekJviw2mUVhnNt+nvYl
FUdS0IebUMEcDbS7rNEd1+ZjYXQYA3CkYv88dAaIgyx0sDDBSOGcFctNDPWuadsHJ4YCifdtpKS3
23STpFgeOerT1MFAH4r9GmFpwxZeEv2aq7TV9OUyxa8QC1yzLG/jJnM7IDcFVsatgga3MvhaUR7s
ajyyG87JFh3/Rbj60+WgaA4xWgM8Yr5lJD/UCVPeASubzf6pk4WHrPOYyUi4xd6wYqU5dh82pfhS
T4QyZblJF8PDFOcyzHCZuvo+moJar/aRAe9wbYMO3lBqO55cx36DxK/aqJfGKHZz1dyaEWbB6+im
hXVutvYwatx+GUVvPX2QlOXUtWhwLUagW9OlXGg2GxTbFm2xdgwIGl5E9O4jQhOOHxU7PLPWU5R8
yu2bxqxxnuiO0ZK5Wpd9Vn1oRKexr8NlGT/ICVKh1fy+AxoCapTrW7w6LT2zhyswwEsCfqzFBNeF
kl5W/WnELRXsrYS/V9w0t9NUYVM+X9IcXdrGPINjZavXh3pAy6DpL7E23ZTaSEU+7UprOand5mWY
HtrJbYYvfenQHG3oCAxKuW87qs2RdVo716R9r5vTTTQ3IbAhh8pwM5iKLGhB2q8QV11NleBjdEfY
k6GySBc44FnCfHeozUOjcXRF0u1frwWREvx8cqmkpAqgTAVo5s8gh8wyS9NIm/7JjAtoCx/GgXAV
G0G8YrWtV1gu9b6mUWnPRihlfBc9k34rum0s5olZEwzS6EoL91WsoIWphpEfmo54OPnycFyk7ap3
qif2V4NuyaZ1fqfj2WXqe8vBC7B7nmJ4Vch81ONzb9NT1rSnNkpfxQZTCQYxR1hnTvtodQ6j1Rws
7blznH+BLPrj2Pft+IYKRNpiyxTTpv3T+Fcv1NYy822ADqdj0W7cabzzrNLk6FDVWqLsXwXkP31D
sGMaW/AN4PLHQn2SOk1qZvIFvR6OBhBDZDpg6dE9iE9DazxF1gyv2Th3HbI2nAlL/uzMnW+OxlWZ
omRnRZX31wtBpGd/WAhI+4tPDtdcOMtiC/THS9KMPLa0eZqfZrPebVl7kBwVtH903Ew9bCvzPNmI
dDTkVAXjMUuHnMjUtnqYB/pABp1utuLGpQ7SM+jLfWanni05Jyy0BlgoMdybwvJw4jvXSftBOAtm
VQyxMcO/FwVtZ3xzTbf7goOEhrrRPcO/Pk0tiIpUfdKzjpN5j1MNWmbr+IwR9bU0nGNi0MEttHPX
mn6cxV/Ksg2m2HDtdbzIheFuxj4z7Bds6R5Vc7npM96SdBBYqVcDpQT/TwMzBtDuVOgFLpUd2jDN
FR6Lv2PzMS61O50H4ZfBaaNKj71snhctOTUFxld//QWINfZjCqmRFoPuAwQlK3iPKD/hkBsl0tMk
4f6bEs44sx5oRfT9O/4/wNf5/wmcpmAaQEn9z6Fpp5HWc5J2v2DTfqxufnnu77WN4UAWRp4BtgJB
8TccGrWNhlmMphq4yVDd8OX9WtuAXVOwE7Asfm/BVOR7+wWH9lb2EFmhDbO5YCP+Lf8ClBh+WiGk
bQ6cIU1USxbVzU/9graG7CwpWfdkTNm91h1kx/gwqJUdJLFFey4rXk0j+yw5S+86Nm1G1pO7QnfF
HovGezPrdSAndwUYT/yL8V/EaWSnSyButLE6VtFwVNapDlVj2c8Ajb1CWAhv8/owtNXG7ppeDLgY
vI3sTvQEN4WZnlRhUoDHr+tM8gka0VntS/ywqWjMdnuva9hz4LuL2a3C6Y+2xIh4RChh2bqblfW1
LGOIuv3w9L/JO4/lRpJkXT9RjqUWW2iQAEiQIIrkJo2iGam1fvr7JWt6moVbIM6U2Vlcu4uZRXVV
JjKEh4f7L5QibGZOiZCKQnYZlUkGBZK8WQOsIEavFbPeSyKeDpA3Rt8sh9/8HLpFNBOlvof5g0a2
Er6M/8sQcuACBZpI43TOcgVjUp+SPfSquSd2ccPfjc3M435gUEeCl2NHPxJFK5exJYcLuYw3jStw
FCmyZtIOsAQDzWBw8zs/SA+J8w4cnapJ6l0PZQ4mK/vBjXghh85LMrw5InnOSw7s2qZi6JkQpXlK
Zg3RyrKjV6XXIBY+iTJYdg3MTM+9igf/1beADNpJvIEmdNQ97oRSGS/sdHjKh+HV7/1pibDE6Jks
yTbQ98KX57VHcR8T3Ekjpc/WAE+8LqJtk1b8aFd/L9LQmKg1vSETHz9Ylfpei7mClrk+TMy4wuor
/FBt96ruyFPkClw65kPgadN3Kc7TmW+Er7pGmmcg5Vx66b0gResy7q6WX+UTW/VvYh3oTJECniiD
VzemNuW3L7zs1YehPqkzunmZWFmFdWc1nN91aK2Scq+koTZX9UxfyqTGBcZec8hbcJ1av1kXNG90
oSw8v1FW8TAo08TQBhDFwUfkIUtE39subs2+AVrFravBLikd0lehBvoMF/IfqpLEiOaw+oD2exPD
jHVIEZQyHWCOYc5aM7vbLH+WK/5gdC/uVPs5VL1tXImJIcdvUhFPIbMGSQUTlf9eNsbcLsW67Yv7
pBfX7lBlcxUf5IlXqe+iueuPtVSrU62R3hRfSWdGV9w1kcKCqrZyNdj4BdurIfPeawWdMWqVRnuM
hY72vmdiu+K/S6aMu0ARPUsq9eSkHJKJ0QaITKvlrpUkfB1kMePuiUx71b4bZjQsEkk/4jc9zBz0
WaZZDicFrl5TSP1UJPbOKrVVGLn1RPFLOlpF+C6z7PQ8NidxQ49TwGEV2W09SHSecbo1pf6oIsRZ
NM60CIMPVycH7VmRhmTcS+aN44SgPU0ZJZj+McbgN3QUNMjUJyot9cKMPHhvkbdqVf21611jBvWs
hFy4TAtmRrnKYbFs3EgNVtlR6Rqq14bWoDRi3bSSClpbQgNFwzPbMYBnWIKiSNaUUzVzUOVSmUmh
pSA+dVEujZIfoWL4Pbd6eS1hI8p3Tith5VeFQRZethmio3GwNJMWr5Jcu+4Up57rZeFN0qCc+UP9
iJPcUh29LwdHWwnDX6dhv8gUXEU9gc2GVc46W2A7EWZU0zsWgMvEpxmFZvlBC5L7kgEK8vIxkeNb
X+9p6ol5kjRz2xy9ht0I13kvmAZq/Ap58C6E7pzF7g+ov++6HtE80TUJRiC92hJaUa7Sw0Z5PU1y
+lDlyIuEsmhG4CFJjWJKSRA47mOzfZIgJTndMFH66kH4zR6O3LuaGgfFUvZuKt4HeZ+mkZiSSYaL
0M5vwyKYZ5mFMl5ID66M6wWZ7FqP1ftUjstZymUe1nm9KvHYnklc1xcR4jB+AFUwQunGKki24gK2
TKCi9iAvcNlLp+EQrySlnqgF9+FOQlZCJPdFT0CVqDcH6pryy8LolX2vh09CA1vb1Dc4ZEkTnaqV
7ScfRmYyyxxJfGWz1FWyubTsgM1KwavmyxtdQ+3ZYp+4sUTUC7pw5sTtlnvZjV22k8HM5JkkknRl
mdUNYhZ3fg7tMkqVJSauMCFr97GO+aVuGvIXh2DpZQEBET8vnz91qjaFIpCAlStAIAS9fm8OBlAp
J6IUxsW+4y47OATVzhjXv11gNhs0JK8xmL7Ic7e+XimbIJ4hoIXmT1QQfhjIHP7q8omIgIFrkuyd
kMHLjFLAayLk+kG0KVI6nWFDc0Gx8XEtzWpG5UeEr6Ur3gMHVQlVTogDGj7FbKqEDNntRu9t+diK
9jgY5lrT94J4jKN2uXRLFPkdH7HiyF7nlYV0YpEBk5PTXa3duTC5DFzlIhbodHSHd20QWS7wXy/b
jLWNJBt+aF2wxu5LBDeDBAqbvEELi2YtYFfqObCbIrmLCEbLEHrtxLurbcqVquDHjyeQKg/SVJaG
Y+R1oE5RGNIdeSvHsOJUiP1MG/p6NlOQuN1RL/ylZ8Cak0vvvfHbbdO0t16mIvwTUzUyOSAbZmAK
bykg+vdzl3rfRM9dyP1xDACANpA0Lx3Mq9ugQv4pMmg9ZU+JWR05GQAVqcVjaItXGX/f8GDLTTSz
XHnPSImZGlbBXIkBw2cMeGiaM0/jpNL4Z3pIfhDqUOZis2B6K8A2sfWUymiK2H6P5VPoHFPfphVi
pzJ6CUZ+pWfuj4rq3azpYgAbcqFMOr261vzKmOc1Hn59Pg1tBwmYhJ8fEsyhPZSzUEu7GU6mfGTR
xLPIMmaKImlr2T9kqYkhlJ/TOVtVubXRzKKc9WpEvx33uwlIS/QMAFICqG0E0zlcGblCLba33mSF
1RUaRjLH4pJyF87lph7SaG/ND/i828+U+f/3u8Oon/bd3WFd1UWd/e7m8PNf/n1zsP81+kwqXOZ/
djj+uTmY/xoVAExKr3/Ts/6+OSD7BncF/RJZ0+Gxmty4/7456BhUIsLmQPYynDHp/6+YW4p6Wm/Q
jNGRk36NLNs23r4nl/uMvkCRSpH5UBjKez2kWyMwDqZcAOC02IUujMBpm6M9ptveVjXxc88Tdy1L
/ULQAqijK6VLo4XrxZtKRjzf7wRM0CudFGeRNs7Yb0bgUwH4IaXDthh2lpthHNipMz9tqO1U6t4s
0bFUK9teS54TzOIe2IWREk+M2lv2uPXC18empIjzRZoAcypjcttewfxJpom45Kz0VqVn7RLKYJ0o
+w3fu8nC8KBjyF02ITWRiItPGdQ3KMOgtULD03FQR5S4DxjaPJK1vZWhwdi3+l7O7mJPoUuZhq+G
q10HPSZuLgLQvnPbK76YdhL717E5fXuxLgP7SWm0vVLrdwisKTPVLLO5p9SrIg7JWHvvtm6zW4Ni
gYiC1zrF39zSrhAwuu1tH3xehIBmCQCY/GLCxgcfHrhvBgowbsRhk/jetg0DTFPEXB7AvqDcYprQ
6zG4VHPxINVcQYLHVJB2Wpm9VmPpxVOstV5HH0H5iPjUvHaT+0DWdz46KKrE1fCzzaSsNbX80RcZ
ek44iULrMK9cNd2mqY//XB6+jqbeZa+vYk/eBV5/L6v82q40d2MOSBHQnFiV8aQlGYymkKudsswl
4yUX5ehUbBNK/Q+n8z7kxHuO/f7GSm98hTMD7igd5KHgksLnBQq6vtiMH32IyZYyPEexe6jNCJ3s
gYPDtD5cYT95vvYIpfnDVTnifTs6FA3nv/ecBjmAz6YsidLVW4xisEnUizMZGBHGmq0evAtfB60a
PkQyIyvnfnajsGw756biMkIhDfSGkdyWA8lWX5FtF0G383QwAhSadkEjgxus0ZfDWHRSiXyZCo07
rYnkHCzq0VgTmd7SzO5ydwfH1133njTM7EQqJ3KYhCySnroXzfrcRa6zzjs0wVr/LWkdGi1qtJc9
zDtQFds7nb5PuwiX0gHd/Ab2gmbJq0wCYlQNxdoRckqZCWAJujkVDQ4Ugyhe+Vy5+ir1Znqr/Uhj
kuCgR0BiLpU0JJDBEsgkoJTTqP5VjP6Yb2FA55oVkCuKiZrm3ecDB4opc9OI9L1jSVeiv9M1B48X
2KpTKfU+8N78KHJke1Y+4oxkLljMcmFL+86e/bw0CvUuojwvLLS+EDhj5rzGnlQdUuxeclv4ISja
anhtDQ4rdg7cZUVhePx8Y+NqSvl1byysMEEpWea2KWTnplXEuh9IsuoicECyp4oTXVFnBUbtdatY
MRaELHo0TbOtIh/h2STRZ0pQ3sjGdRDIc6H2x8b29GWTSja7Ak2kAyJMHo6zkrwSNpuOoj3HZoK1
h3fnpCT2LX89GrnSgg5Q3FiHVGZcB7k9ulI0EnnkgdRfypO9vyp13HqDLkHyEMKW4b9HPransrlr
DBuK1HipG2vhmWfeWvaLKVgNn7WQzC6Cicj0fWvaCGpk6lomRQ/T4L0BxFm5+wCtwlVbmneyNVgr
Se5jwsMsza2jyuDP8aTdBHq5rCpHwnA2zKY5cI0hOZhmo86LPr9Ogq6k48tr0GG79WiI1OXWN3p8
V6Lk1g4Qa4JIniy6lqWeY61rAcnMeuXo6A3udZjAunnwGrZAb5oSr1T2TBowEVZqF5OUQtDngpFl
Zx4U+pFm/l5S0IzK7YqSSu5dt2F2K7fNlhNnqoXARcdrb9UZT25lbvHYBT/coiPtqMUkpAmCvhox
YGzyOAlFK8hgVl1f6a6P4LdCNE6r+q/ShDpZxGCLY3st2+mtkfKrpDS5bbq0neeGPel7roleusn1
5nEIzJ3Kwp0Uffa40qoW75uGgi36bau0Su+7XgdJU9Fj74aUcsxwRFtnEXbyjl7PEQ4xres2gdeF
qqXZFKC0qmRjGLzBNj0wWSlXMg4qGPn4dQW0cCRhzhw9QAa1DLlE29PCTwE96/GDFLegmsDTNa2B
1ApFman4URp1f1UlwKUls56aUkcHIcJVxjbmSKpwod+qQ83pJ9dbYUc0P8mqyaEPpZrdKgouvmb8
EIv6Hb3THQUgroUtMppGBSI5kLl95X04VVNVmWhdks1qyBFq1UzDxpiGRXorZfU2j1jvmkrBLO/U
hiIXsqNVwY1KWOnO67kopg08GDKcFBU+su3CGjupJSUCNS7KScsFudeVm1745rSQ2WEKV7j0KJk9
Aj+IBfSeCXquGB78Urkzc1jfYRAuDNHt8qhzpjqVySkZBS30pyK2N0q700tvXnbVc0wFB8aidZ+3
UxdNjFmCvgXkMBdhtJns0w4zjYJ+ugSRSZLRNdCKD6RD1rHELUcprEPeShDyRkFRue7blVBxzsll
Z90F9xVqOPTVvSvNyogo/OsySt2FjPBMSB/eZcnEzhBNrLx4TCjzKG31hsrEzKr5rRRB2bQJ+qZ9
cv95nfIGRJ6F3txY1JCmTtOxfSgVxj3A8R4qpWEuDJkCp+TH9qxskFOTq4XV6Pd2A+ozNA9uQ6ok
Dxx/VlI85hVNMpaul7kvuul9uEaP7L9uQ99Q9l6TvlpZU809mP5cNY3rDtUIdVzW8mCsm9o6uOEg
5r0B5JHKFHeL8HWsmygBx1asMziq81IKSo+qYy3Ngcd6LQu5arVl4vVH1w8+hsJ7btL+wbAes87t
KPD2R6dpt10+TJVA4qIsiLltiAq7aBepF21Yaps85qFkqjuS2esQS1OXfzoU3NgkVz0aFiiG4rF2
1HLpVPa1yOJVFYbH8XYI8AZU8liJkynpTv1hFyrygXuUixjUwlVEeWPW9oYT2FpLihiRD2q9dNFs
on9D6zaXKf3YATe4cigX5MkdKySFMCyb9soIMRcLWozSBSVIp8zWOXCBDgPolZ41ywidlOve8TCk
4UoJWom4pMs7x1uoPTXLxAQ3o3rgHGWuTS3H57TjSNYyksTAWIVCupJFdu/EyTO6CPvangc5JbWU
+ikXR4S9cwf6Wl2VU6G7f+lqO8OnG+zoAKAljMyd7Crw16xqxSE68anrUINnJnKYe7oJrrOiaKJK
0lxWya0S1bjPxVo4KqLipvYRRuFHW2drURTLTIm0SV4DbnCMAi9KH8YGyrRXmYvK/gfICNTPVb2b
+xkew35fzMw8mBlUalBMUY2p6Twoniim1aDvQ+O91FNv6auuttKCYhKVdzUxQjTEqkTiFTQkARaZ
B0q0TVHf0PmadxH3c1UhK8xhh6oQZXQwpk1yP1CA7YzwOVM0bPxGBeHMngWG/yp6HlcE6VSmyhGg
mSVVJmlWgzpn3s+CVdd0NBg0mK+keQ3+52o4k63Xwnx0o4h6eERADjjeKlv6S84L+F85xkYCBpgT
PRtt8dgE+zYtXy3dQkfGeXMl751Lz7vQFI6cqOX6XEZvrVpdp37L3KLGQk0SjUTHp0YyllWiEBNK
tVvWdrCo8C6qZJkEt6nBSPUagKeECrxRUnt0TOkvIw3gqWs37k0cqe+SLFWLPE64rsfxM5t32hqY
6GmUdtJD64l3SRBwmd2DK1nPRuaNJSEV0eeufOzaUR0+fqxi91lh7geDRSALk41k9ccujG4BT6kA
BeqrVKEyZqvBo1Gm73Ygd+ukvJNCgckHMpFSzhGmG8VbwypZmkZzq1KAmBAFkWKl7G2E71EnPvpO
LKqK4mAR83mQmVxlr0bEhLwKPmIPs1u5qFeVx6jkpmxM1z/0zr0d95XLTcM1bQKC7+ElaGV4oiZD
PlmllvvaDB0USsMiEuQs3qi/ytrkVRatPmv+ch16TpEUfHwOthQ1axzfoXG0pKWZP01q66FO0wmI
wCeVq4EzDX1g6gbhy4mlQ22M6blcHn05uB6McRpM0o46ICwpKDdPRYxVQsshkfRcFmWzwH0r6w5t
nzxkhNAZbeBRvtEAL6TJwULuq3iSHCNVH1YZMMil2gbzQF41ySCudK/h0qkEz/mmHcJ2lkqkXEFO
zbTEXcQj3QbzhbcB4cu3shDBRi9ehYEEAJWC6dL1fFQ+HefeHUVjr5sKWU+aIJUU3ZIQ6DMZG4tC
o73sBCTb6A8dQx9JzEH1r2tL2WWJ2k0KxzqIKLm2vefKN8oJe21LWXfFoCDopr/p+daqtfmQW6gT
uaTrgRxPAETYM1GRYBt6uK+UGjqBXAOKEvpbmbfguTj9acp0R8NnffdchlLbhfcYZpuiodI9ROVj
nOSPlkdibAdHEbAVjYKUMc8/epiVNle62k2nJAWMtLKsxUumcsaRLkO9Sp1DW1Pz9ymKyUDCAzhI
gd885ta4kGUxV5EKHLt/Rr1O+xC9gCZ9Djr30DsBpADwjWEIdkYm10bl6t0PqaZ35Hu2CQBak8Bt
591driLnlAsu4XT/OSYN4IBGX4Rztdz7woTNnVraAtzKsXc77IlMsje/IbGRNBsqWcP/5bKJNNUE
tBVVbB3sgdVk8VJy7jNKp5M2p93SGPJeDqyFa1qPndFCJbPC5zbtH42KKzg6etPxXt+0Lr4lMiCG
qLhvHfvFRw/Vp5USl5wqvjee0Zr/OljRo5CSTRSXzrSraGd4qGsNPlHbrqg+C8Vkhi3vPraLj9i3
0LGXnvqCQFDpSJAO5bs6ZmymJt7TLHyuS8QIKu2vAmjpTDbDZh4Xwp6BjdxbgvWi+chNxTp+m7rG
lG69BM0otyOL8lz7MFgVVIfMOQoTjRHd19YJ5eqp0SyHV5LGwi+BuKskIIYZBJPWyTB54qihUVjN
Bqsvp3qGoIDUVqzxEra7q5NZjSd5IlIwU6n3IFz1KvaMD1PproJGgcNYo9Wol90yqPqjnmjUzlMS
yrYjM4jqcKbbQkKsTNKnMfquuiiwkgVzyU0OJdke+wzP4YqVkGz2mbLJaH1ZNUe8F+2RRL3nPnTl
9NZBiZSbaghXukIiF6L04Zv6zFe7lLiJb4xFILCAClJI74xprEDfBC289KGKOvZVI+n2T9TG/0JZ
9Pd+F//PSgKhLPVd3fTwQrc3+Qq1+PwH/y6Xquq/ZNkyZAv44SjuDhbp34I/yijrQy9e1/j7GuKg
/wFaqOa/UF930PtzLM3UPvUD/10uVRF1pshqypptK7ZGufW/KZf+Wiv9qV0ACupTG+QLKDKWtUox
/TjatntXRVNDLWbdS3z/ZRRuf+J5vnr7/orh+OfhJ+ieDtir65PgbLto4XH1qjA0WIJr9d+y9gKY
7Vcg0T+vGAFeX36/nrT0XxN+v1TtJelH1fzsAJxVR1FG9Pw/CKV/Hjy+8MuDCwemQaDx2wfKI9o0
AoJBZ6KbW8UCxG4L0j35uav++1eNVJkvr4pyX+hgCKJthK7NMOeq1SQT71VTlhQMHPJf7cJgKSNo
5ncfNSKmv7ypA+Un2S0fVUDDPABLDydA1M2b6rm8aZ7L1++n/dycnEB2VCAqeoXi37anD6slOyn/
KcF8fqTG3/m7339CdSBxQaUtS1itHyHXN23qX3NQaneqPscfsbjyqOd9/w2/kiv+M/1jm+KXkbKL
liseb+IkGex1vTOf1EMhr4cX4+n7N5wIvP3zinHXfJmMMJfY1gGvEC/dW/IWfugf5V668zkZlKX9
Vm2VC2869y3j3v/yIilFEdbveVEIwONYHKQ7+QaBK3j7FyghZyZ8RIN9fYGRKpSPxi+h5TmpuKnI
FwLI2TE62d6uU6ZmVKbRlgenO82nUIJY6LTGJu+jP+gw2mmL/hAXvmP8vb9ZXubJnk9lKx4CwO/b
ASV4wFlNCgmXrdIOd9/P+fizf/eCk51O8mM0ru9HWxljoaVAihMKhJCvzEgqp3/2ipMtHnul5lrA
/beyQP3EeY4tOqXuHz78ZGc7eUqzzeP3W85N6CL1CZShuKh4eCbkmie7u5RbUy9NfnryJkE+QcTA
nkQ/1DfEwB4H88InnDnwRiHLr2vVCzTJKYaQuP7WHJTX7MN9dP7wMPrUIP+y0aBCNZGjBdG26k3E
XpruR9RHFw6kM3vMONnEcuRzg6h4duS8hcNOdQ/fr5cza35UYP86HlpQSxIommgbtAK9D0dSwOWD
Nfe6uJoMXbz4/jVnUgHjZCM7dWkktmDlUEJTDgRtiQIhRVFKn8WFmT33ipPdC55IiqWWmcWlqUyv
kwVWAVhgvlQXZkA5NwXar0PVZKnvyePurY1JvCtfslvprtQm2rM2FU/2CuamHk++H64zIds42cWV
VCTC+gwUH7S9dubG+Mi2SAcsv3/8uU1wso8r9+/H1zweyYyjiarf948+N0gnm9iN9TA3OjZxruhv
WcZRXQQX1tCZpfopWflle1GY71vFYPwLDmUDXDqi7bYzkDNVF4b9zI/XT45ktYorpRdKuM3LEs1k
mHzK/PthOXeSjTn+133mta7aR9YQbj0pRPfCiMXKzJ38Cb13Z270OSTneDDmZgUsNdIjsI1JgeFh
rcZXaVSlV0oy/BsZfz6NOhNolZPPNGu69UU7oIrdT8Od/IDkf5FPpX33QAT4syWmnHxv3hZJ6UWt
tUk6fa6GhYWAeIVBo1zOQ1Hda0UUXBjaM4v5lEPgVLqfFWpvbXBfWtY5GnYhUhNdtATVtoJrdGFh
nwkvn5yiL6tPN8u00rJxbdCXomb9KB7QagkRHLq0+s5kB5982y9vqJliHNocNHBAhpRRsc6DFw8x
0u9X4LnffxIe60gvpCzh6V2GLGj3Umu3rvRR2i9DB0AMNPL3rzl3x9BPoiTGCpGdR2T/GTp3tHXQ
70K1DzzNm/uIVk6HVpF9YebPBYSTKGm5XlYnkhJv08BT1nHkz+vQT2YJbbYBbcs/HLiTYJmgba+p
LW/RtwKJEHteU9G+lZEIS2ffj9m5sHMSM/WqbmDf8Ya6OnqUX9tu8/2Dz02GdpLtJGbrGrXOk/t9
oE5iYPB/xWg2IfcQTXyoRRL4nAsTf2b1jnrGXwOcQTPQpYtAYqXC0rZeJPO6si98x5kBGqswX58N
MUvKA4vDpGqpJscfVn+BHXpmBWnjn3/ZcpbSe8CZYhSEcOaQOzxpUeFFlaI5fD8B554/DtaX59eK
NzRmHjGzNHfy4apA6w4X8FK9FDPOvWAcsS8vgJehF6Zfh9uqw0avUFD6KJG3yqOdkajH7z9CGffT
b64t2smW1hQCrB344VatCrryYeb1dyC66juKsuBeUhxkBuH0q9JJg3nN0QI2qxqWId2slSKa9oJi
7ZlVoJ5skzwGzaMXMSZ2vh0+NJXXbMarzvr7rzyzfkdnta8jmfm+jVcpBqpDLlDyiivXh5oMZzsg
YIoLseRMXqedRKxEKtpg8PJwGyB0jS4xjH2M5amSdDMAyFZ24TVnvmXkdH39FoO2kNeOyUalHkW+
sdCr1i9MwrlHn0zCEDVYi7ZSsBUx8j7OvtXe0/r++yk4c5KfAja9yMaEVE/SbeVSLqwrRV/qFTBz
ITlPcmBgeG4Vl5RoznzHaL35dYiqEOxNB3VgK5e9+5rYnkwMqMSN0cb6hYh4rob4CVD9sjl7W6ma
PmLBQhHHCjcA3edMYzSIaN5IVy6yN/mFCT+zrtSTOGZoQeOLgTc16F42y+K9K6cBKmjupPOnzV/f
T8+5IRv//MvnZLnsZXgIsf8Q+1A1uGPoENcXai/nvuAkkIV+BYXDHDc3MiHoiAO+QXC+nPf41esT
78InnHvLSSRrLRBFAHCCbXw0jHlCK6ifuQoqH1MKDFZyYTbODdTJLo+SKtejpCC/dndRfVsBi9Uv
lUDP5O7qydZ2VV3B8QppAmPEEZT7yD9CA5J65KqRpbCHWa6FUy29cPCe+RLlZMq92BVDAxZxo6uI
tmgo/regjPuPP1pQnxftrwuq1zQ1srRhg03PrskVZlo9gl29MA1nMt7Pq9iXx9tWYWQFGOoNjKwQ
rw5Qy4joGtepN0c85s8+4WSqi7IVghIvrobloSrvfettGKWG/sPbvf15vv4PuiefOd2Xn2/qdScC
FCM2TjWN5SlQSFuZJHc2KrvyhRE6c6J+Bq4vr+gayx5A1XWbBrmXbB12l+LRmQcD5f8lVMhx12kp
3f5NB/ChCu+r/vD9oJzJd+STsF0bWIK646CY0UzWFnTu8SPGO+7Pnn6SZ0q4qoI7EUiw5tswhF9F
fQFt/j87OnGm+WVQANF1wnEZFFfbu+WNqK+K4O37H35mn8on+1RLeg2vYrPb9FY5lcP+OizjVRY3
F9Lkc48fp/nLOomBEQIXb3h8vZHIMUPpyeke/+ynn4TkRmlDaQjrDqbSs0xJMMdEtD3+2bNPdmfZ
uHraafxuG4BnDo6vt7nDFbPvn34mXTmlplsuXOHO6Ng9LVR08J/PlRUvlcy5MYZsoYXpj+/fcy6P
kE9yLq1IvUEdZBZ9D9ygxj92opnmjQAXblrpptG0nevnVJxdFIv0wruQv/z++yj6/jrrNhDRQVc9
XLQLC4jGleuD8xOY2rsPUqheeMmZwhiIhF/f4heGiQwKb/G00AcD7uvTpjeb2VCQXgxeglIgnnEb
2Ovhzu09ePFWjfSi7+rTlDrmNKjD7sIy/7wW/98XHSzWf/0tlhXbqenV/WaAOLQeQjgUE9Pvutc8
t/Vtm4j+uaCyMMcX25jLlh88JeDn5zTQfahuaNngZpUv8gpEdWar/SzqRbfyooE0vxmQTwar+9Tm
eovCWWDcxF44zNwwAzOvgysyqxpvFqNFGJps9Jr42S201Bm2Ik/sJ13NzX4ipCz+4WPLDrHXsTZY
/PZi0htxddf3MZqGrh7fWXmQXjigf3+C2p+Sq1/2PfB7KPuxUDdCPfjBa9m8aPYiasK5a2bge+8u
rO/fnxa2erJNq8TpgShLysa5l9BQxiNzZ2IN4hQT83GUQRa34c2fNXbxmP91ikOwkEGIosRGywGJ
+0ukTyZKeR13WNKU1yNTtU2UC8fJ78MmEhu/vkuTe/jaUTZsrNRYDvKLBpLcHi6E/DO3cts5ifnS
0Iey2Q7DJle6qd6ib9E/xCHSvkCKIvlJ7vNFjfY4oxjF6qTuLsTUMzUle7Tz/XoY9J1aZZJkywCl
b3zVnxv6I1ZoUwe0ZR3uM0yJpHc7xJ67v5CEflZyf7ctT46ITAbUlXW8kV5svEsO9p4o5G6cPQpJ
G+VKQic5vpEO7qUce1wLv3vfyXqUbEONO5f3iV1/DG7TI6rvKw33jJfwJlt+v+jHNfC7d5ysQ5ej
wqn7BpMjmpFTQ0eeD/WpbCHS0J3naMd9/5rPdf2795ycHXkd915d5/LGuhd3QTYJDu2Hfuz2+czY
+f4k9zAnUm77K3x20XND/huTxwvjeCZ6nIorDbCxIEXz6m5T30ULsUb69PZSMnXmULTtk3PDGAlf
ogvkTa9kV21b7sMBvTsDFwIdTCD4ecev967U/RX37f33g3nug06OB8e0cwOX5GGDtIx67VevQWsb
yyxXm5npGcO1aDOQQmV3SanrTPywT+KHSNCsS4tq2FRqsIB4cAP3aBN3+oUleO7xJwHEluukDsqQ
0w5gRdLsYHtMXe1SO1Y/s4tO9cUUuHyKAux8Mxo4hNc3aIdvejSmjV24bdYGutGgSdf1LEX3GXLb
ZDQy6Ka7HKl0Z58vsBpBHG9+j075DlFjIti1tPh+Hs99+Ek8SSSoZIMesPdk6Pp182oHYlf28R/l
+bZ9Ej5My5fdpMDIwW7MWafGH5Vb7go/u5ClnPv1J5GjcALdqHrGta03rYdStLTToWl8PzTnlvhJ
uCg7u/UCTwwIljmQceGY5vcx+HIf9SNZvUn0p+/fc+YjrJPcsqzKlANM4qYFH0DD7Vq0c6ddf//w
c0HPOokNDgzMqh74CnvpXwMdkrcRzmHhdQ0a/1ZZofH/Yr8Rlx7MH9W2vVc35er7N5+J6qdwyq5P
kwaKAxGifBtwtk1hIdTdY+p1F0LQubBnncSEnpXrlSqfVkIJrlV5hiidjWaHbn6I/NDk69B9CLrD
958zzsZvDo9P+bwv+V/qQmO2YepuGrQvgFgvmualDa5NZw1yHy34dwM20fevOjdyJ1mFD088haM2
bAZ0YOaJ3WEB7AYoQAZZd6WEST/7/j2fpavffdPJ5m9Llh1I9mHjFndteh39H86uZLdxntk+kQCN
lLTVaMvynDhJb4QkndY8z3r6e5T7L9L8LAtoBMjCC1KcisWqU+eUpV607wy2em/G0HYHazikClG+
kIgO74ZsZgWirz/u/DtVca9zyjSApQ/c5yo8QgJZmPaWbaFUAxmpYuNd1WfoLUI5EToPZrCHLNA2
Wul1yWOTKYsBg5RnqMvDPTIkooUyX8iTRSNys1EKKZVWJbsuaAlomwrfVsPEeylCFgIoSdFfVsY9
T+6dcdOpG7FFzQXKbjk3PEDg0oHq4lPhKg7KTPGXPqGOwRY12YGjv/WfQK2zm2WnHve9dGLoxA7v
g0mz6mePH+qDrPkl2x10PhhoQj3uQFiwZTScwqvknldjdIDcmH8Ib4JVXsCz70AVE6JhUGWx0vfk
xO2gQXJj9uSU2+HzoHc31QH178GHQFZvQWrdBqnVdS29sXByafgFSTs1rSZ8E6dA+Us+pvkfVOpo
TXvi6w9SvRKw/zwe/tLoKYPEYmvJRSNxro88Fodcv5x+VbK0ch99ZzDu7Bw6Au3JEJMHNzLnljcZ
FD2H9uDdyn10jEHIZrRPENlxJ8g3QGPnT73hZ31Oy7dbo3kObHblPl+aS8o0DUNfAYWKT8iB4DGk
qv4m93gFWW+lq4pvZz3Y9SK8I4shuj2e1Lnp/44aFQP4/YfhTZiYHcCbiS3VKy9xkJth0q28CL73
/X/bVmTqig9VPHBBOz65rQ55Rpy13iy2GdQCZxmRfBu8z6I1lT5rTayckKWnKo2mrlsmbeoWXSpQ
hAwgiTtAmgMiQobg+FCUeTxnS89EQt36qIJtkQ3HFTI6/QHEZrpkzualwn3PmX+Y36EFBdU1mzrP
1p1ZJNRbAIwGgE5GCpxniwX/+ntroVjJ4F8IDPfKeJa6oE4W6YpGZT15dGv+rY/AT/4rkgCcbHbg
NtbY9JwU164XVw7a99a6N6D5fP/Ycpmcqagjk0YXBP5Q/It0Ccocs9gICJuh49dBzQVqe5CkgQKM
7m9RKwbxDCgFgxdSLxzcWloDGY/HQ+fv738oLPz9MWB2n6a0IwgKurXZuP2l3pd2D4GkXWRkG3VP
XstTtMnMQgc3gI1kHlRYQDx+etz94lzM19iPuVD7DpDYDIubmiBONJW3T2h/GJADIjcItcm7CAI3
MAKmssm006xvxxufnN5AFqb9iD9Atfb78YfMm+nemlBmIOoYRh7A0uCm7fsEKu6I6J10bJFITso1
SMK8m+71QTkHMao/Yz8QRpfADRi+8uzIhfvC+3o8gqXWKWMzZgojShJCQQ3oT33yNDYQja1PzLQG
dVhybmhAd855Cudx+P40mpyhTY6g8DGSKvU0PJ5NqUt3CgvITcpXt2kE9wEj/ds7jEZ7S2QK0mE+
MEmBPD6T4hHd5TxoC0H28HjyFq5WGvNdqp3iKSqHyQvdNDjzDLSceG+l8YVbjQZ+ZyicTuSEQTaK
7TwLvDygZGsVwa0r1gdCyeuGQyiDaNCTEEHsujBbOdv3d4RMY1NST8L7FaWtbtkOqTbm7bapY6sp
epSYIyD1eObuHxxCB/IlD9yssTxxLnGQ+NGn87DPV55432iU/x4YQkd11RBQpzipOaj0+L9ymziT
BTKPUVevPoQKx7fYhmTivtOg0Qfe7gtkpiot0gCw30HHagPtynIVzvAdIb/3LZTR9iJQb3DF/C2g
Czr511FPjrEDObHX9L174V+RTwNlle7vOUgtgEoE0lJQPGnllWn+dnHv9U/Z6YoTYyUAOZ+bHtRX
MObEQJu46PGGIlU92ZWuZ0kmaC/AhgNR5BV/bGlxKescckWCoA0GHUe9zpVO2O2nAqFM5VJEK10s
eSx0vULVqySOc2Q+vD1zzbYfkXEaPzvo+WXQcH28R7998f9OniJRkwdq1hhkPegDatgQCwYlFOTZ
4IRBvBM8oBZkQ6zg+XFfSzcaLX7BBBwYs1i8B2b1bqhJ2zfO8jeQgDZ4iKpBhh3qWZP2BbnJMx72
JsQ/oZvbGM+DWdicXm8D7fr4Sxa2DELpf9+tRQlK6VGYXybHCapxxBb14jiLkQ7QsKwh49hv5XN5
KvbRWt3G7P/dm2fqhuNUtmiquUcQPl/GP1Cr24DJzjiB0ksvjRbCvBHcCN+o1jqcG77XIXXphaUX
dB3K+1yI3zRPw1XedC/MF4FA3j5GOfhKeH0pmEDXQ8gVM/hVh26iLciVBxfBDMjUdVvBADmWqCWQ
dA1UHa/q7XjizGTQ04/Ha/gNkrszQLpOQkEhG0kH9AxFcjN1VKjAQrnWKqALqMwa2QYBfeoIAVfR
KN1GD/YNHmPSabR/AcO3sqUX7i+6oIIHbQ6MML5hEr7C9jgQl+FVIN6OcmR34yZn1hTeF25hGvif
qxURhzljWITPs2RT3u86dlqzoAt7hQb9+zEIzwbRw15R39n6S+l8E7RapjKdPAmiKh9cCt8bPIqS
wKx1ufCumHn9f3q3DeMlkPnAgEDw8gwyrXduM77lvJYd1koyvh929zYIZaL5kSvzqYJpmyzVAjW3
U0JlD/6RFliezWhPCi4JSLg7uJ5helSQ+WsM9CULizjg3TZAIwvF3dpAzBbqxbO2capn30Kts5Jx
pr0L8Pwb6Fnj1j32OFGJjavN9bRZrB3S1LMiartpdwE0UhNIla5se/7+uRbn3388C6YkrmJx3nIV
bGfntiYUe2BKYptFAsMz1H11CE/iK+Sr9wG07RU9tB73vPS0/c6x/OgZNUMIMszhHP+Wv/eXadv/
GVx5Q67sZ/6EYhFrurXX5Otxbwv2UqTMFwiPQFkoojNE0DW1vLQNNIULy8s/UiEA5cW4Mp9LVwFd
nRAyIF8FOTZcQdAfClvg+8HWI1fXiLPibqYJsiugollIVCWzAPBFwaNe2HLNlpU2ZbS2rEsBQrpy
gWdZkCLO5roGqR7IpHT1UtwEkElBwzNcuezve70KXcFQJGGgRPOBkFN2A1qfXyHgzHUOtYdOfX28
bPfdIoWuZeDUAWw48zD6FHQvN8JcR7C71t4uGNciEgs29zsC+mMbCqmXSZ2ELlpdspJjaXNQWY/N
9tk3X/AMhgqxaEF32al3a3vx++vvWBKBNlYjiGjJHL1trAqkLvZkKXhtg0ceWrGpmV4SiO76Vg05
WGkjWICQQkY7m+/26h20UtDcZI/SftghtThAd5ldWc4l340uieh59n+3D5ixtPnOq22YrSdQv2ks
9KQRBYUi8u/A/LelpQxPpPLKpFaYhFgT5zAdVGzXvIjF3U95R0EbToQr5rbVQy4fwKLpRRXoarbx
SLRaBKT1EoMt8fFAljYQZVo6pkimbHZZiCO50w7pUcjMTnt5DSmycFfTFQSp0HF4MqN9xRaMWckZ
sn0INQoOoETH2MicwFwN+y+Mha4gEIVwaqL/d4JYE0RSbnsDq7sDMk232IYbFI6Yot2iXMasbxwu
sQHysx5E7FMXCuj2BuVYW96QoaSOFK7Zb4Ktb8krB3Xp02YT8eOc8j3bEh6l3K5y5oynQROPHvpY
yy0sxeTpagPfq0elmi8IwJnw/n26QHIbId2LiH8T5HqPsQ50IoTdefjWtXnzIWC7VvO3UIWt8PPS
/xgbKxQITcw2CGLzZnqAHK++lc4mD03169r8CQsu0ndc8kcnRPG9isxPswZa4SDFtXmbPQ/QAQdt
WLXpjVCXTYJ4YIkRg88fW+zr7dmHFjsYNnYk1cqVYMPCtfENmvzxHeogJSRUFcw0uSb1oQEOwvsd
quGKXVk4Lt+v3x/NT1OUhYOA5ifQvvK8ovfMc8+t1aYttU5ZFmloagiVyJzLSBel+hWypxK8OY8N
yUIURvk2Zz8+3ZczFPt3aFz6DC/8AbTfFo+F2kahBgXlJ4HXyJO0V46i5j8jHghnssBz6FDiHJrN
PrcYG0qpK5HAJfeMhrsLYTRNTIt57P+Aj2SP15jwGkHrTZts0OqBstIpLtUhOJPL49EveU40DF7u
/CTkhnnhPpnX6UkCyB45m9+RVbx3QNIci9QAJ/K4Fa4QQPkoXx53+437vHMZzyoCP88ewLjJFCqY
9GN3zS/NnISrn5Njb6Tb6Y/q+NfM7kCnu8vNGKWmSICWx+J5LfC2FOml8fMNE8Vy9b3k0LdCN3v/
UljxXryyryhf526PB7mwa9n59x8bS+py5HUakXNl+YMD/2csf6Jsb2XbLjVOeTN5NPnDKKNxwFLM
+ClcWZhvb+jewlDvrWSsRfBpot3WKb73As9uwhDF/QHKdnbqpdu1NrfjwWHE7MMTY4jn6rPeBb+K
My6hmYDVgpgh+wrN8n11HExvB3b5x9P5/Wq492n83/OZZMQHEwo+DRvGDSIXtJSBBxhnePOhr57+
KkUNSX+9P7Iv3ovsNCj/Km7hVrr0PTgrNVDqTVATA/OPHu6HP8ItAd+no3wUktG/kAabLTivAbeW
zD6N6Je6um8iQeDcbKu+JlaHsCU03T0bumKcBEkrKAHpc2RlwzCaVFwyuPCF5r/5IOhszXEnmHVp
lA3S/iOqU2RdNsKjcHo8j0seJ10EMKkM+PtrZKFHM9wQfdICndUTS7I9RJq/BL0+zlDOtYtnAUIF
nb+/l40Zw1qBDCyOgRaaId63kxVYYDa0iHEqNJB/m5EGjlmnM2Bu92sx0YWYlkxXA5S9WjZDjm6J
zTvNNjQRNtbmzOOErGPw/v7ObiYTMn1wmIoVX/7+mQTR3t8jrfi8lPoEG7RJ3zJQDoWQL09W3ZX7
NzgET/5uXe6jsvB6RMjLQucsqOxscYGD8f+iHrKdeuYNiJPbqVE1K6P5dg3+e96gPv93hwUJWK7t
ER3nPkVRKwqD+fBRGX5tHPBMp5+sp0+9uVqact/ThHrt370NfZ4m9YjeKqszICi1iWCRm033wZji
9jO6zJHjxOZ3zBNYNVdOwtKC0cYOtCJTIWNKQeb55Pv8DXLHX6UMIFFXXssgO0h9bXNKcBD70vST
6QIRQOizN/soHi+RLK5UrC6tLGXYCNO0eRs2iMlMAlQWUbkkcdDPkjSC+t5/HCrlQolpH4Cqp+Vc
0R7N+jDsuF109REj4xxiNXYEWtLdWmJu8chTj7MQsryoZkRnnZU7w6Y6pk7pRAagx4du1+0aMzf6
o7KBIKEDoqN+h0TWyjDnlbuzZ/+DFG8YEnk5VhQFIMf8vXT6Z/8sm8m78jrdul/xyjW5sHFoyPgU
+FkPqlw8i/jeBKm0Eedw4PM17OxsMO6NgjIkQ8czfMmAx5UBvguwQia6KupN5Z0O8iUrM7U0BMqc
dMxAUi5AH9VJQKEUoK14evq/5Eu2GRz+U3hXGs0TV6GDS93Nv/9whkgLAfmhzGG9/LPEgy2yCQ2B
WzvJs5G4N2GU8SAT3zEkmA8yc1AQuu26NTTLgoMsK5SN4KpwiCQJ89TrzBE6NeZkoBLLSpBlgvah
HRpvsg7FI3Mtvnc/ZirTmO+ij+qwZDBRqia4zCHcggn45F0er/pS45QVUFsQX3kzQTBo87eq9tRo
pbtWArwQ/5EV6tSLCtNKCYvGQYJsjAcIEmjgqzd53O6Pv36pBxrrLfpQIxjnzy9NvBc0344sfgss
j62szM9CGhzqYn9vUwA86jKdV1u0gbR3k22gJwb0LnUVfgoBcglPMSTkNXZXPENA02Bf1hyWxcFR
h36E6x1zHDsPzjvHm9lQhog3Dfv+5fH0LSw+DfgGKRTAOQOH9eF4wNn7JNWA/i81cIFDBYRk9bGX
UukV4s7q5nGPCw8tEA//PZ0i003cmHdwws7xRXhBzkYr9pA7PvPa78ddLNgVOpA8NpncsTV6mI8l
8hcrX77wQIVm9d9fzssl9Ms6tMtZt87CAPbNU2lHl3AvfQDpss3dYJNvUwv3V2VDXvDArUbFFiAD
UMf+u+86Kfk8CeAPxAWkmCBqdoga/xmSQXYD5Y/ew/bzBENiEJiskVCZKtfDVfR4Phe3IWWo5VDu
+9ID4AWqb2r+lNvA8GSSVuyGyAl2wUqgY2HZZGp6h0yY8gIi2K7QF2ZRqk4OabYCjB2PR7F4jqkp
LGN+iD1IxeMEI3Dan5tt6kCSYAMRGbcym02xGQ0QujvJe4YHAGvLT2sRv4XnFaTG/169sgLFUTmf
4/w2ufEvwWhCZNDlPUQPrgVUMbbQxSGHxg7f1igxl44ZDcuP2UIJpnnNuqE0+hGSx+B7ZqZZLu/M
l24eXwIV8meRLkzPjyd4yZZQtj5m1NqXB3h47ZhqQQChEIEx4+jClZnRAVGopsmKS7ewU2jEr9eL
XZ/OPTEqFhJKYQn5xSGn93gc83674zjQSF8+baK49dC6zHx03S2ShZWGl7YBocx5UvZJrOQ9toE5
1Wb3Kh95J740wEfH2+kMXNO1OdShVrzn1uOhLMCxZZo8efAHOfJb9DhY7K29tQffEQ6IWxqSmbuR
wxjCJwEIJ7uwxhqX7EIMHaKRf2/2XJrKMu6jef723Ie071FdBwm3bXD2oJtuKZbqouJ6BUu1sOlo
LO8odcgksegMKh2gsdQkUwJa5WstFrq0FyibkUdyrTBRgpCa6llhxVqBmqy88JY2MWUTwKIct3nt
o2kh1xK11dT4RRjOjxd+4eVMKKfOI/7AKjHDul2rQwSkgYfi5Nsm1PPT2swvfT913FWv7BWQP6NS
2yvgNNxGiGyGUJN5PID5SNw5hDTwluOnDgoqmB3U1TyLp2oPnT77cdNL1xmNrZXVOGSYaW7blS+e
273kbm6xH/6ftdrkhZC9TGNrOZ8dIQKE6Z+Ow9F777Y9uLhP5Lm/+Kgm1jgbCnagkASJFvl4PKil
+aK8KraLRbbkMCbkKfo/ybVzIJm9plew1Dh1oqEswg5BjMbJuT0EN8TpmLfHn71wfGmUouxHU8uy
aLnZzl7nM2cnmxa6bSu7aOH40sBET+LyIklV1uWzqyd8JvkahfLC5qdxhpHCJQFT4Ltrc/hIdsHq
03I+oPf2PXVwCfjvwIgYci57g/7mpoF3MpiQ1Qa/vrZasjdvinudUEd3rKcyqEB2BIQdQvgA/IMl
xPvNniCmOzkTiEA+UQpSv/RO75C1ThdWmsYT5jVp5Rqse65I4sJIvciIu3I/1f1VKOpL5TU66cCP
8XhbLR1AGkNIakhAy3O0aQaigpTLkS2wR+xCxLMbnXljd825sVcpjxfOB40WTKAoFEkZbolgK5rl
s7yD+NE2dvhCIyWyg+CaC3blMek3CsIQa3t7wcTTyEHovU9QsEJkmVEYnbSN1UHMqeshkwa90kbS
hkzWmu7p8YQu7BgaSAhFyVJsR+QuxAKavVZXvxWsoNXdYDxu/zu7f2dL0rBBpK6UHrXncB4BtgG7
usPbMYK83lOxa13kVvXRDKzGCQ5k02/aDWOEBqSOgYJbU8xYMBUiddNnqa+moCKCjWsqvet4fZVc
/7v44N7YqJs+TyGJ2sdomncKIKElVPmETvOUneQdQE6OdAY28VgDeZNrwKWh2olYoREAjgP0yk3Z
1SbIO7drOYOlcVIGRmaEWi2SEa+gJNcU7MZYWnFoFuqqZBra1zAgrcrlAZBhF9XAFpgq8otsqQAv
VrveGrTiCc4OoibkNPzx34b38FhHenWrT4/30MIppAF/Rdl6cl33nOv1BpISo6o37cWPNBRfP+5g
YepoKF/Llo3UpJi6uHmGaCNU7T4fN7z05fPvPwKhI0OYSmUwcUr1CQQ7RIafFHHTT1s12TzuYel8
fSclf3SRFn4z8ZUEg2iIz9OWf2ZjLbW9k/Ayk9wgRYSa5RHYMnETYaGcaI5f2L8y+CdrAeyFK5NG
T/Uegk3RnKoVwlTLidskL0y2dh8v3C40XCoeuyknGRqXGcUc5fwdVFZQduPtTFEMEla7SeX+DYAv
89RqdT6nMOyAx3yBKgOwv53SDX9CeTLZNc+r5aazbbhjM77X8cd6tZkiBc0crCCZepYgGgy1xY2s
Dl9sFR+SwOe12IeenB9X0GYfoSIfWumg/ttJolFQYHqLBrZH56BYr64QsvQgtvzRyivnaGknzOfr
x9hCkJTxjAIGJCb6JXQQvkJCpl2pW1hy7mlWsYlEvJSJaLyPtpJnpM+dIzicCVd8QND88WlauA1p
SjEmk2WfV+FWpqNvNhAHLWXRAnPcdlDFNQzS0iRRdjrKODZlxRiO4CyOm77JFUR/+7WI3nyr3dte
lAfoVXUpTREyCoCgmRCt3af7r0ZDbbahbLp9sHZUFrr5Dkv8WOl2SCJGBvk8kn6dJWuxVmy5TbqN
LM9CnEM9JfrjBVnKyHz//qMjXqmaAEq8iKyAj0zHzSPeIALqhighnqNsEMC1JzMwofKqvskrb5eF
6+A7yvOjT7mU+7DmEXpoBF8bmoMiXx6PZmHpv53aHw234OzyQPTIQt0iM2v1N4MAQSCtHJClr547
/dF4zxcMgQIMYrnDC8O8ZsH18UcvQQNovt1xZPFez5Cs753hqDjxHhqfIkRsEmwr9kU9jSuzs+D3
0qjFpJ5UqZirElm9uhLnq3Myp7Mj+/EwluZ+tsc/pqcKCBNCHR55947YaSqZitK6Qb+WQ1icJepY
QwiZaVSCrweo3C5c1J/shEOnA0E+15Xgzn08jG9TfeeAf5vHH+OY1exVecYPZFverO3YYUzfBMf+
m2gAYGOzkVbt+K1s+9fEjp7lE7MNVG3Eo0jdPv6CBRtJoxbTJFHDicdAeTbZNdGo1wOinq16lVOy
0sVSUoQGKvYiy8/ZuRmQLTqwkhikqLmQngM2X1rrZOHA0LDEapJiRR4wk8ym1rzvjlK9cwC9BjfB
aMTHf41L0RBEwE6AU5iH06JgsdZLfa5pAkGlvnZvzR7KnU1Bow+7SZSCsZlwdMLQ5JTDAPFjHiIE
vWq2QHY+XviF88lSt/vEQG9c4NFJU5vze1GbkLAOT9U5fXncwcIRZefL5sfWlvK8Y+IRHeSJkyDg
2JVfQfn8uO2l88lS5z9Q06YcOTReFrsmPeYc8GnMZyQ+e4AYEf/A507BP6XjRkaVXh2/Pu52KTdF
YwPV3K9ZWDasDKS9j1yrIUEk4uGUbqot0HE7ZKbMFs7YJrsBfOs0t8qOn9YQxksTSjkDuTAEY+/D
3UuKfTP9VvNRI9HT45HdbxsytH8vVlnxYhjmGFjH/5HIn1YG4n1YO5rzovx3PxMazzd6oZ8WPRqf
rp3B7PIDb4Znm7MlSQMg2vy3EVA7IguVtJPnzGshb0SIaSfMCdpAK4fl/rsFnIV/T08CwcA+CGcr
iVKH8oAjrysI16+4RfePIlGphWVUwjepgtY7q30XgXKcQeqsu8YyuuB1ERpZ1U7BlIMmGV/fG4pk
hRsOlbFawmqQ4BsQxeA3VWQQ0PzZ8YmZ12Rcec4uxPcIDbbK4yjACwk9J9sORZ+13bnRU7hLTcWQ
bMWC7rbyObryir+/kLgjymxQf5icevL/5zQpsRbwWn/LLOVKDFTSQknEmJxGl59QFYxSkbUH+0IW
jdD0nIPMsN44kx80r+mtBCgPZNGfxBAMb9uY7C621gioFpB5RJmP7o/B8VnDhjmPuRw+QdORVAaH
ZHSg86Zvi8fEYvTohiprjEzdx08xKp5wLZlrl97925XQPJ7ZlLBDNkPOoAupNT0k6ou1mOJS09Q9
EdViXUXQYHfZ/Dfxeah2rUXpFyJdhAZkxZAdHCIRz6fM5d8Ra8Lef2k+BStltcLtTuU+fMbEmZBC
O+UuX22gH5w40hvvjitpz/s3OVEou8GUYhG2CoxSR4iWjk+tLOpMcg1ReCLLxmPDtwAhIDR4yw/w
muUh4Q2YG3TPrG43nWtL0Au7dtaK/e97iYRGb43A1AQ5QRfqMQC1Wu0KK0d2wbDSoC1GImUXNbno
BlOmd7l/KJJCjwAy5DN/L0mCq0yXx9O0cMPRrJx8NtVsNExoMeT/MA0AHcoIJtAi+3zc/tIUzb//
OJ4QF+B9TgbRcS4IFhh7dAU1FUPQaEnDrSBvuAVPmtBcnH0vyYgP1nhyJpW3STwCokrE/O3c7zJD
lfoCcNYgIA7f4VXX5uGnrPjypsy9epM0fmZUrVzp04CAWyKM8YEEkxsoEjFLoWS1lutKLeOCzvBb
JTO7kEMdH9MFVl3ERCvqONN9OVANRKNRFiEFqpMMQak3cQg+m4SRbZFIrR31ubypYgGe6zQWVhhz
whlE/d5L3Hn8NsCB/BUF3qQDY+E9D2NZan0GmzmdJ0aNrKlSwXoZDr6ellFi+E0Ckm+eVbYs64kb
JoeOaNNnkg0+hlFL+yJC2ryVdHbkfbuI+kr3gibd9t7gW0reVfs0R9ab5+vxORn6eEdEubiqaSdo
4VDlr0ExNTY+cwAzTVt/tQgUmF4kpnaFCx8w7gBwGOCFhQ2jZDVkCQbeZBm5AEtW3ptigbuUJTmj
e1OVmn1UBRZfoU4dkwLa4lhNLTZr/E1YdClY/1UQ0flhvxuSpNsxmaRosgQG86GJWX3yWmLmiq9o
aoFvS8Yc6vKM0O+hcRZYZdxGRzbgk43YVPyWiExuNkMxbKKiHZ5EJLF1tYxCnZvgxTdgdnCatAfA
LIrklY23dHZm0/1jbzdtMsTSnInn5UL3q6+xB9V7tEYBsHRy6AtgzLC15iRt23xGPtHEbBOrdses
HMyFUCOhUV1dIXBTOcztXyCCjXm3Bzzksz22PL8SQVuaIMrOx2IErrEZBtGqhyR6a6pPNfpHC0k5
h62Yy20LPVpX3KPkx2B7hAV4I/5H6C+hQVrQ2wItK4c70n8HbQxjdvogab7+zK0lQBdMPI3TkiO5
8kceHUTlcRB1dngCE6QWMJleeQcSnR+b3wUfmsZscV7bedUAP6zgoUlQ61J5rMRCj4u3ROA0Qd5l
TbfyGFjaUDRay1fYos5giN0hbDWOeRvH7VSf+OpQSKHOMrU1+Ioh8/8UCSQ0Tsvr07CqkwE8SX1s
qp4rcKskMAsnj0ZlhawQlkMMGmRm5zn8n+wJiT9H1kcrOVQb7pw/ZbF2jZ4fr9CCn0eoYz6lDFEa
H+MgBcLX2GQN0P6Pm144foT/2z71FaMqalxPbkJAmdWKRuaf0+T1ceMLsQZCg7SYUC7jRgIRJItI
IGcwF26TgYumu5XbAFluZiXYvzQI6qD7WZJwQoVulOaS9scx9/UEleYrg1g4HzRQaySCmif1PIgz
caI3xUY8cc9tOSN2ul1yTPd4LjAg/kp/i7s173dhxWkAV8fV0pggneiKDccafSoLRhWhTurxkBbm
iwZvKYLKZsmI/RT6ytOY4l5XWCNMxZXlWPp42p+T42aShR66LYLQHSRodViD13srL+Olj6cuDK9H
3FWO1XwfT0Kn9TW/k4TmN8O2K8G3pacPzV0XQ3ihqNUSqj15Jf4Whio0C2wvo+lmYcVK7axQrBsb
gmGKhlcS78iBwDkeuHa2QQcYXMmSShOR5da5OuU0ZYpBRCf0sRWmNco+84nXUBjamKFEEjOolOwi
9gMLMVYFtbMrm3bBPNGoMxVEM0HOJIKbCn2v+8GM9mj8ag9vhNnknbhWLrnwSqPhZ2IKxR/WKwUE
EwvmF1HGXk+GyLf8rGqudcKkdpGqa7fH0spTtqpVxo6bwkZwSVmmmxQcSxobi7IGRcrSfnwyluaN
siQtx0cRmzHZnrSk3RCwtNlR2DM6H46iWSjsmlTWgk2hsWJVI5CJyLLkihGkw2VRLrd4oaSvbAM5
zS7IlUwra066DLEPWFCTRL8fj2+p39nT+OGOZlnWj3IrAx3mF+QqV3F9HEMxgoRnQOJzV6v+c1iq
tauo44hsZtOsJkrn43knkkkjyEoxYMdE4Lkdy/aosWcFvtqP0PHytVDKgxPXQzkM6uAqgtBSBX4S
LRDE8kuZALXXSw4XoP54BhZKpAmNKmOZCRwoEPzbNehea4r8WhDIFeS18Futum07o0qxJnmdOXkF
vro2BUVZ7P8O08RK8RBsczWF/wVnMptufcl+CgGbbiK1XgMZzbf6vZmat/+PNeoDmAk/KIUdknKM
Z7STynZmXflyo4E6lWwIL0ayWUsBq+AHAjXLJBYalD2wVeMSQWSfkfnuzz0ECLZBjuXURFkUti0T
N+9prHoKRG19AKWJzDRvYjiOMaQLEqi35h2JzKxV6jWO3IXTREPehkpJ+HgqRredUtJqQxyNJi8N
xdULQubYCtVauOqbB+zenFEeUlfEQL5CTA5w5MA9GqnjzTIB2odxqzdxo7E2ONNZ7YXRgQj7LVea
02vXFjx5oR3qvv3H1z/hMuyRLFoDoS25PjTZXexnUyqrPXiVNVb/mF4G8O7NzPDnXgPdgfF4M0sL
p4oGbAUKw9eM7AtuPhUMyvRSshPDOobsjBpf8omBFtaALRSXgo6cDwwnnOBUNfK2dKdcMnxV+sWw
kWAkwQhFukYBVUA0MxmTWDaivHzmhDlB3+ClzlWSA50+sBawOWqkSA1kd8Rfvaw7S3LXQNYuBGFR
HOziLn5V0whC7YIh+KM9tL5ZeO2fNJFDrVLHEpatiw0p7EPNTytUlzfphiGjpAmdH+lToe4FEPUw
5RTti4n8CbxS1suMX8PmcNI3ecC93UK5ELUi+krT8ODshrKHPqF8Z6tKUcdq8lSqH5lUkUzzETEw
SNxFSO8FvlLpQsRHlymA/GXWDtBun8b0VMSqopXIbogIxURS53QNP0z2GGYeIKpyS1KzDcCqhQhF
gKh6pg6dHkat2miCEKOokuNrjNLL1K4wW9L3n0xaQqJ29BorrX3wEcu46MYggOAEkw2ntoz4wYh5
xFU0mRl4HvEZXCAXLxmZjYqm3qDNN0tpBuprF0+snU8Sb6NAEVYW/kD1JSV+CZ0gnv30KxW46wIb
AN4BiKONTIBVtJipL1izSrjhEsSQiISSCcoxI7CmD2OsynYY1O0LUIIib0YQSd80+BZGL4Ss/cLV
ycRmMfkhlDSRBXuBYEHnNiIEu0tJrE5eze0GJsdeCzlVU9Q63uQD/3+cfWmT5Day5F8Z03fOAwkQ
INfejNnyyMzKrMy6zy+06qpq8AR4g+CvX09Js9OqmVHvPpNMsrbqSiYJMBDh4eHu75pV1ZEP5TGw
Ag1TUFsOhjbpYPR+Iq4QN7KHpaOj8MXxfns3OXH6JlpdrS97T9Xb1mVkCxlsCMj1NSbrtb/A1VN1
iIdNCDsRkIw2slfNbavldGtROU2Rb7LpxJwafC9ILAG6M77KT33IAFpRtUxRCaeKl66ul8NUujJ1
bGfg4LlMiSlFcAhhzvtCaYYR6FVwSJdnPubGWzBvDPYQg5dZjM30QjLwzo0OO8B+0DRntr8uenYV
DgvM64OaRbZifSwZvZwZ/NpXNUKsseYgHYtSxQ73goia8FjrzMS0mP1LXhkPwvllFbyfVSMgF+aQ
/jDNBLJQ3GnYiwgdCbVP2Hrehr34YH77WngNJpNUH0aZo2y8ZFUYNap7cwbezxjIgQFWYdDlCVt9
zcLBHhaeqwQKInk0ew24Rl2oLiaAELsFfihdJOZi2TBRBnFZDh+VcsJ9wf0Q/mcQk6Yyp1sXZ0za
YTwnWqah2RKs5Es2VeyaOAQKWW7VRDID6y+nJzMKkHTM3dBNdez44bE19cfgi5NXLvY6H1r4nVUN
288TeVFq9WJ27nD4Rbns7Oh/WCqR/InuyiUznCrg7BY5fune9l3uxnM5n8Og80q53150loik5+GN
W+C1GxpRxZMtv9VVey2LjiR2pORCG5DKFa+HDavddsPOPHPKh1PbwSscypCY7R7c964rpzTTOC/r
0B41CZ9JpxesvWYX8+TewMnkQ5V0X9QIdW2+fvcDA/k42uwWX6wRaTO1c1r+CBoBvVjGDjo09Uii
VWIGYuxzqJsLUaU1Hhn6UPRxWDGzMA95kcxyupaZPrlO0SJMIp6UbfbWmc5GlDT9JixJG+dl1qGG
X19Uv7RJ6LQ76c43dBTBBkAzuMIdG+ctDc2pzfo7J58fGWVLHJjqOuM1dPamsnyDehvmU8PqWnD3
0YrsrnKKO17aNjYZzdMaqxnbmdptVbD82PpNkzr+HFzUetkjL6FRC8LYhfVcaNR6/T5cR7apM59d
WBSdO15pJ12pNHETQGGzl8v0LkA5vbJOBaEl18XsaoOz80m5M4kzT77VWdcdhKX5caqCt7rApPiU
0z2M1auTroR/VMXgxJUU1canJN+0nn8ruCzu5ixHJG+rLKmK4JDn07c8qx/rNXsO4ViVuGN+LdiQ
nZYw7w7MzPD6xPM5dOV5f5Bu3naTT2Af2MurdZHiqc3yQ2/NTuWI6axw7AMMrgAzuw7qnt6553X7
4mUWbeiseDUBeSoavT667lp9m5pi2bl9ezk6QwvLDxvgFWMjNlvdtzQteYFx+6C+1aEkkV5nsV8y
ggnT1eA4LuDwGlFvyiO7Bpuxh/1Vg3S0oGa8DkxQXZSOgkP75D1Jp9eH1br+W6GkcKIeBhVRUYK0
SURzqCYqcLhDHMSDPV1uk26F0Kbmb3Ku57gT0Lgv7d3kj7t+INA/reKsA9u4ymK6uHaj0DGJ/CxE
GBDleueW2ZQMU2hTQgK5abrl7kxNjdXM9mydDyWbN56hZWyMbtNaYJ+y4QEaKeNWiaGP21BhKyqR
LiVEH4Q5SiZ3uiaJ361yz/uBvwe1WUAM9hCz+xKOW1kXN4We2kirEafT6Gy5aXrc5fJd+bqHh9va
pr31r4SobwgPShyxNilznpi5S4YBfT01xKqwMR3Gq2IN0OLhK9QX0cHZsx4sWr7GrCqv6lxfynG5
LPCGCBeliWDmuZiAIy5Ot6sM3AkKyTD2aTrMivTtc+/YDHagBZpBC6Tn2z7StXcCIX14nGdxVg2S
427IMvpUBc7Ray3UDylPJ6j0rhYzSSVYhPAI3+RapFWzRGbBW4kTuMrLI2750NcUrj/UREUtT9gZ
L3ohEObL2h3iwn3lQBmshA9Exd2D7tTBkcN+7hAxA/V4TuZqLjdZyJY0N0RtG5JhAqpwkRqKLO0X
odF6qTYdoEXdz9uejnixAsavy8WsKfKjA54L3dZlvymcNvXqcO/M9Q5+mik4qWkwFdfo4ew1Nk4x
qNRyf+9LqDiv8tQrc7IFpGMlSchS0FTm067sMWMP9c+oL1yTUOIdW2oW6BLnPNKjs0SzGEiUDWUF
2YasO7VLBsUnWM/FwJEu6gB819C98oBrRI5ct3NXQFKHw7k93zUD1LLbHp4Jw0XWBhHUibdD1//a
fdoEc3iyYTUmpcg2TYAQZOpi3bF8uZJGDimdmmvG1+sOdiRrpGnVRnbxHzHq68fdNHyza6dO1Www
5DTxVkYlcWQcgkc+RwELLslUdjGyiBy9KQxCFXXdR9Pk2oNfjeBreA7aM4G9U4Puo9yMIdq0PkvO
POvncGEQv6UBznxdlluyZBdOkadzYLvtYliTENc7KKfawYfAJqKqajweCgI4esvn8q1L8tBBjMQr
X64D3YqO37ijdyvCLGkbBaEbf913Queb6TzGms3Ts+jsC4rxAuaU/RQrUxwbCCvruU7RRCwecKZA
Tq7EhWQ/rBFrTQV9y/mmkNXd6qgKbtkmExF12W7lmPYEz2HYkAqvqhhDCNK1FqkcXNSOmV9DiLwf
xjev5uEmV/AsKBAPPAl1fS/zYsetkLaUzfAAO/bloVvXbZ0tG+mQ+sVhzrT1ASzFeUfcGKZsEAaa
GQgaM6Ih1X13XbkgK0nPfx8GWKdRvhXzfDEY9ZQxcSwcuevtipuYMbPvh2W+ywWakdhuadMOmy7L
nH2h1AWKGHdbBe5yykb3Ljf5iSoO6r4uu4uWZRkK7pLFgdPjTRFojqBU8voxrQfP3ZfOJD58D9Nw
k0eH3ZStF7MKkJPJnds01+tSzlHTNuAH4ZjmFq6B2ZgjetuU5fxRZ/Qq4EsTh+CPVkH7aDmPl5a9
08Z/lwYd/Ta3Kp5c5IG9UUABgqyMuMhvyny9Z6reWK9M4fg0XPjjgBErGc7IqJH+BIV6XbEHKyWd
be4PUG6hxKSLNyxpz41MfOo2qTYNTZQtyrR0BZqnT2DKvc/reiSzOfXzlKiq2dRhB+5HNb2TvNzX
Njs5WXtYa310cbPh4KZDudxmLpyCUDfc+U5YxLnFmbDmOEj7mIz+d6tpd5ScJVme2cRKOsIxGUoe
S3EBXUrngmRhfQEIlF1QzHmoEgbcw9SQRCKFPtKplsno9h/+glnKyUvK0t/oUnqpQ/xb2zqpHkYb
iV61dzoY/GsnbJOM+6e8RWooAddjhgR+uhiSUCae4X6Mw9frDtU4oHNvcD7KuT0jLtd0de7Zmm8z
YmI7tena8zSzcxrYASlWV0QeN0j7NEtsjwnLge+D3r9nzlhe5D2/Z7V3iWdUI/BM20qFSb6USSOa
tKDhZu3g7GBNOuoxHsdmg2priVxqBrAhQbwLhYRNrL9EJOSxW5XbdcSXxSreAmtGACEzUkHzrW+V
2BXoq0diyOheACgEXQLjdQ2k007It6+YbuO+GA60qW56x1yGio6xXtV2dcP3whu/z86wFYUX+ZPY
o2L9HqjmEyEI7sJl97zqetzm1rl2F/EwERDbpdGbcJwT+FAmzURjJWWM+YrEH+COGDrxOropneFD
LPMPGWZH8GPjSlU04tMSNYOAAv2wntq8/VY1NUD00sLUGIwHf+5vgmqsIknZlGQeRGVaaFVWLfvU
eQOLMHC1ek7dA8rnHaNBE4XTeKuHegdtmLtZ1Cc3b2IBhUt/6JPaKd8rYVCBdUcv7F/Z1F2VqMHs
Cl2OGShCPWDEJAgRDEtMlIY8K6D7quZrNcx4iTAtsnFtR6Oe1vfzOn0L4MB9FeT8G128Baw4sCi4
B0hEh7es1x5cFxhLljy/rsh6EoF/dLl7NCPk/qXiG0bVmGYuCqzQd/ctyCTU6duordm1V0k0OUvk
nzgntffa+uboLNWxoe2NmRUacCRW9luPLdGM9CafPxsKNjZ4mZS+jsU7ZhBulPvmZ59ONq9Ri8op
JM6F12EWUX1Oc3ClnOxR981HWbdoAVSwvCuLK8ndGsRBC12MXCOqEPi2Dt7t3HU28dosw+7wUewG
FVqwgWNBVBM7xPi4qIc67nWZMCog+mXyNtZeeMDIJ5z72OrtVwVCwLAyer0E63o1ATW5ZefjvWte
KxSNyu3STrnpSsg2dwB+1OQG9BpU9XB4GgP43nM3Qt57EvUHoMzHoiXHwC7JQosPbx1uigYATTsk
44I+Ym8/WgXqsh7TpuDXfiXQSlmqbYWSLQvhSG3dcW8o2UO1AcTyhu/UTJIlqxMxdhvsi3gZZQrU
G0guKj1SXbGO7pah2zIloINrwy2vctQyyOwKgihH68rfLnY0YERji3tmv85lVJVrtAbDGM99v9Xq
URhwhOStWaU6lgHeXQJ8DdvkqiD6mFdVKkm2oRBuimDQG9sAlauG+Ki76Cjr1Fa1yIOcBySyu9H1
q6Slt5DRBfnerdJqsh9utiDV4unsF6+2z96MRJW8QGuErlu//hD4n3Jo7Nf0BWccyljZvNJs+mgm
/6Vfp0ce0kdw72PqePcKNOyk7Kc9z4Bb6e4GEjZGtjHL8itZ2ms9ZpHDJxK7IzKuPAcurxBSukeO
Y1rT7z0rH7w8uCNNHpWjSsr2cZa3ZTN/Z/3zMD0MrQcC8ZMJr/2yQGX4bOePyh+jpYc1r3ff93Bs
DTARDCZGa28mCFAWD6XMo04HcYua3+Yh3kaQW8fpM1/puyyCo1FvUE7aWxTWwfyB6d6T2/aJb/Oj
8Oo3jXIOfnXisrLqtGDqC0PowbcVY5IbacyBYb2MhZogO1XSaxKBUr4DDjT0h4KLncs82E6yb5J+
X/munsd7XT0UynvuhUZ3AqiY1+EDvWQMoII2hImP3yfkloY3Z1DAn656t4oRty/4CH08jUksRCvv
0+F7Qf0UJuOge03w0dNA3t0r3W+ou1VkPhUTVxfLahM5jzSdK3Buoao45zLV60nb28E7GkgJ9JgK
xyLIHDzjcQ/j9biDZvfw3cnutXeTtSqB0EoiobJb6sNg2IWe8R1rcM6Ge1GwmDZjWnmfvFp30jgR
Pl9i8+VR1iNr86/PdzmHRwdVvCV3MDdN5jrY9f13MfdQckV6GcAg1p9ZbJb5KkAxOHnjIQCBNm/f
WNn1EQSKL7yAX0huEyPGLa1gMQE0pmnfu6GKfc//3nO+haL5rgi9rU+fGLzr8mxEarokKzMp6lW/
xcROWce1hWamqW7CYN73jY9T0bUgkAGBLi8KNC6bRm88gQ3MIYODMAYmHUraGq6RPtC0km6HwByG
frib7BD1+QJ938XZZd544QnxNgPzQ0jZLEacZh/buV4jBwVbu8ABEzCMYS9uDdFiAx6MeC6Kd82y
lFD/XkPkp+0/UI7g5TVxVvP90GdPHCPG44ohbID6i3OZOe6zO6LK7B+X5k2L4ujBqCS3PBnpQ9Zi
G2V4+CRH5l3ou07AgqcJkYwifNbjpey8R1vY17baUFiwtt0GsojpyPZOp5/LzJs2FPW6HDNg0D42
nk+zuJncbSPBWM1u5hHK6WQJCI7d/NEBrR8Fd3NT8Cu6tLfzNGH6nvmxlWiXN81Jl7WIleOju+ny
VM0jtkTO58sVT3SPBgKaY8sc9bZPJmIhsDPtx/zTmzDR7Mv8UWHzZBDkjsJlhOg9nS843qhyWpM8
GOJ1zaIJECD4BRyA1NxgKcQUdTVYTFkNpwb3ZJqzTVORMlMDUe8iOkC7p9ApAfgdOF3iwYHKW3Wy
YH1zzB8G/Jp7IBUiH16ns3L0xm8CqBUFFMuvNjzIALaaG8dpMcBwCXSxVDq1GbTkpwY4xxRpHyk7
JduqEjsl3+A0vxVLlWr/WjRtXGckJu7nQssjD4ttp9od/CMfuNrCX/FoiiUF7pyw6tInc5xN20F6
RyfDLunHmM3vJQ+vw3pfFY+L/4YSFyCCOvpOj/Q3VzUmQpq4MEOSdzBghQ+l3/B2UzZQqRIIggiE
QwF6piTd1suKo/b2efXRZscSwwarKuRuGK9F4IK6ftGKIQm8Onab6yG/yvDSD6B4Qgu5nSLIMESB
XkFxw/llhvewKN8XZR9wGLy0Bgsnwu+kb+8Wggm5eYroiDe/Qg4T9G8VhWwVHjdag3HoojIee/KA
aqpJwN+B6xptDgK4IFa0mBLPbYHqy5eQ0bjQ/WPFNuUZlSnzD0cVwCjAeyi7R2e6mhRk9fvMhwhb
eQIV67iAcBTnI+pAeVGENYT9Plwf5avbPbbETcfa4ZGUTjo6di/ZAuMriry+0v3ByaphN7cfRWn3
8I9JK6pOMC6Mi6y4aVgF7wyYr2aK3oF3+pLXaGITWG/qyk84uE1DAIsun89Hr+KXrTLyQvXQVZsN
C3bMJS8+W7u00uopaKSDVujtZJ8g4Z0yv0q7iXDAEQY+S/PZQ1ijGkLDOI9LcuOK6Y1M5D3T+qVD
rh8FvrpfjGG3HgkxHXI9d/uZ4XyZgq2oLizq7a7eZ4Dss7OtA+DJbue1Syz4vbferXjfiZcGmLR2
MrWVI8ShpCKRNXyDXf7gwkJgiZA7ImESlUs2VTh4z7LxQ70LJuZ4m2pdff9i9lDBxiGsVSEdVxTB
96ad+HiJXHu+6gZhrm0xg6Uicr9+CqoufyuYA8SlUCONvAGVSlY57SZYR+8lXMh1Jx3nSdCcPihi
yRgFosg04GmA6nJQXvqTbuZ/aHx/IV+gPhzbEP3hy6W/7+Yj6W+K4ObPP/o/UJK+KmeQca2Izwd6
KX25V+N6D+LK459/9H9gpXy1ppoGWdYwEsXkA4AbGCuggFjLNYwbTdRvbd7/el/+l/zEoERtpVbD
3/8bf37Xre0LmY9f/vj3e93g3/8+/87//Tt//I2/bz/16a35HL7+pT/8Dj739+smb+PbH/6QqrEY
kXh99vb2c5jq8dfPxzc8/83/1x/+5fPXT7m37efffnnXkxrPnybRUP3l9x9dfPztF/c8PPlfP37+
7z8838DfftlpJf9yOP/n7n/f/svvfb4NIz7CZX9l4MeLIIR+eoip31/+Yj5/+wn9a8AAjHFChR/+
qg2oNObk//aL5/3V90PCQk449ah3bs8Pevr9R67vYlAjDD2MCSCs/vKP7/eHFfrniv1FARbUeDcG
fJs/bgsRMI+5LroOwC08Rv5FGHMWowVaN5CDfJt4NH8YVNGv00P/zT8SVLpl1KIuFZgf/xnT5t9e
WBDPpR6mUfmvX+wHGokypZ8Ha4lBqhWn2MOaXfbF/9eW/+3eIILjByz00Yv9Op08zJOtczRpDlTi
ICzS+dy95T/h+f2RPPKPizCCcIkHSL6SeGnJztwyQw66gEO6WO+LVe4YENQCriU/bK7fF+/Hxfpj
dPj9Utz1CBEhdcNfWcs/PLKlMRXS24kcHP9xmu4Z/xnn4I80uX+9wBfiQe0H3O1GXCBYutRDn8t1
7m32XtJ2n48/I8N8oZ7869W+8OXWEjwCseJq5qZ5dJ7ZA9wZxjXBWAe/As61xMD2fuZt87NH+IWI
49azO2Ya18zzV7Y+EXXxP1kixikXHJtbfPl8sA3A6B6w5TK4Debz92X4yZ7+90v0zwucb/CHPSAX
vYwcB/phmuimJKiYxyd9HooNgV38zB/5jzS831dIuD6B6Q/D7Xw58dQgu6ntcbEZBJBw3jeQ7+Ml
QfUuY90/ryucPEFw/PNH+Kvk9T9pL/+4KgsRNYPAp18tLuSoPYG6B5ay9BP4wRFUmIiMIAdUxyAv
h2gSYl9ZJxWTQXODxi7G0DXxN9KdHpoK7Z0qPJM0UmNJkrsqroA8T3C4dMR6hb5DhDmmdJpgy4E0
rmCAQyBXFQSVRAbV7xYCUXGvTkNyyym8CIFrLm152Qdn/k+d5Cic7FPgoOypzR51+DC8tiNwyTk/
WaKuJgeikotJxkwk1bSczAKLIeXFdKLpks1bV46pqIDIjF1sswMEercDFnFy9bF2D0xcrUhfnQ5+
rQR4RAF253tTQhI8EAl00QEHflvDJzCtkXb2P8k9/u3OEv987OdA98PO0q0fzEITclj88tnC03vE
geCgz8R4u7Uy+J/ETSj3Qx+Cezj/vuwtNINXr0BEPYzTkBhYMIX+TTa7oKv8bDr9V7bqv2yowA1c
jvfSc38NRD/cGV7JZXWdEedAkD1Z2I/m2RBB+iiDgh6Mdy5s/emW4gAs6sr25jQ3mPRqfMAF4kCL
MTmXxPMIAt5EnhytXrvwY5JAhHQM6tJ2zeYNneyLF8KwAU1yDZ+1styHFF1o9gK+T8zH6aLCPsqa
IXZrgCQzfM15EKniXqK6UY3eAuOOR3BIJbkz7mMWrEk5BJF2BwCs5ienyBcFst/fLzhz+zh1CWFf
R1cBOffNVGOheQcJshWg9Zx/dwdQpsSnP4/oJAIIAi0znIYIBArAKaAsKB8IIRx7gDV6zZtPbVQK
eTkCMkCPcKcq7zCJ8hA09DZbvFfp9omd5p8k3l84sb99c9jhuYS6biAQBP+4RZ2yyCxpW/fAp+ay
WvkWzIO9EXrnVzNgXQz7oStNF7nD3nqRA27Bby+9crhVGGT0AhhnDM0dBtdBAIHFqOy+Lab9ybb2
zqfWj5stBNrCAoYcDbmNz79a5tSC037oveXg9SANzSj75jzVoC+OcCPpXD8dpI0QcFNKnjw7HUhv
IiLBQaRFYuDLNbYCtlTeBsIXJ62cpC4RsRx+wXKa/Hmg/TLlhIT0y1c9p2g/vBciLIrOSrIcJGv2
XNwBwYtzf9rU07vO0E/La8S1Vwn28Z9f+Guk+fW6SF88L+RImn6Vafzhupy1CrybFXY3WAqGkUrb
k9j097X7HeyNn1zs6xn29WLn9frhYggynW8bXAxIQoSSNOKt2TTtUaNzYPs8ydtmb4LiJ8/2a3b7
9apfdmpGK3029VgOSr005dFv0PszL3/+GL/mMudrIBFE051znJRfxWSo9lpO5IQ7G5tjTkOU5T/z
Lf/itPDbFgmIQJLuc88DAvnHp1cQOTpz4ZiDyK6Wrokn7W4dC3EJA19ckHTofCaoYhAXveFWE8TJ
HDSJLjWeiRZZA9S6hfJmQr3iiknnrgNjBGwUsBjbS9Y8/Pnz4OR8Znx994Ig9PEPxbY6l1o/rnUu
YaTR56455BzMGud9Xd+z9jPnGdTwna2ZQQwOZaQAPLYWC5I1EVuBKofjZsjcvYKlXkOAImaxV43p
QMdIZfAiNAIQMbo9gNO7NnJxHOv11aUApuHU4unt2szxjM5yAAfPfl8auEHIOm16CsDrlpVe7GkR
c9keOnZYO3Qml62q2h1mLPYOBoMhaL5vOPbmeG5kYEZvAjo3ABcpweqBrXHh72pbbOpm3qwYCg+9
JM8hdzG9CM12jGRpax98awBivmnvW8ZhWdfuyjOQdOsudwyUzLy7NoCHQc+MKycAmg+wWvubalBX
a+tfgmEIby0v1gqAqIv0B02guYXTMauS3oW0LcAgawRoHOVJ2Wc9BIeWnmkuTgwyd2Rbf5MbfpU3
bEc6G5uK3tnyxgTPrmvBNgLmq+mGo0tIwGSqi0e9LinwMsE3Zfc65+1uwmkRLCwR4Wu4UrC/QYdq
gyTk0G0wPZwSWjcCUesYgO8Arieoqldz880qGQ1wFu/eF31p+0fMG8SdRzc6OE3ToTASpDUVU+M+
EUifBLj5wTq3SvNHr3ASTYJLSQroBcxb3Rb3eEO3TT7clhMQLge+HsOtncfEliJhBrzQADwXsIjI
yQxoDTkrkDaZmGIGtQ3y0I2O+zOPP7xo9HXYdyDG5PsFQ+rsxBYBgpmKAheyWGeernUit78vGor/
qW2VV7EFtppv6TjhWzV7Nxs2Pn9tyV07hcmUXwUwoSZkV09NmgvoUXMIyXAQvgUo7nrYdvz7OIMu
BMLygt7xgm27sO5WV1sDhLuEc5nH/YigLYHmXNKUr75bJbz/nmXNxtGYavY+uhYc7fZgKjcechhp
Q4mshIrfGeZbuyFZrYzd7mb2AWUPL2PdnHryKexthbfDycHQc45hOR7bMwsJtBX2zIlJuvltQKN3
2pGWnxo1A/NrU02gSlNbGD7u6nUTLhjpIbGmYic6LAPA4nl8J8bsK/N97rvDlMHIq/rG1XEGwo5e
GyhU16N+d7qjaY9DgVbFqlO/VEDl63u0PqMqf7IA7T0HdEE7YAjrPpRvZNhzoLmziw+7d6Hcmc96
15thU7oq5dV34bAEykDAph/n4eBDAaoN+MuK84LgcBJoELAhDfoNWApJuRwKHJMDWCYdatVsX823
Wl+R6YrPDyCvwab2aS22wnF2vsN2cs12U3/fYHKFYiqmBuNPVxh2gWtYMMWdnhMN24wQCrkjRCCD
EWIDoNmid0BuULFI34u0/JzhkomjCtmDExsUE90YxsDJE49PFxOeIb+v6m2gPoXagQ+D2aUObKdv
nlNupB6AooOO23RgFaJxBXshiBR4A4RF1QZicGhThTCRn+7H0lwZOCvpFlRhsa9NcCP9EByGw+CC
4Bdiyfam2NF22fCeH6cz5XB4diDiQAP0wNTODVXqmWUCwlJcrlJ+lqzc8OmxXNrYVk8uTMat34L/
htv5tGUVN2q8bi3CpvfRLDcLpCJYgf2qVGya3ezeLfIAhdUtbGjCxsakULuRuzHUjS9aezezN9I9
20Jg+uFbyNmubSEvgGY688AkgQ2wo3Uq0baZxHUW7jwsT3PTI/mmGAwJxgG6EupQuI6KPKSG8/gw
A1dHD0inuso/Ma57gQ5dI5+Z72zRz0rP8dEdn6xqdnqV21qv7z5DXeCJzwDjAo4/bsaztMOAusnT
TuJ58LRkryVBfl8zTMjmByv79ybkG9s0O0jugFZQ5t+kgaiYR9FTdHFE1gtP0KONNQQqopGBfdDX
1/3ML/zwpmSHjLrvJRh5mKA5oKVEi8M4f+vJyeueiPsipvw2L5urmqhLzd91ACmhsNv2EpMCLKHd
Y1gxNJzUMUQtw6o6NvPD1N77rZtYkFzNylOI2W7yFa5C7pD23nHuv3nzPgCFZfU0Wiw4EsDhlOj9
otGyTA+F/sY5bNdHDJWv973zotDcoTgVjY+26fwxqqNA13RB0sVQv4OPnnQhyEu4f/Q+OSimHud7
OxV1NPIZx6O7Kf8PaefVIzd2puFfRIA53JIsVuqc1TdEqyUx58xfvw+1Xk+JKnTtej0eDOwBdIon
fuENxuREMirx4k81nLZLyXoAsjdPxA269VQl9fdQLb1Bqjc690kGgjKvZ5KR0jxkmBRPmSdTRsq6
AJ/GArDm5EigfZuBZq8n+vlbob3L43gdlWC2gvAppWgHvGYnmv13pfevgvLep3eha4qbtMq+KY5+
cU2cf72gkSp5+dNy1/Tbt5pIfowNu0q+zSbH15e+o329G+rZzePq4I800Wg7+0myH/XXqRA8CYBi
oUmeCsLXj0BkIgAiAIoM8Esxws+vY6G/409VNUzTQJgI+K+8FhAWpSAYqEZPR8gwcBAyt5uqY2R6
X4/yW9X5z4BLJdcxJGxVZaSjzFU1amgzqZsrazy+HNGX3AzOywvRkf0OnAx7pdADNLiJHJRyEOn6
9kwx2UnvJ/uSvMjvuO6vn6GryhL4UUxfazX3RaSWXZYCZLUz6SBE70prgX75aF1OLc6y81bPvoES
QpI8Be1zULZwwexLMf9KhW0JlpkNQ5IVSQNqJOqrVMOKaV8llU9AzrjNFtSjQDNqAE/ZAVWX+3vV
hVXjZl531ON6k8sgBdo77ULqcSYD5WdQ8zb4FZaoKaufEaXlKI1xNh2rTbdRD+W+3vtb81DeJbsI
ebbqSn8z36wDb/vGtz8i9/9mMPGvaeAH0PnAs85al92lBAWicNkUYlTeSKq6ayOQPw3OlTRIaZU7
k3jJh+rvjJJPtiS2omIiA7N20cvLspZyxEiOMeWz0cpcvSJ2EzPQmw/xlEUXcsqVINd/f6K1pEP0
TiRZM1dpUZVmpqRWxXSEarON7MYxNotT8025vUTQXLcXlj11OtKKEV2LcWM1A4vJ40ne8ZRnPzKJ
lr50iYovnZvD05FWyVOqaSX0gJxvcqhoeeMV4P5N6I6O5AyIX75eKU697S7Ip527p0hhaWiIy7Kt
L5BCTzohjxk0y7cG4IxGLbxs8i+UNlcafv9aL8UCyUgRW1XX7hldXEZaOIzM4nb0xkXDz/W9ctNv
Dh+J29mXFPbPVFZYtZPxVrXU0W8DQSqW8RBuI7vaGg4sEAdPzM3XN/Dv2uX66jsdabUT+6k0WhK3
/161W9D1Lqq4W9INhoudix+2bLevhlttx1Yzstrsh2W4aVt7rSs61Cg3xdbHkLNykz0EAUdzaueS
sPjZc0BDYKkZUQFcqwCZUgRds+imo0+QGBSiaxZPEx02fYgvHe6zB+FkqNU38lIWuRrCNSRu3PJe
Y8Pe77SbHH/C4AqJJi/e+DdYhT19vZTK3/UcNs3JuKsDSAZG+6jlE40YEllxpasHJWtcf3oy9ee5
UD3YCq5cg2KyWuQy9OvKTJxK0/dRCA9AS/ZKhgV4mBzRz7WVZPLaMSKvye5lmrpZ/Rmm1GPyn+O4
0/IbQ95IdNrmXHf7VnTMZnbByl0oNZ893f98kbGq8QtZLE3psltyqSbeaxxlyUeSSx2jM3tDE7mF
NVH5XeFffsZJia+ENJepkj4f4WrbaCl5fd8fpfI7bNX/+wdpoooog067VzF/L+HJSMMYQvn15fmo
g+/Kc8OVE+Moq89f74QzG2FpuekWF5emytrqTFOg76pGEacjkglQdT6E4YKY2bn3SxMtOiE8l8AI
1qeJuwmIqqkuIcLsCq/NPfXnzbyZn+dn60I4cnGs1XGyeqA7eqotY42u+Cw/003YiG7zKF0c68x+
++OzVidoEKGe1iqflYd3oya/V/qH3zdvX6/Ob3Ga1R2oSSbbgIDDEqV1f9JvcsEspXE8DhqaefGS
ykjxhyl1DgzeF7WjMHHvA5LFaNIpSt/Om8mRqUGa5l0JHMSGA7OlQBbGTwJITSu7tsL3cfrAJTSr
pqNOqwA4HlU9a7YHQ0DcRz8oan/QMsCGxYwutRSFhZMMYNKLR0vXdxRld3oMrT2ZAWa2twtbwDd2
QT0tmROEAeoE1B/3AbA3qPCQNJVtmMjeGEIMYQvalZ/ru0K5dGefC4iZqSUIJQcxtbVMVAgPVQw1
dTwuKPs6NOCwGpFjlKEbAN2szJ9GkW0FkjS7q0ugilRME3DwMbCTWiju2lLGO0h47xqQsD5Fwq8X
ctkN63WUVc2gD2ZJliyuHuklP5pT4MpH0cHHxf757eb54gz8XZFWtdMxVkc56rRaxBFlOr68C/bt
aF8BQrR/ff0d56KbPwZZnTCpa8YsHhjk7f37U7D5+Xp1CO3HgMDmwkBL1+KrGVudL8jkohJaEV/z
9h7ZD9vt9ur514+vB/ltQ/TFIL9jq5M7NvMryHGAKI+lCz93G6IvLTshYYbqyM6wQd7aDQlyVLc9
1JtkT98dSdzY/ki8ciu4/oUb/+z1dbKCv//9yc+ZjHJqFIOfQ4JrPwW2sMkJrZ6Rnf5/zq4k//mM
RURx6gj36HikJWvjBMgMU6yyD7lzYY6XDfHVFC/rfPJNalNaVdeHRBqz5U7WrZG+VUO4CdPvav4D
euPXK3omnmJ7clnSp+K0ra0AtdZXUAEgO8/LZlvOuVcIdIRi8kH9IZ0u3c5nT7UGbk7UJTBt61Sw
ruMmTRWTkoSBss1iefOS2G+a3W1al9jfS/ftFVUBt2GGG+f7rciO+m7YPzRX8KqNYX9/QiwBjzQV
rfbejhxUMx3Utl86F6ahDUdC+aUdhG1ti/YvwX1+vHCYzy6NvkDiNJ1G99pHB+hsKMnUz45l/g2d
EGdQwp5LMPkmd/L3qNRg5vrjhZ3324/9r/2whE7Abchb1mLuqMSNmQWLk0H9rbbg5KWXUImhmL6J
1s+xmBx4iOScoZOr2qYEF4BGAey3W4ECtake5nBwrZbq4sIPll5UE1adtBeGzzx+SMb+mxX6dmLp
R1/qvw/9R9I8UgkQ530RwTWEHRd35gV1qnN5Eff6P5+0uqoUdHyHJuKqat2377dPD3ffTPv58cI5
Us5eiAb4TGAUoCnWRvdSJAuGNhk8cKppq0q8hU1l+5QI63GOQGl3t5WKKH0ioFwa77rA/NRobqlG
cjT9e6H1ZoEG0HfQTk4Ah0wml2kk/QoKnC1CH86G8Qa6ooN+iCe177NFbT4f7oJa3lRV5HbB4rUk
PXx9Ws++JnwNwe1/H9jVNYTmeJ3DRp6OcB2c0W2cEEnMT2Si7ZvW2V0KD+VztwN7DhKTKYLQMVaY
w8rMuqYRidkU6tV70q2D4k1EipRWN9AErkZ32jR2sl3u++at/QVT3bo3b0W38hJP3/wnH3/ya1Yf
PxR1YdQzv+YFPwu720KiIzS4A73hFF7p/AeHXZMAP5m6tiBaVps0Q0/OUn2KO8kElSkG/4V+cfU8
FM+GWHuVeUkG8S+0L9Uk7WRAc5WQNYKcIzhLuSWxj5Rpv0t83MhF9/kNh9RN4H09m+cyWoYzJLJa
mQxtffOrRKHNUJNJB/6rGNBxiPcFakqDPBMU657Vjbumqz1EIDb6NHh9GXtdBTqn2YcJjMqd2G71
1N/oekUbjC6KWN3Q/3hVhvIBQqmtp/q9mYfIyPw0azBVi4OnIbxZdUHBNUbeM9r47cVa0rkNC7Dz
32de//PxxPRPGdtMGI+FAHcTa9le6DdQa52ODlIbdDup8+0glb3M+mn642M16bbvTxCroSRwdSZY
P83wU76e679QXcvSnv6s5WefvOkGzVsVv5HxyMIi7LN/l51bRNrt0PvZ25+vqq2j8Da5hxukVr5b
7o9LJgXnci8FZLJs8isUcZ20JjKO26aUj0c/ftSrnxb6P7J+4VZXz8Qt1AoBfsjk3+b6um38WBrb
Fv6cEj0sXc4JPuPX06gsq7d+Ck+HWK1uSKXQ90trOMbKC4Rod6JI4pvBJjN/9IbgqQMK+NATR8lG
ksC2Yt1pp3Ej02PtrMOipt9lH7GsZnYfN56RDQcJYqbqxzsISE7n32iqZVc5vlX0Idty3KJbb5d0
1iz/0ZrgiQvbdBBoAkqOFF2SCD4XW4CKoUrCieSuXV+1SdzHCjINx5i6QkQiWRCElfmdYM44K812
YswXZOX/Quwtu/J0yNV9in6mGKGnNBynQ7SrDtquv4NdeafczPfWffpQ3U17eSfs0QS6lR+KC8Xl
s9vl5HtXYS5Rbi5bYAiOav2ShqHbABT4eruc3fS0MAwoiNzh6uo+zWdJRNNEH45o8tqyRrt5UZiA
M/31MGcPN0/kv8dZrVzst7WaaArjJJATc3HTx9LByMCkKsGjFFleP0telqlbVPruEAO2zTrddsPS
9FfAQEORLDuXxd9ns2QngvyzKZJdW+N1BPXMTFN30j4MWdzlU+d+/dPPnqeTX77aAPC6iyFfZigB
aJqB2ChQQ2kWcm4uXhjq/HL/M0mr5UajK1KVzMCIobnO+qesqS8sw9lc8HQZll9wcseKam1YjagN
R5FGPcgaR0eSU6nhPAMgaTDsjWDz1oBtaqBRovP/m8llL54MDqo9DHhLhqOUFphvIANblUir3KXh
z68HOtdO1agMarJiUbShjffnSIkeNALAHF64DbiXbeggeISdFH/TXqBQ8loTDiXe/yLZXnbDX7fv
ycirb5R55UMhAzyr2YZdE4EtI6vutyXb+vH1V57dLSdDrS562IrdqEUkWpPZg6VqQ6dF2/PCmp0N
uE6ncvUq60ODPGLHVL68oF1l31ICevh8JcSxgbJd2p6XZm+5/092iAiyIoMaMh5bb3BU4valJZPb
H/+bYsW5KEjhbl+glgqh6/rD1KLALQGA6wv6vYiseIr4iRaahbBosWQLtd0/CwZSLF1uJxerMuZy
lv/aKCfDrz5VbQfNSqyBHjNCbZOEhlqN9EdwFWO8Ikc/U9yYErGHXx7bLddbnHebOLjTFU8uW/jh
j0gD3YzJu9VD3WgQiomtjRY1Tt3pXt58Gw3fDQfhgGG3IwGYSX41WvEgSeMmmVJbjX2EU4yN2RTg
+EFwqRqYqaXJnzuSdJO0naPkBdJNqColskO9+Ag23Ul7CwzaADs3BdUHAxweso5m2lzbmfExdxD8
xTshAw6Y5Ha4MG8byQnTfDtZhMYCYqb5TZv37ig0V2kwoUeE8iXCnbPgmu2zpc12Zv3AmtERMREq
wZfHr77/NPUQZuZmk+o3PrJUuvT962N07gVcOHaw+GRVlcXVPkikWvL72qAjoh2zae+Pd1L+nwxB
Q0Tlv5pFYvrntm4bcP9dqM7HVpEcH1miLH2IBPnCUT13H8BC+fcoq0sPTMdc1500H4k9ndjUcHm6
FH/9RURZoqHTMVbXG1JB/xrDZ+tU5jehSvA4uJeGhsUO7osKymuFDc+NpSDsbcWb0Pw5oHAWi+PG
RzfBivJNIEFYeooXPcT8OpKfyvF+tp6NdLBb6WlCSbcmxzDE6DjGaAIIgZ2Z+b7w59sg2uvmDuQh
Ysq7JhCuhdr3JsOwIzN0fJUUF/0SVDSE5jkjPvSN1mnE+1p8+3rDrBwDf/fiNajt0E9odkiasdxi
J7dUMpldpic+O+YeUPVVdTC+l7f97pMC2765mx7Ha9Rlva8HPVcUNCHamqYCw4lS5J9jUlI2tUEW
GNO/i6Fplq8kKnz6NHlNf4gvOfqcf0FPrqdVYk9UpWeIiY5HhSRb2Sm71CucB5jxDmhaitW1A9nj
6D9chAOcDbf+GXid4MepOiB2B9uBIMRJ02dTuVfEm9DB1MR+rfY+Io159grm7VJJ+dzxOXkP1qQi
RUOZKmj44jjFvZAgygWFeff1Kv6ugP9967OIEnARkByraVVjoTAHhCaP9Dlit3Coy0x27kz2xb7N
uWtN0VC3IEKg0beuXJRTrOXBJI3H2p09RC68/Cl0MDfeo9ToaQ4I/s1/1Gk4HXP1dXKlQlhuGPMF
uCvWw1hTY3D88TjYF6bx3GmACMdVZIoyRd9VNjFIvT6ocjUeza59Rof2pshkVxIDF5V2O5T8bd7m
jglsLTV/Vr4FdmBAZOebPiSJPVTGHTH9Q4EGdIyAteX/uvDrfl8Af60ySlg6eD4FFN3qlpxbMcRU
ANRALcmIGCIYWD8kw3sm3YapoySIBM/F97z2OuQL/bu0fL/XbF88KObzlB+66CYtX6TgXYGK0Mkx
P9Lu+YeB3DhFBRvSQjD9SoeOc/CRLhlSEyBV8W1sHTGvHS1BjXMbB7mNq47dWoUTmZ0r6U6HeM+v
oj9G9ZMe0Eb1+41QQvlIr8fppy/gSHEI63tJA6flSiWEH2rp1+J8nWoYOfxs612pehhK6cljNN8J
TRN59fBWoVwUJMWLJVV3QpDcovO30YgA8PKi4HuV9TvDSO6RpurBm6M3KD/V+rdpQDXudeo2kHGt
+FEz39v6qtahdbyKT6kxbOK6dijteuYEwsmiMOHvzVDdWPWH0T5EFI0VyhDj9Uy9UbaV0QsBRzdu
pl/HI9UMxXTpEdh4PKA54zS06oPvpUZEAmUuap+G9qhK7IJNVN4xiVN5VQ0Pc8flHdyJ+eOcX1X+
XhRuknwXZFdldTtVj1G1T1MUtQV3gJczmt4Y72UwUSg6Vgj2D7dIxttz/ZyoEEt+5KBZ0vhqzh8X
TdyqpHoCP7f5EZqbZHaoWqNWY9wYsfQ2Sfl7qL+GQ+80wj3fr3Y/vt6M564BSP0KHGiJp1tdBQVV
N9SjmALJQTTSHCnxa7Q+IH5+Pcq5WBrtBZhw1Ell/XeJ/ORFDHslllpJAQTHAUsr3vAJqI4RIH2q
LkDw8MJXnc1KVMlYSsE8iJAU/3wOg66Y9b6hDCwrB3ng+lRA8wvPgmA4M2aqGZLFFYGnhoRZjLJQ
2aKN6/dOHr8gVf31t5+7iwgbLdOAzMZ5X8WPwlRg+eNTIvYRSApgbEfK/TgGeILIm6GeOAqx11Bp
+3rUZd3WVwx6jLQbmG/DWEM4DKop1RDV01GdZDdLsx34lAuLKi9h6V9jADsCj8xdJq0bkVOCiFJa
MUbval7j9DuA0MfYbbbRvblvD/Ktf4t+nhtfV41THAXPurpU/1qimr9/AaBYNi9kPHX5hSf7ahZx
qhTQ+z6aRox6NmW3V2neBx3nLi73yePXc3pptNVZmcy0FDqB0ZTPSXvtCgdh+W3wJFWaZ0B5/Xqw
s0dGQwNDkmQkRNYlCt5tPDAL+jSttzAzsCNyAcNJl8rB50CxmnoyzuotQrtXV5MFUVRoohPAmNKj
fe9WYBCEjRTvNNh2IrsU0W0KJD5VCl7FSxvp7GYFY2zyGOJ0Zq2WMRiUCWZQOB/zT/Nd10B20sBO
Npnz8KpsK5WSsye8xPkONvsn7xYmLrmDoLewLS9GDkts/teO0jVdW/RUVA7OnzsKOJ88Sp0ASkna
Bh5hplHcho8R0lA3+uT9yiwQGF8v9NkWK/I5/zPkOqJF9knTVZEhXzr6kVF6qF7Cp+hGv2/f4JfO
j/nntLV2L60rERBGKLfDXXQa7zO5GiecQhCQtHNhEz7E9mN+YWV+pw1/T4cF7IWcQuES+3M6TMR6
1VZM5mO4L6+0txEPQeQmPUADG9lr9tRAiBYRr2BBvp6Vs+8SdvL/M/BqHWTcXSC7BvMxNt7HfN7F
mrSdRvisXw9zNo/RQEbRz7EIGX4/JCc3iGyJfpFlQFKEo7jVt/XeuiUU5hOTrRLY5VG1ZW/Ya4fC
gw+3/XrwczwG7XTwVYUu0Ewp6cx/AYHyK0xXjs0O1eStumm2xbO10feDNx+kewWYDNf47aVsCoLz
mf2uwWIA8qmCX1FW9X1Dz5u26eAV6PWnglZwWt/Psu6NRvbQZaMTpBXcIqwvIEhWgoEpTw1Yo9Th
+EdPlM6IDzunpNZj3Bvpe6PTE1QziGLtsRbDLS7Vm1RBujT7TEoehqH1qJRvlggn13ZNc5WY78Bc
4DD80JN9nw17KHOA+RAxaq4k8Ur2X43iqsp+9SqGDcrNqO+r6rWm1Sijd27N3PmNv+8UzWmNz1YE
pog+e0rJaeyKHVZqxzHL3CD4haEg4hMCPQPT8XFiyQ3RVdMPOXjHSMZWiP2GscHXIPGsYLhp9XGf
aleNfFegkaGGnjqbu7C6CYt9Pqrf+kTZ0WSyhw7+aAf88sYkTISqPaHp2Tzlau8CuvN6Y/D8/Juh
bKCbyf0rID23aBGNK48WRgXdZHgRAWF3NVbhXqCh0WEMk0x7JT9YqEjWVey0MEhj4Qlt1busg+oy
LpLetT2gwznNqKfI0GMVF1s8iBM+VErJlgYKDvCCO/N91EunqtONiaUKmRA6opOb95E9KfEubQS7
rarHZBhtf8IBqIQMXmK7DrekU5aC/0efQK++zuZjUTz7sWdN35VM2qC1fK+av6zwU5VDt0RKL5FL
xHIQoQT3nOKK5IuV01Xb1ihdUzN+lgopDCJ+YqziUCPuWwFmQq7gRZFv5gQf1R4J+iX817M7EzRA
H8Aj6EdvKPyHeJZ5+gY7TxV7UYXuG+HFqnCHGIudJd5WwUMVxMg/wwgWHsMpdUVaRGn7HKgPbYTT
1RQ8d+qvvMThVsxtS++dgsBAiXMv6/JNYsW7UeYVSbRN3OhPnYEMo8DCiN8EPzr4MN7ErtjUGoKy
6a+4uG6ke7/+MYjTVmzk+9gQL7R+z0UXIKJMAmSoTbQw/7xqOzEOFUFqp+NA1yNR3xLtflIblx4Y
3D0a7BgSfH39nA2SUe43AJEBxoKg8ueIiJUO+ZzgjpDYmv1WARaDfb83Np+QcW0EXvaXOui/g5b1
c3I64iovz+qIX1GAvIGB41p26KRusR3tz9FBANtNvGZ34RPPRRanAy7X38n13je0AdFL4G1dWHvf
o010H7qf3wKaO2A2Lrzk594sQvwFl0fZgebSn4PpPvKc0oIripJdMsWOr79IVbf5+pPYCvwxf02i
xTaRqW3IhriK2Io27JIy7IGbExiG8kyr7KlW/MdJjbcNuq2RhIV7LXipcVuV81VTfRrJRwALGvcH
1yh6+NFPYQTG05RcoxbcYNacNLfsTnkIi/tZIqKYb5AFQI73m4B0q4Iz9Ii+KV6ilphvOv21JBlV
dB03B4SbpAoyqu/WUDLMvnMi49HqkTyq90ZIiQzrAcv6EPEbaKr+V5oPR7PZ69JrHX8beWeKea9F
e3SsyLzv+hRWfsX7Er34MxjFIr/TwoT/60Ur+4MiznZUUOtAjqAS4r3ZGddxgoy7naECL40ijOgb
3/8mo3w6GoDKR6fxTQioi/lTnW276SY2XpdMa8CZoBY3YUGdpX6feXTR1ipE7H8K8jLdf/aDjIhb
selIu51wFaG+q5vZvgU7KMjS1dQTGQBQN8xf0/gDj1edXqUwPQY1PiNIaQjFTpEDR59MdwipPo8o
Xxn8OpRZigd08+GuB96Qfg+ityJD6du/yvlqsYKmhfarWuW7IX2NdeTzHwbrpzKD3ZY6N9bqbQxp
mI0llNxlNX9yAlDE3Ap64aCrexWlN2lXocIE5sFEzRx1h7J/mGLZFTTEeK5b30MKfXBDZPXMgJdR
3uL0MjwYzXU1ApCYM69yNeNRYVn1VLCrGNM01E4nrMOG56LdGv2hQaeroUo1Wu/iiGJG9J0r3FVn
Ks3xvSmjS/KZ9mDZhxdRvA+D74p6XQ+vfpV4KQrRiEbYHbx7FXWx7KGoI4gAA43yHWkcPg0V1ikt
73ALUM7AJCWFJdBbCSDAGr1+KilCHICVooI1HNCh9EzdX/okODtcm821Cbeb9HvfCzhGQRSae+so
C7rX9vNHHljEMEiMlS9F827pD4L1iD3doTZLr1XU17TM31U1PUQaLNoX7FTuRSKRDEVdMSdYYds1
SK93xZPa5jaWfGiBFwe/7XZKJB99ehDYnDzmeUX43t13in4XicoxtyQ3khErlh56ubBrIncLI6JW
fVZ6CqAYqURicuUrj4gqNOlDW+Ub8rBJaOnzZcdBFVxBUq4RmN3OpZuVL0r5WIYfKXiaaqlD7dip
VXydU3vPH43O60K0l1/l/Eobbpr5sfYRzr+t88dgPEiNW1uvOqBM0vLqA8nYLSozLqyKMrqKJUSy
xocukCkF3vsY3PfCQ9fuquY2sCxsOYoHQw2ec1LsKN3Ikdu2N5rmQu61S2RGFHcuXvxk06JWkiVb
/s1U3ke4lSgRChXhNpM+/XbamGM/IbBCGca6QW1RDbd1zrHSHWp5el25cQehKXCyhO1Ja6p5lZLm
OKDZZYXTHmnybd83z6bQHKVOBzan3zfTL0KWNETYGpBPWMEZberGaTVqykZihya28IXuhGbo6haK
ycSjqjXYSAs4xPs2Wt1ehS57byyuWMjSozkS9zu9s/Zlndy00aGPO9T3XEHdFGPqZparQ+1oJtGJ
0TETcLCy6o2PgtyELkpJNxO3pqS9CwBlhP4NouL1EHlcQO0IU5tOact9Yu7N5NBnMygailBz6HEb
+eFHkyvOUEVOjPRF99ihTN0PCWHV6JpiggrFIUhvo/4ZTzxav3s53EgmZhP4ks/69AZu56EE9DKy
n5KOSicdVqKdyanlaZPnrzTknLLQ7Syml1CGz03OCmZIVsfdXZx+1vM+6jK8jA5S/ILL55Vp9psg
Ug5j8CS01FmNyvPxS8ywKJa2g8g0qfV9gUi2Qg201W6QIN1Qz95M6B2PGGpHQ3g386WqGOwzaYdH
hY2DRJzjxl3620H7JqB7HEm9Gw2f8dg+RSBgFZh9r73xGAk1cXv+2rbqLi2Cfej3VzJCRhee0LMP
qAVU37IMSTRXuaU151z4bMejFm4BjKEfYl4Y4XxaZf17iHVoJeqojvklpFVNrjdajuxL9dRG3X5C
8qKbH4byLRiR6feDb2KL11sQbZu82qSjhcNTagsDAnp1HLkA/bdmETs6Cgpd+2vuL+kbnOumEa9o
WFwBKwLh/WfIgkJDmM0dUxFo6GvjvzPTuksTl9rphSk5W0qAVAh2kg40tPlV7Fe180ypLhGP8rW6
bffGDn8M7mdbe0iPo5PtZVveZbntw+klC/56xc/JOCDv9c/gqzhQh+JSR1GGFqNrbtO77AEroH1y
zGhcjkfk4TYBGXfshS6GoZ7syVfDLSZThDb5PbpE20vd2nNh6aIJSUFFUhBvWe1AXzA70kdkR2Xc
EHRinTa5UFs4F4vqWE3D1lQ06qOrwk05BHG0uKEeW+E2in6o/u3isf31rF4aY/UVeoquiNTwFe34
qgo/he4BgcSvhzhXBT35DH2VopS8y3EpMUQicO8ucvFaCiaNG7ABuD7cfz3a2YzodLjVHk3KrE+a
ieGQQtr3exL9W2rKD5U7bzDm3kYekvQXvvDsVqBnry27QZHk1ZCqWrT4qQIWSINPtJnqObtQSfvd
wlnnC1R3Fr4NjRBTWy0TDdm6USJGKHGUtikLEKtBCTI83UmO/oGanhd9GI/k0e0VmecmOmCvvrvD
PYS6Fyn4JtinL/qnccg39IU3yqG6su6NQ/VEaAUL/lI1+Oyu+ufnrpc8SKjIUdefERgGIlKhzopH
qUaR8+u1/t1k/WtaOHoIWYr8Z03LKKR0HjNBEo9AX3EUAdIUd7al/hDibwWqUWXp9MOjWj20000Q
v0nNYcBH26JCIHe8rQiIRebnnEAdabmxqmEfR/dxVmPyRYlURunu6597lu6D0ChWhIpiEM2vsj49
0rU27ugZV1TcBLIepQH1hYVH1JATCBsirSF8xvN8WwYIRQmjawXhJVb1uecCkit2PAvkWTdXGW7c
B7oYmfyI0u2ct3cAWdfodu45H84j5t1ueG1e2L3ndsPpiMvxOUngJSHD6KBkxGEpNCL111Kxk4YL
78PZg386zGp2o2bo6kpaZndTfZR7zau22TW19t3gqZ56Fd/7m/jCDX32amMKDdoMPIm/2wInX4Y1
SIdzkIxIbXYwi26TG9cJ+LXCPCh6dAGlvqjp/1UzgHnEa8Mzr6N3+ec0VlZlGmI/clXLyAKpwjb3
WxgpKeZuLxC9r2tQjUryXhdvtMtxgXej1Lr2k5coIRmJcCATGldSU6frKe/5KP9U8ibttaOm+066
SL0im+XnMtJhlo0pJZ4kyiHAGjfrKP4+ib8tnz8akR5WdqXPSCQIxibiOInwDSBe0ci4cFzOzu7J
B6/ev0If9Lmg20pdH7swb3ZLbz4mLCkmn5vBGzfkmR7FiJuvxz3bEwWEZS2YUQDz6uo6F3pjRN3F
EI/xlX9tedEhfuTjsWBva97IX1pmi3fq43CFzRWdcPPKEHYVtWrERYjyMjv5/vXvObuxFwlawIsL
omgNKCrjuhzkDGXo0m02yU2w053YFZzKbTfWVnIohLmXSFHnph5tKMkANav/rb6Mz3LMu436coKi
mEJer72plHBllAHn4pJ+61nEFPehonElUnJbh1JRkdbd1CGNUbtkbfvuumKJ+0P6YLK8lx7rswXM
k9G0VTwSzn3WmhmjtbRIF+kt6+Zh2VEIWzKPwtUlut5vdMD6lTodcLWfRgt37jplwI5djEuoR0J8
W7xUL8Ku2YxevV8qqKarusFd5xqs7bAdd5y/K/WW/71VrzJP2Ve7epvuqqd8c6mFdXFClovn5BYr
W5TiK6C5nDL9Pr2rDpY37oJtRIgwb5rb9vnStXmWomDgSAzfTpRpj6+usiTDpVQMUCiBbul8/w6p
B/5yRUVsIfj9RxXr09FW90iQzVbQlnyfvG2v+ifLyzaUQR3Ra2/CI6rn3n/y4J0OuIrWsmpA76gE
CxzTVZl9ZSMvtHLN+/peOPesnozym9V0smw1llwx9Vk67uExhYgr5JumuoQt+B27/rV5/1mqdWwb
Y8qCU6qyAGGrF9X5jpHTdt61r68+wD/LMR9FT3TbbcpfWLdfuIp/yyh8Nfpqa5phXphVweiz9SEY
KNwXs9fCohxTEuvgTYi2qkgVor37emrPH4mTr14FSTIqwkK83BHyvb4Vr5utduyPNJcOyZNADJ0/
j9++HvHSYq5iJEEuS61b7ogguIWPFzTXZfbw/xtiFR/VaoAnVcJcmmNry9Cy+ui+SC41/c+CUU63
5aockQbh7Kc0e48oGWIcNzz4L9axejb3+Q5/+Zv/4uy8duRIkiz6RQGEFq8hMlJnCZbiS4CsKobW
Or5+T3Kx08XsXCYw6MEMhs0qD+Xm5ubXzqU0kr9Lh+aQHLobz/DmW7sIK71QJX2tcofjdlrNh+Sx
4SR6l+6lLT2wT+ZD5uQvf3+m13Z+X2/2IrSkNRv0piW05OH9pHyvx8+///6rucjXAS5CCaq+mEIS
A+i+7tR+6UenbIVMchVsmp3kJ0fcQ7zsgI/HqvPTVXSg+877+zVc1Vd8uYZLfQGss7apa65hWhmr
8aA7szesmn3g937sV9BNFD+9Gx6Wp2h7c+zzRPtLALik8OdRnPIfXim4boQ0m3JLxukZXvuqvw4P
1ZN8K+JcfaP/aRWRLtUyCCDHENoQbzRAc69RfLY4GMrXPQcaUip5lvZkYTBtAPEKAfO2cblp48qP
4/C/2DX907MiWRdvvkvp8dUt9tBjtgXubYvViYYa+8a7vfp8/3O7aAD/XPvFaazVjMYLmIOjt+yr
x/YpPKhuvldXxX1V28L+7wOer/pf7/PLeBe5UNzHJUIJHm9v3fXlr4A6dxXJ6xlB5whUuRRfOuWW
IOxqJfefR0kJ8c+bVBapFpSU4Fp7zaa4U/Yn+jnWgJ/vtAcMkT1ja/mJ1/jxYwL4tXrqb2xN//5N
yeLFatIVel0EuDrvVNAjDYeR0fe/P9VbA5z//ZdUIMQNIE5KvhVdPA3TcxrdqrTcem0Xa0cUj9CX
OwYo6wwBS+KJCwcgbW43WutMOHhiTc4Bs3FjDlwt8Hx9cxeLyazAMyFbZ836rlNyzo/a6iddfC4i
AGiVpB4rle5LKGL34ia8647hq/ky7vIb9b3z3f3rowV0AzdXN4DmXny009BoUZXx0cb5NuDMt39t
hI+/v8FrVRlDV6nLGCi5cMz78w2qSxm0fcqNlvNJn78lmAHo1VqDDv33ca6vkV8GulixoknsgqJm
LtBr9TA85rg72PJbsDYf+425LnB/eVFvxNSrX+eXIS8i2aJLNBqN3FskYsSTbCYYE3+/q6t8li+P
77LgyCn3XOjn72Qk64jVe60FQ9esE07VBZPj+aj16Vb7CcXVHqTFy7VfhfFNGlcSdjwxx4Ld+MMc
1E0aHuP0QIcqrITOTTngrPVuU4vGIYJhrt5IHq4vrP88mEvUwbQYdSY255fuVW7nlkfVax6NdXtI
/cz2o7W4l4hNuVsd4ht7Byp9175pg36BsyvL2Xnw4oMbpMFkS37GUeruEo6egWE6nvH4Vn9PAiwW
6o9eDn15zhxjzlYyMHXsYJ3A2s/zYs99uSnRsVnKz5TjzOjsnlI1q7IEnyj9aJtjmPbO1Hkyiozc
0DzA/TbKv17AjqJI/KjpHM4cnXr4Vot3Vpp5Wv0o6gNEkg8FgVszig/TLK0kSOchJ6ZpJq3E3LCj
kGmBHKAOZM4qaSKN6zslbewMgn2bvo3xTg57LzbpLvlIJ4TrRUnZ+VQFL0KGNCWz2zNu3UrAruu2
WbxJwuRU3b4otm0G5x2VwjDs6bf2wu4hyyrkNMj1jNCxZHjqMdWC7Amvb6OkamCGx/O5Y5UjRcRC
eDadPFS9VOQw1XyOwyO9g7a0pF7bdp7Sb9S2oNMN6xazW5vwOCZd8BZO6yu8jOEL4hb8PETmHUUg
B6HJjfglX52BX172xQI4KnKvKTo5OS8FUlG4qx/iNQpN+91w5A3SPQfseeAAaHXR87jALm7ytm9+
cBeLYCP0g8oc4wijex05M63vghHkPv3Paq3ZjWTwfJ7j/tffI8PVO0cUrCDNpnJ6WWmIZ3CzxtRQ
OxteR2QR+D7cWKPOkflfi8OXES4CKt5lCGrxhtppYNuN9Nsk3mm4NyuoHOXxxirxG9Xxr8EshO1g
ZOmL0y5eZDWgwFraigMPGxN3+4NGbf4B1mL/lGzYIfYnZodUkOjYdgr7BcUC/5guzuke9uxnsr0f
ee26XX9kDqYY9q1U69pKyWXRswLUTpH+dWSpVWHXdPilDgRf4W0oOs9slhvp1P/TnPvPKBcLShqP
YqFaNMoiKnUU2laUHQCsLc6LLocLjrrLqYZs7v/+JV09/P7SEnzZj2RlnYJTGqly7c1IH1XnnIik
69YJvc6mx2GDeaKf7CrnvyknfRnYuMjRl0iX4vq8fprtfjAOcffaqrce6fnDufywvo5xsRzEelcl
cs4Yim2ed5pOdsJtwxXdxMPVyf9vHuWXTueLF2hYUxoGGi+w9M4PU3YoAZa+8SC+Bav9nuM5e1xH
h/rnjWGvZbFfGqwvK2ZDGim5DEcIIH63aR2E7afUS7el/6mCguj89vEJHcyanjL37yNfi0JfB754
ukqI70MV8umIpM+dqNpxeGNfdXXi/fNEf2+BvuwAakNsh0bliUrLncHhjFgrjoWI7+/3cbUa+PVG
LoI4fDz0vxk3MjrJJjgEBx3wimQHbrXTjs0a2da23ISQ1c/glcS/NROuZq9fxz8/6C+3qUUIFpfz
VGhc/f5MdS845YMl7yTHeoN61L0V0K7Hmi8P9mLnI9XipAUVd9wA5sQ4xgWZvEn90tExHZA5PY+2
4enWLvnqgv31Pi/2Pa3Rp+Mcsd9CcObUW8nVz4h+P/RSb/Q5M3ax8VrNZ0mDjZfMji5kX325daJ6
Nav+ehUXmxKjrMtAPxcHEu0DaLWNebQtmI8DWfVoaG6ZfST9r8J6Fxs8LIQfQvySIJKz6sLV5maj
d3cl7sw6ciRl8EecfroGa7utFq7U4K5JH/L8Vrno1jy7WItHFUdbM+axVVigjfdi+fr37185/4J/
hckvX8NF4Mr1conl805emR4lC6V0/ZwuD0p3jwm6nSNAEk+YYdiV9XOwtmVLb4WyngXaGuJjUpaQ
sms7hcg0YPYh4QAmjpYnm6lr9Z2rY8Y0c5BKFjktW137nkzkaJwwCgOaWorcGV97jSiaJmWlcbrm
6e/3drVK8uVtX5b5lHwJOeomhDTu6Cl8Y/UBW7eNepdzji54NHn4oaN4+So7mA/Rpwol68YqdD2I
4R1Oj7GJkO0iu1mkMg3nCoWXMWBWOHxE3XPQTzdi8e8of/EO9TMKBskcZjwoCP+MIXGtpH3TdssO
8zOaJjDBsX+eLYBIknYxWVPD8oNflDPaHzfj15U7RKqn0OpKt6BomBfRJJEziIDVSHF823oIRf18
m52ml9RRfFQ5Xuera+2mVcSVtf2PQS+CSTgGKd2jDNpQtVVW3ak5xT6ukBt91Z/yGy0wV6bgH4Nd
PN16iWl6xcoYDTR2bDOq1Jvaz2sH4n+McTHNSyXXa6Hkhmqv2xur83nxsE450lNtyZHXOFWiQfT+
Pj2uiXf+GPRi6oemHFdKw6DFnpLA9pz2ASEg7WPHtBI20Y0c6Vrw/Trepfy0xgY6CiMeJNQ810r3
Y5zYhbq4NW5/Sk8HxPxtpKeyfpQW+6Ase8F4E7R3aSHfF3HIew4xqRXF5hgVCOCM75mEJl6oHaEx
7br0VULI3x/QleSK69UpJdCzblHDuphWSWDCdQBNVFXfSnM/iZ4ZO/GymqR1mW6CcvP34a6Fqz/G
u/gIhlAZ61JkvGg/wV5vob4FbHQs57PZWQ+Qsjw4DHRcAoFzTS9+QSB94wquT+Z/7vjiiwiyJm5G
4XzHruhjMkPQTLfdTjpOD1VuL8dhS/HDjc70F189Cvw15dSsTM+68SiuEWy/PorLyB3ShPG/F2II
33UAGnTKYVXeWN+zcmOU9/LZORb6l/FuBs+zjMwfrXKZDNsC7+8pzo/F0B4jCdiPEZ2F8Wjf+1dV
+BG02ANmrZcEgWOZ2anMV1qAQL1gosnbKHlONDwRWK/+/lxvPNbLIx+Id6E4tjMx0gRugo3vUrwM
ODH8fZRrxbc/HtrFYmOVZWvIHRoEVlhbceEf7Wr2PTGzulq3q4JayGPsxjS7oKq+cYvX6tp/DH6R
R+MBaeXldOZ4+dHeOkUfnKzXHKfPd8tRO6R7PHD2Ifil2tMP2b63f0iInW52rV+pAf5xFRfZdAfJ
OZgF8ayEoVOIgBZsOgoGPydIUK2DMtDv1rlDZwSb6sSruJ5jtJa8s0UUfJ1vi2Lfshe6+u4NEcOX
31Vw8SKIaEExCosyoKRVnyWVVtTglGjarVd//i3/ygC+jHIROhahaaxa7s8d8UAvfAtiEhXX3YCN
QWT/onp4CDzzpg7l1r1dhAtpUKUltLi3dPrR8z3HaU8x+lap7+o7/efefpfhvuyQ5qDNZ9FimZJW
o2+8RO/dHY687tkiQFxx5n9QX/IVJGtKfOP6pu73PGn+8mR/C3++jG4EQiBHI6O33uwtHM00nNU2
u2FdO98VAFg1O/6R82OVGlVsD660qja6j+/BevZ7J/Ahudv07R/ETbCK9/HGOowruuAcTrmP543l
j/J83O1HB+NOfrgREM5v/W/XfhEQRNPEW/v87Umn3xnwqtvIXu4BoHIlPzpGD9PzGUmGROxGMf7a
rlpH2Pd/X/3v1OPLU4uFvB0ARp931RMiR22tesaqvK99wTPOWfdb+01BvG64lSts+ptv7WrKhn5V
lrkCDKouJl0RxkKyJGQa6dI6SV06rRHfCHjXimfc4j9jXEw5mEELomhuMdqofuDTcMZjzR3j2K/S
jbpqnHEdru4tVuobb/X6XDcw3lIQMuJ6+Wda0oIFmzU5PId5IAVAIZa1ed7R+O9vT5EnbNi8390K
71dnugkHBUUwOuvLQ3Ur7OOqUM7EDe0hUZ6S6Umv/b/f1/VdDPaV6K9ECneXZ0dpIJdDElh0Rf8u
Rm7P/gOxl6wAJ6AIXZw7wXkJnc6PtrfMEK4VYXQQlP8Z+mKiFBM2s5UJ7ORcBFpoQci3rR9RksDB
fmdyfnCjhn+tBvPHgBerJag1LUvOA+K163Wr1xM0fcCxFqLN1j2K9v0tst41ex9GpA8cRyjJ+pci
VSnUvpDU+JzaTdRecMs6xNuafca0ZrVwP4d17qvYF3aO/tIhZpp3GWVfOG7I4Cz3loLx/3nZ/7mc
S8kq0m+5WProXC/NyVbG88b8DfXCsduGm+QouyJJZr8zNunL8Hbr9Pv6zseSzjx7YIPGpVXqjDFE
h1XJeQpRBHMX+/PzHYuop8dbFfbze/xXBP4y0MUKmeTKXChaQ3VFutPkx6R+kwO6XunPHOfk0ESf
Amb18Gabwe+VTXxzBTj//r+Mf7l2luESG8H4+0bPPkrYXXO0srAgMbFcnAm8zD42TuTRandjCbg+
p7DSM8CMoe+/7CQwF90a4jxHInIQ/R6ZSu2g5uATb1etK/iDn93oA8Hj9upi/WXMi/RPHdUiz8pi
2VncJ/T13Kf81KeesJdKGzjL9Aaeo1vV2lENnGKwKzJljOEmux1tffDKdhWad0riyngURWshcqho
qb2bKT/K2s/28bocD3W61U3X4IDE8nvILRBRQj+NVxarv8ofQoqx4RhK71roBOU6Sbw+cgzdEaKP
Rtp1wQfGQsJPM9m1idsD8nlKZDuSYZnsc+sbXvXtrxowsoHC1mNrAmkArMdHoz5B/Ri96TRKr1Xr
iZxOY9Lxq86OHP9ptDtoGyU5JfFKpWSXm3YrxHYHo7k/jt0+M51B4O5sGvrpt6VFerhLNJ+ee9OT
UJlM/V0R2FV/NBa7qbaZ7vVK4y9l7wvLqk5kRNpK41r3oSKu1QlFu1Tuh+f5l6EMK+NXoXnyawcs
WXhnE1/N+0x/0MNiU8uA5RxtmTdS825YUKHLPWgs/tv4NdDRQmRJtsndCL89d1rTXTbGA/LKur7T
9HeRH8tlr+nw4XSab3VoZ/QHCA9mofiF9qO6k+97P8Gqhg72b0m5PiMS4P4UWKbbUGgq2DPtd4XE
C2YYLg+1R5NOrT/27Yc5nABD8HMJPEhMi22QifkDFzYeEaNFbK9BvH+jsW/i5L/yrHZXFBsKoTBf
cggD+ec4Wq5lvE6jYqfyPgR+tmi+9CutiFwB4J56pX1IJVpUR/7ZrsS9mjoGZBYHnsCe3k2r8Ea6
OuXDYjjhcD/W39MRmfN+ju6H1m+6Nd3GNCRkskvVOV68RliPtJXb+UO4GrrXJfQy2tdpJX8LOXyH
Qx3R6u6OD7AwXmrzlEjO+Qpqv8g99XX6PkROI3jjndYdac8GXxnLNd/6Ohtdo9hIhHb1ZPEzmler
rvYSRIWT1keVXDdfGZZd/oyRnyweDeZhuh4frMiWJdTDWBzKw8acVl1AgzhgSlc4Zpy20yrMeVC5
0af1ZK3D9rngC0q3LTf9gAVT27wHmKLTCp451r4L7LL8SMstpI1+G+8wQ52L5xSAErBw4TkIDtPk
lsXBVE9VvVmCEPjDfYtvokljviPndpL6RbmP6AyW7MF8xvxRe0ELEb3qND7U/py7yXvLxx86As6X
iydHzgiVAnoI7uzBKbxveidqXUzp5xreowuuo9IeLIgInQ8Ek/8rhA/aCnpmBHsj8SvazcNVP3j6
j+w1pe/T2IygNYK1/Ovc1H+XDxH+8jwNO3yxflIqpDJuaA7Oq4H1qC/eNDCdeAl7rf3WQkEqHJlD
7o9y3AS8axyWXhf6ImoYP4fmfMEOA0Svg/RRtetl8oPnJl4JM4+/lbb5Z7YxYl80HIp36ceZZT3T
0I6p5CezRev8jnMWZVeGj2CqiBeB9WvkF8DsWZvRJxoap4w+Jrp7WhqlNBuIwhCv5LIHn+DQ9Y9n
kBytBPGott8LFmMiuHaAzYHeCNW62fp17tRoUSx4g8d6cFBA8QGN/alqHQH1C39H4lDQCVa0yFke
VNdegBOAuC3dLMumHWxjcCGNOW2yn+R79AUafiT5vWIiDz21465McNvYpPfhe2KCtDq0HBwphABf
2xvDisuo+m0Sukqz0Yj02Wagzr0zFceswFRBHrGLAhWNrc3rOTmqqZ/oH0E1A7jcDRSCEMuwH65f
GtpPiQLta6a4/dOUE34cKPT9jLZirRhOKa9EhJSmrf8wNZsoI37qsyPtgJCcf+5l+Oifc3QnC3AR
j+uyTuLByg615MEMKeZng9MS1tufxi70IdUNq06BnmsT8YTiSaTX9ZdquM2pLxwVHv1aFezhfTS8
iE57HOLLbfojOpV81unaCp1ocsbOK9Ktavh54kvGo67YXbnurBX8chggi+wu60B25qcaLv74aDQP
+bSNBTtVP/UUmxtcvMz5rraeBvQqyi59EPbdS/kNDavDX0y5HmlF6WwiWZhfA+WuVd0qcvRkJ0bb
Vp3AYnjag3k/vEQfs7yrp3XzsfQOkx0lpTumuiuE8BxmzSk67FQrPnQYYmqUonuiBafpXXZUzqiV
9kIA6CxK9rA8SlHz4vP6AKRCUmj5CwvII7xUrjbrCYU6jUIwaPuYoCFPtizvmia1h/TTqOOjSnNf
bNGMq98veJ2oQ+BgUMVC/CObfLUDK9FjfzNJp3x2W+zLyHa9RH2sdWga73H6PCR7jAmC8DHs9nFw
H8DkQdVkBN7cH8GMVelRNv0cGgAHwbTakMos9WoQQZd4Tq8dB+GQz70TAkXMiBOttVeXzl2sY52h
PGRh5M1MFE+n4pcpvy3STzl4M01/CN7m4E3qf2X8O0Pyz1SvuBy2c3aXBl5uwK57V7G+rralTPEz
/CAxicTeDbg22aRb2vLy8FTSPT/FyGWYXvDGAyySsjJ3JfMJQuIqFOp1yipsBJ9tFdsTfdw9dGHz
2xIcIKQdohlRTUqpOS02S4+zk8qVjv4ylb5FExEZGmb0hd9VmVOq40ZVWUx+ziUULjgqS189NkyQ
oiCtnH6OQrsBU+l1PGdWfQFwRy2uRXASnIBtoHvAN8qd0dT8CfjSnOmbpv8MuHfO52wjPmWKtZOG
sbOpYILZwdWLIqWgao6Crq0RvylBaoNpswNB31vxnaaeDPEupz/aqDvHEEwEkLkTxeqBbdwpaoW1
2Rl2Mn8LAAhnCQtRt9f4DsZMcoVp0whYPCTcCM3cefXRTCm5QOaDlHTMxXQ12AczRoIZy24Y0MWG
iLQARaELoy2BSW6yYiX1p2HkPAgvKWwS1lX6nkmqoyb6tm5wTa1Ne8TnRw5yp1S+x+jqlay0jR5v
CrmHc8Raq9WO0uxT7tnKf6jFr6Ic3aGXfcPki1kA9cS/IcFGJnstfhky2Ynef1PaeG3136PuZBW7
BByQmktOMj2Gifmjziv0hmeaX+JmZuLJjbmq0udULt24vxfV+iU2hh+zRQnGEg5TFcpQoE0UZMQ5
FoKgoRIjZk4cSm9ygS5ACJ9DxQB4xO33BwWBXxSCN82DFcS9ZUntMExXKcaiJTuYhf4l7hwjOaee
om3JD8qQWtQ68vUm8ITwpczr/ZB4aXpcKP8I34vofgQvGCODbPIc6BKLp7StxebUWptJNk/4I3tI
VnmPzxUfcNY8ydFLxD0P45PeGv4cUNsOW1fTXyMmqRwVnoVKRB8EO1AqdykkUOKpH/HLA5VVVfRF
mJXtURZmZz7/gfRk/N6KSevUNJ0KyWNoYY0Zlk+x8r1o6ICO7VZExyr8Qj5rl/W9JJyM6XtffXTa
NurWfd5QYL6vwvdKp1qQPJZGuNKlDQQvQfqcDGMXnQPgcKgwqGqHAoPoZyPaScahwThaU54FmeKh
Mtpq82EFW3N5QJeZQKBWhX1lbLPhXuBQo0qdslVtMYGSNo/vi4o+ZaRTAzyWoEvuSD9vulWqtzm5
U2V2ExI2EvnPvidG1KotTL+m5Sgnz4N0N+DcNgqjG9OlmIXTplJIDyNCl3UwtMTNExoW5/ZpGDJb
IeYFw0cWHhvko9qMuzsGbOahTak7lUjyJGy1qXKVZxhqggdLmz52perVGin3OQ/kDcxTvO/65yl5
yHGHz/YSjKZpF00xU/78LnriVwBLXniuaMKWfiwtmfa+WGBd3anTUyq8lc17JPwsY18Kd1nzoktv
tS6RCBwaSVo19dtIm+DZunuuMYcBoCJ/ig0HHL362YbROo/CTc1TkztKDBrJOimzngi7pvsRDlCi
GtVuMxTworU2eSpaRC1CNzZYTe1z3LsW2Ff1Up8sE5kI3NfNnEWbTkEro22s/GQpvS3yCYbxxJxh
eYaJJYyaIwPZjAmTKaFjJFFejId65gANRlnzvYw2VjJ7vTSszpF9zpjBY3MsQUr0crQuDcro0a80
2EX9rp6/z+JrEu+0+TmDgCmQ27Zh4ofVZ57cj9NhYqOSQJeaFEfB0iMhno88D7QV/bwdyYHkLsXC
sXINItccfCQqW0eInJX6s0oPfYigsyy3HbwIS0W/PB5gm07qKcaspNwkI6ed+UntJXuWZFqFThln
O/q8lUDazUp/wIxxXWLZJ4+ROyNDNpLIlcoFncFMcb6rsVvE7LxsHyqSqr7t8OWjWLmkP7upXk+9
Z0g9eTFwiqDe5+Noy+q7VZK/SBTBAFw2xluEvVscxxjtwL5QBE8OfszTL7HArFx+l6WNJZFmqgea
YY4KGxcVaQUe8duuRe1Qka1UpWOq/mglq7HrMAmanCTboZBHpDyzlHB8qb/USrQaaqhVwYdOJSAj
XS1VZlT1rNfbonzujWi9sCERa9Vp2vI0npXaHWzI4FgFkT+wjxg67OJly4kryut692gakW1RDIgk
2anZ0i7duJazeqVnnSeSPR5a8KeNInkmRYekw3KaXGGJfCpEVsTaPsdP0bC4grVN+4M2M2lAok7p
oZuerPFo5euupX8TY6UM8zNJeqZpFgYCm/1EWbHfS5VhHy+BqyaIRlthz146tBESb4SJYn9tehMo
fb0w2XUqq1SY3VpVX3t2VDm1DkEFfhbPuEclZ6U4sCfjTphBbSWroL1T63SjG92rOpZumSi7kAQ+
GFvH6vfKjHosf58rn+Somjs6EAwnGk/TANmF5bBno2wUNZut4a4t851xRsBaiickGEboGLCix1+m
hymPfMB6DC9tB9VYq/WyXebmVGp3USPdqVrhC7Vii12/TQuVPQ+bXY5jyEI4+0OaQZUpmtwalNik
0/WVkxwtCLJh7JZy4qrDViDaJudzWEWkkiC6SrDOYsnphPauN8l8av0QYwCdm9HaWnhOveSYg+m0
/URZx2TLSb8wyUgiFW5aZ/QpF1tVKrypE7ZjHDxPY/RqjKPbDpmjpvD+eP8aK7pUGpD65E04gNua
iUYKFpC6m2HP2tLLkVbDqVQwDiX9Scjvlp74ASNSUSa6Z8RnS6hfR5KDwSgpyix2lxOMXluFNDXO
bUkaPX1u18ZZk98/R2WDceauSgUIdLB3hZeMP1GGjg/3TSZC1ZkfdM9dGW+zbHhTrO00bzLpRRAU
TxO2FihLGW9CXSGyPLVBurV6wxmj94SaBpA2j5UFer+1LudVZ5wMhe3hQu+ZanpyqrAHLRwrrewl
FNcDm+o8RP5qQW+OaT0e6+NMqFHGdt1rgxvJqs1hxnpR8N0CXlnPwOl6p+Zb0fJPMyQpXgz/HAY0
kVJYmSbsX9PppYf3Gbb0FdNFGDxqteQYWXfI1ehujBrX1F+L2jercyiEMjAXft8qflk25DbaPQZj
AZTnrCWLy2V5VS3DQQlPvDw7XIgnPByQffaghKuAPZVUHZt2ckXxe4lATEimkr3y2Yn7w4gBME40
tGD6UcrxaigG6gzZdjRH7h5jNHEY941Mmieb6yEghMypV/ASq+WpKEnV2mWljY+ZKXth+d4VyyOp
2aNIS2YLcm1KaeoQeKqr5NyVlhqiLQ7Sqpg2AeDAIZscbdzkRmtLxn4IBiKi5cjyW22lXm/RyG6M
TiFFv23LzemXEaEpoqIlDOF7Kyv7gfpaFC6oF4dtJwvbGgbm0iyHrotXrRB5eqF/S0gWYtE6BePi
SNYhyfdSoO1EiKFa91mzGQsE2Mh65iwd+5tJJQOIXclQdobwpiKYL0SnS4d9dW5vofhoBfcNddaU
DWumZG6QKngVjc44zeu4k+1e005G9BxZs61JwqFdVKeqjnV51ylYbx5DWp4p5lqkpvGzpt4v2VvM
ec38UFa6zWmKvE8qXB0kbTuO6uM8KFBXwfWX2R0NfhibdHZ6TvYX6XsTpL/3Al0aHpRU3uj68Kph
AS73fQvkDmdmPlCpIm2r7uoET/ocZCTLstowg/tqlajCStOG+wHnBUamhKpCeyXdNYJDGbGhSzyA
yXt5bBxRyhytFreqTAmoHPTvolCsJqxl1P2gm56O8WE8zXazGK40sv9PA2eedJaC8aQ1JbBvFtV5
2y4nMZkhiKJOsATcFmpH7LT7jAqDlZFMFm1lT1W5FwFH16W0NZX6KKo6bIFFIGkyjg2PaAw/LXZh
Upo6PWtMFd2HJs2qy2aicKKQyEVFdmgD6oyUJ4R0a6hAYYqetiD2EEFtK8X3sXoqWBjmmW2DrHlp
+TMpInusdqK0zwiPSwaFdGC/Thej4GlK6qpG5OXRQxW9wMl1ks50RGBUGGScrfeU8tgNVGv1H63U
QOKMbQGsa6rBfLXeo0zYt9OmbAW3N5WNjp0hxGialH9NbMTIU1HENbZ+Zn0vpd9X+wwBaiW8yXLq
VGLp9OngaNWxJ+GTKJIC3fEJh46SY3wjxKtF/cQp2TGFfZYhHdA4CpDhelXQdlV6wfLW7bXSF0vq
1vdqEBOS2cAO7ymNvT0eQ1N/iILKD3W20+T3vZSumiZx5Dj7BbHXVqdvVbKNc5by9kGqOgcZ7yNl
9Kw51ToF/fDTNChKI6uFTgTdtVhHw6csUZiJcs/IfgmLn1hoOat8o5T1NhKNNe1pJ93Y9yNZTmbQ
gfbbPslkcSsgACP2FHBWovpYor0t6v6UUo8rJCoYIjU61pp+SJmMyjeFfNlSf4wmcs0cBpIluGK9
D4LwvpIjSipvSY6Fo/ScycZaSYkJCov7yMEH33jDdgkrQLMJbKNO7XpkMxuRKFAP7GiOK5iotfgr
Ko44B579jfPFF6mGKgn+h0W7yuLhJAjzz0SP3XMJQ28LMnACrZWd+kTyBiq7vB+c9gzKfNRATgr9
deTYhSQ4LY1n5VKuSoWdh/lYx50fhEw9KVw14IllFbEp5H7WwYFSIpate3FkuS9G1ggBgyJxF6nV
tgAjbQ6jVxM94zzbRKSBmYUsCPRsd0b+D5ObSwpJksb/Yu1Xi/scl6kSxGXWvvRL5lnT97zrd2Jw
qsC5l8WpLDDwih8tU6d4hck3tdS6S/bmAHqMPWEogtsQh02npieBLf9E0cDqUmeQ+BSDpPHwQdqk
aUFN6iNYgrVl+maH1HziCo1sl1aNr8wx6WO8LUXKD5Q7zEXbtXqwraN521EcjU1U+2q2S2oOmrDN
ylNtVU09xXhmSNR6ZTnBZpPWGvxOhf3lhHROxcFyTAjboD/5uNdTrq57/Ulrc7dZQrcTiC/V/zB3
Xs2NW2u6/isu38OzkIFT433BnEWKVOi+QYlqCTln/PrzwN6zLXM0rZkzN8fl6m6WSC0CWOELb6iQ
7dcOIqdNo71IA3uZVM/QNloScC9KMfat2l2LAUxCda9U84mnKg9KGZ0N99Wi1NvY/iINy5XE+V1g
2WK54OgTwkrrvTC/V+Vz4I1ZUvQtwTI+SdUdtrgTj3Gq0gRLH8xEictF1W7C0trHJBSiEMxGa5tj
vRgmLYlasM+Ed+idblnZ5j7ywUdSRtbUrSrRQ27V0VhpZnaQZMmS0TumfUHVPXab/ZCATHG9ZVVV
3zBUVSZG+OAJe67apDIaZhJ6VXyvTPw2pDqbydRF4qB7ZI2RSo4Zp9n4q1gbSGAhkcYKMFaB8KCC
ildwaQZ3V2aNu2zj762SLFulXPT6mxyEc1diVcmShw8Z5gPaSZV8ZnNNEQaAevdWSy9Gs9ejVRSx
qmRUJdcKs6qunLvUekjdo2a0BDErF91j2dlRDsRSANM1vBmoKxWNyf1Rd1IvZi77W6gRhuNrZckL
Q93I5mVU4VbRJ9aXSXHkaPelh6ZQZqZ1jr0npHor5Vp4iyp48EVA+nRnDRvkYBem8UMCJYTvqnxK
kG9WIwIJXLfFt0x88/1sWmjRLKwiQLg5ZeBXqV/7NE8gAkxxjXe6jQ2uV1uVCsLCEra1TfZWR+08
RXwrql9r7d4Otw0FywHDsUuoPTaU92X7WWtQ429AcXrJS+p2uGbLlFW9VR/RexOd/KTU3rzJi7Mv
xKWD2ar40lEvjzK7S2LAqK/ymdsdJLnd6QiFJ8bJGXZybC2cUPnhtbuo2eMUu8vzem8Lq5y2SDPP
NL04upY60Nl9MBGhb73hPY5RTC/lx6xzfoRJzapulGlT9DOHo8ymhoKpWxenh4yqvB0qm6TsuQ35
AhcTCJQIX0XnGM36gMK3LijOFE+uUR1Sr0NHWRUzm4074PxqnYsnRdu4OxqcFp5azqWqJX0o6KYU
NPnKiIVLX0YvKOVr7cIt0pWinAa6oXa2sMg6GlvkEy2xvbnb3OtuuAua5MXC2q4L64VnK+uev8fX
RdMuVGdY5/xdef4fr4WkzbTMG6/gqErxvjOMzSDw7xAS8awxLCEpT2XzGscNutpwkWlZhBmVd8l/
6TJzZghKcQkcErvKIZ7vrHBrJqBddaNZKIZxhlm8qlUODbqgpFp4Avf3HTLScrPG4W9spNpWTy+p
2zlejRVZkUzr+DsGaEb37lvPbn9N6OKWpbyo9GwZDxhCkTNq7ksqn3JY5XYz77lnRbsHebCAOTNT
EZ62pIXJ27PhTaU/aA89HHpzobP/SUU6QbhrkvDvvqipVK06sY91c6rKwywhQMZbly5jnOzi6kcT
vfh1vlLRGqxw8aJhbVEZbEjxffOkRofEe3E5epB2mSA3X+g9uUJNsyw+y64zk1qC6c7xL41JKzFL
pBVC2wfPXNfZmpp7Ss+phcEXvwVue1dIxNbCepJ8xDXc9ZCtAsVc1hzxjltxvJtzg9apHLy2MW35
7twxOzu8/ELtqddOWlTfWUqzkm19FsV4GID4dXCjSfzgUeFknIzBsRnUczkMlImUaZOBbrTsqot6
WAuiFSnaNO22Qf9ddMUGrdslW61UY7cVNu8Ge2laZqtBvrikWhyHgc5W1fv1hVRHo5bgv1ohumSB
9qo2Y5ar4VkQC3s7IA6fNBbbMdz2bjjhriujVh7MO4QWOQF2aRWeELvdtWW4s4xh5fnM16ZZVe1W
KsiodX8fG+parlFeYs8NOmoPQ76sNX05oPkgqrWm/pBovqkPYU/EeS3la9C+uLRNZHUXhrsKHEdb
kyHf5frBME56fciJiRW3u5PoK0n0LcPhNSif7P4pct6IECZJf9CaVe0thHsH+Qaj7bUR7hJcfDHK
K2RyPPkI3kFGab3Ij5aEXwx6rWItVZuuPYXF3s0OWrSXvb0v70X/ymOaieJc1v4stV2U1gPsLb7j
ebob2HEjpydP6oNvbSYQXnxFSD1Xo0nYNcdUp76Tx/OIXiu1SuqWxn1esN0bZ99aZ95G5DSsyc8X
rYWckHc2Ckwt6bHm4X3WSZOxtzF02iSKLWL7S0sBqlY3zFvHRrDGvdeC+4xSu50/ZKZxqmvl3pXj
O1dbiXaV8ZaqUbmLxsyJ31PZJ8/d1eI1l7QXI3/yzD2+uxSHmRqITSBP36mE+L629BKdiLpcS9k+
ssaHu61N9SBhfQrwo34Iwx8Zkp+DSzl224ZkoUWxlk2JhQzIIY+bjScDxRnMzeCexkMXwffRBAOb
jMB+qdP6rtMKovrye1e82vlzZuoL2RgWrk3bL380rHNiJwSm19KLT0CVV07dbj1kTdVWPsR6NSPn
W3nag4wJwug/kbsdpYJ1Ya1ZcEQ4B8s+NEG/DE2clRp3LmKIa119wYZhaib6onXylRs82ejVucFK
y17MEgSmrm5CXBWlNL4SVsi4ZFpTzV/74VQs82QCCIE0S3Wu9FMdjx7KosZk9Rsp6Mx2WIPvfoaf
Ab4Yd7HoZ54661taAitDovkbzvBhaOUlK/Co2uuaIybF+kde1eY22pnha6rvBSwsDMiNdyd/cp5C
lXq9E+10EU+VO5Gt3EfASI2y0MRVBcEhKEuo7tZQhp2SOTSGOMyfOKeDh8EG0sTJ4wb3ejspytfc
ROw2Win2KupfZHMmvXvaIpbuqnBVnQJ67takCabDuwyWB2nRcmrccaJI1EYjoBjTIFvAFeZNyp21
KsWEnL+DrDHFSWQ8zx76pcU0L6fJMHXNPX4S7IIR7iPtugtmAS2d98GhVjyX2lWoq0stCdjY8e6c
1NrcuOaqgjXM1Dk3lJEy+zGGOpRFiC8SzQ3Zrkz5J0cvZcWdBE0x3dLoJX4m1g0RHMUvIX+SwsUQ
jcgCyrTl9/LFCbdKtMF6Uw931A5rGpiKs+0fw4fygMFzDfSrVTYpAsP+tm4fInsD1CwCfR9MM/le
EseuJIjEcPzkppuah1pSDZ7KIf6xGTJbT420NsMrBzpD57MSZbdNl/1w7wy6S8kAhIvpgR7tgwUt
XzyTjoS477UnnRJCM5frVZ1yvcpDRx5CViCID+wFW3EIICDbEXk4gEHCqedM/Lvue9oshwcrm2vm
JdKnPmn8e4lYh7v6OYr3U2SrLND8MfBulRVxA8GzjCTRzGyUN0PPwX6WcV3ZgI8AYlov8p25sRbl
XbLxZ18M+xnQ8uOwI4D5A+B80Bw3zXVEgNK5svlzxGLr7+oZFMRpNv1SAOgzaP3H8W4YiGFE/fwP
GUeXYiystnnafi/0pW/DRYuxhUuumXb0x7wnvIOfiapKPkudY4ocjUErM/beHbHvif8EPfBqoHnU
v2b9oQsWsdeSOHqTrDxn2V4qDzYbRk/q6ytAdHBB6KNhNxTxWmB2ZlqHsJOmmlCWrXatxdUrsblY
IKlscl6pB8/HCTmf/Pxma5+hwXGokC0FYivaHTfQ91wrNGGM8nmayeLq8N80D4p+8SjhqNo99X2M
rSehhflIu0/jaqrr/iwGAYOpmUUUSZ4unku3wAEumVWZN8va6mBG3932MQ0PjbnybW0n6+U8K6Sl
Vy+Et0sCavnFKRuwPKHLq+tXE3TV0B0a9VLJ25IGiB0ciubBGNuqNLx+fsWfgv0/XvENjrdr2jR2
Pa4YOwwYNs05P2UWNY6Jtxj5DNKmuo9fqbg/mGv98sXYn2F4P4xt3IhlxGVmGO4omIgyyKxeJncU
3dLv3dVGpCNc52vQKA/KtX3Kn4L9V0SOcbXe4oc/jn3LNcB2pdJbE0CtsSpqHE7Za764vHGl/GyI
G+y9RBE0Q4wGytaCnuVcnlFbu8O1FzW0CPdQxp32K3n981G/mMHGDf7ew1vQdkdxkNYmPNtW9jlP
voAj/8HD+NmFjff2w5Zko0Y+QC8dOTD6wpvqK+QOzwl6C1gbnvK9iYNBs9FmxkW76+ak+Jx8+YSE
YFrM/Ltk723oJGy/Yo989UBv9kndVTv8fLhwP9n05Cgedpr/u1t7szN6mdG6Ktkiyn2byv8WOvs2
+IKR/Sl74OO0vOH3yA2CloJAb9tvSJ/Qdtbv1fsUgO5zs+G4m3H39sY9qOAF7NTDV5PnD+Lvz57s
zf7nm70buqO0LbiYGdHLrIfwBephQURyyKgOvDVP6dKZvbrTbB+cor1/VyyLpXSsV/8POizGxztx
szFVXldIecnzDOgzxno/zalj//yBfsqW+DCGebMBeaUuyXrP5RazUaCEzGuGv8IM87eJmLgL/fjz
8T7jN8kq1C0VFwxL1m4ebuDpCEKN5K3YA6JACFptiuwc2dtRcOPnQ33Ku/841s2TLPyoqPSwQTnB
l9CuIHVnDarisQAfPtDOK2hrqNS3TF9bWPIPGwxAnKQbpan3qTx8sXI+XZsfLvzmWQaWK1eBAYlT
WM9S+hiX559f7aebHvoQaKzKmDfbN5teLlQTD0JoyD5FJZG8dN1D+pW871dj3Gx6RdwXWSMzRoU3
YnCpImgAD/+7y7jZwsosFAEmtAhLy3fKUM8s876gBv/zQf6LmQF1R0dMULOMm5khfF+kes/MaDf+
wdo0RxDizTV76o+kGC/NiUpyLibyjy+G/XwO/DXszRzQPLcs6pZh+01zCbfkbnRXoq1x9u6trbjS
1DMO9hdKS1+Mebu+m7A1rDBlTBEfPG1Zml/pCnwePqn/uqpbuVGsCWWbMt8oEqKewUA/1/PycdSc
GK4kmGKdveMYbj0DQtjY3764o59vJ3+NfRNfBNRlKXSOV3fKdu6W6PKUXYOrek+hdU3jexGcggeX
5voXGqGfxjUfrvlmtflqYUFpRJSlaQC+oBapWgffCSZ59tWZ/vlx+GGo8QF/iDSiBiqq57JxBIDy
5cqeZ+CiFMfcYlQDWLcih933zsmrj41+bsFLoyRJ3RxAY+9PrAzyRQDQTbuX7bmQq9nPH4Dy6fTS
bQyLTNye0Kj5+7cDy5BKLfsOzEO0tY72XTXTJ9Ea7MQknRZbRNQ3JVYRyUqbtPjtxot+Re7yxbf4
dF/68CVuopKiRrkyjvkSIBjM4YdjOSuj6L5YSOano+BCNHIKcez6QyThw4PQw6qUVd0btjr+jZ1y
DzlFaJcaHFYeUATVaIkFxyH4BmYlwYYiuXreFWQHz4Di/4ggrGlEd08OiFitvFrGwcLfPbfJo4Af
GDTPJGOKagut0nMo0wswjpL5qiJHYzSzdOz4pg+6QwBZgyOorhrYQo82fpQ+Vz5Qz50trn5w8i02
56M0nHDYgyFyMIaNLa9y+jnCO/pFsXGCF1XfS8HB8O5LS5vquEoazndLzrdSqSMMlW8y05qEPg3r
aCX33o8ofbKiGmz9KlZBEvTrn0+hz2+rodsqJkG4GN9kIYoRWi715H4rjOeBKrjaj6D2+58P8ul6
Nf4a5GafkKw2V+RwHET5ZljU+ZLjQKFa0uwvgo5P14MtUMnV7JEif7PF526RtEJloACAQAwLMc6+
uF+fXspfI9wK7TQpCCELpOY2t8v5IN/nzn1GYUKOv8yLP91cP4x082T02EjiFjzb1rbCZVORCfs2
WGEqe66xSShymxqmXIZNQ7mGtzbiMqDYOJjT3hn6Nh0BI3n1xcarfyYYIdsaBQoNaq+p3gSQuWdl
cq1hH4nc3Kru1F1ZpHO7atfg8tYWJmitjuGFdvZ7/1X3LCA2Z73WHu3EXFp2tAX9HRtwe1Qctmqg
6osQZmGuvONdSDXn7HmwbQYD6EEysVrcRX066QVIRFA4ogIb5YhFoRYLI6JG8T3UM0pD8AP68FFT
kIOw+6kLu1MWLsjni9FG84AebjZ0V5ybnkL94Ush7s/MiHCZFLauEk/rmnVzEsk6nnXsHON0APHd
2Ae5BYEJ6lQLZzUwMcfYd6my5UDY+WYFLODy85X1qTDNxy8wrogP2yIVIs11LL4AzZYAzt/BntB9
3qNbMKvY+0tlArxGnzpbtP9mX6tBfLYcNBShTV1RhKXeLgdFdwupVRRaWmq9sn3mRH7Xjaw3wEF/
XOm/vXb/x31Lj3/mgOU//p3Xr2nWF77rVTcv/7H3X4u0TN+rfx8/9q+3/f1D/zi8NH7ynt6+528f
4Tf/c+TZS/XytxfzpPKr/lS/Ff39W1lH1R+/nu84vvO/+8Nf3v74LZc+e/v919e0Tqrxt7l+mvz6
zx+tf/z+q6wzX/7t4+//5w8PLzGf27/0aVW9/adPvL2U1e+/avpvqhC6icsX1VLNHjWv2rd//oSt
HFU8w8ZnzsQE8tdfkrSovN9/lWTlN4PSMU61eIQqsm3yDcq0/vNn6m/4IqpYw5qIH6uaaf76H9/t
b8/nr+f1S1LHx9RPqvL3X9W/Hy3ogSuGaYxupxQMkAz/o5z9YWrSa0IS0kMhyobpp+dPegI6vMvN
tZXS1WjgzGV2f9+00WOgQYNxdFBUQPWjuAV09K2NAd/CR4NTYWzqvFyoKEMCNevVaqE0/dIwrY0X
u7TQ88GbJA+2rFXgTOJ3DAdOsqLvtDLY+lZ2Ss2Tb9SvHx7EPy/2bxc35ih/1SnGiwMRwT20+cMe
s5i/r7vKiWjJOWBka7lfNeIoNEDhIt55RAFOooK3UKbDLIjKWeLSyyi+9+5w9qT8EkNm1orgQWpN
gPoONVegHZq8Q/6xco5yp8wsq6WTESwL/WwrAD4BUEcL30sWKgxqVUR3alYeyxpqL9D93AQGkb77
cGR/foXjUfmfLtDUmSm6KePBcXNm54XkuoM9cLR1xTxQ/KPXm+DT630Ppjmh/5hF6bHrKJj+fNyb
iPvPO6urozOqiVmuMG7OPQflo6zsMhvI12PqFku5SrZF6WzbbnS4fwQJOfW1cpqCkLaQoPETQXLl
wpjwlh48UrChGyUCSgc9X2vAkZ9//v3+qAnf3hj0YWxLaCw+6w/31Q/TurNNwL1hBbfSrOd62T3n
Sb+MxaatPAgF/a4DpdsZ3UF0cTz1vQXCIXuzDJei+KE08rKn15l21Sao4cW6K7+PlnVqrFu1fg6r
/Fl3/RNXNThosnnCWWWVOwlUvLsBaGbqJe/tgwIkcYDfAfrxm1IndC3qDsCa9CQ3o/JBsFRAdnoQ
6otSA5dlbjsF/uxuMLuFOKSZeq/KFpJhrrdA7+tF8eMnKGIoZ1lL2TEXFZ15TYIKYUR3wv/285tH
r+qTaUXwII/ehKiS38abwoqlIQlHoN6QH/TKPJke694zNxJ8DEVOt9XYa9HgZvkPip28Bp7z3e61
Z7dt7oAEqGl2iYX3oAtwwsN6EOZs8ORdFSrXClKSUgG3cfQZbddFYWjfw1Je+uXCirSVAwA18upJ
ILK5a+mLqm8BhvVbrUPZuQJ1Y3gXIc9iVYJPE8D+d2eZPVw8o3kJQu8BTOFW02dlh15eDMJekeyZ
G9j6pI2Gi5EGwCZGdK70zaqthZte7Ra0H1y01Gv2SA/OhYR4WJAdujjalIZ/DpmqTjUyroVrrgyR
7WwN62lIULH7TeL01EsFW4Ds6DDGvZwaP/TCmOpQgbvMgNhNMx52c+XIB9HW6zxt1nZtgFme1kK/
swQWgSFiGkGDsK61CQz5CtqJ1+k06rELBD6uCOiG5b6FVu6XxsqD/p4/m0WzLT2goIG3x+l52VYl
aHGBU64B/BHNUz2YWk66S8GHJ5K9rNDzw41ksQhABbgyIIIITC24gg7nz86E+ezbqxxGiuX3dwE4
ECsaNm6dAmOS129Dm+3VoDj4WrBscSPWqrAHF1rvAee8KLnzYgONTvaV6Z8kT4HKHj/VcNgD0Icl
9UoPflUno/7Ryrs0t7ZRJ83hsi6bpIXAS67VtvMoAiLppHd+6z7kBdq5eM839SZG1yCGv0BiOHc1
dfEW1+kxEPpiqOgytcNjYLjvSW2unOhew4sPA1rrojTp0dGLc9AhSjVkZ9MI556qLc1miLCpFifH
DKch3XBJCn6YjbH22H9MOAOGbF8qQ3sC5Otm2inWxdIdrGXYeT+MWl/2eFeoqjVNzHg35LT2TBrJ
WGgdgoLqBpCtbAh/SGb+TLA3HxTr0o+7rllOzcFcN0BnNQPNFdhMcvK9VLJj2sc7u3MPigCjj+LP
c0ZAzRyhYAFtTbL1bWCDyQ8qrZvUrHgz54HK0rzI07PRTrxiAFJgHOAdTjA32cnSQ2ah211ZF63w
rxjCnPPBWpi0ZENY+FGJogu3d6HV6spJ47mEE3EJW9wbxGPVa6s0j68SDIuRp2JF+TkE4ejW3lXR
8lPsSSsldC6d7V8DR0wSNSabCK4iMA6oGKF/7LwQ3l4yA46sDvC9l09FnqH0oZcH14sXtYGOuMU+
HGIrlI3qHVZ6Liz10LrOZgB22ry0NfMxaYEtAu7qbOJyxDSkHhw/Df3Bfjfy/C1WUrpU7WMiIXDS
uqAxR/aH1WFdJF0yKbxvt0YoXUc+uFRop65DZjFq96VnHvQiP5ex9lig+2BKk6xAdqLdutZBs6sn
5KVPYVAhDAnfXsSwBkDZRUn+nPreDy8lukmc8CHQixoCX7NyzGzb6tbFVf33DuVhcEzoXDjmSmgp
hLR2XvjytvEjmI7oOqf6AWAj+ce6SNKzOpZCXEU8hr1ziW1lKaIM7Fu2lrQaTR2tp+09hhIacVYw
gEJpFPFuhQU2cGVydQoMXQhbfHiZM8egCOBF1ta0kA4wc0ua50mC3gQwJRNaaWNqS4F53gRfp3Dm
yXNhReeixMTBpnNcKtpJoWsNJ+ydktVCZMalIw/BVPMqlc26hRciVViJDIDXglDaiEjaKB07DNXi
FNlIuQwecehAAahdpehjuHSfJPV+MCCVm8PCE1B2QS6qY+dCeypNRC6GAso1xr8p4tmmsXFAWzV+
9ajJ8UqHFabI/lMqDXdNbYN9BIwfauXE66ynPnHeNR9vXDM/FTbkQcdFz7GT0/vMRddGFHA2Xgw/
IlyV7uQ+vZiqPZeMYiup2Ln0sj5rLf9QqOF8GGAEA/0BNr3yWxRP8n7pe/5J+A3+k98yNI+gsc0L
RWzslm6zCO59vYGclc8MPTopDRx9jVsrw9Aq5Z1OgybzR2pTiHTV0onspWEHIBqHpeR0FyUyjk4d
A1H/yidU/nvZ4c/wi8RBHsXMDMR5bwLbOAvaIIlAB0eBmDrlo9VaM6e5S9R+JDHNlA5CcEBZk3K5
aJAEqeZtdQLw1EoXrfRAvZDPkPL8j/K+Sxrz/21C97cU8L+XGi7f0jG1Km9/1f+HuaFGYvZfp4b3
b1l9jfzXX9L3Xyrv7ZcpVIj0Y6I4fvzPPFG2fhtTFDp+AkgJwCGe+J95oiz/JtsGSTtwIts0Cbr/
lSeqv1E+Eyau1hb/UU1jGvxHmqj/JhRLFTYSkMJS+Kj+P0kTqRbcxISjIqEpk5+poDwN8s8xkfwQ
UcsUAgLfyxaS4rdTF0j0yWkM4v+2NF674CHRKjZXFUQIwWtxqQccy/2+DhaidZ5VSRd3GQIQUzsl
QXHScbNq1EUCPju3s4MJi4mbcwBfKx3aoLUOYh72oXQAgadMHStWUX9ZlvUxg/fUWyrUQa/Pj1CV
9LXlmWIqRPfuhQNmFb727nQG9rkWYiqFFkYzK6pWNuCwRvEMvon2APZ0FSQaWiE+nPcySBYeiJ6F
HYpsWYQQzBrXoFNDRe8hV911XHQWpHuBXpQKddECgzqYA0BxX3021RYRiFjrFlZBIKXWkbaxzXDd
dumPrHNr7LGSb2UzMiUssWj1AmCvKRd3xhhEeR0ge9npzkpyrLoiWpeme/FrER28VtuHctlMZUHR
BqlA+KVCzOvEHuhvI46lpLmzLDI7XcQJXgRyWj5ViQNAri6y5aCguKNxgM6LUizBO3Qb3P6apWwA
Ks8V+AR+GVy7RjypUtVP8tpqZnoH86aPdFiJxszwNeU8WN+9Hjyf7iXeNHUvgSKl65jyAHIYA8g8
08fMC3aTXHoCiQ87WuiQLNy43NqKKOfw1x4rL6jeFfsidflZynJ37RvFsEj94MpBp8/kXCf9aXNp
Q4F0nsrtKTeiAEB2jZTX+Iep6R4ETKM9+HWykyJTBXrPweC2CD9ogaltwYzYgVDRSGuHk+SuUqV0
JkVSDhezGSWfCgE6n9N7ZrmTWljWvg8Nmr6+N3O1dZ14HseoF2/cRJjLKh3Yt2P3uUTa08a2rEj6
s5SccpQSkaYpvueJ+72rANcadTUtlI4YsNCziVSBKYWpZnEsTOyw3hgFyndykMISU6Od5NXEI40g
7E4F1IyagEYAFNMl7itReAV7FLarFGw11wwJr4lTcQeCQh4hKyAEVOkQlrvq/1BUhnQwYJpqo/KF
OnjntH3NXekVen1hdvnJUWCLiYa0MOmxHVSNSdSmT31kz1TVeNOk/qgm7bMbyzuzhlAoU6Yw836T
Vt4619uznffoAUZITpUJNr9ZXJI4JXMpLk9h3zz3TfwuNd+8MrpzEXN2dP8+oUYCMgs5L+PR10cK
zIsQwbVXu6PcWMMsEikQ1NRCbqc79obzahbBi+2VJzsF9hdshsh4THUHQQZbTWexxrDKAPo6WKAd
I3fVtyaGgKZrCE4o01bSJiujRtDQKaYBgZRhglcYmJUmYn1RlcF7Du/MRr8zEBluYMl66gM4xR95
ZZyMXIXD7H+zyvJMqQztPFUBZJ8UC5F6WMPphwi7xgml0k3NmIFISggJ6VvWtdzFEpoGKBAc6oxH
LUqUiUJiaAIfSlMRQMRTJmo9GOucCCo0/W4pBnEsCK2jrlto3qjbZhsHQ1Ia5CvagQCi6BcsGepi
irJKvGyYGyHkjIyNZ9JLegpouIWZ53XrwQ1g9qPOSrJbPfhBT9QL/2UqEKxLvDSaexixuANyiY4N
nNqPk7VfpsW61WJE4pLyqSRNhHTTUt+Su6Pt6mzCUvfkFjlqMx6CGqnpgxJVrZc2EIQGXoBgpLwq
2R7rZN7U/nsmBsiaNZInCSpIYBtOXdUMI914jcEloTLFnwnQjdeuX9Tw+ve13j4bThpMXB9GHhUQ
uAHme5Tr72kUjKwBDBGr8BIYvYZMRLapMXCc6LYbTlu0DijKE7hd43xkAXGz+jpHFitTfrhKwCaW
0jGEc2d0myRKM8K28kkrX7va7x9ko9tXbdlOwxpu3oBKhg6pDqx3fg1Hvkvm1iuzcZ25gdLuXNPy
M8sAqqASnYehr5dWRyZftkutbr9baXVstPjBdCVn6eF9OKncctUKRO9KsQ70Jl3UFtQRaBD+KjFq
C5h4qkxVT5v5OThybly2LSV3PhR6t4R+i4iVDlTf9wJo/FZ+T4e0mRmaj6K/RmKRZuUstOWjxLPr
Vbjzdt8h1RTCqUtRjpj7WVos6zipJ+3QvJeOoBKQp9rUwesw1OX3SE+fE81CXq4jDB0ypz7LYfHN
gu5RpXo31zzf5tjOXnrPzgn/wwcVkm9p6ANGkLG0LH12r6bbZIXlzmRPe6uQSyDJjV/Qke426aB7
9w24Yhj5UR4jkJPBD0P1sDa1k2/r35OS5LTVqx9JZcFWdWgeQb9UJ50Un0yziMm5tfNQS85R6+G8
yuT3qenBiU4kf2M1zkzRpBhmJ4o+VnXW29FmCAFtaJMIJ0j+sTWhaZs1p6gk16eukHPKBzqw+R6x
OweDEi4cxnCTQq0x2XRilJTMuEKuFPC118EyQKRG5MAsDJ/6dZLpcKXQUMuyDX7cUHB8l6RYu6JY
O6ZMxjArfcTC4L0djdh4khW7mySxd5D0Bk547hyUsk+viZSbEzlBrsPH+2xquPZ7UUbdAV2S525k
qXROFe3rawwF7z6WvaXT4wVUFWSuUDPbspm01ludP4v4m5VZeHxhSTtt+nKre8z8UuRrs0bAL/Oy
Y1/Jkw5myGyQsXGLrFWmQHokdPxedjn6GQ2vEqefM5u2whVzahvO1EHakj219BD08i3rxTU6bdb3
FcYWlgqvtoH+iR7QqurjNRDyRV+iD5YOKBc6AtGFIU4fYYNGM01xSYMy/y1y0GIK/MZeazYNtCZU
VrbXX0slWbjYRvl2Ym2KWdPXz4rjtTNLVdvZUNlLKZH1OS1hWIQ80aOWmscgAoiRJSjydMv/y9F5
LceNA1H0i1hFEmB6nRyVRpK1emHZssQEghFMX79n/LCqtWtrJc0Mge7bt8/VokvPC3mjx6RzNhMP
5TyYem2C5eRm+iXPc/aLBevGDiyCFKzEdgqiD9FkwSFgBcEPe//kD9zVpEocypjdo8xp9s3sHGWT
nG0rgMJhoOwkh7AdKgieRbTzp/gjMARWFQECeq/kp5hljXo3PDZZpjajBTbWjZ19Pw373iz1mUg2
HvNMhRv8JfSmvBtIhz76FlddA9/t0JTVjd/5OrJNv07lwjoYCBk9FP6qsXRxnmiSWy/aTrO6cD9g
Zpoel1QRFdXG0yYPS7WlIOn4mKTJplHwsFrrKbVYWHIdWJTwArH4s7hXps2665jSkIx1U/lnrlh6
YS6DgJPkCDIOmyvx3NL5FTyDTclL13NCb0loAtrqGHRpMSPBz+Y1R8ZL0x4sQCwpvuyUSx/gQNCO
/ASpqLaGU2aYbfh/ml0hDQOtkICDFwVXEvxK5TbWlae5lvl1YLOQao+RbmnabTJbrAT4YhdZyWNo
NWzusayzEmOMqKm94xjmnPhbWfTpf3AVAKB1OY3D3O4ah/BXAa4gziFTeS1rhWbqnG1Kr7/T8WNH
ScAntAFYEoFOdYM8XIGK78+N38Khn8yhN2X2omYHPlfvqzM7QJqdFNaGO06/Cv193ZQ620Ta01cv
54JSufdmpwAnDdutssLqzSz51zLcX46+9HHzVxMvpA0NbnbYk2rLVRbPxb6benbI+QFjtxsP2jP5
1spQdNXokaYB+5bdR/A5/qps65fW9dl79OVvGQ0f3CmweiDIravZ+obyROhkCro5bEk4NjnOfva9
Wt/Ym5FJScDn5mrVwALDVLvbKY6HrZ22xECoWJ1nlf+JigDyCafbJk3F85L5/t6tWTPSE9Qc0fTX
0ZP2umYDNqBH6Kp4JzurPEPt27b3d71JEsh14Ky3QWBxbrh/Hc6AjdLOZaiBErUzn3kvco6hce2z
a5K31unTU0bxkk/dPhmUe6sdvRz5PquwBauEjre3WOlDZVrukmXKJrNmXz8Jl4cidcQ1IVjixbTi
Una2d+i94QUaU3xIp/T3EAGV5SnYgmKSa/AlLIsD79u7IGW6bkYx7RN9CZrI28FwYKM8b8E3Z+7O
AiF4kr4q13NI10FAXRWacdcCqKE7TL7mzuYVze/StGzBPQf6h8xhoLhx/eoJT1NVFqSt4syoptic
sRffpgV65pJH9SHkJ3RrkMu1nm58Lt9BTOVnv5qe1cQuaVXDLLTspD1WDZwRKdm1DZb81bWK4CFt
neuyTPulVMHt35c8/BJec/SkH75YrVVvM2GzIjUsv+aEGcMUDRw3JSvbs3ZrjAMxW6bNkNA4TicE
gVtNzft4z4k8x5lTr3sGNoFG3eKvnpKINzLULMyl9+4lJUAqIkMLBaJ6iD1wZo1tVuVg5rcxNy8q
CIqNRzDgaRhohQe/Hneq1tdBkLWs4/42h25yXSDeQnY5DXHwOCRe9sjnv3ccgE01q/ldNT6PZCh7
JfEPFZCSsV7EoWCaEdaM0uIphxYzWM0+7fW0lj18AuXxMiNwAcmsnelxbi1ypuZhz3XFlRE311q5
7sXLQU6mvUkOUkr1mGaNtS44TVel5b8PAtQ0M9CroMbiU8Aefs4cY1s4XFuYjCCyju2w7+b81vDb
nv59EQwc4mqQpy7LHsYandYauJRHJz/2mYbE0VY7oWf/6LCk3wFdYsMJLhD7QMt56tflgDxvpYAS
g6S+atH/LJ1FYKBPXDa+I6ZWgGiEz/tpqvqYhBk8CcnCrsqRI4YEOl3fSfP078s4lTdlh29jVX2r
qKvWCx3ups5BPENxXR7+fRnByIMkZV1baH6ZxGGvelnG8WJBVtsAQkMIDAElkqiA69jn+s49ZtSz
zLOLY0qzqY0FSYCV6pPJlnanivwO5WIoHZvhkZ68XtL8l/Fr8shEWD9gicx+3WsxmefAEtRc3txT
gh7TzqZ7sSXYo3ZwCSMz1Bh9GGfvWeWdbC86OOxPI+Zn2doOiCbjHqiO0ovVpnXz9mbFfcn2L5M2
ndrLTg0sn6cW1jrt4SfCCSaKuPipK4/taav8HbUFZrpsMnshuPcrDoejaGd3N/tugRcOFkw2qIfG
6uRz73GB6KxDslYgY0z7Hqsg+bC7XSsz/0PZXXac2/dsBNw2BHH8ZvWdvw8DuqR/f8SsZu1Ke5m2
//7Y9rWGkjCCKaE2lWnYvblll+35tcneqYfurZu98lATE73598dcZOY4Lay+ZUNJNz3Mj46GSdQU
4lpLCYedn0bGVLx0e/06iZk7R1kbvcU+1/hSjDD5LKwCylj1MaASpWwPh11qdexYIC1cY8rWjVaW
Ppg7ss5m/WOlhNO/huGcblxmN2kTmdsUHkPuwzV9y/zcLWl2sMQ3K1TlvrL8fht0toK96z+VppCX
YlbVpk4RjmyNHuWhXJkU7lwsJvr/Ma32M21VN9B0OrgDaXIrPvQammE8eQhB8CuOrgGW7XQVMTa+
+z6lIB6APHXHyitHNukXc85i+XuSy2PmTcmp2Q7aMEBR4qLbBQp1u3C5eTHwLC9otuxO0hzMLP13
cXarBlN8it56ZASgNssSNnAarSuOS7kvOvSxOWFfvGmdfW7bw1vWwbvuhQ4++3J5riPnIextkOol
b62NEg/zFPhvSlrjqsq7Y6zglSI/sl2syz9NS6lBPgiyA0Z3O9qFHr1eKhYwPF77Ip3k1C/Bs4CN
UqjiGzbWODbDT7D0H/6PJWZmvBNMjKbNLoXFLusQmQ5Ok+9cLZHkkPnTV6xp+ieBpIVk1e1DHy58
H4x/Hd+rX2c1PWXWPO9w2UTrCvLu3jW2vVdp/iw8ZeFQCaPDkAx73kaUTZ0NDwZPXZxb7oX0K3uN
X2olZ0vT2HJKxrbYhkkaM7Rh97zwFwP0rT/EZWJvQLiwgh1Hx8LE6VXxN5Ua5bYLwfqlmc7xCBvg
smF0SauEOzuCdZEE69AJXIQaTx3j3rY2k5tzsBRJd20kGQayFN5GS3Zvy7A5uM2Lcpz0ImTcHSdv
2sGJIFEltk9lrOqLHHV1KJrawKjCLNkG/XDhkvTRKDEGVIVmi5eP5QV4RfOakBRz8zz2rKfIJ8uB
Cq9jdjSSTrhLPGiUaUJ6QywnCKAgkfRfG+jT8+CpAZTSYrbGLCBTKnTSqv07OWZ4SYXezk3pwQuc
H2wblFSJCPdVe+maYerWL8X73BbpCZOlYVCc/rap0/4ol/pb6O73wBb91Zb1zKRadcQhcvXXC/ZH
rw+veVLpsy8Td1NozwPqCtTTdhMMxBWhH1b718SM79WAircgfMm8y86g99ig9ounNnZ4YIvHLkau
QH74mewAVWl2mOwWwAzrCZErS9Ot08mLy0X4J83le73gW5zQwkTtPQ8SZuMMRJUN/qcJAnBs5fWx
sxC60JBPMs1tZq6gkcflSOdqqHc2bq8e6paIdRGwIi4M8AW78Y8UidWJnqRcJ+Vwww54qvzqK9SO
fopTOF7aQQJagtbeeo3ERmqTeTAhycZ2vJYx4C2raM5xO3Pz+To9CMTH1dKM7ipegl+ivVMUonh4
7jvXXFwDdqAIxs0sQLengRvvdMhZ4lhAiSvHs6GnIYmVKdsDFfRRYyRc6kXmm6FMiIPwa6wNWbpu
fECh9qHx6/i/nKelr5joZol67nM+Y06bLvsO1Mw2SFIB0mABGqCHSzJUQE3Scz2E4pVXM0w/Mr2M
ewSGqZ7zCxfLQSSUIcKB4g9l8o7UzVd90DJPJQWgGmWzM/OcrMOZ4st2B4WsFMDz6l6d/g6VI2oU
9kq0S4J2eY77ZFeAYX3kKd6LnqACpiq/wNyQEvE7zka5ixp2sTIonc4M1cWbgmed8jeqSa78jERl
t2mwkwvbYZiM9xmm3idZZGpnEvcxuxewMRCCzEk/izDX+2hK1yIoynOUz5sSps6xrsiYWgCDmpwS
MVg0k2viDoKQ6aADjQMJmt7OT2yYXJyzwgB+iIx+TkuMBEualDsnCIBsQwBsk6wENe3ZD4Lxo+5s
1hqyuD2knv3FOkAFHlyfgTpS93fw9Nym2cq2l7t4SnZM1825cErQ6e7e6MRsFqUkjaBRG3/AbhH5
Q7kbYq9e21mPBjp33Sbunb0jvIfJol6F3neF7fgzTd2PV4MX0C6WiAhHEG48cgZa64rfYcWbab9a
EKoXJgGo/XovrJjUAQhhhdsMEIiSv65Vr4sIf7blgmTgCbQ2ThnsatsxuyXtLgOy9n6a0jMp0Pr0
70tT5TzCkcOUaVDPNrf43lssfYw4boHoJRuT0hql0sVHEqywX5KH4+Z6nbaU8SabID/DP+2Zk+35
4UHFAdJOQY0PVdbs3aylWggRs65TW2cHJ6NXxEhZr9wJ8J4ZXRB/SUvXoy7uifH6vAsUfe7sAT3u
SvULRak50HpmWf6YpsX4HDL7qey+3QAcDFY+tpLWzmzychqiKkZhbXoAr7KcOPOpZd2+tj4L9csO
8VQJk72VBZUbyVUfXkWxRToRJgW/yHjj9EQqw/JkD22HbSR4LzSiM8s33cavVABWNMZJgwEaFrcB
hqqidJNjDMlG+EX+3PjraqQln2Zjb0GK+TsvK+IH6d1VjAUUgFW0X8nM75xK8Y2MMTsjjI86Jv0Y
SqSOYIu3gmYpuN8jgIlGmyrPqCACL528M3y7o1mb8I72SOG6ewGwcyZzG7so66vnvrSWrnkylz+N
rq+EBhLax2UHrT/4mbluj5Myn5WOl9Udg+nHRCbNifM0U6+EpWftpinG5F/2z6IFoB0zeX/Cbs1l
KM6liL6WvPyTFs58XlT630DNt3U1SEXbvXZD5+7GQDpEJ0Dl5Qn11w32jI19pzkqzBuFV7ZvWQoH
hbkxEN34dyzq393MJkFkF9VWzjnmDxvyoCVg33YQkFrueug8yd+hnprToKuf+z9LXFtHJ/xqGTLy
AgQEBcXPoRu7VytkNULxXm11G7bE5iRs8kLa3nRBxduxvJVB7hH4o6LVVLEBU7nOXi7DQ89w8rXv
KUr725JjiciXZpN5mXPXWh/ChcPYTSmJqHbp+uXRRzKJu8G7jmqmXk3Y+7ibXAQXJRxphh3+s8pB
sdujBJpp4JrUbcU5lt2rBXMOOwkmK4YQmk7BNUKgScek2VVYr7dEcL79+7ks1Rzzew+YLtYl7gTD
4zYHehs2y7GY4mo7ZTgj6qh7zCGDLA6MFoeXcUUZ8Ur59tQv7a2xhnfFbgM8SPsUJgOZIEO6uTt4
HM9s+UWX3QgIeOXl7tnqEZ47bJCrNnMPEOjesSTbrJWlGrg9gnZNalWA5DTfLwnjQEDL8f40PJLV
q5+qx3Kyrt5g4fEKp1+pBzklu0qNZtxG9ZOXEbUS5+nAoQb0fwE/ozoU7LxFqw/2hS2jDfzMQfgR
exXZ30otH1bk76u+Njsjo0+j8KBZUUMd25SfKk9+Kkmx3NXxaxGHYJB9XIrdCFOi8NOnUkJn9Plw
T5b37SbmNkagM5zWfWET9N23cL54PdVyHBx7iNGXKmieVGnA+xAPvpolF75tsFNF7UNsecFu6oYX
XKIxuMdZ7caKKkbW8aewBtJJnEBtXbd9sLqaqekcvnajIZ+DdgR4HbElFLX94m5p7TSzvvIYDGhB
ktnFmqZgE47BDFk9gQeZcNMI692zYUqOS+wflD+/2y3GVDx2ikepmYqd6Zq9I+H4SThp1UyAlaDr
TXO15QYAYoHRE0S8+zODnbEsLgVPdGJdlDvhF+QF2lm7UYG1HNO5dvjZ92ZYfE4wpFZ8hQX1ha/P
vRsCRczGXckwccyGD+NE7da20IZT292qx7DN/qsEsVJL1Z8d/glg8SQeYS+5Sshg9t3L2BQgUnDA
2cj/k2nJOSoolwYAxFPugE1aEG3o8vps0Ru3LNVBdMFn4tYDI/jqOI1yL8Pwb+qNH5lxVoWwYDpZ
/h9qXL23BRi70DaXQgIrClJo+fDKOjSYs4x7MNlDyl4i6uUZZ5HayQYDcgSVPWn8t2aGFGrGGZR5
TrAGYdNpTvALZT9NYhe1atdEabGmCYfSFL6HTmHO9MHYsF8bB04jwigF+0xcVuHwxIx8sFzfJl9p
wVbWZT/gOMFdFKTstEsRXP5LouURLrGzkZJTbnSYs5PiQTkNGQYvoa7P/BKg8fRrOYvH3io/h7KK
dlK1TI8Hqki6PKzVZJgEIv5aKh6YeWJBcC7y7iSD3N0Jwyfdt9BYpUzXITqHB4E0U/jdUCSf0OxZ
drBf7ZSyOLGzeNul4XGO7PnoD9G71Wr/mDQ0doOEg1+G/raeR1xy1PAZVK4ebGZWE2HUZ4jHcRLE
h0EycWn/ZEF5KIau2jD+OKr6XfQjsWTcQIhjRLBo4UDIkXQUeUHnZOv8Ylm/6F6ei4iHUAFDG8td
PiXZi1dLfxXQPlnN9BEN0ETn+CvPwHhLRs8s0h+LODkbN/qerZBHtZkeuq49U0smGi5o51drb7CR
1uw7Ppx7hcksI3b8ZuU2dG5LxAAnSnIGUitcc8GjDT3fWB2+gTm+um0qtsnkM3AQROdNbnVsYgJM
wLK1K7zCnOeetVlm/h8NyqYENMZhGI9X7c5HrSEwNgIDxGDZNtqVj9s00/aG2fcmxPO7zis8FKPo
t6ZEQQhN+2JVYlg19dTtZFs49LCqWbdzdtOL227cL0455ns9uomWfvOQSJ+raxF/HMmbrrLfdkxW
BiaeI3cpMEnhfJYNiGHDKAzrpTh7RHMxc8hHGHTiDmFNxk1hZ2ZblJSPbNs75AvOxymkWFQTbgRi
fUKyzlg0nvq7ptTAnsjjRmxdMnDAzHK/FIHIWfqDWJ1gZ2iyeoRKuRyxATBoKRTo12BpTzPJAnys
zIkNNchdgRdcypxWRzvuC2oM74Gz4CR2UqwmFFg7t93n3lK88ARuSyJSIEW8S798cRxMrZFiSeD+
ZvgxwlGtCpLHGmQEwxzs5HTmMbrXXrYuHRZSesSxZczO/76onoAnOya8pZ9xPmCIYYpEgCNa5cSa
y1DeRSY8A1aen8qg2gChC4msAfbN/4x8lJIMAQSE+K3LoOTXgmNhpLsMAOORQRG94fxST6bzji7T
Q2YnyV+6F441Bl/HOsoeHWUNq4eqDPNffVJ6D278NjT122z8+THtvecK/xHBRO207sqaWtoN9Xtv
KM4SqaL1vz+6xgWDa4/l9t8fQ2dhRTiZ/mrVO1sT+LRp0FD9cPxzHwJw/ReCLAJpvU0u8Gq/8scN
nMUPSREn3CA4pkH0Ndnm1+ze/0eOjo9WylFh2++2My772OH3s0IqgHj0g6tr6eHdmIKoU3t+1rkz
vMO3jzMgbBT+47aYRtaR6yJ70jOU6x6PBQ/fECTg/TEUBYwT9knavo+MQZp6fK07+VVnKURUGM/+
PP7pRXla0Hia6rV7Yy6wm3QdMYRbvh3HeQrJaOt8MLJVzpNT3GXDqHiaUF3jQW0nQVU5aqbLjcfi
dQtCLZXyaNlm3bVuT3QMs5CiA5KdJDDpCTBw599xcwKsS8TV5DDN5P1d6HusRO4dzc3HRhsHwOTu
3HnARdZ/aGe5tFXPde45LFYbFskMMewlo1bGs1RtKxWHxaFrOczpjTQgPXYv6zDZjVxTzK4pU3Iy
oJqFE7IsPpY8O6iJZDg/xO1kun7bQw+juy/31gC6uSqa/9AnP62ihK+LWXqxGcSP8OjCIWd5zape
c+tb088wOI8AZM3tC9b+YzgCE8yjy1yFhFP1yX9ZsYscg5VYKLFGLawfCqLAlBtiT0tukw/3DldK
sB7S5sMaRLbnGN3qIFpOqs1vXe7QA3b36UzC9Yx+iok9hf9XZdZa4ZyrhfwuFkzXMlbsGWTwztz8
SJHcrMfELzcUOnAHXWCMTXV2k/CP2zt/bLdntVY527YWW8inuyRsXzltzLbflhYhbrGL9bCT1Onl
BJY7V4D5tX/Np5Gsmdacu7D7rmeM4CzzfbMEI9bGzUjRCnmZIwN9tCZyyEoTjIAdzhD93mjvEZmd
XCTBKrvdBkiyFs6JJqSXi4g38zz5Hy8MfUrXZgQRwOYf9HKlcYvGWJyqrKxYKWVsj2dcXTtnfBwX
kP3VZD4Q5H5TLOBNqFdO0bPy9w86n3Hlm5mnat2JlRPAksT31g50DN4MtjZKGnlGYL3j59sN9fSD
8KZxV5eUbKG6e1b8cUdCuOThFGtdCIa2ZSZ2tqn7veggawRKQjRFgIpYYGAC2Tv3GLFxNaClN82M
i9PDwLGE2cKaUf251PpzAsrGHMIypCE9ur5+6KeKiHpLlFB3m/jZL/VmFFULgxEmyhjc573pr2Sq
XiuRjCdXFw/Ga7u962p/PVmcoS57dBgD7e+2L10wheaD3REA0iY+2oP/4A78CBOzZEY61d+BSiO3
+heqiVtkxdfFUkz+SQV/bUsAtely1EEiNkyU9QYPSXNqp/glr6jCUmS+esQzn3diV9Xu8IDckK7Y
BEzXfcwnN6NSMKmznqkz3iMA/La2/E0myg1+CAa1z3OJZ1LWw2dLO7iq7e53cigkggkeTX/jwq5k
CwCCpP+wkLI75uJPeoePurzQcyK6jbK8Vy/8a3RNaEEf+/vYC25eLy8quIfd4vIifArCinhzhfcy
whoH4ByvmLYBxFf9b4t+h8nr+KLCvyRtPNR2cmmzUqyojtgnrYNTOuMOo7+Vq/3S1tClWJLahhZl
CMo+e01kcfhl8kIIFdCYwVozivUfRlJAZGczlBb9zYnugjGybs48d5VbUK/RQtaj7Z9Hh3cs9dUH
ZzKpF8P4SSPaTg4OlnEEcmlHahNV9kccQ+V0iUFYeUXyh66MB9XTJy3B846HLPPZKRPvQzXuh9JV
b0Co466+Za6DoyN5qap1Po7ehqUiuU3GQ0NeM/BrRKukSLPTOFBIhR4WExF0l6jPDnNRprRA5muY
8RnjeUHr1s6vQtkjpxe7q7V+99AvyoIZeW2PGE2D5SmYX4JcvgZmLMAslvdFxBq6M7VZsCSshOGS
w803gqRvcDlUP/wWVPt5VZ+aivdX2BdynlzUOs293zsfZran7exhY10mRIJu2k6jR3yPV7ypPmkO
PayNTNO1eeXj0FrRtpuyYzXBYB9jKvgqvadVDM5qKdoPlIuIOX3+KHJghaFICNPJ0AJkycAVF6PX
IYKzvgRSwNywYWEkxDvsNvugZ6trCOcPnxUoozMssc47mswXx/9VAnPZ5yScZlX8VtNIywGaa3dM
k+ol/mkTfhsgyz92aM4Ln91NL6wPq4zKS69Aggr/ukTDOZfo6DjsNvffxXFx9VIuiQRjJM02oz4H
7Q0HJUXXLg2lvaswVbn3ZMK28ZOLTwOoov/CIENtAI0wTIZZbodX1lqeiqE9o5RJMMFQtE1WPUfi
jZAFjuNxCRBBLnyG1bopUA398aXoWdsJlvTUDyjm4cSiJxD9umasz8P9S4DnrWyzn8aMwby1BV7L
dEIlsDT6LlszshFPcVjBT2WHdFXA4lklIrFe6jiQNGHdLSdQSeiSZBH3K0zUiJ6EM7LhirORggZH
eoc0Tl/NQJZFZz0bNyfEtCKmaJrtZNMNwVm0HhA0u4XwukzuIU2pV6byJK1M7J2U8B2sR15UfuDO
yrfVHAHxjx66SDwWEW+N4wJ9b2XNCXb/ghcwWTMVrtejh9oyh/GpNZ05hm208hPpsUYeL5vSJUXI
G0iy+PeFF2DC8AaTEcMhpUvuJRsx1mQO5o+jcMDCWla2on+tTnHNF99ZCBmWFXEwYTpRyBu96/lg
7fw717brq5PdKlKH//1r7hHMbDRxJj5OnE1nW+6pLwpKT0ACbDDhNKSSvzHJeRkBo5+UYa3y3xdY
4M2pXPixADtSteTWtA8S9VBgrCGFi4BoMTeoYfjS9BFzwwZReuvZ+CYcSzjAaCYE65B+LA/nvwAz
3G2c3gfZmv58NPMlQ83sBf2tNru8rs7+8pLM35gNmm2fjbckSk+iX0CuophOGUBU337MkVkWWR0z
S+2wyZw9XCNt4Zk1el3pfFnau4Zpc8WXDfFjufQ+2mswV8c6dt8TOPdjHpxq7r418WUYRbV/Ccb/
Ut+/JlO0IrDjj4mzH8tn9F1xYVg+CXUZcP4lrbaEIcn+A9sSn2fBQVqEik4z2ZEihZTNisVaTdEz
2RSc6bS9VXwsI9XvSzrae+qXL8QHH2k8N/zEfnHQNbtkTFP54JGdJbO3pinY6s2Td+xZe+kCBW5r
i2+beBxJeXWkHGl2LH5vIoFXLGYnalquwob349Mni/E+NZJ8Lu4dYkuCMeKwkxE+jB184o1H8Ltq
pQkoGb2vkEZ6UgvA2YcAkATfyX7qmv7cW2y+jJSOqySUMPIjPFUcOKKoABE5zO2JuVL2k+hVu04q
56hi6ii2KT5FNR5EzWiDquuIl4V2BtPaJF71hEPeUK4ipf2S3JnswpB0QwTXb/xM70nMT0zaU7J2
ZfhlD/a+lXsUabbaEePsOn207qlhZcsD4LiEZaaieMqX155wha7mhUc1x55q1WyPtD57a7TsASNh
APm421N1ZA7zFRWaQ9PBr2tn1v1+1Q/4Qj+KnIWdHEHEpWuSh0Ip3rng4nr7tGRjoy2DQzPjLonH
+zdP0brlqL6jkIXpuGhvSZ384aP5OMX6ELfxMwY25peChhTRC9Hsta/9bxb93lm6BmIwVquRuckS
1R8sydzHcG8V0Shu0Z6kiF9HhMr7fwz78bEkhCrKklN5Ty9J70pp15HeLjaCnJbA67jIQzxUx0JU
b0oPN9cE37Y3vS9FuNETswg6Oj6ShjbA6YqnZY4uRFYwKSk1/sZoU8TDreOIUzU47KG+zAPcGw5r
l2P/ySr63WLCr0VxwwVIAulwzzztapxz5bHD0l1X2LgKYXZ12tyiDjtWDpqsSoizkvI3vLQvPVIM
LIQBYhTh9mMmULrTJbBZvjV6Y6aM/MP7Kovu1rKbDoi5l1LDGp+hC+VOf2zzhLTqGtmh8Y7z3Xhv
sO/VPWlPlfp0w/BZ83dlpv4YtBoRtSS3xPz7/GSwzJKzwlV0yeb2b2ZZPuO/jMVOqU85qZGdda41
mJqE/sryx3bVENu3crvlKe2td//XoPTfieWBRkXPs1VfwGNvq3a80DzjEV1zED50FbFEtU3mouYs
CDtn2Y6xw/nu94QUt5cuHv4EbnbOOE4ayONxx2KMHdCUMv+TGY+7EeYW8Qksy/rW5CFTKzd7Q+vb
z5N8RzvKMoo7Sty2xDFP5AexFvMtMUVCpiTpy471nA8QxQSHYc/7OPlLRIvH2PaeQ1B2gvVz9l9n
6BWpC5u6xtMe28DZp+y+TQSYi1DAgER3m/z0Jf4MaoaV6eDwNFIKRRXpFwKbusecBULjMSSrBrto
Qb2/AV79VuMYSjNK6cAnUCAL14J5BQwlIiDYQTjhy8R9ONdvDgCDVaE+ihQ4UcQdEQz8FiluAW/y
9qHFCkxTLzNG7f7BSapnFeI8bvzrKN0CIYpo8EQiXyXKvjROe+7jgKIon8nR00coOKzvhaSU2abd
0YuRSjw9eMrB21RWJy/kTa2d7651foYFfUOO2CYt8YyqfkPLOLrsZnXuvArG4T1TxaOegHF39rs1
DxeGvCvDsbg3FG0rTLrZymeVmvb2NV9YFGHXHb0XUwKBiMpxd2UUnhj+fs7zb9/tn5oW3V3LfGcm
deAjh7RIVgYy81TkBzfQh/Kn4E3r5IhI6VveVnrjwKXGYYSnDLOa7J6GBlPpQJyszVPaUtZiSuml
tQ6DLtlycPNNuES9JvyO2/pXMIhTOPGoZrYzbMfGgLzXHzJq2D9vXoqU8Vkb/J59vo01ixMjOC7d
2WF2TcvgSvoB9/6NpzR8ttqBe7Y5joa/wMjFkke8fPc8sRbG/d4f+6MjL+3/7J3HbiRLtmW/yB9c
iylDRzCoRTInDmYm6VqZu5uLr+91+B7QqEGj0fOeJErcW8VLMszs7LP23j00gjMNz1HsAOamn57B
Vz96667mR3ajDoQY4lXr+UVq40fdfiY5zQxJDGYlhgDDKe6ToGFDk+YIMvGGUxnqtONY4YbgO1Al
v2sLCxwSOPxqWLAJX92ryYnUG3Qa0cvhTrS4KGwj/HdhwCXf/Bw5QfYdFJw5hCOfmqb7XIqZ5Tf7
5sydYMWCa+1zMg29uUkM8oEKaDPtHS1LPfkdS6uVPrGuIkTP8vaxZ1y6GtR4jJa3vITPdpvonNOa
1YHg2iOQuuf7lzGBPRsDMoSS+JGyORLtovjNKObxzqjyaxeBPNbNeFdUi79faQYyBoX1e3xyDb5T
NIllu6F7LBLzNnEQBbEbPQ+h/7egMcdaSMDow4+hYlxJJvcjNv80PqKBG6Krt9StrbKxyhMaW134
fXxIHGemhtqukm1CoelcRb/YV5JCaNI51i9/4sQ0Tl7ovrKKuKe1la6+uDB548xfU2rcZWHOYK+7
XTOF38FimZvKos5kItKkjqvHxUpoPan6X30MXLaY0ccylsgbCXSpPQ+7aLyG1WQxjPW/ymHAMfCV
t79Lmzl3jcJPYrgmFDq6pBbX2bFsjzYFKce0q1KRpQ2DfXdr43IZVrrTmRpcoFd2N5DvPGrhn61G
bwqU4DgN7qlbfAzM6llb/XKjS3UTxiVPAOo0Gs2Pu3TR74rM/kVZICZI6xJY1kcZcavkmOlPaecc
KF4SC8EHOZvD2c3dPdI3nvk6pnht9qk2HWALJjPeRXl9nBwn+SYg70Buf+fb/e+FqnSOtFcyDL7M
qf8VDvUrXjcqDR3z3edXlqCc5SFQ1mVefPPJ1f2eXw4yIOZHP9YWj+nimx6jldpMNzqq+WR0JVae
BjbdtbxnupejDnuNw6NjSjPvZvazbOe1DFY+VxonLg/9mdgecwykr9yjdDIt/9H9zVBMEZjC22cU
9n3aWFST8uirkom2ECvZTl1/74/QicZMB0eb6YtbGVyfLiCUkQV81/J9ORfS5auxv0Y7n2UQQjp3
+Ki56t2CwIqV4muzMx4Bp2gOordrcuDFvfh21foy04MN7w3BsbqZemCV9oo29BiBPk5eRMR+Dj3q
gxWH5WvvPeXe+AlEYd3neqDcKBr2seVml3jlp51GwXrKzCe/CQ51YlnvQ3FucsM82pbze8S6fCyy
+oqBguauEGjJYpO01LN/LYf4X7ruVs6Preogf1DYzV3bzg+jv74GBUMB3qzbqRwZk2uAZAM3miq+
46wxblXg7Pp+9B5JG3soFj/c5GoIcVl/xR4Ff7W4BDtv04bNnUlP8cDct/d790qIQQq+qK4ZxM9E
KuFZ0TaXis+hh79lcUhsz0p61olKZpdKYTUW3908fBuCO48jNdGule/puHnVyuq2NdE/iPH0i5Fb
6ON764f52eRt3E58B/HXDuV7tprjhduGD74YnCm21nuiSN47juPCOxipycLU9snbMIt9ng7o1pHv
cbJ79+vskeEX0Do0ixOzK/Stziy9teuEchsGYlI7ILdq49lxDJxZPAAqoHVk9K3yhj9OkP1t0hbe
kq+qo1GTZdMvI4171irpSkkGBJ2KK4bVzZxa9wEbncmu+fRaIZEUFW2KbnVnmfd8fw36rQivyiFu
HIXZJmqJ2bf8a2pSedXb8PpWeeFzfe/SzL3xRrc62k3OPdHxZmRPVl0czgrb5E3Y6+gDsuxvjIcH
yv8ptK3yeUpuIzxAEGEWcTEt1JvvxehTRUoeiX+KUqM+LPH0lcbupTIKYtQU9UQeXcjxbL9GUORk
bia8d8KZh0R8ZAB9Ssq62PhdSepX/6gNHoiW1tAKsXkcy2i3LplEZjM35UvZbtO4aS8xIpq5D+OO
ual23iAXqa6KHNAt8F4+pq9ROMEjmW15a9Zdi709+6zK5cuTgjYeEOfGbBcWnjypqdDcFrPf4Foz
SHNv+fyPSf9d+Sp6suZeCOFPbZOhUvbsMQFMmI417wcNwuUbYcYZmvgbE8ECUxC3Tk6iiIsT8Ml5
yEcayJKU6x9LBLH72fpaWMwHlu4DmlQN6u9SfzhWeTrfkk5E7RDM0kZhQ+DFX2tQhzC7D4E/kAgE
sk4Zifeh5mudI/Q7V+fWdmgem6l6NHX8EEbWcP75Y82DF09Z5tH6yjxOtR4MAFQnhUui+bV0tHtw
4JF2RTiTetP1xc5hPURLevhdsv5ePbc/+2uFtSUsZMOu+FWm38fuzs3YvlReXG2x0HPph495wfaP
8GSLqyMECiZzgddhTON02t11cP7HnCXMyZCHe7/Mvx2rXl4ZfE/r9JPjo29n4nwf48xLjmvAZ41l
14vT0TbmVPZtmT5b3uxwcA2gUU6NGArhNrKXBPtAE7AeI1X5+95NqDZEMkvZtF0SeCuu1FEfWu3M
N41ptVdMkyYz/LzVLkihn5s26FtBwqef/5k6VrYm4xDGbB1tPFCRQxmnIo/xyW3tzKD+do33EI5r
1F8Xcg7NulCXRf7w2zIhIgG+deqt8G7SXcRRlp7CuR8uP/9RNISrg7CQwThhE9jqYUGfwwSDmDgT
QnOJBXl14/ZjKLL9kicjjeuKkrpyCHaF7NIXCzeZjlZeFB5IVxtx3rZVM/5IHBSDrvtgvI0CvwNO
CnaLgWq3kCeQ2AUL/GW5ZuQYnGJ/7q9uPt147tCw6qDcHkfWJSr1ZwAMxXgT9eew6e97C9kw9Mn0
UBZVW06Z7VXhvBMhSwjHANprJM2b1kOFMl68wKXpbT/Wn7gkvZvswUeQ2E7ovUdvnZC5g3ATjNQW
Y45d7yLHeZ8X777oo+XOrZA12pDaSJa0e8eAmpniut06DaBXUqVvXuQXyE97cJSPKexNFsw62uvp
xlcQVZ2VlYewNt/j2kSoUuTnNb63Yc5sSUS5UQ0E4qrxVCDinuOYnYY5DfWudEj5mTvbP3Y6vW+n
obuoDp1tdikiNynlcUaWSm37Nlixje8bEBHsdNsBLG0SrJdRm7x6rcY216CTFbUr10e+YosPig/s
xR+tb7SPaYBuM6vmA8TR4xF38NuFtRHv2ymrw0M2G9TrZc5f36mfFHpa1NbtKbWJGIwZ+1Y/22dd
HtCh6SygcooSaHg+7B7L0VigH8MU5riaE8zUDa6nqG2oDIzbd19NFRNFLj22H64K/mQJ4SrjUp8s
e12uTrbu3IYA/cVysFbF1OQQsHXT+Nld0pM9Fw0xkzhitsm58IsbY+FiLaks7o3lVzBDkA+b3hoc
Isf421RnPtuddfXb4G/bGcNb3QExwD/cQ9kwbLubrvbVrkib4diWyr3inGb8M7ruDa63vKQzRmy6
rVs6+UoPhKcrkVQDvBAJn3ZnGDf+FJonJ6yDrePxeTEre9t0TIp8C14ZmVh2puZhSWLnWA7Vvbuu
qOIPPc77LWGC4b1B/Sk3RL4l9pKY8Tm7hGr6E7nT+JDO7OjpkFbGurI0y/72PD+4yrHV52mA9jVR
1ClLxTxdQCwZg1tjImAchIPxBZdUNF+neHjlhsMQlNvuPpuTXVmkX1x65nsfP1sjn9ka4/a+jliq
BDbpwvWMZyKqKGa0QXYjZf4FZVKPDEJYsZbo0m9s0OOzy37zOoT1vlubjs658S2q4u7ZIwUC22pG
mJN9sRhUXzXghGin6xEW29RV92D0OSLNOMGGUlCZGEbMSxQKaozjY583N70jEZxtMZMDB3ZQZNNr
RkRC6DuwtpbO7nr3SyXI9k1oH3uHkL6wqSEultuuhLqf2BPiI03j/UR7FSFWC9no5LjysQpM3qTD
D4fu6Y9KYRNY4xmjL+u4pKcT2FczPiUcVgbw8Z5lYLLT6WhfRx2GR6vQgBalTTZCP/z2MgSxyMsO
1oiE0efpliAUUJqBQzFck0uhvI02+xE9Y2Jcxc60etZjm+qG8cv63YeH0h5IcOvzu1Hb8mNAfCBX
5a7PZiqqVrSecPEmXnfrSxPnpEpw6WE9ORm1jW0zxZpYPlnLYN+u8kc/AM5RH1ofgvzFspvNjLyx
NQJV7bnbA7aFh9pNK1xfCZjwBOelR6qeybgLNq7a5tVsEVOEXm3lOKT1fLDXgIF9RDEqOuff5AU0
qlTs6CN4MdWR1xh5tqI2L3iyZ9QtOOdLthAdUMfWsrMrkL1ubk6xOdFbONz2Oe8FI2jlKaqsm8Yu
rkZDzqltg2QQ3GFtqgFDTz329ikZ2rNdUokcTLkBCEk5Wcev/LLEe9MkpYDkWJoRg5ZcCI9hoJsP
OXzjPQH0d5PB3dH4Y/xAjkVxdMKBjJtJHXzkkm1k+O4NtzbJjQYMb2j0ZKh2TXYYltpHYxWfoomR
hTwNYPr8I5pwjddwADd2ZXVcXwwP/No5hyZ0NnPgNueqJAM809alIzD0dsK7b+g1Z7yDIdFtjLNm
HT8mXVrPBBA88v86Pcd42bfQG4hi3NlbsS06MToZlm1JFcBSjLvMjmP2nDwgC72znJxltaY80nW7
C17Lj2xKe8xkxXetiLVwSXW6mWtSRln2731HUWJqrpy8YMdDN972hnvqJ1oDoSM37rKwfLb88+By
Qmedd3AN1F4r75GO0IGgnv1TXywu9hK/PkbUYLgF688JnuhASea6je30NOEl3hLM/OYq5RyXZB4f
R+pdgJvM+BRMvFCHokHnIxZv76XGPz+h03QsSJyMDR2ejUbMgCl5k0nxzQDD3eD5HvWxRFEMSfa8
xJX3UQ3PsUfzYuQUCA1x++WzED0qv3buy2n9G+DmATUE110nsojG0PgXsFvaxjEPzyKmox3n67kb
wfZdHjUX9H99XgfvM6VMh19rOHVj1qJE9dD2rKL85uRUVIMOc2xv+yF7QS/gXAqTMy+5mDpsvnuR
zTdtzMgE8qLm31isv5Ml3eskIs0I7MVc2vSku+GRTygAPjli3Udv+MTywmdv89FC5e96dab4iR1A
sqLx//x71VHBjYepfu7XMNzhO+EJ5VUYU/kjCQZ2oJ4JXWyTK4mIlN5PpjrSyqLPIc+L8zBUt7wF
OOyokkKaPc3L7dpw6DZ1FLMOkurBITGwh7T+PgKARq4tHNQa8AlztwQ8g6uM3u7Qy3+DLQDi49Mp
oDjZ91ebut2NEE0UjSILOe6jMwvX2mRHv2I/bs6Fe+YdeFE1LyN7Lf+tIfaRde7etYL4QzJJ+Oka
TKvhVwPNrmsLOHaFknXceevEabpPjPMMRb/JDU9dp0TMONFcbzEtlzjBaRA34pwQwO6KFnyLuUN+
U6uRkZKbJh0R2TSt3V1q8qDILMoHaSF8Kwx7X5KAZOUA6561YXOEztAqvgBdvrVRam5XgoHssKou
XUqCF43kRzSD6QDHu0WAZDexhF9EEp0LlhW2NNMnIQJ+mBW7fkSqzMDYN6uSvu8y+NDBiLnMrL5V
G39hfqXgs2YPx1vudahVwCexNdlDLdg5KBNwzSG5Ko/Yj57QiCZnYVck+qwgTW54i7IuTwseYeka
XTUlsizrDI6M4RoAiu+mwlzPg20sm8IkVYXEgP1iDqzA7fXNMCxyuWaIxK6SmEpN5tpqR5TM8/zA
PjACQz0ODsjngg8Qymtk3ebAzHBj6iU1T6bFJbpOECuqffXD3jiHPQi0O54zKBR2mNm/ZflXFgle
nIjYqbrItqqsvD0MzanOh5u6nupDLU9gwwUrGPpx2Xt+AuXwPk5jdFmeMKSYD7GywocuN/+WlUox
9ro7cqPpwVHuGdI8eyHKzceRSWbN1JCdPKfMAf3S3+FCs2/M+bbQdXRMVNK8FIECw/I0uHnqsdLn
XHvunCx9zlxg68XGCpIn/k3SBum93+hd1s/hgfzBDHv/jgPkd2dWD0Xp3DfQqRu2Qfu5tC/m5CzP
M4+3FE/ns43p/gUEcutPfXZLduwuchsFVmJt2zXHJphiZYocEvlczmCoW25uNyNeu+Xuiqh5WcMx
PbCrPZtQ382krHNvq6+Eo5Iy9nTYzICe60zyFDo7eb0hQuwAwIFJLDvM4Wzi6m8irF9Jexwg1W40
+fW7yGur10FTDp6khIuZQbhfuj54I3COsHsKnlWksLzCRmhzx3wZkJKBIjC07bv3nY1ZwUKJJ/nQ
KQynaWeecUVOXbT+ce1w/hsrPOFxii+RVO1+bzlYQsg34Lkc8UuMSrwnFmrZWxVo58h9tzXDY5Eu
McSAvxnIur1t8vwdEo6NOsQp4wWPEKeN7/zCMy/5kv51l+SzG/PyGiLYbYupxXeNyK44D/rqJUoT
9wmbjXFJfdD72UyKl6WfaJ9fcC0V3Fx96QSvtuTZz022t8flV+9Lk3DbKnqMp30w2NOTPzjH2vTn
/Wg5zE2qdl5iWrOr3iV0Rcj/kbQcEqlQLaAoSYIpDhy4VJIiebCliEkAJ7x29Lnwtc0jJOGb5Hrv
TuK++dbsHecle+jS9sUfo+I9savlOMvzO3YwJ5tFfeSgZcnv9s+pVz3N5JIoaLnD4vrRxnFG3m5R
dSpTfV9NuX8q/VRtVjM0KJg3yQcgssFtvh2mA+YYRijXJX0pm4kbViVDr/tj2XUCTBHF8urW43wf
Z8QMpHZ171idseVug+UgcXBbRfM+B2mF3puurWGcOX3rjVrJBIJ+n68144izYGPwmEB2XjL+m9p5
PeZzGmAKDuwt2O0MuNt5e9JF6DEttPOLrMpzrqPHyS2DqzZZ0FV58cuMCPwdjOPssN6JxlbvWodZ
WbkeCROtY12s5QNK3kazIgetXDO+Au8UT3nzXFT8FpKtYPmg7K4LVRe0yHhFw8PEWjLmyzK/x5FG
uXTM3A5MAbhTXMojeSn6TickEIc1t4vZXk2NPSoISLmx28n64+TmI4/59bWfY4noSHd2N/a7LIqW
X6nfPzUjC31rHDzwVwI4jMlMLmyCm70KzOk1jD2iH41uN9r1uiO0NmHPo/85XKKQW/N9nzg4naNS
PdE5TrgGxmwWh0+L4/DjInPtHFva38VK2XzkBuehil1UiHBYr0lO0JTRvhZ5Nn2FHfifU5XW26R6
YpXsub3HdrccSQpAju49DM3xENznCQYxZIDmMydRqoLz/IonmqIRRt/KxtzSoh4xKM31fTO4+kAp
gH9xm7Uir584+LFp9K0T3pY8js5TZUfbfJ2W3zhXzlaRqdcBpPgmbCfv0juBf/CCBvvEOHW0bPjO
YUxtl3m4n19gBbLNzGr9Usf44JDaEF1cOBMjD9glT7Z/av3nyadAGewtO7Rq4KVtjAQ+TcG1LwhH
A9tzuD5G/dJXIbGT3EcfQdF/dGv5FpgOqepu+9Hz2n62UnyF8nmzVywrtkrGz4JyriZ1P9XcsJ3g
1jjHvjs/x5HxC4tD+t9dOP8/Kfj/0iITEuj7f04KPnz++c/SGfnL/ycZ2P0vz7Qdwn1JH7I8X4J3
/zsZmMjgyI8CxkM7MD2uJUo4/qdBxv4vajR9akFMi0vG5i/438nAzn9FkWtZYEw2bKVPaM3/SzKw
43r/WTcVmoFLaDpZw2yJWIHQZPOfycALy9RhIhXXWnDBtYRXrqwulO3ou/k0zLq4rMOLPUfkNmU2
LzRcj14Gk1/KaRTKuYSVZt22JnZ5Ul4INzHPNkjq85gGtDXleLnAo1o56ezlY5STr5czsJPTMJZz
McIffmMryzia/d9qqn4FOUJNEungakzGYzuQNUh83K8yAHqhMdbbRzZqBWirs62DLrjIk+VoOURx
VE62gwxOz8EQbcdFzVenVOHWllO+4biX5IdMzn841X0EjbldFSYwJDLM00tzXwWuvU9Sb77Xg/na
ZYnaNNlcX4y1Qlb0BW/kAt04MGv8TWKT4mIi+GWTcFEtcmPhxFSbUm6xguts4Vqz5X6b5abr5M6b
uPwSLsGCyzCXW5ENFfej3JTYBzeGxd3pyS1KauDLxLXq/XzeuWgd7z2Te3eSG3jgKiaFl3wouZ07
rmnyFpFQuLhHucFbuctJEQ43rdzvJRc9auhTKTf/8PMGkNeAx7PAl/fBwkOB7webgKqUMdL8NUdj
tgdf2vDUD1/D1ed/N++2XWg3+yEh/9Py+OevabC5bQ3lPg3VS8+TJTExhMkbhpFOb5W8azweOAUP
nUBePFhI7yJ5A4XyGkrlXURYJIJ1Y95yzm5C7cUHszjZQYul0QVVidJq3WdZkO99nUc7Ft84zXWz
w/k47CuiA2/iCEl88tXytyGJ7M/QnygdMc9pN+vdPBLpxp1VnOFJ+em275nLNnjweQYWlrmL110g
D0TydD6TChVXno5aHpGQajwneVfy61m9SlXSbpRHpyvPT1ceoos8SRd5nI68Ut2f56o8XE15wpaT
vcOgTk6ItlFvxvHLbU3rXEzevdxBdUCc5Kr55xsszD5hnuRHjyImDzHKqzqe31rxmGZ84i1vbz2L
RL6OOL9MHNUDO/9qtPRLWazJs0XuS2jn6zMNalRoNnvXImi65C2v5E3P2z6inUKe+rk8+gNe/6mM
AbUMBKWMBjkzgpJhQcnYYMgAQZqbfVPKUJHKeFHKoGHNt+T92EBxjCALs8gsQ8ko4wkFw/6R8JXs
pWB2IXuP4lmmmUrGGsV8Y8ig08rIsz5pGYC85p1a+Osog1HiMSI1Miw1MjY1zE8Vc1QvA5Uvo9XA
jFXJsLUu/xpmL38xBtiEc++HBKD4lnEuV/W6aC84F715q8LWPFl9/Ug+MR0Z5XSfxWGLSYWBz8WK
JgOg0XnE/SWkGGcsFtHvGRMTRLMksSUden1bZZg0ZawsmS9HGTThZtZzKMNnyxTayzg6MZfOMqB2
MqoOMrSy8yb19meQlZHWT0jsknaL0UmuS0Ib0Qj/C+0BR2NSLjJZ7WtsAuUiwaDYMzcbzM+TDNIZ
E7Upo3UuQ/Yg4zbvDApRmMAdGcVLZnI/JAJVGV+BDOsdU/sg43srg3zLRG/JaL8w4zcy7I9M/ZGM
/40IAa61MUUYoEAXK4VNtDeSAbtwxAORETCasCNEWbBFYhhEbLBEdljQ+JKB/RSn4GPotZ98ZnEw
JQ7OmoWQCB3l/XWISh9U9hK0bDKXjHjMhBS+3PIJKPXMU+fHXzW26VCEkVEkkgWtBOoUM0HX/KsR
RqEiuSr6wT1DCGJBqKbsGCzUEbqZ97gAcC1E71SktIk844lQQ3zktkO5MUXCKdFyZhF1LJF3OGkD
hCCK+qzbWASgWaQgEqcgBEQeWkQomhCMhvpk6+pGrejy2NluQxY68EShPifJcMx7ld5XQ3/nihBF
tgSa1Cry1M8fKWY3zAMERKBh8c1BzWKmU2fnR+OK5V/+/Hu83ViGRAxTIotRXPKxVOSseN9K6UdL
5DMlQtqEopbYGTOb9Xug2orE8+UBH0t6Y5J2tRnQUIjVyc6+SHQDWh0Knb11Rb4LRMhDSBBZL1kQ
+IC1MX3ZFPjqBM+DsvgH4sS8+P0CDRGxFo6IjzNENgxFQNQoiQA+A+QR4mIoMqNX2n8di8l9sYh/
Sp3+K7W7YWeIPCkhEiJXUnj+PIuAGYuUOYioycT6rUXmTNr6CPIRnrVIoL49pbvBS79akUdHEUpD
kUwtEU+1yKirCKqeSKt947wl/ghwVuQnX+RXLUKsI5Is48PFF5FWiVxbR/QTRHG3SYuZapeYwQ9N
8zBbfNNKJ/bPE/4AqDP22531HY7+qRZxuNQo9IjFnsjGCfrxJEIy4WErCDbiMvUt38uo+mvb64+m
7y+rR4yAtzYUWZWd3lUXS6RqzAe4VFGvSeZFvEbOJlTgzhWBuxapm7oHf1uI/E3r1CMSnPXsoowT
hcJKQ8TyWGRzjX7eipCeoqiXIq2TMdKcsRRscG86B18EeEuk+EpE+VDk+Tj/CESut0W4X0TC70XM
54OTHQIR+Pl/9bADIfqHIv97sggwkGAONruBQZYEpGDHD9hFphvKJO4yWSWsslQAcLpGsmZY2Des
snjIZAVhyzJiBcKX5YQlawqyIM4qL+wTfvl1O04TiQcjaSSxLDhqNh2xrDxiWX4oWYPADVPpO70F
PwsS2Ps8CZddKsuTUNYoFvuUgr1KKAuWTlYtgyxdbLYvnPTzTS77GFnMVK1EurjLAT37iIpA704f
Wg/JjEI6BdDElXsDEALeIUsfFEHWy7Casg6KZTE0yYrIZFfk5y+BrI6ULJHIWbZvTfkjKp/okWLR
xMapZfPksYGqZRW1sJMKZDnVyJpKycLKZHNVyQqLGwzQrirv5s6LHsP8aKzOb2yEDeen9VizBzMK
FmKjrMZydmSpLMsyWZs57M+k1XEryftWmOC9g24yVn/4nU+K8NiMEI+hiLgWXPuK1oDNDdvwPgas
OWB2OboARzfs5YgGastlz3ecUoN6+nCJQdrOIUH/3QAbx2l7jk2kjGlXGzVrQvoOHjvDDjcZ6HHO
VvK155x1GxwRBMz9LZpvppzszowJKPSXlZ3T8kqgZfbQxN28N/OoZ+NMPDPxfwBlSJ8xK81Vlpse
p2ks606W/B1RBjhCWYTiaNVblsjOq2VfbFmWurI2DWWBurBJbWWl2rNbdWTJSpQGZqNNwu41kyUs
5gz1GLKXtdjPIs6RAicrW92XrHyHYaI5XPV7z4j1TcEHcXLW97mP/7HO3+addvfyhcHqqFfcHddC
FsW5rIwbY3o2ZYnMRh03ImtlTxbMGZtmkqvmXUiP9I1Tln+18tatmZ8izZbFC4PxITQW6rBZRvsB
yfjIVduYrXYn620li+7gwZG199w290sIW2p21kHN+IC7rHitZVlOeujWlvU59vhg68lKnc6qDTVw
w7XI0bPhI0qI6ME7hibVvERPpUjsbXnxU7d7sw3OO6uxYIYdPWA9TPodGB+AIR9VR3P/svQZEKPf
fCP6a+cIfdp+1jPfwEFQgXzYhJADliAEWKnWA5Fsy8ESwICAeqhjkINU4IMWCmEd+dt8EqoptPLu
OdyLG3Ksdx5K73VMCCrmjX1qkvgPzd4fNU0FlFdXyC09kw1v8oiMXZyQhQMYsBg3+cQJzTNsOY4O
AptQFKYAFX7WoJfG+X4i0Ptc2ikvek3hFpE2hMQ95eHs/M10+pBMY3jwzK5hZ2PehfUhxIIKuN19
DEbUnKJadY+GpT+UassPpyb12PTCdROFtDhEIfV7RMi/sp97pJerZGYCI/HgSYhKcw7rqt7s1iM/
dSIzjbeOpjjhVK52d+lUfh/VxNbMBmchaA7IKUm9W4O6SLRH2RsN8670QPGT7tYR6CUS/IVN+zWC
hyFFrzwEgsjAHdjyBJ4FnsGq8xE3ewSE4kqCyZsrmA2Gm3a7JsTeV+ECrEpmeLJAMIZevd6VU3Df
Fv67jdue7GlzPlU1NtiyW24bvRrHLupxMTyVzurd9En32Y9wYhlM0CRwUJI2b1Bv5o4y1/CuhyBy
IYmMnLStouNjEqYpzSTleG+pajgb5OdsWnf+1CsbL4GTyAAm3YGrwxBwKReEqYdlSgVqWqGbVsGc
iiLEdZqrs3Zv0zwz93OfvfFwZ92v/fE2TBjS89TNN1hmuQJiH3ikpxojFsBqFdRqhLnyYK9+cgd7
52ILlGXycZkE03IE2AoE3Yp/KK5ZGK9I0C4SR0+zBvb6+Y+APjDsCwpGS6a6WPLHKn24AozVe0Jg
4/1gVcaNmwAgtjEMTgTXeJjClWeDIhswqWDYg6H6wzLIRiA17EeVkNPrJQv8SmxuXJxZJHNySWWB
RcNHhHQ9xLF5YZu2Ddm67tpq4GE9zqAQmj0BJfZuM20GweZyiBpbQLoqfa4ErHMh7GZIO1OQO0Pg
u0UwPDPCsyFgXgWh5wqqN8DsJcRsbgrB+JQAfRFknymIHwlyDMmC/ZUCABaCAi4wgWRybWqBBFHR
X3oa587OXSQQYSk4YSBgoemBGFZceiXMoSvw4SwYYilAouqZcz3VuEQ15jiwCqIRvd4lwRiU0f7y
BWw0IRwj4R1//iCR96GFgnSyR0+gSDQSMicElJzs/SjgZGuzWAKkTAaQSlPgSrbjkJgK4LKYXbZr
AmEWgmNaAmbagmiWAmvSjv1qC76ZCshZCNLpPngCeBqCelIXMFNogruzCzwSQ0Qtoi6WwiUD+INQ
lTYDS50EIF0hSW2IUqio6EnDmFoCm8aCnZYCoKaCopqMjq3AqSGUqjUGigJG8wt30Cc9BXhOc/Ip
2wTPiBW98k1Y91bNXwPIAAA7e299SyyNy68BP7lkaS+13bUkLQPPmoLRxoDq8YItYyENYB+wkjSd
x2UlwSYVCJe+wicPKjeEzrUF0/UUn7SqNV9hg/aNAuWtBeolv/eyQvnytdcUtfrkdKK+xTiNe6ej
H3rx520smPAMLizYsLKecHeDEevw7wBXXEHS3+Qu85Mgx57AxyzMVoQZQkA8QZNbGGW7vIShA0ki
8HKpw6sTM8KoKP003OitFaB10YTkQ9OFS3PHw+xg1/Dcs8DRIZT0IrS0RXZ+c2ZDzndecOrV4bzJ
1l98zbQbQly78Lw7cNS/9TD9WW2+cp6DuZi0wmqAgHsJQqO5GV1+jqTC4MZTvsb1Nd1GKbVDSavC
k54ibloV3BcOVwR6ZQHZXO57xyi2eUG2ZDX6B+o4jLJ+rxPo5iVDBrFmfnS+E4GdL+/ECJcZi0GS
oC7yVSnB1Ft49aSBW59omhGQfYBoD0nwhN+iz1kR+56p6fsnJDuxSerbaD35Jy14PDtvDVQDMt/B
zmuB6FNo+hSqvvjB6yv/CtvQ7QulNkQJ3hk83Db4EiJB81MKCATV73sj3Hh+/NAbLLg7eP5IwP7a
/A6G5ZtbtbkhCxHrUi/nLW4AjStgaNaHMVplazHpjWa4446j7DPlwxv4V3MKfTo1wTpIW98UfnOt
2jkjidj/7Ub8cvIubsSiEOBVyM2nTKwLYzZgPbDI1l8zvdfV/2LvvJYzR9bs+iqKuRZOAEgACSg0
itDvLT1ZJG8QJIsF75FwT6+V7DPROnMxegHdMGiqm/wNkJ/Ze+3ZXQs5WpAFpo8ufzTnZ5B+29rS
TlxRRDCtio0YmvsKz0Qp+/Yu6tm25InW4qfTOVWpcUkS9zTZ/WNc5BtV28a9cLZjn9bctnVqXYBX
D1lbtqH9HrSFo9BmjjzdRSnmDsTyiEe04aPB+dFKFW4TEEv0auq2neKNckyCfamKt7myCa9ybkvf
1nOJDaOEaF/G+W9Dm024xgH5aQOKgxNFakuKp80ps7apTNqwUmrryqRNLOC5cLQs2toStTyj6Gon
bXpxtP2FOe0fGWKIMSdQxxhkXJwys7bM+HhnFjw0TAHyTSlM2CTYa3ymRLAGXoE0fof4b0CirVtt
yCmyzYQ/Z9JGnRDHzoRzx9EWHuwgjJO0rWfUBh8Xpw86u/6U4/1hYIDoSewzbQoqtD3IxycU4hdq
8A3l+IcKbSSqFlIQ6ralsEXumXIYpiVkKx//UYoPycCPZJb8upRXe8GpNOFYQoNKzMvG10amOMbS
NJncIMAQGBs3w/CUM9hB7YuISJuhDFxRnbZHoUT4KGzlrLL6vfoutIkqiLAXcWCzJLj22mYVasPV
gvNqMYO3XluxLDxZrGUNvGeknrlkcWnblq8NXDVOLsy7Dclc6RrE1M3QqO9lNmhMDXwN9NG3UCee
DW0M6+dPVxvF6AUB5OEdY5BzKvCSteYwHKW2l7n4zDJtODO19azBgzaS6rCqtS3NMD9jXGpK29V6
/83W9jU/SN+nwvkKs5hbFoEJnBKX2LgDZ8leWVvgerxwkWq5vmBXti36HcZKnmnM+3aIrxHkpBsf
Rx1vDps7c3gftuZbgUITz4h7tr0BhQB+vAxfnos/DxyZyeBtfklMalk4XmdPoXP1lgMN+1pqk1+8
1A994hyQja1iXIAKN2ClbYFkMF8TV8GrxAY3F+OmskvSxMpjKXDmc8/+8+NrxkBD9aGNh7MFxjHB
iLgcW3yJnVO9svi61j4/C7mIVoU2MXJhvzs5/AUYdFA7K6bbVqGnVkQBsNxlK53cYpbhj8EfGWuj
5Fh/pPgmGZ8TN4KTsttLSdc+4K/0tNESq8K7WxNo25FFUEFZiIcLMxh80y7DVLTeTj59R+xOELZx
/DNEImakv5vxdwpt9CwE2wZgX2viep2dpe2gaWyfmq7XPlTnA1nFqW8ehDaQGjhJoW1+NLwFUDpB
tjQC66Si8lcwud/zHECIwotvUmVvXZ+8CHjW7pT/cdL8xPCyvVmia+Q1d5b+xabDXz+2/JoGMRs+
AbzQZpSf1Jc9FocRfywpTteCeAmd7DDgn/W0kbbFUStx1ibUE1n2juLkVOC7nbUBl/ftnSB8Whtz
FQ5dqZ262rI7aPMuCBwEufh5o2WAfj2/VPh8U/y+HKcvsUSKY4f0/uWx8OZHE3+wAzuduChsv9P8
x8q/YQRSqFjYmLS1uKbMtvEaY5wBTaSNOAaOgwQ/cowvudMG5RqnsoZbxNq6PP5lYmYCl0xIyX18
S/icCU64YcABCxfMI4BmZ09XYIE/HB9jpeUf2KXz/JW0ESz7Tfns25xv2kgeaIu1FEmzaohE0uZr
awRe0+DHTvFl+86moADIarx6zFyP7Ey/5hnQYUx+NO8uIEl4vA2kG0RUM0hlYgQIMtypAUDlrK3h
hjaJN7jF0TRiZ1gwkLc4ycuOyUSaPRgRAPie9SmmXYRw2n4+GNlpFPGDjy891gb1eTQfvYB8t4E1
fE4dk+JlpyhbcLZ7NcrbIHv2HOZUdtM++njge6EeUT4xmVJ6IJmtA+260UZyL1Kfos4wfg+fiCku
szE8Vr4bYPKSy7Yr0ahanrMzzYaCDV8+99cFl35kqQtW2K1HbMWcyvsZN/+Iq1/+SnD4ozS7m20i
EZaMUzWGAtBoHEBvnHnLnWMoARQeGDWKQm69Sv1mmHSxcgh3kC/hCxT911KPHUgcJA7wByquck/K
+xAuQQOfAD3jJVHUia17lBpg0GmUgSi6oxf0WAepGfE4XRxnPhRanKQxCAXwoRkugg8foYST4EjO
8MLWG9EZojR3Jgemgp/bH2DYmPllJ7eiooNx85hDYbAG1sYZ9A9Se4Hm1HtrxNc7GRaX6ty/mrAc
IjaEfn43eCN5ghr2MNaXQsMfIOYQCNk/qirYSOgQRqDBMPAibLgRQgGQsFtWfa3ETm9ClyAD9kVA
myigTmRD8Tx7B+qilQ+TIu3nC02d0Q9k02loRQm9IoRiUUKzKKFadNAtCGjATRg+2VZ3GpMMiln8
3NvFwdRUDE0Vp5tALOef9D9Gufkd+saTkES4pJA1ELSSEYEwBwYUJPpbtOufTFjQUIPkcGFz1BGv
NbvyhDe2gXVh8Q+JRnkIdy+S4OJ3xV46h14DP7KtqYkeBu9Alsm0hkmwkobqVpPbEkguvS8F+BXo
mI4LgWwaaJmwJfdWxOAp7UPs1ONQU0ZCRFqeEqgkNfj5VdnyyxcCvZkSpHgbOSQTauPGYcdp7i0Y
J6DUABsamoDqzi8NoD0ZsblNyE8Sz5Enfw3AUio9w86z5yr12rWDLacAqyLnCSidObGvK9/RDHFN
g2BxNIuFzvcubVCNA2nBnrHuNLXFAd8C3enA+YvyPOWd2jf9mXXdHW6ligHfTc+CwpTdXQISpgWJ
up1K62oNDZ5GRO7AY0IgMhGsutB581z+ZDkB8Wrw/pC+TtkRXJVHyrkuTsY62aD+aPCU1EeUA/j3
NL3G1Rybmd5Szzg8Hy5xE3GnwjhIF5M+LWF2KfPiQFjiOdY7itx7Zaf4Wg7dK8VzvweCBVWWd21Y
7+MFx7Hm7CQdzzz+tx3T062obVg8CTcDNmOv0Tt5skBzCLOlZdrUFddXCM7HFvkfM1afqE0BOfhX
f3wbgf/0AvFYo3lArGpPDoTpgIEafdkxdtFD0Nde6rS9YXhwjSr3WlpfgPI7zRvqK3UuhTjPqDzp
QI8ZN0MTQNEMqCgvw4j7HgDtPj3V5fyYaqZRPH/L5SEDdCS6YecOzXqWoOMYMWMscjWJ4r4selRq
AoSUbcW/jak9pY1xW3PDNrv2nfEaN4s4eu4YWtZDvVc1AXNLiK54ZtbLZMReRc9hMd75rGNXZU7h
q3r1aAYt7oFwxnpL8RyVJMa8EZL6AhPjU1rJH8CCj5Vk22AlvFjYk5DZEdWMnGddubid8xyUYEFg
TGd9BSPbQq70KMxObUcdrsaLBdNidhqCZJJLOX0PIYEs7g+ykxji56xu9qGIHnz2gAw2mcwPIbOl
ilIDrSabkBswG59p4X7Nkf86xupaoxe+AH9dZZXT3TkMWvfEo+hUTedqef03HrRza3rXQVoFidL8
/tXAWofk+PnCy/CYFyRdpfn4ToTSha3dhjnFCrfsL3ZxpLCQAGh8MNpFBjECrIj7O8WUuxrq11Lf
ZIQ37+cxe29y86GNmXtFy4u9ZLescV5M7nfL7Mccy3KDEuMdKuGKBvy0DHAZqyp8k4FNdxweRlQ5
8MC96zS5XySaAW8fz0mSiX3TNsCsizeqRJw/IspXdU25YvhGgEFZLQyRdh0DWnIoibhMmK8teIZ0
BrIYXinVm6PPQyJL4sNpBLSA8aBm/o+L4H6YRBdjn3jt73q2gFFktwVcNysPP/wlZjyLkaDitpjW
48EPEsBGEUUuA+e9STHiudyzmp6lvyJAQkPaAq7vOvG+VRSSy1qsDZdyvcl9xLtz8jyYwRVtJpL3
Czmj0arqAIrYg2QuJOrp4Dnur8j9ZDT2wlINduwyTth5fmddvyt5D8spuc1T5IhyZiuYhPGOxESN
K8xhy0x3jiLYo6gxLTjTwfCYJwZqcNcACmiNkGmypKGU8e9t8satgUNrhioGX+exI1ZkZYrxBvHD
NoZju4k8oP7GxPrDtWPgaaG3K8iGwAdNM+S64jobsElSkJClKBNudeRZ5rkCupNTndct3YIx2nvy
VRpW9kwbpKibG834mtxkUzo5c8OuRC4GsWBfhfHnmM3Trf17sjuM2F6LLSD2T+EMv5IsIfy91Z4Z
2kcBAJWhtMMCax12NszDMWWIVpyY03/VRORu01Ze29HFUTOkz1ONdqUJ/jA5w3JaIKyxDPyMpom/
uw5/ZBNgYK2cnEZysYMsuG0UWi0mAcCLyUIqPIPxj+j3eGc+3ZBBjtsMT6On7gqkAmQ36mOtJiqX
MQC5TTOgD9tYszPeunN6S11IzgGLRe4ipcxfPcvdJwPiq9Jce6iUWgTrZdvfxeRzVylsY9FPiNe1
Ct4YkCnNEFn0mzznyL2A8TqXMz0SqGEG88smStK7hszDBn5n1IfUPObeMFhQuxWGBTFW+6GmULRh
771ZDwS1MNhd+8VycaAujO74K08o0sME+z+6k9SMsBg8heh9lpKJAmu6e9NLHwKW+07Rt6tfAYSE
lWfVHUf73eSnx5weaogooSyTvZOfVNhkAnp5M7xEeIpXXYqm5KeoCZv6tfGHhzLr35aKam5S3PjH
boaAMq/bFzERCGYtjyYu18lnDcpQa2MLjOWUcdSFx3JwvoyhOLkhB2dSNY+eHO5Mw4JfoMw3G+Vt
if2MuoKVXU7YmOi/w0K8BBUKFx6tHWAN7OxfVkLunN27O9iM7QbreK1upoxQebsqnL3H5W4in2WT
h3wdUmIwG08E/LEedN8Tfxb7wtWyFBqNFLB4avwyBvtF6AY/q7IHJsdrC/oqOpJg93P/g+27yv1y
NYT9HVhrHGsThEq1EP7rjBnO1cxfTe1aOdPVdZs/DmUo5XF3ZljEC7D0j+hZJAalmfFGNBRaTVDB
5FLrakgkKazhR23onsHVEe3ifUhy69il7HxSmKol41tiI6l3NFhu8d3vtgkfMvElKY/WPqXiKg+w
kIUzykv7j5gJlGmHOdmwW+RwHjjHBKIDhlcv8BqQH9qVXPVZfTLtcU/uJ2AYUuSLHCELigOzxYBh
GOrRj1HfATkWzV7lxIwmRK2CUvDp2NHKgZ2JB+b+oiFfR/93JYuPlY1Gsg0h5kTZtIp9GKe6vdHc
N8aJ28rGH9zX4VfcNu+Vu5A2QdNVAYIFB2ftG27q+zb3z8S5umecWdy7HG9YY9wvulMfdyMGMV91
p5+vDSslUjIj64GemhTjVypi54SCgsyOCszScaSXcxM5nfPCNjdU4nIl7LlftcAqmoCzAAA96GcA
nQi9OdQtcSqYBFO3hchk9LfLyHSOQ/LaJlQWhceOIiDm7kTIMUsICVE1Mxp6BtPnlgQrH6VK3Hdb
ZGUfBrmd214WgYk0tlSnwC0QUXridQ5avMljOUHzc89lOuT7kfbp5xH9fEiHbNwOWfpt1YV56Cx7
K/VD/vtDNYt/folEkMlw5fmruBxNxlKueRpob4+Ev+FsDLnX6w8/n4mWu9JYdc7BaG9+oJsEkjQn
W5Lb/veXOSdj3KX1gfo3oUn2n8iRxxbmkQsUZxTRyOY3MuaUqE31IjvijsTMHKNjFxn2I00PLTOI
T4LI82Um+arDOBMzX7YYf68liVlQ9dZsI0fp7xU2a7s1mlMqWOj/fPj7S8c004MlE9o2xcRtxMRu
dgo/JDs1LsRTQzJDjqexfh9pLLY/30s16bP6+cHPp8vNtEjuefrfo5CtTj/f/fvLRLpcPlC85mr+
gON37rN83MfEfbAX4h3312e+R0M3tW0IqzpggmmRPSexKk5RxQZTf3D0g4gJKWHBTlBOQ6198tHE
dqjoROHAdSh8IlOqekfg4beLtH9dWdmtO2FEq+2pOrX6g5fU1cmOb8qu27o5+y4b5epEJuPonxqZ
MA/GBZ67SJoSF5bIknyGufm1YHAFzT299kYILdYt6czR01YxAD250CH13DsSxGMwe+KXaGjBoWEb
BwDxGS7tpY1aDE/9qei6i8zktzWo9mT1/jYfs/EmHOUu+g4qiq/ehi6euAzEooRX33UmNkzen4il
DZ5hkgVScO4FPdbdRKqD7bTI5xzi0WYn/sQ8BrUdZg7h2iU7Ky9DN4kGxE/PQ2CKJ1amw/o4GdLY
AfukuupA35WjtpeE3QWpxEKSBnzBADrJoWfAiBvj6A+QiNm/d7csLleRdBeWW1uUGcat7WOTqAJj
19LnbSY0K6vKH5s9Y9vszh5BJLrzzmg7/+izlFtlxC5tIahvwyDAlsuiZ60MTwBx5SQp6to4tAtb
eJK4GKf4vAQIBr2g8lDjzL+UaItL51JrySQZ2GI4a0wYJoPq1zBPnBuOdoXAWCkyHozyJjI+UxJ0
p91IN7m1e1tem9p8QlRL5SruxzYGfUHEoW6Q56P/xXUxi/YyOMTOFjOhkC23aprx8pPhIKuxhQ1u
XLX1OUHr1+SGOOLPsy6G7RzlNBX0wT2g9cy/RJlEprSY3e9CUDHFXQUYJUwbbP7mWytm9gE1LDAz
t+kbp1uJI3vLttfhDJH3nZ85N2Rq0DI4cnyClUFYduue6pqQkw6uDpVN5/4e2okBcs3+u4mQi8i0
eeeC2EN4ehG+3bOGzZ1jUy4HV6j4ESGm2goXENRknxEIgZd0ydRI/UcstTBMJ2+NDLU+yKVtNjNr
w2OV85ANj4ULscGriBzXeyEYdzIaRUwFM/OmhYkdBZQ/g+lcXKWOIxrIOwSrmHUHQx1lhuxuIi+2
nz2mIVGiLbrBpUSZxiKcmZTlxdjODfsr70x5l42MJhcjPVcLexySkokFYAZ4r+plYzgy22vm5K6F
yXcGV65zKeb23mzxl3eyvJ1srPoG2zj67uykWMU9lQFsfYx1DC4N7iox+V83SaL6lRUTohNaIb7i
nGyOhOe7TNM7XOGvP++JecG9gB9LHYp4uS9z5M7pVBVPVpEBrexdhO4QxJkLwbw3ki9rSpq3pKxO
DRay26jIxcmrvTzkQQJvTG2nI2WxMHZeMXg7Y+x5Je3k3RidTxZ2KURx4FqdmnJej/zAjQOxMqx8
uOe8wYYqAMDFA41xB7BgbVFAI9zkQBBnGjDvZLiljxEhsm6VYTDzIXpnU7Osr9rWhRRYlVfS1clG
R13pwq+5R7fxYvRq10VOsa26ItnbCSIpItB5ZYpQKxijhyyPJu4hyXCw3dBfz1UQ7nISIPelMTiI
fVPx3HekUMtJzQc8M9bTzx8ban1GqLajP2Cr0FdXaHOcNLRqVRX5xx7JzzGo/O63T5QESS9+dR0q
iO5Gb3rYeQtOlmo8o6Q2rmPpPPuF52GU4Ku0IElMJN1NhTl+3QNv2roJg/g6DPyL7Misg5mZXbpp
uGsCcZYJ34kswDNx0LXw5/mVo1DohRq70wUPcI+Etr2LOxs0gGI60NdHy22D27Yne7AnTHXFdLI6
/3ywkE799T9ZmMdv83wJseykx8Em480qNJQ6tJqLFWKNHHz1hMkkOs6YX4NGUney4n4Zq7Ta+cZ1
IATgPBNgtvNG7ATQRdAhzlZ8mhtiLtj/rUUZ1A/2kHzM3NwmUa0zNVU3qYLuoTBLc0B1D3X8OtVJ
ckHO3q0zZw1VUxyjsEE2OBFJUvviIsADXnDg7GLIBJfKpTKeGxFcl5CJSTmSnif0xdgtzAc5Uk5T
7NNUdXm+a4vA28yleVdhzLB7jzsZd2qCrJ0bN2u3bdcTktkFOzxN3QNL+pdOE/Hk6MVbf4hgSUbL
hVdoWFPGp/uFKfBRyDrZJ23ab0aMgUzU9U0siJxrjGTgV3YvbXvesdgg2dZI871TosBLWuaQ0/wN
G2feesVMx5scOmXGTAnEV2qPAS1iz3I/b8FNYwM5O71VbwgX4Y5gTRNP8EDTMcW7n2/FAJXu/KV8
EXFBLHQQH1RCme6KShzdMdDxJLnmIzfVjeIwUDl/MQ/su2+xx6aiu480GfvnwZfuACyII3WolwfE
d8mNMPtNXiE0Sc3mWY31H4Wu326J0CCv0zmKMsI+YFlc1xkW1kDaK+BQMUoM2iFnLuq1lI5/zGas
HnNVpsBNXFhhrvNmugL7e9jdWDrOZaym4HYYxVdgOcMxaIrg1h4GZrwuWk8to8LntUny26jy+y/4
UQM5FnnzGHdFsZ/m/jtGQIgAz/Z2ddOovV0r6pCYMWStr2iF+cDrWSHGfRXfNYTmHdsw8vYOhJ7r
NIvHCZdElGfzq+jmBBqV6YA96ql8nOgFFB/nUDbe5Yv3JJPK3pVj3l/8pgoOP8+/N5Hn4Tp0N1Pi
nYOZC/7n6PXTIt8NziQPTo9aUQXuo9k3y21pVf7FjnQISM9vmzPXOyRCF0KIl+9Fn6UEbne4bsSy
jVPOMUSfN36eya9OGr/rPc647DUa/Hhd94V8Gtq02kyLn90OyJngVk2H0fCa3Y/7tEQzbFjsgSzL
8o68b5jDToj7R5eW1Qx5h3B7HM4zGs6Vcsky88bsHgUNQpl89Dc9AmpGvvHJWbhyCEaINwQaDDcm
5dqFG3h2Shr/4+er1mjlLvGj8jrK/qREneBmB8qGbUnepZ3ZcdLF8270og9gsDYU3ehjzIq/PomM
ArZqbphULssOUXv/yuCg340dQnZOSGCRTUiHNFT56e/PDIeg06wZ9k1DcIYhK/samnNJEkMhtuFo
E7zThe0+Tw1KNTzLgC5yVlgNhEtwjergCSfZZcjuDtP0ZKNAOIUNCxi412IfFe0vGLfQ0ZCk9a71
5A3kIP00lGNntqiCNSJltgveP/WfdGs2efjQFq7DABxjMhBhElRl8eL6bAAWFl3KtJPXZYrRm7PL
MxBmttXsHMMyMnZdxmZ1bkgFZKSjbpaQa9jqMSSU5hSHayT0ELWq/HvM2IYZqTIR2vFZZA6/KpfZ
xTIRcONyQ7sYUb8vG/IMiVXDJKnPkJSrjcu3n8FhFYzG/T7bd9JDVVzt4DM2NyG0xHU7TsmnEddA
j8ryxXKU3DaseBJzIhQ2H+Z3IS9m3Y9vcZCHJEbO43oJsnefBv+F3cSDMU7eu0dfI5X81WZj88JM
y986RvMhMzxPyYBoecrJ4cBvWXwZCcI0R1Jqp8Yz6KeZgWUx3Nj4IzwvU6fCbcwtQijvfRyZr0fF
S1X018rEAuikdX3xbT+CLlGh1Q996yGacaULTVNVvfU1GzmnyUQJh6rxVek6DhHDPduBd5wy8SaC
2fyIZCneGABImXgG0TnSP0gIFD+2JrnAMszgf7omnS3qj9Xgm+WBP/AxJrYAPb3lYA4Lb52OUVho
ICWZk1rS1lia5xeUG6b46R607YdnbXPTtp4G5LaBcvPdz7XCiLWnOEt2nqGYuYsEhHJFhTEY/q8k
m7p7txNvCAzj93JtVOnw2kPNwnZD6tNS5a/t5Eh8bI48VE5R34Z2ckVk/O51tvfbFbx1WkJH4mh6
W+zuc2mrkUDExTyUy1QehWkaO1exNWCaAXzNHMvHIUSX6KUFUKYujPbGyOlhpA0mhca4LCWJnUtW
jk+SfRUz6dInC8B892klIDgjr58qlWy6sEO6FJKjUnnEsJJCFB/suP2FLklsjCJEh8cZti4T/Aic
ro+Rn1wTp1v2fx1hnB5nz70qc+7+1Kr6YCQILUj080G5VsAosfWuHoOefYOcmLdYuYXOKd9YIdxn
cpx40TSXPMq8ozXyyrn5aJx+DNj/36j+/zCqB/+VT/1/swrPP7Cmlz3LquPvf/83/vlfPnXb+YcJ
FNYiLdg3hbRMfvKXT92y/uF50pRBYLMV+Osn//SpG84/hLTdgGk7AinbcSznb6O65f/DdOx/+e/+
1//8mv5H9F3d6UF6VXb/6ev/VqrirkrKvvv3f3OkwIf+17/Tf6hPTLXJ75A+YQqOxEWAJ77++nhI
yoh/bv33uXRYjqT+TiKzgU7qoJcLmFPmuJhWniIxIHV8pvK1MPhB/g6kydWRyOzjxXx2C2zDLniE
dT/HxblbmuJcKxqoGkvSz7d+PkzmUpxlt1ANhY5hbwwMtqsyq1kPjh0MZkaAZwKWv6fR0EYqx2Hn
v4T9ieEI2UFdYNAAPXlholi3/MeHQkUx93fqB9NP6pODUYIJlluzVv7r82Fs/+PboBpbWIMTqNhS
zKdmUPNpdEmQMZL8K3WEe3J8RZhOIK9VYt65BlKZMW62NG8SRI1N8lucumglZAh7Y+hBmZrsh6x2
2cc+aiJvEXipkSd0xhqPJuLKFYf6rVdN1g4I3Yx+N0DMI7CBrc0WTa5JbxKK4G6eOHQqwb7FyZ1P
O8le+gjuVVsS6sri486PzY9RFbfN6Lkgvq5Rb7+0KfqFLm5GjujiaNS02KTOvWcuXWyk1wBWiIqN
o+1iuhPSn7F6D+CA7IQ6AcrKS3DJlSHXBETeDE6zixgidan5KmBBbSMfJ1N06aV8QORXrj5nWSDH
C+LnNokeggInluMq0N42mSe1i+hgmnIcreWyR/D8WfpMeyCHQBgjRAYJUrSOTOAGfY4rztcoSpe0
5loB864N4k4KTJJ2hQQgc8khcxRmganDlBAiRiQba4Nl754KFQcwLqcjgUUrD8yomQz9NlvEDSzs
Z2q8E6QEaMwzSgnHQtCd/BkcS24iBsmrKuKZ9sOJrZlfvDid+QHe7mkxiufGHV5VFFnbKODVEdPV
M8xjMKd3Wpdje7Axo5w8iBFiCoMxMqmj4jYssu90Kj9k41/DybxMnvNiStQ8I4/SC5bLHDLGbij7
yH49DXFHzigkJpaxF4l982zkTFRbrCVOwPg+a0KUV+4uy7vr4OYx2/Uc/kOGUhZEWt2ucU2yl8Lu
x2yuT9HidZzahbxBRFMwc2R7HyXvPfah1chJC7PFf/dMWd4TM0SoCs3p+Nl4+T3xzZAZCJreLIGE
PJYHAKiCNWrveh9p7BKKh4h149YY9mnKjjrzl9cFpXY28w/K6FVhPNnHpYm0vHJJ5MhJPY2dIzGc
myXzJna3vn/ljedBadkYrclsd2AT0ZXd8lTbNBxRDLN1ZF6dmoT0dWs3lc45HiduAgVLJh6T+ExV
iTnOG298RHOrsFblOWr40HpUq0Ra3Ye2vx3m2DjFuZUTfII+LRqiTy/NYf/WSXSM5uZRBE+kw/Z/
khxtlm12W8lgCyvJrhaEN8c0WWSrgpLLfJNySBnr0MGHwpqNiCHz0YrSGPOPyjDxvbMPsB8DRlz+
nLsbZwoPpohZcCsyn8fB/OU50edM8NwG3TK7t2Qc9g6zyFOnBQYqj7ci5f2TtVmNjBgJVhzUv2yy
+DYDlSLbiyTc6799FZqMMeYRWyGQfvBj5nhGpTiAA7SvGFLyG9MKH5nx5Efbv3XdATDBzH+Al5Og
3ba9Hdsku6Dv2plhmRzI0XrrG4cAWJn/rlV6TE1fnIJWgtnHEbpjbcd8F5PTaxmwBU/yYjsoGILj
MIJqT/23pDEO1DnZ8+KOy1mUYL7duK/3PZMHaOP5LuFJ4I2cRdAV4gOd/TPxCu4rWrcNdPDDoPX+
WDlxdcxTTPCq9SfJFloyc/oTAJ7iGV/cYxzPzd3ic6E06XDqodF6OxUb9oEelMRcww1vQFzNuX9D
UowBc3kWN8Yfg2DqGwkJtKb7DhEWTrImdn2IiZzKB/O2S/zXOcezWUAs2kWyaZ/mhTXbkofNd2A/
uU3gfhWzzewoqo17WYbDmi3Gg2UZiJ3blHOrjmgl5fQQGmcijjsWGYvY9iZvd/rH+GLFCDJiF7JW
iYSmc0hzztC0snMw8xcEgXTNtjqmDSnAavTGvY+dclUFdXcTthXRzKrxPvp0wBhJgOPSTiVKdTLa
pEOZOpNLOcR1t8sLcVwIlbtvMyRLmbBvpREBxsVVechUnz76fZzcIPm+CawGvKLlhJuBQ0Y38cV1
VpyJgGfnraXGCX8cYsTR60jIHsTVpvB0Gqve2Ql7vjJm52+NlXVWtrpRjmwOkh6qhlmObNXFN9RJ
kqLyHkg1B+caabKNu4L5b0hOj2JgghccWxcYa05OM3nPQW9snXl5c7P8bJMt/pGQkevyx1d20u//
ryLrn7XMv9Yu/6l0CaiqLOE5TkBdZTFV+dfSxeZMTr1M3HZh7G2ieoqOZm+/mQw0ld2lG+nD1y39
Lzadt6i/9g6Ywl0SdKy3ybqzt6lZ7ty6fAnwkgBDxVs+2i36VXv58hkoQ+K2h1Xntu+TCPcZxJLB
k1+BqjAKRsm3g0n0OvoqAqcI/RtMKe9hltYUKGAKk3XRRMGGgXZ6x0542g9ijNeFL+vjkKZi1ctl
foiEMT+EjsKlKEFwEaQ6YQ1F6GpZol3/10+WZ1r+vz5dlukENm23B+VIOo5r/adKzwgVHnof8StM
d9CxqJSj4L6DnI8ylBIvVNgDPZ7rld2D+qwn436pqifG3XeGUXwsHfl+k4NiW4hy3aBqpO3H+t6n
G0dZ/aasu40KumbjWLGzi2k/BhAkRb+xJNs5TRL1xwo1STPg60LNRMqfILK7/QqC/ixcON5oCNir
tY3CqNNtRW4/Dn36MFdjvWnMD242E+7f9jlj8oBWIHnEycdk6gopTFBMQakRQOuZWN+MUczejEOq
V9OnWkd5jaO20RFUAB4p7FhlcbOQdtzvWG0j3hM3i9eIY0sEoWm3O7tnRSeN6TeSF/Okmua58lGa
DM3E3+9Islfas9FDJQv85j5Kh1/1QA0RpuM3hpVNEFZIGCLzLmYbjY68xckxNjy98ZUMNaCh7H9W
VcpOTf0xBXILnulmM2R3ZCc/+CW+As9YpxarXtf97SoAymltPU+4q06dXTykirEwagW7ekVli0s+
3kLXPovcSW4qr8uZImP3HzDVW5tUpOCsx7LYRV2JmiGe4IR2Yc839YdR2eP/Yey8lhtXuiz9RIiA
N7c0oBElSqL8DeLIwZsEkAnz9P2B1TH194meibkoBUVfFIHcufda3zp6GlBdVYj/vuHPfdCUr3mK
4nR9hqluwKr2UkL6RAO8o4lTjLtxzKD55xZnTpo2xLguT+nWBeKErv68vsD1Tf15E8uNBem/t1l1
/o/38eeiGxf3ExqIw/VRf16OeX21hlUCL2L5r/15jd7g1CVgV/z5X/x96ut96KoC+NPqQ339j17f
0J+LAeMvoZNF+vcRKPDNjSKTZZ3pxUJJpldjuNq+Fl4N7G9pyS/X//m16y9FLMXh+tv1+us9rr+W
pn2fBhSPf+//9259UN5NXhzjveNprz/m2EP1aRrazWQy7h488900Snut98BAOqAN60Qwni+D20jT
4j2kJRiFKv1BxQfJxwhIFHZu04n0jEvsdPrWmKvQjVB69hEeEsXmP3Irg2Vp3M+FwgJUqJUqnaMv
23SjYnu/BIu0VMxxgyOxr9udn5q09+YJGbOPR2mwUZ6gnQ8DgORdTpFDC6uEm4VmMH1SGt4cadyg
3rMBuVfDjgp0T8+n4aDEotMYY7GrlQLXFbf/IKTcZ4IBWadF9iYLRm9j1DxBhSi5IWLMKGjxRjQG
7ZwYbqd9LTL17NiY0UoN0FAnTpAUf4GF4Mt67eHPhoV9pjekbZk3LhCtYr5tevulWCKkMY5ILFW7
CFMo2cWkzBVtufE1c1sVibzvCI9I2cNgpPK6fTrKz75d5ErejvrgPmESqSMmZ8F00rWu/IExufbr
lo84adUmqNBpRgwTNqjuxq2ZlkSgl82mGRi1+sM4boD8gzwj7REb6cpKovLkN8tpAcdzqpXvXlvl
lBezvWZU24W01qZ7TSGftNu16TRvKVHyNzPQb4TiqOrNN7SytxAtUT5jT26r4Rmvzq0sccrauv2G
TbLeepoDhSFgAKp1RKWUdfxRCxylhlk067zCK2lqdbmKlPVJbAeZ2nFITBx6WfqpW8f61PGGKlyr
bYAjz/aAQrrNp8ibAIFCBbc3qwgl8S9uGxmXVDxHZle+d9lIcqlGXzSv+HoAsSyjnKjHVqIL8MYB
wqrvhx1lzaoKtEcXgsG7y4hnLSZk9a1kvogTAwVtjMHWKa0YkVE7bcrbfl7OksBMYIBinlaIANfp
hCaXhash3YLDxJ5eCBvgTxaUv7PZt8eWtPCWwESTEfi+79v4xuKsbaXI5Vq3fmrYicL1LOLBezbs
ckIWC+Cq7Pr3sfB2eaw9edZUrZGJJ5uyHw261tNP040YgBSpKTD8ijXhuDjQHRA1gGTyKXXOrkaX
rbY50GhSPIOpyWoask2F1z03oA/pIn1nqbPCbowfoZI4YToEb3NknqG4UYzmhMFXIq9CY+oAuUvk
LLXQN30aZ1tIn6wlOqF0SSh1lLrSyo/RyFKa1sM9wTEfyvCrs0+cdlV5H555bgTBDp2ZYQtvdfyz
GgywM1lPOUO5jtozj7c5nsxNrdA0mPEBbE5G5Tn0yAxtvMxD9TDGJB3EDWpeNpmy6D/ZJiGzTOph
p0f2xL0hzeTEg4cJmxNdzpcaA0wioxJvok4kVil7eKK4d2MHUo83qu94sCjJ6jReu1ThK0+lx2nm
IG0iCRA3a37tls9m2BdyGm8bJjUk6Pn/RJN5Mkdb7ceSnvY1AzzHjY+LK99GNklRTRcdi0WA5LTE
El8vXX90jmkRCbs3Bk8dCZPEIrKQDYX77iZWfUO7KdqVQ3dMvcUJJkH60tGma6Th1DsGDB5RDyxR
yH9uv1683nS95/XS9e5/7nn9/e99/lx5vf3v3fPrC/19jj8Pj4fPdnIJJV2Ebtcf0jcwa9ddWh3/
XMyn+X/cdL2XlcE3ZlzCo/7c6/9xbVUOOLn+fYf/v8f+x+uUMRYR2SUrw8DIg/QQYDxfoaPsTcqX
6+/NXC2eseX24Xrt9eLf+/+5/d93/ftU//e7X2+5vty/n+1//f0/Xv367P/bw/9eR8c8HBuf0aAP
FSJZfhDZiQgTDPf/uGh0HWqv67X4RRZT9ez6B+QzvTG0x1FLUFEul6Rw2mN3/eGktQ4Ci9+vV15v
Ngqb+ce/HkMhzj3/3un6mOZ65fXi3ye+Xvr3zf/xnP/xGv/rC1+v9CZF8WaPhmNs/77d66V/X/nn
qcdZAzIQjpNxkFV5kfS210btvXlT1W0cY8LGlLePI9unjW5jN7GweqSjeZJ+ynYi9q3bQmH3CrSb
AigiYzsbBQE+biwsZEBb7Ku+ioZmjFfjIx4wxyUthMmR3HKXLp8xsx0CWgMSRH6Us/HsmZSWCE7C
uBfWqkabiucBgowXdQQEaZuEEnpXMAurSRunFUBWUjuGvWmZ7J/nJz9DxJyQAYzCZF30BhCCDuzA
GPW/Rmd2R6kld4lGcElPrgKxyaHuUVwUYpjXqa9WtkH6FTz0GytChygR1lAc05A0ovoj8hi5RTAL
dIHbw0nNJHSnjEGSlW/jdqRC1zqaOkuzpUsKgkLjftMvprYqHuBCi4g48y9bF5xgPbFLEH2xP/d+
lbLe6trCfOqIQzr8Y7m4kif4mzui6vON3gcpXWITN1exh4A3sBUhSY1e7n7yi1cYTDc8bWUpsD3p
ZogfgPt952r4QORDZt2AynG0XsCoG3RI2xqGXLQM3hOx8Xt5Lk3wVkFAz2AgYFHWrFK9Z/zU+nzK
24WYrn/VHaYJhnw/kBu++iS6t2jamUl8shJCfrTEddAhBO66ZG/Wo98mmrQvd+lCMY3KBQmlNVtk
RgT6JoqBaaKtSZ22ycthCXN05Bd63vJedAeFKGAUB+87bfJ1AHb3oNf6fU/ZtEONVrI76DDQZ35K
Zq3aD4iib5Bh6rucjYbpB6iCZ90hp2wzmLq7o6K8477WziswQnQdJvZhYXQwziULQ0bHdgJeKYrW
2tLYJdcqx9fcNqQddChkdxB1SM4iEdaRZbMr+BjNtjb3nUW7uFTG3gggcjVYNksSqEEw5phPV5Of
ii3qOB+xCEYqWoBg+krskpmZf+uT8PHGNQbtOVo5lJNIlbgif5WyjuiM61OYW1jgvaJ9ytP+eawV
hM4iCpuiI7aAoTdtHNTAxfSQl+AANHAHDGKTj8wePudEIprX7r3SG+FVaBsQnsAautkN065/mE1S
MUc27QhnG4eSmRvnntC4mm99FmUlqNsczoJ+W3xD1E7XaEKCFQ6gbB2X33Xt/DSta6Fxjs+x6zwu
MRMrwWqOkMVOV7BQ+H7myV3hRsioqmTvOBO4br3f6YkHY9FraaLmJPtBOAuQung2uk/GsQOkoq05
Ia2yFCtQWW1SCTZIJ3nAmkAfECN+j/T8LCMgnobmnotIH87CmSiBb0kYbHAz5/oeM6a+fCHelWkv
MUo3NQT9NUdnuyHQly8bJfeKTPiODihC0ywg6RXOkdw6SitXTi/Z8yYwjZw82IA50JldVXAgC//T
LWaaRWq+KNjyNjHXKEAH5OxW/ZYUyU1qvUt2J1CUA+heSCdKxZZi9gpKsZjIJTsl9lickVlkG2Mm
3cwBLOvrIMJ06fc7IionPmTOqkFR8ao93fyJKp5DFAYoeg04R71AyWfNuBkrxhMmkxizae1Q06mk
gIk8WZ+BbAGLLs9SRrOOJJJvbjdew2qX4V7G59nZ9PCCbZtA6bBa+7VoIbk69kMZZdGds+RT5FUg
NroGwITiTZ2IBwI04MMKDDDuOALdlpegGMuSGNtZfxqG2ApNy9jg8dNWEidQOBFTiqJ9YG40u5th
QQV0NeEgi9phw6K6yzx/2pNmRv+LSELwzsPDrFyyymKtCjOIAiAPMRNiSeBEPNuAho46Jow9O1kW
0OEGnlW2azSXE3OVvmoWHZAgGGGKPMoUITU1ttpEGvs6q9chyrs036Kp92DGsDdLEgzbcQTyRduz
jH2MUyzv/SJ9B+qCzLJfUp1Roi/NIKgwGowVlJOr2u7FPpuIesO3iAc41sYVaNVoQyQiC6PTKBpV
2Wff4IolxG8ly6Q+UxCqo5M391E+84f04+Cim857p9/LFHdO7gzljjiJ42y/zbN9MXT3kFJFbgYd
nqzZCPjd9Xemj2sLa/JTb0aPwu1Ba8ZCC4H5aivEtuleoZu6DUoyFoYmrHNjCU5Az08Q1wh4ZCzA
hV41/zPZHSWh29L5tLy8RdzTa+tCIr2czOcZOhtZpV2MXntudirnXQi+AxFYjzU6Lz6ubth4psjD
mGHNZsC6gCPM/45SYwKc1DkrtHcbV2jdYfY6jBx10YTSrnYYphJGnUO8j5/1uLaPDLQBxwYVPBNO
+JXhP1UdyGPXdpEkF0hQdBBzK6e2sw0L+N7MOGEhKH5JHTqWYw0YO2ANMzWGanPFEBFNyqOWlrjv
a9hcFWRtDIH1CuUzScQ4K2VvU9Uk1uNMyukB5e+dAd9pI8t2gFKgnwEqX+ZuPBHOEO/Y+L8nKDNO
s7cq0Y8dTR0jW1kO05t61VrWsa4k5o7Gyi1j2MUpH33ilD6gL49vVEpmMvHlWxGPnJ7zMlp3AW/a
0fIHmSTn3PlJkGPBXsXx3hnOK3zBikIhcg8JfJXIW7xxZYTc0gytBiaDFAw1a3umvtL4hgm/whvm
GlhpDnThxFmzMURVagQtU4AoxU9/YxcQWEcaqqmfOGGZWm9KJLtIOie0shlWG53/mIGNs9CMPR95
FOZmS9qT45ME5l8I3yZ0m5yMknPhqqRJ1EXMYvHIUA618GFF8E1u1moszfq+tYxkq9AMrgWILHdy
/IMz+c8x0rgVDUP2/6NfEPUr2FIMcxOqOt+55CTTqhxCBr1qx/AtXTdzF6/zNrVQLL8PjLNPdSee
5lzFG83Jv2hmviuGOW0lqo0lonu9MXwG2h4Ei6I0jl5Vs6R3Ubku2uDIoLjb4bvUt3J8GDNIbaYP
bjmggGU97yHxie+8KLSdxtjWThU1bz+LjWzpEvS1ewCU7RmRFiL2e4lbKJ8WxOVLXJuPHpiySgoc
0vOIoL0rGYm0ibbqm+KMvUkSqIgDVOHyB0b94kUcPU4PlYpvM/pRoksM9EWIZYs7aUIV0lVxk9t1
j1UaUXWClZq3pD8FJNFujNQS+85m5DRQXxnet2/MLCtKVWsHluuNk2fDxnLJCTBM/83QuWBJiZ0u
L0YEeQilsRrsWzHd2/SF6IHTvkoQY4BmRDc+lnQ7ksnbW4jpV3Fu77MEVhlJeGgcPnyH/0EFvH2X
eqGMMzDRC/BQVNsU//DWdR18HlCu4ywOLRi5mzFKX3XtzksCbZ/Y2lfh+T02P/Y6S5OEXflEPBIi
u/VQ8ccu/KGBUP1gu3W6Bp29eN4NZ2MFMSnkbQXd1wCj4uE00OYVAmROPG0C9yKEIVAW6qO28uGk
+dD0JyjmyDBLqomEBt6q6hDHDnGcr/rAgiKONwhynE8Jn5hoH1z7JrZrbWVKcrFoLUFgmu45HYsb
uegIKgu0jmqnZDWmE6n1H3z9AD4ZpEcu0BTmxeMczsFANSvG7yGnzsknwByu4XqYRnHO4Ag6BvFH
WquLVUBk0Gcf3hokELjwoUs2TGBZzz4Ao8gZdzH7z9BF6ct5ql/Rvt9U2C7J3UwKZv8GUW9Gc2bR
qWEWUAhUDaUGm4lV0YgbexBqVQv1RoDA/Wj0NAWXE+jQN2cnMx/ynEGcrXsXLehOFTYNRsvkR4/D
Ts4GXDUoOgxOqw143qUT6j3HcfobQdNFO52FuZtOlKow2t0BhgDhU5HeOysge+zkkIWmaNQKH9Hq
ZAT6FvWdvg6M8rG10/Nkto/dCIRREip8FATJmOB1SH0qwiJGZGKh9aRA/G06+6X2mDeZL64Dg072
NYCQ1l0PlvcaJeXn5Hq7VDaXNpidrdYU/8S+dy89+tcWlt+Oumga3+MxiDemlf7Us7qzOlTEXjpl
oSrkzo27Gf/VHbyvb2Ey7nY8Ilxcg/yB7nXhGpjUjaNXYCzxBfwuJmgbGyPrKIF0GfS4ccC91EEF
XDf2LnNgh8rXHrQAkTXAz5/WeGUo4dHQW9CmnX6b9tSGkxzxtvcWSJlTRgnEdweZC7G/Labl2zqZ
4wcgGWtFqFJoe7W5iSMV4tAoj8PUY0iRb6TiKUAooua89o20+pEIoW7TGpCDsyB4Baq2JgzN+UXV
BFK5XFsN26Cqtz8se3j1XHK5BDVBe98XNlncKVQ8dMi3IDWJs1TqrMct6CRhNUdMW2w9lbNyH3IJ
uM92MOZKBwlWrROODULOrK6P3g+tj7bZzA7S7tgyVaXaG3AUYWADBHaREmwDRdhatkh+8f40B3Qi
pJAEwzHyiQ0cFO47eyjg4AwPVW/Kk/ZpmNpwm+WEfeEdHTAMbEUnv9isfg2ppe3M3JBgBYL7LCuY
G8zxmaQlrKvomxKbMYYocDHJn25s0VpqBMC2SuKtnFl6kiyBf0eMGHLyUAYDXqsKuanuds+9pFla
EqOCVzscIv2tS0bGdpqF8xqFCDMu1FdRD3CVOKWV6TxMpRjRbZMhpIPTmgaMxkxMmz1E+55T5pTu
E8OBGA5/nrKU7G0psJmySmZW5LGXY+xZedWJiYOzKamH8T61YQPEORX2tO013VjZrGCrwXXNnUMO
ns5ApOjycuMkxlNve/ouVsB+ky7deM5eU9qtHaffyIM+HS9YqEnVY7P0MJUaQ98NDQ0vijEC4/Vi
qiepB4RLZEAjKKudeZ4OAMy+QXnif4Cpm2rkr0QMJHGjuTjRGoR/xmITmK1o6zYes1NsVsLPAopw
+Ur7mm+2X67kraktTW4vweZnwsKTiTGGU2+/1RktZloHv+VMLqCnuZxQe3vt4OhDecLOuo/YQbOy
yFnBeMYpTPoE+a0xzCa0LcDHkkM2SW2jsv4mN4k5Z9tPQwirHvHDm2FgzIQQ3ARChXoIo2xztDAT
ZK4kmAQxMugMPcd6yLB16VdU/vwe65m1Hx2iGgOw0papnhHz3lf1/GG61DViyXiMf2kEt6eJzLy1
7SwjagM0leQba055htqbyXBKEVpDh12JHFsJ4/yNo5dQUh1mWt0ANtQqnuy6uJEzHXSLCJTHWH+L
68c205By0MShbrO+PRRcbO1pJQp4YLBgv9KSTcxkJg+cMztgnvKOQsBnZzd+tNIqNsGov+Zx88+Y
P6JPAxVff82mRNShPIL2Jv3FcFUe4h+4tMIlYQRS6Falqr4jxXDlox7BBE3eC69WR+PBfhmb/K2L
lA/lkJ7nrHZ5ipfbtdNuA53+gcmdYwzmxmpBEhvsX1BM9A/lEnNessFyregf5j05mz7z4nUHNXoP
5dAcxrIg0k6/A6O+qD/jR1Qfoe+gigA2h/qlzM9t5aIoQYPPHWhJTiJnBSHwOlFvc487HSb5tMEf
xJ9jKd4JmFhVbg9PwfK+6WZsGVGwKzSdo0e8+ljP9+XQf2W6xPggDpOBOidIyZesMX6SXa6Ws7gj
cf8QmRJaRnT2XRdDB5ELzPFh79e/k+vOoVL1CSYsMxGG92FWiNtu3BqgPlaN3by0XYq2w7tN2PD6
KnpLhaHoZjKY69HIo0Tb6n4bsjcSWf3gRfOrGdOlbOnpDAOmixm89Ki2c2XuWsN5AnFQ4vkBD+GZ
9R7NENzdGRsKIiSoLvNFj5uQ6hqZkTBLHvlrQ0kONc7K5azVYTx2XzKdXi0QwKuyXwybZK8DuXZR
ANKFwmq6yqY+BfZvPNdzoB+vP8aO6vh6ifYdVmgZXAzfqkMrDgimRN0/7DODwmPUfOJMCaFp+rzd
0wTYxznO9iRhsk8OMJtccnfZ+C5X8tnQbXUHj9kESW/7qAYNjqm52tcZlmIOChRxpT+Dv16a7LHA
WlzMI6oL4V2EmjEeZsEdE0JCXLUEDGBaMZQTLhkCzGKsgAFNqzsLFHuYmOhpqGuzYBngXG9ymcwt
b8kHkeAlu9rRMLRfvd/RMsoptXnb5hWPqwnSjFyQEm2S83etocksU3Y3iZqwA7yQ8dnuK8EMOmvj
k6hNWBO8R8U4nnwkRklNskff66iC8MN+AWnHKXD5way3TVT5q4JilyoB/mEq0r1G8w+1SUVPqIJ2
pLdud9DlBItLzvfujLywP/VT44JQmBJAR/FRx+VOE46mKImFmkCeZGLDXLcwVGjZ6wybNbvbJq7l
s2LjHqiHgpQtr1BHAWqCPKbBpakGQMvUJYARRtr1CPZEQEfFwMAKaqTNe2yOHBaGD5picmB3GYUn
EIghW6hFs7ZAL1Dwd5M4Fj00k17PFlc7sh0/WLMTfSp89ZZmLDNxBuat1bNNmvWEnkw60ZwUCoZv
PM/C3HgVUQHSeMMgvtFMc9PzJ9g5o3m8Pvf1h88J+79f6/o7FUV71IZhFw+ds5PXicryA7tjS9uu
OV7RAO6fCQaRxLCy7O/FfnW9/nr/brm/GaRQeBomtSaUCgIlS8S7RrDFsrLM1FAGVMfx/1y6Xlca
zkGMprfD4k5nIwVQSIOTdyPIlInAF/65dL3OaXriFhvHW6UWEEg9tfmGD+hyIYrX6H43QQbqMtUf
R44KWGbQAqQHN39ORQBUmlTNXn4SP0G0dezRbAZ8iPONVC5/gFFfRs6daobqdvQDTo0F0mDcYhcv
oPMbB+g2sponddob1hTO+uRSrs1UhHIoP/XW/HHGJtngW6dHi5xWwbvuczLY4+SDD/C5S6ZLnEAY
0quYPoj348TIauzaeYm9+oLDXiMv5a5srftBzvRYEghV9dkI1KVv3ZOlV98o+HhwiiQzqNDZsveo
wOkToseIEE95DMcCA9AlN6ubpB3Qu/KtC+rxHTROsF1i6qngjDOexFORzjkHLENnDUuYF7T3TZze
EWTDzhX92SydRxmnT0lfbEZP28w0puECTc6O4Pg1I4mtQ7wUp0brsdPVfYbJLOkUoVjCXPd8bNt4
wKuaEClgihXdNhvQkvg1pHXnd+mR7I1mE5TJbW4UlBBkXK/SKSbtxGH9IbpjNtq3lFHTqGVHHVJB
MAqm/di5QFJRuYuQWuy9k0QIRBj9j9cfCbD1g2Ubj12hn5N92S7q0sj9qnUVnyZz+MkbHwJgbT4l
WvI1WM6lQv+x7rPewLp7Hzv598x4bdtY1l4r2afG1Zuhlp2Uho2U6D2WFQhzSSZILhr8tTYQjowC
r9fEpbfL85wnMIALVNtOV9G/ljJs3Zg29Qgd2i/PjqkuAKdul3+zlT+3tvky2b8lc+d9UyX4KNEm
BwQYoG9j221O8CU9mw2NTwzoKIeHTuM7O1iBtsJiuit8QgWjnkTdrKtoXjm3fFgUYegIOInrRKDR
CkrYndm5DVK1vwm0Mdg3k/dOdytqGwTJbaXdd7kJIJ4ijrNki9hpnoZ8l/sKiWl6Vvo4HvB7x9Tj
cbxqc5t0Kr4tpWeeSEo6Bap67D34V+a8Vw19Ntj5HX5a1hNogR6HDtVg0fKCbYHA/UplsZRNlVhV
zR9Iy5/rUNjp2+uVaUEf0xDuT7z4Is2OrJICbKikjvSE+sWqOW8DMo0rpEW7UVqnTJQ7EYE9rr0s
Pen7cqpj0s+yBqcH7r4+Ps5Vc1+3Tb8FtYPQv8z+mVsIPsIXL1mDFiXvZh8eiwHwJL3gQHwk8Xzl
uIS9YBzAc5J8JYmP4ZuwRKcfN4lD/yQHzJh6OKRJaBomiqikUt8NOn50ptCsmwULLLLb2At+naDN
N8pOLx4LqMq0b3T5vDnHfgWTuhlcVa+R/bkrV8KEBtO7muc43ftGfnKKCQKyRf9l9m3jJsjgEjU1
5T9qKu8kbYHAlTwujmtMB2nNkWFW0bqsPVjnasZ0qaZ3UqIVFGj0kjTSt0XJFGuaaLb8Xbb8HjQB
WVvUzcWi07X42CR7MMxxzMhmsuHAGTwoD7RYGTjPNA4lIxSQ2IMaP9EvVWGUVMExI68ePAZZF30W
NrVId5yniLAq7rCUq8OEARTxVBwqnfYdA1iDkwNnzQAzBdWn49bbLDJwJECiIiNDOwyWdnCQHd9i
wjxUCC45HjOMRgxkT9JjbEZCLBSRFGB/9kn+YXUw8iObHv1gNkQd0XuaN0UD7UtYwoVBoR7o3we7
2TB+Jj+SRy8DboKwj1UA63dfyYyWCeDzUTdmlmz2ZLqOYqkPsME0VBLEZ06rwvF/msZn8imL7ZAz
ICxbI1uzvXqH9xXWLr6cZCj9h2S2d60FO8PShDhkg/PZB82zBrWTwRBVG4AQfzhQq50S6M96FxRA
AaE4ptQLaaJ/j05FuSpW/aXNzfuiZsVs2BPOHPQknmLpmOQb6IdAG44oQiCakdjGXzAht8Ulykqy
vxngy8DK+cFzDb+fE7aIwBkZw3ep3uMy+nEH7SWxJpr9uGBVVX5HTnwISisgM7L8KLdQVR6KOHgp
BaPQgMmIXf1jllBwaoiJEYkpAPt+XMs76mmx7gNiTqLobmprbee3RN0k1TpaPEedW2JVHU/CpkFS
MaFatbV1Svv6gJ953QqeD1EAROlV2UEJjp3sk7SmM/wmMhguhAzfMixZTemy9fE+bQRweqztssTF
2ipvZtc+ZQp46djCZm27jYsGH99M8m3H1mdd6htVk7Shqckmv6oLhXSRR6aey2gcb75jsTudXjuX
IyYaLlkwvNWtS5dJhfR/2MIHD8xjyGVLhwvW5rNCKQH5DlhUEbwE9njvBoDpMmMb1HC93fyRDVRL
f4XmErwT06sxepO36ERAIKcyfmyZq7S0KgKTEMePSIwPnLgKk7eNr2RFbwrnHni+vnW6tR4/DEzR
tl6JCVz17GuJTMd2ZB/7qN7aUuysWRznhReVD9Vn5hbPrghOtplcGA3xsd5Sn57nwrlRQ0b9r1a9
wp/sVhQyHqILu5wvVkVWlYGZfw3MthplmDrWPyXQ4RXO5X6r/IAHMtTWUA3whqiVBVvuskEFt7iw
xMjQsmfWzHCDvJu8Dg6B4YY5YUvrQOLJ9tp477szM05bMSGANudmKIBzJxMMGABUJE71NjiXblYf
Arvztq7TlVMmDMSy9tPLdW/d1fG21LUfZRkM/Aq+UZiN7is//6x30fKM0mYnEABBmyz0gZW7CDkG
ZgOEUAHx5ZCj7zLQ320d/vKy/0iHbCHOy51tyrc+d7+qsXK3lpjIu+85lsY2BZnR0tWCL3CcgOoV
WS92TtdQSuWYCobkEYIa65qB8mLyv5qcATEkrx0SwY8UngHtEPaSOW2sqXYRrjanGFlgSJoZ01RW
NaA0iykJ0U3s/eYBG2tdhkGvzildKNFZxjFhODalOPqCWkY7zR4/bGS0R4x++3q0byraphAnRAZf
Dq1xNI5f2AjO0XAwI+8yedW3NAuGGX351o8Mgzi6V60pcUAm+CZBAPHBq/tAztB/YJi3/rwxtAUa
aJAzTBULSp9HZ6zlugYNDtsZJqjngDgfMk7cfUy/bZWOaDVZT8j26N5Jsnhb/kh1OxARaTJ+COwt
sRj1dvbNE7KgyHh3Ov5YGdYezXjxbONrYEQ7pJj62JCNK2wfpFcWN1apIWwYB3EkcZCZAacV8lWj
dZ9Hr3QBJSxz8RlXzs9sfmVa/Mva/Y/rnOAW0yyDaMm3+pSUHNxFrh794t41UbdOeacxJsWD48ZH
NzZ/dYeAmgWl0JKoFt0Hs/dIMgqb4kh70GtiAoJqDKNc7AE33ZfddLZN0HZWiySC7o5gSsVMg74X
KpZs26h4b5hG2Gvlk9+AiOs0OA1jtGoChrPSfRyrms/PX00RGGuEU7smH98In/gA9/LNTJ0WAXwY
gkRXn/hz+7X7opYNh73u3DtI7kyDFJvCKqN6KSg+oTELKk+GsNoeGg6RM/oELn2I7jKHb0tpM9XC
cLSkueBhUj1nIkIg11ULvGLorXlJoqKq0/d6mb1oVmPf5JG+w9nHn0dw4vHq6JIn5blfsMFMH6Cm
+7y+b6AnmUH9bHwVM61o4AaahnPrpqUD11I75ZZDQ/LcJ6zSbG/cESta86ThiFvPHTXg0AMaZVLi
Jlm00ho/DsmdecrgwbXkCTi9esCasWuly97BOI4cI3GLV4do7HivhvJpHliePVX+0kd4GbTsl5Ln
p0lMviZkdUF73cJPTXBJ6fduYTEnyRkCjUmDPIMzQznxNkGtdZSx4000fUyZ+5G64m0o2w81AP0f
Jz6gfAm5TyxvnwEkJ7PyEY73T5EkWdgzMadf9WGhLFlNff1M8hbkzACUVl2EdH32icuzI2J4HIe7
xBOvXluEUmOCRQL5DST7Y7Fg5S1dUuN9p2qMQq9sb5o2e+zb4miP8ZaQGbALMWurbJpHQVOOFp/B
VqEK4Ui32yiqPkmO2lHiddtMmPdCUj3htnuq2Y8Lx7MJUM6fB63aG8X0wSGq9jippkl/aKtUUNcF
X0HKuMyTOF1IVbN4x03VR3tIHeGi5vYSxH5EUdsNETHtttaatW3XCCJsbDQhRqW90Q0oGAw6KE4U
fRmc/Drd/2rnCMsaLryOtpAJg2qdZeNvKrPnIufz6szmPJXpJ3OH+7KQx7ia3rA1buky0jrywA5z
omOyPdzpNGyWzypOrBOKkJ8qcBH338AUo1SL+OjKfBdMPmlyMaXEKJ7NHNe2kNNOIgjcOHPxbTKc
RifQ7C1szUAx3qwo+fDj8tMxjPMAZK9McDmPNIVmdOm9m+yWj9Jop8sUQyn0o+AwNpIYwmUQMRG7
EbB4UoQC59q1gv8Nje4bCxEXHbcXpu0dGj7k2HH9PA/grCRqPP5yYUens0axR/DAyogpV3CfW8p7
aFzr2Fs9LbRh3Qgz1Jd01rE/ZfSf17YvLtejkFA76vmMrr9uvvYILnPZ3Qy13PaO8UZAi3ZuEU0K
beBM5z7MSfLc/Rdl57HcOJNm0SdCBLzZkgQ9ZShX0gahklQAEi6R8Hj6OWB3RPX80bOYDYNSSSqJ
hPnMveeK4KLn7P9Uv6QBRdXJZiW3xJNmuLgZlDVlHjozS4bJmf5g/gByPvWsaWPafdgmpwqj+Vh2
OMfrD9U4FvvfQVvrzt08IjNpRo1gnRFpliPOY5zpmMa8iYF/PR1RRU/HRvgNWkjjz1wqYovyhNwG
acnT7SEtO6YiHVMsVEQJIwIIw4nJIqIdia4uK99eE9WNC7SWC8HUvEMCWu7agQxktzfSk+yByNVF
ha/VrXEQgqak5uLguT29TaBwX60opHGDAalet42AaDrS2OpkHudmre8jJ43PTutoJ+i/8bmHMpsZ
sTxQRGo7ZxrBR+lcp4I6CI4UnA5nN1OTmWvygRk6VicPLcttStZyerP+4uH2oRn77HyGKA3dTvhI
F12CurWCezQxM5upQSIvbqBO0Cao7Wa27svngFyz/b89vX2NLSxvIxwKOmqQtT6Wy4HVFaG26KFv
D7LArrKKFqX37eOUlDc4dKdcWOPJX5QuSUsT1XhjOPXBkuopuH3cnrZFfuX2jBvQQcWP9gfx/m0K
F5OAkRfFg4gwGgGyuVBPqtHeTKZnYWvr5TWA2Q5/VQu9Nv4svCK6uz3IdowgFzhw4KfhdYmeVaPO
S4WgDEO0fbUU6wxghWWbVydOUopb5YOIXj6knjwnTW4emnbQTkqLN1bsizuI9jQzkKnDQATOeTRc
9Ie1OoP8fJBt+3tiNW/6JKjhXRJPicy3tQkBJ2umaouambjZTH0Xnf6q24gGg09UnA1SRdZHgAF2
eqsHR295d3Nde57gSheDji3MJnm6W47yaTsrs3wXVrFDeuN9BIk0137rf1n+Qs8OPIZSdoGPv9rW
UMMjiUFLsm3bjIkZ05N4r4Yx66gE6eK9OGJMmbROmJaNAJ7h3fnEu4Du8sNJlfa2k7y/5rjszHJd
Hoc5oBa6PXXhbh5tmYcdQa37v19CXolk3WIxcqAg5+ycv/QAGKlHKiIw6XVMKjDClWHfdtK4AMVt
aQiVFd7e5miW7HsqLppWlZGJwcFvpzX0vJGNr3ARh4EbL9cWkhWyhh4KYt2ZnDA5ZhYGpF4LtZrX
gPCyeDs0Ncr9VC31E3EBVpo8mfAgcEn/cvpu2Msk+yJnfp1MxCw6PtoPrDFL60Fw0dTkJIXJ4c6Y
7q0cSkCketQMngiOMeVlOkQ0ziK94vEMkzyYdm5KzplXQhRP8M+NDIlBydFO6aX4M/vp3krrcg/g
8MJbDlSIEyeREh2OSTaKOTrDJqDOPeIC9QKbF0XxAnjIEfE/nZiVDUh3aPQGfYl3kBGloxudh5jE
j97r1F1lkqXV+YW96U1magZXcBmRfDSzDgNYRfABSX7HJp7Oiqb5AESTfC22KPPswvLP4jcvq6K3
Yap+6SaLrLidWqxN2gz8yK8RwuCfjIVyd4MPHKqynrIWCVtBAQCs0917vNqPToFaQK/rBy0a36V4
G8iPPw41mctY0r4DgsSPGpVMJWk2EfTKfqwejZhZQK0rkFOol44O0wbdZTBbjDIgnYtBH6tYtdUD
cOup1dwzLr74yA24jo97NRiInG0yamo8GTvLTN/GtHyEL0o4VfmajiwBLTEie8/NKyW5tgah4Gz1
se13g3QhQCMoD+IDDM/fHb35ZnR1bIvt4rqXjrykGgSriSngfo7ZEkaKVq6e0w+rGK9z5NiXrh38
g2HzTVNReCfbM4pNN317iV2/deR/HZpahXmGdgnrWvtCr2KeYOMC5i779iXgBg2u4XnyzQ+1gC8Q
L7bXIuCrbXt+LpYHdHkH060ihoUwWUnGEK/ozc5VhekytuqL5cNrYtWsbfJSLblpAdziitm5NUTX
wH2w0Y+fRg1Xej6QI+tA8EASi8iZTGBtx2qGS401/c5m9KiyiNxdY+OuHOT4y3cjnOYcNejw5X7E
PxxzfDHyJVztq5lHUDE7VSTGH5sQjjit+A7N1dc5Q4AzU4RwNJuWpG30mK5EcjNw4D4T+3UHhMQ/
0LQe/aBcSd2yv1phkRJVc1cexwdRzc0566Yn2JfBCRYwJyKvQZ6Zr/QhMTl65rCzAzE94g95q7Me
qAiJZlx7XUZYE1BFZ8CIYeg+vH1KpBuhgHvlr6DAm5q5dIleYz1HJLlUNZtiAGgtl0eWPlFrn/UE
KUDQBPoz+8RvE6kvxwleyjTY9oTjvZOoecYeB/swJYY1sxh8aoqovgBDm0MynGbMp8blKjH3z60/
Tr/mJrgMshAnrhQrWINlGLjwF0a9bh4Ml57BUTas05L4gERX+msFym6Wuo+zHQKsaSAlo/9gSkO4
2oayMb1DDLDyTcs658Qxk9GaHMkPvqLi+ukaoc6VjztOI9xgpZ8wt4tN7xci9Esffo7dlLiBJ+0p
Lef7yOPcgjJ6pbc24OfYuEyJAwu5l5LaOfrpAU4ZKOhawa9rOCWqjCarBgB6AqL55UwEIvc4LK1x
ytZk5HUPftPTNrW40lX0oUkze5hjxJSZyc7E0hkRJAF6kJphpjYtvvkCmSdaA/brVQ/Y2SL/EfRD
CbR3F8hgz5Y+ezVd70MoGuUxdS8Du0t+546VW29n+zL9FjEckL75otuIQwc54jaJ30QF5lZAfjsi
qcue61mccJszofC8/q7m7dnTH+o7Nh0zd3/cHXBkZ7+KXkvX5R4bI/y1W+m+VR1LchJOqjUaWUwP
XTZe7RReNw2w2GiIwVZ2pL1NHRMq9Mxsx8iZyts8xaKMTD/hz9nIzkaWJrsz+OR1WXQREbMWplla
qvugcs9Fgn1TMz0Tj9Vonn2Fl7/1l9jGBL9868SkciiU95rPQsfxWN23DX86JgOoOPl36nj6yXRs
a6uG7hsEWHqn2jG9cxiIJIOiRo2nOxSO7pZMH3T23XgsOM2Rl1se04CRFQiACrTgbShml3uKfskq
LT7GThwQJFcV+8yBeicBXfSAlEk144Lfl0MRSh3qNv4YxtdWum+lCEJvmdwp9EPrTFAaW4MIDdIM
w6YfjIehJNugVJvbg5rMe10nh1ZHcT1U4HS4+PpfneyMNzcuaZR8sCJO99WI6ZiDtNu0TZuEU3nB
HUEAg9G538QUXyIlNtgjivPt/TXJ8AKnByCwCGzmtQNzLg9i18TEfMNBzqnkvCLqeVHxu+P5SVjg
6VgXZE8UZaTtogYebWWhOo8lyTyR3m+RsZGOkAVW6OXR77p5JhtY7REd80fB89lAMf6jM8c5Wiax
nIhwrelDjqSma8ml6Z3kbNYT+aed5DSEg9jN4MtUh/KzAewbCBlsaofFK1pgDQVfubczE6qWZIGi
GAYMluk9YX95SsjzYFdHTE7pCcJuHLwbndm/wUM1X4ALWvhD7AEa0eZ2G7EDm/uerWlrZvO4jEdL
XhFAoS5UmXPUO7SbkOfMcKh1AwC0tHZVSkBw6jBh0vKB/Mt0QokLuDCLMIsra3B+BSJ/LDzhbMVQ
WmFVV/U+VWxGiVzIhON+ssPsQpX6GxcShbRMbWPR/JM+xjSrStVeR6RaBuWTmWNC6YTrPnecuczw
UZYWxhSmMzuooENAN1rzTqMiYIVr3AeQ045aNuym5e0zBbFV6JTZBdLZdu4KbqT3ybboqYTlFc+f
NpuWsA5ECzgWNpYrk2tGzOHKZtOwwc1tHW0QbmvOwOaYlV3w4HAx6Hy3OSV6/zFk6WPf+g08B5Dy
c4vVTGM4i6NFQxfagJkk30rfWtFbK7oRZxodppiCB32KDmyva2K+pLO3I51F3WCoPYB8krbo646A
TrC9YEgiaJbBWLb8qAE9/uh7RzaCza7xzVPb+RK5aXGdh5HYUh2ZRzTYKL4VafAKOzmZb/F1nCVi
NRGt8aMy6GA6sQ8w86fcbFBd1PF7FJmsA82VGUwTfC0G717LSNtrAsBEQh4S5mpU1/reYNi6MQF6
cNQQrId2B0xAlKuNk7bjgZ219pjZkHo0UBSN8buSuvxjmvI9i+o3BN/a01DbzwlCsR9rKLZgqtsN
od7BhTiWryAS7mumY9x3iqm7y0UKEooXbYV/3NgZzHSuiT9TrDdV+u3mjzGA/p9+xrk/LPfkpgmu
WkO9MtTKP+lCulvFiGrNd//hpFWE+hA/iJsde/mIV3yuRAJ3XzzgFttanec9WMS/ugyZsFc6FtyR
OHtw2AuLfIo2iurpRAnhXEBKDZsCNQDV8WA/WO6D4Kb0TnRWxqaZCSXVKwuJwEZpS/XYG4FkI4uo
VmREQ/Pib/uBd4EqkGxzlr7skQiiy0rzx2X5t2l7hBd0zhaRK6h4TGM+VlryNvegwyrVBvumLb4L
JuTwJYjDrclpXacQnAlSrkaKqA4uxRA5v3SD+00c2IyUvWo6kSv1J8saJ6w8cGo+2z92UeZD4rdb
IL7EZxNXF97uunLMQs03/rjEQnCcHxlSvKPkyTCSp6hYWo34DDDm1OBvZEES4YO1bFXWhR6W0/Cg
CHY5GlbibVlOGtRh41VgSdrcLshupd/7jZNu5wEaBYRzZ4OMkkqp5NImqx9iRrQNeQI3jHTfjv1x
1nHkyLq7jyIuPjLmZpHM4pWGqD+rANtViWkUCogFk7l9NiXEP9RyTHMyRDqMDVC8Okh/zXGG0JAI
DK39lrEZ5tcyRXlnI8siaMk4OLp1pqXyX6PgI+toKqhtkwNKfcZkHCtN0wq2otwm0iBPCdZxy0ty
9QdWddh01KEKXhqniA5MEYaNPlfGNUqc9DQt0n6CaqtL+1kMS2y7CNaOY9kr7BIAg5zhuSkcCk+t
Ui+VTE6+XnnIYNEMa/5ISlNplA/xusAwinyeu5Id7Nxs8B6iar4n+Tx+rFCTCNXlT+nU+2w/k2sa
qPYCuuilHHtgl2Z3ZXc14I1AKgN7fd7hAnvziWJ44JUhS2lBRU5E23pezocm6wnWCYeucdxw9A9o
wCt8ehLbV4u0KMKdt7yiay12nTsjNoDOy1KcfYM9VOuSY5A1rv3kDs1i6Up3wsDPIJ1gXHcEuR5J
aYqgNbjawWROuepH+GpDE79P2hRhuR5PU2KNDyU/IcP0idAoMQ5xpR1me+rCQJrNe+1cyUsaHtOS
9UYzqm9vKONTU9KcMRxIau7L0iSDNPaV3BvlsDVznUKyy75UJqJTlCZMcASFc1kgO2yQ/a3hvkGv
6YoBT6j+pxa6fs3agaUEXjpb889FNfGe4PuFIVFg/q2uc1f/CHIgD3g4ip9SxswoJel69mRxsDMc
KbIZ+bluIFzH67hF/nvULbPambpi1VPdSc2erjZ8phAO9l4wnIS8+UQQn8buUhFHmCEicAx59c1F
Y94WmP3Z1GNPZqvVZHelZfwhIpmgUqvvibHi7YGpl8LSQs/VJ6N+cIT+g12wu4zB8DigPIsaGW2t
YtqT2wnzM+A2LL3R2+uIgVeuMtRj66NHroy6hOw7yyVuijxAHXM9qiabfdiScCAKIjTgc9HpHnUR
pVcIYE9St0FPZygx5x4cTEYmAazIXdPakMeA0CcRa8cBjwRUIIl7HMHbZurcfE1nF/FNzOsLLyUZ
G0wj3p971gx4ThGno3lOCfHghXblY1ZLY8fpgbqiqjlT5uYnZyi3sS2DbPHsTBAa6RBploW1aV8q
4QAqigscJezMarSE6FLXCdzizcCFtmqrvUX2YW/hc8GZBWKlM7+CcZQoJedXS8sRnAdMCTsNRQCu
hpoVqO1sWA+i9U5MyH/lR141nHKRdnCr4kEvGoe5lbeTxqGFu2QNngxjDelxNZ+7YrYf+0ZBn0/o
/b1pA5svOcdO9ET0UH0IupwYNCimw4zxv2r95MC8BccDDvNVN9XRPdmsDkpfsmdVh8yLwmxd+cmf
KOpiNL4sbu5c1zY2UuvYhmX6mcmBGba+4a7sdDzKvpNbh5TG1eT65tawLAJxZIYDTWMOQuQBc7Gx
2CaEdbpuHQYw7YfpPEh8qIVawu4Q9tMAFJQJx3Hp47htA4vPz1DWAIejgDS6xsBLaH3Uo1adIvJl
GaIQRWAb5aftVP0Fb3Z3yWRF9JoG241JdH9OkeCcx4zYg1FN+9tHQbUrEb6dIo+GH2YcLicGWg0b
6w4N8Ng2h2EWPu8WnvSgiaZtm9Vq+dYo9FzSqGPQgZtJ2kxYgwReKejWc+GnDyYAqq3tz6zfwaHe
WWkcb5J4Unuwb/eJ6b+lgZ9fOjO4w64kzy44NWZKhh2aRDWbZGpczORz4GR5bAf7Cb3O/ThOLwDX
xF0FvixqxTIxeZXFnD2XmZY8aOUYukuUiEyapznPx8d+uZtmySmbbpZCARLNpb8dpyBsysC+2v1w
8hVa7knM5O2AFohYKe8B49KIJGloNdwy4e8TTqPwpQxksWmBd3KV18Kg9WyufkF2zoSHX702DiKT
MNWNBLSwnm9my8/2mYXGp2u1cJroTkzD/VI6s288XGJrcYNeR6wft+RgJpvAnayTOxmXTB/9k9Wd
y8SAA7YA5VMM5wTfIEJzacrzBD9g39CFZhMyM6l+2H+CDK4aLzT6tMFtabH1jJxtMFSYRxXYOTaV
spVMtej/+xo0hZQYvtPBNx4TjQUz7+Yl6OUWbz9IUHXNyffKIpL9QNoUVil37kQzVXqohVoDil+X
T+dCY1MnB1duR0de23owtqYbRISyzDk6UGJAAkZvKeTPqRXzhgjeq1eR+NBj/XNE9DuZ9ebOUh2U
g7y/iJ5+TKTxJbWqXzHTCv7fVJEBJAaYqya+VHBWqWMO22w2mlWLVQMxt5c+kKmrXzSPtcisw5Vl
1eMA4WuTfAsJiliCaJhOdOk1jY2Nvqlnqws8vQzz0juzdyZAMsMu7ZWEQJGy0DzmOo7PMRrYJoEW
g5jIMhlQGXjlz6Q2duTB1yfLpQDLHJIy7YBCqPItkFi45cKWneiqsloJ7N2/gwtArI+GFTeJGuKF
fSz3ebqIsGlQTtUEjrWvnaMaUO65M3TQKRUIkFyc86o7KKBY5zrtp/NM9cdua1nAm6iXzcJdT8ov
ttzc7F/imqquDDWbRqtoAxsAKnVlNdHMJkyLkEuxMSh51Y8Tk5CsGrJFm08fjZaU2govYGNg1Gwg
TK4NbksbOuIXmRGtBUEr2KYkivptc98YxIc6MYjgvmNxDr2b4SgDD5W9lDUqQrfFd452eqNGCwl5
mTfh7HgDTuFS381T/tpF9hd4PHaxOHR8g/UKYRKrWS+Kc9lytUuUYR06BMgoh9L8sdPV62y077lF
08N2xBfFcRTuofGH6D0YHJ+Fg0rvAuKvA0mEkokSDNGdY3+4BT5jr+IfwKcUrIEmawFM3ycsIu5t
VP1+6qlH048gehZ1Gpb21HKzMdr55C0PWVqLg2P6mL6b94yb+N4nAv4OhuV857GgMvs42qWopOSq
mbkZjPPMhTzVkrNbFC89/j2QolV6tgIrP/XOI1tFML3LA/sQ+1/P2InG6BcWVsWge93GpWJEBRXB
PfC7ve9xz0t69MGFi1Y5qb1un+b1Y1DE/GWt/KPHfbKpGLECtAAEmzganskGEkrkZOMFY/OGrW31
rEtWKFX+pwjmCbKu8nHDFBxm1I+cQDXALTis6KE0sjwUdeqoxkOQNcaD6UHEW35UVGwZ++Yn7vsf
blp/qSmNtrUyKEmjyA8J0jU1kpE6j0xvi/xLunUSh7XmWCxolqzx451jzG8gUuJzMZd3BePG/dxg
xjCWBw/p84bNEznkiSNOtwdPD76HOtbZbUTDkQX9vFe8QrHfj0SvxYdyIgfWpqhLiNGsMvkmU2Ib
em2JAdLsrRzJCY119mCDTetZxEhg1TWb7v0xYMcTMWOKGhAWcYcvDZHzKU/xnxlus3O76rfQxQeq
EGYfDPP61Bk3YxUNK5+omNll8pmyw0rKul67o8NW3NnkraW22gzgBXa0SPFu1rGGbRflw2op4lzb
/kxAbpIY9SoHO9joPmpNe8CYXqN0Im5WbsbWYX7H5QeSvoUBsh2Geku01jB3X6JR2JeqXR3jF3W6
4pXhO6qRChlAAa98pQIUVPqMUEc7R7kHBgN84FrGOzmCSaG32JuGx8oxdo+EcT5lMuPVqfSvPKI7
E8NKZyVEP9kRJoQIVOKDmVl/JjoKyWj0PhTBmdhvNHym71pGcmGnu9va8hXXEERtqRVUHP/mnUz7
SxNZkILzV9tSnNfm8F77uGOljb8bmQpFrGhWXJF/Tz4y9yxnjsD/NMT2e412nGhXR67mwHhSaGSg
uHrHdjLeOYqckF9v52T+T9ooFqBu/RH1iHe5DsCVlickPjLM7S8nTl9y4Y+hd6hchuZFzxuSuM/2
UIL1tYEzkepN8RHtq8r7iAJitIhAfdY8/Zm5ExbphsTMGCVKV3tXDT4nd/EIb88IyPp+RmREuwL2
ZNF/OmHCTAOJ0l25mItaT8GaqEnpUgMVJpe4NAcYZHc+TUzJQldLjmmKoQxg1Jq4750fOeiVYGRE
S5Z3EQ+nNlnCXvZd8DYFGJhibMSrzqXqHLWrgIZ+telr17ONjSWeM7BB3mswa4Ah0lfk6vPKnuwH
QGYPWEh2wG5+BVN5ajKksXrevtTS+wBJv65bzV/7Hotqy6cv69DfGlghG9y7IsXoDIKENR2OY5TV
n4bWcRmYh82QEbyMx+/UpcZjrCuUPMCrRl9HcUi4mDC/MYyhBkwhAbGJOHN9us/ziENCH9alkam1
a7c72zZfVEGVWZ5mM7Wx51nc4ReAe6x29SQfHQdhRVXIg9ahpIJHsJphBoP8IfNvZvJsNijsqXOe
S3cPceNzNEb8Oi2Tar9+7yoDVREieKsborBS6NV0M38m6vPNzeWbGaXvqhTXSMemjy2PrWQMCqBl
oyqcfJMDo6AvAXSg/Rpy88+iRjHyLy9v9e0weGsp4ssEcHLfIkm3RhvgbBOHVeNeTDer9qLSiUOK
v/LM+mwKzEFZLM5aK+7KwSUQK0KRUgxviGb2LIxf+3h6yuDT+nj+/Yx6ypMeLVUN18NPXvwRmMig
MPqZy+7UhSok3sfWFxuSElfTSNupykgnU5WdMM32W9N6MQAGgwBD/6VABiF0/CLGTOQlbIB1guB9
O871O9vzq6rGXZYFmAl9RHmx5xAWQCFrL/L0ANNFAxCJBTYa0/qPktXnFAw7t6YjmAz9zWPCgrZM
n9s9VKloH3NZzBO0I4kRr9sZNlIBmccO/nitYIBngOLvRnRQI2uCVDRnq062jgOqJrb9B2xu8doo
YGK3cFOiRMVoWrKXTDX+WiVsT+a8OU8OXU5gmeTpiPtSmJckZXGfpebeF+DPqhhxHRINOwxi/CQp
RiPEhPKD1Lt93ZjjpsrVfQEQLqhS9i4MyMLoGrvttC9k+lzCdqLzR0kY1BNvBCwl7HgOE3XSnLKt
pwa1I8YeOT5z57B1CMpKHCZpa9IHpOextxBwrmaH5s979AtEpXmH9bkAZEJHSXfmiLCUKP9ik6uo
Nv0MIzEhbreFhNdvCkJ0d35dbPoU2d0SRB8xJKAuDcKxEt4jltxwbE1iIPosP9vRgqWbq+cm5y4x
Jj/NpI1Hu+HGryd4A/HVYqXnxYiDlj+UELlIYVvpuTYTQ7BFCBvKongyLb9+bIi8k5pqQz9haa6V
n63zoFfa8GZw8OQO80bshj8d7DkxMKnorKWk+OlrzoQaDKwVV1yB0bE0LIWBftZccXeNUdcrvSb7
Fn3byYrN59wIrtDCeEMYDYJOc86R3vhbQ075hhdmhDGsj9Xhtq80DONVNAkmOnbYLAxMA+So25JW
VUfGD1B3ttDVtKyEV4xeZ592PHsedLTTg/JfpPPgS/udcV0UFjOvZWxS/c8EFRhTdj96WJInDX/8
bMCcFgwSaVubmSM+KxHy6FxiDfsOCXPdjeOKO8VXVvM+MS+7y8qsptEvBTjjsHcpuJhHvOgBBb4o
oteKbA+ElerRj8wrzhnE3S48Fme4Zx35nql8ghMPGqyOv/uYgaM/cbC2eBLq7mcOVqqGyKQ1+hw6
bEEJlpBrPUFhLfviN1IkTorReBSEuFS9PMQzDifGZfaxWR5uz2YUPzg6tXdhe07oLY5GsdgtqXnV
saozhGy3p4AAefr3n27P/JsL8vZAFTbKRdch4IBGCwz09qwcjH8/u33uHx/+ty/5+7nbF6OxKI9/
v+0fnyP9B4bOXBprZyZ5G+Hrfz4Qw/yfH97+9fa57H//w9+vy1K1OIaXH1Pcnv79p78/+7997h//
/T++5P/5Y2+/3n98z99fXHhO8u/f7+//+K9P/uO//Ps9f//Y//NL/vUTbl/4f37NP/7+vz/19g9+
6jRhnjTf2NN+xmAkg9tJwwFJ6F4VI9vAAv47KSBrYak3P1fVtpsmtW5N19xMeng7xG4PjgJOMC8D
/6n4ZiY27tui2ROGOxzb/JPTq8KeCWrFzILxGHV4j2ujDuvRes3pUI9lk1jbodOuEDl+pD8n26ai
SOpmpkYj+/B12iBDDFTJxS+A47dkgP99SPOeuD4/wXCgZzuJZmvfMJ6h2q0Q3kI+6YJ8l1v51teh
t4A/jCixvDtlZk/aaE1bZ1Dca4rS3XVK2bv8FwF09t5J9E3Sm/kO7f6lT7v6OAzZY4AbHQQHKjt7
sbGTRV/u0wJQwGj84hZQbEtB6HLQxAAsb9c6dxmmggBRBQsNjJhHG+vRgTkQjStudm15cJKoY0np
Fkxoo/YYzY+xlliA3NDn6R+3k2d2nH+foHCamLnoGr4lBVyKUgHv4+xhcELZQUjW7allQDFwcEH7
Xfs7lREWYY+UUPBN3IaE2ZNlhM2RgOyQdf4r62CGnRmyC3AsgaTF8iWaMh1K/VAAcxnfU6tF4pSJ
bVQ6akWGaC6NMKm11xljyJph/UPXwd5qJe6IXuzg2vDudcVCZaKUBc7CLbE/F8ZwTLjq0h8QvqLN
4rNGWbN0IeeUXi40tAwi+mXoum7X522BseeQ6dE+Itpo1aazfR5OrkyxhAQx/VFxGgCuHrOl9PNA
rmxQAbM2MejPuAeXBVJVQGGsT5PxuS0qtIOaOayJpLgY71Effzr4kJHn+19enK9zWzbQPzmCZeT4
G2kmBUrL/p6DkVBGcLmZGpyzbXSv8biYPJlTH3xr/DPipuLF+eMjUmaNSGCiI2getOR33tsvxig+
GPl+4GOh6WbTkA0tw3hooqtJr7niwp1hwZCu4xbFUGMYDxbZJYab7qXeX11jepvd8TvRqzcB1lP0
3FyXsgRE6GsNpdvM531h+4g6y/4tK8RZZOVdNdfPzN2tMxCDS9z1G1RXYlOYbPd1UaJSQlMMQAbI
CIMrcWhOeRknoYtbdV2S0SOcJVi4dL7MAThX79Ma08GdvHKLqmsCDzCym3IG/zhkGT1WPFWh5Qd3
EaDMVV3RegnzjfBxIpKRhKw1a0TD3T/SWGBVMeVBz8yXQSNzUmvKBwdfZJ14PxHDx0zm00rijwrT
YdjPAjosckvwLYXzpMhz2EmTq8qghblbPKqB2rXv8Dqxgt/jdsPNSWyzpqxPDbgeE7erK9S9MfTJ
k/ghSOfN1ARuwL558m1QpxFp0IzZVhklQO+/OFPa8uYHP5UF5ap+QcxzzHTjrTKpf3GdfIJjJQGh
7t+FzuntIvgE94AoPcAMSAwMYnzIXx6IJKZMd4KyZdkPuaELtmKt+/Hr1Jp62OjJrnFQxoIkcqke
k63ZNCzRcn7hOLKPDHLOWVt9W1QbCRNex96Y1CJ4Zo6t7jCl7Lg4Y3zdOZJ3HJvqDG1+nRIWV/Up
ALf4wc1aQDPTKZZfBRcg0ucmeWK5dixGVO5xOt65KSN5n5qKyFkiXdRInLI/EvA+WiQvgAmb5ouQ
VNQeqCI58pvEJFnnuECgomTvE2/JOkdu4Rv6nSGDs1TFtiLrZAroUDgp4p2pNWg+s/vGndw1Pc5d
4JQaEIXeXkeI7tjQDKxd+t86EZsHo/fesil5TJJP103vGcCsmsWiBQV5IOHHSErgOuOh6oiSTc1H
ESUWhYN/n5ekDSTKXo+NvKfaOgb4t2m1y5d6Gj9GOLjouu1jhggfshaRhUb6FmvR2m4ZAOtNc9cq
EVZ6+6USNictBwhVHyDpxsihzfjt2ZrGt6Yu3GMbgDNhx5sDTGTyCr4Iyya5vvMclfsCdeDKXNzf
dm786CXUbOrt+bEqgvd5KXd7WvkNMUTnIEHBkQNh1f2zMr8jO3iToOzuTV1eMsQjKz0xdgFpcbzl
+Rr7yR4WanaYp+S1TQFmjfLdd3BdDeRycecotrOTfaBr1AD9TBeu2EVHwYop6dQF1ns6z/Ma1G3T
v8uYIEJu40iQ4q/OBDFHd/XWpS6CkF3fEmtgQ9Fe+eXMVueO4F0LCkvMTdF+8JL2s1nm6Woqvlil
/PYr64/uSuy7y/wyybwjBsh9UrpvdT+9Bo1zdhdltWwwDlSm/JpnAnAUvgE8CnujKrttP9WQOHJj
lbvL5bIicKFkciDilHAL1yvwP8whAgiavLp8HAlUQGd+KhzrzY0Q6hl2zSa/fjOqlowJvQZpE0Un
x3/thP1sTXYCdLC7OixjgWe734G9wIIx8AZDRvdiiE/wosWejR47f/1CntFmrFFkG7Nt4X+kOJDx
ETnIOWs4mbhtPqb/w96ZLLeOtEn2Vdr+dSMNQwSGRS2aM0VSFCVKorSBaURgnsen74OsrK78u8qq
rfeVi7vIqytRJBCI+Nz9eOUddnVXZBflcsZqBibG3YR6k9EBn07RmQRuQJjBubO64L5x421AW2xT
oOpXHlhUezynuqIMohQhNp7fWClyXlxyQ+ZDUJiLihiTlakPAElmyWyzegxkYwKP41hiVuquxCdM
tDrZVrUPlrWF6ki4HmZkT6V04PzkikIIk6jKGFbjti6/6pDDEQ/L+9x1EjLAaqPS4ZkAPrjVBERH
5P+2g5A75MldWYUH0bm/UGXdXWt09IarzYgehF705zTaShd/1lX9d8/sdSx+/uUfX3mbNdX4+IOX
Ovt7caz9t1av1Ufz8Ven7P1Hyr/6X8nnRxb+U9EsX/9X0azxh25TjehKAJ5wzXX+5q+iWe8P07Y8
mlBtR7exj/7jf/zVMytMKmilbbgu0SRXWI78PzWzlvcH/8uSjuUZ/ClM8x//V6vsf9Uya/KN/lYy
65iGaxu02drUZxmOZbi04P5TyWzSDtA7/WBpMQIyRcga2ByT0T3Bs9yZsXO0rPRBYxTI9nURN/48
dA9/ODIcu9D+bETNfTICeAsuQsdKxAkEpC6OWy986S37xl1mklikobUZpve/vcX/ScvcXz1y/16R
y6v3KLDUyYqYJr+GsHhr//7qJ0pOvcqnoDNT6RsB/2PhMXllJC6icYeF8kRwlCF2QCAwAwrAlJOu
TS2BWOv/aGMSUzjL2MmWGWYo7Vy2wcXJGPzo/Y+PNdqfkY4xcU2dvQkuFCbcfFyYDOr4xS153jcQ
TaQT4Dala63UXeig2TMPynjhuJmzQgz4UtSgclMzoB4N537U7ZPwvE9aUPOlJfBTFDErYt9hfm+S
5l3ZKWMFbyZjaBqtqU8VrNq+tFjzKchZYkF8tIc6X3t0yhLPybZ50LksJ/ZAtuahhXoHZ2FwyVxG
36VBvpnYLyYwWa2n1C2X4MPxLhk5hVh5sBiLPjzaXvGu58d0pMKhCTJ71TqAjYo5oik6G5s27w3G
eyhCUX7qJriRcRFgH3Eac6l9mjHRka6leUJL6Fvs+DVV17pr+CJPIsmpiKyKxzzLT5OoHulAXBU6
iWcgOvXCGTHbmTHJ04I0TcQMmhRiaa3wETz1IlQ7TRpHcNfhXWfOoHIXkUFvjW2e+aeEwyT6pYvB
stqyr0b+swk/VDFYjmqfBRm8Vpt0ezSUG9t8K3yeyBpq3bLW2PlMI8SgeANdDdUbA/ZUQli1RucA
vgCwWAxYYf67gk5HQXlFZTMs64joMN48+IF18jP9J5b1JcKMN29em7r+1OPU5vcXiFj2poFXvSxA
8aFZu3Py7LupBx76Ae1+gbEluFkuR0+7ujnlBB2zZdwGIQ4vPBG0NlJ/YHqMkcOWWlXfnvOOpI8a
5xNUI629HY9zmefkgN30psW0vVnmpZiN93PkEmo/5s4PNOtvA7WlD326JvqP0PMe+3lm7niv6Umm
87VVaZ8i8M5JXb8GUNBgoDcz8Bp22+toxRsK0l8crXN4ZPpckw2Ct4h4mKlFEvkjL4H2Hxz6bDPZ
7pVResCLtYVsdzZ5AlqDgVmWVwmp8aEd5CHqyxdzPltOFZtabRqJc3bHJizefauGLWiL32IsT6EJ
4GasrKuaXm2P4FldjPUCbyShzQy7SPohK3UcBZYOaR86I8nZECY7s+iPvu0dgUetvPGlq/1fxWGm
LvBl/PltsuoyOsD9IrnuC+2dUSjJCbyJXc6ce0TwC+l7ZzJavwxueuiK6FIY9xlbTbQU/UkmCum+
euiDs9ZnLHhkb9Iq/9Ig/q1HR46LrjwRcFxag85pxMb2B++3XSfEKmmXpNIxZ49TxAevzx5zP3hN
coAdLZtRZXYXaoxx8YfNbcxrDoa23S3SAbK9YR858hPMZD6+sDss4h07esdsT9rUPzPyjhd248KX
Hn/xf5FKs7y9cs2PpsIoyOQkXvbFC0mbbZkBrM3UWslhDU7w0Jf1Re8BwhB2XgdpuIk60l4myLQJ
F5+ZjR7jVK5MM8ZSW1CTIXL/RMHCXTfO55yaLUXucXJsxzO126/0Dh5ah5IXSfFs0kBBV634zcZN
nwfPoyBQjefnotI5bsKq0ozjA+b8uy5MP2uNkUinrjIp5TIk+AXW75RV2muZmW9TbPHySIkM8Ww/
cYBgF0rcpU2YrlWPhJn6Do0ndrkaFYsQvdA7aXSvhTXjJrU9HIiO2JEo19JU26yyP9w4uMWCBrJQ
mYhq5KKieUJk8sFqsMdbmxM+IN1lO40fhQUrE8i4zItdP3JgjAO8yd4X7w5XvHWoOjKtZQ2XEkNJ
hIhSb6ksuJsom93pg4gPmuPXa82ymD1b9rcbVquJSfE28ahW7pJgvFOaCY8oivdJXRaPIToh9q/9
jFkiYtgsB41nltM671rWXVH9CW1K42JZHaSB7BG/HIzWcgASFcwUFO1uqEh4aQ++bNawtseVxFcY
JnedyC85rQZZ69OUTocCvniZr3TA3xztUOhMfxIY/Aidmw4ozeo3s8uPLCJZ2WQ2cV9M79Gkv8L9
uXptV90xFoZzpE2HsiGB1wMvsSBi88gURy1K5B335QfQgrmDOsDkXNPRokJzg1OyW2Y1UyBM5B4n
bqIWqQaX+T7sGOi731bPcgJBVPOd5wJ7+Ay4rFfpEOYrExKTW8JubqJwWtWuc6hAv2LAw/lnlOaT
kN0TedXN6KocVdCP7mAbApFUzo5+BKUjf0/zAQKDNT0jSzvr3oPuHAn0LOKGwmK4Z4dA/PIuz5Hd
qPVzNDQE0/30gmxa95Gix4ByRwUSH9zxG6ZVrvHS5Hgdk2Gasm+/LDD2ldfRx5RguLMMAOA7C8+W
iViS1Ltm7H80z872GPBJ7PDPMr1EXpUO6WZv29jBrrQ+SBN6gPzBQpF0yNpf0ljIH23zVuQOJ7/+
Xur5u1MH34ULOaw29qJjhGAJCKcVd+6UV289lyRex02ZyztbMcrTnTPJzVOPxt1aHV11cbaugiSh
JITNi4nlSWAWydG7FtS51ytPt345OnPkvHhxb5FCjj6UhcWVHFy6NAbzJiKCchCTaYSt5Sn2MSga
cC3qtpI4LHMMzYm9o3xWX8L8IjQgHJTLZFzrGaxM0btvRlM9CL1JlpXlYWKfSGGRZlxz9M2w2eqX
tiT60mjNZoIZlki8TvkYbSkjWWC+wEURa7uiFBuwLc/KyJ8wYrabjAq8zve6Cw1Pl9aSp3byjmkj
H5E4vzurmi0pNCZi9VQl0wmRPmqjdQuF82zgKMma/tFriQVEOj6eMnjtTOpdyAkgHs9fL+PloOsg
DFsHZA5m6QLr4SofWrpYp6lc2H17hTb7Sycy7gpi3jaQyVWcJtfqRr8E95JSOoYzLF6RJCEEEfjU
9PpppNVHj1hhUxTDVdWpA4Nwa0HXI2U8M8fXXWie/mxrxm+aJc2SWBTecG1j9g3jkTb/nsOpgF3D
dinLYts6ZPbMevwuyvK+MrA3ZwQ8C/auVLiC4Kv8VZSG/RJSvrNs+vAZIRjccz8u2xw1zIZotCTp
VGO2kz4be0oAtoEanpO8+mCDs45F3K51RcgCaRyygon3hcKQzB5+q7aGcOR2e6LSxjLTYPyLCo6N
rzEEjKpyMQ3MmaIAa9fkMzG2ynjbxCETjowUOu7QL7Im6ylvmW7jdlowzEVmT28D26FlNdikEqBM
golatZbuHkLGskvAWO5K0bppluToQykOledQvTC4ZOnKNQkcuSah5+Myah04rnyOmdecdTottdAi
fEEbpnK0eFczeSqNVNvEsUZ3SSOfBg8/pV2mJ7thYIjEUnTxK6vwTUv1V4l8u2iYduMrwyuCXLC0
H2SS1AferL1KbmkNikZY30NLZ33ux/i0J41F2t0Z1uw7KTQG4/AFwCwhU+LbKxCmCznsg9A7zWP5
OtqFkfdk5eF7hElP183PzGzJn7jlt3DAGRtjDoeZ4UiS9iZ5Yd4NAVXaD1ex3//6xXgefefK5IfG
Dj2jFT7P6fbk07O1eqvNJA8No9iy8TddEfBztCe7iMpd73oXhN2lYBe7MidVrm3f+6H+4spKty4z
Dh2GnFNvM+rXJxLDW3swYs47kUd9eWcWBMuGdauY9sxM9xQ6SyzQlCOOG11afiatjodxPkXGcUen
4zHF0Xsq0vA96AfjaNTda4DlYZkY6TYNYxL/efKjZeXDKLVfJPhXvz7bSU79KMzkxGvm5R0J34MI
2RbyGoCyVmZpQCbDDVXJ6cMEercpjPhj0MN14YlPYTZ7EYf6cmRmuHyLXmVCpWnRNnckduDpNd2T
2Rlf1Hd86JQNxG3zxHHiPmpqmJ5ZCZPkC0TYd1ewOSW926xhhTzYJp73xi3xeOveSqsLvMTts0eo
qbQq1lXWytrUfhP/jVItIGCp+eqjwph4KgaQb8y3Gr0+FI08pFZCzygZ0cy4uj5AsK79iclLLML5
mxituwHV9l3466boCB7H67ghxGyLV9+yGqQg9zMShbWrQXRRLGU+TIAAMmeAu0K7i8xctnYquuuT
6amuQQKhDyiUNm5Awfrjdcw37RMVFx+eSSVgWSY3TRFEjsJT2febPtPaNT+/5CybvfVTvjB78RVZ
07g0u/BspM0+DHGlKLHvMi0mX9/SnaLvRIQbz48MMnKiOE3l9CwS6x577uc8rFbkTuYXkwwlNlrv
vogZiQ9XvWaHWlnQ4HANrqgKYuejpbjby2dydGxubQwrDNS/AzhlsuV06FnG2Y2qb08F1bIynBdm
3tzpmNRz54Nu8XrTlMaaWQsklSDbecJxATD9giaihKU2833b9YtSvDByT+gpy+4sa7oZKl7ToppT
SzCQvGlO7IFfiW+mOD1+sPLopDPuI1bLvU9CdEHYmQeRY231Ggi747iHoWm/6SQsmCQQ5VDlQ+Mh
xxrJ61BEXwMZbwAv2UpyHWwqD8lUMJxs5lBCraqT3UcrL5Afbes+KsMiRUQ7cILMMlpMD00L4j9I
H34xyd7ZKcE3XphzIH6lkBN7HirY1NjTlAHont4HPlZ9dnyV7AYsBXDIYFBufE2+tcbEEN2t5vY4
PD6j4RPbTedestZkJ9etJqGis9HQDGADRgVlqj/H4XSRAl90R50gLhbobHijRuJ8/E9IKlbHjtML
oIqkKT3DMzQsfA7D+N3TntApfbSv5EkSd9yx8a5PMivlhgKI4aw7ssNbkfkvPCBeK05fh9Cej5JF
Fx6HclwFtDQsnDTqCElGJDcZn0Au4iGY2+yVp+gNSiHR9ydXFbdclAdEmo8qdt+0kJOe09GSpqc8
gpIeRS8IHyv/VjbpmxdSC9j18NTqOrlTcM3VTBMHr/6RhPk2mnLSL7qHQ5DbJBpgNEx69GOn3YUj
+UMwkCycODAGaXTLlAPpn7evSKx97qfPsuoOjGJasvl9u2wM0HZarj91CWwrXIH3XUMQuW6ZN2Gz
fOYg1Cw81a2VHryGFW9m7Qu5rtVz4Hk4D8N87tYDVlWU20hHMQEiFJY6H3QP/0dSllVYYY0BEbYG
2eTFFGwKlJZaZZdUtLux8F50zdm1IWFXUmhe+urOdCt4SpWVHrsy+p4mHWZJMvy4qur3kYa1sbff
YQvetcBC7szeizajOie5ICxiiF3oltEx7LPwIeYUsxikM24EBImIdqt9wYSGl6Z1J4AdeMzovUaA
xTBjGu+N6F9AEHqLMDV/LFZBJkH7BBF/5ZG4hrr4XcWvfPUL3rEbgMidK6d3hzUeBRqIVSjQGdkC
DYUO8FaIPRSXHWinaVN3HGFoVCBrAXsOdZ+DViBK7NcEJ6YOJXU8CNlW6yxn61wpcU8u6QcI0rS1
9GqfmrxUX0PWaQbA7GBKeLRqNftA7bmUHZ99OoL1zeWr4aFbl3oNZyC9KQo1UGjB/xAmwLvmuN6X
i6Nt0Roh9sSJtj23oDReBk/4w2jPMI17CIiXiqARD0k4uhEB2JDtH4Ywsaoq5+QZkCyrng+g4Sgs
+WWrhNdGLmI/tngwnWx2y4cw7nWOP8EExqfYZoXL9lpvIEDWZxnGl5pqrgWL9EIl1mfgO0sGTsFe
ty+0D9bsEXKM/1CKaBFSrw3zOK/nOrWNCFsGpxXwvjYebOa7pYiXgAUhNxmIcbqvkSMIbunosuMm
tblsE22fNtAluYdvU87nxGakWtHxV1HRJMowXJVFeMns8FIzTi15V0QHuSxuHqKkNRdOzILiEFlh
w4i1JOB0X3VscQI/B/IrsVK1lGb3L52qN0Zp7ekhOcftcKun4ANxemcn3hUJa2OZ/Qv80FsMfSjk
JwKmjH50E385RtbeDA7KDX+8jjpYeuMzJoLsFAkut0P8NJTVyeII09b9bqh5T8PJ3Gt9c6au4LHy
AkZe4rWNzmONxw2w/xoPpLEw9P7Lrput54QXz1rpJkjDlhkX0TDz6AniPcLdQWhpt2FYMckgB1ra
prH/82drzkCYgTj8MoE8wMGDB3tuPGgFjxnNtsqV9KxtlzvPsRjfWwoPVL8TrX5lFJsvSg9BO2iz
eyfjmSTLVdFZ5TKocLrru8aK6N3gV2Ef5szzv+kptuhPrMarDPV7LxlecERwdiyaawR4pXodtek6
TurHiwzJADXHShCsMhTmo0v9buwhC2SWxmXMfCO2UXFNBjMwgQ6FMTCGn65CeJAtZWNQC0PuJ6MC
Yq2R5uidWKwSpz2MKAf43INyFSGHLPR6uCVxs2VXWK5iOKEr+Rtl8k5Ajl/rnsZAV3soNcltU+nP
7FGybZvKvdLTcE4XsiVAyQsFt7IqEXmLuP2q4A1T9+cvbRldwwyAAFm6ah0hfNYeE/Ye2ttGGyTj
PAK4qN9Hrf3sXfupmPi8hYDg3EvyKCK2lmMCZpEpHjPmBvRD4BH8H8mUeXWfbHTB7ZX3/RpgaM7A
ZXjV7YFOxoFR22hG90lZBEfXmTZVS99g5rsPlUaPkRnZ98iAuokjaZ73vJi+2NeiOgL75PKfY6UK
ATLRghNFEgsdAzahl1Pn1USuZ2YQ3pDgHHL0re2LHYGoC/D61m5br0yhyAAE+1RE+r2rxHMbYKuC
tfbDQPzO1/n05omLv+3oFJlXiBR5Ek1D6kwhqxrPEiuG7pW0rMVQlSN+tKO6EyQcNpRhdEkr112U
hQVUYHKezOYeGkMIMtu7aAwRuH8DYPjZ9Egoac/D+WCVabakeIHFLMtWqRWIpQbNdcHsxyY9Ahf5
E+4ikyRKboyepdiJigNB+JOfPHcty7tNJYU+1ueebt8ydU9Vqy5IN4u2QrgouabjWm9haI37CGJb
pi72ZJG5m9ilmpCsZDOekbMpouwEXtjh1nm0TuaOdsqTfNOZ3W107KXf5+eG+UavwH7WhVdi0Wfz
7IIjnFLIXSFToxBbbX1Uer2ZsT3cVPgyQWNFSxIdh4m7JvesvWGON6DmpHWgBongkKAmM8ndesLS
7wov2alpeksqnC5xHzPjz+Q7iIX5G1M7ky9o9mtvejYwwu53pcZXjPjQsRxt8SxtAqVdI0NdMCpt
DBCIvde/kCDHS43VgEcMR7zQR3iAnWdHuN7s04xDliWLBT8wyMqntLtmk/jsh35nJdmqgPZIYv/T
1+UnLLn3LizoYqnPQXZO++jmdG/4yh6Grt5hRn9H0wJVHPGo8uYREAWzF0VvJC1mBnwSz2UH5Lf1
xrH5ofOVBIlh3zfJj1+xgNOHyXwge2m5I3imsCAZav7Iad4NYm/Tm/2NBOuP7vS7mg3/kkD3pS7q
rTEEl0TrXyyzPiKi7A2DvM7cykHygkdYzrliem9q/a9XN+JKpvVqcNcBm7FN4dTjktg/wp0C6h5v
uliKZV7zV8Cg3pii/mpzrbnUuXbtFKt45w6cvSU5Shi+ga22tKmAycvsuxwcTJDx6MWxy/VUziU/
hvUsfMaRUbRVhf5u95zzB5l+jTF3a8YH6rBdgQ7hO8lz7q8rs7yM7vysjdgF2GPC+V1SkBPpX74X
7nQMw4BBozs6RYCYJNPNDu11T8vUMuNRwCKHWUnKB2IfYOkZfnrqBwaPS0zA3Gh21y7d+aLsHB3+
7hg8uaZ5IkgmuZWtcKU1YH0kGeDxx/On97TlzesmMHyY1O6y0OIZx88BFzDZgIAazKOipiCsUz8N
bhLDthByrL3lly8Nl2ONryP+5Ll1suzqfv5kOqIWRAuw+g+PPB6l9eaE3b6cqqORK5gA8HhwfhYt
95DW79Bk1x3Xb26jwmTjV4wDpjDCH6OYrl5Wv+CqOBWt/UlMbR402o/N0FdYiuzPqhG3joEHF+1T
FEIA8quzNr01FCyalqDPq3m1oYz3LJaa7HeOz6fVhMOubceX3gi/mk6cZMs837FJq9IGv9cixh0c
lB4yXx2ImPXgBICbwc/ftHj87II31QE6v9R5vC5xupWORbWF5V7xpB712aDNQkKBF2iJ+fEpTNA4
TNwuNEN8xmSCma+qn8gYXqAnPAaiWadc0RBsTjFytN5B6cZPtZ/fGjoRj27JhVNO3YvOZ7QQBSTO
LnhMFNqSJfNrBTKAUOqVzO88jtCvDgzYNjPebSfcdJq5bYOW/CgvanB47+ZVKIrDN6bwMGupYDEU
bFI12qdEcqOG43QdDPfE0eEnbC3M+vIRMXGp0uhis1aib/NSPQsFpnrGJvg4YcYKVYKBLOlfPFSu
gCNiZwabjNidqSMpzIsAzM+9J6+5lCvPtxkPAPaMinHZ6Cn+IUl+Jm1oHOtv80IRSTZ9kTWSDQqu
frkzanUpeRAWTfsb8p1rbLmQFAT9M4hqk/4+DfITVui2AmRrp/WZ34TjCvecJ7sdhFSAY3x7iZi+
glf0XknzOEgk9nQyKSCV5SayFpO2Y2PwiG96o+SHxthfDuFF1tGFw/DVkfD+XOY/Qf/CsGs1lp91
A8cr78CYBpQ3VGm+sgwOdPp0ovH1xYTmzyFMeqs+b1fz1rQsuWgLolO4R61heJnf4bbmHUVe4EG1
jDmAxwN3PPttVHkFENinjzB2l/gu830ZpKcuAMSuy5xYSCi9NUmyOmTT2aXeTZEovE+Gu75p41UW
usFKj9otHdHtBpsfMktt1ycj4qkBb4rNV1ZrG3ZUZyf7bz/QT9aEzfj/8AM5fzOr/Ec/UAXF5J/9
QHz9v/qBhP0HbhvkNIcorGfrnvg3P5Cw/mBz7DiexMtC47Tg3/ybIcj4w9KpfXM80zAo0XPcfzcE
uX+4ls6p3jY91zVd4//PEMQ3+rshyJKG6UnHNi1dMGnVTf2fLTXuYNetpQTT/tIgqYfH2MjyFz2f
votGxRt2SMWySG114cGVJSB7gsndclsDA3bpuZ40gUZhNxc5q9mG460xsOEk13Ged+iSlZ5vY8OB
PCDT/vTnH0nds7WrBJW6tXn+29v+n3iETNOdPUB/8whZUvCfY1v2bLFyhTs7oL4+Hpnm1P/yD+N/
qn6obaNoo3WYy1vMIZ0tU7T1m1atq1sbgaGptcrbVgOBcIALUE7cnULHvcvNijpj7ZwlRb/RWgzC
VCwegFyBQTLsdShC8ODdtz54OHAqdwU8RnBmpl+QJNPToJDhW8rJ4c0ChTDb9tBB+AcX9hP3aoDY
1ZOdDjQL11X+0MTBqc6h/gSZTidpEb0r0z6YRoMahuGR1P+qF5SHI7FYSxZw6ivgn6MFh6ce5KFq
mh9JBmKFdrMB0j0twfJ+Q5N4rYh8EiTw6L2eyme30fHj39nTQMtt/SCq/FmbsvdQ/Wp1ej+3ReVz
NrimD7yeN+6F7uwhgsx+gBcJaSN19N0ES1JW+nmYogcrJ4hovOP/0dvkJIPqy1TNxQz7m1WE+6Kn
8zkRa3TbS/0cpdEutusd/tqVHkSHjIe1Fee/YSPv2qncTToUBgw/tDN06r01Qcnk0ZMwQtTXynwE
t3oGL/Bo6f1eS+i4iNWSoMO2b8UBatRJwfLifrsvdtpYHIu4OudWBYpW6zYGwrsjok3JZiFjKIVz
s4n1xzKbTm6trpa5itXetIKtp5FHxsJCB/Jb6gb3Co0VOD11cviTQ3G1zackd++RSi76lKyIFO48
LCZ5iuhfwIKbPloLRa/+E5JL37CHh715LafkLP1DK8J9CvM6jjoqgKvtqE5BUexrhn6eDFB54uJ+
/mVMR9vntFI0zp1D7AW/yG7UtGPh5he3do/FVJwI+q98AzEQ5Wvv6ulbBZ2EGNiCgc0iMyi5tpxN
Fp/1sMIfY30xBH+Tcnrz0+6pzblAc9Lp2bhvoL64nXbfGrCPbXEqom4DCxzHeLcDZ+2q6TRExDkL
xOlAGjenUXTRyOHbBxm9oMp1U4EZcrVDqawTcNs7aYYoP8WDW8dw3Ab3qFw6NAKu/9g/1pb3YMba
Z2xR/oORLFfOhxkShzcbBvuTD3Yi9N9KzaFRYZem6SkNk52WovYWwyGwxl1hqKNkIUlSbd9wQm1i
dz8E3QMbXz0dUc2djyjTON5nHp46QEIAhD4zV782vTq6Q/MVux7Zl8k1GeSys03JSdShd8m7/ghw
4skwX5yWQzvP+7p6jthxmzTQeKJdcuDb5VK9Cdf58pPoXtFBo0D62dZwH6Y1FfR0QcjG+h0mHujK
cE4bTw3/ej018jR/iWuSMEcEffQ6pKlYP+mB8Wg67a3PBLZ469nLdyQl3ssx3rmVjjl++qgF4rsn
n9oTidgrvco71++eitw4eRXcnTY7TTDXgIBge2abXWZIqWn5PNVs/qiTOeupt6Pw7ABZaZdR4Vxb
+eMsSDJh6n8KkgXF1B/LHhWhb9mbCWSBtht+EDoJpFafYdveCvvOE1vR1t9kr75gcs694ZAPOm14
oLdJX9FM/Svt4l7pDazemZya4v0yDACEpXwNgvLWevQVYPceIjIFrvhpS/2hpherp3kv8RK56sPy
5hZS4WH/HJPxYLQValC6C/L0HZXkypT8lXDIE7DMtT/vHTX7NHK3UFPLgLtYwb3bSlFecCc85GZy
KbzwapoOWPwg3iXsIBeRs26NirmzGkFLeReFnW9+C/0ifTen9y7BulTq6Zp0grlDYad5hm6xRfjh
NQ1TFnkErrsnvXpnBeqkDfG9HaWXBgpNb53tyn0pG/eqfPcWaONj4YdbGJxbZxqf6qA9a8O0mz8I
GcdPVFScWANea+2xqKlS0PjlZHRWRRHsCGR3IYSBCCYdwN5hORCXjphpE+TYjOV4pi9im3rmSa+d
a+IzFZEFDrKczIodvapaOyeDOion2gX2hkMmenwyHOo0OQVCO6TohQBfgCew+pDrGiqcPQR6j/MC
1vQtZZf7UY9PWej9iiHxVgIDOuEeYv0bPfBOXpOdJWXbtWXeZ5Jh8mz1c31tR19F28Wc+MRNk9Nr
546f8Iygr4EGpSMTDSi7B1aFYxAGOPki7ZKU7h2+JzsJTq5nPgy5YHUOAMxoTyR/d3P6j8tiZcb+
HWD2u8G41mF4NO7H0b/LuvZNyxlby5Tt8gtFkU8SJhJpuWe5odTriZd2qmw6rS2qE/LpOfT1nYfx
3/CtFxylF7MkcM7CVfTkBw3/Bs3JtZ2P/Oj2+c3HeBNF6G8uynSH6stNbSXPtNEgVsUnvb1C0tx5
U3MfJ95+YFbR0xMPaSPYVhaTp6C51Xb54kasesiqrFDjuG0Y9G84/mK5WPcDvaO9G42rQhmXPp/2
Pa3XyzRk9gTx5NXGmmrSHLXoNf413ZkvQWPdhTg+qureyuI3P8KhbavPTm+BJDPjSmV3zvhsRx8+
W8CiFrfnqlSPUZ2+S6d4LW0eGVny6802uyHfKuu9x/XW00w15NhAJURbUNtHnX6JWGw9Ozql+XDu
cO10iXjJE/cwGTS7y/X8vA8YFQTx+OXjpFombQ/wBAccbxEspCTk2+H/+UxV17G9w1bU6M0Kzsez
Kq1u6aIpmtr0oDKSZA4p+ilsL5PZPneZ8+M5SC34XF/KLAUBuNIBVAnDfEhC9eil9ZMYaeo2OZaC
fP/BHkY9zJ8vnrKqAhcHt7MFzSXUARxRaOga+RZ0ACXtcmeEAnrXdqIlpnUxTEvjanNaXkxRehqY
1A12+2gLjV7E6bkya549cne19JoqIMZemtzSKgaWZKFX1lPVhA9tXe/QWzBmBKiHwZk4JaRb8vqZ
/t4mVEgMTs4R12T/kWOG8qUDJkbvgwddA2IkwkNsJ3c01Y2nRpb+JTOkxnJh/+SMyR2e/fcB0jPc
Tm1a2ngkEAyfaACOFmTD2eWhTDX9ZTQK9TCgkJ4S+qlDa85JZWKrWF8B8S6bzDD2owNqva52jhY8
CJpSmVUzRQMjMjmuv4R80XAHsnXV/TDaSjoIzxRWMhgUu9LJHihsw7aRA0XTw4jvwfmaFMxzbMR4
JDhKYrIJGEUB7Vbyf7N3Hj12A212/iuG1199ZjEVufDm5th9b2dpQ6jVamaymMOvn4caz2DGY8Dw
3hsBEiT1DSTrDec8B6XOML3S7lDtsbWBbksQc5P+SkPwWXDTDpkn5l0qop8gGd/FBDEklAFxX02F
botTSE3kRDQocb0ZUaZZs3SaUYhT0VkrvQjW+DqsM5sXYMMMxMqOC7giVJSnCQSpnjWSab7VAUlx
nhGw8IsgGY7Rkz3LcitSQJeFDfGFezJwkTnRSj8ZQ/7o+/Nh7sPfbNsuugcrVIFCGj24qmM3f1Oc
vNBDn8rYRAvXL2JRF0l8PsUrq50+lt38aDdox+1uO0/ql0UjQQ6ptwpMPW9AQ795PkdF11rL1bht
soHlHEvObc4wOm5Jc3eFS55p8dyM6Mh7U7KAA2lVjMF3nBkPeZR+C7YRRFhx4C3DS2MsPilfUZj1
2WUeUQaXaEMPLRp8LFWsUHegkoEwUxWt8jB90wIag4zNzZyI4JDNLU86gnXowkAPJc9DQf48UbF6
YxTMvMfR+uVE8DnqkdzoBdzEsnAQ8c32GdtU4QxPrXIjKI79jx6NS4iIS/FUT2vEPIHl9RsccU/l
MFf71gO7VrnMK7HLugzMt2mENnBGPQB+Re6aKB3Zr3NJCY4ywE6Wegw8uK94DT8BTuCz6ip2sp6u
txPB99tIyWLbZ7nc2eDFOvhPV2tAR4QUaetnzP2Q7qLdAxvzkPI8XQdFDrUmIO086tgNGJVm5Vtb
36X0jE0W5Ec2dgDfMMz1ZTQfc4dJqFPGcisYqoJTGV4HhqoUyPVNuyJDa258NTq6ommEKD1b8drz
kn7NfRzlP6WZsXElPWVrGv2+Q5qDRPtUca9Alrgjiw60wgcBn9ZmdztjryEGTrrrWI0pggmghV0C
wraa+mJbzu6L6QSnKCMJRiHi6x2aSM9JH+rFtZ00+BN8nu4M5YiR74LoSeY+MnB4a14byvfJnnaV
fii0azzW4RKCOY/XzHKopppfGStZ9hEOKAD52xEz6g/vKWxa99zyozNnIGylQW3mDT0yWmoFYgkd
A69joLdobaddThvs1LH1bpT+3WWwu5dxnK/REicvy8IoaJ+moY5ZVbjlpl02c9rscd+gw9aDZAk1
I4rQhdorxrI9ur0BJEBGNvRqABGbOuO7mQubFXN7Fi1CPi/22w2zSb6TG+i+FjwhX5THPLt22oNl
0duMkXuwIvPudYTfsTUvNNnppY/mnPVMgdY5f4grro2yBP6nBy4Fmtp6/KMzBphqkfUPNfa/1svu
gZfBbPkukONif8DJ4DinviG+SMJTd/jOrUDfnKb4yaD903Z+WH0vGdeyO2Jvvm5jeH5OBdPFtziw
i+GiB/ERm9BvJvZbO0ORd18E2F26zGPiafj5U+wdzWIgT2cCujyq7KG0qpucsQ1G3oBssgnUJi0k
sTASoxDaFVSeMVLKzB4+QBppAdWsHWYyqyI+k7Bk0UAG1lTuZ4Qskx28Y85pDhpVIrliQkJ9yirx
a6KZGGw6+PHDrV6jOTYu1ZItIWGgJQgDtG+iZ/fxRttGzSC19pcMzcckXSR8LaV9kQF4cfhLnet2
Z8dhsD6+uaS3kVzByNYyoX9B1zXZLJiO9zOr25vtITMTbL4rm4EA2Sg8DdH0aLEtFohgGvsAO43s
XMrvJBIj2zz5Evrzkw9JE2dXC48I4OAU2C8opXGzCkzXlV4CHi1elT3az2HQWS912rznWb5P6HDI
LL2OmJ5WkRYIg+ryx5BMT1a5+GLMfSMKOsHA68hZVe3FDUJ7I6I42WYcCnVERtCMQGlMmz92p99J
8dmV7vzHioa3uEGW1js/s7z/8kZEiRi42O6BZtTC+84cyyJvmXLBoTCKpTB/5pADtm1Y7XAXjWtk
JV+N6m4NQnEgarBr6vxgLCUyfpRVqPGy8rEMq79hFo2FgH80rEOhytvo54qZu7kJhuFGdunNZmu4
8+AbbqOYA68mrWqbV4yzgAW8WZ59JNPsz2i2wKbaBv1gShwx+QH7YvhOEpdgBNf4TSAKjq0CTFBO
iT0l9TUOufGVTwRSQBb5II0f2H/vNRxa9t+sKn2wO2o5XNF+gB+QmyykLGtJqmfvlG8VSwlUeYId
SYI1OOGAjjKM5UZ5HYLixL0SA2qg04jqfWcKpKLpje3Zk6iQfCR5/RiRH7afOiJb0LC0FNCtXLM8
fQ3N7hImzkXa7byTZG40ESiD0gMPdRkRdKx0bYIRZbdrfDSpvKqm/zMsKy5twCGIsfFvYXdAkJDw
BUvFnRNKHlBVC/xCcL84ARgvT1ZPtu+cKsmuz9VUiqFJXZwtijfvMfHHgqGGD3iAif0e/esL695H
pfcwWhk2JO8EMTh0nWivJiZ08Ofby1Q/pmVT0vGz8gStzaO7BrNBG1cbITG+jX1EWXicfXaktP5P
Ip3ferNzuHiWxzdm7CRBFGuOX7Yo9mO8447FZsPjbTV34muEPLlmla8OZT1s3CU73BztpfKOHjS2
nSTCmIUCYr0IxnWoNp3XA1QHOVTa4jF0YYhOhvUIw+zuZfMxQyYEOpc4NwJNS9e828jTNzwiX2hI
99ABv9IAckxUMEJPX9lSnqYRCqC2BxwNsCj2qep/y59ZiFBwyFgIIbew1qrJR4i9dNVDaxxw4+27
lHnJLJfKpecysW0UAXMp8g2EvnqNqoE0Zmt+yYZuVzU+5bQI+uM8ym7rdbBceWE+klKMaV+5Y6H/
jZzPUfFihvTIufoH5firpOMBSIhK31fXmgTaaRjfI6IcQTkFNxn2cgcYNuJZG74qbT21TkBUpnOV
OEA3XY4mF+R3skpfO4PeJY8vtE0H5WWg0xsskcb8CF9+Vej009dc8wUU/03oUDZE4jw4FflR8SFJ
TZgu/oPlOU9jQ2yOI3OOAtqYoIufy8FnMdg+29afLgdhF5qUF93fthHyVOByaw5GjkOiUOap1OUT
aXW4yEnGQSCFZS1Fb4WJYz3mRG22M8VYriKixcl+9+D7YVM1TpeCg3ZrSWvcCVMjnSyDH5yIAocj
AfaVAONqJpTV5gOJrCAGY42loR2Mk0GZmEwWzv5oqTeoDlae8pe4af8yEkaw0tRQuCISzCcBrX4L
b4oyrXxzLOM4Itna2ihx1tFT2+yCGjEQ0LxoHxHgtRaxcwpS8+gVDsjhMnml6WAkZhblhunNBauS
v29cdQsz9qCWWa9j4s7oOniDsZXz+BE+wQkId7wSb8gAjX12HYMTPwK6njSMZb1gH0KE8XIkm+XA
4o/etD6VRUo3SOHkt2BLLVeeRsGqcCBeHfNZ/qv1caFooINEOkIln7s/xL5B/+ut96R7gwR48l19
m2t9lalg/CD8dlX36AIl7Ho6Cqp50tehr3zUmWFSUfrBRuMFnAfUPmF5h48fAhVgFrWuRJdvwjn7
M+U838IR3ygKdHbfH24Li6OfaYaA4txU1vxGWVps/LH7aArojfB7v+ZFQmnAhQk8xX1TUI/D2fuk
QeM6RI4n/OEp7/lNaMw8+ev+y8afsWEfU6fkmJn4wIE5NVsjIURuse0MVqT3aWmSe9elVJ/k+rYL
8biHXUAa7PhYmzwsC3NRfofpT0TtHR5F0KIKYCpJuTe7VRgnNBEVsM7wXLrGmSTFremDtKidmref
nFTkqtVU8UJmYZprlbcvlSLKzNA2NkMghE2ew+mP/2SxzN6Uoq8wZWruTRR6oJrWfPh/XKEeM9Ms
d8SZpPGEeG9C2DI4KLLfirR/lsn8h/ZHNuW5d61jE8mXoJh/FlXGpMb80jGWaHsevmB0nxour02J
oSqvwZ77wyehd3qrRnCjhi/LTTSSjye8n10a/VFN8DW2lc2CFTxo7o0QIr4qBPboSYkUgUaPSLPP
L/WQPTlYLkOXiiGT52gWe3YkSyD3XpI6sO6NKt0k85IUrTBwkmAVUjEm7Dxcosls+N2ySS6g/7Pd
IKdLWCMtVBOr7FNnwfvNs2eW4nima+w49VSR9+rfA0hyaKDind85W99LAdp0jT7Aska3gibdkeXV
0i38UrsIdtQk17FsT9g8Sjd+EGZGfli8I6wbRq7J+igSv8k8bEDjBBtik6fNaPMJ7tEDVmt2gsU2
bvOrdDquNQJpZM/3lHvW2e0ZNBGNgSxsDUdw1zbGRvTAU4rCoICzpnM0zKTUYQ2VArpO32MsJTpo
q95McxipO/lkB4NOXWAXpBTTso3fDcEVZHV5DmAybvfZcK1lyf8Z+E/TVCTr0sbsHzZngIO/HPuH
q9oPrzTe0Yr8cFPre0qHn2lj8rq9M7Ld4cDUBgcXMPikv3b+PiuxaoQfbkhgl7WlwtDsoKbOeB/I
Dylrk54GTx2fI/TBufdoE5N2r1rUQ9HZgRjcmkwQO6mOhjC3YDvAf/THnKDqpnaXRx6JvetaeZ95
nHTM8Mh8KrNk6yxKXTZ1mCTTDaEXUIX9jLDkCs398GZwN64mNT4IOPZXwqcIYWoNtaNa3XdR/Kvo
1bda5Ad6BD3FHbAxympluDLdFzB9JxPpmdUQyWqTcsrUCoFjgnGvwHQQp5z7DeLGZSDqjZBfJVLN
SpHAmfZf5hTtHURxZEhgVCBjsSRfbwcP7zEFWOaC3YSmXExkNLj7sff/EB9ATBMBX0bqn3pMFL6W
J+mYziYPq9cuSX+FNoUDVeNJLee98r8DK+42BGeSpyMwvJBktqlHTaCP9QERRp3Me95g34k6hre2
Mn51MAY37pN79ysMdEONSKOiGGt6MeyjZniJTDHtgbnzlmwSdhqARhvickH9CJf7bICrn6GKXKPr
Rq3tl5w5+Ffz2pErry12BZmy9ODGQ+QXOO5AQZhyAOA1khHboXNxhz9tOxkbe5zcfepjDSq9Hy30
qjBf9KPJTjC2hPwFWc1IEl5xS4J9gzMI5bSDjUA8Re2AA3aOkPpp/xFKDnSydMJNMvLA2kctG51h
Prh+dXDnOFmbMY4c17k3cu4uARac2rOqHzI2oG4pmwUyFKtVNC6tb1+dvAI4ld/J7Oxr49sYcEBb
Hs4s4nC5PqXHRg1szUfnOKQCT6q/9Gnxu9EkA9YtN7eIDRYh9d01iTgEIEv3gH8CWTOwvgXGbodr
NGX53iH8KjUyeLfAkDa6xX7lpHqTTfZHMy2QUK3T7dDwv5rJ2zTNrBq9Y4d8JW7i/tTPqNCded3n
z1hVl/SsZFvRb7tjRbno8ZCNRboNE4bOLME/igSjb534C5+fQ2EwDdSNL0REvhEHgNgvemvmut55
LfNHyCoXnBHncExwjjPXcWr9OLC4XTzH/rYUMIVxrXiAcErP2gL/gP5sZ/kO9bhY+/7bGCGHaXSC
Oa8hwinGslNT31+jBgdkPRfocZEdJ7W0qUFMez97+S3NhUvOQ3qXzLh2vP/+ZPeTPgBv2HcNby5O
o3DTOKa3o7uPN3HPPDBoOndDhfWU9MP4oxpgZ+DbwXRP21T6Dw2Q+60ziWQ1TfneIPR4QwFfbVng
YDdvjJm1TdSuYJ35O62Jl6wi19mLCpHg329JJ9Z94PHuPvJ8mfcegYYMA+Uv33KyPe+fKN+0GE7L
pLDmIj14NoAExZTEyYml48em4Hc3AJCZMk/yQFwRSjX5VVf1qynceJOX/j7KSD8QncAY6BkhDKr8
bfD7BxQkwSGSuyDy+0cscFgC/Rnl+4i5yYDRS/G61r37nePOIlkT26LdPMDe2ZhWZpyZ91L9FxYx
kbM9neqcdrNQwVYok6y56Ctw2wMM7fbZNF9LJuFRmSLwg7832uWxjYhmBxWy93DHR+ju8Zl8OOTh
vFcO5o7AHbZpDyGqjwRDHLe7xbZe2AqCkombjnN5upAz/lTHVXkOy1tDptIhpkryNaaZpVrbURzp
81g4e4b2TC3CPD+5Ybe3tfgI6IBPcaKtXdxHBXNV9GCtOVx6wI6NYdZbLFW4WYZj7QavIu496r1A
PbCytdCadfYANpYEW0rBjc1+/Yy/e6QQC3OiOV0GqMjmV8YcbF0f72ZjzfnaAyeBgfS7Z65/jXLz
7PtmfzE9OChZ/casNnsmSegQJUqRwYCAMRP6J99weugtCivnWxsGq0kUyRfLA+FB+zXtpcHXH5Fu
g5+uPOfcmOSkdBetX9OgdyjwHf8YBnOA0z6WZ8i/FAwY2wyvPocD0c85KREITaJbVdJsW6N4sbzO
AelYfTp5zZZ8dNWur/No48Tmy5ioNfVZaYPKV/U1TPBIjeZVG3a2ynvyNCJA09MuYmlXMUCZzObZ
9SFzzBDjLBaSkGyg/ULoIdWsqcyDb5A3z+RnbKcnL2uPSZ0dSFgth/qgiXrwiBqUInv0vPhjCL11
2Im1Sn/bM/hMEohQwiMHaMZvZOlvlop2bqmuaSZ/uTV7uDpjMjhAlm76EUWEhhyQo1vXzrBqVYpC
cDOw0O7z8Ce5kR8mVrVKpj+4FthsvESI531U0chCbjCKvrwg+E56eat+CHN6LUKGcSEWXYRR4qKM
5pCn6UxAcnRtRPaa9QXQYWub1QlbED94HYrkILjU9ky1UH7k9yJuP2t7gUcbRoQZrfgyWP4shQg0
f5YfHM18Po+2b+ZnrxS3KZXdLkucpzIc0gseXm/zj7mAT1KXMt4GM4e51f2wRw1OW17MKPidZ0yS
xjx/g4P/3HhAHYT7kOXmSvQDU3bnxz8S2PTaT1nPjG72nsZiHxooSxOnvasaqaI2TMZrpAlvXe5B
wIE2U/OtGXnvqRt8oUwBIg5uh7p0CEg1GJc4NlBAmtRyTHEWs9lQBZ8C4PEygPwGYoJeZpneDtGJ
GDGF+8TfYwCrO6cDZM0GV+X3sql+JEH48Q/iYkdlNj0QxXBEe+CCpsiYnMi0iunJRXLrEQdNHtJZ
x402ieUdXN3021nVT8rCJF9YFzZDp1BgfxL04dtgirPF7+5uyrrSR5O9fdgMZ/RaAd2yu4T2piMJ
sp7ahaxd8PUNNxTlO+CB/eavqu3/M9j+L5pLB6nk//g32tl/EV2uURT++m9P8e//xGFb/s2/Ci+F
Z/7TcQ3H8BRHFF2u/e/KS+Gpfxq+6ToSFJv0Ftza/xJeSvlPU7oe7DEXOprlLGrNpuza6H/+d+ef
iDSRPCuTftBVtvf/BGL7zzJFx3GV6VgO82HHQJ8vHbSf/1GmKDAOs/T2051AB3iBT+X2uTwbtnux
apaFJnkLGiADLZ0XXWILXgc9xguu5vDST8MVDYJ9pEEnt0tMB8rs96liZ+d62gNEcR8db9oUU7Un
cdLgmvUew9kVH+rrP3zg/we5pVTyv7wP3/ccl7fBp8zHY/xvQDm3rLImqshS0wwAAMvhF8QLBK44
Cw4Mam8F8RGnEAxW1AbeteWO31bQHCggs4/E6J09cZ6siVDAObl/shzST+RIi9SMbro2zew7NUV1
zgJ8C6ioiKhsnI2yfQ7D+EOQg8E6U7GRDftrHs2XhMLuYLnO2QifJZhnxsUCOZCbF4/xMvkgjY1I
DaYtCXsZEEDCXJcoqil1CT71+09oYN+V0/4mP5p9dxZ+2Y3z0bmdAEGEZq8cU/00RaTTZPKurBCx
qNPTQXrlp13a4CK8/pVUX1a9v8hoP8SSBj8JQ0KeTEGzYRNJ0nnVxeOpV7ufVupaJBFlcnOtbGmg
3J6A8ss5vAxu+hpX1husSH4ymBxcOMkudJE+Bn69RVIkGWRS06YsY5XYj40/gesYhnU0qL1PsmdZ
OOmBmPmXkV3pxi7YpXvoyVKU9S65feuOgBo8bRkNqSK7JyCUxCsnDAVJntIM4QolCg5fOWWoHGGT
sKiwSjOiCeU8Fb06UPK3OH95OVc1eHJbDS2ipBTSM1NtokJbwmcChnax6Zw7AVgYYcKj5Qc3PLpU
F9C/QHRgFQ2TMNsMsw+2X9OlCXj9ZoeeT0f60ZkZe6sJO1QX1Ru/7ij/09dG5Zd0xmNDNQRo08Dq
/j4PghrKhvaG1ZsBxUSolYYDgOiP1OmhZf2SoZFich0RfCepOQILzE8jeQs2mDWRMSYPAkmaVWvd
g7n8AbUCLxW+2iuGu4NIi1skwaBbomFlynRlbVMfy7zrjnFOoBFDKWbLvZGfHPLzVpix1mnAyZPY
8wXLsFzVMu8f46l2Vw5ZiWiMY0Rx+a7hTN7GEb6Bsqf1c8kwUSb0Zwcf5caKSCsz83oXpXmxs+cZ
WYhb/hnM/DUVJcacbyeKXnBrIMyV6ylAjdflYbKL2c+sIJmVW1Vk6CA8mqUTEr3iBOOjn7dG2Rcn
aN/GgQEsg3J/YjA2wjZsR39e19nQbK3a+Y7BApxJs947SnLasn6c5GnyPfvaaKt5qOtQHQtq8rzC
dxyne1DQl3KOfxArcq2ky+5MvgZW+9M1mW2IdUIaeVpYLzj8rpCGlTUdh/5MsxyvOZOxViQoUk3w
Ou2IH4vUv53q6jemXb+0bbw2mqLHWCbm+t4k/SFu5Ydp6lvTNa9hy6JFZy3UouCYFcQUJEbDpjjj
Bys+bTZ8rwO2uKGbuQ184PMdBPjJVZchIO8dc5Xt3xfIbR27PLmYFsDtuIL4u48xChqOg70y42Nb
Tpd28UHHdnlmo5stfKR35PUO9sbmiXSxaS2LAjo5k6Jy3VfFW00E+TD+rJh2r0rH2kFhOZVKbohG
X3dWbq0yC3YgY3W1ZuX5VEYZOkI6spC7EOKsPJYszoypg2GBxZEANLL2uHEj0/sd5j+RnBMcqKkI
zR9xUKyMcBq2ktkE32RxmH11g4AMIqgOtkFXHUYmlCR9HprU/tkP+jGvSbFpyC4h8J1YPTwywRCy
plzcTG7zMgrVr9DCjmpfdtAGWH4TkDXhlurGneaJwchTf9YuIkST3cU4KYyG9J4cT6DoAEUCdP40
6uGnUu7vMk/OatEgNqUJURO+GkQq9NqGYV7dyLmJoCNzstC7slKauX/zozLwsVRsSrbEKwXbhKcQ
EXzWOSSE71A3oPAwPZK0Eb6YTfEkcs+HJ0QM3t+TkbGUdczsxcHjueku0QwT0equZ7slliwuiXJB
srWijBsPkcVMsfRgE4epCHelZjFdtjM/ceifVckhoqbGv6TY1FbhGHGm4nlFir6VPSvauOzUVmud
H8MIRABdWfQTTMpHK2T9DIloXFETM10Q81eaLA7IOo2e4zFw94B6xGFWENtMxvQrAt7Ib2zC8Gh3
8pQnWXpPzewYNnpE880UQ/FuslxHj8Wc38oJ7OcEdO0gfeuVr+xFe/LGzWRd0mA+zs5k3fIQXXWl
5V17LBk6nuwkyPTWKawdsRUQZN6xxF2qeo5PltVUDDrtSxSI9lcWMD5bqpMXBmWKTo5pQQ/imxww
PTzajKRXqVemP8MaSJMAjXDtem0tfkV/Tcpsj/dUM8RmuLrjGibaNOuZd4I4RuoLcC8h1Ih5ZJA+
hSnrfQ+d9ych0sitMLY+6cyYT7nRMOhXiIrmlK0jkXEPHbE9T4WsC+5U8TITNDMPwfw2BTNxMZnh
PYw2I+0mBIzVZDfh1O0tHoh0q21yxCTm4yv+sMeWNv+WxEBrA7iVSvKUHXFxbgMgGEyS7/Fc4T2A
kOPDGx9FFGzsTDePeTWRutRF4OGqKDrVXvxkhsx9LSNeKCuyvpO1CYcFRyHburudzfa5mOG+lZ5X
PuYzW06bqUdf2/WbAd9GIBBiDADO2vbaYz1ANJwId0e4TMuVkmrJJCmi566h34BtPeYVt3dTWBwA
ceNt23HYlQiOOF2RiswsDU3VvwAt4ELTD1yoIFmz/DIHtLRzqTgV+5RMkLbJ0LoyjdL9BWk/o66W
Dtmw9bboPGa0MngmnRzPsn/AvUH4TSY4fx9c6L8uCX/MWFFYoUxj87+eiMXYeN5VekCRkpmyYyp/
GL67G1xvy/hW7pxuQkrJg11b/tGJRrazKAPa0Lk5Y3KsFNI8HwRGYSJDnwbiZINAfTbs/RM9XzET
f3qaatLXX6S2RZCRloSCqjxJxqFL17krjIzqqjfYypro/CKwqzbOoj5C4Rx4JAlFjGEAT0XES7Bn
ZoixNTwnWbuteW3t7K1DtooL4Zm5CERfk1Kka3EAJsxBMcwCPiaglSDERUkOOd++1BUrtr43Phnf
fNtphU+CrRUbjuzINfpSRT2lozcw4e5fWlSU9gzAoyaEvsZRY8XkyIGfKARroElEwJUXpy5bmEOI
b6TFXJTrxFwlgBLWCzAsBMZH84yMrMjX+Mu+gr75wqXOYgJtDunsyXWS6pd2SeYRZqvBO6byXDU/
Z2YNcM7H4g+Q8nvdIRqvlXrNLTrmJD2UIdalEIdvB6F0PbrJb0U8Gpoj9I8mtW45yfXY1rClyrfM
DohZMZL3UTh3iUWdFdT71AB3iAKHpjz8pZ4qMPGgzJfevA1YVozPo9Eeq/rNhHcUY5jljY4vtDuP
TTk9cte2cbhPUjy5TXdLBo5AMtNYYRG+unZjHhDhwU+Rxfsj43nCt/Bu6HcDRThsMAtVapDcdfLI
Xu1tVj4587xcAk0R38SmXEwQoHIYMcSkt6xnFyxdGfJcydo9XSKlV0qxnCbGXTchLX+Uv+llJFWT
HE+ROD25tnNPSEY49v6uIpfc+UuEkfgA7OZEhYdUUXqkJQa8Eum6FhZ/f+uolJjpxl6bhGzbSNzX
ORp+sPzmnP9Ctmysioq5EyvsIw9Aabq7cbmcbI8/iFX0m+xkddQhe23pwcQf5xsj5XqfC5qTuk9m
VGzplcqRo62TYjc2cGKr7D4QhovVyXM3TRBYiPo4ogNwDe8tZHuID0m8sUvrMMMUkUqXax+XzCU1
jO4uy+waGXxrgbY/MtLmjyz+503XdNYHqM99nhfvcYbvaCj69qYd6728qLQM3rNUhlfHYLbz97fB
EMitSWOiCMiJlqkoSDXcyvnYbSZljw+5z/xmUT0HRdCdfFCuKzcV/t2f2Td2yziSZTBiOdcA+0IP
cA+9gl8oh+n9Y4dd//THdYN+70zhJURneRWD/cAcbeNNQ/Vc93+yziNwTA45O6TboMLm2Qjm4sV/
Guv0y5AqJSDBF6/Kq15MVbZ7nXrvIemyJwRC/AIkpsgKUtyHOHkKWdjx1ZYkCeVd8vT3z/rI2iCU
WY2Z1a0ADhEkEJMH4wf2wU8s/WDTmK854C8WwS795L+7JVpFBqj51Su9RzU39972fzcIsaBZDD90
YXBEzu6e4XBNSzQb7C095IBh0j2YlLz1NJTof8lldiaTBjUuLtqFmKzgimKuB0NpNbtc1B/oHNzr
UEcYCQYAumnXbRNWDxdp+QfwZcJFylm0IwtbRZC9SOT6b3UkXVbiHBj2OSWjnSiH8WHCiTlFHaPi
oHkSXEYrZo8L/F1Zz1S8rjvEe1sqi2t0XeR2v6zZ7W1SRC+J3paMKHfEyD+orB1vE2rjVdZha64m
dnF//ylpR8Um6b7NKgJTUj2VTR7vDSWsI4b7q4584pmWag2kS3/kS1eB+Zv7Dlyxztxd00X9LkwB
FidIK9OiuE0mVjOZjneenQCK5nRxn+MdWKk5HzdJqvIXK37D0L/viySH3o0/DqVZsA5Kr/kCj6nI
0JzGNfPU5pz2cllr876MOx8Gps6GUYYVkWmKkT9Zd72Z73uYPOAOPGdlhdJ6qG3j0ZDmo7+MYNqx
pINC9ZVz9V1lt0TDVBYyhsYGpqBjTaZ5UE40tpbautkQkmEpP/D18jcKtC59ArwMAgCBU1P+Wej6
q6yccyS4FZd+NVegIpEUzQ8tn+JIdu6licNHjMHyReY5PyXZdZY9n6Yu7JHw3QD33nqW7efADkaI
qnyzbb3/+9XDNc6RMqIK8qr6q5hjvUN17u9H5FObuI0oJQPkvKwkKasnd9chNV+lmvf+r9+jRTGQ
j4pwEAcra5t169hsqHmohBm0D9Aq+xgyrbr9/WPPtQFNzeIu/dFe+xbXl+en/Ub2EMuTQI+bGA3y
Xk8BbRSA9jE3106ikp1rFd9TP8KmmEFVhSPwzSAfH8w5g/BaLHEZ9rAxxEvtvDhU4Ouw8mlLMsNl
8ovO5+9rbbAFH1uqc8ciepjYmHlDcZhtdUfgrKsJxSTSEhZ7hIcyq8boGR0zB+vEXAo3y5tg+n9t
oSHauUk1iGUtTmxsumncnpMJf6AlK3Xtq4XqjAC+s9r26Mx9cAPOhYovL34zjpQXHJ7F3qJ0NsBY
ghfNkBPY8/J9HVWPnm3OaKkr33rTuA9Og8wOPUX6OgzME0AK72PK6kPTYmCZ/HJYBLuIm3CPwKnu
QUMa1oP6e2uqEvlrZASrnDH88e8jIY/MhEx3sFDIrZ/d/LsKfO/y9yaXjnOprTy9JAzGnLpsbpVN
tE3N2Ezo7hmsCdpSJ0oZvMPDXvad6GpHclhZmKx8u9U8HaR7FKL48/f1O4Fs7ki80DJ8lCM9DyHv
3WrZIpBdJi4sEK1jPvMsQ3YKiAfe0xrUPK8TH81fhJAQozjrQDcMOFNYE/78ws5BnGpye0vTMq6J
Zexi0ZLy6j4DkcIRbR3rDh5fVBNKho7T2+SG/5k14ykdE2djOrX/yCMcbmmCvxbYaRo64Za1S3+q
yG3pld0cBuLty0jfrSD6F/bOYzlyZcuyX4QyKIcDPQytGVTBZE5gKaEBh3QAX18LfFZdr0SXdc97
Qrs3BTMI4X78nL3X7mGATL+7zjUvKtpy8CCkJicGyXQrte/QWsLYjV46cmf2YvZePdMtDuOy8AJr
KIzcOoJw/vV17XnOPtrJdp7zuV5OZ4Qyk4p7t2vN4TPYMITzN/k4JvuhmG5RYP2NXb/amctj4PaF
cyCqyuTjtfK4mMCJn6+uOUEyJkX0szPP27JEKsNGu7WtuUS7gTEtHLM3u0KtVSUTggilGEjXxd7q
23JtRF20ny3GIaIhORXX4yVOu+DOAZqTSHWQfUK7YVm33bg6+z6RflBcCfBDHk2CUt8AKw4xcjCX
ebGBv+bMBc+AeboNiZrHzKcW7XRd/FIuwWo3Jw5JTTIbi6AJ5lgqZ4V3agAqIqVJVuc//WJUT9WU
76c8Gldq1NO5hjFA8xe3WFkJOnzLKkGBpT6JVjiLSZRHdsDgks9/88YxL5mIvtV5pw+cvdKzGhiy
ygngpVl1CULzgbGs1tVad1nIadn54YQ5cCNm6l1jRyREwUejX/mMethX+Fm/1vW8k9vGZIrOJqPw
2ycDYfEY2b9u6NcbQ3AceQbZi9kgVJyGNIcYmL47Jv3JqCnPEXLuu8U+RA4dLxmhZJcocNFbFxSk
9F3d45yMTyJreQ6G/rlsM6LDU/sgmIXvzdATGysGKdxTm+51iHbKYVp1LMqI4WPiNJBT4h4IKHox
L07ai0b0FaMWgB+JxB+un+mjrwCL+fU2Fv3APu6N08ZIywM9QrIW0pKRgFX89CfIRFbe10gWtPqw
JXgw5p5u1+IO+um4JO72pYzfQueH1YH+HVOrPWrP/ZRataeOjXTx0x5C+l0s7DzgyeiwfvWy2Q+R
+pnNg3X1l/J4yGnFAsdinsmMAuHbquPs/48ravSauQAG1O1XSWGkPczpCU7t6MfMA0fRnr5+ED/P
4z0v55PlDe1n3I30UwOm7OxMEEBBAp/ShpmgYmhwRl050ZMzY+DXcGHJflYnBnfl0eBKrkzZVLfO
QOmWhuwUhmMcx3T2z4XMQS3mjUdGmOZ4iNP4ryiL8VqXvr6iPsh3c4EHY/BgaGZR76xpke3zRmZP
BmvFi6GaK3aN9dDAssd9s2h0oG6mjWkfeIy4P0n7EWbt+AYrdlmzIpd5cIU8wQ9vyBf2gobME9JT
eQJaAxqBNtVSvBBY/clBvT/T8wcsqOCCVnpqnlkSjmFk9/dYv6FbMx+0zDxedN4gQST2Km9TsEr6
z9xU9gYGonlfGFxGFBiPTKXzaj1FZvUC55Tuu+hxiJkKCjOGSmMY73ZKmu/g0WAmEns+fW2iVgVu
1Eria/LTCeANzgsmYpKLQcqti1Np0p0JAPGuQ6TqxOmyZgcOlYFv00pnrfuuYN6FQjX7OKT/71lT
vrMSnL5zrctb0Wwzi+GzEOXvPJAoSmRGCwlX9aoDyvb1bjpSJXsZ5xAARu5U63DTGw+V0lxt3CZ+
NA0oB8huiaWeO0O9FZIsazSvyKcmBZU/s/hHtECDjE+lotdOczmp4nPpJs2ha/unr8JzSoP2zACF
SmCmzvMMfIuEMtJTJhGRxxyJbXAJluLRcNPmaET0V31DPVJ/ZuiCGvqYZMzrx6n+leZs69ImCZCG
zXulihsLHOz5isObY8gNTqPwG813Ovo4O5yh8W5Gq59LelIF7f0zeq9fsQ6MY4JCkCtWBU+sqtQb
kU2rFpvCmX23ARZVxIdWuDQwfW+mcu7kc4ruAyihd0O+PARN9xxW2e9IM55pLfItv0oMi0iad8CX
dAaj6f7VQ+2M8hgkwbD/SjoRoFqgLaqNzCAW2aYzbGVYvhSBhq0lil3Rj0/WwDk6BJr/tTTDZaBn
gozlQkb7YgNuI+7ktrZle0WBTk43QppmGJMnt3ZHtBGF3tcGqsICCDuaIPfKPGGgL47KJ52sal2r
9PT1yZSI3Eeg29cIM21EU/OcpIKTX7Z1ex2BOKRUygJ/nxOYcu127vKsuN+ZvV1IEwzOuULzqOLp
nAUMQ2ap1J107lPukW+lyQzfdDGwrNqFuOFO471LMA22YsndrGuxJ3wzYSNVe9rK12LufmfeLFdf
9ZauvK006uRWFo5eVwlH17Y8c9JzdjggNi5pNPvC6TNkDuc+g4IvXLr7QgNRiOzJwHC4EGnzWCEF
fHimwmYKBQiXa1vtdB6IQysrmiZiG037vLaARC5dbZTTYgfmLpU62gsBPc0Oi3NDDC+nwvavU832
oXflS+I29bEukwlDvxgwkCx5fU14lsRZ6gSeOIYzf9057XuLAWrD8sEYdKnRDISnSDVRLpq1F+2/
aniGeCYdFNXPlwmh+rFZcBDCyLfeYIkHUn1vMxZdc+jFd7o54h1DG8VjRl/NHkhlwcIZ7nMryo8+
xV7vR+MxKLL+6pr4wsTyEiBDfeW0D0ex1s9uNT0beaA+teAYPxDArGtpQ+dLKnj8Q3zoUyIIOT19
lbhxR0N2mG6OGup1ZQtel6UarnQanss1j43j1d0/2Fe/xv8V/an+m3H3Fwzp39lCgjmXsCScJNd1
bNv8L2yhOQo8Nxt8WL+zOIyjBRODsYGAbht7k9h81aKREzxlppSbQrsUAMuGPCxFzNdnNJdjmm0Q
4D0yv6Ib6QDnOU+qK140Y6n/Lxv5v0F12Q6Qq/+zbuStRy0Prgv1yH9I/Pv6a/+Qjngwu3yXyR0I
KTvwvgQi/8jwEzbMLotftBxqmX/oQ/6N2WX/CygvQdS0j7LDEp79v6UjjvgXiwl+YDqBY3qea3r/
L9oRa9FU/PtjKB3hWkAqcBnyrSio/nMMXq19rU0RBlvGybT/JtqLM4K0tcRN+RSm5c4Kx6uN7v4w
+biw8hEqrQVXGbE+sUB6Mnato6YdqnIfHKFHNI9Nkzzv4984643DP13c/+6l+S+EMT4jWhvf9aTw
TZwp/1HpQjp42WepDrbkDvp7o0SMFrT23mssAn9q29rbRfQ5CMS4vQ30dUzS8mIR/+WF5LA0LeNv
IGAjxFqd0YBO3mtgg1ujJjzZ6ulhTLp8S4nmfk9dKmu0lvO4qeupwOwd3NMgI0kb0d71f/6hEPv8
p1vgYXZklGo6FqmE/5DF/BNlLPNNtGRKky/WY96zdDcwQ9T592hEgouRqrmkE0b62HEsfNVIYAZz
pJkuouRjtOi8JQ7zjJVqbU3i+bBqdNgiYc3IBJrpz0WFjY+SSbMqCd4C2FMefJtwINOfgruXGB9e
0vSnFFuNHsfxDNiRFMFOASFiU4uqwQLeq137YIpxN43VcEZETOpLycjGmsfgYJKTi1wR+6Yl3pp5
GjYYAUf6S1KdaThZcqIbaQefMnerzf985RDsLDf8nx9fFCWL9MkFPYc+y3LIwfxn6RNhBYPVBHa7
m8ccLn8btyujiNATSnPVInw/DPCWboVul/QGFb+GTaCItCn8b3bpfOIlnv6kwkOxm1NaGqK/+N65
bYS8WMC7NrnHFbMqkpqiqWDio5HnQTuRtvEatbO1DreDmy0OKo5fc98eGJFhrX20bgfha4DsWgcR
mmADaJhNb1NM07jK+ugErq89OXp4Z6a7dQo0E/x4aFvNcRmvqc8EdzEY8crHrIo/yF8BYi5Q1ih5
LJZfEz1jto5o57Q9wcJZwZnXdwMO1W4oSRHu48g8AQZbeVj7t2XWg6Kv9QNV1zYRE27WMC53ldNu
US7N5yHHqOrXoIr7/K8kKRtwBhWlEOQOekPUHnC68RyRr7BNxR8vzhpqHQRMIsb2TT6UwIsY1QkR
iC8mZlC4EZTGmVP9UQ7fOOoRx9KIMbeePVxJLm1f+ljjA1PDZvK5hlPryFPK1r+EEzBShB1h+HW+
G/DNVK3AxN3/pb36LDDXYc8PQAG7e0qqpwBPHjE43jEq5cvcLbY3lmAaribeLKvGhYT3ZOsK+HAV
aK1NX9om0JAR7k2osWRaS+utP4VNe+JZ380DjgijCu/CxBxZDj74wpoOe1BJXBykOIRh/yomqGlG
tEScZW8B+eek1q3bJUEA3QjWXds6NAzdgAPTJ6nR/yJS2XZJ/RnBAxriLNw6HuoibbbuhmgTLO0T
4rCskeOzTAxxVCI4+WN0CqFTM8o3oHNZkz74nTHcMibGUzODDh6h3QcGVeVgilfhc4qKcuMxEZIJ
US9SODuX3lEJwLYp7snk0nIIx4PlekBTkuGlqaKzVOTOs4KALy+PbbcgMXRGsgFGp30sNWW5Cca0
JfDFEXt7bJpLAmwDVbn90rb4PXzfL3ddkSzO2gSyOfpip4Pv1U6MtALDO+UxfT9bTvyIxWCd1Ggw
yu3776EweTYj/KVaxukh7+pjhCvqWprRZzGr8QDEI73NVQEbOceEIqlvsMC1gLyz+sbAD2VXMOEs
rhsy3UdybigG850NJognEmcremC7nB2yAaq9xDvFluDnu4Lvv4eTvcYsQJNGhN5GBeGx8qPqnBZj
dsoUigbmBhcOIdaxMTnUpYz7wMJXByQIEeHlSebeqhFKhF3LN+mEdDod/6bJ+VvNjLF32eyXYF5C
fJ+Jk2Cn4/GwqO6PdlT9muHb3FrlDUeiuV5h/fXYPpyPQDvz2YZdJPtqk3eOwcmRLgIJcoQoas48
WGUtTncGJD9U7LsWrZc9FMSlFe3O9Ti7DWWRrvI42pu2dy2sdkGrfe87D+PAmG+ZF+ekGPARU+H2
m2JIk7Vy/G+kKXWXrA6vRnZJWqCW/ZBHdE8yiRNqOsuQPCiIZsSqGNNCQiRdT4lp41To1goGlX4H
Wx2zJfZ8NUHlJrSMVz1odqWHIAOwWLPn3AeMzDijB8A7L61PCG+Y+KrkoCLLhSk0vlcjY7y6Q0Ej
Z7EL5voXGcgxOASXfwVDoCvl9Alt+4ecHJpIPi0jjLkz9BqTv592994iStdsOBeyuoOUWtBPNp/C
IsV+0df9RX/bwdduDxM9pwPHF41die9uLQZGBt/1qppB/Tpead5KWSJiB8PUy0L9GLHGEniEhBDt
2cNguFMFOHHaxpquCtpHlkPjMeJyZKtYhg9ZRSwJ3QiGXV1+4maQtqILtZ/o36VJ+O4NxG6gK14b
xYTIa8SLjcqUUEIDrkg6TOUlXr5wCgOolTkHWDL6MpouyE3C0vAs/fIsK7w6xKB5gwMrYNbNOZz7
/pCir98k0n7Pxob4+Xy07iQy/5QzNPeOQMcTswxsh0nk7FIYh98SEs6APFxNlLj3ETr/E5No8lKR
wcLsmKvnoSF4dBLZ/DSyaN8iPM9rF3bXxSyF2rTwcQLj7ra05oU9Xtop8jFEIlPqo/EgNN+yKuFg
/tsX3O3EOWB4il3udGghjAxI+STF1n3j7CO2tF/SHQ14921GTnucOeLTH9MeAzGegQ497k2n4tlD
j/KWWyTqslmG55rGLwGpGJG0svZTeU6KqMMfjNw+t8hgy1wRb2HV6DWxj0TdZrwmY17nN99n2OJ6
zTGiPLw2cDFLZf3iqLX4KqKHsMsSyaF7qFL614OJ+KOJfvCclecUryZvEiIENCSm96tdsAManURf
75PWc67+JH6hKEK43+fo/x27Pn3919eXISnjHcvgOx43dZIo5nA5xxaLuAndFI5z7cbJAT9acFCd
YIX344Tars62TgA5x4+6Z21MyUdh2QAfmTjPQXyiNaFpACWPwA0/hS4wBVKgCL/zTl9fijgHRBVj
x0lATW17ZLzkNLbhIe3i6mOo2z8+gC7A60P7bgUnxADxOo97IHND4ZyNCDQoRdEQUpJShIK3EjBL
NWFmUYyddyZVYbeERiDGM8s6RQuD+JcwIndXCzg0GDTjy0D0ZcWJvi7Mqxx1dtYh2NS6oD9iGB0M
nDS/BN52HiYSr5YvxQLLUPVobkD8F9e2nY4UESEWxh6p8vJetvxyN5ft3TGMD6pWtJQFgu22Inht
VrtGq4DX0Dsz9bMh7WOlnbXQuzFaWOYRbJEknnaNpJfiUi8hEp3mXdhzV+MGvp4U9X0k0BgZJa0T
Ips2xhBcSJLOMI1j9kgs5CTolqmMxLpwcckqOySTwkQZ12bznqhRsUPLxMiVTua2ShlHpi1XTxq+
XtsJIbmgg6BLWBaKN0Hryhy3lH1vxKkwjYqKg2f5BfJKlCES+mqrJqp7TOYtWVxoJyBZMM9Evh7+
nrPpb6ThNrZYyIHfTr/HxIS5xBAQyi2QMBesHd2gfonGJfCAqmY9uDGSHFmdcaW0N2mN035iOLCq
coB9UsesrIh4SishUCNI0V+a7Kje4AJUMXAwS4xbU1HfvRACRC4GjPcjwE565OUFDnJxNHBbn1jC
jL2FkqecKwLzyjRCm4TS3B77LQLWO5eQ+Ja6o+aYzVdOOvpUWDQnfS2OsClPBdF6T236p2G0uO7c
ViMSOw2jsK9p5ifXlACkaCSrJk31O0pXznUWOTi+PyJZS8M1fRVi+yL3eU6aT1g3eT7679+hJkQH
wBUPaQv3xlhVQUF2F5de9KtAA7/FfAwjSdYMmnifNjFdyJBC6jjleF59KISgK6r2d+c/L8qoGKfu
VcGZ3CXhoyGgUzVzC26K4beZ/ezxZe20FLyrNfIMuSzdhNeA37kG0ozhGdv9uRw9FgDEocwSBHx9
2Ps7jcY/aBP/6iv3LxD5dlMG/VPXgsmKBbtZmVjE8cGx9HHcte6tUNwbsBn53vb0OysjQ0lny2lV
8JJh80T5wqTcT/bdwbV2ZktYpHbotJkLV2Ia9q4sOeHDisXB2V0n3ZunogU8lFYA0PLQfvL8ptvW
KWSmMLB/mzNTLpZVSpNsIBV6mP0tTBIyo1D4H8IYRBMsseLSZ/MlVxMXNWhu5C+iRURjvZkBiczR
sObTu4sh6wqd5FgDFVrHahuLFgKD2urA5VIzOznpmONNGrtvKmjyRS179yNU6F7rBeuxbyAHufY5
ZQaEfAmBfzo2zpOOuv2cio9W9NAlQ+eedDZVac/r6SV7DUyRknNctdRYLHMlioKUE1lQHHE0RxvR
F9+jSX0LuBOi/kla5lWgp93YSwi8auFYknVhc3k3dlYwo/M48jRMtHbaddzrtHyZ0bhyaDL4iSuL
FTRAGGrPyVYWtCLMovqIDMjMOiMqWOa6BtXBlxAoZcNO9LQUSQWJlmiCMLl26jmqjPqKIvwMMA1X
61uZ04OYxPSHgypK8bF7iufIeq/q9F2b6FJzH6VbXBEJmZnuU+ca3X3E5vGYE6L8kqeJSfFbr7Fk
Bo3DEc+tdhGs8Z8jhx13GojD0LG/zZX5UXm84ohOfSg07IUa2Rfy834rlSV/p13xV3Zp/G4ZE+fi
yWExzZdD7FBbdzOzCEXp4/QXreOtPRzwnI/7jn1inSFIvzYNEu7FRKK6IEW2GUiskrO7TyHPQbyC
DeyOtXnhzTnXsphABAw/Qtubn2Wglpkltoi5mB9+PSRHYmA1y/AQQh7Nf4QbhPfGGvgC4s/+XhcI
wKiEA+z7EklgGmND9GZ/Mwg72neMat4cs+33cP9WOdUM/BQ0XDlUpk07w7brHNvZjdij37JZpAcM
Jn863/oW0TL6QM04bjF+z2jKyK2wbQJtjbJnGCf8Dw2kYqc1+8yUTHtQu8B6rIwEBzKkt21qjyd2
bvjxbTg9jRI8Ajno2GDs8SCdKtj1AUcBN4zTTeVN4TcSGEkx8sdVAj2IJpzkegkvOLSQZye4qIjM
34IxCW61wwGS7I9dKsZ3qSKKHDs5+GrYeyOy2Ald9cbQ+lUP83hmGryu46x9eMNBJxVGbT/Ld1Wp
5aH3pmo7i+8eAo2PHBwVLP+Z42M5zhiJNYMM0l3Ntrl2jTW/aFcad2X1jym9cW+Mjwr77M6dgvgg
C3xV0eybR/JJTkHXqtephicWJoz3uHbY1Vgjwa2Pi9+boIkA1vVUueZH7NWM3HAWD7D0sBZdatoZ
uxBR9R4RhrnqPFEdo8ED00fgkst0clWaxo8sjh1ggurJ66FwI33vYRNWPwyTKoDcnahtk4d0oVQa
VBPeHNrfBTgyIgERXiwyhECpmd5Cn0ErR68xFqrbpbT93lzmEARU1+iII+LItIJ8VzhWuulSMq4B
dsAeDRv7kWbzgtGWT8DJHiHRZbDgzZ9sKBCQXJKyfMOK3ueyY0bEzn6MM+y6kwHPyCBEZY3q0T8W
jIje4cxMI76FOfI0CYNQbIvIPPbpHkl28O65vvEKdmDFmJ7/04Z4GYJo605q1Rdx+d7VXX+VBThu
zOTpRx862SFMcNHSksqQZLIU13Kqj1+/u2iC49k3bl+/OUnQm0b6wOB+612nu4CyvZhGND4G/GxX
PaH3dOSsH8jls5OSFniQ5X/H2qv3Zg60s/vgiDd9YIKa1hO5C9Siw0zhijUbT/WrY1bgJy19/fpT
wBGTU83msdF9Mn9kOXbDloS049dfgjv+lhtSsKQU+s0v4A8vfyrowbJkA4pJZurI4mbnof3xZ1nP
h3hQ6uHq9qGZWfumDNY6HWywT/NBlTpFqN45hM4PiHvUhIHDhhSr6vdRduE+cBURpgNVrUI8bJD2
izDtiSqTpl9MQmc2pPhYTBPOqRfaWKKsYeUgj9tIm74ZLbLwSJT8Ia7o0qbyyWSOMyakgZlI7juc
1CthdwHBZR1yHiwwO3zLnXBITYYgu/NzcW/QGa4TTl2M/OxdJ0SHyYgsr35m7O337qlqTapM2WJf
9ECg9N6C1LA0ScU803bmeyuqlr2J/w7RgLTO3UygS5NlN+XXVyKTH6lbRfthILk4VA0UPe/SdWm1
bhkcbjpDAts2E+c+NShOXJhkUewmm84p5cGrKWjsJrv2NqUA5x91zyc04viQoMJU73FJeUisoAWd
PbA21Gz5sZqd+Yo+OkIxeTFT1BcuOEO7hXcsebT9kiy3rgFMOY4hyGvePIxf6O8NMewc2sxD0xu7
qO2PeToDxTlZGjm3hCt69uI/Ruf9NmtkKURghuvIdX7MTfic9WgJ/Lk64uUOaTk1hymNzLOD7w20
ibutBi89qLkgQpAM9njh3gTAN56bIJ42u8Bvkh1Nn2d7PLbaKvaqQ9Q9JdfY9zSqfgP/JQFQoAyw
T0w40c05YKuwG4oH60dBaNja7fNzR0GzsYPWQbEEVw8Rbg/HiN02hEKrFKI7Y57fUtKut30TPeiD
PIsYGdWUh39kOyL2pyPn86SzdxrGqigWvWRFzHgPYGeV5NktA3RJ74Kx6WSxLk3iBor7e6fiT3jB
a8VdN6gwaZZ6TyUTGmxdqDLK0m8vc1bcqgVn3WnrpaYfBJM9vfQgDrGxJd1bYht3v/sE2uCcM8CQ
2FwQzsepg6SAM1sJPoh4+mLXhd43e2QdKQnrQyA/BPvMbtytEmNHQHp9UIb4QaNT74zI2lTKVvuq
gF40NngOiF9S2wjKZJQrg3wowCm0fxbaNkOLae3O7FNVaZ0cxuvr0aFPzIrTXZ143qXd1Jzz1oaQ
1jbwWqYCqxRKsmOOowhcZ4MKvNs0NQJsVCsXw4fKrtBAcJpxT/k8Ec0Api8RsKKizn4dkgCpbupc
m6zjdokMLJo2w21Fp2k1ttDlSFJiRhSDTiw8VKzEE6wSZb1VPp42+txPXazJRDYkSwt6UFrizhlr
GPm3080oAbhbKAsULdnEa16IPWgwfLXeeVD+eaKqW5ky/0myz3tkWWoPuvR7R2FGR0sUKcgt6z21
rfgwlujIsI0ZiFQmNhKd5BSDwFENdjCglBfk7vXK7OjRVtDlQJbJZsfJY818ywnDDc1TNrQUY0CW
qIuuFOAPh+Nriw0od3MEIXzQOmmuOf6oFXCZ5GRw7EsZpxv2KSXi20cBhcwfEKkCkhAME1h3B/ql
K0cKF2s8OLO/m213BEdEnHhj5MfYMW4qBCqhm/HkE5y0cp1Nw6p6XkFR0xc/p6Rm+xg2uQWN2oVn
qnBSsnI6DjsZmuWyBbHalzB14NJVDv0IzEnqpBtNNIvOnjVQ8RMz2icRBBlEBwIrCPWbTnQoa1IK
z6jiy6NgxczbEuJOP7wbdWbuhWc8chqJl9n2eZ2m1OS04z8csBZbc4oPhvMk6DgcK8g9LEZT8tbQ
2hVt+BSEfXELdPHSFb64S5CHKDKc74rlYavlWB2HBtPKPL2rqL8bhYdp0IqaXUHKnt1n5jZefgkV
I/01tiI282BRRH7VQFbJHQpD/dpzoXg6huc0g+5WMF04VZQZOlH5y9h507psAzyjgcfRjWOQUNYP
SxIsXVoYpblV2HMryGZOBwyFeVjkLoEPnvPTolUL3sgy1+DkQ7QeRFM2MwdmG94ywej20cma+1hW
F29gaDOqXh29GoZP6GhMJx3WgZzyeIWL/09B5aKHTG+bgIpQv/vEYK7RwtnXHv/VyltM4Oj2k61y
5XfDgV5jDPzkJhZ+lHkPiqfmySsCc+NLqglQKQZ+jPhj6DGzwAYiHy0nHTOFzx4t2brwtA+NW/wZ
DesWOdVnlyUIeYmvFJWEuRri3moa54dfLroJLMQO6ZdjpzZkr/6Km3qv3dRdoRClwckyvK51ch1a
4IBB2Vxnb747rllg5ioCtETOBuNt/S77YNuH/S+xIL6lhARmtowh+q53TpNwFu9KcVoygSAEUrvm
OfTumuaJMb4kAiZN2i060PmVGRKbYaW887SoOEdPv8Jn9c+0qfUWl8VB9O4xaZAiYoxn5XAHigBU
g75gksNZbd66aD8UMykrruXFxszEBlC8gjGS26H4NtiW+aTL/JyXkI3HsNwXPXBzhg97fM7kyVlQ
uYrRBOloKX+fFjmYVsKXd5bDZh+V1QRIANKKgdbmFfAIxFtXo87sLkqSD6dTerCzf7OLvCKaQFh0
LtlJ5pbxL7xQjssjvbPKfA1879SEBDX1KH5hKsuNHDFqFQNlmplRh4we9DQmV1UFHZvzfda125KR
u2lsCrv0j21Cg1aNgAUsD0UzWsQRB9cmCkkbNbV5hyCjV6qzWWY5JIqkojQSscH0DFZUP7t/ihr2
jecj+abpa1vVrw5+qrI1FYRXrIOJcWWggfYOuMwyp5v2hYv034kfUaTVrh3pcxnE5yYFqJgUcRfA
X/x1bmVsqghpqefevMZANO6hAwgEnSLvrW5agPpBZu2QDiFn14iWHNpwZ9uvqZrifZ4U02dQtzud
oNeenP4Va9AthDWz1rL848o5PXkWRx4qBouef4sanmYtb3CDYNJ/E7qZtsHJCVzvlVBXWI+K+Zww
VukMhZHI6+9JF3h8MPRZzMrWpg0Od5iNFz7/w/STh5GlnzHtIqJKhmcOhGovANufCsjsMmdcGcB2
MOL4ZfBwWdejxBaHOu/kjQJVRW0ctPOrdxWI4nk6aCp4UmUhfA4wtJqpO0yTqg8Mlspz6VX3tEbX
T4TWM9OKvQssUKqg2HY+IxUX9d0OX8OPrCJfSg8lsarowtaK8/zBxR2T49rb5FAnasf191FVQj5L
cQJUBEWR27wrfeydiFO3bPyEV4k2ORhG+prKvMCxgWCx923+cp++Y/gI3mq5ICIR3TeQnFdaWs66
Zza4D8IMSybZzHVKKdd0IrnkzrtVEb3WD9UPtCLRMzXsNxxk0Uu8pKI0vCo+sVBk99DMEqjexBWr
RrJ1ZRts7cI6GUaN9EBA5RBpexUOUQd9gIQr9v17NwCV8CWIQCOAymFD2Oyj2VtVKDqQAjxPmAs2
ve31W7NHmNoyGVnFMxbeeF6o1kaTn8PEQ2DnobnnEtg5FnF/yb5unRDPek/f9At6wACQ3I/vBGtZ
RHVQKwP+qzBsbikWy0Mzwuk2xoqKWskIvEeX0l92mbJLTt8Qer+P7jhe+5iIn+oPDtdtsAyIPeVn
N3rRwFcNB/MAye1rb27b/TzH05HsAXW3XMr/cuzbreQUeYyl/ZTUafNXgnedEeEcKDMJLmu/1zU1
YyOZYSLbdjcWBEq/WvJ5apjOUfnmy+QFodUzpRjGjcVkDo6BVOCe3v4vbwxtykCsh1lQ/DSQ/TSj
bHeMG4iysN1Hy+CTjAz4sSMTlco3L2lM2EqZz7dgBMI5VjQWqVR+1Ax7j5P2v1WZFW/BK4H8AA1Z
iv4pHolUK4C5NezYhyG4wwEe4al29gEj5ZMLz/ogcA6AtOhxjnAY6hznGoTSO9JehjJCw+EgbP0a
VQnT4iYoNxrM5TUvD0Mm0ysterE1Pdx7eRNNxyyQRzF08c53RbFCOdbfg5DQJOHOwB7ZAekaF32i
n+ccpQY+zG4zlQR8WDTgEVPSyzQfVG0UhI1Z8M/1v5NeB3vtwWRuQvvInlqs6W7iqMpRmVYGZoQB
AfiERouapXyRRyYe9dVt53PrO95J85gU7rn3JCogYhMERrk86fZYaAkhsTCgA/YylkiAHSknFG+F
eQJFSPvd2OR1hJM9qwLoJ9I+W0vGD2N3boCevtti73ejfa7mXNKYJQ7BiLf1VMUHx1Z3hUNimxZS
Aj5FoFTM8VX3nss7a+hd4ZFVklRedZ1bBFINUEg1sYT7aqQOKUJ57Vs29SIb6TaxIeBsVAc8A733
iz7tTydy4NBZyxNlU0LGjXVLE/Z/pzcLrt8u0rO41HIpyQsvoSzAbGJY43ZWNjqOstsUsXypkiBG
ko6GNGyTV+17j96L/pWo8+huG0uD6C/COcBD3oI5UyRFhQ2OZFnIOT78+rlwL2bD6XG7LYsiXqiv
6tbABAWxE9h3t67LegvXiMVeH4Gvx9W7q/n8DAd6PfAZMxrmtJ/E1iJLmFt30l6rGqjEZFalm5yw
UmE3yYZYQ31W9aI+Z1bxK8aw34QWb1alwwBrOVhFxVQd08ZXb5YmtkYy/GEz5LMV+1+Or7nA2FFK
QuDxPLpHJg0NwTLv31ey+uTkKkS7RpKMTaoouy6nH4Ouxu/BnHVGkvLrpuFSOrigDBkquN1mVJpj
nmcoYHWMr1dyi5veajvA6D/+NfoUjLMerrUR3ngsCnepczE5xIp8TBPA/3ZIqRqcM9Pt/JVYzRZR
bB07Xe8W805LBbTxOoJxAW1D3L6LLm0FhSEw+y3bmLW0MRtnlImtrRhTfNeJF7NbGpIwpNF2vWf1
CwbE9aodmIS7VnINLafZhJq4TSbp+NIBKxG51k9Wl+qi98N3ZUqVg497P6hhP+faLP+QAq0UC3J5
Z/MOp809cYMISxXvVqXA7Eh0ApLhQaKrLtPSH3ECtO46zSFv2GP015dSzIJ1vKpzdzs2qLO2HXJI
wohkRMYiZTH3JD0MWaOoXPOogdiVccawg+RGlVjaMi9sAIf/4K1lJWGSlg86EEAqVNwlg7RJd71G
4YcvwIeG0zZpSPk7PAybvs27R2hcwOkuojYe9wMa357rxrpCADzYFt67WA04lGg81LFrr2xRfYa8
NV4SmjerQX8y6CK07cjaECkcCA9FdHRPl5wCtI0vmMLj67+aVX8o7LQ/2cSTLk1DTZGMrc1AzA/J
Ku2fTbdgze386kzsa22U2AwR7j8EkxeYB4OGHXn+pRjiyRC8FnnEoyusu5bryqZg/BEY1sIpSv1q
syIGXHA8q5XNatB+nJwSFqfpFK/h8MruXq9GGe+GVsyldjrYX81e1hSKLsndvgUACO4ciF8sn7vT
qBW7RtCnoIRNeN3YUmFbTkPPiqFZlhhHmz7394rEMeEUFNNUf4hb02jUOKcR3XthZFHCmbZ5SAGY
CZN2u+AKU5wtHE6Me+hAtJRxNebxJRmYTGoC744RRTquivgnKHvfs+MYO12zKUhNHSE5KPhRoYOd
gHngmCeIB5YSdxN3cdSNVC9XKNwgoX6sUBKPEtaznALjCCVg46Jk2wEcG+YPxxgVdmE1UHh7hWoD
g1R/meXZhuLdV9128lU3ESZyM3WTMboK2BiT0vcRY3Lu9BHOCFxq5gnger4lW0S8ZIqwgkzOH+TX
GVlzScI8fRocReFgHJIoSx5xW92FH0FKBwAgp5MaBdoumvp3xa/J1TGb0UYkyDqKd63ePiTDxA11
BV4+DkjdNG5KyDlrnVbQwCTsbDpkxRjWf4NLWaclzYH6HJLshvytzcuDC3Wfq7agaTPhFgFNRgQp
OeKsiFmgoo1ucieaZLrK6CNdyF6nXb5OX2mBsU8UFTVexZEXUBWdNDn2VZtw+moKGmgfkLEX2SDH
A+SNlDk+ZRV0KeM8mF9KVyFYpmrxSnHjeulDJabSLgkPbmoHB5W08Ag9ExCapBBzKNvtCMm1reAh
TXMrRFSJYzVH0Qe4yyujKz/5qzrzoy/6ztn6VUrUZDAOAKQMaLHirWXnWseWrh5ouvi1CS2uLQ1J
A5/Zb4lz5jBMQXno5henyNZydoiUUWHv+nLz/yd8ErhskEsUpIvcj3zQRJV2ECW7itYlu8HA1ws9
4EfC3VqNdQTk4ydWC6bjI8FuDCCH/78QV35xnC7Y8C5bO7cFl8QRlZ9i8UwSut4ZUEQHhgwRcPxQ
LKUFBLZIYbGCJ/8tiUOueh9kkaQ6cZUazUoZ7AmT2LxxGtVeDXB1knakVhGWw4IcKUTcvlyGcVIv
C5InJGppQnaFuepcv1+B/vM6zEU7rQn2FZ+tVV+BO65zeziyiF2hRlVbYeOmqOrRWDpUOqJ35OiV
0v9ozeKH4mhUZC2iOVpVYXFpOXIoYOOuvdN1juBgIDlnccuF2UkXMY6chd5gIi6JpDtqjv+TQ2Nh
Nb8NLW9VpyvAPcVN45KzzNVyX4USiha1o8uu+uTvT81bFaL9xNOrKevZHAoSpIi1W21Y1a4UEMuy
iLo0RYbRyW4pGxsYCv5LrHYFucAmzou5FNkDo6D35XdVkGDSlC87s82/ZMPYuCMVEjRwjwJD884R
oETj3rzXdTfeEoMdXL9r2pytaWCA5WFDwrO0sj8dg6pcWUh1HP+KtDj30Ydb9Be0VuRlXR+2BrOM
de36wCiy7I2xQH2qau2mKFTkwSW23gxCe1UqMQX3qkIljTa/cV2/6hiWLzUb1FOdgtrK0ng/VdNN
UYP6rOv5ZWIkfa0WNgiuvSoR6cuKkHgdZgN6aJLiaWqpF5jz8Mj/kxcFsHFdqdFJzWWI74ewcFTo
mzrnCpEyIRF+uGxMzTpp7Tw5A4O7kBimDpHLKacbClZv/OWF5n6ZrXV1m9DaYRkAcZyEW0bY1AaS
nic27HsqbDAKZDACW1ozrPOQMH8wVsjRQQD43amzUwAZph6MbA2QCiB6w0wA8sJIuLMO6UEZoO7T
3bZNG+ooe0OJGCpwoUIY/hrFIA6AB6+lq/t3A4Q0M8Un0rZ+rlol3DlajHm+X2kGQh+B7nYLvDNH
GYjOTkSZkSldeQtNPA1Y6S9V4r5XLtmjWMBLTktt8NQBnsTI0HClRZc4SoezaiafTlhYr+GghOc+
V//oruLpY6Y//ZT8Jm/8QrRtskly8sS+pWOf0MAFZhaZQ1R7rLKm3q6QKN0Nf2F7ORj8WxIrKhsH
Q8syphuYwiX2MCDilMiYyrKXhrlt3YBJi2aAp2tiFRs2dNHaGEjNDjRpyYliLot+DBe684udvDvW
HR/ryN3+tVblpXE0qtwQc+uhiQ6ObSt7Y4mOESz1sg4XhP+OlT/REAunj+AXnCsVmUAP6EIijy1Y
vWnIHDJ/bwypxpBMykXA2rlHxZ+op0ACKihw3HOPZ9BV6acSHqAXBjCzzTZ5032t2vCIWMc6TOyj
0d9rA1E+3yYxhuympyFFh26ECaOplpBhRiJhyXjMyA43Ymr2qa2Vx3h+kdLehLXJIGLSKdzQUVf5
hBxdMb5OPDy7QicYOwLEXPp9CuM8rKyNY/L3prDu2CRFtw95V06d9uzzJN9lRv3mi5jOzYRSzD4j
W17VLMcdnvE9qEcquwAkwrHz2c+w0OSdna+VmFN4Iet2bbaVJBdDWwau/Ej04TmEbpeUaXSbSnU4
C2wY5IQh0XCKWk0pxYVExs+uq0z7MBG3ZKwWbq+Pl38v9vxPA2Roy81XDeszzyQHVfyB7rop8AMH
o93DerOfWR0NF1Ma9Un27ezEXoiqDj9LSOCLsK+oTx44F4+slZ5QuuBz0twdLlMfi5/jg0G39GNF
JLt3ch7+ctK/3c5f6j4MZnwOe2b78xJDn/BYgPVQ/eBit0P9hP3VRxY4zjj+0HGsY80b4DBr3Fq6
WrcO+JWuZEKibW4MHEMjp9g3jMhWkftKq0P4SErnRKsxH5DSIpqe5kimERr6AIZ/ZKR9MOb2BQ1j
vpaiIAmIksdGKS1UwYBsPb7WrpNvOX9PrxepfoaZJK9l6s5T/APIAdwuDA8obdGSK8cc16szgNGs
H9OKoNirn9fh3Nu+w2TR39FzYELVhYUV0dgUaVu/qiDSwLA2CbSpyj8T5QFEk80lQoBymPp10xvB
+O4cOU72ikZKL13YRMd4KvPXwOgKrlAwZGrD3IkZaVH7PlB+gvgJSSKG/yy2IaHS1KVkLCghwja0
p3ksnf3K1GtjbVSAA/xWTI+WX4ktdz8yKqYkyQIyoWK09AUkiTk9rTnDs9MM9V7b2Z9pwLNVdXl6
CTX3PePOBiVjuDU1Fnt0bvOMXk59WPvBwlot9altcdHE5cbowid5H6TY0lW9pO70m6ZASNEkjEF3
cF6SPACI5Qu5bkjjn4N635Lx3tAw2pHUYqzksBVt2IoSfIb+cLJSnxkK07BQY2+t6ZRKCuRYqnc5
pMkDIEq51FXyEY1KlRIh4eGDNC7GHzs/aH0jjlDKa2rD6fbRmqpfDpg+j0brl7TNB2K7SNhzboUS
m7cAv+M6lzqnEKF4YTappwiP3UKbjHrH2oYZpnfCHckNfApBsIHbSYqnp7qhgB7Ff2VOXCwZlxgF
FkEVW3Edmea6bxyqMMxjx/A7ToLoiwnFxJM1aBc17KN9pkPOzKeVWVJXjYWFqdPU/ckDzFLpND4o
JrU3JX5Rd4A9RUNo+WA/PXS8adsy1JzSC+IKuZjHELpQveJy0l7/vWik8mH3YSJQxoaQftxZkD0r
iJl6yY9mhEfkxJzA1daI3osu0RYDdhCyPjunHOhvSZtTE0MG0WB1BRon8UajhsmWZXCJ/OYzi1pl
P2GFOLmV2HN6T2/Z/IIDa6kKkXyWHEIn9kqetv4baczfD3aK8YjbU+NI65y32rPocs7PmtxFPcN8
yqU0YBSo9oWoeDrGUlyKkgoYmnuaMSrPBQLzonABjEwutIdaOpxcxpC+VmwCfTQ+02TMds0ILSXC
n/kCvJ0IUU20hKrjg2sE4lkll8BtVKp/8b1okX+erCGFV9t1L0MmB24wwOPCEcfgP8ILDSKEr6zx
zSRCzB+GVSq6h6r6FkkdMBdOuqtCMBOsnMnyleckl/nlSFXOoe/3L1039S9l8V5wMdlaOtkyHBFy
T43lL+fQaJUqqrZJM3JPdWjLJSm4eAEM1DlmVJYdYiZtxzCLTrlPPa6lOMFLr40BWDQdF9PUDpfB
pfFQo5ckXFaT3Z9a/cUsdA7SuJepBeJih3ttj/hDCa9iP0j9mzwV9KjAquv0rlwPoiKkwgDu+u8l
MbjGdNxXZ7DrXqZm8chp8nlRim5FKpkJclX5ZKqqYiVpVHjxUx4p3y+Phomm5apj6Pkcvc9qrxrP
zh9WcTlQ/WXTSqO1aoZ9tt8EZiKvGMzQGQlBHnJGRlFYqysmuNbWMkTmNfMsENDASylmCInPcQTR
VhwqBzKOZvLN1NgBwYyN7Bt0Sh5KZDImqpq5zA1bnPJindTO2ZpP3lBcNi23iC8zSg+lzCbOlxQj
GRMjxrlBDwhd9aRVLhKF82rN5yJOqeBX6NZZ8eSKHWWGsMYz90NNAuPS662FxZVprJIo/ZY5hQol
ONA3KiVSB7uannraKadY1obnwILG6HCeBl2epXC+GqkBcUQo3yUSExllyVi/CiKqkZINF6bRPSxX
w0FXULQNJNHsRBPGp056kexfYrG66MOJxj27Ks2DnkjnSipgU0x9sYqKmk8T1gyc/6rYJdxkD73G
pA5SIgVDTdRtOls7s6zmn5B0T0KdukszVPYuJpTpdbIy15VlZEvqc1yKIUkLhm15qEuu0r3VjSiX
449ftLSiCug0akU2FQnwjfo7gewSYBFdOrlUDgQ/1+Pkc8fVc65WBWHWqSvCjZEGb4RX+Q4V7aTn
JvNAyCJXyqAngCG6+hnRvoK+1n9lqWniwKpWJR5DHnQa7CFXlouE0g6FYaAk0KBj9I5lwy92Joy9
eEvv7XJshkffu/IstLa5ys557WSOJl5RPwl0ztxbINGxD7vVzqCRxPPr0TrhuuMrWQOGAggaa0az
4ZYCbpVAFxcDU6rNjdarpYoU/AcTwl3nGOiNczN3EBQORCrrbugdJ7ehbY4igbYQRSylvuzWRjF3
4ebZtSzPcZf8DoFi78fUOhk0Y1RRrL8OaR+t6u6rCZCXRV6dybg6ZwqVC5JrfrMxZm+vRtrKZv9h
oNiXq9awghVKnuapgnOS4xKZpZqn/XTyEOWdO/NFVzr1Amy587hd47LL3e+AQK1XWUp5150m2YUd
aFhCD0+d8bBHCfZ4cQBCmKOJYTSdsMSI1rrM1pN8cJJ7OyS/kO/CI6TfkXbM+R9bRwmPI7RjTlQp
Mx49Xed22+4jgiynYH5p9O7FNLF9dAYNBtDgToUz0bUldbmb5GxXAB4BaekmEpOiMz68Xk//M64C
56XWUXiNLukXo8nvtHIJRaloX10U6hlQrlwT91gVSBNh8RGrrXW2e3pVrSx1KZlVCApX6j2rNbFo
rMR9+fcS9CTmKAbPouLd7CkRHGj53LFqwKQLR6qgi1j5bqnm0yy6EhSG0UMpdlxHnJfM9VWCuMbJ
yi3xoWW9wQPXGdss9B99HpbHMPRvlTM9EmH4d6EW2WJUxhFnjm6u7KZrX/oRV7XDPmv69bUnwx6Q
QtiRtMGLgaGnYU5nqHyPQwYT04+TV3RsbWWZUHcrn7evnFSDAnIamdvWv8IZ6nZIZd0ycc2RwuMA
PGHdXNS6Nl6M9nUMYwjcmeJ/WqHLUwwe67WL2NhEDNvPdgyKoHQ1OWJE1JaxKd4plL1KQ4lvaV+D
YVbSzzwxjQ2S3EXPilVsvTGTbEjUWPkGlE/x4NlUl7yL2roS1Lj0Ri9eOxbHLQuJ+bC4jszL6DrQ
a2YMlchfC8iXkcpRNPRPhalSDQM8cSc1NXznQLfDSgxsDuv82k7T5qx35ldt+8qJvvnxYo1Miih0
tfZ5O0tgNmiSDvzWp+JeCH/crbzcmirpXFM0/XmKK+WJoxTHH1o0clDJSRKWlwlGiIw+zdO+SeSd
It0nbFc+QQBM8MJVO9EA6IlG1L+srDxF1Y+Bj7Zd5LToqE1xnEjOXwFZhR44UMdZN4RgPlysWJWu
/XUn2znyTVBJYKanUlOY5fLi6cJXz6prm2CTTfyhBsD1mEsYBOriTqPHnOpWt6Kegj2hiPL4D3SE
HaJd4xBwr/9e1D4TuKB3RJYNMonHRkWT6NQwJEeCMU6isp2whk5LELz4GKfsXDYu+FE9O5nke9dD
nVhbNZJPiTdn09Bjsaq4lXJQZT2nFJPhTFVdyZhvu9I2TuEsMNPjSThUcB/TMsPdaA3aTsJPatV3
bbSX9nTk7OFuTJ7FfarMKPTCgailvXbcqSBtiexROnS9l71EuGVQXA6Fva8NHSuoPgubeXN2E0jo
UddvXLIBm1rMTG2/sUER/E69Zu50DQfKUKqkKiwhtKXtBo7XDBYd7zrXRrUCtxxyWt74QQ6XroJb
IEdr/K7cdQi7CTlwEnvH1q1tZgy4VwJrj/OmhS9Jf19Ga6JrUoRSDxeRhM2OKVBxM+xkwxoa4cDV
y4t0hfRyxBfPF9gbZyjvow+yQ4dfc8HoKAR5D90JbFG7KPhscZMl0Gga7V0WZsdwk/5U5p3OGZIh
pFPLupt5F15jVT7bUbUuOQQ4tHIGKfksXfoqE/LaLLJbE2d/JE5g9hAjpuKoR4XGc4JXpD4rVfVO
7k3flnqZnFENLk5oTqgWpF1Ua2gfoAtDSsFpWQznrpTMLOpDHaMAMMiB658qeyfqlL01v1RuyUlu
johjCT9OVqodfcTJNhLWHoQkF2ubUgKZKGez7f0z/47qWWPhROO0AQuvnyc7qbYuXtNGjO3h34vG
vfAwJThU1JKHOymiNTmllA0Hm1HJZOIEKdU6Db0ZkUxB+ayc1uK4PRVbs8CBkeZde2vjhoD0kBWb
ZvLVlOEluBIrmc4mA0kipu1DNBGfeNicc2aqfWR4ovEfSYb4mrsKesNnSG3KdMlosFoXk6Mjjpv6
bhRQUUeEkzFkx9AKWx5qC1e7Wdn3Ga10jLXhGfhavUlDPlq5Zr6qjGWPNl3p/73MTRrHWum2U9Up
2yKz2Tz+hR6VEH3RyfNLw/gfXMIia6Tz6TrdpiivvaMTZeB7AaBUvqmmtvVLPLk1Qz9UH3dBMI/J
pgIU0w2Cn9Q0Cq9jrmpnFMr4GdoQigkiskvW2n7kyO2JEfG9SkNbNBIXiQbZha5fkyViBvO20Vsr
xJZ7zWJM/N+JP5mK3TxZcjlf/fstqFSYM6vsb/KsJv8918OKGU7ZsYHcElrcTgqlPXPQhhaZ0Cw9
fQ60juUjHrKnZLjJbcqhm10Bat/hziBp7oFrdjZSWFs/cNaV4v+Z/WhGkhzzzP9wiuBizTEd2K6r
yCB/WVjuW6RNK8KT5Jeg5oJFmD66rjpKLOG7CMUIuTZdpSGP28jQ3+v50JwjpIKczQpvyqJpw3dC
gBddVB+cpDnoBJwkq1XbmlsRWZ995b52tXVC2Ns3Q7mM0W85C25kjYql2iA3nfZOsOojZ8qCojHj
HpSHb5e3URVbv4emrul+t0k1TNmDZq56pknYSV9tlgjWVgLz+tPwtVMohwd6LRKi/eNU/rgLTFF6
ZTZw1y8jcpLYD1dGDrZRhUvZ2MZn17/Yg/Wl92ghdRUAyWLyj7uNEFskIWkZRy3pkHPMWwbruU3m
wRsKiDselSD8hnnH5paTMKzzYksZEZWVlcCl8t7UzXdKT/RqMIlfa/6OJzTwfCv6I0AEGWP5Jkt3
3JiGwcEqtF+1kJPX6ASXub9oGCaH8kEg8Zn4Ai72EaJdcyViFWAX2UvHeIt6Bu94MfgCs9pWoxmt
C1/+yUdH39mMcJaWQYkyLaqc9cf+OiBSr1m6L1baYT1PSnXfJ9IAJxC/tzEpdZUOgyXLcLHsYkZI
JjNX0n7aLUnKv65FO2WTu1fNotwcJR+fCFeVWI2K+6SGAGJWkoztCxdGBlTMXT80oARLfex8gMHq
k5loQHsmAeyELuIo7dJZmeMjFdEDw5/UwURwjulIXL2vm4LRdbCKcu2zbPe2wQk6COYePNRv5j4a
Mjxli2YfMgGnYUsJOtqmOCqUXAe1CWRJZxtXSJ1rV0t/0HoIFVvyVw+bL0KDbAf8Kvdrxlj5TFvo
L3HI4W/+BdBiWDsNrFE+D1b67xrd43aBR/A3i7J3EyYCqZMDn8JForoYZQVHtRoHVCFfxyS9S6SB
imFMV4GP41olouBNSMShGgadp3vEOnaUJdwBatyBK8BmHk6DiuEJV+QbmzrzCwQJ+at2+hF+xKth
jDusWjT9yP/+iLDkrh3l6S3GPi/530phAkPo+jc0670EO+XowQOn90Pq/W9KgTrTUm7gBROajnhm
ljSMhmjBKSHNLxqV+j7Y1Rl0dU+YbILTj99UN2Ys6cK0mtDL37VKfkYTxmGh2x9CUw6poazDfNiN
lf9RVgLQSQ4Mwc2ugmyxB93jLzCEN0EPa+ZoBPflt8U5k6Op2Bl9tkksBkwZDT2LqdWXeOG+41R8
wR+lFty4cRrmxlo9HC7ziGk9KyhVDLrZfabOeNDr5NyYQOpTU/kY4PG6OnWSwjTJ1wTRg0QS16wS
kk6erptA++LP69y/3Pf+Are5UWmJvGDTgjEv0ZQAe23ovkIGuLIrU2GqnqvAZtl01qnDkwqOAeH+
Dv0J8oextP3kkCrmq6UpP36Zf3aiOIOMQvajQ01J9iPWLKs0v/Mif+jhJ4GCAwbSV1j+P37Yvxmh
Ai6zJfNJ7yoSOyLojgvrrtZT7rFChRVijx+Jb/2GwAq48NZUBMRb5G11GYYSKrXWHszRfRrtnHDm
olnUwDBS7nVTB3A95EgWpSDuSvUnChjJSmPYAEe/OOdJJ+CQk+zzQp5g8Mjc9JHHPGekiHa+nhp2
ejVHeIFTeXQ4MXr//tgwFjtVr/BqWy2Wh7z4mcqXPqO8K0qq32KUf4po56Za7XUugWffbk4dgBeY
YsFCBjbX53xvOPe2Nr1QbavZtvpL1PjCUefmxxAXS6F+tDVo+GINm/sMSugd6gaeBJD5jkTwCZnr
15tOs9djBKSTJaqfOH/nu7hsD1mhkLVvN3ETHCZTxRmiXxVzn1f5kQsXnA4EsfC9rj8UHyjjOKxU
7mSxZV1qwmu+k+7qxDkaab+kVikrBbN++SpaVhBXL96bpzJ0Z4vac5q9yPLY6YEBFyVVFD9gXSKe
Xohd4bArFSZNtaaTfrR+9DJlTAeq6YdEHYKBGYcrqD9/nEm8olJ+1wXdAuN8t05bCLA1aFPC4ZSm
5GCMAIiFeNW9JAtH/MXhI9doJylBSFB1To105MgUNpW/r2zYKyUBTachN2+VbAgdLWJG9kU3zDJv
09Uk1IdZGyeEgULzKbavQErgw79F2Jh4l3JV2QIgepI3kl7sOl9Tv9XquF3oRk7pM0NxDwPdV7xi
80q8cNDvP4k67O0RzEksPwJVP8OaaT2H+fNIHUpiqGS/RhJzUH5bTIqlxlL+D+KwoHZhk6fqNjXb
Tz2vX6M6/rYklgU9ipn+RXcl5uPvNr++7X6pE8772l7SaPrK3ODqZuWljos3OzpDblvGBbURevqu
40l+Yvy61Dbx38I+t2p7L0mOtDV9ymZM/1YP7SE8pBEoNy25JXxkuo7bi9E2d4fMzNIsX81wuFq4
OckUPkbdJkveX4RBsDVo9RvHnm8BXCVrKx5seS/jZa2HmN7GTwKUAdHhTZXmn1MGXpjmWnVh5/Uu
BhlQpb3DE+beOTO9opOxv+gu24/NnddX7y3N2+WkPRqMNr4y/QHofk2yaQOb5tONtVehQQRDAbIa
rlQurCRPV/sXOXFNMsePWph8NlL/fXiJXeNRueaPjpnLi3paMPpkM1b6H8u86GG80wNg9wH2zKGp
ay5nco95n5BMgUYuQdUSUIe5HFGx16F0KEL8dcwR+Bn6GiV54xd1tqXafyCTYBB0DNoPnlMAolu1
H2amnVp6SWI7f3Sj/Zz8/olU86lJdd9ocluicnuGhWZZcFBsol9TzzhUhelL71BoIOYnqNY/goZu
GFRGTiSePo1foTC3bg9YphDBSxiANlH5GybKBRbqp1TAR6hK9ekrx17HjeYL8H52RFka4wOrVd7J
T4O5JfTvpVHiTbaVcxfgk2wL46Cp6abMoj8EBDgTKn8Yhb+0G+E0n2Pokk5ybyWfFoUNZlIDIhE1
nmPcOZ2dvmkIkoPCjmPamEuDPqBeorladTzzWHa26nyIzEazcvtHqNPJLSjmgAHF2Eo8G4u3voYt
UFou3k0ErQZ/xQA4B62HRzJQpxX6MEMLAv0gRmJiJIJhNwzYMvtSzParrgjv6+r3hIlsqsrfTuGo
PVCtsWD0scFQyWpVJ0AiwFpHY/aWu8afODd/NMU6qSwmoxzOlKmw1KfKtYrNhR4ZRDST8kQAkhKb
8kA2ZG901etQjd+BWa27mHydM2FraAt+QC0HfpPZbGagtuAUuKV5f0IwvkUp4WUrSL18guSBtGNM
bcBvw2kaZL81zfJchDFVcrmgGMMLsvydEipOoyaZSzXpjlSPbepW4+g7jCzNyrhARgUeqC2qHN0/
qx0OpHr5DYd6Q4MqlehDyk88qXeDCx2uwozNKIOW4qH8k8BsGgArUURC/FW2XGlau/8zM5MbnUOa
4v7CFG88v+DBUG34Qt1ft8x4LmPlEg/aMswdHmEQC57a/YQqJpE+Kr6Y9kFycattQ7CLlgTCTCLA
uW3ZJL9IqCsaP3mr+9FmHzo6jgJKJLnJnG+DILckB68+pNP/hoLf15MOglDhbMahHb08DktvmHhn
htQ6hOl3UOGhmeZlYv7Ko9sRq1XuQ0hc1J/Mn9b/dXrWpgmDB3lxYl413YO2JKIYGMMeg8RjTEhb
gvKn1yvTf5QmRYUcVwo+NE+vi3e3kNQ8/DNuTqoXGw0NpVP4Qv/gDUP9yBvOlxrwJqG2Jy3lXfy0
v32qdOASf7n2k5nCR1u4PAPwvZDAB09X0hCrpkoWnTIkJTqb0+xCVy8pmaKlCGymN1u1Z1hlOLgG
TYXmB5P/g/PDp6MxLBhHOw6GHzxDjtAOFPh8a3lw82WNY46bQhVmOywEsZeH4I7hSb0ULAmhNcB4
b57CYYOkBBFLx5uuuJiNVlYc3P1qxDucUd3LzkTyZy8K+QRRtx441ecxmAeAlIbZvVYTX1qT/bPF
+aGaAzEPraXpTc0+RkzqbQ/moc/fS6WIF9xlaJPV2i0Jbp5UUR7wb3yHJinODGS79DlN9W36mYb2
ybL/lvF47FzaPUb9Rkz8vev6R5JU18Akd+67GypoewXrEJzbJ8CZax1lDzngxclLon2SD4U0nzma
nN8+4zI8U1LZBtaGUGoVWFcLXy0RHwPRJDP+5hMu1qSnT9b9q1oQA53IOTudz5NG/pA4S+kyaGSy
SaJVEbh8czr+lPgQT9GLsPEGlu96yEezMGPSmy2YJJeOUoxbHsnyiOPKqC0gMGJ75XrUTM/ET5/k
lWXwUPjbt8K9gcWK8a8zHQ1oncEriq962UmWA+m0zNY7hnU/EfAWO+7XquCBpAb2XBYFJb0hhIdu
b8gdLECc4MDzyGhyhrafjeN8jCK5kznCPWh2O1tYVydm6IOPDOjT4H5HLDu92eK5hycAti//so32
s+8HPjDpsbXH0zS4586WW00dAKDpwNjDQwJ7BiWtfaeA7mGlLQzzXaM/FEv/H3Nnthy3la3pV3H4
HmqMG0BEV0U0EzknyeQs8gZByhLmecbT97clV5lKi+Q5ddF9IsouUSYJJLCHtf/1D5eUCF90aUuO
Ipd9xDcPSfpNzJxGwubJcvzirGRkuBURXTRqUxxjsH24tLriuZAhpdAWz3yjXmsm08TK4wnWJFrz
1LDOG8tgSRJg8HqzxdAwAT0afciCKHF7A0PBwI42dXGH4OShLuJcKpj2ps5baFq8h7JYWU0W5jhW
W5deb+C+Pw/Xei7O3RIBAjkmuPAvpgQlDBSZTu0ecKC89zXrMq6HMxRkexoVh3GsUNz5yVeoo2qk
LV2SsCzH3gpsTiO4RVNYHpHEPkEfPFhIGZs+PqidelM509qUcqR4o44GvufFzteKNcqgM7LfNw2X
jBwO9e18UPFAwgXiqBOIkhR3I3JNKpSNPebbEdU4jrYH0P3HpGLDazrWKuc6Kvljn+0dqhnbyMn3
o1OEtQgpyj5CS8OYFbwDxU6MEVIhCLc+Uvwhs27I8HuB3LK3dEQILUHc2EwR6FRGFy4r1CRqA3TL
gCISemkCBbWVQzggSrAZ0GKq0N2J7GOlwjOYVc++Te2oXRBQPJK+V+yKwfmmQsJizWZrUmNY3JOK
Z0xDykal1AVGESthYJpUG4D9oLk0zfoQi4dHOufK4vvfFgO7rPD3QY2uBmOFz8bkollr6SaWqE6J
+vQXkARRvIrks642WxdOziTS59plI22q7Ns8affAQ9gAvAxE3yRDvrPs+gpvhPWQ3obptNEr2UjG
NUTzd0Yb3/EIQyaYedvZLOJpSICXo1y00+dBTR+MzLmG2HcwteAe26dVHBQXcd4+ZwGNHaXvnjQf
9aFf+QtHgB5sw3I6aD6ufZ0Rfw1rhQDN4SlS/VXRy4ZYbVSeH8EQ7qGaRMAhkUFFEEbOl67YiLyF
L9Fca+jGhLuS1OVZ6WCltw+G5FsNivY56eZNofvLOose1cK8dTLlxdLNr3GuHkkwv2pL6VpF/7TR
1oGYnCV9upWi2ytK3PXsjO1Zy0k3DDVSeaIGqXmzi75DQ+UiTMwvBm/VmYcXU3Ouw1w7EupyMYrw
SAZd0QSXWD/N4HhM0dk0P0MlHALoC5CYBlwNhrOqD4LViInboiQbJ3M9oKpV6YxsBxVAOPIUmun1
LRHorBV4S2FXjPJHjS+7obur0RxxsGuOed8tc0r3qb0cYuSxY7XLgnSJW1tESIw2oxPCKKBsHwTM
aZTjmKSMEMfwliS3wDloY4LhXaas6U6FYCHKsVWbPyCELCbOAk2e7tzcWQk7uInN6XZJpXubdMUh
IoMwM4Jn/ELPesfZ+s5j3TX3SUiPswywL1Bs/z7Gp4lU12+l9MEwMjqjVlfduNoe8cpjLtjvs/zF
nF02hyLcDZhPQFHC/1nApAk4aI/H4oj7ynk4a1dYjjzUjXrhtuaxSx59JdsHTbsfC4I3ErrNkTZe
xexIQrBltjS7pxkeOSfiOxcAP83HLwltlDOf3wrtxACNya6zeEaEqybfxqHcCLvaJD6lreo/uG18
TpzDPqO9rsRAIwBoumF+cUPlOCFZ0tP0nKlLGW3cRagRYks5zHH8zR4G8NQXmhZf1RanX+K4QLhM
hSXSOpIAGoP0V/eRvpxStjSss5Co1+O3YsO+/oDvzEOEQ+rUaeu+6YGKp2VPElIsriHM7FL9axOG
Wyur964WXxl0WEdcHUl7O+YjujBOTRa46sIsMUIqyG44a4rxm+yoGE72pcKvBMsriqo0rFcWQRtY
haDPxU/yYMRfOsW+i+PiuTON83Do5Tt4rhCFFphdDTAcNKH4rG+sJLBXwUDTYt/0vWfHWAIGav3N
spWHGfFKWo6rEdshjC5uABqusU1+xKharbJDm2gPUQBqqSjGZze8wHf4YajFpd52dxg1FWepUPGJ
9He23ol1J6QPm8PId8c6PebRH2WDbhhzqOkQaTGxK0q4ypPUxzOjQtOuGt9yq0IUNo1rt7brO+hw
Xzsf7rqCoOtQ9i0B00XxFJPX4ZVf2Q/o8lUmBHMh4ODP/bBX6A6tKNYbvArKCOAwSajbrfh27hGA
pwM+aFp4TfegXCnZS9gFyiYmneJzYtucg7AQKhJCfByfvG1D5q7Au1RrGSELUr4IsMbk2N/XBHzW
ETZHadbpS9/YxCbDxtWgBTBgd9//lWWp/uNPWuumy8KHOFVrQ71jN6h2Q0DN2XIrxJPX82LImO1U
jKONVAkq+Vh5phIqe13+C26Dv2/YCxfGlIgFlLRuX49Jv//+J/BNbOr0GVXTmLLFFK29M59MzGr2
TSkRvkCPpxXClGdNZxlSXWXlEnaD5sKu9kFfVns/TRHS//V1hTsRIZa4AzVEZIjJOoYRRuBpf3C6
5HLQ/AcVqx3o3Gc97TaIxw3OzgUBK0ayLhq0D3M8KMSnslAJaFlqDMFKS+AH2/YfgxIc4mh8NMys
w/jXThZTN8HfnttLCxdzdDKwhFy4WkBWbXjp4/Rjka20B2BE3CwgLaajsShSIsJUl0DUUX0IgvAZ
rSxIbK3ed7p7b7eYRbnWDRysFOoQUl1dzR8yLB1pOiOU1F3J9Q6187h58TGY8Nw6SjjXia+lSVY1
bEOYuIkMAvIq/MycRLxYij0uCmiJZ3H1DT0NaSyZcZU7842KS2qk4fPU4YNCnpTZmttEixtvis0l
FuvDwlYI4pvbCrkHk9aclT+g1L0wcEjJ9YsVnJFu04Yl5h29BmTUy7K9xLvNpveYG+JiZiuhsnuB
A3+Dy/znwcB1EXerJ0G2eTp1t+iuIWgPKq5TORth6kKQgnxrjhzVYk1Gb5kR8FG0pQX4pam6o9PS
QjKGsVssW+HsVagIIbarOIVcVWZB/wU5b4zkF2fzx5I07lx610QNRnXckkvuJa0F9Rpac4aSaKsb
wQsO3KknFCDQGf4P+nJ/74+uJxBpr76/V03t0Nw66UErc3LVZ2CFHZ4ZDg4heJS04R+hq0prUGVT
wdOfjXrlK5xE8RCF8UqQJYSsM3OaDqR0N/Rm6rF6AEW/MKtzxbdsFPIaSehTi66I2ga5J/xK2SC0
naXlB7djM5K5aPs71RrvMV6szuIGkDBy7/NG3JbD8Kil/h2GLelSV4o14TTsFh01oDFi8g2aC1BF
ezoEESG266kOvjozroaaGz9UDRHrYoRqO1AZnkWdwJsK6yNaTlt0qyBzof6YkvHJY4X/ZuYLH+8H
T6nrz6Seo9FBNNw9psmEDWi8DwsiLdGKfiuUIfa0Xl21ekURmc3k8g7BeVkgHyErFT+75eC6A4Wq
4oFttp5dfo3xAeSkjeCkzHiWoPYRCb+mzJt2Q7bFqoo2HdDIQkVdgRAxQHzUUkeryrkfzkeR38Uh
9nPzuPJ7CGdJWspo0Hbw2OAzT8UfB/5ev2pb4sqcFI+h0q+/EPK9HKpgjxmS2CXVkoPrQzyQCQ52
70ECSrbQ+G41iEyLIVqNMb3VBMk23j+bOEXoZaLzKATNFNXPVqYex549G9MZ9tlAqrCCt0UYHhwz
3qN6vmkyPNJxUsAfWuX8Zqd05iKb5iucIQdDy9wtHqFvSu2+71GgfSnd9otTdgCMVY7j07inJajg
2QT049jmJtaL7YAuC5tO+vDg4i0dbdkFYOFGCwOVAQ2V8QWp/UirD9OrUGmguIzuvOpbdQVgQoyD
5aLAaMhDavtzZSIVuYFU+Qj9YiEMLbozukck3c1mlhU8NKh1POLzGKa4bYEBLTEXTna6O3+xi1hd
xWM+L8yMo5IJK6M/ayYjWDnNEeMcutNxai4KSg1PgS1D0ZxhBQNtwiU6ZQHRqVmNEHnPkrzSV7AT
gguwPShZdkBsgltA7g5wNjS6ea1Hc7y1lfCumQvzPI2JBwU620NQY/3MxDpDZ7IcK4IfTOkBMgKy
LafuO3jhYMqoJp4WTC9KmPSPU7GpScKNz2jLGoVgDyB/YaMkJPSiW7nXcD5bxLk57XG/1/ZFnj9N
tHj3orO+xHEFI1bhTNfbsK4DmX9GrrSuoyR1/GDtGl2F/wGbKrue4ZWqSXMm6lKqbi2X+TjED8c6
yX9JBhFUfimGWPNEK65+l/lC/+un4Kjmn/+br78U8BWjIGxPvvznefSFMNXiW/v9x/79bT//0D9v
i4z/vfst66/FxXP2tTn9Jnk3//61XP3Pu/Oe2+efvlh+j1C66r7W0/XXpkvb77dAAJb8zv/qf/zt
638piMki+uXtIKa7m9/uI7iI+W/bJn3O/2h+//PXbv/4x++6/NkfaUyKMD9ZAkGbrZoIHAmEM3//
7UcckyKsT6pjmbYLq8sAitOt33/7M49Jcz6ZpF1rpHVB9NEtgxglXLPb8B+/a/YnYZu66uLgCZ5j
Cf2/k8fE1V/l2aAztRxBrhEuH8IxuBub//4qC0ghzBknbbztyDdeYRW+nhx/+erBHH+E4/yWd9mx
iDAR/cfv8lf8FZnz90vIOKJXlxB4OLnGwCXG0CRZPFwRExCVylLaIkXhsH//aj+HG/3rasJ1VR6N
C9Pu56u1Sp8ErYrCpJ7EAnpTYWYHmAdeIoWU8S3igO37F9R+dUVNuMSZaCpRDqZMvHr1+Vwoa4AL
E4bdfb+nUaGme+wOQUpVr/JR3aLKIjFpX0x4FIXJDoMmoAZzMwXo23nYExQbqVRSFXHz/p398sZs
oaKcpLsv3JOsIi02OeTMI9VrqFyXRroJB6x4tG4fyHddO3f4zVy8f0nt53ykH49fe3VNOd5ePQxT
DyahqoPP80YYZ4lFnT7bAYd2HP7zeY0j2mLMcVbilKfQRqNZf3j/Dn41oF/fAHPq9Q20FKwk4fCh
SwzdYjXchWayef8SmnxwpyNauA7RXaqNU83pGIvtqS+coOWN+wVeq/kTutWNwrWS+AJYdCsy8xwh
wr5p44XbFlh4L2jVrj+4C/lJTu/ChntHMJkuVON06qKy6/QkqX1P9E/tMHt4Z3oziRdTk26S3D2U
VUh00NkkPUYs2ncGxk/TPQkKd2HTXr5/M4acVn+7GRNVkGtrNDhtOS5evXeXeOjA6DM0lAPgGN37
Mdu4NrgGHTIFfV+NfAQnqDNNde5yTCsL2jpqNyx1Tp2uDXZPhNccjBeOHu0cqGUErSzzqlsgVVqQ
5rBVCW3oYDRgSYlf7rwyFZylwHqRsPWkR7z/abRfDSKmsoOchAqG+LufP01Vl7nAYMT3WnP2WL1h
I0J1wg0SNcQiq/p1GWJKSo1JJt0SSdW5zuya3McQHuj7t/JzXN6P+eSomiFQQxuUPerPd4JvAxN4
yDH8rTx1nFbRMAEOINPAOMuIM8/Qo1X4wfg2fzWJHdWBrKTj6mq4J5sCfCHNrxF1eIl6G+NuizHy
ch6iXYWtWzUPq4zs8iSE9RQv1Njaxb25wzYRBTGCfVa0uJC+LcpBRwjREdsWYQ8uJ/9M9oQCDxbT
tyuBlaPvXhbzRY0gZTLEjYEXqwr0QR70SinSjVtWl8gLPVTjNC4xUa2ss54EXgvqC/c14VXy/qM2
nF/NKPwfVce0bVVXT+f1jIFaorQ2Rzc/2cAW8UqXRGdwU+NJH/s91KRtz1Gh8T0ATa+zpgUCB7JO
Fcyecf0eu21f9FDcJVL03DXB0s3iXWzQoi+ixxGjvNSEw47F8jBeVgzs8buEpF+ZMqm8cg+2hk95
PCztOtvkdr8iOJw1W2ww27meSLkn+PxsTpSljbI0hThbUyPqdroZ9R6Z0ewFTbDOM0AJ3pd84Krk
jxDBO7XWgv8GnAwQbCdnALA7uxmocq0NlnRnOPIXjrIJ3YEkdOVCnOn4KFWXfYDY38Ff9TG4rcNy
P+kKKCoBxS0ZcyGU/FiAGhk7y2XxifVzYXR4L8aLhERdF9qJL1nRER/DmNZwNpfy1gTn+Y4YWBrU
h44gpy6nmY/haxuSreW1In2sphYOG6kmdIEGg7jHZlxX2EtNEL/nUd8pWFv7Dnrz6aga+kY++XYa
zgqDgOdgWOlmtBvrYJmiFoevuKpac6fwq1iUzgjh9jBbsjT9XNpV4iyCURjuGRjyFk26HrLgdqqL
Zzaw5diQvahwpi3r8UIf+GCmc59p0bWdtJd2Qwf2IgCMr8pmRa9buojtmrJfzXF4Vecp/TIbQD6E
chwsYcAuu6C9pI+7xWBrKcZkU9lHB5cDtud1ESCGKzkLqcYGJ13P1e8sw9wI4dzHcoe0uO+JAErq
J0RDhOJZa8s4T2pAa9ZIuV4W8OFkggqbkHzjVXpJKekZAKvV02T5mHTVGxxnwC1weWKIhEm4g9W+
MVBn4eO2ovuAWHfc0FcUs2dFzGD1Vo2YiizEUL1odlM0KMMAWUhZ1blykJcrevxG5+bS5bfhXQs/
IfVMWjepc5MEpHDATZIXs61pPUPwTUW74uyx7DFua9gMEs5uMpID3fY2cuUwPgir3Y7KvA37c63u
tm3QkY+negqmZJIETGrDIc7FhjCsRW+T7sCarETqGsR7D9LkELqu84mgcGwCADHU3dcp5g11nm2w
MVrPA9jyN8hkK5wBrsJ4qcft0id3acLmOnb6VdKvc+VG/g0kz33CKxkxAjdcH+I/j8USd00aLse2
Hmlj2fuMkHUnHc5CStkYrq9uQwnjlkpIN5k9LHEI3DaVkK7Ji5zBOWJ/q7QM0H7eNMlCWNwqnDTa
K/KnDFwBtGaC1jV70qAr7XF2m8gGKt0l+wKhU3i5G3z+GN7guPSJbyo5Dcon6jDGyIH2DPQDQZV5
+UCtFSC3S9ku8abI+IccuJUppnVeoJcjaQhH8+VAiiBWUqsCpZM0nJf/dA3bMb8v5INFSMtitu7U
mtdK3yKDGZZalZDj0i8Cmq1jT0EbjCsoxg5GkhiEkHARqvC00M4E3zgN7RKynoeGS43hWg7mVkQ7
i8UIxPdYq3htIPTjThAveLYe3IgwXKK9hGLM+NdvHa1bYES8s7QBT8FwLWuIJOCAXEePDTWDmXGT
OloN8DYWhT7LNsPARZJpjXCVz2Qtauvx/U3iV1uECyJjCQAxInNPtsa5rkTq0NH3DKe+tDHqCvCf
6iz9gy3YkPv6aT3lOoZpaxxkHE2clLGxb6Zl5bhEwmXWLovDdcgnrAUsoZSGEmtbgfpalTFbMi1W
Ju7UWIj76E4ZFQXaZ0pPn+k3N/PaHRGcq7w4y38w+uQp0G5boGvs+IGYl4RcPNhjevBVawE681Ep
9asCBitel0rZ4UhmnBxCWgPieOY7roeu79HHs6OC8El/WIOgSB1xnmAGPlgSjTJ2I/8vbZOC/FET
3cts6OemxcSPzY0Ds5fz2wfV1S8LPde19e9FtIZg++fyiujtITVS4UKcZbWAeN5g6mjm88uIm3Kb
Zd7sdktDh0ZEkFU+VM8RJikV4BkdseV/MLJe3crJgxohR2UN/tpA/uOFLQNPwUOf48a+ff86uvxF
J0PLVjXTgDmDDS2lzs+fGVOYSNFbw/XwzXgEWIKNo2ALYW58DQdRJ+FZc0DrsZdG5d+xNuEYtEh0
DEbqS5MGitw2XL/eKioNPldqXS9xnVtlHUtE2H1wnNd+MeGoxTRd2IKpoH8/i706WIhgqlO71lzk
2UzpqV8S3Oc1ChvMHW8OBjfsOQs0muFPZrtnd4yVObmSi2JGvfH+s5OP5m+PztAsm11XtQzt5NEp
sY3wCFqol2lPI7ImEqv28hQTUfGiBNu+f7VfnN9t1TE0gttNynHj9GqlaRe0FV2cI7dZZ0DdQlnp
wx/SSS2gW6O0T+9fEB+CX31AlhWqYNY2yz4ZhKmoR2ky4HqlSUXCptgxVR28oCICl1GCAsKeDz4V
aKUs5bdIUAPhwwrk9BCU1s4n51oOGdoli2xnVtZuMoblZDI8Zn2Dwo26JkWNGcJod+kOoPQAMx6J
P5gxSSgLdd1l/bJCLI6z9QKgd+THs7FHmBzgBBWcOyI79MS8zbAB2eYy5WZMwmVcNZfaRDaL4x6i
hFzE0KK/2C+iwNolTbRrpIC0jq+yGNy8R21VqEvVT7Y13cOuo8vVhtesP2paHWrM+ly0yoD5DK92
pJ6Hot6WxqZlb3QK6wy52XLgohK/kBu6nBOyAu/4u7zp9nKFK1OOCnlwDtuCXt4Ceu6lOTFCOQNM
s7nT1HntcJKTM69z2Yab+lKhplLKcCFcAn9ScyNrXva9pljImhna9yHAHIvAYHDQeBeEybeeuWoA
45h4siloKmpkA+O65wFa0bxOYJIJ+s191GxR4y9l/axVA24vYPX9Mu9TwtOUZagq104SrC0tWLdD
sFMGf9na+s5EwiP8jVXGe7nd4BGxI7ooqvzrFMVmQBibsm8IJUtVHnfhHpqWLaQHB4+DbTqe4+Li
Ic5f4d9zhqs6QroItweOJSBiKth9hNklXCngNFwVv59O1v4so437Vdg/K8mNSHvUt8Oy4rhkF8ES
N6jDZOMfUEOzMLBi5030bXWpZsE1HXPsS1dlyWmBX4DmbpVnpOyR7+feWISa9KNxPjRPhpVuyNug
NgVgzzhKJOF65HWE/UuMI3vm3NYogIvIoqHAqQJqX0TdoyeTl9rNLhNfBH3H/Cmm0LJm4n0hUrfE
0tZYu3dpiqEmrXp721BTme0eTdA6Yr1yVe1L3YUU8MZ5o9CbDTBi4nTsuxwk8ulC3qbL3msmFEEx
w4j3F7j9mTtTgMKhtsR4YWWXtOoMSCsx8cR58yQ0GFYDYcsUn45P4WsNa600dgRybssp3BlEvkrs
IoySK2gECxzCMC+haLeSqxwYRqK9FmZlM2YGfbiskU4rNa+BX9VVM2JqxUcJMCWP1P3muGoUrLcA
C+W4FeQ3BqzByBtXcs7JAiRzm+1kJ7gBzrDgsk1FDKVrtrRxJ6/1mT4O0inOdJFDjTGkZHJ0S5GB
zwZoCnCbsgseM6JPRDgbi+ORVlNoD7dTeDGr7fH9Re7v6J1QLQEUj0Gpi821fQKpuBqOjDwfTlqB
ciNPLfj+errZ7WcOAnKoyXojSoIb2+aOTVpavgWDzb1+/z7E6VLLbYD5C0B3Q2d9lxjUq42tUCu1
VpFpeA0S94azjh9AN2aETln7QZlj6H/buCRSKWyYxY4jHFb3ny+m5a6S5wrcU9PCt3dGVRNOLZ3s
JrzOYMABlXd69SwRtcZMrhSSbCs2mRAvmFD5Y+Dg2VntZVWF11Ph3CY9K5eh71T3duxYYMJhVcE7
V8bhRcDJm9xuG4qsPsOkaz/OZGZKEU93ZxTx09T3kFOFcoiTaDdMzdayoI9j7N86Kpu5fAEAB2Up
s7NR808cCDENcvQBn/FuIdHiWThkVcG2tKd5PQzQX4qMpDEf1hwHjsI2zosESAIoorGja84o141M
XqgHGI80/3KQ9mIYvbAdJHn3ySWAekhuYJpsijTIvSgUGADbpHyHwQNOmFgZifki16YLPFMgKBAv
UQrcWRNsEN0bfQZ8yVnb5+xgotxNIBw2Fp6aEXZOxbGtM8RjVN9Wq30RhrUoY+aLkqyabNc2DPkc
WEP3r0cdLgEnuLF8UhNxlg/Kko0HijCmVUQqg26knEwjDaFYXzzpkJJwmdyJGLMcFvRJTTem2b4o
dfgVSwHjLHGAjaabVnF3jgCTYgFRgOiaQLm2WvSdlHLlkG2U3r8pBJW4UaEdrZRDlgQPrdHjVgeQ
kGxgVoRnQ+X/4SOfZXXaDfcD4b9DFO98Jz+2lg9XnR1ewgl6XhwHsC+D+5DAXRME1xVNYvYgI6FM
aJ2Dors3CbcBZn2l+cj/2dEqlTNiXa2mCc0OaFGquEs5CxsMUKG5bkaNEzAjDU0/QfZUppHujcFj
R1oXtnq7Mh4wTwqu5Q5il6iDh/zMbjFwSwm3dscFfC24ZAo8Vi7lxpsgq7dRTigTkKMN99qq0o3c
S9ww8xJr9Hw8r0SD6qTjgC6LgEm5khiIsF2C9TiUJ3x8Ajjs4Q/kvNskhtVE1D3ppNfZ4LwoTF60
Hy/Qqu4RlJG2OJjiVsr08yJBxvqNzBq69AOhEOamKRlbBC5iODV4U3QHq3zhp9iikkYnj8i1dZs6
5k2sHjTykqO6uzDS9Oo7duRmu7DxJKwUsz3JA59V15el2r6YABchzEpcYL0+jz6LiLonRCqcudlz
lOALo5frckqv2ta+rwwojmO0IZf02rSCx6GN8cXziU0noQ6PxVvhZEfoBl4uhhW+EBJfktjAwCD2
G+eP0QYzkPAR27k+BoT8JGzvwRLpNBoqC5hvWDoly2sBPlqyLwp7Te7Fzu2e8DVaytPVhD5NaV+i
Mr4yE7i5GUbMlNLyu+gY7uSpHtzz0DRwEENRnwdfZJkSVfWzo9WXZLXdOybqcE3bhdkRM2xgAQQ5
ur5GAN0vJD5OSvDzrNerOMO4XbWoXs1wJw9v8Tx8cID7xRoLTYwDlcvBAGmYPAm/WtBbAOxsQi3s
OS4hzBNZV5RHEhNtzPwg4aT39w/tbxCB0Gk5ciI0DFOjF3VyPTUS4Wi0uev1MfNXT5ay4Ax5QSqB
c7IolfNWFJsJ1+4PLv33vcukH+E4JIkJ2iTipD8yOfydMAfbKx0kPBPUQoAe0IeNRHGgsq5BSfGx
TJ4M9Rmx4YFT5SEKMbrDv10iRbDWfjyN/z80hTf5Dv8DeQqGJjQe/9tMhZuyfm7T6Vc8hT9/9gdT
QdPEJ9M2HBWUxtVsV46nH0QFTdM+uZpBQ0y4pqObOqfGf/EUtE+moKhQVbrMhkaf+d88BfGJMoSV
URiYQZm64Rj/HZ6C/Eyvjt6Krpk2UIWpyqH4alYlPoaARmJUW5d8uMK4zaBEIxHggAqAEQArEa2j
sAjhUKby5asndfxxsn9NXZBT6K/z/l8X5VO9vmisdm3TYXK5HYRDFaRx3m+PGOncVVwVj01vjJOX
oY4+Kk1/ntJ/Xe+kFgQ/TNM6MZUtBP49HhTrIoLXNRvrkK9hdp7hOodHtQYK7a//s494ctInitfC
ItdVttnU77Fg3MeDCWWZAFGfs2lOXc5GhVnuB5d78z1K5OHVe2ysILAUp3a3VuJTVasyDZVm8Wfc
V7D+aY7IuTyn/FzZa8D6+/c/48lS+ddzPVmnKiNDhdKX7nbQ4xeYAV4m6h0ocs5ndrBr1HECLIqH
CHOa96/41sA5qbPTyog6q+vcbYlfg99T2JvWPlItmhT412fqvia0RPOtj57qz1DRvz6g4Z7sAW6k
mSZQlbsdO9x3fTbz/N6ZUJnEKrnTln0mtA00/Z6ZEXfoERzzaiRsym+fUKscA9iUsH2JPDM/mDhv
vGb4Tj+/5jTttXowJ9LV3PIssT87pYAFc9+gRwnzea8NjicIlRzL5FgV5kePQc6Tv8/XvzWsaamQ
+NIyuKrpUhsMdI7YE4fuPkVhr3TKuv7WVM6CYB6IwY3h5cwu8ow9i6Ce99/7m5/7ZJnKMXsjnWl2
KAq1daabXjwZC8IiV0JBmmXZXttqaC6cxUBye8JtfXDdn3fkvwbAyUpVBACnLhg7mh5sTVxcksrm
quOI5PgAtu0lzrmewywuA8urGvcu81HD4gCcsqBVEwncqKbfv5W3huLJGgbHFJpXqltbwTuWa9jc
XUysJxTIXsOc16sPX/evl0tO8ieDLEfLgUE9fqCZfVmXPgR51q0uOWJGeUSHs5RrWD9Yx7mIP1pK
5O/+1RA7Wb+SudIiuND21hjs9aTBjs+dfVG6zxnIQViRfMuagsxtKZ+sG6f7miet4CTw/tM9QS/+
etEnS5kaqe13Jh9amupODFgS+SBe1h86w9xybrOo9AqGmRnWOHxMezuc9xZD7/2r/3pZM9yTZa3G
01rVxglbcoKXchU3d+co55ZdEi7G+x0wN0qtj7hkbzxq52RRs0vTsslzEtsKfxjchD8bwVquI3hm
mybVLrb5bXCvQ9otxr0wFFhPECHe/6RvTWTnZAETszKi1RrarZmiYVKPLa/bqgNKV/XMIoixbDCy
NbH3Fd7Hc+eN5+vYPw9oxx1pdJM3vE10FfNBuovqSM/VXNPD8czRBxvlZMQG/cGHfOsJn6xWKlll
YarKULjueqCcMYkew4HLI5ECrPTFx1ynj/R9bRC8SeZ0SzSSCePl/au/sWR9Z+G8qgSyAuhZx3xv
C+3aq3qXZi0aVmeO7qOpfHn/Gm9NF+dkNYowwuEEPo7fK7h5IpuANdHw9TMriOifYv/GEnEAzeny
W8toPExKfpxIfuJNv64d31gHKXt/KnQmJe+SphTxjmbEvjKl6rMHKVcYLtO+5OuOOfQffsqTRcnE
NKQxrDre5dvSdXdpU98pLeHNUXeMATIT5bxHeWbhhorKYI9tp7v94MpvLMHOyXI0G2BWY6D4W2EW
0o0T50n0OCwJISIVNy735rzvrau8uP7ggm8N2ZMlyKydMRJqRoxwvmbVwa0AxS/lC68U6eV12E8Y
016HFefRONjYtv0fPmP7ZDWKaaSmZlX62L5uZNSeG7w4ZGzKZyyXv3BGRlReT5jbzfiPARVLzsr7
H/qNZcE+WYuAIOnwJ7m/1fzqRR5Dcsfw4BIfB9+G+mHvC6q8tjY+WBbeGLmnjWGCOfQWUQQ+wz2K
A3nS4QhA0zdAhyYHLXLhDz7YG4W5YZ8sQHU4GES6YN9v1LvGyr/4OrW57t/lmraWwnHs5XbucNl9
eKI7ISj/e/+0TwqlVGTahJGjApN0WAMZQ+FTFgUexRK+ssujaqJamlHAJyGoWIYL5Ob9l/jWjmKb
Py8IvaViEN4iMC4/lzfRVyi5w4g96Jn/UJ8DoaK2+g8vdLLykMITuXlF3obimGsiiPAfJvFTwxdw
InuCUVPZe5tDEBLMhT9+eFm52PyiMjql/mqTW+Me3nUU39u5GTcOrmKpUi+jkAqb8/P8jWB5ksYV
jpczjcuPPu5b1z1Zgsa5qXPaPNq291sikGbSea6J5SFDM1m2Gl4plLb+ZF/6PA3CRM6SCYPADx71
G8vfaT8FyhQsIEwctsWkHjG+3znWraRDdkFz54icXYdCvJ2lo9MH28pbU+YU7ksIR6kspyq207h0
L7uL9LJ9CJG731PyfvRM9Tf2ZnGy4sxhP2ODitsHfidneo46FtH2ba4+8lDPLIaqM3ZLhzjoHlHY
OB0b10LIirUkknV1uurGLY6JIxkIObJnyP6wGY0DC+NFVonlFSlSHy0gctr+YtCJk4pJIWi9Qv+q
bztZk7EMQqTyajYEmtQhvcsCBVpTP0UaY0AeBtrymEX6emJ9bj888rw1tcXJMqYNmRuk5DpuTQJk
7Nb1BhP/+9YnqruPj3ZBAoRveBnHbIc/R5hNfB9//89Qz/+BeKZcsN8GM/9P17T1cxo9v5ZbyR/5
E8MUzidVBZGGomeq2Bmw1v7AMF3xyVFdqF6SUk/rl3H0J4SpuJ80A4mVZPXpmGgj0fo3hqmYxidg
Rwi/FowfzYWK/N8BMY2fp5WAWMytaeD1umPj0fG9Tfuq9LUrTumkbEQPgyYOhYguBx2PmP/L2bk2
tc0sW/gPHVWNpdHtK+BgLg6X2Anki4oNG8kaW7I1tsbSrz9Py3lzgknBPjtFGcUYI8+lp3v16tXl
/m7v/G8wCsd6j9q73kuVJsSSVTm8wCxow7dawOpN4cNV565IUQRp7yohO+4dvL5iQk+baU6NpUbR
SXvpd7tMppYkP+J0jzYJrvpt/9Tv0mnl5wuaFYTXAarrpdnPRZDvjxm5PWy+Px3fkXrro/36mJSl
gAcHfOaA+fkT6+uLImmarFr8MHE6tXH7UFd0LDcj9wX2IlAYW5O8U0xjnROYOldUzU7zxf6uztKJ
XmYTHfBZV9k0h3eWdIhgKuceaIJyZnV071Z75Fv1FZnNB9voK/pUnbq0OqdA5qKGocPimFAxO7a7
3QPU24sEvmTdVs+uD17yKj/LR/oyN+mkU1B4YbKYPEM/o/2SdDMaW1zLOKJ+eEEvtgmpohtXuzN5
iU2LSe70Jdn8C9tkiF8nkzrV1zrpXu0eGUi6S9Or4CrpyzGcRQR+iwlKLWPmZNosFpOgNzNvY2ZJ
7p2QPJrmEeXaa4OYbX1rdtWtWmgUDcJx0oe4X9734bmAPpQNDbmL/RxtqfO+LWAOh1dtQbmmh+i/
o0edem1qWogDfCCTh7y1Qmxotb61yowpIbhrCxZaXdyUffrSrtLJaj+6oEfrZ2HAwHz7PzvMlCcj
BZnCV/DGgoSavrdTHqCFFLuyGc21pSfBIrxU28UEpvEDFLnT0eI6zpp/J4sFfZv2SMJs8h/GdvPE
RhcQ8edJHF3YMr6gJPzBNSHi1/Rd2ETXqokuclXODcqDiP/Sby+d9Alzu2AlGahdS16XIKiZR/rS
LWp2hruj0H7imuzRoDOarNgBKWraLBRFNtOl7JC9u7MjFo5ilJbUb1OBlGw1iiTNae/RkyAK7xN6
dCmTTk3EbKayAta38sdyHY7JTZ/IjQk7jrYq5zSzuZGVS8X1F8dsaVqoW1TeVEFIUFW3dV/OZMYT
0b/mfnKN1nLrmJZtdZ63XY80QHideChnqZ46ZBZTnebI2JWoXQVoJgXlgu5zLA9Z2SFvxHaRafU2
7sw1u1OqsmhCWEwq38yqHNnLriCr7cjHsXT2GZluPmyfTMtw+6NZt5dWVbdNwLLL+ZB1eKFp5nzi
dsUNDSFRaCqWszYwtAqpz0sTXfDXpWWG9/ixkTgqGKM2M0DLEA64rzUWG3WhtwvG87sd/PZYz+uM
zQlvQsbQaAMvj81IOy4TMIY2Ox2+ywaFb1RXDEFRTOoFH515Gyyh5Zpdai1z1ZQz+ahy882ShoiQ
MKpAhrk+R/36lpjjMsiKG29pZh9/HsmB/eGIyOeBpxlytECtRbws4BD50+ahN+Z2ahWN5mhNTFzi
zvJ+OdMbrFoM9WKTvtRLrAufSdaWRpoZkZJLt9VjsTRqv39KduFFX7cPzSi8r+i/Sj69gFgLKQqT
//HNDij8n7uVm8Uwa825R2+deCDd/nEO0VFwq3xpgOGofacQYKceZM+W3e6hNw2kimK1PWnEgsLp
PnFVY78kQRqx1IqftEHfnOWkEKEK0b/UlnQiUoVI3ZZrqNvlGo5e6//YePtqHLdIOJZLFHbcmiIP
tbFk5VN0eYOWAXC8tLacDHmH3JyN+ydaTfHSHt0spEBf1QolFVcylg5Zbgo6koBu3953nXmPqlmh
0LZEhQZ2UoTiizFfiO4orUBxLlFIIWO9hXzDW2jFb4tRV1BkTvJ0xf9SZG/rdPlsV/snOqnLQdQ9
UZ5bITOT/6SH6q3qwsXXRVBQt7ZH9s8rq2cxqOV6P4fA9KiRj2Idmtk2RXYVXd7hvZvsO+LKz+tk
N11uXDnuDRsYh2WqaAkHOoAJYPcm6Cx+8UJuOdiyuww0LLRBo/QUySPA1MVoiZRM9j3ZLCBko95D
9spe2qz8Wa4Yo3D7sNhVDUdBHZ18vDDemXFZGDEFBzqNocgd+MF/LIx2HWW0L/LUPN9h6crsxaLL
b7PoQvUco6xgsZSu1ohdZMKTvavL4kYbDqJ1fR639S3b4K7B+n18X/7bOEt2F7lqSlyjka9x3o4X
bLVCJL7PmsN9qaB9yBUtdnfhJb18XvMQy29pLbLYz22ZToczex/QTNNLWAHJcAB7Nc6F1mOUHyYx
LwzC4pMa2L8MXjBK6QINTx1iBJnvtyYAQU2EUvqFmido1hmEn8Wz00V5o/PVTPwOvYCwkrMYUpq6
7TQlU6wH7s/bYeGD8L6BJ+1t9OX/e/DQD6ARrM9GJxt0PHjtXntJt+t3w30pOnQZtVyeUHRyb4Lw
it5JpJzxGvLdnqXIoeccBCKmlt5R7M/w2obcYu3ugrRoTryM5vRldN3iHH18n0MpyFurFIYK/gxq
vbEfUGDzdvzoN1KTMeubOY2Drt0aH8HhBNd4jBy95KonpncP4kHWy3QiC1F8AjlyFXywOucjMH40
NxxbslDWyydoO1+K81txRFdI0SlX3VaY49Km04YGrUKiVzvxL6tbmNx3jQvpGRB+4hz5R8U8snoj
HSsKS+FBEGLoo2A1zpGshu9ez11PT2CxjKQE1/ayruvnxkPUv6BytgW7vIhpTYjODPttnb2ojgbm
xsMUu5ySxDJd0Pg5LcyZWTua1CWdPa23+Y868743mI8TZMqndZn/aKKNHpt0P6f9fHXZjDpz2vbe
42B5MsRpkPLZn6TIo9kM9yTMb4qG3qhd8GVr6Yjbj8pTV6pXztu5zog2FjW+O+knSo5GS/QDkL5K
2O5f8h07qpJ2IS2HQR2EwWmOYgYlhnt7mndJiVr/sobnhwnMPVtd5h7rR+mVQk6ye0KQheLHtOrG
sAozFGg4VnSLpc535AXMdpl/wcLxWgotzpPWbb7Va3RuE9qFnNh191SvcZLyBUa+ocS+7Qcbb+lt
2qH/jx+wzJw7VQU9dppeBkej6Wg8OkygqIowPJ4Yc1JR4uxRQtf57Vdb0lxVJMG75MUU/ZON+e7F
UyiZOUkY77ta17faq9JLtA0e7IpTzfbt3IWivsuqitdNcq76NWO/opqvpib8HCVE7nbPYWPj1a1F
heasZhvRBYdPUfuMh3X8feTVEO/NMszVKn6p9zRcTEpaleRrxA/NdvfgaNtEbIc9qw0fO9k6RIIX
+JBFybE6UoiriraQRnrZRfkN9XUcrWk5C/AoTlS94sZSjuJ6KVKDaXVruxgxVj8uOO7EA9jwzq7m
b9RNTUNaOomcxGsmulzwW7lfcSzucJM7aY4YcQMBXd1PnOKTN5bAUryBwXv0MvXadupVWXT64r1C
bsnPAnqoquC0TYubbY9SZb3s/dN2kf/0wuy7oUyRuof8Z7Xs1Je+KeKzcsHgmJb6DW/f786dSObj
iCDzg1bGJfKpxbkXJpOYHh1nKmFGkbB9KYPuqSnCew4EPOqAP1rvip/9QnyPBfYWJayOIuv1dqzz
+hmqnKM4g4XAXVUnle3Jaa4wiPE2oYlTdK/WbBSXdZsJ7QuzGyRSXtvAqXHeY5qSRTHp964DWs0y
S4xWPRsp49ULhjcpWG0u293lNPRGtRXP6ODPx+xDTg1FK6B02ntrlkgyon1sNnqF/LI7j7dblAX5
YH2sr/oeFyZAa+3Lx0b2SK3kYIuo7E8oWgOHUMeJm8rfomQ42tXzZMcSj4hkNWgCNN68imEpEpDh
n9Z5dJ2j83diAlngxBejctwQdUmIWi3DcYkj62V6/PHNDboKb08A2pz4eNKcoCHG8siJxjUPRvvC
r+dqw5HuAXcs93fibdFDbOwsFnzPyaXy8ErCSEov75IRyyfxowvXFj81rtvB1eYsICJOcn2fUIcs
Z4HdAZKY6jZZhxcouZ7XUI7lzKgJD1ZhdNvVm6m44rbT9zbDTzTQmeuuOi8Zk5jy2UbzkWkp2C4W
N0Ha3n380YcA+d1HF2QIPmcMu/IoHqqK/UK5Xcu8sAyR7qUAB1G6Rj3lGZ90ZGaC/tQS6zQcfswR
WsAXiSsmgvgYP7gSRyLG8agInD0PQGSUTKsNU5UUqCaz4iyrinjq4/seqJ7H9w2sBcvPR+EoGaDR
PzxGL28RvVJVPcf20JfALhBHRNjydJgph+LumbbsitxDttr0Zly3e/9rEjdU7vDhcISf9bamSWvf
zZXvKYrNfExbamYSLJBL2K3HClD6VK1wT0g4fjetGOydmDT4saeJSV500b+CHyB0v3Z3TG4yToN9
fRqMTPfFVUV3SkyDoxNVmoo9kIEEG7tl26tVIi0AUDVvsCKaeh5annOfscIAUY4Zn+gS2VTdYJ1J
rHyXMFjHhO+D296Gzfpr4lh/Lhq9DifsMnuJF0QccV8sLj3G6+Jzd04LlHI84tQgwvyl4g5tzyN0
rVma1SZYxzCcoL/nNE8yGpjEshdW4VXuEQkDrqmAKNRVz3RJmRBl0hTbzOqkuFHYnlpcoQj7o9bE
Imk5Vh77gmbbiWFvFI7WQFviQY4Q21a3glLFbToVGKKsUtoFs+a2ePusvSDDmyjrc1lv4lAPzhQO
Jt1JH70tTuIqpEwunVRstM/DWEDTvwxFGPM8tFTUWo6HogxalWflaDmnkeSTiTHZnmNe88WG49Ru
LL38cFTqAh5DoMPrwf0yrn/KHcs0XnNy+Zv1OOhXzwD32/G69VE93bloXFe4Oi7tlmBNYFK1sqdm
n6OpvQ0IJzaMnYvwF3X35IXtnbXhmtpDQ2UM4gCJdSzXrZtTu4voYW6me42aROWzsmxGiNKsb0uP
s6tW0XVgFHKH+U8a+c1HKKcTdZMdtEzxOZaJQDUmVNGIODfFCkxhUVGEoj3t/i0BcmLZEy7y65/O
4SgkrlnTBzqlW7UdRZvHxPPQyqy3MNCXy92r3o2oeuwEDlvw4BL1muOo4DZut5ehb2lilOKbOUt7
FYAtfAHD+a4iPo2rOYjyhoysGeFab3jKEssqGlN/oziH/a1KNJYn9K+U9jxtTUCdR8rNARIC/L4M
fueKw9aNTPqS78pvFi834Zykh+xzDcX91CnPji1tWGEw0ZUt2cT/Skq2t9Xxi8V9EBlPDD2LVG+W
FlEQXCqjmDyDxhUYn75GjXuOO0TDLo3jOgLTKhvAi0QRXIuHCKupR9KPnQpIaIrkxduKc8UBZwoH
CkWn7nxbzgbbf/BxfH5e5bilzsse1aq6HSAFqtBv6pYf5RHLBv17awghkPluTxOF947aGkCJxUqA
5a4pJueqjlfPdJV8dgs6mMsWNOJXmS13LEGWzr3HoF7cYDeRGB8RUY9wHQZTlLs6u1WjDElOMEf6
sEe3DX6p54tJ2hOH9zgUfLRXpNP5sC5+0U3/2nRiDBOmr18iPpUvM9oy+cxa6WPZyg2ORq4ZhZKm
haYDlNG5Tca2shr/v7gB8J6abIR3VbYPWvCaBEHfkzhOpsEOHLvzvlMaFZ30Ht6tLoBxLIqUXxDs
E/Gm6J6woUIHt/VOKlqG43qbrTTbMa/9YrN7zBV3E6/EpueMXL0SA73Fc9dLD9V7HDazwhyr0QI4
actnSDzWQMHzJPUeVcsrywbfNAAGaoPsOx2AOFrcagvSJB9siUPbd9Xu0a2XNGberrrTNmjvBDAO
lpwN4inSj3t/HSzwmT2EkyGSq9EZjrNILOClSU5EMjSD9UjWvHMcE3s1iSylgHCkCrxHa6J7b+Nt
JpVBpngRlSu6+qAzgmNrnoelB5I5zw0rxRbbB2JXgxoOY0nTanM6DIwXsiSt5gTJC37QgBJ6Ja8X
94Lehulp06EXQyH/tTgFcc6k2gTFsZLGUxRcVXssSr7BuYU6tkelnSmpKvoX/E+DMDx88u1ybkbM
Qr1ikak14LZZAkNBNMdd78kgNY3Ba10T4vtli3vEWvrYPRhq1I8PqyHXpUI/Rr/qyK1pNlsqX2hr
MEf+AVQPSLoeLZARcJzxnErgsmg5ie6RLC61xLEj7pfkRZ6RBOJ7rXBN1953gXqp+b3n18aCnyjy
ADRAeEw2GhgD345jSbXsfHAVUwIRA1wYQxJsk4AdZI+yfQKNuRv8uCz5BKH6W4wfpqGU66ckQ+Lo
2HWlRIG+EtFyPkD00mzIjZake2KctOg+If9sOvaQpLGUXd8ifUMGIryX1BVR5IBuE6CjBksQqHRw
5eibjgkIr3VLpykcU0HaTM95vGofBMCyaYbO7+ZHm+jx517GX/3RFHW7UYrYJDSNIzCm7UtDQWfD
CgKNcBGbwYnzBrhCB4wB3waBM2l0oRO8CcHs8TQAkceSGXMlYJeUc2OKh4QGznZOV01XMyng802k
r+INIAxO+scLbiT3dbTgiCEorY3jCLxQMsB/4vBeEztat2xXBxCJvAIJqUtZRMYCJuO7S0IwqfGf
abZJWHpFee4V8RcCrvlPyQ20SfiJJOHfYi70solptD9KwTGPNkHfe5xSXWDmuzi53Rh7wTheCrA1
gFl4Y7K4ZUELcqmakPt0N8qxIaDcig/fLXd3W2o1OhdMPxkv+dtH44XKmx9TizzSVMod8eoqhV/R
6cgM61Yt1reCrNLscCaxoMbn02v1agm/1I5x2pSzfNXeQYT+Eldm7JnFjewnuptOyPh+YjxCYfC8
uzcRrwzw7WJkLN/OZbBWcbpbNGZuPE5yqyRL2M1dQQaYiE+2kSxEgagFHdSb+NqOgKV9HJueNEEX
fKNz/Z1khIEwziVQygNzQ1/q+XatzkNbneqyQw2zHjuEnmUb0jgTHITNZknKLItJtwV3W0ZkwvZz
TQNZSanbgEUjyZqePBxJxwYRaKvIrxWLSdu5Mwm2KmkdQfKQWogr2Zxq8yX2f3w8dQOH9d3wECWn
yC0SCAzD90foFaDNsCx9hodcNyooJBtPc0UyUoVYTTZs0j+pTXhVB/WzYHVJ4SG8tD8bNkLz3HvE
i7qgPahFESu6timox5B7Iye6rYG/7Lki41xvWJsFQ9/vHpIcBCxZzJKWtUBnYh0TTWGTbBWSvD2s
X9dzkg/ONq7wBhnyfEHfcqKP/erZZDS4jcl5Ibiex5yhcXgha961xLD/5Puks0oBOpe086hovnZ0
yqNd2LVac/rSKu+mgRleJYA5ZXzS8AYmJv8NkklgNBYn0LbAoMj0BPvouiHRKwu0LZC/F4ZASLen
ekOVdkvuPeye4hFR/ZIJ4uiRaxmVj6fpL7A2hfekO0dQkNBAOo6Q22aEr+yXZi7kDvFCkjKbSspb
Mm3MLkdXdC/ZT2eyCTEtC5IUOjyImkySpLOGEWJUJVzTQNbapd9lhNDWgzMBvwNdcq8OxzGoQLsF
KRgRvkXlrNoQovyK/Muu/QxJ+kvwFZPqDDkc0MJCDedod4Yu7Nb9rmTAZQOS+e44CdiUQCt3NqWP
FbyFgVqxgqpBdpbmCY+izyH5BEkx93yetv4sEztY0+NtgTKyZJcjpHqOGfyoAHm2J6U4t/RHo9XR
JEmEGLHd37luyvEA5YWF4FiVEKJx8e4GWGJd3uQb4KO8vjOVQpSBmJrsviPkdzvvMUfnkJ5T53oN
RESKnrTOTLL7quPaI6QCNnLr4qbHoxVihhgGSdJLBCwGooc3Igbh47X1l5RTRFmmiFWOYJewyt7O
QVy4Ld3rqnIuRIC8SCkcLL/J6SIbnSbzPxPRTg2DW1yjL8Jj0XlxI1G9sAviAHe5smbWYPn+ixsj
wwwfRMGfGiVHIAXtRlBQM8sSkAIwQiCBDEixZJCBs5IKa8pRazaknkrCRqgR4iyLVa1adycII6mD
2/8AMviLewDzKk5hbbO1EJV6O2B97BIa2SaLucQ/gzuKtQRkuRj4KGibqm4xETqJJRV1glDRzeCd
ia8A/0AAIwFITMwRAFOnxKeofT0o1UqCUWgdwrIJ8IO8/8rHjCG2gf34kK7gqr29eW+fJGT0g8Og
ysoWjgEcCdhEcAkGCAD+ocSXScc29DFre8xHgTmBQwBRZmwsuL8MO7rjeGnhdV5QnEc9S8N+FWSz
9MKLdgWJxCvxKt2Z2BAA/d25l7WfQJ6jt7T2AYqmNi2ioliId/pdnU8XOtvEWTEkm90ILJY1MpC/
AODhYk8sxCmTwEIAupSjKF8SxyTb7UPehNdqVN0KLuWVLBiIX59jmwO1/9iSILJOR1FSzgqg6e14
x6uW/hqeLuZaE6/sQ9L5nqRjCoJTzAMRChbF0z/onXQrjBsJZ9yufq5DjlNIWG4nOJTgBYGQlHrU
sMri66KIOTSJcAxbVMw/2U0oZSjhSeN3CDDDe/sBRXScFSC68ra6EkoVzAxSokKkkziiLrgBHBfl
S2zMEOQWCJ/MVQ0wIBB+3bF8VwxX1r1qdHjI2AeXtC0ncYUJE2JSbnmFREg71gdOnXCS3Faiz80V
Geybep9M9I5AscWUs/gDs79d7qPBlxKwIU92d5qKDL3kfdYAgrC/EMdMT8UREtERCV4/Ni3hX5YN
fnmkOXaQRxsdM4f6wHYd4qnLOf0NJ0lJYLXPXsTmCUchIapQe55DlCZHqUXO0iEVACWw1PF4u/ym
cFbFCVFrIsdWiGHsC5xd+VVxdl2xqk5REb84cBzas8HTkSAZu0mgPIaIMlEo3iF2TvPW9k48dSFU
lSzVpgNpz/heC/OFTSS2VZaPaclc0MWaXtkMPQtEuEnC6BPjKPGwikbRSbCbCm4aE0uJ62jL1ZSc
1yfGOXxvBOF4UBWMdDn8eOSO367r3lR55nejfC6LVv6+Mt18YFFwakhMkhuMIzkhyk+uMCUz1VA5
O7AZaJsD/PeAsOkFy5OMV3Qd7ellZ6pHZUdzGtV9z1f4z8DsEmzJ+MrKlN0r4a1Zs9ZqwBgC2v1o
e459+Cp5JSE9JbRzNrRbk2NWjluXpd+NJzifHshrJMdYUIOTRhpDDnc5yK0PFMQek95803qBKt4Q
kxCf6M+IrdLF4SgeIYsfxGgnhiJl+c6zCGy0Ae3MfxMp6mzdnsSpm8ss770lzIjk37CJLoQCk5PD
0gheyDaWn5NaPTcR1JWaTFXAKQg2MOTQoYbqHdYjZh+ZZGJajmUDRUF4TrKNk4ZsOca7rqvzqFmO
I1pNaSRSbJ5MJeKGZgmHARspdMW80ePBfQYDMXl4L7s28QCi6JR9ghK/o/V5eN/DmGhy7pMAPC7I
Sn+8R480JsW0DzLwCS4vLRjYrm9XWBy7gDYmKpvJh85Td+daZkicXkLIIQkh578QbCUvN4QTwBjD
yuFD2i15OxL0kIBpEpmSeiDFUOJI4bzlKv8ZL72Tj294oGC8NfWcrCqgLgwXnZYbR1uidE7ZbVWs
DkaFo9UZnFiIT2JIxBkUWufAN4VgKzshIaOUJJKN9PhQzfPAT8kdMQ8H17LUuxMgVzg9CtKAcFXs
CsiBHSDGpKU6l8Y16mvu/UvojOKwy2cW0i+g8Bf57LWdOsR4ag1HDQpLAGs1rtKXgYMjfpGQioWf
KZwV4bF8PB5/m8CIVCRGh1Qx0mFHrkYZ0LSsj7PlvIaBKHiwwALiGyWCJy45mH7RhxQEZkuEJXOp
I4wl0bPgb27LEV3CLoWMLgQxSSOJk0F/jlmJA/LJ/b4niKVQAAK4N6Jpisv5dsH1ITZ2s0yjmdsD
8SBTFZP3ld1n6pAmsYSbkMSM4nNg3tzKw0qBBdrEPUnSSzW82D9A9hdCY5PQ5HNQ7S+ABi1dQtj/
NHYRgOroLpvNYreqoiya6UBccxiVSQ+6HACqo9BG0tQSqeT1jha0SvY/LAaVgxabLUC9XYTPEQHs
CcUmPRghuRq9B8EeshKamtbTul8+1/SgduvUjoe0a13RpCBQSXxaNC7+Uu9be0rHLHxASafIHNG0
6dkrve+BF0PR6Mhh7avivCYOhhMcgoosgJbjqHuSSM2LSTuYzsRnnkdSfu/miu6Z58GCqLrKuZd2
RB34dlq2RXlRcrp8Fu+8P/spGKKIw/fRJgX1OPLI2mCV0c5ah7ORkqzO5kK2otOSAKBIAv7tRb4W
ds8ynfo57b3ycPDZB5ozSZakgOCKeyzGpE2FVvAZ2et9RKbZLcT5aNUEPnTKoymOy4qMNKLxMzH/
psetINqXwGeobEBsUo5M8cD/gaQkd58nwaUcgxJDyAaRaPHjDfIeg+S+uCe8Jpr8KASj3m6QIC87
2kmv9jPxKKVKAHd0bFFDl/hhtVW3WeZ/HTYyHmW+IgCSiB19NrXAinfupmdwK4h3bZJ9//jejtQJ
OS00hFMkh1IlnUPec8FXjq6FO6VnktG2FZ5byhg54psUHBJvV+5RWyEF4uCG4b1UYiSc71YIPwLr
gZMfKL04AC3NFfMRPoj4roqyCW68B8CSIEHOPMHmPvkA76yPMB8CRdlDRBsgAvK3g1uiDC0JqNEM
Sup4SGosKS7I3QMyWfcS8aqse5LBNQusZUkQIUBYBbgPnCDWXvn7JzS/rwIWiCTM+yB5+fge3y9M
zjbUJtOQYy6AZCJb6w+0sG2rPVbE3wHsEmdg0WlUNJPDywLGG0UkDk1Agt3BihMaWoNzGm8fKh9M
Mz2QSD4Pao+ajTD53Bf+ApppMeRjLPjRffkaHnNU7WggHtK0E57GBnhsJ/SFkLHwvvft7kF3hDox
GaGNejI+zqoQPXJyi0M9Dn5QZ4J/+egjD8xAamUqRauH+ruuiK9afMstHiMvq7McsUY9HmRi8/ws
be1dRWmVUK7Efe8pNNB9eC0nlSx2Ic0IrLbMl1dhmn75eE4GSbg3Xgfuxog4htXv09vluIy0Lbf7
YpUtd7PBERdaMxrKkvVyIz47AALJiyFYEIqHxIiSbNmu/YdY95dCBhoqndionje6WhfxtTCbhLQp
8X4wqm8KtyErLLkmqlUEP7QFvT3UDmIvvCdmfCg/kIBmgDGAWQUMMKvlvxYhnAMqi8QU0Q6eLicA
XkSIEuEFBJ/tCqiDFVMCE8N8/X8bekYm0lgGDkrK7vTRqmhwjn0m287+AfHsUj3ZgJlfAlJkiDf2
JNa6pzxikMQC6GhMncKd3F4MvDSwtBYpxZhgorgmH0/c+ywTaBvLFrZWgjAZ/94u2iAPd1EWmvow
cRqZic0KL5AAf0nvatV+zbeL69x2U2EmGKvvF972W7pvJwELUjDZz10gyjf4o29WEzhsDLSFGyQ2
9ViAsG/g9PsLC4eBo0T3U76MQdb0jEdaufJ1uOBRWkQNT3LBl/pZ+1O+83i4EPiQMBkpX/tYt8/1
fsoX/6Pgg9aNLj+VdoT8HN/9yT4mT1zwIx6RKbaPZKkOL/z9KK/lSHRTeYn75wJW3h9fejc9/Nd4
51wos4KSNRQ1quSc53jU6ymP9pEHvpJUHl2B/Ix8HZ7hSa55/POrosdAcRbjvabn0DjPqv2U/xCj
ccEjkeOvR7qbTrySliNn/U/53k4PXzzNe/Ciw6/1P7kcHuSVhzfYzw4Xh1/n1+StDo/lGdfqZ3JP
8yMlf4Iw/5MF+S6NB6cTlXhJlAlAeJwqQ0i5WCk/J5KsSHkmh5I0sRZSR5cXBf57/E2shez5WvsT
m/SwaEi/BBBO5YTck6mi4ug/AKn/cm8Ey5w7cDrJfw7F5n+ePKt2je4gKSApjTLNYsD55HiXOj+7
6J90BYGWygMbAbOS2BBESuiXxoUXUljSNpwC4e7hP9jI75IY9PhiF2sOHrYOl0cbWfsZEQ41NnLC
qBpXgzIxgT2s8WDxcMoYuAcJIA/lfHYJAMSpmDfUAREXymktNrLkVP9kPv92X4M09FAwzL5+e1+V
7zVEo4ZyNtLvcl9JTWq2K34KJjr4uRSramGGUNck+HmtKfztk4nXkfQhEyan1n+QXv/bXEb43UNQ
GCEt9/a+2nUVo8KsFzNTMkZgnHQA+JGvd6eUaV2ua3Mhcb2UP0rSSlxIyZhu4u23KNpNSlw3qaMS
vgf4/GdnxrsxkyIXTmF/RM0xqakjDydYtw2VTev+m5ya4kbSSfuhNsCvGacoaUzXt+fO978KGiWx
KbUip7bt6GyefYfSeSNZXhDfTwDLwbN6Y5flvuAoKmq/qbk7TtI0S3TZEN/uvwl53Gyh9zqqNikN
VLvsJR9toFT0CBIt9fVGY/PIEg4FOjAPwYGk9jsfUQuXvmihl7de/2PpNtdKUa9GCWFS7/kOYhuA
aObxi4qhIMqg5zshntXFTQNWN8Cx+FKSKqy9BqVjAjZqFiRNJeRNb0k0/PESFunPt8cRcVqAwjqi
olTV++lRfrCJ12UeI4pLPmr0KkTufJNAtEM/+pvDN57muV3eJ8u+f4FuEDwndUaOM01gE1NJvd1+
sz3ENIekOWcZFAQjRSYxPH2xEqaiJoNCcsTtaopdVDZa0OsI0DCvCVy77d7/ktU2nkArTE7CKtuc
bgkpz9qs967YvQSPFGzm3YleKP+uSaQYY71b3SOzRUu9TV/8KOkI9TXwt+uvQUxc23fhegrPC1ra
jopAE1OZF6RUyaZQy0sKNJIkWZ/2OdB6XDf76/8hFBvFu82m+5bApDuhKuGVendUoLv+9eNxfl8b
lwqooOgR4OOVsMLfbkmPMpZ63+g9ywsSREyUtCl+4vDSK6N6oWQh8bonKYy2IWw9tWTZxIJbkz9g
cZBdHPejAJ+EdJs1HXUeYBHBZw7TkaAI7kg6EBUifCbuVB3T2xtqkxLEWfbfBju7wO5T4K8zOGGm
hBYluRHbpi8K6Nz4IGamf3KkECR/JcG8EAX0aAfqBnUbp/HUhFTA5Nv+VdJwVZP/lPOBzgYpcGwU
nX7uXgXvlzNJQ4WaJss5Iut6dFKUuiZvmDf7b4Y4Tef5D9VCmIgBbGQrS1ClLdHqBm4XCKDAhvCU
zhfbBvO8n1vG121l9Y4I/Uks25IEgVBTJBM3AGUNxn65fzIjVlkSbB9cX50Xi2iatvWaRpMkVypy
cal4HAGIM8SAfhHef7yYhpTWn7aKzkCQp9AUDnUI1q2OcD+qf7puiX49y5a0BIuJbTl18YHiZbdk
FhfpS4L9dhS9SEQrMyNJKYlY0EqHvEmkYRx8naVfXHoxaRqSqPXS3Q0Ve3G+JeSgSswBJ2mQb2Ug
zjop4mOqCYdBvBYD/h0QhgDvk6iStPA/cKcUolSKcaigy5ZkSqCvC/NoCJqb9KUqMONkWQJtZvGG
urCCGAC2l4QxfWFmAeRPBFpOpaKjIkE6EHRM/hNdVnPabIUdG+weJLHgSg4wzOU/cKAcWsKyoJcj
9U9UQ0kxyMej/w51PYx+AjYonaIpiz/ayq1PsyM4PN+UI96DomLrbi6jq5YeLF68OchiQmCzCuov
5CwLntGGxR2HIoVyqAfATYra+nLZrlGwglYO37opaQ9T67vPiW1/u9+RzzqJlfAEYWi9vd++1b1P
GuewWiSDK6j5kIpz7kF4Rnqxh59FrnNQ3SBflEJZIb9jOwhEWxY+lZfAuZfCeJTY9VDA4u4GgO5T
oOkdCEa73CAGahCeJnYgPdrDQYmF0NtI36NmOR/4UahUkOskHOYwFBcBovtr7pGgAgETwteg49Gz
I+vF6rkd4YeCd8cjlgj+6iezf4wicXf4LmTwycmBDQ/ppz/85MBPKx3b7ehe/BeRnBA/vu2y1zxI
znb7eBwmzZCaE79P8iaq2j8JiiRZ223gXcbtvbcFQVRA7LCppFz941scvUMspDichscclpq6C3+w
kn/cY8+twarP1P2AIv0RXRJOEmnmo+nvMPNwTVTJxSHM5DEJZjwSQx4eDy9OsJdmQrh6+C/XfKUx
DRWe8/Uzb7tcUHJzzpPyVgjCcKX8mTBSeeLw9oc3/h3G8vbi9RFu8rckdmW0hi9C0kMYKh4IXygY
UCjMk1y4GddHYajETESWh/iTC76IQnUHEyGnIYEIIJB8++cF/4Smw/ffYSkX8tpmenjmd4jKfw9R
6iE+5ZH/CoOI9zv87PcvHH7n8Dqu207ea9gt+ynPHuJYCUqZ9uUzcefvr8bNuCbilK+FjObn0ac+
DgtkWcQJBeZEn2yvYy5Y7MFG3lE1fK8rmTIm9AA+8NitXjNAvWFOeSRVdpgwrpkkEQNi1uXqDzzi
1zOcqbwZP+Cm/1wah5eaPY1JhyVxmHve9jd+wcUvCOMXdFGws2URhPa0rS9+zb2bHqbccGAcoIfD
o9tOWQUCQPyeWL0QfOGfaT3Mz+9HJoTJ5fHwzO9ZYooO17/WCO/LU8P7JPVMltHwrlzw9D9L5/Ae
vN/vC5tlCFb8+hNckBo8PAJGkEEMqmdmnZatPOIc8Bd/gRICYgzPyc9BHQ6P/JDr31+H/8Jj+XxV
HMdjJMvhGPBIa4AElk90dDqExUaXXuru5TSTLPiQMySg0dS6JB0wvgcdnIKif2J+oWLXPpW90HoE
wBOKxH8RJ8odkYPTI9BwKseOUVdPoTSJYEl7LzUeSYqnuSafKyAphHxlYUxBAa+3iIysyJ1D8pM8
2aAbAEpewmhoAwovKnSGPrGufxkwFBokVILmCRpxdJyWga2d32a7+3q5nEW2vNgFm1c5/kVxT3yk
bBd9zRbfE03suls+qxDOHGOWNDBc+bE48S3iHP/FbUXwn3z2NwfnO12LTdR0o5XjtlpCU1JaQlgl
08EBiVgXuXkRzpK5lJRWsoAUSe82YXmIb04V5KWwDT4vmX2X0RAqBjUlPic6Qwbi+XZ9xU2y7noT
7+4l1SY0FqkdkTyvWP4crSib7+fCqhDyozCVxDuSZPqA3QDEigP5OUHpHa9tuC8040YkKPGiBxW4
P87INvfbtDfh7t6WouQWwheTnIagceD7cJQ5iIiEVSTV+h2EmaQ9E19X5CrE6xw0wliOJZW7PfSB
ZoVD/MmcvjPYZE9x9eGMAhsSnh9hJdWeSrTRqt7CORAmG9loikdrlV/Um//l7GyX1DaztX1Cr6oE
Ekj87W7bcTtO0h478eQPlYp3BBJIgEACHf17XU+7p9LQ1cykdu3K7J1MLKTnY637ay0+ax5VwFsd
RvfxjqHEsCLxlHnOp9WfDJzGVEjZlsUUQoBMyeaagveiow3U7oxIPuhTLK4XZH6+qYpmudqz4NDX
gAhAVHLU7XBh9mnxWzaq7heLyYSijUKN0DveMywHCy85/Xw6kDCarAkazcndkgkYR38lJJ5GRXyt
8xbBeNYsUUzCTShE4zAhOfD5AhxkoPZNvvsUAHf0gW6MtgbghJUucOQG7zaERYVbqyKdg8qJtIzs
W1VjMt+yUVCRKYywu6tpkVRfXhe3XDTfvM+cao31yCBhhoefgXbDGCcw0YNbgCdKdCwTj4poBk9J
TouQMf/pN/sLmzB3soaPijAGrGuwxYoCgUC10wd7FYx1vGe9TonT4ai2h9qNdaD1LNTrhfEF2+Lz
0xRRWYzpiPHQPH/PZUk5esLu8EmaTO1cvvreFp10eHKTGPsTdGOYjPIWWZQJhyB6mno8FeX1/vcd
NEMHxoGISBN0w8P8b7u8RLicNvNj8/hQ31VB/Yp3SUiWnXKLMifFFG1Uo3k6VQlbgknf16ZJf7fH
zxeVQKfX4eOXPvksJUchgfAFGcrOwLcu7+ZTEpPqT4Yl6Dp2aapR8p7T1iPra+xPc0yAC1NG6XGG
s1Q9y0PGTwwimKBV6NAD7BAvhYNfqWqPsJUMgnhYI/f4v9HueN9PAZ5QtBUzcFbj8GBUDaVsOvDW
Y/cjQ7je6c/T5lRE6RvvjOCKO5CRhDUrj8FCGoTf/UlAAJDBrLclFwqG3L7DN3tC1FbymUnr8jWm
G9IvESZJ06rAVD9hudbGi+yREwWWC2EJ4JuBDwVoETEN/2L+RBF0U4QCCoGJXTY0L7FNmMrk5NF6
8XNY3gnQAdqBrEfSSa/tOupQqjXT7f1he7/jMwsFCK96UusLZSzyg9YTT2+V/yY7lmN+YIAaaM9k
T/eH/dtR0gSmTiG3Kqvjdo1wfPfghc+2+1jXhPAg1vBmixpSFPPJxyPzdYsezQAGnCpG2Yt+NyRa
AWcMLbtP2dN1YOKlKy1I5nE2om6YnF9pESasZpqtm0/85VMgo1f917igDFjhmWD/6/rTjmljL0XS
n/IfxGw04Hiq+aMl1BVhqCu/shktJc9OYnYg4VFjTQc0ImebcXNoFtgz68cTDreieDPOyYec84ky
6W07nP7wBHYpqgbixP4iV6zixpP3esLhy+8MFAcem6jDJD47dbvpFMCvyepPflwsqx/TI74js9Sw
olpqVqQpuEirGtjJOsUTTNGfS9wVaM2pMrbbk6pzIFXp9bc2fuH+AjhGuZKPocAuRY8Vp9seVfMn
l5n7W0jT1fNEurux1d4Q4oNriv+8gIVgxMhNv0aaiFKz2sCIrclxdbNIOxmtdb0iuARumEuGbxLR
F14SKO6z79tFGway+y5XRXO6KefLB9UQomLWKYyt+B3bdJS27y1VgqWEaqAvOXg5KRKcllFDfAdA
5PXy+IWjNifycQQmnEFG0FA8X3t1Tej/eLNpPrUTys3NCFH0nAl3pCg0HbGWE0eCYp0NZyLPyu26
Hk0/HBDxmr2hEl2fcrOFrhGZVw6Ux+knQ+GSmmsCkDVD6WAy0H+B6FzunJzs1gzKDMVADjL2/Ok5
mcjNICrAgv7NoyEGArmgsCcgWFmQu1vfX7/gAcNBzB0WSHQWRL1COQim9/rCDJX78+1siB6WOSKX
QaHPcbqsak6zYZ0+PpQeCbeOHUezOt41J80UGB371eJ3/59tNPnUTKD8vr/mfAThkbUtvUl73+xx
haLfbcnq8GopdsjbUA/JiDTwHLJJ/pcDwooBzFLtSVkDzv3Fz2G475DSi9bk9wFGB0UUR783QoYn
3dBDc2m75ekmI9O2j7A6V+hhD5hrcCNyY9wbn6IhTCWV6lL7DjQwIbLHTCL1N03NNYIFs2R8+o13
yeuv9YX9jjwAV/SMTw5se96Ql/RBs81iuQqnZHvAddggciZ4V7qlYWynG0khecr8VU6sO69LBQN6
MS2pQibt0lwwmNIupwtG8Dkvr3z+l3b7OJ9Q6NFwsuMv6v/DZBjtRtsqAKF9sfjdMOF4jfRrRJOX
GETGmiT/qE+ROkXpj81A54Rd5+ZJaRwitv6rrvMC88YUT8uJVFyjP1ILeaK/1X27xTaDNz4sqJN5
ENADGZLutEKvtf5gUkGDo86Nk5L2GHir2f426P1ms1+l3DyOXA0WDpvst1mbvEuM0UvQbV2Pzrx4
mT5vMgad07QwvZjdNKxJaN1MJ0Xo9Jre7nj6o3bTdpkB11H19RTVSOZCVl2Ka18Tbb5GrLinguF4
zUjjDY621dUOSsD97xudh9PXTYVKHNUIdvD5y4xihgcsyIehOKY8hUCoRuS8GbOcM9AUQRX/y1tE
MJVCfrk3iymHui6JkmOSfWM/H03whSxRNc5RK6Jhc59ev9BDm3T+sISZkxKK0FPo4fnDwmWvTlm9
4WEzElz65du8/lAssx+DWx7zlp6sasHzx7iuPZj0Yz1pNeTMtEWribDCU9ZaHfn3tPymjGpThzpq
UBINsdzP0cw/mvO4tT956lpQWbD4cVRlajjyd8KsfrTGn7Wr97P4WF0DCs7vB78QMD+uCJQVkwuB
TD0eiv1qv50/SAgKEijNrI6EdiOTRwkNt02PEwDOgsOCgIBqnH4aTNsIWXHRr0wT3117qnP4wqea
YIJkyuwYS/X4rCPsdmuySqr9/MHOu/neyIbcqyMdCiEASvw1HnlCbKbNT4uSPECUcRsabcoxON5P
u2rzY7lqrjkRXAXnq+RvjxaCQv52PpQMMSZCt5k/yOLkOzhiVkPILBhNPsR4b6oxq1nUDBa42k4+
zcrhth61IC2UpyMUmS3+JxuamoRSVSk0EmXUfzFEazFt3+37K3XgRX8d3iafCp3mFJBgelYDdAdj
K/pkFh5ZA6bMSpVQ6e8Iv6Inc4Ga6aGDuOEY8y5Ai/AhCMdo9P6B0GjGgmOsLFYOBf/Mrn++2Yhm
BI9Y1/OH4GyeLJl+wJrjUMDM9BYjx60NZkt/pSO+yEniZ8OYR+BlG2z//D27jZqB31fu0Ys94bNx
qqbTiWL6C3NMA3lfldnsQTxCubef2NVnM9tTBOjW3M6id1OG8zVb1N10Zk9tKPnv2CoV4ZF5AJvt
nepWCUU/n99YdobHv1NgayD3689+eR2EZ+eNjic0REB/z9/r7rhY5SPO3YcgtxZWCymKj0uzJzdd
ECC8WwQGkl9a8fITGTSHI/PCNSigF6qJkiNx9creuVyIVPmswWmMwkJM5ezhsn5/XJbr9fzB/Aoj
HjUoCKSNjsOnaDeg6EJtAFtjyL898Czd/8mY05+EoUjP+vk6lHJ56vtMaOYhVfH84Wh//sK6btKv
lnX1uJ/jjEZJ7Tx3aH4aJe/zbn3jbAZt7jqEFbBrN/KIF4ZmJQBFc7u3O9ZANXwPaLUFdY/LgVvs
KxPWGRZuNBy7/QrdkiVh6Ks4z3SERh2ya6WIMITK2zJ2gm7zkC8At3VlpbjDnh1k/nBMDRNammlO
LufzHz4cF4t6s5zPHqoJ4nnCVzQM+LtkI4K1jUFLgdDXTCtVAvD21PcHnTOdy3WzxQXsz8mgPAWe
fILGGdXB2XNtJj3u38KagXedA1nhrpHtE8B0coD8vYCOtYyG0yBvP1K9htJ69jFowvNr7E2wCJ6/
LxqpCRUCdWGYyv2sMKz341XTs7N8rqrFk4xORfDGO6qCCegxMDgSozjiWWLwy2xegpHc1f37bsk0
RL3lvOl8cnxfMF/U8yRfwx00zHXQfShC4EFnkFLAODtdgGBFKHCKkTl6Hh5cfcRshCChmEphlX07
rqv3w/74o39fd57A837df8zX258CvcB/X+ONCXRJ093X2z2dijmvmH1mBjte1bmca6nCJ8QjhY6A
ERAoqp5/wno6me9o6DlAj7wSFMHBiIS7UA98n1Tw8GD+Yro8swY96+kYNlC2MET27firYViqcLlL
xXg1cwUmiBAjt8pAt3dlS7xw8E9xtCK0tgDMz8+CpDttlmj8uCgRaTqtxCovNzUCPFFllN29zxyU
r4Ti6ItXx2Vkm2yTyq3Xn+mCLAnvkjZ5zP+A4ZwPnqjXs2G5mGx4l1x8+6z4v5IaTEkaRrBPjH4j
1rHm6OHvvsnnRhOOWR7fi0nTHVBFvdFUnQ3Evlefl8syzFh5/Slf3LRIXyE2GVI9uTjZdxNsb6R7
85Rr8BAOSTM32j0wPm4eoaWij/8KGvA95EKLroX8tqLHQ7pH6wawVC9QM1Etvf5cF+4j394kmEwA
NcfxOdKw24znk3yIc+zuDBuqDcajvi2q5ccqYRYq28C8U0/cNCPhhnudsu6+HdOPcppAlhm/jUyB
AA5GULxpeMqmiH6d9et3YFZ3ffLognXPSe25FnZ7QgCo6eBeyIP+7knaEDCBjSUMApmTWM8byTpQ
APN8og69nEK26z7fl8oBKCEC6oN5ID/XZUbNKO8Ok5aULCJdxavsZqPl6Y5JguAkpGhhMD9t22/T
aHEvFy4umbfl20M9/0XPAAPPb1eT5f0mWl4p8i8i6Pw2gH0Jskt41ItZ4njmY6LbV/lDFP+4nyze
a+vdjdnkA80r95GW5CDvpuXD1HUf2kSaES3wohj75fBxB4seKEIIgfiQfvLStY0SuR+O5GZ4ob6+
pnD8Xd6clNLIcmPuzwR09fnxlvVtV47zJnswsrqoi9/6lJjj8kTgMDGZhi3IxOgw8PFVTvYRLgPA
VvuEp4LShSaj4nnYxOv7ZrKGHi7o3Skptjh1iuI+9F742uK94VucPbPk3mkHtuyqKoyTio9WHjMq
j5ANAKbVJ/vbYk/1YYRXur8V4klb9JzfgXyhP/QaDK+n1N7ykqo9efsca0HGCRaYn1i6RBo680jU
zc43LYvfrQYUprVbAn5Ig2pKwDfwJecsxQY4P5ULzay7k7gRXdPlnzf7r4b2c0S80wFfMpSijY7B
3qWu0Z5IP6duFYtj76aSdA3vplCEE6uVFvxhwOsFo2Dr/MgkI+ShhBQjxf0iCaMe0oC/dtTcbkcI
uyGuZbr0/dnASNqEf6a6B4P+7CqRtQjxIFw7bYNsEJ84e+ij4F7TgiwTOK7aTrmi+tDdmMhb5MH2
ySEVa7NcMsDIeK9HzCUwZOxtTbSiCDWL4dY8rGLEZ+AD2gB6SPgCPCSyPY0qpswrS/SF2o5KhYRE
LP4ULOfbvt4sogynRkZXz4IE9Xe0WrALGRoEk5VzIzhSTb6k3VOg8vKDGpbxKWZaeS6VuJhff64L
hJItj0uVSUpTDqTJ5Lw7KY/ZsSuPJ44j3n6QdNAENFvSGztYRzYKEA93mQ7fqv6TKbFAfgjWHzMn
AU8GaAkujn6//rMk0sWoi249Xr0Zalbx6896McGKZwWl5u2xzfHcnctPhtOQrph/kQXttwmZ5tBY
wBi8ZJiM77A6GA7ItcIwo69PkLqpKPKgoUrDh2L2lYEeyiqsaEy4G2hvbSwUhtglGC7mWKsgAndl
X83AeOmOZvGCxpFVmYFxnndf2/04bopuyq5kMXDVraoOFp0UIHioeA250VOJ0m5X88PbJgUGmJLO
65HjQ0e77ocuYyRhXV8ThLx0SzkqLBOCyoAxzw7Uese5kTf19EEHWZ4yfYOEKGsvl4SK+pgixiO/
WvFmJ6e/8gWv/qjOl1xAIEyjkuuChvrqkn3xrZHEzj2lrnh8rtqtD3St/WE7eVBc4eduJpzt6/in
vpqGutDwRPU+unWsv0X4ZBQ2ffPTqpxjMqw+X1chTV7Y4pC1I8jHnBFrF+ReMt6sumzdTkIvXRxo
3fa0S0e20IIBGnb9mi5k8YcNPeyC4l9Z8Xc8zeY7mLC5qIIDnwLXH/IU5mOxYpZcxRkVvA3fLy/S
Hx+UF5ya2dfDrOefz+7IN/93GHOElU+zdd8R7MOyjhN11SyfkA60OvHXJXkrrPdVAXlGBGdlmQ9G
UgKZofhnUMcRg4AWLQdCrOenN8uif3c96ecitti9TYwE0iO4MfbD2YLrmj7b7ze8vCIlKoSXJ85r
7/uo6OFWRybhVEFri7ykXC3nPyh41/1gOoF/r0154QDsiArIQOf89KImRjwQ+Fipux7emf49wacs
9aMoZECAE9JUOfO1i4WRVQmIEODG9UCSMFDjrGclFQJq3yJwTLbG80olWc5PUJfF4yIJ3/zIRpoQ
v0bzEB/xRAim8kEJ1ccI6ddPYyos2tBgpV8Pf1mgRzgoQjVlQg+BzhrDmbtAJBPakTm2o9eP3pd6
HtRWMoQzIAqIjbPHbmjP8u0ifQgKzilNstFCMdgvhRLDJHQRdZz4+mtM8XLwh7m1riXvdctrKcyk
PtxGG1qk0D/yyV5/zgvnn8vIdicm/NdxqGcgJqKoZXYYR8kDqfwfmwbPED1ufyC5X7Xdhhwo/BFB
DuA26gFXqe2CY5duKOeqVaMCPfKrk0x1yuYjMr4NaZAu8DARSAp7S2EJksYBhl5rkDWDIIF0ZULc
8U1AvNFDOhXIKieDJL1eWFxMcOEXz7gNQUUJdqDDP/syXbTbbNq+yx7aiFOZJDs1v/qHlGwJfATO
g1/7GIOi1pZiHVlcQ8qERXxPYSFPUjXZt3CKIyjQ8RIiSRxqSyelz1Xte9Q80uOmNIRZorzVx7uT
zYVsqaQjk5tVZudnd4hZXSCzSymGX//UAbI420loUOGq4Su5q85r/nJb5TtuqClJV0N7m0c4oUJB
D3sZVBR8eOurFEGaZ0nDWFTjiPod5whTeOxtHOYlRuR41JbcPoa5UtWiq3JhG8UvLBvHrG1uuSAV
+D7LJj/tvzYpzAupIsoLCdv63AwOb8C0bPmcj/nB7ckRfrMf9NOFexJgV61TOgWIXiJUjRxJtb91
HGmxAEw314+/JyZZT3+fLSqusfUvOmK06wRzNll1nmAlERv2yft19HMybN40I+aDUA+rkY4mFGnW
2BG53HdlR7hqN4exef39v9TIIxXNuYWljkn2fH4k7KpJsyR1nRIBQWuIVSRdVyJRJ4x+rnjK4u8c
GEfJoPGcssDXkdIGhP6EqrdFbGPT42lttnlcZe/7uvhdsYCL0sTMJ0zc8kLhtcOFfM+m8driPwrY
0YJRNCX0RG4003eDVgxKOIqZ7vX6j5+9cNdLRmeC1BDm5+llw2x1IOcqogZhKgmKuw953yON4Met
iV0rjnQh7ZEF5Y3v8fLYEpIUySHKPACjk0AzyP//hpXyh9UM72iJPHDe4W6ZfQyjPojcd96jATaB
fbEWYFiaUZP7ZlPdzN5a9qY1FuUn3k3JdWhKwbGrbP5+1JX/UqyWMqHCPDO3qmOo9TfEW1YVi9Ev
ECZOmGWXE7tql2gijdyo6zoojghifKJNjP+0cJGN94K0gBGIt35VuuQcRltRpnjdOmCiZhZ0SLRE
/1jCvQoGO8mKagCAmy6NUzpHlxi689WdbsBhS/oVQkIJelPPtf07RMT/GkWoadb3Zjkr8Luufg0A
3vnJItsMDs9wzuQ8NCwZknaOliN9iHfVm+6U/byJI640AGUlQfneDDpCC54ypuRvaO3Q6jQgasyv
C+pLu4jv7WV+gIGmd272KMqQfMPssbKhmG0/Hqn04xdfi8envkrRwRpfXMbB4S5/ffGGaeAXvw99
F+op7gxIqec7N9oVxSpejPl9pj+hSokLgBE1c5AtBr6LNIToF0yE8UatHJNXzD0IClv6kTDnW5RY
aWhffpY5tY409xRm8ZtrxVhIC60awV1ETobrwsO2LlCO/RfBEi9gQJhL6AgoqqDOz+cnDFlTDsl6
kgZgUW1dn2J27qvsR0eVhmB9ykKTEloQT8lLwJX2NohDuMe9tq6LQV6C1GYKliEBYSlAF5+/64S0
hnpJFGFgLoH2wpjufgoki55TuYK2iZy0t54WU7TH7FT1dA60MxBf5lfSgagFFK6ITjk13RO6jpRS
chyoSHh9iVxI7BAsIVLkeIuJVmOIwrnyYp+2o3K0SAIsYHz703UZUv2cK4+iKxxqArG5wKnsepgJ
CmAIKfNr8PGUj2HHHRKiMDQSxLzkFBTHtNcOEjvmh77+9Bdxqz49r5z84IRWbHoeI9xN0jbqi25M
Fdj8wozQP5pNyZXInRRMlHVTcOFQKMtfcIop0LdkEP8zEj64pQjSV09kQSsQ500f9jNqNtNKrBsN
RusXnL/VKMdIz7jjLQG95fCX44UkJEJC//cs8zAxTpAwfRxy2W4GyIqWtDVkbPQl8+nhV5IH7/RO
uy89UhUvuZXMtx2wSWFN/XXgDEkmxU81o1hff20vkMHPX9v5R5/jjNjk5DN4pHvGxqjAihnr80Sd
Dym27NdvD6fdT97I1Sb+kI5aSh6Qvv9o7ACDX3+o0Fk8P6wAp0aoEhCmxURjnte360WTVdVp/KBk
VsGSD6V/LKg6uBiePPPNmlFPdG/32n0q5BvFlEvKcMKe4EEziG0Hg72CwS7qUgLg2ELIgLQoDtAr
FEYuI7QRkjPHOwzi8CpuoJy5LuMeenPL2CTwBCti0XlnJKjPE9O0Kg6izo71hJt/sKUzyVHO+DpQ
8+JGndCPoc4Ju/Xs9dTFYk/RWo0flCSF2Jod4pcDfCd+/TALyeoy5Rw2oQxgj3ua5pfk+ptqhTSG
ZS2qEMpOZnDbtISJSKGhpGmrV6RVkoumcvK/GOIudXzxdQmO4RIC1cOB9/x4RFe8T/NNPg68ZBh6
w9cN+5DgQc7VD+2eARi26/wKc+VCgwka5vEozuzcCROLApeKYi2a6xS8DohdFnwsQyw9jPHMCdI/
v11227xqyuWO9+ydiVmAK+9jP2XB2DJA49kqyIMH6xuEMRKUrypL1AzU7B1VxburDe8L+C1CaGg0
hV8z7vMzXRaSqiOhbekoEKSbefnLtpm+iyMW9GT1ORsPP+yPzb+W4Ka34yj6F3PZP/QV6wD5ZsB9
4CNsLWQEqs32wzJbfjJoNBnI9Xh9IweE++xTA+uAfI+5VXDbn63UcjzMRvPjZvSoINNTFAkjkOrb
Qmj03BCOTBTyasU0ovzbYz8e/SpLqVI/iKFw3/MJvgSskRL2ceAmr9hBuy5aEkk+Dmt08ej9g0fq
9Z/xAvoIh677kQsGg9S5N7PblsQHZv0oIKOU929C0A4eSP5pHCIgCgxtV/ccaBm1h46TmhEozNHk
HRjMGdRQV57LQuL89aI1JcLPUUwXSQsRQOmqnq7iB8dFteP1z3E9xv8rIEb2kb7CPf7vw+GrC7Ta
4mQhkEaxvrvHvt7CQqCvpNd9/dkukly4j41mpUenoMb+eAbuIdg/DVl8pOBEnLEbtu9X721YxWLy
dPmDSn2rBxtDOw+xZWE8xt4tb/b5NuWdwpXZGEF1qU7A6zqH6sXWBRNpp2AnoPLFotMGxdLoMcCM
RG8q2yIv3ibJvw6b4VfkalfqjZfWRMLhwD7k3U/56/NTjMnqRJKfSkrPgla3Gb2Ll7MwlEWBTM90
Zk8w+QdVR4CTb3QSme1o8b9bzb4No/hdN0t/f/29B+znbE0kE9J3UE4QA4Qn/Plzletllq5H84RD
axkIXFUfUux6vEkNefMEOtt/6UH1kvcgC0PSEsDVrIXoXf47PnLyihXt/owjCD9qvp5ILQkB4KmP
xFNTD5C5wxn3JMiwx7XIkni1q/fvG6YiZ6ywxssYbglh1dJ6EW4UjtSCp2TcWn0EwhDPGCKS/rlW
Zafs/fVthjhR/ksicd5bTghwvpmuIg8yccbpqf2arqYfrK6kZ9Vf+Fd1f85Bc8Tx6y/7BSBuxGvL
UCIxGoq0k7Pqqc637TCZt0mo9LXQ6kmtxvNv7YxzripLHHdO4lujrqdNXjSrN3W+fqdN4unYEIdy
lo/FtaIGtbTxAvgtYlPQC8A5fFJTpVJRca07wCDVbba+O63TjJnnDu7ELfokfajXDaO0DC1H2krT
XhPcf3Md1n5pB3CoY81k9aczjC3PV1q0SPtJnfPj/VAmrrU7RkJgHog5iv05Wq+8u4P7g9snpPqh
NjF8I8M0bNv7j0St6MJ8LDYAgvdz4ehuc4yjQz8ZP4RY/ANLdjb6S6BJhq060rZIFBVMX4Cqh0Ok
MYwOD00tqw6CREBWGOieTLgTefrXl8xLxRvuKjtDTg4KuLO3lmxruvB8T/UDk9Um1VsgMqzMCNwF
LqlM1eA7Jqyf5uQ3dPiXCGYqtzfzHdPUVsxGdzwnqBo4UZgMhn8gOdJeh4dWSibg7IXjuK7XH/6l
Tz5FJSJ/DBfLnXP2yVebJN2W+Sjo1Jspe2yZMFzTU8P+EOhAmkp7mBoy5YoBwKv6L8HIjn8y+DOp
La882CUQMJpy7Jn4nsZkFZzJFbvFakm11n6/oZfosrYonijTimn1OdDE5jnRparX0GjTkzZhbnVG
vTmoHNb99fpDvcD78FDEwWaYJmcgS2dXBGam/SbPihH8Fp81522hR1Rd7QaxCBI8VAKyqLt3o2r7
k9dGOI5Zn+0RQYW09QFrQs+Y6MV2uC8n+f1QNPFdWRPoFW5uQM/XH/vFj4wsgPdIdc53PqvPu/10
Mz0StBiKNhOSguEeJ6C0nCqynMgvdYLFCFPwd3zbJApZj6AbAZ9wuuvrz/XizsFaRZYI9WTMqfZ8
8TGJdjkqoz4m+wq6dHb8sq1ihq+XYG/FbyEeDgIzaBhF7zkA2zh7G0cFVA6wp/0cempTR9Ldirwb
tGLcPhVDpmgg3yhk2G2H/V23qP+8vu0vfKqUQ1brY7XsAHCjs5eaLU6nRbrdDw9OLg3IeX1imvsc
FY/jL3SGzX7Y5KNfZrvufbPrmT99wFeLJoTrMaPMVCUTBDkg7Um6/vP1l/vSR0djH1OqQa8rXD97
uTPClvppGT+WuBLZhGHblHks9cSeeM+bAw4rGEa+euM43Ej/0qNgHdziqvDyYs4c783Nk9LnUEfi
CXr+XNGyXY2rYcFihNwzClUJnZQXtz40FXHVA24Z8G4sO2/bOP5DgNxGHrGTQxxQiULUFWvkKyOi
5gC+82GCp7W4i8n1Sxdw4O6w8EvkGoroZuiZBi76vEZRbnvhVHMGEs8YNZR/K5sx32HSo36SLL5G
sbygwgCFzhHAImBXWnB+P0xn/abbsFCUtflDmwiv/3h6t0zndzELnVbeeUuaWlJMb08OfqsecSMZ
EJVS/6wfzkmioxnGLErY0NmjET/VLfNsyaNRbYm2Cv+LG6sLDwV9xbNxpz7FDcnWqAUMLA3FvdBw
979H57BGMIqkMel4UwCj8zk4A9l4wzJKjg/Lan+3bIl7ihGDYTd91FpVn6dF/8s4i8gyBUQAhw8R
NUn6KciAWBJgFNhNr0oUX2jPMNY6NJAnuxTU7Np9DpFK4kLbRL8XsUPln5L6FNEzaEZ0Qx9sCDBH
RF8k8Imiv8JUhuAN0fxzN+9/zvCIvr7jg7rirFEwxRyodEq/gD7h+c7K2lGfTmvI2kDvE48gu4LO
4G2zAFR70tA5/szO1k8qOyQzzOB5vJaL9/+JNwUTU1ax2gyLm818zPCHaxd88Jo9f1onHPGVUapq
Szhra7p1styiohwe5IIUANlnJBWiTWcfiVsuYvB0Bq/Sg1Ql41ym2/hhupy3hI4dicekqm5hgKn2
QjNZkkSIPNIQ7II5d+Pj8n7aHJAEAz0wO3kYnPyNIvi6teLS24rn1gYtZnObHXL2UyB8Rottcjw9
svfQL1x67xl1iZsZHJpj3npF/NKtFIJLuc9U78gXk9v5Ve9BMd7eQrB+aJv483a9/5BUPKx1RnmY
bv53kHjM40J9AoIhPDgfrkovv8snuzmpk7xsEc6+4GlJYVFVEeY2qfik7IwzfN5Mf2iGgaSAoJag
pcfKdF16dTHPhIwaRnJmkNGoU4RDn69fvlCazg/0fyp4dCe6AhzroIdStE5JaH4kIhPIXny4z6mu
WM6aRAsmGjwNimo22IDUxLowxHtls7opTVN5RDyK2FxTYEdf9voOfOHO5RfkhFZMyJJHC3i2EOqO
KPf5ylzb75Htaq2fGPEWC7s5mcFO79NSuBaps10BoQGc5QeUWVxn1SaXAO0YYIPoNqaFIBM9L6br
zWY82yVjToYpVnxm/xUpEpDh8FUhsMy/YHcQAh/hLFTrd4huUpoAThCl7VWOq/FgTgP/jmr9WUDX
O6tvaPGLMWuF1J6AS5mvLUbdoo3mdDFjWzVhIMBqFIgRB3ZWE7J8CHE1YljtpkUNRjxCdUB5w33d
9eBBO+5q1ZwdfKxIh5msUbkrbspu/fb6XfhCMTqmrKeoxxCCXfl8Swzx6TTuF2RfFLP6zzwj6JSe
7dYD6JCXZPScPoZdzGBbgZJ+z+50HlGQigN3/gcxSWhFIMxqzsLbOsm2PO8I6Tg9PmkgIlthvu3V
O3Pm7jg7T0EyidJAm8wmOr/LAf4WOSQAmMPT+Snvg8fL8QQDMWTSLq7H/lD8ZgjkExUTYulQfAht
yk06Z8Nz2PlzBl1J0/g+XB9q+dTnqb+JnYtCKWbvGnxs8NxJtrjdj2bmmtyrcVSW1IPsKVvyIAxB
vD1iLOu3ZgLADqMjEaUwMtbJuwaUUqDFuRNyShA76A6xO2GK1+16fCDQlPUER5XiZ88XrB1nrAeL
0zad3srttFvEc8ZNiBQZRJTMQBURrY/Ht8VxeJshxDdR30PMy5JRrX8JVHUDAnVAbTrz3/JhG0ZX
Ph56AJH83CxC847Q5boe9qXr0LuQcmc8Af09D5noEtjN/UDeVcrUS1+9W8/2sq9PN3pGo135ZjUu
f7B6FE3wEEThdJuk5c+T5RxJKFQse3lzS7f+xY+Cd/Kr3H7LvIpi3d9lGzA5UNqQEpxS63Zs3qG+
Zg4KmqHzlchG0vvOvXhxjmezYbSarTeHh12R3mzqf1vk2xw/wWkl0yqjmCqcRcFcBOzH/FqMf/Ew
/yZJKdiYjvEV4U4dIqoTmGtVf0FfgoVI2VG/Y3aa6f62gPHASqRKpiZIb9oxkWpeXWo08h2yrvQQ
v32KjIv26t9ZiDVSJVJ4hBT9z7QqOJEe5Y7hGhHL1K4AM8UBSDX0uALs0C3dAocJiaTgIOCdBYnm
ga2I5/f1dHj//6LVAZR5y2tQFuWoUiHu//3CwepDqrpm/hcyOfNhFcf7fB86e4Uf5oPJbIeh6MCs
zREsmD0m++0mfRIWxafJe5GSGjBX4eOV57oslMc5tTuiRkgMhlmL7vzNzT90+6Scr4+Hh263fb+v
dr/mEprHEhr3u+MUIuFDN1qtbybNjhBCnoz0F+Mz8vz4x+NYWPggLvfkKhv9QkeGZpdgJKSlhJly
Lz5/ut182S+i2XofkH4TVj3iQtspj4G5L9/TaurjEN+2iGggm1PHMeJS0R0RwSIS83aAFL7KAV2S
lEzY5sWZz4ke9BxkinZptKi6fo/ZlZ2eLz4WUYzoGxR2vIEMHvN/P7olw3qF/3HArgWEQtbgMkex
/8+KGxMFkKpiRGStnX3T8rTGXRO1bUCHNZKFsDAAD0P7bWKDBpUT1bVmU5Yy/PdJc2rrI3lOp/zt
yloLjuqz84aHihmBx9ArqN0zDLM7tdH0tJy2gT0XOtIeplFSZrdgyEraTT9W44KAIVgMwq9CuAgw
svkD6Qr1zrL4rdiebmR2A8/k8Quao1/RpHyrxh2+NcJrGSEptaaMrIQL8W5RuCMv3HFKcxVFNxZX
/qtNi1HD6x9n9IcMqVPGvQyDqIRZL0EUSOJOMAjQzoQsMy7odKuoCLoEZC4nRU8UVtQLYgEX/xoe
TVMeXpI1ui32+aM0kXrES7Ff9h/jdAl8y0G3VoSOFtpT7xjXzF1KPofceDLwpu2YNPTqX9WMGcLg
ZjsioYoRHiuCNo0BUx+hcatUI4MOLsSsQuBEMVsBFaAGA+EJIJogEBcrtJ+MC3Sr/DPBdZP/A2hr
jJ4JvcF0lFlnn+3frGPyS7zdPa5EcwWk8YFXg81AoabmJq8Ax/+G5hAnEMq1L2o9DN9wIvJ1vVVo
WS8WopZLpFazDLb0+blSDsdyGR1XLUzA6K++B3KDo6gSuHFK/9g4ve5jXPA9WthC3UytzNns8LWB
4Omhg5wC5LRcq04NgEHTDq1h4pZIg3olbz/t+k1L5D4U3Gmyu1lmAznXeGRofL2xhJCEaqy66zlH
1W4qdra1LgfswymIPOQvdFvJ7Xg/+9Bul79M43F50x4/FdP9rVIYx0FqvbZTGmhVU6Z02AnUEONl
Z9nxzz4rtwWyP+M3g7Lp75dG3nXVZp7vHkz9U6pmIkSQ/iOnupFJkcGMOxLJqG7gwD6rWhwixjgP
Y85lXnBgxpSIvX7GhKDG518WFApOMB3DkVALnLWm0TLdR+vViEeTg63Y2/vmT01AHg81oQmuQo8M
h6hLArQriFJeXWu2q66WCi2TUDUv/4uP7tBiwUxTjOMByBrK3IgCD02lEWG0IiL+kGNXIDdO2L/M
dnwTlAfgl1Yir//KxzEEFz+T3hX1AWNFCRJ7voB3+XY8a/t2F7DZwHGCHhVHjBf4W0JZNqMvwN5M
mMBbn950lmAuM9BLvSlHnKRRgZdH4ZXqb7rzLz0nFooG2w8/KLJ/xiRao0G1F5A7FtcdB4U4pLGr
QZcTRl5DTMCtCPPGm+hm0dZfy2wKto5mB8OYfaus8S49Zcx4Ogav927/nUpROGgEni5Igr/JPhsX
mHI59Hflzwp+n1LrlGpuVjvM/LPfgq7URCmVFbYscB8msKpf0XmoMaDdHf8gUAcqvPjd2qEa4j+K
iGo6XhAZS3lruAEmu0eNcw9zR+ubcZRrnjVswfDSsNGBXNB3EVj6mGsZiDZtggjVdD77zvWGOS5a
8jVGUx1a64GJxAUjst4E3hzGwc3djo5/JNhxVSW3G44/FMjlcbifLRd31Q5GAixMs3LoW1EihvhW
4mBEVR+DbbkT+RIqIaV4ix1NmrJJfrKCAv99KXa8oDeTzT49qiNt1qqZscckhauSMStKt0ydIdqX
TDZ3RQO3RmP7TtEdddJ8tz+6xSFo5Is9uwKkzmn0YbioIFnCkM7m+/QYVUKaaJULOG00HwDIwauG
fPdTV7b3IYKzm77fdD3p/psl2QP8yeSBKDKsRh0GEFYoFkgpakxzP6cpmxSL8a5Z32gWDVbpjlnN
xrEa31wt76J48jBeJT+vJsjFaaT587ztJHC8Mfs5gyopCLQ59w2YAN7uLzYQmnCkx3UShRYS/kFf
VzTvHtQ/5C3eEsftGCQxdLTE0ZbiQtbdFWoSH4KLd9vV4V3w6LBg2v38WziWTRLCUqbmR3jzyarx
+mnwgv4WhgbKAg6IREkim58fBgQ1TXaLdLV9KHhVod+hprG3KJZrag5RtUeNiZ2oG150U4OVx1jD
bCmhOc9AkU6XkPNQyR8lnQuby+y2i6qb3SK+a6PZjWbUouCPoS01mZAN+vkJNS+RY/2HC+HyM9PH
XD39fmpcH629HIxgF4vy9G4xpD+7xgwECAbykvOrW9/IW9hYDHNetq7W60lML0DwvDNiIWLU1hBv
F4GrVXqK6qHnnX03OBRzftQEN0l8GGNBs3Nd66TgHKFY862FHBrskNQ7v9qROjGnismGVSMyHBA3
aCrQZ3E9MTSQlGcHPrggtTO+swlWgjOWndtrtml23SaYsd2k/aH500FcBLZ+6JdsEQ4ssOHPdmfq
zKygQkIdQOaAKuD1NXcptAeMBgFJ+bGMTQCifr7mksNq33ebZBfctzlApQozsQPDgTzw0+z0rl/e
Konj0GW7nO5N3wwnGm4iXVZCHjaSaj+EIP2/ZQNVDhm8et1rctlQmsSYTtglE54c6+vzx+4Wxzxa
dpsdrRHiFJMrKOAs4YO31Vt8Nnq32ex/mmV7tP9/KgXqJ6ql0jcRZjDFTK5IlfRX3ugFLMijBas9
mk3A/nNND+m/m/WkbLYhfbFHI18M2HKPNElkwuYbrm2wMKgucjWLnlMQyWi8YfBu3H9eR6Of2pjq
v8XsDH0SNcygVLuSrOO71x/zssAyUIGgRITzfP8LNr2eV/v1pjltQ0tebQyUWS5H+FgYe8I7zceE
eIxPP1g8yAmLusoHBpEK1FuzOHG7b373CApwIm1RoN6KHu9C7uwKFMn0pvqjYhIXPZ6b+fzfO65O
w5fNCfBsf0rJCLkxV0vcSwcuP9MaUpIAvcM5LpLkq3ISL7bbB/6hH/sDibyWD8onJV0ezRfUvGAj
chrKW8Jd2xsYQOWuvsUnVOVZ47hI8DZctxZdSht8SrKNYTAkYAPU/LdCPFlM882uaXlKsEg9tyoO
tTc/qfWDhrtCEZmyvTjZRc/U0Ae6msrXVRLy3/kRu3l+xddySbP4fKRH62lBgnEuvSiTfbZgTOfj
Kave/Mlyr0TRUiko5VF6uRQCfENwYE5enCjJjqumpJTSN/L6Ih6/9GBoouFfEZLOUBWfNabReleM
j+vjBkiQT4u54g/Zi7wg1Cxl2HdJHky7Xdd31YppXEYsZ4stg7HIhryNy/nmtkWdjoiaosn+Pl3S
uSE32tzwLoB1kTc0C9RZo4IKs953qzsEWzUZNSOmOaxxzoL001tuECoO6CHelqOOP6XExZgP6yX6
AfdG91XVZLziY0aM8GEM6I0Fabblz4pKRitUo+GPYruGvABmMO1w6EA+qg58s80jVBYhkCaPktti
A6OmyirjGOmWeDYzYPeCuCUGA2AHTMl0Nbcq0Hgn1Fu8NE5u2l0UJ+mJcZSM9sRdOeE30QED3a7p
hwuQxR/6UVG9rTaz+LZkVs1tukQuxSL8wpDFOxbn8ob5pZs3/XTfPBTxaX5X4Tds1sCL8Ynprx1X
bHfCQtDkcw68dcX12+Lg6LFkYsjHL9Yv0Ne18aQgwhcrTt7zflsTmu3awWwww0+RDrW7KL7NEc7x
ZWA+NBO3LIDbZs0j9xM8yj3/nmOHdjXaVFtOzm5/18DhtS1fMx+tt1xWOJfHjMqjBSANq3IYy4LB
rjsEpGPut1Wc3BkglZYmn294d8WK/9TnqKgHGeAps0iL5XZMYNZ0+RiFWCVMNpb87A9CTktZDyCJ
t0V3iNFtHr6KCglZxk3+LVvSH3c5qBDn+k12oh/NT/mIZJWq+yHtoXX7E0qvKTHQGU4OKtpD9IGB
lqjRJiRsgG8nA056ybB6XDLptORLlVsB0gj4PaW2GXa8q8yFmo74M/rVYfrLMJstPzTLGV1Estne
LZf51/W6xdN+ositm/xdPeHVZUswtBGcRTU5/tHn0ZpXwBPlB74i5jX+UfQUPcJxJqevcM3OSgh+
TdlYTm6qtP6lnPNdS3prRssWb3cZfgNSWGY5Jd4CD0E8MOKmKdF9Ljb5mwjwBVaBGbj1fLdlnAtI
M+kA0RLrOaV4/MNwSv4/a+fa1DaWff0v1KqSdddbDIEQQi4dMul5o8okE9mSraut26d/fusY92BB
4fy7nqkpmgAhsnx0zt5rr0t/9Udnubu0t7fVp3TBv5wnLP2U9+cyD+nCGFRYnf0rW/QPyPZrmiCa
pXaNCHyfn1MoPxdzCQfWLszJHUSUarPCwtvatcsLPkyFIHGZOT2YYjoVP0xkKAQmM39F42/802Ht
SWhIb+BddFAOzjPfnjs26qLwZaBgBD6HmHt6UZgI96U7xaW5KKM8fcRaj6CnaJoR0rs2JjqEoyAa
v2iML/86KTmFAphAB+UQUBHbe7adSBiHIPd8h/wO0wmDcDIN1HTGOG6B9cipWu1hWPxv4Nqvk9VS
Q34dQKr5Ooy/GsbRoQfnspaPECCc/LHhyqMSpOOSrkONAyhhppUSDvFPdQ/mC5Tlrx8L0bPpu1ws
QFVisao5VefV4RBXbuK0pZnMglzQP8uHl0FNyX4C/CdSWE6we+TL/ZJ7B5U6hxXYjuBglGeGgsuc
jv3xm0z+0pw8worBe0URIYCZ3xP5PLF5hVmYwN5yM9178fRv24eXjmhZCJQAYJm/mtKHYqK1W7b9
7FrdaLZi77OgYC8b7A6aBdtyZrFfiditNkCdv8BG6SOFTShzq43Dn1nM5qITVSzgI8X/iMgKrl4n
jH4YmMIdkH5KdbiSm0yZRXtoZAxgRGWAC5r2Dg2vNR889rkh2PcfrrfZpmAt3MEq+6B+0CZH6fV3
6aWzG3tKwpJ8Mtuej9KmegvDPymLAx8JOK/1WWQFwmM2Wg1aFcQr+Qfg44PR+Mf8lwJeJaTYhW7M
iSODndcv7KXSWL6ZIddFUfHMZtrqs5g9vSo+lT4HS4BuPR9pxBkIRUX/TVBW2bFTpn7E4Vu51xqN
69Qpk/HPfJOv8Qp6pEVhkrb2wk87P3tQp2ln7FzYMAix15xGtAu9EOUzSC2ozGk12sJTRcEZU+d2
TFdLfU0P1+uv8zn9Jwb1hX0hAhUigmdhOYGzWzvDfvsJd52r/bjmZoN4sl/kDvAMDg1Ty5sgO3WB
Z5BZjZUeNbuR7kNEtOPEXpq46ygBLSveiyIsw3vZ4Nl5Rsi4TZ9VFz/0Cn+j/nuh1wK31t6IUAE/
k1n32pTUquvdevtJd44C+5cHvTPtOM613cklWjiHQH6NclIXnwd5CDBoEfulnZhVM45WG0Lg7npp
rnJgmv36jX6pvI9p+umyHY9lNS/vQx6+bTa6G8P61NBY7BDtSxrSlkJL6K6lPJV0Omog9IiVqoE5
9zKyCvYZYDpZUJjEjX8yPlaUIyRLKiuc4gLPPT1husmu9nHTbj7JDVC7o7zsNKBNJ+urRmi2Qpsi
XArRrCz9gRRnmnzNQbWGmzVgK9ums+k+pGN3bqN4Ntvm4rApxrIGLanvurPtfNpWPfN4Pze3ryTB
zEiDeviqB1gCC0LRXPCQNcD/ccu0o9w2iOnRRkP6H6GBZ97dFy4PAgmtNCmKcHuj2ekc9kEV5cGY
faIU/iYtsQgjZseghTc+Wyl8HKQw5UB9n7L+RBPxd9+0LxtAku6zKha3vleddaDSAOEEb5LZj66L
/+FVPjfHLhLHbazYWjFgYK75SC6SCkENvRHfhmxexIIJph7L/CbYJNfHA4dqF33m7pvR2/EgmdoU
rpkTba6HIDr3PmuePbtWnmIH1RFKUbr12TDEbcrKs6zIYoTAWSttTFQinWgx30Uao1WoizQeiop1
wtjPsPmCgcwhuOacmucBuxcABAIcGHMT3YkYkIHU6ZPRjL3r5Fvb/9j3MSgXT0RJFwLapDrAdHO6
uC5zb6Ew/OuYyKNtprIwGky/2WPZLY2pl4cWHLKwVFFnlqBRAT+5dTiMRSTXGgII8zLYeadXafEm
W+40eNd2k6SXubOLrkvXoZoPO+qTmubJW9A3aHM3Y9sd8X8lZAfyXa7o3WF+1gjtzKie4sRr1QfX
IKHGNo9Ru7XbXU1v7YmS0RBchJISGPrNZLxT6rTUYQBIHA0Vw1P2DmM2/Ch2UfaaRvBKZygHzmxl
h5U+DFy5ALB/yED0eAbK20aAs+FQEdal4tKUi2BGQuwaF3MXlClFm3/ZRM3tor/YF5vlfl/hS/cw
lekXI0Gjyu2I1nDxLglhNWmSoWGD7OsyRxdfd2/Mr5Xemcw141E/Aqcb03J2Z+J93RYnOaYxum5D
7yLVTytOszjloh2hdqMxkicQwIvQozaHrkRbEI14SGkopyGTkJE+Lxk1btEVcxOiDbaPVDmySzN2
zDFvUD7qbQCHLjHvWuotMobBOS25IXT52F8xTi8H3rExJPd5H97K2g9O3W3eNg9lkXw17kNIGZoc
XAKBICVmwT9BFW/Ug4DycmLQnt2RWyMOi57rsNSEUJwLU1nW2xJXLOYjci/IY6bnTMnH8sd2VUKF
wD/0kW/bYvFTDPkXcWjlpWBAVfyGlDRoptlns93n2n2tdSoWW88kMAwBK6drHchjhIceUHfF6FSQ
Rv8NsDKstzEwz3NqZA8CYhSS+gauAz0FAi38DRIJ2wFcn/tqGm5REBsGJAUIwnkWMEbrpzsalyps
mkkOmXAERRjvyye4HsSiPFpTFVwTN57nigcnaJwAa01d+ezwZ75hO1/4eIgO5yMJ4Xz8+xNCx/mc
j9F3vnP4P38iO3zhXDQJDC998++s+sPn/Jj5G4dv8pHvHz5X5rirf8A87jztMP/C8puv4Hl5EpMV
b2/1h4ip7w/zX32Hr64Y2CmcnI9udbmwluST28MXfdQP/CCVnE/aXl8hmPzwMe9IBWAA855oej4q
gcerzB8qRYf//f9Dxvjff+STQxD94ROCxA/R5W3z5RAqzsfD/7H04ZNuVNg4SeN8PHxlYptWyvjh
I18mj7zZ0SQ3X9KPKVjlMaHcbr8c/oZmLUqo1188pJXz+ygc+S6WcIeP/JH/W8iBP/I1fXrMsOd9
PeSY84Un38GojB/5O8f88EmEyii9OXw8cxYY+ev/zgKsDHUY8HR4dMEME+fyp8J33LqzttzqJP4p
YAe8UwCXfEnRTSzAGal1TSpaNGKGa4+06pEN3JaH9R43FEFBHXCq7W53ZBYDQRqVXVozOlzzs6gv
8NtMmRaAVXynygayaYDfmPamuPTRVMJVjUFUcVIcV/82UpJyAcAJZ42SjaihdO38she0zrLm6S1O
+7a12ttmDzbQOvTW+Sa8ZEheLIuCIb9ixstev2Bcx2/yFd8sJzL1YvZnfTl3wWJR342MIFX7b8Bn
7aTtTKIA8RpAgGSCoAxpy/xHzim6zLd1+SbfxcAgTbt/V/nJ/sILghWbX95/yFOhxQt1Q0HOr++E
vXlq90f+huEdSGfa2DkQ3kT0UE/kYA5dGAirW3oRbl4Wbl67iifNWXFVHt83dT0woVdHE4ql5GvX
FD/cCk4R1q2ja3c3VV9/67Z0lv1GSVEllIcNPZTlgbeGPTuzvRDSDxyq7gXgO7n01vxmjlH++TU/
6o6AUHmJdhNSvAcMuyxsIGMX3AUfUjrpgTGn+Q2FrX/HyYol1lT1Zd7yt1lX9tIU+nkCDAuLlya3
40eoFcljWPDrjBVuupt+mXMu1tvFaD/doQbdT5ubrGoj8mmzEtEo7W4xfAf2wVC4+6sorfaanmH/
F8Reqs1xXVxGzXr3FgkHwPCKYnQLwpj6oKIis+ksjSp8d9Md+sKWcEIrQj5or8AiS3DyvA0XALdt
feNtYBvnEaz0PMtB+sNNfQHliRvO8XHR7v1gmWWwaqw4cC/8evHNhPNOPej0mlduF9ySbODNncJN
9eXcw3hyAOhZFB0XqR8RgWhsjPvBkwPAdYemYBSZ3xmbUfUGCoUUrUuOYHJYk8q2R0TQu8zNhCnS
nBrtj+6JEBwp/n4jUOGU9MqV+XRTdkwYb8ilQZ7jyp9cWVEMm7AKus29hhEiG/Q54qQd1JoKbEyx
gHTNMtFWBSRGkYEIOTzljWDyPqnFz092I6l4T3YvXRchn8x6ADyZ6M+ua0cUCUqUzX2U0D1RdIjU
Kb6MGpZ0j04JFEsIm8xGDTVPKnDq2QOlj24Vha20Sbsw/5Qtyivxa3qYTvqagJkIp3rPg2rJkDXP
OzROzX2K55Ux4sv6D/b2TuwUqOMiK/XiyiijZwPbh7rOrvAe6wD9Hx2g0qb71GHPJr9IOWnIg1BC
KMkRFYFnYv8eVVwSMoj9r1GkRutUdVcCRcTXiXC+EOlTzBVjKwPPVdGA5YLc4vox7iNaYTgovy5A
u2LpYnAsBoEWiqgLIgr6aXEz7LuLgoMbJo9YeubhT8uPr6/smQTPrB8yXACPAt/HQ2uu3slWHSOi
MZwM9GLjzN+L0g3bQ6JMIXeGcEvGWIqiVZbnsgRjWmxyulSI6s4Yzh0WYBPf16s38iOoX+ejfGbx
WOZ6tcxxEggA00NDhHiy3tmr+9Zd58m9+jghHALFxVtu12vWyva6qwzbj8kCjHgwv7IEicReyXQ1
ILzGApHiRa8BquuDXAeNAgT7AJGSUuig2qdk6iiEUoCIDKMUrSPy/7YJrvLN/pNk/ZgJ38ptSspv
vUdG33eWdj9zTzi8ZuAmWv8FTbU352kX3m7RbVyH14ykJY3pwOBZk6L357DZXK6G8k1opzfrdQn9
lfaI8ba6HI1v5XTqOYiFdhgxoVLHie0yrtfspiwzBC1SLAlJKcZzxnUzQs/za56hKVZmN4G77rhn
HjRnMABZDaYwPIz9CBQK4wAbI5oU8xEmAlmSnBsw9FOZfVdU+qhvpGxCoFQtlVGhHUvN4PmgpZl7
zePVCjKThZGLw9npbpWBu9hltVkhXAIeZdYrZM+r7ITb1f9g4saknMkhLFLNYlIPJghJKXKAOPhd
YUoZJXfdVH02VFWIiBIpGkdj9FktgkHR/4xAPWciS+FsLH8fCYvio4ulkK4OG5CIWWaToQpXc9Qh
BlOySIYZ7uuP/wzSfHzhEMHR7uF58Iy4GjbEng1dYt1LOtovFshCBTLgdnDMvtXzIXaIKJyagjAD
YKROmywejme5t8qKl7Vu4yGLPO/s9cIBByAMtwUk34ZgO1tI7spnML8prXsdvWnFnfcAcGQbj42Q
VwLJ0flq2qlSwyuQhW6Kj3nD2oFPOYVKSwa3hjL7+p17aeME2sLLHosdRNhzRC6z07jZM27/0A5U
jpIIRlTMuL9z9DM3LyOYQjA5xVgTU020UDm4yeupXPeXi273NcsXH9MVaaXUgBcaJIgsFI5odL3+
er+Zbl6/5Nmk5vBmC14iNY6uAq7d6Sp3m2ZbrDcBJEN5giG2kIQnHSCucSDRi7wTyonC52sEaU4S
63zEFL3i8wF7GL4vrsL5WuGlWwlkTcitkrFcf+7iN+Whv6c0SO6lqLXd6bueQjmA5pLycR6JESYO
rsm0ZIkx2OZWiy4MGtPiMifxukkHUWCP4rskGWuQzWi0dp7oY06ZWXWjLBZGAEAXQNpzSU/ng5m7
6+2dEvS0GyM5uXWS/m7semZ99NwyugbdYOdaQVSAAZ9gLRfdKx1AOJP8THRyCrqZkvE7v6tY1rb1
M6nK/O1u5y9daEJuRdf0G7a8eqPnl8+wiIkLoAY+EbNnqqCeiodhyO80FfLIOxdPCb3I2zTHNmDF
ycmhl0fjd1EEdahoIG0Y+Z7HctVWoPmX0cTF7q2xCNjAUZHBX7Ghvg93bOaiFZ9ZwYZI/+zK5c5L
zYKaYDEbcEzu0EEf7dd36cbbcA739J4dXVQf2Gty06v/mIi0lLzUyyng7qtL9ezyR2kDherVGHKh
T1ukjbqtmMmYYAkswr1CPZhmtajn89SCHgADqG/U60JZWpYNPanouXpCDpyZkqXa5tN1u6OLaVe8
Zm9Nn+Zh5rq0c3oRkD9aug19Z1dEt7uEQWye2TfQcgraFirAqFY7GgVr9NCN8D+uwXRI4QZ00ysW
vyS7aae8fIPLwJe0nH41Lt+B8/wrW+f1teVP8GAyvJ5JlUsvu4oe0gB+U6nJtPxA84vMbbJLJM0w
ThZ0tu7gR2+zGlRTTv7eYvrVhs2GUaZIGw1/bQvzcRnsyDD2GLWtOLHsRg1bCgMo3Ni7yybdTNdl
GIMaBGj5FHnU7fmXQUWhlyDZSj2EPJXDCgb/NClzos5EBb2hELweW2B0PQ/qrzU6ITJQWpS6vqg8
4O6Nn/3og8S5WCxQ+lPrcADmExazJU9V056d7DkaPc2XFUMB1BsLg7vPu6holVcrlDp3qioPPtWa
AfFwREwvdPTLkJWpsTqXfsvPoN9QJalHQUMCaTrEXk+JXEMNxBXKMNzoU8gskRxM5BIZBXdiUMn9
Wc9eU52z2ppRas0mT4lIqyq/KoCbub1S1XoUSPn6Tu3Ifkre1P6mN3NU462Hss0jxlvsEpUkpkxR
knHLwhOXUyOYjLZxaKMfsRWfOzVVSD270bD8ZLPi0rjPrq7bl2h4koGOBwRPN9qIZaYAhRb+b5SC
mLS88SK6QjE5EX8xujbmp0iMD6anVK6YXqm3UgrE+Q6Dg+elayRZAy050mBOJL7/pMWYms1uSCtv
bcKJ8poeol3AZKKA+qyiyJBLXB7pYhVnF1UH4ZwzfsJWRVxz8de7fnUHt3ApJy5pmnhDvvB1teC3
0jfZOctYw3gl3BqfDs5WWX728Up18pXRhXAWRzBJbOJFITi9FfEtt6uPMjTV1EI/K5WQaKRG/D/y
GEXRT42ubMv97OGa1W+lx1T3+6OlOpMSx/jY83mLJV6vUmDPrtLDfSKeQmwhE7WhqQOtjzQjVsZW
pXmcEaIyQhLfp9vBh9YMRpuTcjxaKsO3kivIgkC0CM3jDV8FuXq4YTqVLXgmJHsMR3pKpjai5CZl
8rEMNssJHXrH9YvS3Sy4tS53VOwJsRcsnwkAsXFGvsBjJ4bFH52blF6UcRCowAIK1ykpd+vXD5yZ
be/j0ySTPyW/E2A3m1m77mqbrRyHf2ag1lcbA8yi0kn2linmD9Kt2m73px2yfvtHIRem9sou02CJ
FvHK0I8g2Ht7GFn4D0sl044UAPxX5RXD5gdNtzS/OX/av7wjsCeAxhDPhcn56Xpu9pUzxDxnH9qc
9n6ATJH238z4kClBhNt3C6tD15ri7q62+GikZdIdKRXV2ooY9n9mfhzvLw0IZm8gP3OWvYscZz9u
g/jeiOFa9403rEArV1TQmsd6nA0aFquClmWVmlrJnSTSEmtPnhXiTls72sKd+yfipbsMpvrrq+Cl
whlmDYQ9z6dVouQ7vYPhzs7b9RCuJTB8U/YoKyB8iFLvgUYbr0euUU+XxIjm3UXPpaJZSiMpknSA
nXdIC04Jco93Dz9FDi4Xtrkh0D3ZqawUN6C62wMMDOLNsIEErFKsrwWGiA3glYSA9jTYrFQTY4qj
hFoUpY3kA++8PCrhfSujR7pfEVYEiaVu/LVXri+gh1GMsUr1aIsbK36GSTtB0fT36wdIOBLvzZGi
dEFIRKoSQYvNFFgSE/19Y9ujCQ1+AZpRdjEbA9S0cKQqkzzLQ4knKpzI6cqJDGsLywDQJESFIvB3
5yNUX2gyI1Qo4LzycUVGe/oGu6zCfb5t4nt1HlK7iSKlF2dMHuHayntI+5sejaMRvnoNF3EtHnhX
GaJkxLZnGJAvLjzcdD3ylskfc+fB1VlL4wpMzk1n25HPnCxBlEmgx1dvsplf4+QhbLMndkIPh3BL
0wexpQvLPC94fQE28FBq+aw6Lo5mcnaMu/4UdmVaJfdeAJm+i/6lyBtFbwkON2Jr/u0SzZAJHvCZ
IWCtYowqfKR/+9UHYTniMLvR/n0TDWf6hNlsWQ+Gh7AInYjciLEnmh3hpVdhMLkvrPtFUyuE8Epq
1mmMLxeOi/Uh27TCqSRQjSnESv/zokouG3f1XhlmUhj3CV59bH1+ZV1vUu+73GSp8S5f31heQPag
knGRaLYYMvtzVsrUF10Hh4YHGDMddeNtOT6I/Aab9UrjBdWdyCZvRYzSQ3oM5FB3XmIGLymlyWTj
vmq7NqNPft6y7V/adET9O3PNz58V3nmwskhgjPDI02elg766grlv3ds1xAQZzolTeIT3BRuXLu1I
FGCDzF2W55yJLaDzNVsDT3Iew8zoyAV/1I4K49YBqENG24UUh6IcTol4DGddVmZWmmZ5OAEMJR82
nyJV58u3TBzYB1kGRRVQErmjTaCRWM6aobO3XeUtPZY4MMk6uN5Ouw8yI8Cx/5tQcHHAUmvHiI2G
r3Winz0WesR4PeQlgwVgY1qXv9oi+tmMyX+toL0R1CrWnyaFEmwXBdPCzYgmgRoLmNxasCvSHrSM
K1XdvP6GvbCJMIkIfHIlIS0iT589DNlqk7hdvV3dKf5F5aQMqVA6fIgI0jGedbBrdMJKzS1wQm+B
XIENoVK7tJybON3OXNfzpgsoOyC0b6HtzZ6HAzXFyuqDxSaD147e1diFWxeCoo6Q8FEnq/QL47xI
upQ5XRk7aJPDLItlA+QQoebIyrOt1EsXiKl4iCMF6xzjv9OVTrXqVM3Cz0zxB02K1c6wQQQeXaE8
JlRVC3DX9ov+5zLysTY4xgqQIIpVFM8ihgNeflEkn1+/gS8c/4r5+d/1zYrTJtiuWxfL6XeNn1/4
YQPiBDotQryOh/+9u9RQINBT1d9M/e4aJfF7mQnhYfrGDEVCmIOwt3qgdTPggUgjqby6AeMdrLNd
rCIVCGkjuFJxdVRZXrlqqfSTr0pei0ZYVQDY6hPCGB8GwGur5qcnopMv1YxquRvPtDWz0wlj58JB
NOmKRKVVKeaY+mLTV2gONlAzcetU2xh0fBHR9oE17xhacFv1D7x+Q196UsRNJfaMGS88gdmTUkDz
2Ywxw6U42r1v3kgELScx0XptOp3K33+F3YpxKk0OKLNGqRoJGY8rHDZUH8ss7Z9cVRBSHAtxDEx4
7JMqr7GaAFsopzLwqKq8o2ovenRdagE6BdELYxYYEZeri2xcvzEIOK1VGq7fj3v/zzPX9bxPhvTP
2YqdM3xj2Manj0fTr5y1vdqvBH7ckgf4ziSPM9oRBVrPbomJv0ayR4TWnuh5NHrigNKIkH2vuHj9
omZJumZrN+5PDiAbvH97huQkm7IaOyda362m9EOQJxdJ4CzroL72A9mHFBdCdHRYWSGwFwoXuU2g
UQLaU6aVEkxk/OMl8BB0CMjBQu4pAgYF3so9RjI8VcMqFlq0/hAu6QLTHs8Yyhr9VzidkqFkW5gV
/BrVtfs+PrM0Zt6Lh1frQqEDgMQa2g1mB9m0z7t9Fg+HxsR4wSaY1DIY0cOvxsTegy/atggePL0R
XIElNEhIFdhJ9S4vgyAhTTuVLqG3pRuRMbDdS3550EKOTHVAOozwXwmEr79fRsNzCgjhvYjxDxfP
RgYifbqIsiZzYQSvqjuD/cOsiNZ4lw60ViFvBxwGD7euC54NXgolm1I7SNHLe3SZcpmSlF57i7xP
UnUcWyu+qSfsODq4lrlvIFnKZQsAx9vxFxE7L1kHH/BUQyMIKz5aQToCsQMIZkNHEhG/ycb+ZvAq
Oh5wbqchmwCHjghBXG8lf0V59NMdQHlbFN56j/X0a3Yv33RrtY4vJo833AD8G0DTbsDOg0M0wvDG
KIkImYwQUQt6lRGHKs1wSu67Ynsl1EQ4YTbBfLRzrBd4qs3IAAc6uyk+RiusTjthInIgDCEMwJMU
7VZlRQgjYorONb+uNr1n7xAVBHwix0QLnL5DVpva+3Zqo3tRz3XAlKUYJshLVE5M0Z+ssQ8pt1wS
HlSXl5rKq8SQB0vbDQ/yPLWxNzWKXPttBI0mIhNSu0GaQEsy5nU+f9gh7OfQMU4+IETSUE2THp7V
71DCOcRfemU8OowT4Pcwgjp9ZUUY5P2YNowWUbupkFX13Y2w+wcKWgqSzBsuNrvobYhxIejue0Mo
I2/6mDRmbehWa4pdDbcF6Kk+sDeUimpdbfymAPC0ycgxUFrvo9LCLZhJMppyy/1NvHeuDVuBmaYh
B1P4otHuLsTW0zBG5G3xrlVFa4nXiEAjyOvIYkyLRWsacYGa43hdCXCOchg9t4bqOt9baNERZs95
woBBHGgxOASmGFUKcyjMNFh5oI6AKTnk9gMUxQrXZEQNZR4zigAkVmNkW/xQw6vDdN74XXC+RAFV
EDWt6PRCFkzihLBOtAaazJYEkim7SLQdmq4rYWLy4Ou3TBbEgTPCSxDdQwwKUISKYSgxch8tBzzA
gYHErWgoY5otyLBgINkMydCGyALRBeSAgmr5u/4Rk40zYUBpA7BpkyYXh5y1n026uHF3NSo6uA9y
nuPv/BF6pOR5DsugB4noUcVr7CjAoa3Cn69vdzNd6mHDlkMzY2OgpGdC96IH5yIdubwz83b9W3XF
PQVFjdmajU0XZY0pMBr/i924/yXX5b1MGEp3nV6M8d6Y7b1+VbNI1Mer0ikiuaWAkNMHYcrHgdx1
b3XH8nrP8/5dziku4wG7xj6eVtQLadrELAWT0zYpWYDOSwkuTfVBRWgIZjskMXRBakXVPUD8Wpaw
/f+GTggtSsfsi5q7DlIRUod3olrJp/j11/QC6smRwnDWkbcIVcrsaGwWzbTopy65P8440wJiE9sX
VMJ3CmTWmFbsDTEfeW0Pyq0VY8PkdxTbHwcEHGVf/H80bDvcb0XPUjjpnoeza8siGwn2eh/f2zGe
C1R0cmtJkUyaCAwAdhlaKPpYC8GMl2RutsMbQlgnD4ocYH+Da6G573yrj+wA5RjDYfgB2jCfVppe
0JautQbW4UhVXyxYp26iN05VvYt4zwQ3MbUxJCN5WCjNS7N3s6/RS49bD+P86Sajanj9/ZxZcR/u
GQGyAUIoEBNEnafX1jkYTZergZ69pyKDqKZdRn2YMdkTxKMIhtWWkm2B7wkbsHbxtsuvZAtV7tvN
xbjfv21HIqnYo0Q/YtO7zUdc8XxWLKd4mmPzxRxBKK6+ZgZQAcVRAU0X4a4sqdTHy4XGsJPM6c8K
YpBfcRgP/A5NKbQtSacxYbNr0pChXkkjo4GIAb74mfN36AXKFYF8HGXQLkPawmdYurfpN23PSETb
p04jodSpw4mAxOnoiSk/6N6ffkXZwFyqQdMCOisuPzwlRWFqO3Zh1UjPOuUcvmFLuZjZ/+gZwIOE
QSWKNsdxZ81rUdqE1BZFeK/JiroHHb7KT9K+0jdQKpigaFPXREJlqjmisv6hAfaUR5rswH8Dcn3h
GWCzoK+GcAcpcg4FF1u0RynUETM/VVHQK0hZ5AjDVJUXvfLeWDYtuKbe3m09vR27LS+COoxNDzLs
fyHrvpF/+OsPwUzFZh4CTnmqsJidDe7R7KZ1o5uP7Zhm8NRGNmP3rYgbxxg7aWWBRG7Nsib1qid3
dRNfVrV7rxUsjznty/IqxYviugH7/0dQukdujsO1wo6CSzcrqkKIig3qBCBpanU7QgTArRN8ZuYk
KZdITasKQAaOeSv3t8e4McHVVHqCWjVJPXPrXuhWua7AxbaYApSd93T/yJIpAjFo6KJxobktc6wr
7O24oajJs3s5U3Jn6QFE20JOjvMLjikQRvr3aSyyRgRUke7ir1Fn91ceU0HZiqCVyMKfJVgeFkTT
hsImTdEeMEdcEt4eXYVDF98xLEW6FVFTvP6KXkIxkbZH0OLgk4TA3LNXlEVVFcPLuI/20/cGJcBF
HLXe0gzPVJ+bg3pDdxMNqMAkFjU8yxUMRyHJzI7bNatEFXcPOV+SfMHHmgQLxZTSfVFs75podyeR
m/584Mhglho5xUeNBUNGUO+aRfSfrvsrPIwaNH9T2vmEdOD1V/xS9XTyimfL39pYm920GypD/tWI
qF/AB1SMuDwpXXZy2p8+oRhkv1AbUY4EbrCbiXghukCIKPv1a/Je2C+eXpNpMp6emf5ihfKyLO7L
pPhBJYzopiecrvV2DmAlNVPpJjAnC7Q2dsfXesf7c1fm34rC+pgywlnmaV1fY8aDv4072Iw1q5Y5
Z9DeepXWXILvi53xxxauSA/0dhElyPUp5OM3kT/ot8r3gxn52u/ubbQYF22Pp020KgbqtL58yP3V
7i2UkO5mE+H0k3vxXxbX9CHrhvpPeduHHXyEjMp3mbZAc22OeLGD83zZxPXm40QO4F2WMpx7/c69
hLZRasKspUxTMTQ70YmiqH1cU4t7NZIq91VtaDqp4BrhbSKBqDoTs1OaCtkRSMucggSq6w4xBv0N
DMlMr2Zl0MmFzQTMTZ7UdbJbN6YvVLyaWH5llv4LmgMtFLPUiOg6oV5t2H1rGggNsoXa00TS/4np
obokwmtFVCEZkhjEFPRISFgvBigjO9mUGnyVGegRvTOcxlF9Wskcz5VBi0Yj0WHHlvuWqkEzpOKw
EfogBsZErXKMO/wH71HAGG3hebgLgo2e7jFdnvLY4zZ/z6u6kpWxiinZg6saVNCVZBwe9BA1lBLd
6pSWr7819p/USKqlO58c9NIAkuGNUtpCDplnXgLugvTKChronYWIcXQ/yDjCzEa5+VKZGOot3eO2
dm+S2n4je00xZURZlKG1OirJj0PCEH+jkNZtOVlBAMgiNQQO+3MczQfzGUKC0N0HjmHaemyMKk6P
g3eTTY5np6EFU3rJNFyNh2mvHydheksFEJx5O58dgkq2o0Bk0u0wwZtvVm7ptCOhoN6HIsovV073
VQs23g03VlQYs205V9SwA7eNj5cYaBflYJFnb5vSfmu6cxb769f0HMPkmsRgIF2HD3AsTpeYu8U3
2o+a/KNAFFFspDs3YyAKPbumdicSVPEWxvK9YtmBpYqqYjAlgI88Hb7L6kDTRIhCD8pYC2lMm5Ly
VeEx0kZ3kDbPg2PP9zAunk4JHFyWB+RynV584U/7Jqkdz8zv9Hz0Nf5kSJrkM2UrTVOA8ZH8f2RG
yU7PmDEE4JOSV//GiP6FJRjj+EaHqW4JcvXplYWbwds6waa/kzOQDA+MFQgMJYV+HCElVf/GZwOB
iwY44maYSSXML8U//gaF99l5SW/v+lwSbTkTljkD0KqLdZLu8xHyGsQtmTo5bKp9Az0uIwNyIeIx
CAhSOtmU2HuYtfvBua5jQkGpUGRGau0Wn7Hnenue2G38yE8fXKItcCHh6XAEqevqn5zmRTUEMay8
7R18pfeMBBkPxDfy29CDYgBNekc8Hi/DuHrfy6KOoCBN0xRW2tORmHkHZZVidYSZ9SsRKxEDqnk0
03lsdLxVe7l3ogfBH2BQMHaJvPyNduEZwMkIhGA7obYe63TuUutyWKTbXRUdpsuPJ6zoI7KDAoRg
xi2aGkM3RcZoUo8lGk6IBK5K6qGeV24LLoQckW8sSmS4gMz0CqgT8lPXJPv17eB5Vcs1o0RDW8FM
ycVP6vQdyDwnId1uy7rF4jxf0xMyryw7MKQJLHUACOtLdL+0ZEx+NY6XSO1IxRUekXpAl4bWBpvA
WLzxdkhIJJxZR6bAUh3EOEB9oex4EDg7rbr3U7S51RRCBWOGmk37r4aPQu/lLPAbIhIVrPPlBgDt
0wPTzj0b7Vm1kznboGgfxP+wq+SnlpMbrG43wfqb3Ne1tA5AFVRCGiMzxUH0IJTT5IfbPZisgqTw
no3a4uPard8U1fZKFW+BvYQ8rtXlGUgVJFo1xPnuyqyk2QtBi6cJpRvCM5wbl2ThUE9F5Ixk1axJ
loVHiCBCUi+RqLpg8Wa1GO6MgsBQzRiUeg2Aw4DDCAWMOup+x64+WH9psCatmuAu8UVd2MoiSShi
Svq3PPffr/YDm7r1tQn7B8l7/skoOFyQ/IayA00kWJhZpk82Aja+/WpB/f5OKk+1sZoTCp43HTbq
EiW5i/KnqcXUrd8M+f4/4q10eEIoAnJy4s9Z6JxpY5/DmqfX5c9qUysKS9wCnOndMO6WmVtdi3yj
VaOS097iyx7m/+7r4KuBXKWTBQNXLoL2HqXTavA6yQUqhPb0+rP7nC3LxSGRjtlrZNk3556742bb
D145vFPvLxpdumZMRDWvVlQjDO2gqQVRGfTNTIjZzZXUIqxTWh5Toj1ulooktXLMUQdoYnI3Qcis
kDtR2w70b2Zu9dly5Pm5iTcuQiRQWfhjjjsrR8KxS7ccMs57WaELReutw3VjaEBvp2ADOHXGFxCy
5JEuA7hh7GEEpQkTEjfL2OKYRBD/yhAdI46DBoIRYGXfI5vguDjPz3reJJNU+PQFzI6wyXWsnVPW
Ez7PnKEcYUe6wFNwOer33wQua5KCrp+fi94bIwOoQOdpvi+sWq4poEjiWBVeMWvcM6fLMfqORvkA
QrICQsXkTbpp+WuJxtB75b88qyBMimZJVvj++As6wdKOJ7zIk68TTo1ZtP/WRcnXM4tWhdDp1nVy
bQZze/Kkk+iJHyvH6DtxLA0jQG/4BA5ELaprlOBQOFu04yDCgMhENlGfaLdS2+PhlY6rIMDzjmAP
MFSdmZIES/avIa2G6lZy7sJfqD1PLnyemhP667qkkR/e6fAQgnr0/RMA7rWkvlAsG7SNN9oL8aGn
yRA5ScTGkOAMScp/g2/+whOEmhRxFrMXN3Si2RShK4cuTXbF8K7YZpd+Pd7BJyR0hInCIwSVkswD
nma2Tg0ftQAlCTD2X0gWQgp86rtzfLPnlSdYA1NgzARFtZzngxX5Lt8nTn04o7SlH7SuEOGOVGi4
Bl90w8zeqXA7KgQR4UTyMUbuqBm0DZ1vaJ8ju6EujqEQLZD2z1nZg5yBgO+p4OKqNaOXCMNX/M1h
gJYBqxIxhqpinTmSSO8C7CTwz9l+VImp2yeyecdegxEYMYVAI+fjwl58W+m0YSNTnAXz8ULYbjp3
tVj077Qxim9hiGbCnPW2Box/4ZvmI7V7R9noBpgvN59EkjDECD/7VXiW8Ul4/fl96TFweDyZW8WO
H1MynhaMxW7qFkPtWXeCKFIf/guhVoaHTB9oEE+qbB0whkhBmSQYSRCF+kSBnVaHO8d54fLz2o53
VAciF0Y4g3HIeLqvwOzF9yVZAJegFySK0S7lw8Pk0fQKYCg2ewNeNiBumbSCuEUb/+m9nFIC7Pr2
TKkDOB1ZnF7Kqvn/w0XOlt1U7WHJOtvFO1XbAlBgtpC+WoN/c9pFPi2CB1dBLlx2ztm7USo3T4Uq
ncljgIAXY8ewxmoWnzMr//dvHMiv30fKldP3N+uxrU/WG/e94RAGVGIogrXmPIYYsj6Ui4jWnbAC
1gD2aNZSGIsZ4cUMnHEM0Tkt7EfXbdgGPMlKlREvS5Q9MQZ0hkvsMFFFiXlwZp0+x160HnxmD2iJ
mNLNKreGVJi87xajqShFYjK4BnlHsocTUcMmWUhIgUZxulbtPC6D2BBKdYaK63w81/ORoXYdhqoa
jERy5jy9t1OYWZOzihOUsMFn7ThK9dNuo4G/CXa0wFfYeUTjOPJPTIXOMEBjT23ZkoyJxeS2pJ6t
DgMc+aa/fv9iwcGzcxo0TbN8qOcQFWZLtUsqRnNe0BMwhEQU4ybs5/PRZWMEF9/Ah2kh8UUWIlgv
zRLEvotoaSS8+S4B2c5c9zJiZLK0GxlHoVHFkyVH7wSTKkWhtiwHfQZdMdjtPtVB55HKNLIQEHYy
7Njau8Uy3VXF28LFFqxxeCYLh0Zn31V7TKZihKkpv7i3aEd46iFywyNC6nDRxwoScLFb9yaorl66
/dIqlUvpAH29QZnH0m0w5bJTyBaOLkIMvdRZYKFUp3gZdN/Sqh4x+IZmwwa9LDdkuOJ3w+zdQbNq
jKoQLF6Fuyy8DNcMnVcyJgz2fwXqmGQbmOKjdeWiQwyJHehWiCEIzVaRVVoIVt01v7CHkLF0S1p8
adNKPGavjYZYVUIUrafraYvfvV2gh/SIjUFvnC6WYTzuLv/o/Kzb+yvOBq87ZJLZ27PDn5fOHw+l
hE1VvkB9P6sh3TFuW8cb7HeS3K36+q0Vx4jD2OuD/MuuHu6bfXF7cAeC0zjIGACd/UTsCn4AIc9X
5hKueJbB+OL5w8QY+qWMFZ6ZF2ch0Tq5t7DfiZigmlG1osQEGmTDbXyvvG9GHZ+pLK4kiPIsxFVA
WfII0pj9wBE/97y8VHPDqkQ0hHJoAYQ/gyYbuOibHgMw04y1+wC/IoRhJhcGBbLZOGFpCKeyMV++
MEae7I6GpADi0VHhZhRhSuwM03NI9HOFDjsPjolQp0lvBiefwZMom3AEtXpCWjm1t2lyNaaTAQyU
U29idgy9CMPKOvpE5te1SBmCd0SsFPm/zbn4hNw2CBm6i6KPnz99Xn53n1znbNdp1ls6wsBKSbPl
XZUAFL8M+Q0JmdEAxEO0Kc1uim2NQDONSYX1eXjfSAHQgEKFFLuv74YGJp3vhr5DNwWBgsLH7JZP
qgsqRbQHVXLoWpw+fZu0zudoRMYCi9fBS6PeMVVEaC3ZnYjqUl1pWGTg5vpc+O5zChnv59PrmZ0k
YesPe0YePAUCgDjdhOim2EmIptiDlwh813ut9SQaVpkSED8g7Vs7KIZR2DGXFlVMoXBCt0SXlOv9
Ng2vyGn6rGFSz6lirzh5UBiL3H6c4oix/E+EM3pNQOf0MoDCwZxyRPhTtHLD4nCPBQTbO0g1KAMN
1sL0O83BhoDQRYXSNQtrkSJL5B9VlhMNmMaDr7/3BkybvfcuRQQsCyRYyOjnaxLqWBlPNH72hEFw
u2j27/KtHTDZhW8sYmVbcxKRpIJhcbPG8DMqLKALKI24uzCWGCFP5z5iI9vhPCzafX0zRZxn7oCP
g5BOThpI7TmOkW3IURaNsKf7mgPUtqETlAW7v4IH8hpbDGPQ2LoilntNRO4u9hC9i3MSzPg/09T/
1mMV/GdJoiy/h7MjbfFJT7QIbJwny5HDsW1J07J0HLZ4gQf9dA/Xe6/Db0EhB8ZuATmL7hW1w0O0
gMzOcQpRqJOnh7+rieYqfqShtlbiWr+ka+RAkS2+NkY6H6JdvbmLCAz6kK677H1ZJcVbb7Edlm04
xtw9hcB4RJtknLMwWhGzl5go9hvFqbhoWpqiul+vLOs2yYJtSkLlan1lxULC6bVw1LEvC5BoK8bj
aUiyy3Frbe9qPDpuKneH9cY+JhJy9w0i87jMio19E265uf+PtTNtblrdtvUvUpU6W9JXp4E0EJrA
Ar64uHCRLcmSLcnqfv15xmu8byL7RNmrbtW+nAC5C0V+mznHHA2eN9uLl5eFycgbLQvaDDLA0Gai
VD/BYKNZMUtDf/8Q77cNDH8yMqBy+g2hyMjaTNgxkYkx+c2iROosE7QVV91HTJZ2i9V8/lMaoLDl
nhKyaUYYZAqGOcQPuYjJt6ZD7qDBDKYm39INc449c3maT0ITbvq8/2CmAlgQqCnwAJNEsdV8X2zC
RgFNEk+YNaoig31iQvGgYZYJJIRXHJRnun4i5pRBq+KRycLzEhd9gRfb9tqm7GYMC/QEoeaqcjxM
1LiewSHTtr62s8pgkEfPeR0+gu+k31bkxkAcCDD+VG7smdZmxqfFvMODX++OZbTlUKS2nfTJvb1n
16R7/E7ZLQUX8s59Z9fSJCyb3dt4neFe2pbhm3VvLRe9s3buqhh7PhFBKntVXPslPaPUBOhEd5e4
3FdXScuOrvwyu89JzrpoZ9FXY/0pUAqrdOdnU7Lby1k/rBdBvtj1E2DwmZEAvD649Ux3OUKRzz9/
8d7Kq5s58/d3sgKXa52/wq0cDYZyUQwpmBm36dP+nvyabUjooV5IoLBIEkf/j3AN1w7PbtVNIgAO
KuJVouTx/kL0fSBb3G34Lw0Su+Rht3jFPO1MC8LEksEAol1O3rHiyQq9Yt4vow4HOC59YEETlr4h
RIGOk+CMC2lUDHdXxpbwn3yFii/JLGzU0yt7SR4rJcG7KkgDaFgDyT2eT7n+8mFwrm6hy5zBEoRt
6mCY+Pzt478X78Pea+/aClIN4KBhxP6VLir/Rh2d7tMQPUq8AUUSxRgQrsGRSvz4Bn+RhK564rnO
dMFMfdVrQv4kO3O0HQd/te/rXeXcadImK4WKXFlRy/ELvJFJekv2kuopodMaalVFxXHJX0r3J8g8
Rw368kOda4NhBPLJcp+SpTKmawwg5bsu4HM1S5XPtYHOOYvd+yNiacxH8cFSeyhFmB5QTiphTfqW
DRyC8BEP4A/DzH2vZGtxkqs5A5f5lAXWucKZZ8WtE9IUXfiYcdC4sTOskWchgiBieuCZmEybvPRj
uIJKfMYUKU77ztDfWEVxsClqZpftekPjKL7Y5ldDYRZYsh7Dv9ieyjI4+5wcuHPp7x3ooKMPusz3
TZfGTX+nyaM0MX5GHDO6AQ3Q9LxyxjHSIGAPFX02GicDzXUH9FwTZy1Iw9/DX9BKGKMkk4W0nmN0
a/LRM5LgyiRFxx49p7Xikuw3EQiYjik+e9kYaGaFvx9RZ1C1kf5hgJUzOIYFKTNYlfcGnKNslZJn
kNWXlGgvL8tTkhMTSPo38EO2MlW+9tLTGj/dlfmutqk/qZsxt3nHXuYkX1MkAQpQocHk8FP3sVoG
l1Igr2mK1/YHY77M2yYAmQdVPyd7RiuRTfVU3X/2nOHxuFd9LNmQDoyese+tzdyh7tch3KbxP0Ln
mJXe2lJuGYsFTHurWAw+nYeMmqAUCYKTL8rQzT41/H0eTLa/5w4amFdzXJuR29AJP38waOt2iwtC
TaIy8HSEMzPwlg6atsXwtQPol4pZLA0sgVXJtMny6+G+l2aTim4aKjhTi8yfPtMIqm6oqO3d0O/x
rYFZQpPk4xClbFDtg9ja/JLSXQNlPU+44Trcz0jlWR8aXJocjeaMFQpSsH+z2J68r9Fia+acBdZQ
7mnecMnbrH4UXvFL519eJG8zB7kYEIbyQdMSJycJxNVZ2uvlhZPb7+31BuKQ9dWyUWrJmw6Hh4kH
PLNR2Q9ihEBDDOfzEX4aEMi5IiicDhOhiQjboosa24k1gbzQEcOezpEOUvQVRdVKmCLhuDJAZBOg
yc2/Gndh/wkZEc6KMV0bPVeZ9THUYyD0KsQjhqx2kz3PIgs5XH2G3lJ+6pmEm6qGkdd0gD5XQ2wj
eveA+6av2jMjpecPNoJYcq92+jofmA8CTGnobLvyMoNCI/pqXjaf6r0jy0I+U+oV+KxGFnjMwPRT
GD+qfwu4YB5y4JVg8am798wBwlPCfEFsIeH9+GO1Knu5dlZhdyfGldFCYYom6aNON2NgDv4o9bWa
bHkT6QSWZkDkkBIgVTYn09D4//Jc8gPkdGOQOXp7ZUjAwKqNbMMDENdc96wIIMZzltGDjNVTeZTh
6KWt0KbwE4jsUwRNAmR+rE4ntsHpucb7CmB1QZmG3zceI+TtHLusznWwqaFMhtdnb2mMGSNgr2UA
CZm9q+7UM8mgW7IUkVLUx4i3Nc01NFqd53co+CeUUj4CcSHHfQyu5UU8cLeardla1lcVnGaEoPg2
gLKQixzTYJJG0KQbNW3HXxRgE+IJVRlIwMpyisvcqrCPZBsBnFTc9VJgywxPhWAcZr8S17uv/UdD
TlvDB2JrXar20nS7ImLiIlyTpKu72QTfM18LPCiWiDHeeNOh1NrZox8bkRw02rkbMk4OR0cmEagZ
bVjiHCai0OvkbiFGg2paTVKEABeN3EIBS7hSCpKEdXKGgUwD0D8fvS5gDeQLCQ5F2/JAFKeRzFOX
3QCJvY+OFH8EYs5OIuLtLKiWK49GGK50zJjgkF8wcFWzcgS/xYy+fcIuNViT61rowCujPzHaMJHl
GPiYpGoeUmWFKjTp3QgiQfVeTTkNnUGwcTSQLptxWUC7ML7CS6eYh1Vk3xmXXSa7Pqryo5+7JB9q
tSRHPJozHI8uPaiwBRPTxWdv8pUn9uHpXc7DhWHA1F5y3tNxeNDW7V64gqxN6oZAMe712LowAx7A
P4GeoQNITW0brlAYIlIWWlIE9YXRv8Kx5Sf/gjZuChw+vSph4ZFj50SiyNPNP699YC9V1r7ZDYZD
aTi2eMK0NgaSeBS0jGxNJCcUalJxH48pcXppOTzLBs2C8tFfEaR0indgYYYAixQlCEXYLz1/rnxl
szb3pXNnMzoWIiTdu7SvhlmLLk1OmeqvlPhEtOq7rqu/KG1e55cAVZ1fiqbqHuhQJz7Q04cDiZkr
Iw7sDObv6MDPmYhYsyyBN9VyfHDgyxRKYg/5TFS07MWOUb2Nb03Mm8NKhHCI/UdD/FGdfZDmHkQp
alP/1ZXEsW+ziT3cHDlxRxMdqwjppYKECTI7WP4EustpAc0Ghkhzqw2rTAzpukxPPzBxslFqIXXW
ZFaZBQNj/Ik3d7rcwNcQtbk0po4TnuDR4TCvlt66Z/ZxSA0utqsfVDygO7SmMGnFWVF5oRmOGGcm
Yhv8/nBVcmWyTabZtWeucDoScDXGA9yTbNTnyy1RLnbfxbH6pjdmMleC3fNcRo6ozAHcBI+2jRLW
6Lr0sYI2U3fcvoSFv+JcO/O+0DngJAk7HzrSONc4Z67QlctN9yjTSz2XmADGNRlDznTGbJjn0mFs
TOO95ouMQ9OWXg5KZJAOP4MdUMi0C+JpaUEPN+NE13MpQnT0vqxuB005tw1dXO7Hym05cl4FJ0jK
1PLvqrxItxxlbE2RyTRX8pbW91fMYM4900xFhXBE8mFHLVPOeL6Lrbi7k9zKz4iFFeG+5QizwPlS
bBdFGaxqjB4YvsRIEwUR6qFKZgHM5MXjngQNTg9/M+1Ft4JPFATu8UHW77wq3iQCjKK3XVo9Bhu4
TgAvhtgKdulv4dXTkkvkKvFt4QMoe8ljU0Zv93ZyV612lyZjb/YvCmofyC9CVhfOCMMeM8nyZRqv
92uvMwJm+Z9XM4Eth3l0jDWtND7irx69q4/CYLPqJdnCXGuaAzpKP0cPjIPVHLY0w1TNpcfP1cxs
eIopNHAFZbV7RNXpTK48uLPLrsQn9KIlKUcZLIZhWZF1wqxCrB7Flgdz2t8WeSpPnga84V3xSwz5
YqZp9h46BwHg9gYQIiEMaJ1BK+UQxCYxgbi9KtzbNOYeRgIQLhnSAX4aragcfpACqFWUs4kRxC4j
XADIoVKDIY2YcgRkUqETSkalSmrIbcYblD+HfMTorZ7q5VN1lAX6931BQ+algUii4RjtRrzSHacs
uwf57hQNs3uMK6SRifHwVmNk/AePDadGknJ0k4eBrchzKIIofO10+VuAlk+Cgso8aTzsBsIMP7hc
26Iy/wwqdBGE0f0cAN1yqacP1pKhDdoFfUKGbslfe1MRyFMXNn+52LrOgzET8JnFy0ZWUiKECOpy
pbYQdCHozpgH8/c5NnlWwg2qHlImLjqUZaSzSUqy63afhIS//ApPqdBIx/A8dpAuMoGglXv+CvMZ
xlV2Uxbv9W+pt0TB8nmb7T8LHw0J2pBDGbTei7Ty7mSYHc5wZl75d33nPyKh/r/Th+yp5SetwtwB
DwXHUBjt+FJarsEgw03x3l9LTTn/tFrFO8LhikuZq7QlZiAohFILkEWeh4XN4A3sUV2mKrW0fUJs
4fOWiWoiM4JtcLkkDFKa2MGect84vUoxBKM4AibFtR0h6OgYHma7JSlnUcVihNCyhoDHMawJWrzn
DbI1Gb9+lyHCkWinkuiI8ukZG+QdrzBrPynaQKzwZ6S3VBuGEPT5J9w0NnGIAboToXya7im0WeiB
BkmqwEW+qXAQ7VP3inBn490hz21Zbamq1PIUMagNvKult5kqjc4/H9pGAHt28phzbFVJGFXWvL+z
o92icOOPQuz1jCKoCgmX7bsQGGNfFK4WqV3iHX6guWiuasiKmkAKfZmGb8cXmSSXUGYJtuMq8zzT
ND6BmL1o2DspI27MveQiNf9kVxS9KOpFXBLduAqwlOciU61b1Pq/B4mLsYMntEFZAa8sk0502Obh
0IEhF6RdRZLx/MP1nAo38G7wjUCcnNU0xbLk76/kovJbolEPv7LyD0mpfEHeqQvHVv9TAOoPTb8r
JofvkAqHPzmm+IbuEHXK98IBJFL1EItK8Kn5A76HPzjEoOqL7+FP81d/v+Br+ULoLwhJ5XdknvIH
BKMe/n/xW30LMgYCSNta8ah8JwF0JG995zf8Kb+aPx1+8GTmt8SY8gX/ApwE/UJMKkml1XeTYkrk
Kb83Xw4/+A3/O0SdKgiVqFPyTfmVP6IWUmjpD/PL399wc8UKOz38SoipSTjld7a+jf/xeyJs9QW+
nC0Yir718CeYnQ0/nv4BX/ONba9s1InT2tgePcVT+Lxho1IXczwyrTcEh6eLccMFliRN8egX2DQX
NR5o4a5bkZQBCaUtYEamvbW+A7uArdh5+ze0iDsyb91YwcnMlx3sE1xNR/ATxfccP1EsPm6lqws7
TK1KugwX+EUcSBFew1muoMk10xPISFUF/4MdUO3ab6HrbBebMk0v+mRPKjhdaUl2aUmUaIWc/LKw
YVgMinGA8gQZddl690Wox/LIZBWfxQ9zcl7SeXZlok0Nz8XuiKvBRRhOaOUNxEbsqrdOV3qf+Skh
uDV5/j2uyv6m6HsbsQT/WGwJ7062Nst837xtq/iHveV58flo6ewIYfFne0JlQGxulnsvv1nGOye+
4PaB4poPG/JdYR18TrmSLuLlbvsei+Hoow2bwUT7tdFvE/dUAUdV3FeLUF/FaW/DKMAqpQ0dnp/Z
jN2x1clbyC+qjXJcNnLz41v9FpbMQAwO/pR/UhxbL4J8qCF/wCfF9RgW60yGgIZJvHL96zTa+19s
u4ju2wYmeYU3Pf/F5fwyxbXlos1goObJ0FwSleRiEYsjRRXvWhI/VvVVnFvf8wwWTdnww5ukUxC4
nxoL2ltmxCEt+eXgkEZb1gROiO/mByjYt/n2KtzS+ELrDh3liw7M4f05NKBhXTawXdfF9X7Tfq2X
frTAkwjnvQBjOoZHf9QwSyLatFCN8g4jl7zzsjfNCkZFDpinTM6LYd+s74N1XvIDEClZrurVG3sg
GLXYWqsLduhASg/Los1EAmDlXKA+QBQc8+5ijz8rPTyh9R9f5uv1ApmKQ0HLu0yWkIu8infpMWO4
DGo8OLy2hhBS8JBexzNZlmYHw3qNsZScKwv4WdaOnTKxN8f3mNmaXLXAh6i3TzJRvMDaw/hqN/eR
NVwlG06AOQIuyu/j2N4HtISAc9N9yuv3AkekTBEzXJeYlBZHw47pbuxk1KyHY0AqK1qsDexIl9zT
c2PWLHeWt8UajAtdLsMEP96h/aDnOaSacZzHJOraXos80iIvdO68rzbW1cFvk7Ozrv9ZrmfwyNY4
rNP90GdMj+5PylGaflJ9wV4ZKYBLnGhKt4nTDBsHP2kgQ1nrpSn8LOPyiN8hI0DkznSM+3eVO7tZ
7aOHfL9/1AicydxXxYJOqxIMz/b5mRtGIVyCSPcs7mqjd9fM4Hk0ln+wVVOJbFuwkDT3M6UooFGb
EvIM/yLeHgLY1G+HMb0BbW3r1RdSlMmhZFjh/E6+gyo/xTUa5dvmIM71QJVfXpHG3eilB9eKffKh
KxDZcvMGpf4KwF3DcRn5znH4PWpD2p59YLxvbU4oFYMFtioLf4bcfZtcmbb8b0VzAHz6n4pLkJOK
gBYF3ShqKNlGv1+Hhxq883//GShin/8Mw7AkJ5lFh+QCXkQORdIQEPzhpxA0ifQ1DNFcU2k/4kdp
MCK9vgkPk8uSEFQ1+GFAuKywwEPSWcoPanLH/sNIgtCndA9h+UYMHxHKHIQEuwgmSRV6DR1LDZ2q
PYP4z0mDJglIhCCRriF7fBpKhZ3qvdD+oskVVNDUTAHotRW5J9KQ5ub6eQJcQRMyRjTO+BdjV20m
iAchLRm1IQOx0bvbbNveseab92lCW1zE/wioEgQjMrFcaQQ6MipmTA32jr8F0eUUEHvQ0L8mihoc
4qLkTJyVZ46jiEgHbNpcbHOoZka9kmeFVWuHeEjoLaS4Ail8Qmkx6tGTrfuWS2gHjeMwZBENQQEC
or+IgyUljXjNs9R5WPXFHfSdZKFH/VfvkCedMXoF8CMFeLz5k3U4n7VYPhnHwDYGtCWxlejK4pd8
e0M8VNJGFiYweBcEhMErBsmCk417JZgyaIjLWE/d0zR4ezKu4hwHHHV5LAzZeZ+jzg67131gL5XR
oEN9zgbW/iaYVN1JvM9/LZv2A5futSZVR38lzQHFIdo6a8xj5z8UgKuZrFxgNG5XyJSRXU/aJJ85
3KXygwODK1/oATc8X4+QH5Zbd18n90cekfxW1OWlnCUitumGlOWPydgRSftvRlATpo/mcAcyfPmM
NCO95+cLzCZYgEDMgG5w254/U9BF9rqOfffDfOgvoWICrIGRkdtT4NIuy490oF9qA+uPub4VqEqv
JM2k0F4Jk2hi4HojKTiI3rUYAig8G8RDhMXHKeYmcU3KvVi98QZUOLHIcgPsFD1fh5VPHLJEOa2D
q1mXPshwJM1hf3OLSJBpArhh28qiQP14UFHAJfzrmtlqCmqzW4kQSBfOvJ9Bj9VQDTwLd3CNHssB
vZfsH4YYOFiESuP6Uw6cPaxLYU1Js6Pkj4sPqjzybA8Lm6+BBKRR02E/TfQxqPSzFw+VkKwt2eMz
omcW9/zFNz16VTcpE7ymQNEBecJCpRKsC4hHObxWOUdHRXsTxPaFiHHo33+FMdkvOxKSQ7UmvCKq
27TiQGYKQYbCr6Z2bup8ZY5wLZ6qpuo9fAOgEVW6kSBkBFBAtJWRYQsHW2Pn1T5e5MlHuUP4pKUp
wEkLEQCZBvlwicdIsgkagoDE4U0smQAx5fUUyVAsWj+/yl3Ekoyx1evL6JuTPsckDpPQ7lFpUfG8
+djauHQC//l8nrJKl8BJkaD6NEJGNca6WDMiodKarikwQG5dmklJialrWG4rYseIsXMEaGRV+YqJ
uJb/+FMCkjEgYUAw2gjFb+IUOcPMIkx07byxa4UQMldAZ9Cmy7cS6Ya4g4V2dlPUPdNA1iLu27IW
FBBiuLIsWGRMjxLn5qv4h8dif3kLG4jy9BmBCZmWMmceZ5AEqRdveB32fZyCALcQeFrIn2/VsKpy
rHr2qQ3oDcnCTMTXxS8h48wa6DBw2/A76nLYlxrliClS2IAhijMMY5wLmuW95jxVsfxtb6hFy+TB
mFbZlfsds/NfFpq/BZq34sJYUkcbWqmBwsGtyt8Uul8G5R6w7cMCCy4cQS5UJBhiDtBkKKd7jN6V
22jIRNAypBHVVCvEZ+iyWCvZD5QeKodMHpo53Z1Eipp16cg2JjZYIykOUHYldt1885pJqqp7bh2E
8FZwrwnRUo2umtzfR+v9fM81SMS0QMR0qcEEBA7ZjnWQ74dZe2sMajagigP0N0ow43fNXD+uk8cs
pltzalY8UugG1wfuFxmWTw/ETF0zXhCg8WiIaS7DYOyvOtDBV/2KjvNYXeC8jhI2ZC6BkW6B6Gch
qrduntAuPiwbp7lwt+4t8O2DpgaCvH1UxnJ/18FsnJBcmPXEeRufg8i+Smr7UteU3XnQYdcQQ4DL
VTIzS63K9RsDAiRLkNMU/2WYI0Ipky0IJXectanuS+vm5X1wAkA7DJbJLpIxFIUflpHPT1SC7sqo
9pBKqByoVoCUJF34nqidKk/ZBZwRfMBYjVPGcqqZ3Gr0jOo9jX2MHm2Sju2P55N6LjQ3DCeZmuKt
N1o7za7LigjX6Qe5IijGRte+xlGpZT22swKw3MXpxP4J0enKKBtSMXdtalUZ9oCyikfWcpD+qraz
9zLErXIC7+O19V2Vt7qQNFou5KAjMvJx4hlLpEOeuNJ0lXYu8Qd48pVGsW0Iw8TD1Ioxch6DLUOY
1CfUzvbfe3/26xU+eCc4sl4DzTcXHvcetO/Rx5MWqeNk6mT4d+I15ikzqSMkaGkpgwC6STe7Etgk
Cn3hSHjM/1OhQH+rLNChjH6bpcTN/N+vHRSw9AmwOuzT0NkSOXaREDh7X+XQYKDdmuEFLa4BuaHV
qkhRBaPDyMRsUDJqdiWbZLU4psCYHE/5Z84drEggZEUImnEGGK8d/AD8Gg3+Q+uSKg13uppzvqcS
Q0CVkzGWAlwPw1GmGAhJRSXlNgZnNjNThXfFKXouLNBE1FICsRFl4Z9lmK8VFdlfPaIciaSb1bvO
ialRuyYHhAHQxjDyKlpQhhM6PGRHd/CqY2TGz69FNPGZnNk3yKWplk19hKf78wUzhD7y3xX3jfaN
bLbFmVOgRJgid0dXyQK/PcqxTLVD5KduFo+BiYZJ03v53BkTYeEIk1GlPBfB82fK27KunSinhMe+
SveA+GZy1VbSokr4FPM0A39wFoqSeFwrqldKh+NQ5mqTWl9DgR0d+cBucMzmMnaiMRo9186fdRhL
JQbqUAkv6pQqSsEq+hrP/o8r378W9cykz0u1sN48Et4IJTT/VfQUawLllFKHMFde+UY3Im89jR1N
FhikEjne/+ewB9+Ro5zG3SLWibsmboVCeoM17D+ozUlFtcmgV+eXMKKU0wqsmC6hUtPGkcSMWZaw
CgiQ917AJF8giyqlXJnsAYwuAqGrC7WQGtMqXETUUVXJEklZM4bNE4vvzGkF6AUohWunDfd49EIb
2C95mZAlcPSgbOd82CJsUjXrMrE7CgEeUfZOds3ElVO2Tbh4tpzAODuVYAyl3/98RSremBzEGUpE
H7QStgfCxfEQpOxqDortbm0uOqWRyOM6beAfmyRp9ZFsDsXUL/0bWU8Ve/RHUMr1uWhTy+d6mnx2
4u1mngu4FOMk4MsT7l6y33Wgbbwzg7eIfAYFXyS0uMFUurUYj1Ax63pqN9hPcdtKzFDgomSjOjXx
wlQbMnhTgw6D5RaK4DvLbi+l3s9DxsdW/U0Vv3Gp4wNo8K9/+YM3xdHzneTaCvaWmkbIwgjtLP3M
QT7hHSq9Y5CvvGYV+RKS887LZKdoGgRNzDDQTSNMqQRMo4pPd67aFt3gStoFlbhVfxw2Yjhbc4Iw
wXY5ugVByXWILXahXZCu1a2RhzJbt2/yNiQ/u/lY2C06YmpiiWIEOkrkJrKFuh0l1KhPVe+qK15V
cbsb/ugqz137T0mwz8vv58wJCHAB/8DQJsLZiRfacpUVjLBSTkBImIqQyDDg1Al4LFa88r1tlbca
brob92aTDR/1WZobnJ9ando0wn+myuK5WHmYT4Hz2+MuyFq520P1J3AFzck7eYDo5BPjurYBLfIy
/CarLAtrA3OdoY5L/Pnt1mXOZGwH4dYV2A3Wga+RlfdJTGebJkNmLOKcGnubPTwQoRFwzkWg5Fz8
IjybDNyvdtf9VLEcrg5c/5ZwKMPj1Z7DC1VN4a4vbrM2vwxoXpX+UYJNTZtTnnik4qxG6BstAA0h
DhBjbcLQNdHayz1i3yIaVGaWKfze2I3/KVdftsFyIcBR3mE+yhhZpxrFrWd9DxPqhDmQGFQ5dY4F
BqFCF1RcGivVFlzHh3Cyp6hENiB6uuQfGvIH9MI6/ow/CAtekNWmsN/Uwx4iuP0niDUNndQlGR71
eMsCDlBSIpHW+OT55ZcsCyBujwR22Rka0ivTwIUum3AGNpJCakZMKIteWZN3efzeW1/m4X2y6a89
klpVkGJO8YV8I8x5io9W3n9Wt9wSxurnUKSL7YNWs4grJuTN3zHD4AKVUSkX54OZVNIVf7NL96qd
uz8VYajOySdhKl6xidEY2SW6A7WrKmG9qPn4Lzbm07egW+PJtCPA+ajP/YrkNKT7Yk2p/dHG1I8i
Ylcc0w7BD1Ff8B9TR5huOYaFUqNoJU53o8Zc7fTT4bxgIj6DfzNqy4Jm1sObSjcPxh5l2PoLXaX6
RMhEZM7N7ChcM0+fA/Rg1CLQuxnq28z2sBnmfFNB6ysBVMHay6jKF/Omvy9qrl6FLaZcbWxDzRH1
ZyXu0GBrt4GS7tAb6GULN1LTI7gv2JO3NvHmtb5GPyFWR4J0dR2f8TT1sq7apnQ20PDqtn1M0vyL
ms7MWn+zBuvnUaIufaMe1N7BwejzXyLpTmcXnzuilWvJJQwrBt+u0X4gn2YV7dJVZjSEcYLvFY7j
LW5y3E4oaTiqY4TUrEDBLCpSSaP4FYb1Nw0VxO3XSsgBcSfe02ndAs36yXONOsByzt7Ehitj7sJt
mADusR0NE4vT2dRU0vRAkzQQI14dRRR91TBBDbqey1icTQvOzz2XuivFF85EYnu+c5ooqrM6WG0e
jE4DWr8K55isLWkhxFzTMsTPCr4o5WpPRh/mMuqmlbxwGFrzOU5b8Z99Lmp6cZuYW5vm8MmOzgd3
jRdlmRl9quaXxrZw/f+Ya8KbpC8zZGvAmjThQMa28D+NKb7xCQXGxOd42pi55EdB5GfQLU7YaEeX
Tb5deUV4AFrUmClFqsI33jDq+JwwYTLPhcSEComNSRMvTq21BQClNp0+ZU4naozSGAXBC6JoR5+v
Rvrpu6KRrPaDDVA7cFFFghBJ2a4gCcWEuklUbhjh9ew6XYG6DNZ3HSdiEpdt+TnzcrzV/upBWXBD
PP9UZlzOk0jDKWONB/U5DKmfwgiO82hzemHHckuSzYMirauGkawcIqTyjZOCLgoeIFPWPM5/ybdC
nEUVobJwPsLOB2Yq1zSqeBmVHyoTGigY7sCzj2rnjzC55GQkyX0ypWZDmYkrgTqWY2Kcrmu18UNW
vxl6763aZh2bQg6TPZzMnutdE9xpKcG51Q0zHtia9orDatze50uPLK/9YXWbuEwKSU1odUoJCpJc
xZjMqMPSECLBWw7L78PPJstvVvfkaXCukJR3nMnk4JMaJ+/lSZKu5wMTTztGOenw3knd5AR/Z7vb
D/Ia0ukpHktIh5ta4e8wwbgvdrihjPKn5Yt49r5d5ih/UAK1NOABNiUt178ZNNPOGjGtrP5khKq0
l7ild0CEXDfOm/mqA45EVmLh1aQ2zUviH6W92RlT2YZIXpFPTDK26huZaAvpkAOAqpnpAuuUAcKa
1QeFqMiJUECN1mwwy720iWepaTgLZnnyjFZBKdYWqDEXNaTxNoHBVINELDxrZ/RZ6QqwDI2pUgKO
tpq6iAfO+QBAquzC3+qvq1VyzRNcW+UrKINnLuenz65l+ORgSLh07KwLCWurmaZjX6rhpqY3mmHa
mAuo7xSbRge78kFkzWx6FabXokoH+IOKvPDyIXqSQi3rY1JfoPkwEGb8On6uLFp3gV3k94w1TZKp
+hRRAKQ8Euqo5S9r/ONgWBGpwkt0PIQDnoqSQ6Q9M03D+pjnH+SZFK8YmJDULPNmqUXlQBU4/c/A
b79YCapRDP0M/aLh71B5qBkSiKwFZzSwk+X5uXIEpYkyJrAiATcZr54sXDpJvmKwywo1WibSgaWY
M1c+7qxy8TFzhgIJL4Me4b3a5EaOTA8hObIiw17+BE7E74dgKUTSJHnAazoxxy7ioN4jeH+Qfz8H
zq1Z0TqRJbaSVuQIyOukNdNTrgzwqy8af2qpqK0tCuu7KS7lvjv58s5tPReHRjxSsEIEmRjdtcOu
bhEsa3iwwrpW2Vv+AOFTMGzRiw2EN5foAxWogBhAYYZnG7BP2mFuJjGdsCkZDtLkUJOSvoQGXVwX
heOmM2q+DflUvmzT/2uZkV6wj/scejHe8okEqsyTMgujAlCduligHVpSVNd88NbqLZa2hHaDAZnV
a574ECciHFDRUHIkkfFMuZlE+7XiRgU7bEBUWRBwILWd6DirfFtX89WajDrlmaAz0jxctpJVJiki
lTFZxHpboRP8lnuPJlnq3Y5Q/8tL0denOH4gzgHHBb+1g/n4MChXeetlszWHFKehDKqFTzAWuRJ3
a9d4iz5Rnmj/fUDvYe3QX7M9ZETPYf2p3bt/WgeJk68Q9hb7ezVG/nz/cdtY15a7D/hDgArKAyH/
UgpCyv3jZ/DFXMb0KDB9r/8jzE1nn2EXMYGX+Yrl2m8tb3Wnx1LeSYLBx8s/+imJh0XC5e+hzYhA
WsfFt7eb+xmiwcyEtgpRV/FtyqE9RZxFwAKe+geVKHcOVAUVvE/Zoz4mFDLQkjJTl4xdc9Kh/ZWL
ZbkBaH75gU8sd1jVyA1Y2UyDkbPOR93CwJvOq9yxiEfkIsRdIWyWsBo3j34nE7X5RejFF74cKVxm
1nJZYAf6mfVP5VcPRqHM6KS08BwoEU8QcTeBYJ471/CZBRtm6kjjYJgnT268HFPo2FmVa/SinAUU
MH5J4BQVsF+TGAgPgKWjEgZKjO49Q+yjSF9H6cO+bRciNHpGtyYiFGwLd6oRPHEC1SuEIOxKqexC
FR4V68k+K3d9HG0NJKDlTp7So560ytpvxRKcWIgUpZY83tRMSCRv455kpj06vORWWmDGk/YMSrkP
acxUIgroVknrASQ0DMbU+Wsr2R7ZEKxpTWBkOSi8dGJZnGmKmNORQ4aBAm5W48lQsFqVEcrr5D4m
I0KgvGHxH0WVqy6+G6rNHyn91XiEjNrYbMTFg/6JJgeGbC2nXvS5rogtI2ZI5CsvaQRmN6ldZ+QZ
uGYsVNS6LwJOO5nA2gk26Xi2QHt+U1TQYCsoOIUHmIWrGsacINHKJGZDxW3zUR1lguy4dFi3QYTy
rOymgZQzLQGJ3GjH6CuhFo3VPInXJXW/W3Iuy0lXwV9EnwuyFYSl2YHWgj5vQwtjTqCYQw02DAuI
80peOa8wJTg3FKBng0PuoTkB/R71KuUmLhrbSdhSAQgFRaRw/RCLnDiP//GpbhZF330UyA/V40EN
Wubvb1dIzy4NdjB7lE7VNHOaHsj4VoNMs+QVGwL2FTIgxGn0znw/TNwUeyrjoRTu4Ma0tHXc8gXM
J03IzTeCo2sizKSa+tthLGzcE5mXHlk/qm7lptKuIM3AU7nQtkKF0C8w0NMaEF+y3TPPcig5wbk1
nDjY4nOUwo1V9rkoQ/to9dnd9rc03jcaIlcUaiJPCPfGv+vKzsC7mftpyCmb/FYMr1icBV0n0dd0
Ff42vhGkoVG+vNuE11FhXZKfRNwP/4QokOLkAxHMtsntyus8cziKlCEsSqQqcbHlh2KwF76x8Shc
wQo1ApFwNC6GP8qkPWx90kt6zRhBBAXQNJx5wxb0uYHnYNXWV6/obqy5e32cVq4hIbkNlRK9s8bL
Nlo6A38zolGvp8JbljLaE6r6vI43yRs10nawVZnc+9VwvS6GT4Yd3kPJ31PhyPzN3vNRDgF0Qh5D
nj8aWjq592abza4FPosBPD0SOXcRgLjAWoIWA9VqDDUETts1q2CJ7kj5fj4/VSJcvGfBQcY3tECg
X58OIQS5T6NDVrXa0RQDQA11dZc2of1HzhACuMRJfPncPFf6wImlRgS9n8HAGN0Fw2qbNV61Se73
TGHctn8UWKnWXtNeCbS03aTgkWliyX0FznMRRs03w+xhV2kCr2O2nXHLwRARnb2Aaae8kYKgJtJv
99+qYPOhdaGTQHfQwLGNMjgz7T9xS2sxdF/ULslNTWx2cd9NFjtuv6rsA8j1/w6v50zmZ5dfKO4T
o7Yo38ytLs/AGfZ2d7PMI2pO0NAlJE9r/7mo9lezyr9JMlwG1Zg6yXVbb9eLo9hTsxXm/VevAEDE
KRkVo1ibBMyYsWGhihhTgmOotA49GRXjBs93iKPczgfKCZ0z+9WMwQFpdCIbygl8BtHr9efyX1ZK
gcb8SnvR2F8wIL2JAgs4EzIAe/aqhAXDEvszjjaN/UWkUfCY9oFGeII1ArKYYwdFAnb4oglWAd7L
upJUoyDaTjBvANbntHx5UZ5rWZENOK7wc1rWcHRvemGb++0uWB1mKaJsQfsUcHCkkunWlPZaMUDG
Ukj3OUMeEyZAn5CQNC0cbeK5TlkJrq8IG6o79jO+wCMwo5xB/4iH5L6uEYRn6y82fE1j2M+Vg7Hv
Gxk3hJx6VPxUeoRNyZlZh5qIX5qNWHLfW8bJhTUrJ7byuVIeRBiDR16aC5FqdEsm802za5sCXkLJ
FqUyFknDg7NuCHmYX8XF6ocuJ03NwzlZ3BUcCmasIuaFABQq7+Jh+V08kmre/eQEfRhczs1X+bed
PR8jWERYR8HFPulPge36TVqFzEiBYOR+R79/26YcJwXKdS/6aafhZw1AW44j0VWMJQLRbSnh2Ugg
P8eNdZOvVtZCx0Q5W9+UvfN14iM/VxPxUZM3ip+hTHGff+S4hpR1E8A8lZmbv0LzA3uQTfQQYiKn
OkB+7WHBi5zX73yQSDGhII18MgIcNhWMrw+bOLmeeK6zS5FPW8gJI9exeeawbeqeKPHDEKBtC4QX
KzPQCS0Esj1nMG2Ol8d33Wx7rRNAbjDi+fix9V08hgbquQiwrxicnKnFZ6Q9ic6nFuiEw+FhkOku
YWlpFBrv6SdAnKQH8Ik8k7xANaT8Fo20AMhchYxgcDSMoGPLr9NM8hOnMnqeGWwJhPTMQBlTj4Cc
oAiSLt7663txcAV3awpqBEnr4FNF/ogMRwV3GzM79WOds5h35W+jRULen/TV24CiYVrkY3qT0YmP
ej7yUCPRJ4BGPl9jSZVVKWVSavKxBCvQT39Ooy2bYQlow9dO9X/UK9ozOeoQMqNaSHRBMZ5Sa/NB
pFQDIHAGavitQBVVZ6IEKCKkWFK0bmd3Ot1FzNBJL+Xsy4vyDAPJha3PglQDQTs2KiYsUgPqmkbw
fbua3apgKDL4N0B7Qp4MjZBmU2wpVbwomb6ltpgdnO1UtTIGVd9e7WmEIp8pEuIGRwHrBKiKOiUW
UjyvL2R5qU5SuCrh8hN8/nOXD8pPZamDFzIYGSHD+c5JwzCZeWb1Huhd8IUkyel2/sKPaIOE/Bqi
objlhwlC6hJQgAj4h1E8QzCfBiPPrWGmfmGAnRHMHyDd0TrZIUKP9z59O2Ck+rOipv8gwUPsXdWR
eiijVpMpI/24MBkzkASu8gpyckXl81ge1HYvf/Tn3lrocVmLWRww+NaZ8AT1sFK8Sdyt7Zlz0tAf
MONUCovxlMTTSCMKDZeFFQjAPSxXTEI5i1R8vLKUOHNO4udrEzsH4MFccrS3Bs9ZD+GSwWSVAtUR
QqUqKe6xp7s7OkFhrPJbu+t4X1cVLVa2uS7d5KtaIF1/07aq53Y9oj5ulggAbo67x/M3ljjuerMs
E5hcWGEhYb9u9+TWzLAqhO7p9cXnruvM1235q+qXvzVAFU1IFkzCtcxLBEWWC5DKUrGizHlADY1Z
zU2T9BhBMFYQdoBJkkhrrzi8VFWMDi9+DFkgURvxy2i7JJt4VgI2wdQExq8aOtC1/T7NelI9mORT
ZfrEACsQPi2gLuH1Yhaov3nnb8pbAQiiPJugJRivxj0Q6nO+895gyH/hITZbBO2kx/2ZW/3pQ5uQ
8SerFVNaO81iAF/1vdGyuSrrW4GeevUxi9WwSyPOUjE0qu6nXKk0H/SSfgHi99C45Xs5JP3XmwhT
N/LTmKEzbEA0+3xJDGs/Lje9lgRlv001FOAi4NjVw2zW3VsdBDcACo5wtcMSAKudSl19/Ou3SdZD
H9r++P/wWKNWyVuWs7LL6EiOhWSVUPbSLjEGuZXXlU2RWMTxlV3D1Nr4t7s++dFX9icDXcGdTAiA
+1dtAq+LRglPYio0EKLnryuvgbPDHa9L56FIdioexYMUq1rG5rIVUiUu5tjR8Uo4pDE2h5mk2eIr
2oTT+ofnok+gEle9Ma7NgqwtE3soN/fqn9s2A33iPUFIsgNoYFt8p2FHaaClz1ADLX2Gh+dCDpJZ
X6WkenlpnRmrP3+m0dIKcifzbHzt7uXU2g7k8xUzTN58vhB9RKdiG+KIRxPThDToDD8GWMEDLYJB
VK2WaBYubhvtHdBPC5RUVFRyFsUFvbB8LQ24esyzNn4fEmlw9ag8zzPaRSTXC7EZjRJCiggCOOKO
gRjWRboPKgxOG445OVI0DjCRojdVw7wiUUKL4/m5hfCWfAtYYz4DvjHPIHH9OnbLNIOhyaXp8h5i
7FzsTUvgGocAuJ0Ie1JhHmlHkt2neD1yb3wBa7wSzVzg8cGOlTkpLACh3S9/cmdufeH0jPCgRzE1
G6fqlbgnt05bPCEWDtnjdhlghbDCQmBbfQyX1luNEyRSFzaoIa5OLHsD58FMl6mcDrX+VKt+ZkDK
081l7MH+c08M3KDpZ5HVbv+OzqQSAVDNIWVq4ChDbpOhGQcEjKN9oyeRQ6WM/cwMCUM3gZcyfGhJ
SzdSw79XmjBlk/2aWK/pB05vAHA5Ym8oprAIpjZ4fnYEKYao0VYIKM2yam7NvWSXYqa5AoIBPs1V
BR6vga2MM2StdZTMJvwc00Pbuf7d0bJE30LXhMJF0voR9DF4ndPhvZu9BzwkLHEVhTclzinv4gwu
lUf6cZiunIssWNnoMbL+MtwjQa4rwmmt/Q5TqxbWtY11Ubre4UY0g+6JDWZwGeMBsoh7dmnsJBlQ
OEmc8bCtrougqMjH3vY3cYuMo5B5DtPX3ZuiwWGn2Th/7GjlviOcM7wptnEJUxtFub/mlxCfibeQ
0dk5W1BWeRbWTYW1U1sjHOU/1mwAvgfFcjQUx0XOH5VRmC08Jv0Lq1Y2WEjzV/TzhZ3wilMb56Jg
s/4fzs6su20j28J/qLFWkQAxvIoaLA/yENtx8oKVtlsYiZmYfv39dim6N6K8RPft7nRiOZJBoFB1
zj572L0qDiDWCZdcpD3RyavMfhBujoMGJVu8ptZm512Pddtevvy2/aQqYx4NdVsGTAJRTmrsbuFN
TEy4fBQFS/x1Welp3FCY+J1qevW0AoyFxKl/1G4h93BhuJbexfD3fw0rJ0BzYCrQuy+yBrQmHSSW
PcR7Puwc8j/NN+GPlz/Hc7ODDZ9jAzjAKxliH3FSlrkOreKhGACDgNwFBvW1tOucj+h+DbJDacl1
Vuts1IahvVc9+CPrw9KfXr6o544wJxd1srjRnSahzJ3vJLr3AlBGGKgW8ZFFMqeEkKh2/ndWJbdq
DXXvfPBZ5u+EZHIDs4wE4Bgbe4065B3e1Q45ruIf65AY3pX9a00mpKs8P4iybI+TlzPC7Fsm1MLX
Tm2UnbHZZlPcRHdDYigimiuZUNuNw2BbTM8tIY09SpnsKPgCVu8NcXqgbWxyGQUAwMcQt+/LClCm
wPUERULRugzclztNTyTvDVS8cLxIuS3IULW7hqbn5XTbnxQqEap6QLhwR8TDqWQ3n4tdkIBjWkaw
EF878Edk85BWAIuBxkxSP7Kn7WebMGMI1/DHrjm8303FhbQ2kipoJlME3qexI/0JxE69hlimYQ8w
x+Di/5Ees6E9/+e1n2zgDt7u8ejXpAroRQVXYG6ExZjHWI9JpIwRrW80qXhTg5oJ3xZNVOzuTRDg
iJzkFyRYP9m9uSjGN5ihUfydug6vhy5emwOnnwgiNlLJW80FredFAp/ZFk7tw4BSjFDdTctrOqJd
gQfukb1DmOrmgqi090F7vK3m+lbKTg3Zzj/+n+0R2BXIWga8BXrhyV43+m1ew/mj3QDwx4DtWgNJ
LV9RQDVBUOSAFNs6qxFGvTFBcCPbEIhzH4Jy+87NvI9ntghB6KevGN6CcPIEY5P19fRcXtPWPYzB
hszkv+kdaitNav76XymFuHnA//a6kHsJJhJwTd79b/0838hMRlYYzMo+VEPwu+Khz1yj+p1n1yiW
M6kjlunx9BrzIxZ6Te+D11WM9FXoSJLbY/JQeBwMvAOS8Yubqg1WPa/K4wQ7Os5MJmiMUyRBUPc2
HWGOpmh1mF07DlQ2NggX7f+0Ba2J6P5evnQsuX9y7RFuYip7sYk9dTgbx6ILh8gvLerg9VYeZ+m1
ajmTGFc29w/3GJLPl14KsQuOBEcku6+xaa80iBIdoECnIOsrCVk9TMV74twFOc/Jign0xjocy+Re
I05rZ6IsNnj8BQIQawCAdkusXqbBkGJAKaF3qhEXwDdigiCqk4iRTTHhu7PeKqukPlBnWLFCBAAH
0AuzjvRFSWUnTaKWLvrmNv03dsoePhK2fklHO4PA0QOt63NFXck5hfJYLIYeVluC87dQcXmkq00R
QibtSlxPb0zS0LbIDArNO2CpmDhitxSRjBhHjnV2avU144EyRrBAB3Xt4VRiNE1/h95pX6zVB9Gm
izD48X/1LDCJi1EXQxjLcUcjqGG91FzCmueh/5Bm431eccmija7MuM6sgufFr+IARKbAdUg459MF
7NAXV2O3Hu7U2skSwRI9VlQqHWcWplI6h+V3K9JagrxHrssYlnzWbZL4s5rN/fmUmp+AiHjM4McD
BkJfvzkdHOTF6mWbLCitzYeMhOTDK+XMo4aqgOWpolyPUgCnWJQiLOrmVkjkJG78BajuOYhIbwNP
jpQTn2CrUxsA1x12dRWHbEoL5wxGHnoTtBhFjNNK1ni23zCnBPAkUc/SUbyKKRwOa/bMBMJSipks
F63thSrawgvfCfkM3eGb48K0VAq6ht14qZwH6ph3PHv19SkioEYsxXj6JyVhRQ+8zaEcPpioJJS1
wMdC4nWlRmnzCYwJ1YUeO5COfCthE8ect6y3IkwgeiRsOrR6uA2XGuoEuHNbag2AdOy5d1l5JMeX
Q4Qdom6Zh0IeU+NXDwyBUBolEL+9iOc2YeGSRJv7mhgz8ZGFJMlOQex8za29DXbfGZItKC0i6FtJ
dcnY8shi7FgEFE86jcRC06J06BQxDpX0kG+CxKz5ZbJb7gsz/4U0KrvwveONRiXqObOyvC3D8L1Y
2Cq1lHJbtsP7Jh2pianxB/AkzsMAzEIvu1SWsngWgUS7tGy+LQKSgeWAmmiM0W+DjBLkUq9N38CZ
o7a21szo6R/uKzs+1cjjziOvu8kNX4lrK2orW/aPcTl8dxmDSJQq2MNyP+XxViEP7f3LPGxZfkCU
uDMFHCsBQSwyhpOpjfAsZyf0ZnM/DjhHsHWMBAZDgV/PnCQ/4bZBtuNF3fh+qFDG0+IhaquSPj++
U/2l3VsamWLln6mFJdSeY/P638JRxFHQsxM88VgwumX7uV36axFAnIazDtTrfMH+zModez9l7KDT
R1fGpqLT8B84L7T3dVskDSNmnL0eEQllsliWP6ilzWcBmUuOMLuQTonhKv8TIXM6p0VIEflYT1/g
tCWmxLtPek/F/zgPTP0E78Hsm92GQYrgqVPa0Np2u204LwKBAehgMsp9LJlRUamupRL0POuayRSQ
XaUvH5Q5Oj7EfhjTzb010+Fc/oUx6k9ODoDWHQ56MMoD35x0cC4SRbq4nXtnx+F0cBrtSmlvVk4M
Jo7S24TAlzIjUmkmTZz8R1d+36mdr4pq0Nl+5kTTifW0JKMOBIOKiPvA3+90hBowAcuyJozupLdO
lBEKqCnV0BRgK/tQjoEB805JYb266buIokEFt/iLmCGjjFb1wcs9v4eee66s/cneSzcAQOahwuUI
Odl7nTHt52NYVHbEK/hA9qEiBWt0J9hJW6xBj15Ipy4aKFfCJJCMaZhxWXYbL+21isYA2oHnBG+P
qXxmZnhtDEI5ZcYQOdN5LPtZkj1vEIRLYrSYO+5IDzq9cEiNedOLegn/QXzHOt/eq5lRyRDsur9K
U/85bdn/Ah6+ci+g0spjQmJ9D3W78BHrN8HWL/Gr1c9gYqIzRNK5BOeq2mOnh2Aopxyv/y4fDZ1H
okkXdL8M5l5b5bSD4VVCJU1FXWTQCaPM/+gMK2ltKOqz75LsyNyhhwGk9G1AU7zfmTCl0O1p/tQW
aGpuxwHiSaIs0GBZdic2Q5zxisYUSbO5D+SfgsGhLC6ceNiLO/hQXYSvYo6Lquqsh67M8CRXkm2K
Ju6CsaVNDYv+1erUn9S6qQOWEUw4g3AoTwt9y+Q1l0mfXDCFutqkP/T66pRRHyDykrOLv778iljL
lJNXRF0Vo2Nc6lwwz6d74egNbpyN8s6h2+uPqJ0gL0G7ef0w9KJpYe9T3jSu/IVDhBEqEREPldKt
TkAOn16wubc8OYAkxSCpHhNQ06+YtHo5cGCUgKMfvvNRm71BFAWX5zP6so/1WN3ZxyRPB45FISEm
PHzQFLMueD60mRrViNmgA9/E1acwa36z2n541N8eFr/OMx4YDmnaebUjd06LfNJcqpQVHMNN/b2H
02EjLdTlI623rj+UKQniVBOuf1Ug+erOJd9QmSK+s3ZavT/1dtg/WIwLLqhJKdLhDFHmPAfx548E
uQloEnZGjIGfPhK3mAGIMgb39pFYDjH2qbaJZJIlxNGsDrvX50cSip2PIteyH0DkTIBrjWk0IxHP
wxzlLcnOMqD2IebXBrCy2iyeA4VBf+/BlHTUdaShD0f/Wty60knyi2pI3iUtBbfe5MnFv6jEtID6
lKpCR40K2BAaoFDM5EgBK9MUTXb7uLKMbOVuysKSIcl1cZA1PHWQGHBTXH7XZqXmTmRiizniy+Ad
1nv1QqLxqhZawvV9G6/vTYr0UsKYPF3/6jYUPznbYgUFTLiKVCpVgLsKdYUqsZffk5+QWDTJiHYM
FTV0OY0NdMa6Yk+cw7sHyRdujfiNP7It1OpK/KWGXwxYhxCGtSrZciif/RK2q5JgRvTW3KgpwM9Y
uGpR9vs69N/II0a/zrfAk2woqtlEV/4FrshPDmoly9vDmunWKR/DrQ/bbBwc5htT9Ep37JHv9LBB
ahOl0tZmhx2FXkILPqnakU5DS176HfgaZ+7uc4SMwxnuClsQnAGavadLPvCKaTn2UcTs+O9dyOO8
EJ5O+PPUEw0RNviQAjwyuSAf+iJJkj8187YY1EwCggdhTJSglWbtop9VmTMoEHWsS3Cm/YW29Cft
H0gP0lvc15GrWUnSP6rIce2zdFu77Z0UlMLS6xhr/RY/ky12ncy1xPRXbSFnQ2tQIO9XnrPVDTAl
zPEIf3CHH88VFj95zlwblQCNM+f0KY3Z6aeABLYhtJC6GdnV1/iHqlvh/JrMqv2Uw1GPaNnMn+VV
J7EiWYo0VIy06KRBp76Itij7oi5FyaC5mxxjxAPX2lSXqtLoPAb5EwgaIAI5PvcVdiWz/KfrIc+O
xk1cKnTPTf5UJrWlPtDb4PD2ukiDT9a6KeMwX/R2pcA1wGa2QWXnSTB5odlNLvs1+KE7LiaEHJoe
AfMw9T+NrpTeaUlLdXaz0OWdHKo7GOQGQjCbxjN9aFUNWyi9eXiXlMtF0OafdsVyp+5H9WdRH0Cd
VJD8XffIbSpYv1RNYn0s7HKhRu4XPEAWmg6YMA/W51AA2NFdMLQzr99PljLt2obhhdYK7mpPb7db
5m5VbMr2TrqH8pjfVX5/rZPCFgFQNSek9xfhQEHaYE+c4sJDyttDRgORLLyHYQSVf0NGdp0wv0NZ
jo1mfSEfIpWqtlc/PMS0uyJFF/09Rcd/z9EDvCTOF+oHjXt0ihKPKzToPB2Cux4dNZkMX+QXqcNt
gtWq8lCToz7dCeu7kmgEUd5bgVcB1nGrDB44RM8jw9bW6ely8FnGBLrSESNSPCVAjllSTmUQYF4A
giBOl0VQ6Dd1bZLd2leP1XQh4oQO9zGaMeCkDNa9f3wOapoZYEhLWk8L6TVgBjLxSLiz1i4C4FVY
RAc7QQtP1K8e1hoDhqtHXFE1z3nODU3esxXPR0TbKGd/SNGnIjE3BxA4qDTxAs1ntyT3KGJl0mhW
tqKBe0QFFBXfvJlYlCmCWPHQH1Kv93PoXVdZvmBWPESvi2Ip37oEpOy9EVlcY7ClG4buDjXtvZOY
exMQ/iJwmIiuzUW9wds6wv2g3xbmcto5IdkqQOquUaIBAIcXr+a6TsGJcwd9frWNCTEk8cckvIa9
izmWrZbIivDir13J2RIcCGPJRzR1Cqq4yEPoxxuEEr3H11d41xRKcF6aw3BRO+S7TAeaRg0jqgS9
bwUKen2MO7CjMflPXmEvJ+KDcRnQBwzJkoXpe7goUWjkwxeoYQmMQ1CyMfdeE61vJi/53cT6aMCJ
pmCpCu/t8xyNn1F+KDeqaNmPA1lceEfCuKfi8BnZOBFAU1FcC2opGuJ8PGUc9WuFwR2g9UrdXYex
pMwY/9kYTqb+yz5ZcAHvSLGxbpOemT8Ky3QjBsFZzME7jIgWMr7FTBykfV8GZLWw80o7olrea6uF
9Ao2LHZbb9y5e9M4mE8fl8sA/0Mex/Tb0Nf93bTye1KZdCN3OR1KcwGm/zaPicep6AguSBTagwNX
t8WhTLGnYyByRDAfhqJB0oKoDO2jguynJM0xNw6p/LROwjbJb2uPZwXkRl/P1aGnprPyKiZBrCfs
rbl7VhKCdfXKVDgYwdGJ38FPuydVqF5ZN50SNaqEECUrPMqJTlqDbHuZxhEA6DEgn4oJwlXPM30/
ddIw8QQJgwvhRohhUcQM6Ty+/yqZt/coP9/VLut8dIETPDokKMT0sdX3GhsZzwnDWylt8mVbvqpw
hLlgDpJeHGOzP6Jhu6jq47yf3fY/VmntSKJW5Xvf1H905ButKioRKOCfN2yC/VQ2FcQPdVspq0u1
fgI8sDeBnp3TtZcSdkzkxUEOJHqdzj24NGWHK/i4m3Cgar172A+cTdlSfqi32fy+66RayEc0pYam
rc7r70FOrBHNCRV8sR3QUOr7ZwKzLpOlB6PImvbGfhIBj+iVCArF93XCpeuyKNgMvAAlfBJ55U2Y
aXX6Tn8VlkQ+FbEecO5jgrtryFxTNoBXUyVPZVHh4X1obwgFbfZBA8ej8GrmQwWfYgt77XqbNqzK
1VdNeOCmeEd2nGkg2LxuavfmEM/lFWMFRkvLYfdKEY1hVybXCROvi6Lgu3pmIdekERI8FvMAimwL
72SgiCS9Nrro/QCOSjcTa5ahXEtlle6yXr2MbQ5UJ74MM/58mOGfrIshDfrkKJtywwfM2XTGWgWK
4SeHuE1ftOnxPweQnUvXZ7kWftUyNyt/n5KCqVVxhHZXpvFbr+bqzJEl+pAXAxqFFRe/NCGpfjNm
IsPwDcY/nznQxjR180VBmjMfZvoieMWZCGQlnpCPk2xZ4lxinebZvmj4xPUWyo0Q8Hrb+n96B1Ne
OUc0oKwwhli8DWZBSmwc3s3Co+WyzfZUH77rBTc71ivbyXC7mZt07zLo4tY44XWOMVHu8I1rzQ5J
Vhg9Zc9D61voZrnD15KKzceGjYWd87Evx4xMHzfa92Nk9uOEt5JSwvxozi67wh3I7ZrMVdDwIyvD
S9kbMJt4MPQEXGjV42vjbXkK2NNgSW9EBuLN8LaTQ6hkFF4jYCWrd8cgjiYTAlI0NFf9DBtAvBxB
FDWE1T3NJkcR84JuKgjjatnBzeLU+53XgVlUO654nP+aclaVFxNs1x/a9obuo7isI71q+hrturZe
/eFa4T1fSjaoArQSekjxLBSuAkQNAhayf24yAwPSJS+ajf/71Gha3GDiP2sLdNjYk5XvC/jc4cFr
mBbxf9j4sAGvDeSSDrld7/EkMrGok931smIzPuIEH3jvzeawXMa7erjKqoQ0uJQXqNMhFzDIrzbS
vg5Lv8+XNrxZN8SPIWRKb47LMYQe2xo6WDKMymGzb8exIbFNaxvOYFFB1eqHILs1AW8oXY5/Gaaz
e2sWFqQIYKQOFPvaPpRsLcH9CvOe09ElfY4kOXfhTx7KcXPRDMWdDGPdPoj2TkBm98qtdQZuXJW7
vKv1oQfSbNKbINCq9Ve+1sc58NA6v9oEYw5GOGY33TEO99Y+ZZjMNcewQY/NJk68bXg1J4tPCAHv
eR77Hg73zfiqauG19TviC7w8GN+FARF2Lk4oezgwuBhH/XzbOwSMXdYrmtea9ukNn8m/qOgwrup0
Pbxyx+3nAKaPfa5TOs4RXi5ls2OAtAYXWVIcbitg8GvHn+NLN6HsCA7V+sHZKk3ukO5ebbbT1+2w
cS5rzGwvuhABchdSHzhl39x53drvg+IYYcyyaW82kFiIug2bvRPBFyuOvEXOwla69hQm4XH8Zn/F
kqfk8OuQmQNv9b+YbRwyZ+bs6WP+wi0tmVlffRH2n6ayLq77oGeGveVhSXWd9JvwdtoVIXlH8+7N
v6q8xxmszAPIaabYWy9Ii+JNJEPvJeLNGeDs68MAq3BAfdBt7idD+t+qdMO6We9r5j97CEP+OQre
5lmFCW0NYS4QpZRtz9SfYx9tynrYIkx/MF33DB9MyghxuxOPBfTIS1Ikm0YiUi+CVH+26G5InGDf
oDBLmdtg85gX0Q97z0SseLmfshHPTwt+yCqE7m7pR2hETsW67oxUtR18bCeABgRjPARTyNWVvi/B
+86iaeLFEgHmZhzj4JaKBUva7SecXK2FiYwF6c/fqUPQmFTGhx4pG5aHM1M7ImPfz21ldVLwSG5C
HG41irKSFR86ctp8b4rtTb5y7ofOHyLYWtoy3WUS1t+uEne9l9GoUyR/CnFSNKJsosX6CRMq2BmS
hDoIhT7Kr0hWNLapY1QKPPpFXosBZ7/VCkupIQE07ezL93NjA49ObihR2uiI8M/lnj7zOksJMMva
KrMotagJaqRD+MPWUBApmcbtGrPLFV+Yb19AfpVUeqxgjsgFilBtz30wNbGvhIaSOir1RKRUEPIk
ksC4wtNK6u/CFtMufL/N1r1Xklkusz86YGWuiJyoJ6Mxjc20gNG8Ht2PAIgX6jmV9i3rCHlpSeFk
xxR41YYT2/aC0gmHHxHowir6IQTmiDzXN8e3lkeiEYgNBMjJvLScePJY5BFUHzmqalJ/qUqwOa55
Js5UfJnxwLhQjyeeiYI95M+dhCrquTr+zZ4wKTY0zFkUDMR4fNpBWYkfkm6lu5+j7O3qujfidNQu
O36Gkya6++TvGA7LNcQhUrdHNzcgR3IXOwmJlZAqaQFeftzh82YyJFxBfTwMdw9+xVM4Il8ZJuDy
DiWBPl64qibuVp2JC4GsKgXZiFMvVKjYUqPKNFkPRGxRSUnzjITjADs5aLq2f6YQtUEAeKwXQsT/
ZonobFPmYb/DXJlRU33kCJlS9XMsJAlqlKouzpA4MDYLjsO0cHBpIR6j3jBcWAD+JowNSsi+iBd6
9D8ySxfkIdQ3zNi8Ic3Jplk/U5IyjbslcEhQ0RMwXPGVGQISk4UAZqRjCD5h1D+mx718BTW+0KRF
RJAKSoHo5lJzkpFb7fVCKtjPcnSH4Kobiw92Ag21QrJOdYxqYDt8ZDT3F0UnyDlBXn5kzzk6WC8B
K0Md2qGERxT99JGNflz4xPptPgiK19DEZtkgcBGCJNBRsgnL0YE0qDstNbnnYBrA9iN6lQsP9heQ
uGfIFhNz+Ic+/cHOY9R6os13TJRN6+SRvIzmtB9VizE35yz46FFFsWJ6uVJPBgX3wGxlpsaWXFJz
qLqM/+ghJNFBj18EaWknlGmKNj07hpA9M4PrrDM3ae6+lRWZRjHn0z6fT/+hGVHncWuRKfvIT5/e
XscfGzOZqgBB4oyAf04ALxOP8nNbjFdZwNrVCBVfhr9ZUOER9E18Fjl9b6aR+RiDSgan552tvGdD
dobrOByQCQKnnGruZIJIbV4FHE28rYCH8p5XYaAsNPkkAgnt9YpI7ynM1jBMtdx35sGhnMd1Tutu
26kgZ5h9b3hPRAsRTCdcH7qIzcgRX9K+P0rh+9tYTA42YgZqmvoIr5kWchLDZ3GNE4/YJLGayAYQ
aUdvVr4wMWeSKwaChk+yg9E8879+J8De4bbjELAF9otU0fxjQJA77lSnKArtQ6tzrDhc1Bry2FbS
aS81CR+eavZjQYxnuAGn6Sf6uh1SAKZcCtSSnOR86s/zYRZMWjRyeFUwHkCZeML0y502LBOZI2mD
1RhIkpzJf6B99h2HXJM3qD7oYbrdfJU2LqUowhfL+dY+OH0Zcu/f7jKQyAoQt40+biG/7+VxKUzV
xjYamEaM6zUkjevyum/9MzO5jVU+PikL+Bwye4sCSLf89+Ttrnb50sXHqHxbFCu9bXeZtvmHgA5v
enAVRXnxus/jH3KrKXrm2rANtAoTA5wlZrvp+Q3Yucyhv4uiIEP9SdxNbVnesDzAcxLciwCtvaw+
ZO+9GWac2C0ytvFoqMejKKf44x44C6Ll2uyO34oFqgLPWGxphO+WKG9P5KOeeff7FG3utOW7W06b
KuWPysCoBPTnlfdhXd0fzrJwnkOVp0KwRJ60uvOGLbr//GrtGPNieC1fta5FxiteNl2stlMl7Yik
oKegr/czx1iAuRQnZuIfvhfijYWLNPYRZrFYwkgYzvSdD/1Fp0vn4CnGZiaK62MMl2zxtD+7FZer
BAsZIWs3UjUm9wTN3JApAbiSP6sqVB+l6sxH1+k+uki5Xn67LJPs2bOPkONs/A3uCKfbjuvPlQ9L
7uHEEYdC8RJ6MmNIjZqgHAGB8A4gUR4lN/7c8jnREdiH0TuxSI1H4TBtWM6MxXuXeWPuCXC/6wNM
mWQro9UDOCyLBKmwtQSSoXpVbPw7HeePXHOV28Li7bAsjygZbsLdZX0wt6Wb3rhTTAQUAM3Uqq88
zje930KfBVhQCaZ5t1N+l5GJSvPHrxXOjWZxduFAP1BCIwZtX1VNgHu+st7dGS1hssF42FIR0vcB
5YdcZJPlwZzdEqZRwbx845/LdTjpA1J8yWNhv6dEO9nWyjLOhrqEiSYDKxIhbeoSW6zonfIetnKR
lemGx32VncMW+gHNgeieRt1rPdOqyga1LhGM1RNuDjpbxfqzhmTzEl/qsJLJqGivImCc+RDP6wJY
igGzWwhr8K9OZfZu6kL/Kdz+nTppO2cgovFV0RxuVGuKe2pHdc30jV+/FgarPftRjJQcYJvDBZTR
kFhKtm6H3vVDavCppB9W6H3nw0TQK8SOIxbq/2eejxgQwUEE9Y7hCxOYk2eRb5a2r7fLx3oDh4I5
rzZvGcbJh0YbmsIwemI/2XmsNrxP1w+sva+yBqjy4ZPTZ2/hwp2Z51tToacvJ/NP6gHuLkRLUMmn
1zXuaGC2K32IktvUTVpbXJ3JCcYUGuqLeqmheRHwFkpP/Bh/pNmsZ8BHbICU5lXivKq2EDdHatxi
CSZGeQHNsFyA+HkrVT58cOJtofnSApicCbGEglML7pR0Qt8A3qfB3CsGzLorboGddP5qT/YsGItj
imi5Kk/EOZKHR5hyDJCgbNsna9jbgfHLhwTlAoam077p0o+1d3i17Yub6ZjuEaajQ6TRtg7SC1u6
IoIsUYbYEc9MP/qxPVyJCCl/VPGFJRzQH2ST3ibBkbCUXepoDdw78qaQXUAl65BJsM+qWFlTPCi2
y28vvxQ/KeI1rqaUg/tP13WafrtmTbngG+O+kxAvLOMfsoqSq5HFw0Vn0JanlnJKuEzpA60NL9wQ
TXXHRdwAGNflf++eSlqOj35qI00xJf3JelqrAXS2NAyF0P1I+PHItLHB4cA9IkYKG/Gi+CsIwivx
LSzpjgZv3UQ/RASRwbl8TnKscl6+cz8pqAAlUHdJYuJCiDxtf9LZNxjHmQ/KD9Ch82A/ixTAJzmR
4AOb+xowz+PcTho4LmxvCiNVi8n6+pAMtPVaVxOTX9MGLAwGBpzdag5rzvZN+G7csi+KuBaoKmzP
vbTPncK2CDYIq/OJKEEDdEqLrmp/V7Y7t3gXekT5iZHFxIwmdf2trj2mnJRIcJtVr05elO6jkMp7
M3yBeM98DfA3o5AlJ0vlibaXFc7XiC3mph6usyx87Z4NgH0+WCfzFRq37joqBbwKn24z69aNZxNn
M1NnpspVzVyg3uxISe5DOouI3cBrRVxYwTLFbUw8Slx4bELSarjlSrGxYQ06mico9nbZ0OotdbJf
3A2RVWD/B95/GYuTuMtAJsHRUilTMBhBFBj1wQa1Vu30rzQ3gtFG9xxN8zllHTKg+CTkaURb39uc
HLrB6DItS+sZFzSmDkU0f5Fnu0ko0613G+1VSHZVAb4BMe2qVzgm68YiRZZ4t7CGUgA81EqCf/RO
5DDW9d7a1EjOCVEFX34vbFzE03MgiiCWRHBhWFkYzj99QN26Hr2i3QyYB8Kk1zgkMX+RFoglsxzd
+gaqafMf6z4uAtWKaWpo2HfISlSfZLG5nffb5Bz/I6gZsSyTZmppn5raoeYE+VVlIX2IR8qCKigx
m2SGNRl4+jhmChlLQpiGqbiJR56l50KeMJvNd29k0ANV8coMIqvAILLgHCW1qt58Dpo9QD1e/yG+
hhSR1FUi9UpVkkNvVWlynkz/HDzmXrGJgKYgvZVh9Mk9430KOfvCt2IYFgXO9yJz9AE825hxshhQ
YgZk6+ZPPzXThVe3APyAQ7oLipRS5Hs9MEvhRvORG9XkdL0TPGQdeJYjXVO9iwlTS02YhB4EWPCq
SO62x/K7wfaMuVdGwQMmBnshqbmBIkzpbbEzQhW7Jg5+PNhdgAZv4d5ZAgqMZ5jZqsIfG5CuPNTX
FXSFvTryB/sGBZXCUTfBa/4iPq+87Dzx1eOvDBC+jzXje5Gs85jh3suL8jmYosWoOETWJgeK/f1/
9OVwOWpnHcLN/5k8ACZbgSsCW7VsScEts/EgMPd6Io/0YZnBflSnJXhubcCJBEQqSP3lq3ueE83V
7VBoAvVA/cXL7+njXzFpSgunM1aPFQa86Lvo1ZaOrc+HKy9AZlSgnOaZqHXxKsbMWXxlAwfoToUD
FSnD6wdKBJi/DfTEfAD+4ubCUGdZlyAHIzWgognBH6cOBawyQhsYxKz7R8EZ4DY244hQwRytJU4C
/WWb0mn3k/n3LxAqn8G++uQeMrRInx7j2aefPE/jCWe3cLSR6QK5wgmxlWpGfACsUQjgmjBWwD6i
XTkYW3bnUfswciHM+LT/no9yt2TDJ5uYrmsXyvkBkR9o4tPr6pbQL8fYH8ErGbDUIbVp7WgA5lGP
9qjUvGQDK4DBrXEZrtU+KE+f1QMkLM7QZR2GfVz7HT18BPudwK0vnt8yVBiT9XqamcoTzwEzRCNS
k8ELmgrOLG84LPth9A/7yh+LS8Z8PunlHLum1VhgILg+zjAD25AYHocX/aBKM4Etg8RB9AQoJopn
C5c6vWGy/77GBxRmE0ei9c2oF2RjB8Lfleac8S9qD7BoZxixF/Ymra9rGwzPAuKf+EgeSSaUJvLh
aAUgNJyGXgBGeoAoY0J+1W3L6lLMboR85u9BdUKT6h7W+JKi5sc0qrqlOK5L0SeoZFVNmGr45nnM
t72QjRkL7vbGZd+9hvjIDB3WtK3A+1I8goFbbSd3FYebwO2gBUQMVghShZO98Qw7ZDU4f1Q9G0ie
QFh5+fV8ro7XYiC6kXZLcaTmZJF2ScC4LgaWVzahXaAcZHXJHElZjBOccAio2iU1eNRARVCIyiGl
H2jLOB/h5j9DYLkmG1pDTca7E5zAYN1ucfx4rg7EoORi+s/H31BquTemIzdjZnQFYsFwVPyPklVq
ZRxokUW5CDKIOd0OlodU34gJcxJsNvfhJO+YpO0Zs9A5GjgQbP0+I/ZdeYUr5cjOA6so2WyZGjWw
Nlgcn8MVBp4w2rrfmuuE5mFvfH5yP7OipiGPMEyGIZrS/OP8AN/MSReIRRRtY4cZ3MoUmv6ZYhK9
I5sRRLYI5lGhMVhdCpNrALi9tn1lGHsRlM4iXF3+1bXkYBn5qSt43Bg5fyShZmRisiSE/vGipe9H
qte6Eh0QNHQ/brhkIcbFhJt0wpoKVggqZ5bK8/0M1ZkH3RMGkTqqk528KwZnWw6YixY0SDTE77ST
Sydjg47wk7PLJeHv4isngHOAQYZhv5CzB7I9Q5yzZPufnH9SMtCeu8xDQiCcp/sZjDN6umbKSCim
mfIBaBBt1QZolN3fjiSpHlUPyAW4KKgAWqomcS1U/WigKlQjQK3VwTF4+aZZpv/TzVbaUcYq2Ooi
i7OT4H8cziNCG2f1uGm2k1IdyJzWxBwEDOA8kE1pLSRoUVcFUeFDHvYcjcHtNMNrgfF4rygSxSXY
cw2Sr81WxLYJa5BLmZHJU0PTA8s2JIfZKq/l1wlIq+nC5GMdUVAJlSJqI7G8kDFcbgCuxpSRm2oY
V3trD2R0oXvn4mWoUAsV0jYNkUy3X5CAPl9P0m5YveAucOkDnj43JwscJ3Mx95XZ0GPyYD+DcqKw
8bCkfAQlZXyhhK+pBlDLl1vMLvdTs7XDqS445+/6/JHRM6Ic95HAI4aHtf/0uqoIyXZzdNO7ZMuG
Ua0bREJpveINEtZfTK8TTWlkUxJCH2VM98FyREC0WxATNhxgc+5qyZFhDdfCYQFSF3oTDiVcK5g6
l17kHCwBAWM/+GkkuNXDxCwFXhk5ZcM3xhn5rdfyw3rnAN21mv9SWEAN2ReGktlnx669GrIm2wcd
dZAkp1PNI/QqtpPQgWDV+8M3EUNdyWjZRPJLTFs8GG1m81fUheEVmrj6bGzN6SMF0aDMMzvsccGx
YYw8vXUd1qPsxjGOk9JRMjYVN+TRQkAiRzV0gugT4XcahyWidzBhYYtQJSqY9BdKsWdHCh5oMjNi
lyDUfMtR9/TC3KO/TAfCLlDywiNNcC3aJ00ZXRcLHadZIfvIuXAdqUos4zv0oDGjH3OJOFLyRbW4
MJpF0cP8tnchORXbPr0pZiwiHchHxrDpArQ7tC8ielZ0KhkCu/3RSe7qGjGpYcn07gy658QfTUMv
Zhz3U9jyR4fMTpQiAabv4ITWL1TjtQoCr4qZcqBIWMbhEsu2L2ZJs6u8ixKaXLVBSClgS/BW74BS
kqY1+KXyk/uC0tb6pdUjRF0qmgsnZ1EWOUce4sbawyEWdMk4+t4EOVIxsqzNDoZZ3zC3Kzwnuw0b
20Wa4024NX9Za5KEM/a6TnJzY9QymA2UNmZVw2UyqtrbwaAtCm+68ujNuRPZ+2TiAOyZv9g7AlYB
eXTLziONSOJBXm31Y8QlVzBWsUvijzhwmE/Fwl4Vm3mBQVy11z3nDv0gHyHJtjGRYofjm2RZc0TM
XAFsZPobCCc34cK7hsYmfWXaGXBhAOvbNAPCPn6cd+T5JccOPmW14qxy3PSQFDhnw9FwyVvDrZ9h
VSUDej1fRWDRPBhw2DoPiqX/76RDrLByHMvKwps4jd2SzjTxJjh3C6Ubg1PMTER1tRx771DG137s
xV/cngJjJL7nEmQBu7tsmN+6g3a1ELbplEHJnQzlpLMwkHLiwrC9UfM52RodL6pDNn9lagT3zymO
9znWmxDuOJEvAjwGUC3tDtH10Db1b7toOL5e3WXhErvM/WNNcbzbOzl3SJShuob3vMbZ3dL7eNgG
6etArP0ubsb9v6BNhfW2c5031mY5oJ4wwzloUVXCPw9E3kSqTHhPhhuKHOqkuAsKuJHL3B4tl0w9
n6oIDSgkaW2T+PZoks9ivFmnbE4B8RdCMozZMl7bgGx5SNHaX0kJtczOb/MUPDjYyA4tRAEjGzGY
PKN3bkj3LFdVFw88R0mKNwDTopNBs8NyyasmXz9Qb5kyvxVZyhXPWOi44H9pbWUPrAg1644VxPua
27O3AVT4vCiGRgap8uvxGGpqM6zxAtbmWEs0MMHXkt0Ba/eznHXkJCnnSEEe8mzQdM466ShEJoEY
eGSxU2zJvVEkJ4zFoVH/3eta1ezEpvYLI6efPUjSqGUTJw3pab7dOGeOG3UedjHgOpaScEz/bNf1
7XbwPgrVUqvrIaGeMobBMkmKOKEmHoqMQagVr+yAEVPYEV8b1SQddZqGuzu/uy62zlsJ8qzdCXPa
l8uyh4HYyTLc+cSiEF/mYQp3evXOtomGFm72BxKpAInkU4CPggC4BOcWjWjwVX2HqwtAxSF+l06f
d1y5nHE0llIIkuUbuNq+WHd2sGk4S5RsJOCqTdbfDu78e9gCtSjNgcGIIOjEjb4qrUicNH3N9oNh
9rkY2HZ57UB8iSbzIComPrp+GOBG0lBQHC+G9Z0ceZHt3qtht6mwoKA3kxZdnDwvGvYHJ7rchjQi
I414Beyygf4AmsbNwb1l/U22FRIYFvnDzRZ+UqTjN0FpSin1kOMJekUP8x6gLkZcwUGHWQOL3AWj
gNrhRSWNLI/6QowTwa6W8cRqdnbjR/KXi0uxJOB/frEeZTUaWx6tZvk560CAj+IFrSN4A4pN5dsX
3DvbvIm67+w4/JyatyHvDxe5QZwkrXzwozoGd2mc3k0BJGzNmdyZWQTiTtUS4QLZBLBeuS2VLHl6
Tjf1HSv0BQduxb7zCEyhERCYx/H/Wbq1BwUmb2/Lhg/RRqN3+WC5i8Mf74B62D8KuTDfrDQB5UzK
ewN7z1crdySnOpatjqpll6hJ3ETp2XENdh3OkRjGclV/HwEr1S0HvLEvL+VnASPsSexEFF0GWJr5
78mGimsTVPAwWD5ofp2QVWRpQ4vIAMKaZKkCjqmwIqWx25s1lYw+gncSRIt0IczfCu54By0KKHXA
mat8Xhkih8Zbg2FcSCLRqUN9cBjgwx7C5bM1l9JOmTVvkqD8pFfuePQ+Lp5BigRrQTg5BMQ+i27N
1H+xvBMmviGsUTUB0CKYroe3pMB+EnLtxqqSR9yxxHyiqPk108NnQAm3GatyCEYbRMhMZ062/g5h
ynEbEfErvsXRBF+3fvjG7hfoGMUGVIepOauS9x5tnjX1LJPD+427Q+g2ntO5Cpw52cQCzL9FLN3y
v1PHLmaMPW5w7kNk8tQh4vvboU9GU9qJJN4vsoB3hxvHvNPKpLmZ2om0AaijshnzeK7oWnPobUq/
VvjECvSuSCxl65xZDOrsTq47BBKFwQgyjEfbyb1cd607hI2iU+CBWtw35EWE7lyPnIpy0k+A/sHV
bKQLk8HkwAsLmkA5+WrykL8PGhyzrdAHi8Ujjz1npLRinvvytT4b/e9IUgkwkIuY9/CfU6OEIHPK
dCoP4ZupQb3Z53igFetxpNCukOn4SKK6LbIgN6gZckKdvCRFq7jEBATN145eI2T6DeCOGC0pITAq
6a5ftiDa7v+Qdq5Lapvbur6hTZVAAom/7bMdtw+xE2f9obySGYEECCSQQFe/n+frdJZbdDXea1dl
ZrYTJxHiO4zxjvdQzkkQoWSPNssCleQ0J1KV7rdb8s/nLdtVJUlW92CpU8qjFT1+1iJ/qrGsuFk2
eMQ17fl3MrOXtJyj30wgK1eb3W80YVSVeYPu5DBqiFmD9lzSt72FHYZSrGdqVXltrSq0I2rYYI8h
Ckt3JXg7CBvUqm6//rPploc30bLAJBns9k03afavqzrtYfmNky/Nar98FRXn5OsW/AVl8rH4ELeU
wqvF4fjsWJxqAIViEyE/wbKyPJwOz/GJX90Wdf89W4NGZCNwsG1b5Aiv0fe8rsf57G01Gq9fJcRH
v8ojhTLJGgxtyQEMGEqZexz178hyzd4EueP11n8yXJgz/Q/gfFKBURWMswGUhH6GnMX9efU+sB2W
eB9g3Ss1zkUqr8pFeg9PJAuY9Sw4PRuaNRRzHO4UE2h/l9f8b4nXGZFvQig/kUUyrL9AJyhbMjgp
QHFgFYOWNt3Vq2W9O221rX2rzbDxMz5riQ+DXlAN0Agf85d6df7tNF++95jXc5XSH7Pp0y/Xncgu
uLMiJvjCGvIzhco4TJzY9m0KW2q6/cXaN1tQ8+XqycAKmx7IixGnJ4ykYufKvhSN39B2MoLAbUL9
wj3B2rZA7UGSQRHHfijUJxlkf7Dq+1bAoBB1CQmFoo5LHm8dd7vUMl1IJKSjnA3O5pDWv5rAZBJL
UuI9uG0J4GFOLvNFrpOwqu5YKVCytLOnz5GLiTevJiORgVuQYpmZkBfkD0DgCCe7/SJt+Lq4ptXQ
WHM6CbKOsCsw+aTcsf8U9nOXoBIe3WSgkpJtyi1uNPH6z2Qsr6Jhqsgky6Ft4exCakLMaiyuJicH
Uu+PRzUS/whsnZs7iiegO4PpbZ8BBM7meXproNIhmryGdfLVK0EKZDb2cNowwQ86lR7foTEEXLIS
5Wx1XfdJmm2CHig70WBC7P/aMBXVJs/RtjaxTTG66QpuocOXU5v0N/1kQr4LXyE3l9CoFpHrxfFl
u8z4F8N7ngKkSY0MBk2sDReWzuWBAskcPdiNHSnPZIpS01rX3dmMwRZAHBKldPbeJ9EpQ7By+Ns7
sCLQQQOFaoGSyNjfI01YCSpjuetFiVfAXWZW1DLtonxXTgK/zzm6JaZ51ta3NOofehiywqeSMxP5
Go63NRXxFUK6CInuYc4MtWu75oa1cqZhNdRka6F9vXO9MDLkeyT0G5SVHB6ZjgNkLl4din1UTdJb
TwtRgK7DhYwwmOyElRGE8+wAmhAqxAnvg2aScdG75OSAgx36z9AnuI/yDdYc+ToixtHoj6f3yYXz
wvBBB6hwsUiPuz3jrnfGpktVHXF23ezms1/9BRLnb3kMH4kESGz1hfHBjrFC6arobzn2bvko4XpL
etAeGxo9qLWt92Ao2SCRflwof7szv1a1wbRVbC0oeYvdNn8JSkM4NWfUBnBuxBoa7csvJlSni1N5
ZapyceWkVO8kdGZpjL1kejEggPe0jre7Mfn1UHazxmQh/PxgX+c9LGy8EwIFMl5h+C0fhmkxLUTE
IF/VieaNLsOaNd2kwHUuqzDRd3R8tRi66DV8WLsMIisxWOGhHx5i9WZerRYN6s4f70dFSXjvsD+Y
xsvRxArVRJHZrP1w7iavcghIaL3+Dm1+0X8fFfRnfDHp9mZ//vz08glE1wfnFZcicyCI9MgV8TYZ
dENpNu+3/WrLMZt027fZdJRDBYdAgKE96uZR81vebCiT6I6i4+KvCH3/c12tkgQ3t1QsMafl7RYI
PxN2edfEb/rWedqZ3RFnoLrJEcSw7Dmbu4wZb94ycGbA+jrDKORZliGVpb5YvauWwMAMgP/GBWoM
mhv9nU1JmAilT4rH2POqGk+exaNj96pezZq32wWa4BBU0xbAfmU7w8egA+UbFeCGJ6wibs6TQ/Ha
mWBfsr7FcvMJJWkRg6XXk6vZCp7sD98kOiMstLEVRZ7KUz78rotqvJxFh/XudjrO/2CC8DLgOdzQ
Nj3Bd6kfowQcvwuXFX6THuMOojhhv4X0OnncBRNi9flPf82P7JpU9xmGDPMIX/d08HD9bNoujufk
TKorQ6sA2UtpVxShr6LTo1JZgDCbBW3FoSY/lcoh5CQF4pQAYraESImbyAiQQqOyvpl+Vgrw9PNe
zCjTCQraKUzKiDxVkMPhsmyXUdpRenzReCLpN78wmZxREXHni3UC6r2Fnv9CtEjlgtytMMGRXtlv
f9lE+7fK3/RofPrJLjiH2PJRPmLLF0BNXGwefs3t7jw7brqSHgt5gLiGlORm3X3LVtH3snMM0ue/
6wFWLnihObYuFsF6VWt7m5eMnpSD4HF8k1Yb5LKo+MxHoqxqYMETHv1Ck0UhItVlXuhg5/4t+Ops
uBpUsCgoJPD5pZDYzV5r+PP0p7ygAvMpySqAHs/bhwg8NODq5/Hx2B82/Z0hPLrZnNwxzfZDMc9Z
HwLPqUeB9F8JM1g+Wi7WilHAZgWVf8Ku2k73wSbj1Od56NRJk5wlU4v8H6pCtn7d5IcZzSE6VAXT
GjdScX2Wnj9uyl/7zYSVbDFPrQTUy6j7i7jhsYxebWbFS43s0rL/3tPdXz/wA0d2+HwpT4eqAJiX
G+rh86XL8QkpZAnC0FBiU9xJBNYH/N8yXREEq9QS3Mo1mcLN8calcAUYfsEA5E9XdLm2vOhhM6Mz
0C5XYoDz9wAzgBYqWCvAIkXOoW18kanYguYLTIWmgX9pmnPwpQRBX1kdF0ed/QoprmMk+ayTcO39
8C2Mmg2WIgDFn4XOFOFmxCTlm/33Znr4EujNFAEhqx4+vR8AZwBgWPRJ0Ltfd2n8fEtKdcHXdN2L
KvjuPfwKwJ0yQJ4ICzaecsDQIaY+Ps4P84jIeDoXSuDgyQc5zgfDjeXP8oxb+BRy4+okw/lLgNUr
/PhYGm1cfqmROrk0ygkGRW3669Mv78LbDmUzFvsZ2Rr+aRYanx9eXt1tl7PVLo4oFjl0aWysyF0i
HXY+zQYXEgWTWueEATAy9C6GuIKIm+NZ0UzFjlswsk7wKU6W5/j56Nx9CtGn8+5rSvPTlNN3MLOB
C1LMGK6PMi5PBz7CfML5AJI2sXYYrPLVcU5Y5omPYNtaYAtHKy1ZnMOLiJDzd2dQ4XweJW9sB4zJ
8nTQl3g7wb/oBAZ8HSfzFnv41UMaQQ82BY6IWJ6DWjhepNUKUiVfPTpqjdaSjPjTf4T+TXz+Gird
bbr7Y76Pfg8MSKRvaq4wl/lPdCjf2ZdYd9Vod+oVdkPApX9cd6YOwMjwSVMi5klawVL0wie9bI/7
cXw+Tj8d6ajbKDh6V4fqT8G5APKRtEdp9l0+QFk/g1nxOmnmwSNYc4EmXvwlUq3kKjnhMVG7fBBr
IF4KTcoUCoVKRZpcknZfRB0mBFzt6Og+i29iM/LXvf1gGFzM0o9Z9G1Oju60OYKmpS9KegeOLxqB
u+OJ52JpacSbo/tARfkiPixexvXpgz75gqAO0YKeLSGzbUEzBJKQ7ZPPFZQMelZuaEEfJhMqYrRk
dEWodPU320N45QU9L0VxMLwJuAPD8LvBFsoSmj6zfUMAEr9pC+wJdPv8yg69vGSokOYEASaYCRJd
POjh21PCFh2dik+qjirpJx2dk+r/cIs7uvcaV7ZsO67CUyVBxFwrYlbjwjeloNtjPdJwjpDoEEjP
Jf+gthIKwVTeWjcF4b61FEf6T3C9vG+G64wRAt6OyAaYJMSDnbovmV5TYr2zl561xavzuXrxr7EI
YBtE1dtsXL2UM2QXa0Fqp+dhaGNkEMJ1g88QeXTxXNAg5MZpqTu4J4vjeHzOmuT0rt11N6ek54QA
q1jQFmRUVmdet44nynM7KHw33p4wIohpmL8HdH52bva/5DDojOeuMG0MAbkCVfOViNe7zE+mxIa2
yYGffhpNB9zIryENPZMnnc1YzpgY31c02GUh/+RrBRgTV9K4Q+DMGtOvsoN246gsJq4c17kPrlhV
5E6AfFMpp284Opg9CoNItlZZG87CDecix0y05lkM+8FzJo/Of6tuLxlMW/4XU44czIsNoIrWs8+6
lRQVGPWJxC8TTBIJS9wZXYr9Nrl36pliRR76PhsTlCxn747r96M+/y+rBFl6sGQ+jKboovbMF6eH
b0UN4fGfQUUKU+bpncMw4nK9wYrlK+DNIfe4EIee9vt6VK2a93IeI4b5XQfUpG01KmtrSO82n9dP
dVfKIFyFM8pQ4I1bjYAcvIc4GxCQBiEV0ssu5m3xz+Km8zZI5x3PLpkgsdmiREIYo4/5YfSa3Ekk
C6evFqfavKsEg8yDZTwPw24V8AjcsHIDxkXbg0lkMOiASA6xgMRV2glGPRFJ7/IGmiJ/v9pGN5tk
/y4M/+zWEOcp86So/yKc0GHTkUPg9J+/J9t3k/PfKoIVCHWrWfwMDtMfIvkxZ7ASNAWCcGA+OQ/1
JNBC32M/avChq8rlf5UxB7Wlqle6rydDwbSYImDBKwit8D1frDzDn+Ci00CeqQR8GriAPYkBHo1a
marF+In+4LICzBztKRYLVi2D/VufWt5fPY4Y0qBN4QH83qDQY7uKKQ+UFeRUNAnMxLN0+zHqsdFQ
3hjsShsK1xNj7SmdJF9K4FJeWYePHHsJNyuiPJQ0DB8HJ3g87/AaW0Up3tFwKsD6/7ko3xpIFe41
UuITOMsyQZoDWDEzHzl1xQ5MwymegGTN5O/Kgz3y3mBK0rigaqGDGU7HCjq4UXFKeLCRjGYmJrIl
nKnfhxlVSURSyzqMRnXVPfRnYgTGr3ifAMDd15CLwkDgOusvjGQHh/J0Cr1jjHM0pKoh5omNx2LU
Yix1e1oVH4tt/E3tp8ejnglOSCTgWF5IFMYU8dl5Vjxf9e1twhGYT4CAEWUEsy16lX2bP5ufZ6/j
CoNWNqtZe2WPihEEuBfIPUHQ5zJs482fT7/kcKk9+BzIGGHCz+DEz/n2hxIaxiQVWtJjFIjX+8O2
frHIagRj1D9zvv4dkioVZlKMNL7IyOvs8A7HbC697RrMASFd5BsOVtN6Mk3Eai5Gipd+9+tuXP4n
X6BTaAoqG1IB4ER8kWocPneqzh98PFnj+Jp+LY8j9BDoMXRVUK2gFY8mw0pk3cKjtTgXe6HAmvbp
t3AJ+bDQvGDBUfQgGXpm1fN6ftyn+wNWO7SbE0475gxBLJgC6mr4jbw4ZO/Osr8cL9wx5nEX6KZ8
3CUXCF8T/5Jv4Qyh13d6jFvss/1/X3nUi12B2g2kEVkWs1WAqgE6VRSbNMq6/IC8V+kaIJ3+Nl4D
Qg5+R+4UWDdLJEwCp9B49hSm7FF+jaUHb5wRlpOIaIQZIkezXlcSXrTaErWW6OLEvsbXYlTQL9XT
K1Bq7ADx4bJjSA/KBs0NaRkbaVBrjeZxvplsM5yK2Q46N6NzbyLvvT8dBIQsJ9hEu3r/vs/aF6Fp
+meC55i7ipMP2eL0SlZSiNFgDqpcPdC5IfEJsXjTdZvFHzZVkiYYv36xFgj+AsEwhq+Jr+rpLyi5
OE+hfE1xfICPwrkFxPnwo21382y/rPduD04DlKd+NyUBNaNVThgf3ULKxjLyEB82j8871hD9ALNo
7yyvcjFvr++Swz84pPRJwpUc/V0gNz+Mjs+DAlOmxRwiksQbrYkdMXn26XQVilTaXxFyvfyynvMD
tpxGuiGUZAH+QbnX0T053zIVxKn39Rb4QqbH5SI4iRui7lKk0g3eCGQsDtHN7Fbam34ztmBlkb7O
N8tn0Fre6nzgIsDjFXBsUlG60awA8ZqiJwQsccyvegGRHVomJk69/OEtLtRcUlH26j4XW3NZB3D3
WcEFeq/1KnthARoTE1KgypaAZ71QLah8+OQ/2U5cdEaDTz2E38pzTBbfdnHb0SMHid5k/gaLIWb6
NKVEiDTTyS8M0xDsnN/qjrGYrj4hXMOl3KbCDXivg/Lqf3qVXiI/Pl0GqoZOYhpNhwg8orHtZnTa
TW5D8cngkNb3bbeO0a6BTdg/hKIEqwA94HRpC4q3O1+9pv1k4IgEhLCAeaHOF59+xBCeOjwj2EPE
usA+YzcNCpM+XizGRZolIR/NFxh6HQf9wRmABKWq/dPOvZrtXkeT9hdLy2iGOx2NuB2PBloaB4za
+P10yvAI7krWbD+O+u2vx/n2pf4AtXQVaXZzHJmXWf3JPRE0aPC/bDFsQK98sIvCn3dPoUVWA/Q6
6psh9JJMG7TK0eJWlqIfzMo0lTtJ46luO0AUwEQ5BiBCGYzn3uU7/ocO1fQtdbamZZSlboX0aS4f
1GRf80X5iqw+shMQHdG3udH1xQoW8DohYEH79Ie5xLf4MPT/iOm4NhnpDDd31J3b3WYyvc17rk2u
TnEVsRMNHzsOlcC1Zv92+PKokbZrDvhWz8xhNPoj7WBQrq9pgy84dR46lDW4Xc1TKrShoiw+4j1e
dskoXOlaE0VzBnN5Q3vVwH2A9K3Wv2LyGvxEMGRQs45LEpFFoCc0rZ7LT7+sR+oMkv7GkOGBW9W6
DV4WJNTRAS/bw21JIp4qwhD+xjVt0x6WLPhIuaXjsiOg61J7rtVFgvhKZFsyosAg1fIL01Yd8VsZ
pld9aS6n+syOOX4myZwKkS9u+KzxKt0tJy1T/UgsGJMoOEoyKI2s9ICIFpC/TVsr8Yhj2WJQzvK1
jYT7OeuPr/eT4+1dnMgZAkORGon7Qd/UK29VYGZwUEhV5BlF2cfDJRjv02O1q4/ZLUoRDMd4OooJ
x3X6VyiGFgqpju1tV9XQ6rkhkLBNJwxGtb5Ar+796DffL3CHxIfUyaLStUD9g1zx9POGSfbweQFc
mRcBaqaz4ATxA6rdHk6Lw+w0nYWbITTyoJd6Obg6gycPq8BQKUGeO44S9J2YybcOW/8g4Po9JAmQ
zonymPOrozdQAWVgckYn3DHf8CZs9jjm6JaFkWYgitPFWTxIu8AK9JmfN2j0bcCbWf2xXI/f0aC/
lAcQinWXIDQ0ZxN3fBZhWO40+SiWufbY6ez4zTmA/xI3992M9vR1m2N8wnq+r6vP0xjS5zrAHRHh
HVYfQaQx5aKZgHNEGEbKP7LuLLaiOfjS4hzwf0ZJsT1UKX5ivhFZ55a1ATgC4+lLSAozQIEKXjj1
o8/lYfP0N3fhXcOhAr34f765wZ7YYvaTYoSfvgtARLqNXns97Jrmt1O8fisBW+q3SHqCAZrSprCp
QckqskfDRIITWXXlclHh/EI8AHtFsVa+xtkLfQY8SW6oMue18npDtOr1y/+REvXBxxiUJtt6csSW
Pp2GDMrQ60FuYuO8LadwQHQvnElEwAqhqzh3MDN2nC2gJzarcbE4i+OTK+/X//DFzsCzhXAdZj7R
hTp7NUZNPx9RO6fYxOIXEPpNfOQQOqIUxy8NKFwXE4HH4DohpCWT9/6AFDnsIuQqECZdS/lx9+pY
Lw83qv9idAyevKYyXafhPXYVwme4u25AwodCwL7b1dNdT3cSaqp/nJeJEfgG5QbpBx30P0542kIJ
IDuVss93t9yRBHREvUYzfqyQ4pSZIxaGID+9GAQXpIpE8QnQ2Odyx9l9JDG2DOL0HiTb+HSz3Oe3
QcyxdBpLJ6Zh8xk1YrdELBHIqLQZ0QFHAh01esfrHC8nmmEWhx17iF/kuO1PpD7cRWEB0Tnh9kD1
GPjfFbLpDNvQKUohIrAu2q3R/rw9bKZZyGMiTITp37LDTXL3MZyk4L5mtHVn5izyHUHYlMyogBJo
uC9j1byHYFVO/afX9KOrQtQ+dQRPytWgYe/jfTwpFv3ijgTxj0Mzhha/65Yn+9TUyGjEHmNVhFw/
ZkauCuHJGvpZuqZE/Yl5xyMNCvBBisU1tD1+GpSh8JyP1YLSMkRAMV8PuPHstHrGnOcWqOpmz0bD
K/67ErHQYuKFXlUjqK/7l2G8DuaRclqE0OSrrNZHXxyjJdAIan/40oPnq+fnXZqPs/2tLWI4pTR5
xzTRiUQw7pHP6H3n1eSkrSvotJaQ65AneEpJBL5eGV0o9bwFeGdwF7B0nAIDPuxn+2w+aer1KLlV
XM6G+O/kMCYPGcrNHgzQ0HJGqtb13mzBFw7DvTA6gTrkGWBLa9Gk5FBSIavxQ8gm5ozS5SMIaVAd
BREXYxG7Wfv46Ai5XUctJUlRTS1N4SItzx1Yk5ShVshRhoiNeW1eg/uy/5pvNx9/whv3scKL2TZx
qDAMx9Ph0i7WzXhcztAaUEAGmriwWUmkUgVlwUGCgwVyhl5FEQnmKadFw6yHusIvTKGhIuN7WmHN
DMmhZVuUX1rA8J/gYjx274F1hghhTK6H2cvFeIVueEZcqQdhsoY+q9stg3mdsrgyqJ5wJRHFLJEw
hRN6TLGjoawu4vel4fUjOryp4cUHDDtNM6jccGgHh0Qdr8t5sij7IG632A6EeyRj2rCZDy97xBnR
nb882BxeF7Q+RLQx85lPKeleOmArSL7tW/KLxJ5aShHEhAZ3iUgHW3GU6BFVrpe8jVmVTn9ZReeP
58n41qrQubVM5vAeuOP90gwpDbtrkQTyrliaCJNzsmyOl42rzxlomFG1zAJ4tqcP0QvyP1uOamma
ut/4WEO4oj2vThSyJcFYaBe7j4IVgaQ9Bio7b26yBJHhiAKX9qRpsU1jCtadnXeS5ADqiTD4dCN9
yEpYAZAFbgbJ8nnDs7rdsk36V4ZfktsycKEofPyAUomCz/aOrRejCCSskOWJ244NgtBOvPozWMxT
rm1J1bWuMEG+N5ZMTz+5G0oSpbUSCXk1Rv4RNAH6kL0uAiLaSo/5H7qJYr+CJpNGdcjWtPtBDfBR
Hk8EsTdHcBoRb5swiA1WnoAFGnfk57sT01mOupJtB/00nbHGUShchwAfO8szsXXqOm7pcTBy++Eh
0wJnqDmGzO+cfymFZNj+elaviUo2GtZAkjr/mE1y+jQ4XE3yuWOEbNzAFgEzjMp3k3hfvxhtomtA
mCjSYOfxZHIU8VKBZjSY+rfMK/Ls0BOECOc8u+fn5AsQJZIHKNo4a9/eqwosHZIRfH5Q8nsmhm/N
4rKl4bqy6r1ILp4NxkuwMsQccICSj+b96DzaVzSKHbN5Xf+4UMK6Nz0aGEO+ijmHKMfUdryV/NHj
ba9OsSZTOJ/ztUOLUbrjm0bGijoKwMUlH1AkJsAO84XJaLGDbNOABXu4QE9E6SCnOrg0kV7McfNM
ibG1UxifQhxXf3v9SIw98oYfHkmUppWQMSDiPlzX2ypN9+iVCdocsS0JdnD650xGMKtMCCFkktZT
N+lzardseIUW4+XJ1BEML+CwNVyAgT1Nvkn0PIpb7DRyLt6YY13CgdhPsmwhym5vF7v98aaqoOxy
ESH4Qyr27ekv9JLjzjFGBwkrk2QWqofBF7qdrE8xAU2UNBwcYRaN7sBRsKJKpfoZfXRJ21uhIzkw
CxPYxyy+woJ9o90Onh3g+D1vPVyRvImnn3D6yJVOMqWEVopCXI8Gp0nNVohryv5b5qwvDDe0jPBJ
wxueLaCHNAH9CcII4GHU2x+klbhCgtTFrpGtoDpMYmk3QZTINxdoWIQSygZyBZqGpSTkXDSvjt3s
V2eDyQh7PQioJlnnjL4Dtxd1cwH2oaIsWTEjUFZBGEZftN9kHxbFf7pDfbPa1q/bBHUhO8V70mrH
RWJPLqT79Gt69DxD7UJQAanBGBUMXlM/X9XL8yTnvmYeY3xqQ0RpEMgt7zQjmkkL3pUN/b0rznkb
xrQGz9xxheiIaEyuPNcjpxkW0ggN57I6Idc+3DQpV+8h3xwXXO7ckAUsvg2iFspLudVidQKfNs7O
AUWMsfYmzjBB7kxOO2wc0lRxG0mzv9Sx/y8ebhwZPqAgBcuqhw/XL1dkPPTJ/tOhqj5sZ+UrQ2Gc
WobEC/LIqat/7Y97piHATxB7Q80LWy4aI8GGbRrgbCY41zH5xwoMejNGIUQoc+YMB5L9uaLunE9O
v3gN4E/81bRva/pkPfm7imWpI+losXoJjA0pNc0ZHw4ynqXfqFuIemaQEO79WYyignnQMXcSp7K0
ELG3/giUZbDcElKwmslRxYgVXCPFd9nJv6wZ+9KWJF4vFpvmZHq6AeV+B1ECniVGtNl2D5EkArvE
jCmArIzLTJguKGCe/t4uidpw2iFpY6fFCkahM7gi6/UKoLjA4tey2ZNYeWF1Jno15WSmvW+4ASy9
nMt07FdTuLR5yTvKHqoQqw91YIYDlQWfIHC9dEvbafzHzkAjTpQX5DXCiGpMGE6r/t1skxDms/3Q
LifrMCQN8xpeSD3F664YXzPnegTxnlMHcPDRpHPtBBzlhyIFJOFwOoyKPPR1Fc+GrzpFCNp3ncsU
kN4TTzRMwWfwL8kOWD1+5PD7msBInue/ag0aCIFMEc7b5deuqF88/X08cvjwnMzuuD/g7yKYeriP
wN6gdGzIbg6saA6fe5xYKb5hFapzPY9DQgJIh+rcYJQHepdyAIS++OrdcSlEAfsy3oYsT1glk+Fz
1VjvIAhJMu4OKgqo7nZX1Rk9IH2xTi2hJIeIYAXqK+si4i9q7gnCbCV3OrLqoTpd15o+wnPhv8zm
IGpuok528M7a6hhhvzNJboMoGDZLSEWDMCfjyfWcLUfYcTOX1qbgTJHKu+xAlpXISdTartIPo/Tv
jk2pFkHrCB3wpb5ZEcrZtajWtrHPWMC7+L3sxzAbYZXogW3IkCEkwQ8j0HoQctIZU7URwhymORB7
fwqzCMjpw2pqzsgRliG1dzRmpPpwzbSj4zI6tjm2APeEC+eLRH3sk8PXfbL4pUMZ5tykwm6f8Tr8
UE4ZfWiE0URfnOu5yQP1nqPPL9MSKxDXGD9tMM48rkZA+/JJT18lEUpC8G1pvmEt4xGYFu8Pff0s
Wf/hdKGLkVHj9JIcTZSGIVrAKYrwqs3I+1KXAmmYp7hLHGM07uGYAq/0Rzx9KO6EdNW3hMADyS+H
81cHEpDUESaAQpAM7+nCKOdtSt7pTcEsyACtIIZVFPITGXyXOAMFFIIsBuDoGFFYPHzZo6w9jk/j
MruV86+PU3h3/7RkBt3ZivvpPD9Erm2vRRlCgow1PAMgPTefPjiCRH6wCLIIJgYqsYnd2GAR1ClM
eohb03DABTkF5aec/6qC7lTATpxDoeG/bVfsJK9bHD+FN8gasI1seKaQ+8CU3bPb7hjlNapWpHhY
aVvRRDkUMZislrV+oz1T+OvveHbZHvCO6Q+Y9ynFHNoBjDY5xOBmzAyDCizQbLisNZeVOhQkoBxw
syi5IfWjI5ds9rneHZ+fkjNYNmFFXlV+Wi9pgWFRAm+lejn+dGowIIbVLBs5mqDWkT2NFgk7p28C
JBIhg3VveRcmX6/abwp0dPQPRBRKFNPp1XsJImmIHzAkwFy4W18Do5nzgHBe6DrtJ51lRov203G/
fUPZ+1W5Us+Awy7OOlbsR4azDkCqo59eFcERZbgqgMTogWnBcXoZ1LLFeLHKcwDs0GXeAwh2jvbp
Sbf8L8X2FQM651pBDs84Y4tBpSvUkiBrNzcpBY4aNjmueBLiTUzaTVj2MJ/ufRSaDqGWir4S5oV9
q+spYYIWRk01enBMgKHnEh0AMdCbNMzoKaMFPQ1sLsf0fkuYk9qs5nX7qed7lHs3ag3UOOKNCZ4A
XMoA/YXupA7NhRKEaKRXFoxIr5ePj+4sBEogG3DzxKsf7vh4u1/Xo7TO3jks73ZYqiQzCjkU5tPF
q003/aDAXEzPIVZUoHzMShh6XkKBtoeuVIqhQ17Rdn06JVZPzrQ2i2x9fA3Gx/kMUU+lSILHhAda
MJFnwnEdcHusFsrgrmWc1jM213A40J42szbr0jqMCD0q5KTkC5xjTnhbERPlhMVxkRImY2DM0HVj
SP9vJ0Vxs0TnFkYslLiktOMhvH7XTo9XOp6LJA4sShgNyCpDIgaSM7jYSQPjsKPx/OLKCx7wUO78
/25H0Y5ULAzKrZhX87/c6SBdb11vwpxMFl4YahAaz5rzuL9Tc6RYALT43qSQcp7ebY8Vb1Rsmvzh
d5whC3u4UvpoemqnhLr/olvDMR59PS9IU+4YV2l4adUsLiuVKSnjCFiswrNi82dQSxyOu5tJMYVE
vrm9Tpl59DufYeKA7R5mq8DdDx+thcNNnQSOGY3mf/k9NwToPLed2WXd2z5bcW8BKwMhhiiWQ/xO
auUyQyUdx3zjuj1J9xcYEolSiaEe5jo37HIQr16UZC3Mk1IGrkOzgOIcrWv4Mxl7aYX+AbuVwyJ+
pk1aW5e3/eZ7mVKhlHgkhU1Hh+YMVsPmSIG7xqfJKX2VAT444taHIoRTddAKLTnEvI0vkTMqClGA
n8uOvLIYPBYeHL18DCoFKGC87zGTrsEb77s8Xa3O2e26bJ4X+e51SM411YP0vWgC04tD0qJpuXmz
m+evfN//wm8ydP+RwV9HEkLDe/FoNEHU8wQf4s7y8NHqUb6cL9B80WSgWV3wGNCMvdMRapLcmv9e
RbA1mB9LU63wdopKPCU427uYag6GsTCikhrbXdPyrNxCY0T6QIqeqEBa+vTrvKRXWdtg+YVgAIYd
PqAPn5nzrEhZv3NccUuE+9xYWKIKQIUglH8iomUMOoTzLHAMYJ1T1+273WRLD7r4Q3me/DmBZ1V2
Mrq3+2u480XcC0rGMV6lsJbo24HFh8+6Oq62pJ8xi8o5SFt49r5cOw/DJQ+r4lO9OP3HD6CySyag
U4WkYbooSC1dGsjJptQDTpzfUkZETfREwmbgyCLLo45hQqJXJP2JmkLnNWJAepZ7+kkbNpEoOSI7
YPBFaNhfRZL8eceRBACWDEc1r+6o23LKzttvAsR9Dxtfr159+v9PfIyqBc/HHXck0ej0xSv4yhfs
CTRYlONpBBdtSraEJhyDLzgerdPDjrLfRWlToptNyLWGxxs47574OHMQDAE9lJYSovg7h1luIj+v
ciNrt+149HY9YkcBq5Yzdr3kBZl/jk9NU3n6yS/5tjP6S9DsGJIaxM8hBxrLl3XRIIYIGIo8rrDT
t9H3KOfLyl6eKiwOFvXz4PbHs1YRnHympXJZGrj50tMU2jrWjvmSn368yfDFKi/ElAw4E6Se9zsY
aaen47TZY1UdhkhOGtQ9uuC88qWnymcilvQNFfdnsc0OONZ62Uku4cofGzwXIK0/S0huU7Vnzet0
V6GrdZeTsJ+AFIedVgZgx3wEMJ1DFC7woKNJgXgn66ja3WZLZ6XsalwKS0rOiqpD2l/Y6dziGJcH
n3dla2pqpdworJdhdX3SfOE0pI6UN4oHPZx3TK6G9eCx5fSmGwns0/yESkM8MYqwfHU8FxGZqcrP
tyqVMsCFwe0AI3bEPhWDRHnXXkNs6xcWV3o/Zg1/DU8ey2Nv28B24k3r1yOv1nGeb9yzy7mURgf1
EeIgujnB/LSGsvn00rkg2oaPmpDam6AeApZyaf2AmvXdIi2WIzKNg+fqAjEoKShKTyQQcQZwJm3I
LqEcp5mU3FadYWWQuRhylmFYX5fMXqizfCacevBvAczlShhcXsWYkWJGBFmIsXcAFk82rw/T6LN3
qkJvmdSRysYipgiv38mqllSRkwUvA98WLUSTL9qvp7JHnLp8fq+QUJKpbUBPi6epkuzxtN9+aqtr
l8RFscigG30olwTubsjghrqkeLMDR9oxA3N4nCzROjbrKWxvpnmICO4H+RKFQ5LDlBfM2VbucVdU
Q9BDsRZPu/6GLwQ8PBmQMDAC/BV9jt2YP3zro/g8iTG3rAOUIO0bol2LRdTss/ny7sIkJXI7O34/
k/wIHtQR59O+qZA0mL1T4+TAIWfAOYeFjALj5R2pCghVx/lvQc1D1+fwxMMkOs5+J4HrDTbss5u0
xOXoTs8B3zOH9II49Ol1fTGrw8yfdg6+XML/dBN/+AnjSd0R3tQyf5xXjA7ngP30vxoVOayTgxTR
egVbwDNT/WSNNiWY06Ay8MS2hpBQ7DKX/2aTdp38fHGxhMfUGBFCEvO6IdZUFKsTFs2bOrC4KrzW
Q2ZNPgHFcxPSgr8VcdKh9d8IP/riLCbsyEAoy7LAfWZnOG24jr1ee8Rhi1ZXOzhoowVayc10fxPP
jh87gkVobYAWQIbdk90BBXKcv98UuO2PFm+Q6jU3weySiqyjfxe+du6heOv6cn78EfG7ZCFj0YGb
4sMvuz5Fq3qX7PiysTEIWpM5/TusWM0GS2Z6xqko6SwLIrYWcISKF/t2+npfLP8jtBPUOlYPduOA
Gk+vxQtkPXzJPzze4Dwb5ZNpke2n+zuiFVBQcoYVwbmWo4IRyvLxOlitTl3DlQx40CSE7DKnt+j2
1UnV+4ln87/9Y03msxGAidhNBAlq3MNXZ3G7KMp4H5ACJruYms/WG8U2n6ITt8AOIEn615mCs0eW
Xy6IhW2imt83Rb4C6eevrG5fLiqvuc0X4cLRlN935RUOK5zhYw6+YWqZ/REJyP42O0BK3SyP/83N
/cXaeb5uP9MAfAlu96ShdBHkALsA+cMpduVqnK4jARfdyuCJ5oMOYJsv6LEO8BulESoGsSRM5hFp
G61ZFnBww0BNjgcb8358KAclov69KUlsrEwgK5HWSxh1tmzfHY2On4/JNasPtAmPfdPMSC1kUdcM
rZW322XE2s/q2+7M4BMf2C9lCTDKVOz5jz805GQ0BESX/nH3A3/mN/FHPn6fkRLq7+evVd+r73d/
iz//+0MC5sDfa//k90Ub8GhoVu8t37fP+fPgD/zg8+59wz3BqQtG+Af/z1+4+8v8kBz9m/xx9wNZ
4fyMIWiye88b4s9Z9YUfuuVzVIT80xlG9v7In//9IZv7y7s/80Moa+v3/DrlHpi/yskn9xd0G9xp
2zVnFBEqz/mZH+7+Sp3z1/8ctShL/Cv88u5nfvj3D14kP/Nq+fPTa/8ihtyVltg3JeJOAHoPt+j2
OIM7dzxtbvvzuX+5m/XI6adMclrGuDNmTx2ZYsdN8xG3qfJmk9aMsBc3ziX4XWTJIC4zCKosxl+i
8ykYc2hqKdQTtskKgB8yUrvCSwObiQJTbXLGrjT3Fyz28CGAIhBoM1HBumjwIfJVMjuMeyxYeNER
EbvP8cA+vMBref6s23HdqZsNpuQR3DfulDB46uFC0iNKw8DB4q9qs/2j2ZWssBGnUFJOSgKXYoBY
jL/EmAVdifz9EG/IgRJza41jqtcYI/JvHBXbP9MUwW2zPf1ynqyePf09PXrMo32YUXMk8rKHJwJA
+mk327HBZqPfFALa6ivpVvRocJczOambOpJmzDdEuLs1fmGkFWMYj3cOgJAt4vWBywXkFt7//zzc
8LiKt3G63i1O/W3Ued9kLwkeh1fKAzIPfkHMuwRDMlStrBn7WbdZSZuDbO4I40BMxWkIaVHCmIsb
q2cY0uK5nBzgDAAqyNtWe9lrsrolVeA6rnXZmbkXfvgYw3YlzacIgOvdXafL+60K0nUrcJiYq4sR
DgxE6mzWEDU55jhIGcLYYpQ3v6TJ9pv+DSrLdS0KA6Itv2vCbRb0jeEUohdDdGX7sN1Fv65PGTSz
5nM1BxjvRr/NT7sP4zZ71e/11sQa/RkBDslNSwVUIFN4fmVNuS2G1zMWbxFCWhwtWVqDbUP73OMv
wedNmFxjp6owLqIxSLamNqGBNEOwyUXvrchp60kBbhn5BNA+PB+r7emnuoCa7xbT/zzV4FvYHpJN
vz/X2zCO304mr9dHADD8/3TqyrhzuyUBTszaqpRSwFdrMeh6coCuz/adEglbIQirmkMditOH+WTx
5ekHfXxLEsgzm1DikFE4LBuqHeSk6XJ/u0wm30bbCRnYjBlZMo7IgwoNvsVmuv26HwHY0zRipm0Q
ebWFxr9CziMjn6JQFvCVR3vsm0W6TXTEBM4XhcHDbzbtR90UGl98q6GAQvZkwmgG12/7Qqfz8LuQ
/TNvBKMJ5G5wD0Vc5r8GERc0vP+vZ0IX8PCZ6qiDVb/KKVRBpwNpcx19l1oRQMqdfp7Q/yYcoWGK
N5//Juioz4mFC4pdsq3w+bjyVEOUyNWGrTAAEeI9cIHBU/WjXXSYFRVt9J49brdaTswwESMUPIXF
kIteZ6w1NRmaYkQNuXjUppp73OOC1wNzH62pfni0ocilHWXJqlxwHOEf+JdFYG7j0cxngcvO36Tx
hVIG5Klhkm0Hk8yvXUxKDrwzXiNcCU3TRhWvkDmy5P+n396je/XHRxyeIIf0UMy4hYJVgJOAbM+A
grkwRcBLJ7nirVqhNwnzYtZ76IvBB7M1ZkGmiOcdENXMTAbMcEQDpRSr+77ypK744Vn345MOTpXR
6pguNsvR5FafmCoing7i6T5Lf9uUWzre6Wehn0BKPS8wvQLdRFQTMkoqMH8AiNWyfL2ejN9KEhH3
v37/XMJlrsUp0IgkQ8Zs44c7pFifusM+mtaQpHg+It7lc1OFvXJAFQy5+O9qtiW2l2F02xH1B3OK
FhhGkkdJij7l6Rf36Ck3i+l8x/iRIVwcPFRNmDDszG0TLkWpNNEy+j7uapyT9m+CMokFaI0kYmMt
GF5clHyGOfB8uSU3kLgAU06vsw8vsTxeGNapgZhH4Td0KGrnu7xKz/LAqQzKuqDoiYJhpbIw2Vvi
cLLNTFyyH5ZzKSvRm1rifhAvU8x6nQQty3wLEQnrWwNPa4zuDnym++GUPTwEmJ9wjHrsEPrhc0wH
h1AxZ56zOhzPd/7mTABCYccRlDv8p8KESsZgmrqV2a9NXkeoj5pAh2n/5k+5gTgpgz8Ox7tTYK19
xcBgBLzQSUWhZboeXWugH31+CIcMK5lVEsHxcOHGh91+tEVgeWtIEcgRZM1d9F0x9h2+xLCy4PgO
GRkzaqMWnzgGTWFwzeBiRNxYjJTiOvniEZSUFfLDkw1Wb787VkVdxmyp2ktwHtyb8iPJJQyitZG5
HwDde+Io6FHBlI9J9EOTpwPM9aHK48/FmIp5ZDxl0DtAbYqC+Iu4LN3qbG3MlwMsqicYarPA9l/p
v8dcmpWpW2jVgzx4DjVZ8jluWNoEs17XlTz6YKkR7TInCDceFDU1QRfT7aoRvGXcCFtFuZA3obq9
kAOA4izk/3YZVITk/T2MdF906fh2PUji0csw5RyG1oWQH1HTwyU2Gp9J78lKoCQgK/kR3Xj8dzcG
GcGH0m3iSkMdB2cD7uGEWHaU34FhlWqbCl+ox0FF/X8YS14/vR9tgmAbYOPMPsDVb3gX1gWGzj0+
oKG+GZMHDR1atpuGTeVi+hlWnP7fL6y/GCi8DVJPWIbY8r/KfKsQmESJE+rBYF7FKe/UWbm0RXef
0BAEtgG20Kpb4uSqw/2jx/2Pn2JwT8YEjlV8zczFNaDRsWCd/x6kgvvuG1DzZ49PZclOFeTKwLR4
Tzrx4Q77YNeoQAlj4fjqXfTYOfPjww3OyTZZV/P6tIJ5xCKQ9mZbEOzU14uQvBIxoW3AWPVFAY/6
w9G1OERw7UGdV0DbS6/6oTy6aRgDKPBn+jwJf/+HiQfR6ot4OSGf4rgbv16Jvx6OH2zKD8clm5QR
JLvYr9mRrf14loOJNKsP7bl7Pj+W76fp/rmzo//3u5tbjjMmm80mDGOG7ysb13HfRlSQu+I/2Wry
OcKnJRQVjIgUfUncrFDoNHX7qsq6N+Vo89FZnCEsSlLsurVu/gkLeg+SQUH247MNW5T2/3J2nt1N
Y2sb/kOjtWRJVvkap0AgtKHOFy0GDqqWrF5+/Xvd24RDTF48Z9bKBBMyybZ2e8pdErePyjycDbRQ
Eu8qqYcLgIcNrflGHr2Ek8QNRUQLuQYwQv6parAYDbJJWWcIa/Kw+Qe6nI8stAeDOzkF3TIBTLCl
5l80VIRxNvtLd4aOwfsyi9RFQGS8swf3GTLeL51ebR3YGTSX89B5kY/jzXkVjMdWGuUfKna4OoRA
Bk5mtJ3sdgJkz73B9jTQm+/KO+JSCI5tmLzfjY5UZlA7WEf0j9NPFPD8HLnosYI13T5SSmqJDOzU
b34tuWezheQuGturdtz8bTs8OK8BCxQf61ManM5nj666GnjKiO0ku62DFTINorE9SYC07eXd6cKU
V81Q0NHzUcFjaQujDQRfgo3Azj25TJbusPHWcXpRTyDauH0NE59CmpHFlZ4jeJned6uLapOYapoQ
gcN+c+f07mvR7ExRkwa2BmiQzDzW81nLo9ONo6TibwW5v9zGh6RBH6JYDDRfONEkYpAO7jxsgonD
Q4hsOQQUGVh2CpQ6XIQCUGPHiPCAtj//AP+fcYH9EmsXbtQpJsRtLbqLEIt116knRm53q1tCpQ/V
GJIsfOU1LeJVZE+HAX+kw5UhhiMtXKEDIvSUcM1nDrzH9i05yo9xnYCA8niDxn/qTi+ENAfTQ0Fy
ejGthFVl+CpcMCVUx4Dyi3js6ufXCFBTyjXBC3MuqLYLbeDfDAtEIhVq6m3UXR6ut3Xbhocy3h51
H2W0JNyWGCXS+FDiKR0SYzL9ndmmSqjuLI1LXa8xjN9Lhvj34/rFQ4HiB+Xy/47rJGSxUmLjKh2m
Y92c3E6obG1YcWRVwfKgXCQT5SJUo8Tm1N1qU783YEM67xKZoGBtrEAoVVKlocYPy0zeqJu30twS
VPZ8/GyCqdPbA0EXJBEIVTlyTuPnuTs4cecVL4p2BsphL/ZVtSVeQv8y+dASMV2HEe7uXlotuw7I
8dPQ6w5XY+5jhWx7JXpkcorIWkLDFkf1LczGej+Un5IJv14vsva43WGzhPIWdsZDC1kYeHoyNc1l
0cEWnvpNedVROqWzUISkVr6P1XaOBY094eM0Fd11sq/c5+ZbcHTz8BTEYQJFujdqj+BQ+npBIne3
FoR0VhbEny1sVm/Qdy6fnJljbcVfnhQgaFBcWMiCzHi49vAVD9OkaewXQt3H+eaVU5WvPeKlxLe/
eRn6PYmFwB1i+0sSvYu3A6y1Y5UaRYFbKXAICxWgm2hwftb8QaTuwDm4F//gfnukjyhAC0jjjXQd
TyHQVhHFYRHVDpnwsfGpk9nOaBBGMSp48OiUswHRNCG+XAPAlYOPgVcYXqnbHmX+XVnaNGaD3flM
/bHwmDrDJkQbk9sXfPnDp0mfPC9Gp1xMxcG4cwLkNwG+drMRLEBBAomVLtijMkRobHyDAcAhoGuI
tIw/H1lM0jM5M9WKzX+Z6h+DAz/8cHDrARZCPzQLNS7ScDIPcbIotNNv2F8YZBAcmOLA10gukxYI
FmWBEINjSXcbvRXi+aKnsCl35n38XiLZKvWLXaJSSlH7b85nTo/fJjSNAeFyycHJfzhuCyI2lWF3
Nkm6+lrqQHoj1X7aLEeTQEpMyDOpLifljRo7CKNjCfxaUB+RW//BLffoYhRnA6M8YuhTSr5VYuAB
Mw5kD8Q46PcYtlvZyz6a/s725bt+7NGZI0bF/MCm03NP/RF1zW6rVxy7b9Yp+qpz8aiD8K+uO8AV
G2JVcuJtcBIN5nsr6bu9xxW3Z7It4hj0au71IkVETVpgmNS6RByZ7Oi9VAKEZqWb8U36kMa0mrrS
7xei8f4+XYg/j+tkl7jl1i0OePGaKFW7RM2luoF2Tm3LoO6Z5LDB24uemmh5ak90k0XLBwPG74Vt
7XKlyIKOKkdR9choYlmYQCIpa7jSNdpvVvdWxsFyWlWeb/RLSJsVBhmdCuqPrVu9bxtsvqBOSdIf
ht9LdRwLLD6NBrREHwQ+zJGAE67DcKxC0ut/IMvyWJ0X7ClFH8jEkNQ2J/s02GZFlWPpfNTuOBDJ
AQBVe1rFn/uilKI6wU4kmC7JajW3TOqDT/U/AGJpSn6ZMge9Au4D9ZhPIjprn5bdGBWEAiBOwpK0
+if5CUHItdQNP6ukVk6DU7hSpYnGGqPGYRe1d8mN6pb4/XJ69HxAoo6WEUhSJNhPxtaG1VARBmyM
2lexsoQs9iNsKS0VI3QJv1ASPiytt2ZcFPEmO38rBphSRZVErc05z9DH5xG0C7IdkpczyOmf0v7K
qnx76KONgTcZaXVsQhU6yc+6kA+gzob7tSpyhjpaGpTk4NuWb/gHifUjMTDSrFBLI54Z1diTCk6A
4l0wDIfezKSUX0RwvGc7HbsIMNTVpkY1W0XvDplTdPtfKWe413X/B6e8TvGTFQZhBJsmDQtBsNNx
ZeBVXez6zNWuRoLMNhKcl+p8/1biCCEGngKpCc1c5PR36ZPKJVX51ZjR/g/+TUGJJmnosOyJNVxz
3f88g8S4mEPMgObIY1RQqkd6faoqEh6qqijwnMG0H9CTE+i+QPFSFSWBDo9qoljNEL3/70serH1I
fx3rDW7Gk/h2nOYmWT0PTh+DOpTDnbupQHEwQcP+Lj1s/jQEaDrz8kfRBBo6HTUBI0QGKUMdl/PI
18eW/M/jOq30531cTQtCnGjpcqrL+YHOihI/TaL4flILUpdCVzVb4KNnweO/r6UDdf132RWBDfEx
oQxeJb+ED3urqwnAOR4QeKnK8nbOlysvcb4ZmBxwBukeqF6jsrVBbiOPp8yvnhErh/Kzls3VOoQv
z8zhI0cqmTGXszBxFEVObmcAVQe/9rv5KKLIDShf8XChGAyBWIl70RAn6oin0ySxTK0rgxa1EUoT
3haFJYU2/0J0i8zPRzQNxFfgEGj7JyEX1w+1XY5EQ44QQKDooR2A2CmQec2qv5e6Yz+SLOvSpeWt
/bi3yys/395ZPUmDS3Qhi6Uzz+yRwwuaMelK4AceomWn/RoUreog2xMJRHSv5IQADVYqKmqBSleo
4PbXoIx+cUGhAXreBAj4HmUrYmHbnotoHruCGI9pgIKjpgX4MEQN1s3GaltwytvR31koEcAho5XI
KTEX9i1wGXCYSBrjIp5PNa7QDJD+8RD6V1D7bluYMRKW/Qcx6iOLTAwXdBug6FAXPHlgrgfOa2p7
kKLGq48HFYF8o81wy7S9VBteprQTq8huls9hj2OzPYGtVYdzGpAsG/GB4zZSJPgPhvdIShK6hiVM
95j5PMk+LbcOvWEjcT6F0JgbaVShzWFPOCGMVI3md3KIPwkWpYSzRZHQpBxURdqUPOl/XmCqWKEj
TP0PLcVfeuzYSFdpmfem1So2U/IdKu0hpi/EgmiVaq/aKfEN7WxtTDHa7iVX4bJ9E4zxX43LJ8uA
YRUS0D9cYFVv505ndbaxBlGjUqmGQelPCHynWBhShhEfXlxUr83eJU36t1z/iuhwNxSfRppK57lp
j9R14SJzgKHMxO2IQsTJsIqqy+cms4yUgmhCxmhBErXg5OD2FhRJJuSXdJwZqjc8wPv7u9tOxU6K
9O1sveiRXjxGPhQUUukhar2dq2iZ8+FhkOHB/pNjKWVyVNROztxgyAdnqAMfywHWGwycIiRtuxeS
MtBPeMpmfrfOdDVtc/uJqe1IhkQkuAsDSu+4MHBnnvbMA2TXo58zE9BvAkwj9+sFHTIYHd5zNXTI
dV6kbfp6BCpbdfa3Nt+sF65NdIccj5HI04E0hkq5JOJCccxdo/XZmHfVrdXgLXpmLf2atz54CKeX
tItYkR/vy8gUKZRymV4uupg6sySTlww8HLCigvjJgtz08b7DHZLM+mTW+kagVvgpZ+sUjwQRgOWg
z/gcCVCwfoGL9l6PfntUGK1VxfOGkiJFfg9ZHI9ig9qhiiLUXEwQQBEG49jDo++DP+S/avkwKCJB
+MxoChJPPFzpuYO6GEFGASkZmigHgwRrjX4X1EYPYJLGpTKZkAI64MORnhT+nWrN6gQVcCnPzvE7
HuEaeRQ5t/RWQGnLJ+dkXHk1FpuoH03YnDrNC/TsP6DqT1GnfpU6/svKS67tA7x0hGPMAYFKpvxD
5VMoG1AVSNyMfsqeIslAb4VD5PcL7hehBWUaaKOFsGO4HKFEnYxxbIjP0zJ+UeT4MXa3IA2vzP3I
MMMDhbGEuhN3pcTcELf4KIXmgkflue1tMlVPhSefcuw2xBz26lfiKLod+06okPMJpZnLk1NC0jBg
I5EsI+E9OdW4Srd1OFd7nhcSLwhCGF3wGdQmcw13Exorcv3UTuRiOMXl30U0/wmVDgdCXEsM4g5Q
jdRutEAVGxmO60xHHOG2+6zTjTgc1RTqXCC1OCgriRE8Ytht7fr6zBzoov/lPSF/i+gg0ROV5Idz
sHprsQ3i8Si4bIfADyR4W1jIA/MahTWJM0hd62gKQ+QkHBGSVPdlXqHYjwcULRoBCikEuNtzSXP0
yOFEpM4tR9hCcmOfRAR4Sw6x1eX+C2Q3wa7hziyeyI/PvLCdt3BBeMHnIzXkyP/gdShOSO3cHT/z
ou4hOaVP6vmOD5gdEEHE7yhojCGn/f21XhgiyJH08YP3cWR8GO/Z8IYDHW7H8fMPesfPnI/1L/6W
GHJH19IRuVn/OlI//vsnXxwXqiSXLe+NHickED4fCR/VfAexg79y/PMaJodem6/wmhd8/vnjyPn4
/SJ5hJpJKqKwx4ePBZrmpOFDSS6N+znZGqA+6KSn0+A+V/qG59MXoYkkmCp5D7GPEwShJdfXcRMo
Kir262eKbNcqzOnmkEJC0qGinABRknZAxn8K49DskkihvDqgej0x7iFUrwyGZfFpB4VPz/O9kWR7
ZAdIjtDAnhHYOgmFq8Hpt17ZuEZBleVjQIEwjey3MJL4kD7Bj+XF2jp+hO7bnxeUqqesncKhAzQD
hNdCOi6tI9+I18elFX7m5Y8Plpi+6we7iBV3kcw7fcF8sOZ40X2CYcS3ssp4wfLjtSQZWEE98k8o
xmll88HvZbXzAnqT/irJD3Uuvy9xftVxoR/Hd/zMNxxHdnyh15MGyG86fl3boNAv/vkFQzl+0Yzt
wY44junHpuBF0VA40h7gBZ9tC0zfPSWKf2D585nNwb8dNwqf2TbopsBAFGnq+MH3/fzCbKX7T+yf
urvT/mGT/NhCR27UcQuxVaxp900by0EMU/vsuIH4puMG4gW75/jX44sw0/fYf+kbzXcdd9fxszvc
8e98ZqWsf2kgIMX4gw+2LqNhGzNeffXHgHix/sUnftrPn49/5bfwRf0us6v54vGX/nhxPxb+PA6B
388/8ppR8PH7Xf9I0wrQnEPHSkgglA5PQhvXb7tyk3bFy3pdu51x4dZtXCfUudLxo73liqKxK7UT
VZu9QMVzAKOoBrCH3rk9AQRVZxXOV+uccc5jlzFaudRvYaDQszrtsrROOVRNt6WL63HpBMPTKSqf
SSfEQ8k6p6S0UrqRTq90e8QilzFWgugJzWqgkgQ9IEqM16FSNtXDhBQSkkQIq2RK3nSw+CVIMZU5
ukVHgETr80NRxVed5TyB87FHTi7HLwFgIoHUk0duOVGG24u3B4UmThDpG4XOyUs+JE3yl1GIRUf3
vtip0Ee3sJFuIAQSXfDe6MhCmPFMDmzgLSehgoJclHaB6+DvcXIFtwuQcbcoSzO4pEo+hAOqY8lK
7E2saJP8SPPAyJ/In3LD8ifRTDZk6vJIo3pllF15cqYKKRyy9BFUiUHXRTAPscYlsShElJaPdLOr
hCsGvt2Ey4zX1F+QMcENvtE2FgCDDUVzxmrOcWF+kaglOPWJoCE4oV/H2z0JjPLJW6aIn0swv36W
P3qBZJngtpKpNVga3DEKpBhRB18/hof+OtkwH14MshrlB/QghRRPQpsTvLoyusNceO3eud0Gm2/S
ow5S/43mSxG2XK20WJOs/9QN7Z+yHqiwGjhqc6NJTf3qfNH/ESQH2RQpFfpy/Of9Ui9uXXffTzUe
wli/5s3mQ9V+HBZsDkFhJTlOCCGkFi9G9EpFZBmfJQeckyUm0g3gOcL0HcH4B3sj2jVEZ+L9W0O/
nukLUESqEHLBYGL9DyLQCGaek7N/ZPyAjkGrU/pDORsR1ofRqzv5jTPHLeOnEC9N8WTFAQ8/Z03U
vRWRJPelBqBVR7r01MizgU60l5EDm/5wAhCP4+2tjF6qiXtNT9va4CxnZoUQBPOQ8znaaXWQfU7U
zchpudCMpdT7cPRVir+Tl8bEhsTM3YDBIbu9I58wOAt2vJTNxX40HIkx+JqgbIuMjqmOoO5a0Zhk
SZ2F5RlU9E87XQOLSFoJtwEF0o07faxDTAA3hN2d4BRGa0bZnxTmw4YFUefo4MEsL9S38on8qA9I
1UBFalE5zWlL21YC1wb86FDZ0N4PYdYl/ndBRk2HGszJnqMqSWneIBIlfL+EdDwyzwJEkDhdpleB
6Ko0fZXNS7tDCCJNVwsPwKXZYnuYaUjsN/CXz+cLuacFreMTkYsKvkEQvgw08KeOj0Wa2th1F2Ph
jPJOSB+64IyzS9S7JUmgWpa00NFIvxKjSl1Y5Xk/lMrok4n7XwTuM1VJ1D6w8gEgDzy+s+WsrRLR
0/kTMZMzmvY+5PqHC8s6hI3TbuPstXRsQzrFklo0YmCMVVBUNfx1FxYzKSZUWbmfTBM9LJFHvhu6
aMKSAhEIGvFChej/+WEAAmwUBbbrac/M2jC0DWCPe1FNL91P9CzeCljohcDoBbCRMeCIh4pZtveN
aZQebuuZKjxCsTrKlU5wX3AXwFORI2lJoYkbTtZQohjK3FM1HO3285wlU294+NjQkufUx7gcwtIv
RfGq5eYbY5dJ3qRE2HGZXY09QiyFTyrsrFx8AaD2znpvFP+KFMUYDEjcS+l559gyUivhcQRr+NV2
QZFNCfWL1acPn3fjrgi47KxsHW7yNQ0uk0wi1qIFo21g1XH/bHaXC4wz3F2yKYrrOozSnZ1RyfZm
AOmz6Np9lb6etgNqDvZaXk1BuuyavssvlkPvIY1Vl5+8EM+/0Z/tq7H2wqeF3ZTPlT8FPsxgWnDx
ZUDj/UxgYJSuf/fcTgKDwPdBvER5jKgf9Y8NchOerOCK1oQHUrqgjrlx/rOdQMSB0Smypn96aGP3
YkCkbpqrlxWmQQK7iBav80wtuUCcTomeWglnN06MKiuKlURDZadLWbCBdk/UQdyjRaojKexhj0fc
AW6PjdUBK/N8/awqc6j3jUpDAd4gbBNmB3zNZC32dVd36Y1Ed0R/7xLUpDaifhD4GX2sfv6c1Dga
UEqUVYlUv7oh+GrXyGSIQYyq5NfNtnt12CYY3O2/CI8pC0YU0iFUSpx/kjCJvgJyRPACE0MipSVx
jaPcIpJaqAoYLwJUD4J5+DtN++QCZ4M3UvSVGprt8vuS3govQnf+rCMyP0RfhVBouYj/t8if004b
AU08Lifw/6eojnWAB9pGWWG8o4oKVAezpmp4lxIY1KPc+yriAJlxIe5tfF/UtdXJLKyC1fOOCjSO
qpJvVSD++wGeeiscB2g6yiifhpQlHh5wq5eXm3yPu3XYUqf3spxsu2A0F43XJVeQ3z+Em3q9Cfec
z2KiuCN9+LZlN3Uh8490+YULsWJXzBiEIuBMqX6GOpBsvesuAw81Ot+63t/+WVghxi9bd9fFaXVZ
9N5hV9QIfca9fRUemJE60E9B4bCLmeUap2uw31zMoafp4oJyl4XcCTDHxTqBqZYWecs94bK7u2n+
XHf7LxtI1xexv8WFQsKYIaSYKqhHqK1nNWtOVfnMg0MxEGKEA3+M2OnkwVWN1Zedlb3WPT2VAX5l
vX9juvGUbsRuM80stfsA3ssTUz4TU0ZGFIDjBT8lNyXzZrWU8xRyIPiPdSDH8tBAdJe7vOw/uKD0
fz/l/8/It1AYhJqhEX068tQemm24onxOqBxQLwoorNfpX+p22eORQi8jYVSF3tQoPWgzahebi6QP
v9Zb9A9p/UruWLtZiXnnH4vdOcmJCCv/e2v6+MQRsyNMDYwdyMNx53Hs5l3fFHeqK0lgUkGeN4Ov
IXRRXViJk1gNY5zs+mx5ozqYwOWKZkQlzBrsD8r06e+f5yPBJ8qMP43rJPhcu660nSbc3+kyFSSj
qLB98FkAQnpyPJmQmVqdwG5K1NS40HM7tswhxElWKT4b0mseTy8TIBlUHag0ohZ9UmRf43nZzMif
vZYgZx1wCm/F7GY8JIB2sbybBoEChbHhbOk8qbFYn9SKkuuUYRQz0cqNi46YUAmU8NOS2htTziwp
i/7+UZ72WswUUyYhUKaIjsLbCTDPXdaybOA8PBdJXOL8ZBYfEyfDYgmdywQKkKHZQHALN8vne2CX
LaNZO2hRDaAbOG05OiTdbtXIR9JHOC9Jdpot/TLOkykPuo2V5eu0IpCOY4YwlYR8koNXmCi+8/1N
aovvBf3wCGU6IpPDPTiACawkg60xdzWZ1HfIlQimRpqC0FIyEOdTEtNbOV0WxGSkErT/NgR9D7dR
tU3HIq366a5As+7WPiAj7TX46MDEKZaCeKrZL7RZlupWQisI8Bwuwm76aE8YNNQep0TCdVTX+/xP
z9rYUFT3xXXlJNnOagXRiuPkEnuw5J0Iv6vkiRr/DTWQ5HLaju3zoo4OBMfcCiNhXmcrFy6ja7sK
aJrtZ/e5SYU2LK+OZPmqaNE/qRQghMRoyeiET00gLPSX1xNdhA1L0844ZruDjiFFHcX6rYuhBqjx
ArmjIu8uR2TN6Ia748Yl6ONn2QdkuqZm/bbaxDCSBZmkboib0FQlf4UrhAKRu72FOLA70Jcu/BC5
GcpxVsyVYufh12pPU9JF97BqkParMZvZrZnvXc+LCvTD/GdbQ7pOpjK8qituIM+BlhDuVdz0K7x7
m220c2cCXXeA13BmK+n+OZlmKvRkxXBxlNCftATxk9gPxQzwq5vxX8RtSsCPOiTn8lp0/agHiYuj
fqUCMSGhJgAyVp4+TQ9/egEnvKPHzhKRaKlCXzFfK9R4LizuDncKwQOehR+dFiO1s34e9ik0l0pN
P+4Ry3peD8gQhjUxvZ3Hh53XaOKKGunixLZBaqHQ322jr3Xd8OibqLxJmth/5kUQO+uQMkvhgCco
YXfAR8JJPkYsC31I9LQi5KiSTVZcWi1xJWhRd+flLtKGAzdKSc1iSjffwojqYMO/E4e8LYCYXtSr
lcLHpWQWhgSyGxZ80tmv9nZYXuc90q11C62FReLhFBBMwPqlTqSFI9Ju3TW8my3x8bB11idO4fSA
aImZi6btCeOj7Nl06GBQ7O2C4zcvLouViL4bp4/FwMbrVn6DnaLDh2gH2wVcDAZdzaVZV7jC8/ts
DkF+Ik9pJUbKA956MfvJZTLjThDh7Z7b++ASbR/SsAadTnKY90lH+IU4f0eTtWIz+XRibJ99h5gc
4/BYtDYd1Z1XB8mF2/HDUWP0Ac0yGu+w/5Ln7J0WJtpVMGwPd+2MlWcB89qVfhFXIeIYh335ZkLd
8nJNyh7tAyaDMlJxndjKZ8V3sAkm7ZIHZdeFfQn+DYBXiK2UuxIRWkMWXa9h+NUNeFrtZil2VazG
dNY2qG7DykLrlDbB2DxZN950VUVMk7A4BdrdF23GaJ26LhEls+FrAiLGZIZNGWxm9+kabbo3bZSv
6PEunxMQMlhZudPV73fiqVnicUlDOoscuq2/YlyDZp745ZRWgnb8lCYVT5gL40B9AP9Y8fUmF8Uw
gMrLNr2OD9MV/HMb10cOLjGDVASQAAHKpoib9Rx3gmi14HWVtinQJRR9L8K39qMMGXUByYCxhQaj
P8/bqT8WQyLHiTyBlFJAfJ6kDWPmWMseSCAEK8MqNcgWu8zZaXJLJKgwOgr6M0X0kLrGtEHIvCLL
KYPNhZ+lzwbLulYUFOzJISSRU5UL/LXBtCYt3/pUzUhAR+fCosfCNYAc2y1ScaDPoLw8vP+sqQmK
ZEqd57qghHCcLMRe5HRXBBLDZ3PBBYScIyMFyTN5zlHmVPeyqswy0zmvNnTaPdUyIQMDR0jDgnDt
VE949abF7YrKPtq2wBULKaomDVURKwfgAoJJxU1xPRXHCS6qeL2jjSITO9l+yApL5G2hpjxQchIs
8QpidOJigXm8CpgfKKOCJI8y6sXct38aDSDq1q8hJbxR9UjMR3dGvZ0wTwTRyonf/35DnLJTzDul
8GczDT7oo+3p1dTNadQsHVEekEnBj4oajGnOUZ9sEQVhdasroBRKrFY7sXYTJt01XYoJh696i4LD
noobZmBJVmHqHdD9pmkMpVOeWPWWs8ejXSbEsbStQ3xEjdSD0MeSdOgTCo8m0BK/xMPgx6IaBsg9
2ns3dZrilQl1ATSGtK9ENK4DIoMKaW9MAXaIQdk7leRHiIvSMzhfjX90jeJzh4hFQDsBzY2Ha9R1
mzktncPhzqimoKMjPKkpG0A7Nj6G6v3Q49QBKr6NIYxp5khBrJqt/93e4/cz99i2R6lL7TTKoRJP
eTiu3KOK7E+h81ypjtB9ch6V14F2fbJhgmCbbmdv146ug4E3F19/VAJR2UbNqdg63AxefGNEbzME
EYHj5Cg6iVvgWty1lBHOA44Mt+EkGkKZkg9sDzleT88ryqPFhriNCjsDV1Xd9rleE8w3jZ4AWFhx
Bqey/GI0rePySwtmSDOszfcPIHh6UqcDolVEeMgMY45z8iShms9tsbXBRZBB2DXIJ/mwcgoJUCNT
K2NDxqaXypDaKqL6SINbFCTh0nU6rrCzfj/DHDm/DAyiquSC1TilJ3SyOYPtaDfbvdPfedPkPg9T
uWquVIC83nJ3Y86VrKZFWG/6SwLm6LZLeeWu6jxQiDWRlHahuWX3bvI+cMOakipCoMFeYZRlYmZY
wMWm23Ur2UC3DIerIke0vY8SlAe4+otS4gW9NRHyxc7rdiJEsEou9UVFqr033Ng2d02BSuqNDFFl
hJvUxXZX5IRJW4ZrL5RM64D7JuIY1Vli7+sG6ASBXzn25DQYkuxMQ24t0RyVHy2yPxWaDoQHVQ4f
uUMt4UkS1F+6gAi6G0A9uTDmZsX0Qbfc1k3oApgMIsI8wodhGm6KldqV55dfvIG6e2hzlzfWp5qF
fVkfYMjBXbEiglAu9wKzGM6hNEzWi6orXxRJRuw1z5/zFThcJh3mDRHkFFgN4ovEcfVKhOYdSCbs
Vk3ChfC88Er7MtySyfAP/FiHwEEGk7psPWtfm1N9LA/hleoO9b6BZAdE56bb86O9lTwGkeJ0Z9KR
pJh4zwmHm1dQ7ynaBlOO8XVetTvY85sr26EreZjJ+AjA4GQr3OzJ0+SSeMy5O0K1okucC7rVRM4H
fnzn00r0fDLyoAz9XR5kAdeZxC1916MipjpiSj1ZRp11N8aXVb8tb/IhzJ4RWbA2Qt5bmEnWtVaD
OID7XW/geU85senq8P/XXv7W6DI1PJVwf0hvxoPn3rQ9AbBo+7/fIKfEdy4vRz4cEah6butfpbbc
OavHirxKKX4dW+/loKSqT4inVlewKsMkAEIhp0ZceKqNd7fdrpeGCUxXD5TgW9qmtyJVeiJ/d074
VdlG0UO+Am0p8w4vI6aV1ZQXE877erdEWqBB1P9Rxbrd4keV03IKIBJXcDMTgt7MvRhbpWcoZhEi
P9/MwSc3oIOhI8y1zwEJTxWhzJOARomTAxmMYKcPLwOIMdW+3xSSEadro1L/Jndwd0G52LRdZW8/
E3nQdhWyxUT35J5vk5Dl4GGTdu8VKd34sZ8uV0i8v5+tY+f34TlL21WgTPy88EQ45bO0w9z2zn5Y
8avvmkvPT+1n4cKJ1W3d9WuxWSNiayogCJ8fduToCyoEpHH1stavITlO74xOQdDSoa/LDGpvnr9g
wZbkS3mLxIDd7UIHm9G6LyZ6vCRvU5Rbn2HtV/8xsVuRx91tbVWFQc+YgsB4mJEoOODD51k+J4jL
qTMF/FZ7c+jpuyQT4HlOvW6YZ3zqpu37oncbauINaeGULUz2zAjrL1ZmdVcYElYXGNHesFrn69EF
0i5fGNumUxZE5GOrz+6Z5pGv+w0ZJl1W6uxZBXaEGkfncReuDorlpFwYw7Khach0+MaQLBY1WrhF
x/NZ3OK17wz/8ept+kF+C/mWrVcF9PTGhlEUAfd2V/Nzpu3SQEzjPRnJrZk8eZpYlVOHhX1iTfWz
LqMsk3HK2/6Bbl4J96pNOWlbfljle4erCOl1YH9kc8nEcZ00HFvhMrlPp5kThtOYLpMFdMrhJMZJ
ZPg2JayopKi+SPnEHlRiTRhKCCz6id0e+FT54ceuWD73HRWu1ra5WFxiPDUSHPLKpOKU9jlpZewS
jpwcic3lgwF3jK4nwr/FRB0q3b6c4tm+qDO3vAkT702yb+tnCbo7O2tBPhXBUJPjQ/Xnpiuy1qZk
zkVGujFfIEJxAHvd844HDvh8n1wj6BFdG5HvQoIEkxu/t1dVLCKSvMSXVIYLO1R5H8cHNZCK+pEN
UuaCjj9/xaL3qvOoJPEMWR5j2F2RgjmAA7k92oEMnmnxaZ4Q5jJV3wAfH3bBtG9uPAxQsa4k5Eqo
rVo5iT0mPUhooEpH15TvtwH5h0FjX0IYpU0q0FTHVHadeQOcPh3dCcpGZBiVOteooYWIRDFj/ifq
ybSB3DgEEq+rYmv5l0oppBptrwwfTERzE9Z7HL39pLnphiS76kqOb89qeKA6H9yUxjEw9OW2GyiY
1QFPOsTs+pJE3n3pedwtfb+kF2nnf50SNFo73y7XiylkakRGn+J6eUopotgB6veu69YHcrHk6eu6
4BpNiiK6DbO+/XiYCvvL2I4BRcl5uKmBpf/pTeoMRzEaKgN9qtoGjpfE3VUe6X2jdrhzu2i69L1u
vZjL4gMtKKpqC3s8n+diF3rjx7Voxt1oQfWwGrQVD9onCe/oKCfNQXeBGQMlNmIT+8CdRtTR3BQe
JQuK2j6ADRUJLXakPVgJvXHcicOEH6n6ZpH21FX86l239sSNfsX/rn5bQk5FWEVtf4i/yrxjSg8d
IrCETADvXiYj/9yVAE2m6kuRaX9ExEj2gR9Lh5711zcMy4/XZ50tEWDi6V24sJTWQKWs/UrG6eBM
Uh8ODRaX1CzKrKa9TnmJnAsRloXMPoEuAfBWZaWWBVy4IZELxqQ3KnS4GceLfLuLAUNiL2dfd030
FVOR90nJX8Z8ZSEKJSYT8xxWsiuQTMW46qxD27aJGWBpP6GSR31pZag1fJ9kqdgXleO+tMsGFOzE
pLEWMxkQ8j4wi7ku1ih8ke6t9WW7X5cvdTP3BAtD0Pw9OX46EAbRmE72m52zpxRrZ7z1ZKu1mw/N
n0m/aZJd0JQZBbayuG4Vilg25a9NPT4J5uir65T5R+k6eBkFQq9dGROLeD3Y/WUd8jDsgWWPiWO0
y13K5xZSeGNMS0YlzNWiwEdYuNzaEXFe1bCfGD5CfyuifgUte5XKi57VMO17FzhMW74JgrS53u4j
XCizrfOaVg5znwQ0Q5PJWp+ASuoQZpixekhj74lVH4gdV6pwOEJF2bH9bVvum9onlioShFZdItLa
UzBY87cl6mQoXL6aqg2l1TqWpDz2Gw1HXFtWyXXQsBdbCfXbLZkUb+ETwTSCPQN+uzZLMsiphHsp
Z+M4Uwfk4VCATSSHb4LZjPBtdrdfoW53u3FSEbxgo9SY7omoaWqHQczSrBLSzE2JvPuF+UEuh8WO
TZgmbCEn3uNZkldE1yEhtkN2AlYGzV5HcaobkpDCeMdJylLvgg6dqp9JN+Z31ozfJM5rlHdC6qhr
QntprljEQENuumqs3xE/syLn5K9qU4dXU8O65hBxn441Z6S5/gC21WTh2jryM90gIkoX+safnfVy
mrnQOVcxsfAqjrgk6jLqj7H3lm4+6UdRWX1+6bXkWME4uk9dd6ifrXGUQS/iybrrYXnK+80/psOy
udy4a3NbJMQtRDFrsmsLLpjkAPoxXvlhozta+BfViB7N5bLL4nq4aom1ryndxS95g6Q1VCnYLIX7
xUIDBgCR496USz9d7Hn7eGNw2bYLy5q0vwUBQF3O9ud31khENMYdM5wm5fp3tPe9V1anHxBXEUEC
/7C6Xfk82E/dwtbGKDxmp+UH/byBQa4Hj2O5DbhD25DD8Y/24LfNQnL5HBZ7cDlanBwCd/1R9UGz
3cTp9DxBzpGFOnBcpRSF8pZT0tR7/2gzj5wka4fnXhS/9ypSmTrjIHIyYjPkV9yRk7XFH+tinNL+
ymj2e9P67Y926zrF0K4jkqmcxfXKW6BXXwvY09xU2yj+HLgEIX9UQ8OB5tbjc5DN1UW5RPGTnCYN
QBoQVVPSX9UBz0RgxybMum+NHVOFd3TrLMUCR4nTqQAOcJlQ2uHbeEDa49OqfGBDQFdvN99MdlDj
BHaVVHzd9CvEDLPb2f8QqHHQbgmNLMg7l3WKj7cLpsKN/fpiXffFy3aohmfIPHDJ++hVQXPKjv/D
qL5ZGBXOnYfEE6Ze3CdpMj+vonl89sdIJF575WF6HjX1fjc2YXRRbnAVSZNtdab99EjBBXY72ZEb
Cv/FOnuYHKxRnVugJwC+AGqQCEZR2J+1RqjI3UrVTHxPAw1CrafOkDoapNsICFPaqmfrGqZ6epoH
YDpH2THC+O8XXnvV7GlusKSRNEIyVUlpmAFiIF0T3rKFXWPF8fscoKTwHFLGkMeHgFAeosDoRDxT
5iZGvrgjQHhVo6ln+5upMqJqa76GFoNpqkOfCxt2U0dfUjAQIeQlzCDXQ0MFz0Aq+MR2FW6d+K0a
BTDa3qqS1QPu4xSgJqweRN4tEgqRoCIFCTKaUFsqZtDJBKkV4lHIgTojAjEmNzEYW2QJIbl+CoyP
H3XQBEQUIxRv83w93SgV/PJkPZqfIjfALDtJA9tN0ccbJ7dfJwPwB2baK3lgPVASkQ2hLwGJvJo4
ig1cg/Kbbc1Gb0hwTwN9XHiwjNWKwawD35DFut7YvU23qAimq0DtXQA0pc8GfCY8jUvlGgEtCQ1r
FalCpiq2St46GSSYI5XQrqf8iJuJTho7Uk0BQb0JGHWc5DtHV/53DpV0WJRhS0RXYoTCsRR0ntOS
Q81/GiwE6iJ0tkn0tWJGNUNrDH0/Ig1zvXOIiFMeg5JsHykZj9wVJ7/NKbI54KjolmXZPBdmuPPG
J0WefzU6FsRTIl+IGIZ00PW6uO/ujTRFBoNe+crANUAcGfUr5Hl+n1w/UqV2OGXY5r6EgSgLP9zj
1faQ9tM4FM9lrG46KfLR3GMqQQVkAX857D3sEdT9BJ0KiDdZyi8lqAHI2eWrtpnfmTL1eV2gX4ur
ZPuQ5TE8A5hFufrhwNx+yct1ZmCTP7325+B9FjnEkcg/ex0nZJIkt3YHARKJOJEstLMmJCywmChp
GeJxAwhrlOcLx8Hvn9kjyNiHQzs5Fy2vDDl5cOQU0U9K/iL6hRmV1u1I0klzJ+ZcATwkHxOtegmN
hsIDs5Okp6JSpiEBAoaRwrHRnJ3YEVSDZOBhI/9kVLVGjhi6+4ZdyaoXoaAb0ax2qc0JLNlOSG1C
9072+y+iKct5VcgkuZWp8aHvycLoTwwhb+QNIXa9uon/qt3x8KGcLqTCDurJXuu3WuQCoMoTejrA
FIEMmEB7EeNXb8ygQPeQjASPxMFWMJAWdqRIRP8A5iN0/sOjzQU55UQIN+vi+MWzGlHXdHAX2jC5
rm+aTEfjJ7jfiLIroxFXGc1m5DzQF+98bm6/a++yob3zNgCUBXEUScKWYYnTfxQdR8afOG1WVETB
JvVECe1IXimkp/D3FfLpAmn97xIXnCUeiEWEXVzbRmTstLS/RtsuGfvMei1QcDIARId4KkBVze0g
TlSYUFHxEBdSv1kL5md51lyCCv/H2ZltuW1eafuGGmuBmHFa81wqRaXIPsGS5QgkRhIzcPX/834V
u1Uk/2LSB93p2GobBL5h73fawhrpXk/AdPuBBHoyrmRYGA4SGWP3+C7Lyq15E2cBiSQFlVZwbST2
DvovdmJdDjAkG1KUyRQvUcTP2RdVC2LsKjJjdRFqHPLHO/XI6eZRwGBPx7wE3nsQ4rDe7eI+6X3G
FXObK4+Ae81uGApibn92L/epeOKI8d2M83mFTfqiC1oniDi4kCtGpMXHz2XGPb9flDwXzBESSDdc
Eaby/nCrghmxYWtlf1cyKnyV7aesBBlVNTHOXkrSsvjvzPGUjAsl/Bdls4/MsWj/zSrZXQap2p0b
D4GU4DjlvcH6zST7ICUwks9leCWL+S2kEmtxlFLVROjyVQDXO/T0W340I2RkpqmgWxpSeBQ3u3QU
7YBz0DhkqUiQHZIuptchiZwZi4EpKwP05hb16BzoBz9+UccWlR8iJwp0B0TcoO9flNt6TRUjTnlI
bXLFICoJWbk0TDIR4RLi5uC7XqNVztVEWpAZd8QJxO58zjg+//uoLC30d8+0d/xX1rAteNYNzj+2
oEIZ/33MR0xP0AfS7AEJ30Vaay5UvaANpoSuCCo2ozCw88gF8PG72g+QOHiuvRM4G6usBAqoPo8t
qD105AgsdIZQ9M4jhcMMGBfzHCd36PtfhZJK0p+U0e1ugvmDeRb6YS7SDKCN8boKmVYkoTTrVTSd
+riHV7zHd2WuLvU8zYwx7vxiI8ry2K67bTs9kqFUnbcDVLRFMSQ9oQhUuAcI1IoQ4fHCpI7B+4tj
yieEU/3yU3JriX5OX2bHXiVPFjh2GEUQu/sxe+7UVMsImv6ohDbbKfA1+WiqUS+kzNhCTHdn4tCG
/tt63vyjiTxEXHxnvrWsjK1N/Wnix6ZXE8NE6IlGqClu3hrGi9Nr0ohq9w6UAEE1Zx3PHMP5vt8n
1ox+ZAw33otuX8kxhL4pgGLVZzeNkkEo6zSZTgefDuRoswJaZkS6XrNUM7XV/2Psmtt6aZ7s7jeJ
3VV41yG/i8N5nCmwxxlBChtOpxPcL+SHTcWsmlxYlyzPkjJp69lF+KfHvxYw/1X1vC7MrTXfEA34
yRVnOdT6Xyq4pRSQGlzX8qB/FCPOJeZYeLuK0tD4b40QUq5JSA+XoRkZSt7kfzRU5uinj6W4duk0
kV7v7SJ37rpoCkcQeDW9MdZOdJcRcLDiVWXd9YjVb1cUZjT7I+ZoOcNGLJE1X1jXiNIg8wj40sTI
Y3oICWUFu8ebEs/f1Rh9vO+PlKME6yK4ZoAe5xJWlfffPnQSRLJhuzD2hkQYw+Ekf3KWP0YVkl81
cGSxShAlVlmZldF6+5x2ESo/vBfMShGP2RLaAsz8TV2sjUsrDamW0l4fnrqUJkpBFQrIB8A610QQ
FdsadqfSTbeQ0nqh1i41u0G7crHpWMklC2t6B/6cgiMUDgvsfpPxyjKUq8p8lNd2IHD+1OGiFb+3
I0Ib+TklEmOAHHfPtZn5UUrqcDI/psxlrAOWJE3NEvU3HchTOtKI4dY3g4ESQdzDa9GWv7vNcreU
b1gCgcqfPv5Sx9YWQ+YDe+UQRomgd+9LNSEwXOhb84s9kwKCYMr4v7j6xSxrMxrnJPHvMkvLSmSG
txOhI8uromZUOilLTSWKbIAqn0KCGZWRlZEp+/HzHiufGGiLM8Zz/WBFJM77leUWRYxGraQ59McX
D7pEscPtCo0WasXcxfpDQ6pVxJSec7XvcpPoBv7LjW728Q6h6YkHOyzqvZAVD2CxAggM95MB3GLr
Dq5rrR6Xanvm76wLBe22cwIanF+a2o5aSXWSlvuSfBvs4l6pDFGrTG6qA/AXZdqaSufkqIKj33mF
CJBJXoAq0Op7741Et8Htgw3Sm+CzwkfzEmkVeU7SF6jE065U9JQ0cBoRYDOHShz7mAGj8N11zRnZ
hLKxNH5QEIXLXDLjJ0DldOJ9HrmJeZ//+8B7C3MoXGtopzx7UFcR5tZt3DqXEgEoTyxy2eHEW5gH
RJQSVRjwZnSVC50pM3F11QVRR6SQc+JoOyK75TuTeMjkPIouLNjvX2QT5EMa9tCh2sRtSS+BkDAP
+c5rGDG8uqgENxNqaZanB4Iqwy1y898EFdUJxpcFMwx+tDEZLsYa6ChmNAp9cih6eCh/tBisdSAp
mUPuY2LBkLG+jajLZHsHzvr4Ve/nRlClsfdJ1aMhRdVwsKcqNxi6YYlxk2/r9Mr2IObTIkdu0HJy
exayqByP1kWLju0sG7fWeedFv3u+IOYO4X+O+YHpfHQLJRhA1EkDNMZfl3UywaPW+MDDCo0EPEzt
cMPiCPymxI5ogybIXqw5ZZYzvFCaQYwAaq/vOKzau8oGUjEGkHAs0is3gEOqkJ1cVUQMnunthCen
SR5RqdEAacwI1T3jB/dv2mpJ+5bq0H1UvVqP/M8a66Egg3RT4pdWH7vADEo/vaUg7Z+JzCZflenU
XGZ0a1f5zO9NMbdppgFX8lvvy59V2qoANKO5UVhJPr40q+baX5Y7taAGo43jr2kzvBjjKZfYxLlL
AAGmlV153+0s4pxkqdObgK04E8ylK0FbWWIyZSpYBa9YDb+wZ4UFuzj4P14vR8DD929pD5rFutNz
Ajvu4wrrSxNDC2JHkk7WbE1u9hawPWPrrbpPwoxk8FMuqWmEgIBClyYITdKAJunjRzNF5fsrVo+G
1yvigmDO8V7R6fdBtgqitHradJR9xnwKdc+EWdDAaC2PkDzf7SZZndmKVgaqYKihoxCNDEayQfJw
pmEny0rqlgUTR9rR6jYo9Ta4ybWR0U+n1LPQfILijdBNLXu+y2BnkAfc4VH3kBIL3vW7+W6kTLow
c2bbxIe1VjRHTlQEip4LzwJkbhgRLRvQmkHH8PMYwGhxSw63DFZ0HBAcIMHBCDKx7nmzDtNPvPaa
0QRYiSSBg0ZazqyBrZFmWH+i3aZCDLf6mVnIdKqaerZi7FY2Yw8jvvFcwTAIYz57O7RFyqcw0g8Y
xh/hBsqZfJRhiynGhVsIJ/i2iTEdZ/9jkcFSDc1SPnkV2i83RXvobZD2ffwBXd1DH33APZ2ou6qL
uomWyoR9eSHVoyzokhPpDh0pshnlbSLApBMWRiHMzPYQiJkZoMrDgzVx2GjMO8sD1IxyGEpuna+Q
w9FiSqwtwZj8sWoOFsA20wOBL3z8a/4/y5FLjNACSuH9zPZm2ER22rJTop5ZNWmao4BBi8QU6X64
abrEPo9WCKq8ZYtus4GEHwe8byDzr2rqjHwim0kGUMUqIjjlE3Eczc6TN9OG6iyK5MLXb02diUpI
eTByGo0dtG2e4I+rmXVx7fld82C7LAjjivZmhYMtCFQj5uReJHN/Wbplcw7Njt4qEL2EoMWIS4n0
yZiAwl0FlEJq0eZ8yOFR25m7AVlNjHgthbJPERVklEesRoRPkFDJBaaD4iZEbHOltngc8LGl0+Je
R/4W55c00EJnxEHaA+te42g472n7GYaF7JDfN8aIQLyS8y7tEL+6MubZrO7KZsU3DReNBYF7tpT8
O+RS+fjrHak1dZj8/fX2baOWFU88oucR/wJyQZi28aVrvoXBaOHEdOor8FIFkrJDMTkhfemAxRcq
TpMhggElPKUWPUI7vn+yvSp4yNZ+kxTxWxHCWuZVEW7fjgSdqKfxGX1ELqUSclgnzwoYQa/8TaMV
TOQcR7Ug8Lbie8nxWttACqvg1tkhf0js9FKtlwpq8WK67GqHIp9THJ73B7M9zlur+5aF8+Vsd+fb
YkciQnUlK0iEuBBbJBKkhIJMpBg9uzak7fq3omkkN5dGs+6DH5u2f1j4+woKCaEh0nXy1RiRFMCi
Cm5BUqg2Ipy/iISUN3z0ObN5t6FF30rs/Gl/8+qIY4aXy6wMBaizbw8EqNV6HZSL7TPBhOPybWx4
MVbkONA10G7gn0ox9nk+MVM9y28MGWinhrpZOLQREiDKgwAGjfg5NtwC0hSkRP6rTEBr1CnDAk0a
Ii6RQZZNLbE8hgXI6giumUYYFO0t29iO0H22nn8/rlE249IR5IO/tzeyJ8gBliMuZs53L0HNbwyv
4Qxzb9f8P2ZEMKCaJBgu2iDO0qy0HeLIcZKaa2JxxOVTnFff7R4ERhKN1CIwOBW/qYuJ3HBOJJ7e
CCEiTNAoDMgNqVlO2BrStSq5bre9jCpZIH2kUukkmZDXsf07NE7jDDkrPBfAmCfPEXYbxRcKSJ5O
bjnNOh0casaRzJb7tWMNZ71nTefYZ9HziDWrHE4xs6nasvtmV7CkuN/59614si4XcEOttuMSBI9w
uZBQhHpAOOf5EG1uvXmwr0Kg0Is2mL5XOarLsGwRv/qMJEx8Zz6b07IGZ6i3l5nvfwYyji6HihAW
t0cng/lgxT+NE9eu4YozBJZnijqRUQF4A73hxEf3aNgol/kVZO4hu9NHCzP0+tTHHTc6Md5RqHuV
CSETj2IUP2YUzXYMP1szVaAk5Zy89Wsa6UbCgYhgIzh1sx42qCxrkQ4kchB4H+6hD9VUNEGXNMEj
ksx7nWa1jb4a85I+g9AuNPG3mPPIEyq+/OWMUlxLZDFnZOA/mcqCf5MFDRsghl13lDTmbcRFRlH9
7y+RMrAF51cl6IeRY5ECWuzJvdAgnzblq6YjNQbpLhA3uN4QaSulJGPtq0r7v5zh//ur9/GCcG6S
dZgjIxDgIxQyKuZXEZ7qcwGu7sUBKjdcHKCpDPT4AElK+5U1WVas/8DpqBP6oM755bmc920k12Ic
WyPmHMkb7C3KSocvAkGrnYrb6N7QLeZ6gYDNSapCSSAgHPH0VTtR3nASaoKwcA2rrn5AoaEUgJn9
+AU6h324lo0X8jEintfW3/8VEe+2y0jPFzBvnd4DwABB60sVe0wrYWSmhEiaBkqFjNuCaz7PNmiJ
lyfRqjata2sHd9Wme4mz4bseXymCtuZ0KCXQ9MADQVSA/OKB5TwlF+lEMol39CeEvq2enfAB0/X9
8hOYAma5q3VUmLFVnsMBrcvO8G4zNyPLWzC62ErZHBWtoagwAUu15uny1zVN3ERpQuuoUcNWxH1H
py/7y8AMholz0yWxjmtOk0g0zMx8KPlqZZ6T7W+EwpDdT0BF2oLOosgRLq+/ZwYrU9iODsJACUdM
LBWDpnEMwXm0Dx9/1eOlzS+vZG/5LY5dbcgPKc1kd81vUI8rewV0MiJx/VzovHTiKT3GaYJ1p4zd
UuSjGamJ+XYgkCnsoz9PPNjRUwrMPJRp2oO0fb/c3Gqqk3GzUHPplNLIeX0HMUY2G9IDb1JMsUd+
NTffMzzp5dv3gOKa8KcL/hVaEnJH4ZBjd5yq6Y/4U9gQUYSVlrQxYPk9AKgq13HKZOCYzBdKLkI6
hJiiuOI+WKGF3GEEZDKZ0rjFQpg0brJO9PrykSSmlpXlRuYhTTgUr/nEK9QrOjhaYlJ4QCpAMgwU
+MtyHzBDbLfrKDLzaSKS8NrmrTVXh9QWmj9PaxyAwnDsiZU1KVkUZvKjGp2KcA46SMTlJ41O/tHN
+MvT7YEHVdZF9RLkW0bIEvwlgXiGCQLyjEKFOrXclbebfnUzEa+UjV8Fx1eIqE0nny44qlfcE22g
QslVJYaB1SP3TgOmzZhGvABS0wlkRWVAb4/WRqHWNakn0tSlVkdgw0x94bFVdS8E0bmERPISqcsw
0UmKyrRhCzT/T1RumnNaae/mPk460IBcU40JLKrOMjgZU/0pOoqIottl3ZwrGmhhBreJ1m2TE1f5
8SX4yzvcu8rDvgy3VjxGZr6rV0WwIWSa0Afn6/CzXPL6un+n/kH5Kr5bK0+iP4GL0vJp9bVZ+RjM
w+2JFXjsGyNsCZkXHYQ+uTvvNzGwVpei61hxX3B2Yi2XxiV3sQShChHVJzuBlJoC6hl08yz25m8T
2r+FN6eVKkfbJjZs5EAdEPe3H5DrFs6u5jYDU4aS1HPJCC5NiJy4RgmHglOUvtRS6JtpVWGDAut+
DO3bcS1Ulz8PpZ7m/PcYo+QSPkkt1cfxZ6f8Y17d7dztXcroGSM5SglorfF2EspsaDnKiTqlKgKE
0MyxbBu/dLF7rensKo6IszDDB1Q1mVBBuq2RyYfVABQ8cS7rRNPwL/Wjqk8ksRCoBmPCp+fzDhOj
gAAjyR4X0y9YXLyMOEpB9bplTks1TeW4f+AQ7+p7Pk4C397vk5uitpbB70FWfFICtmLpUJwphkL3
p+IFBKWmAwFAuusG5GSWnXztUsp/qH5JZ0dSSv/K7n0jSwgl5qCPRmpwRX+EqDIVLt+k+aUgcH0Z
M0eK5iad179HAyF4Dk3R3wlepExPa+/VKpNexqZbKda8hlZB1VSduv9q0/CqHahaCS+uEjoHfxeg
HcaPD5pSewg4SL5U7Kx2TTVQYhlVEGcolsm0gRqhBLONV9TVScNatgMKf7um1+0EZvPn9P1kUH9z
sUTFD9EnugDE6YVodBVJ0dpKN+MpwlOxFEeP2yjEVwoYSpzYfu3DDNauXpPY9SK6oncTWqxs5V4R
aLM5N9ilxkjlOcw7OtER4z1NKx4fvJc2k4SFxgxCXSAkvS261wpUhqg9kM41bBYW64u0KePf2h73
CUKuDaNn6djgnvXHRkBLi0wkOeTgQ6ARFByTl8RvyqJXFwRgbJaXNhlWj1W6BlmSg4kkzXOSsExU
cHwFNvrViGId+FgvIRQqxGB4viQEadJiz+urGcj3zA3XmEQ2OwdHSDKeDcPW/pZZTfFp2FSb6zEE
4BoaOsQmof/4+LQ7ki3EXGdNk6U8jkgu2isIrGxYjaVrhy9pXP1QSnDb+/fGH6Uk6tYCuoNcFipi
Aqc1zgV+z4jUCUKLavzPYPTJtr9J+p5FxR1EmK40fZoD1XBhuwSnadHv8vXZpnXOtZ1k1lfCm7QI
p6cuGBna3p4mf5DhLwRqMDxnf8BXNvRxYkFXmvS5eoWyiY7R2+Eurev0n6rHWiY/jSuKBOZAkCRc
nhnZMMg/LrNv5q+hddJp5C3J1zqrOVSXZ4FHUlgqa1fqBF2u0qlQdL/qgkpX0c1AmaLI7QGtx1BR
cQJGuRVwIYd0xtEpSGh7QSziCfLg2LX67jfvXVtZs4k4UQPP6CxG9KJ2AqVnhnXBWkQ4ezz4F2V+
YPR7skukenynElQqoBDQaIyBjC9z52/8q6Yrr06stCNNo4/NgPDPkMk8MODv71U3qN0Fg0/92O4Q
JLEINDBV52yfz7e9D0hLU4vu7aJ1W9OZK21v7t1rwgc2Z+MGnyQPLy1Fa1ztPYwp9LhuXmcz3oIZ
mg+jDxDmYIOLmoGw439Zu7eCwdBwH/+qI+l8TA2l3vfYQUxvi/Z6EZf46KCMUhuon0Ja+4eCWhmx
i7P6RzaeieytJ4SGsKECGU2XjopUx285+A+bBC0bzLVR5lDqhfzojx/xWLtEciCiSOppRJIH2ZYb
i8OM6/lBOIlmnBpJtRl5R3dOMUWmw6XWvXa1GD7FG2L8ujbltPo7iq3TN+/Bc7E3bQSuoccoPt7f
gWizWuWDVUfls17d33YYUm3oUCj1eZ3I5NWKK7CG/3yVHlFXkvaUZDKqCP4DhfO+0gVKi/rPD3WC
gDeZ/PJfWpBsk0SxO+ebhzyO/2xnwEwFcRBIBSugMnAAH60F4o/EAaGyusyB3xTLnzZAQSNnSEOP
jKzHnsgVKogVk3li7ECimQGBBppTZ4uvBnV0s2J5Nghn/stPrp/gEFhPH0ofxQH/fq+RgADfnVls
8hhRBIdf21LDIoqpGbauJRnV3GXh9puEzR55TkGwewpW9UVrI3R335Ct04AWIPRee2ceDMbeCGBI
4dw7BKxx1YXRdgnMcHA75t1GPvCtXZFhhiP2S5oDcOSN8q1j2PklxMfY2sQnEmzIXRzR28HDA9fK
sdYyI0HhOqnHvR+w5WZFRgSfx8yxOdZAtz3FpY0MlLoQUm3MgiZ1rt1wQDBvm4u+p4kbJwKlIweI
1Eg87QRQRU43/EwuZks8aRYJR5CPVIeSBSUgI4j9ghejUidUElPwDkrJRvh3EVEzktsFELrEmPvM
vyBd87iiVKoKPkvNozHBjw7/kmhD6WIOa7PWwhqjqN1C+44b6Pu8JmwmbzDPgeuN/6pV6i0b3paX
T6QXyCHcpjy4tPZR0BGXsmN55qQ3Y4pgOoKC5LIYz1uG5/C6tabvg4BxE4CQOhgjl43+fXmG9Z5c
9KxxixsTYWBmAHqpY92nfR/fFaR8MRlg1Z61Ffxz5IKep2vqMNX/ZkZhxFF7rd5N62yYRfxXfMd0
RoIRzXgW46TAlhkRbaD8zFo1kbIJUtcvEAZS30QOgFzhz9/KovqWkQgAZEMRhW2r6qitxq0iDG1y
A/JMYYIZ/9dYYCCvS1DvqKKwywtrjXOS15vyjwpTf3XehdVPk82MHHJcXU5180C6ZYvdZvoj6qJ/
wiMhtquhJ9v6R7QimSJLhNSHY/TgbPpPdtd+rxvEgF1TnyXjcDks0+dwYCGGDeV97SGcjeBWspGg
nob4PGoMmHe72NbEW6y3X1tMcueeBTFibLEtWwCycUdIz5p8DRPX4uasrrrja3gZK7ENlZmRF9jB
+5gxGPi37Rw2Z0ggE9VPuNWwu2lL1kht6c/Pm4zejGXagv1fehmvw7YyHLbkFGLq623Cg8CxNVyj
VQ2Z2jCodcE6sKcBBifGvdkGyptYty7TDqodEVBQ8n6/WSPdn8fnqIUbTDNYUM+df3qrFGtdxIpb
gyTYVVW6oJJKOsj4G0RAFtf52otfkF9hoF5luFn7YiLGdEu6wbhePuULYgICAF/aOfWZdamv1mzS
q7QgkoDZLvwwfwo38A3LT1419t0hS6i5huV8swWNdx22QT2SU2+5mEXMIZv7taRLlXxfVUMsAFUA
UfH8mcYf4geitOsrK4dAsifCDxgqkl7lgU1AY8MftmpK8IYD4twGPnkI1zoVZG9eSgr2ccsjMHKT
mQHMq839zD/z4uJPBeq2XEKX3mbZ/mljhn+okm775DIQ5bxxFQY0YkGXnCGUsOjEIb8Pleks5VaP
cHRR+fn7+V1VHYyRlSzbZzCkS2+iyAsk4kKbns+o99Cmq5BV6a5LVB2k5mDYBZ/MRJgipVXEoIIh
T6to9yfc0LLhD8HHAAqKEj00hdMvt+gQFuSzxF0tsv/ZDNnNnJ8CadsO5SyOCKPJhLcQDJ3uEBcY
WS1CPpM3CLb9lpUi3SHi0onYGfwkACREXoBLF1b3oxpW7MbkqYlDQlgJY6WOklS2AZZUhJjeiSIl
XI9YMLqN0wGFB8pE/Up0dNTVCK6gx/YuWqusSP53ptkYT0x+TT6yeZUrK02ijWOyjlCbtLIzia2R
OUbDOqVENbIihcmioAxb3KvAfCm2AdVdbgcvy2F6uu46KFnNMzuObcMQKapyT2ZU5X5uEfgxs3Z5
HkiRvEXfTGyGlo1cvQK5qjF5nnIyxUBjvHVxVw+7+7bDCbfmQzgIKDm5BzIVKxRBkt18vLYPtCf7
z7iHpFdZ5u22cTC/KKdbvhA571ltN4YB8wkmSOjoCByzR5RDSO4Fp+Auv5HbQQIH4akm1Yde3CQk
whfmm/lVNmqhUPlG02MItf3bIISqec0/h75Pwsx6pjBSNiSEiVELekAyZImRnTa+ii0xqTgIoMRq
e15H3hlwCH41KwdJZQ65GVaGVC63UPEY0JwRI22MjB8FgHgIGQ8HFSkawKAyUrCvotoNXqHZD0Ax
82K/7na9EdgOtEBqIzWvSvYdCn5AGE1jRwaEFOE03n1gF9JnwLjBASNRMKa/93XkQB0xdAwfeTLd
TQ1KRW63FjYJJ0yeWr1qX8r1EtjO9ZwQjE4HIYIAAYQ0fELAP14Z+8OUOVf4Z7kBvYzEygcMRsZf
9rud+zZHWLZpO6XgaTuIUZ/jT/GZkYewylcFZWEoUtGmElgKfk4EoFKMt3ivDIxjDOyaG5QUxPrS
Y5g9WcAcoa8T96UvZWgGKPC6j7/qtEJZymwGmZAcHTiE1nPGytcT7lDAJW9wpdbAaerV4DG/Qhvm
54NN48siSOCgi7aarmo38W550UTgMQfNgGHKnM2r37ejMkDuJfbUaLQ2p+4wGh+5UgJWLrlomkQC
JmAGjWjO6piVPxia8/wmVgKNzbP+W2ijIeQMkJrbhLsG9mW1WT+6wBj1+CJA57Tl5mAIkn4Zjm5+
G0cTKex7a62JpygZnWV5yUPl3DOVvQOA2mG5SJW3iJTELunHkKmQ2IAUSGl+CMfWrDgYb51NwmDk
uTN9a0h3RQ9JIht2iPLHx6vQeED2PwO+0UhifmyQ/t7DWnT6C95/SGTQbOkOzJyjEGW6BjfJkqzp
mKCkZoZbC+6roU1Kz1XkgU0EvHZN3roowXWreZ/VIyqRwO2JUqkcyueMP/3xYxvA9PCxA5I0AcUI
Kd7jw62u7DCqzIw1xCViEjbT8VvdoRBuUU1KHzMCAr0lb7GuqDoITuaIigSotB4QAcVC2lD2m3Dq
1k/QkPZ4V6CfQiyyGctPuOvEqTu5PVIsyICFHUNbKTeXrcwm7EumvmoJCfQWvJYt10qHiG5MuPtI
us0m+oNGXc3S0ulIPyhGogks/qEOLqeJXAfqqVDGS1LhxsuFCRwulMmJEuv4mkSLSyApQ8tW+3MB
rCYe0w1n8tNfbn4zdQhV4Q9vkBdQEbzI34mOvB6LmkQfMXegFZoljlApxDSM/nPLEQJlPowImwVb
IJsJiSd2sTV+/H0Pghi1hyi6yBchjBZ5/157jVQ9azcUzm9WyphliZvZC+mrBalgvNIVKomMuA3p
BTSD2Sg7lU9qkoY5QaTM1LgLY4Pmymt7AqvMMDUYa7nQopbYukBfjgZ36Zbvi+SEMjv2+GzAfseB
PkDyABqQz38Pbsdghvz9RhOWdFMq2SRziYkgcuLj93Dgc9B78EnecJB+8J8HwhmCuFu/HPOHNEme
6qV8NjS3kmQTymSUZxIyr5PqCjn0FQk25PFhbhF2I2Kv7aE+EERGzAmW3sHegVZL5EmEiY57ZWBI
lzts5jOXBBQd//Ijyp2TYec7HZEQCEbc37jUmWxadH0+6v73F3GWEHdRk9b7ZKJxufiF4SkEJC7S
ayuyXlSzKSVaaD3hHld5BW/X0v081DNtszcQHFByVM1cDCD8EutEPk2s3YA+iKwynD+t9iiLBwCW
cULDbNY7dNKqThfGubc9dUs8vMq3r5NWkkrPKn5oHMLSMD5BhjXkKMKWEQp+UtKxfExpSaeEtcWF
r5E/4M16s/opQQ25kMYYO5eMKtiFxjMifiDEG61SRzpq8UwfL5EjlTtLhJl7IKPQH4iE3r9Rrupu
U6w6aGgoPk3f9ErsOVyoIj1V7MmXqBwawebmxiGNlj2NQSvTfmbaFjoxUtHupYdT8nCFemIg10U2
ac09+fiBj8ClAHqhRgSSwMVj75mgFstP48kNmROHWVxpPcC2d1xPn02Gx8I1iLOQefAE53DgSlO5
wMDC3knSayoV7n/Vj//9cxGjieNEjZ4br/bkvBnAQ5EuulPw9uoqZAjDtSA0m0NBsevaa2ZrFdCV
MJR/USiSzUpJp9CN04WiSVrZ2zKcgLwyY4o+eF8Z8nrk93NAcCgntJB5L/gslQuiz9ux4VbTISjX
mBRDqvnl2zQ2GBIqjHonnZgISysnhZWZ99IQiEzpKB58ROqFaoEKC6cuPCthDpf1VqYHZRSRwSEl
z1sFCSK8+zJG5Q9dDas2uWj63bNuBZIvrxQ34lvVS+ckd5KBV4DxIo8aTmdxtlZS/mgQJJvTkoFh
JjH6xCdUtXLwqkI1scDGSnZ4vxeyXb/ednEP4o0ehJL/glyi6UUZ5npFZiYhWuq/E2swTv4lBYtS
YsgQVqkuVB8SQpl9/HAHimYGEuAd9qMALD6OsMe8f7gqbPI87IvqyQRga6dq7pE9AHGgQASWZwIa
2zV1c/Tj01ch3B7N88jK0iUmcF4hAtLP4Gi0QXGRtyFmsuvh0zi0F6pPpEUUcTTm1m+bLrvKS+d6
4Se3a+8+WeqbOvxdbY0C2qs1aln91NNetsMtzk8FeuE0Cl1PQo/3P9XKanLsYwvIlfZO8g4lIcgj
LR+rLZ8ODNGIkACLwothQ2ZqKtjIhYVpbibcP6ebjqPPBU3sM3wqQr65H8zetGxV0j7KJ60PcYua
WBxUxPptElhPpDiYuWwUgIxwupJy3kvpoOr182ob306le6vhikrA+HhpHHsuFBsrRWwxd4jMpffv
y238aeMscXyfh/gUeSYpfiVtNxBwh7WB1k6NuibWiCyUlFrakyh1NWvjT93cpxmko8+lFBKb6bt0
M5H7/rmGHtGoR9r6k45qzfc0ZZgABCgADhApu9A40QWYjBTdJXxIGZBVSGnXSzVwuj48ELtouiw8
ZaR7j2AZY33/BZRrbMwsGUGb8EIoUOLuszfHL+rnkaJhkqU/JD/wjHP+1myXoAedCHdYwVDAENKg
gRpGWWSrcpiAydMy/0Io6r10RZ6STKVKBkfBBSCn04yvcKZSTxfYcrA/CBUqLMIRSO7w0Iyw5hC2
NU/jpuW+be7kxdb1oDrDKEzxk6pcVrE50AK4FQcjwCZUCtpKHbQSOhMgp2Khyen/1a8OzI5pmPdJ
LiADc/QyEUmhQFDlkSFvlFU+xLehy8cMq+CSMo7DlBZ+mr64c3DfbB8NaMBYmhBqD33yZbIC0A08
/h0t3dmJpayl+u4IplblGiVyQiWJsx860HUF8LWVlk/z1mVO9/Sy3q7vXWe51VmWM3A+i/xPhEB/
kvmLSu41JW59W5d3UO7P8iMysvLE9joskXgmh9iOFfUmmWbBHgi3pI29Jet/a5axFGeK9NQ8Bont
Mb+eaUAiSdhXkZhGPrywZslDTLoIlutonr63LWCJV68e7XJzq858aMYXxe7pC3z8Eg+v/JXj05PH
IWouj92315UvLmX/6AwIg5nA04ZwOhrYjRxOs6NVzymcUGIrz+aHsI605DXeiVVEB0xs8wKAvnBR
05yHffwSb7xrtSqaJqRyT42Palydw2bbVJzPIJGSLaryJkz0UzrHn42/FtlRVES33Cn/UKJanRDn
EUqXuuG+JAE5x5qomSkmeAyEQHE2Cxl9ottNgKFE/xweln96uZkhq3vrDWMfZwGhl0za2Cff4bf9
3HUmvu22IPEzxDYdldAfipiA3CY+vIIdcvroeswB0IRs5WYKlciMSn6hRiyZJpym5c47S5PFvhwp
Wi6QOVfnVUGeMswgaeHksU7fDWHmerxZwk9xUYPoKNbw7b95RvkGiEke7qMMrHjCak6SAT46GSh0
o3F349X4khvY0zQcnz1nis6jmJUF/4Jj20KAm3ocP8wggzPF33P+NpLPAcZW/SKPu+0RnVszqChK
NDHBJinZ85qGkDcGiq0FcJC+Fw0dP9khqJaBabBBCyMhgUSkjeMvc+rUTpYhPkuQpZLX3HYOtqo1
5keUmAwXW2DXDLKTKBR6hYXH7vAtlm6/uXO6+EmGNXK+u6K6KzNypKIdCSAKVR5Gnl7iwixWAPwG
ZrzeTc5T2ELbvsFBFg6drAaeq0BG6qn8EfkDKey9DdgJFWe8LHBOeFArRhjyE/E0tZcuHqKzcISh
DHfMJBuYsIFmBg6ozejRKqjrll1yg9bBPq/T6oeAbzOHzPLSL9s+lk+XqcJcpiKN7JUG0W7hAZuF
1TKojDbDg8faIFZbNlOJI8nawkESgJxdDCM0o9srM5eNHxa6OSqcnYtGOYW04hmKaukpfmYDYojB
4vk+Phacg/KWY4G0f48exfZUwby/jq2WCXC908RPSmPQjhpxgSjC1KAiIDK6iozKkktDgmx1x7jg
PqdL+tlPppfGcy/1VYup/yeBUKgPPOO5sntGKHMsDOsC9ydAAPWmCIbBJ4V9yf74+HccRB1QHK5I
d0L/G6pCDPaPt64kodkfvAd55rkH0G9LMSQteI3qwcTpBjhyVXUgcruMHI5p7JKSprcEeuinQcki
OeAizHP+h8gRqcRN8KeLn7W2ycuPROrS/5C4CkHLjWyv0Q+o0x1miobkzWOr3632Rm2OgOJsx9c7
beE5hHJkpAjwMuKLB9la7dVS7jTVVrOTwIofHY20cHgrxPZo4pc+4l+K27zB5w5aH7k8iIcBXASj
ENZRgdYU+YZjsUCuwulMTYC+ngAIETKMiPgh5F5z4iXF0gCXZuQfJH/Zx5/xIFuK38EUCVwiLgDE
Kja/+JciLCubbo5StF8cl1gC4CmKdfOp8jEu66spQVWnsKqUJmRsM2iccYPw1+S3wmKCNc3mbqP9
h4WLdDRv029RkrxKr6l5pO1Ch2Tx9R1GYW1pVslTkuVEuTcGwJPLgPKTe4ycFFpyzuL1Ev0DA/c3
4yMg24U6DFsgF6TmYGrogiLh5H7KCyWcj+jwqNLUNelCq8ic12BWgQC4uZ6t0T+v/M1DuEUtImBs
wK/x8Ys8Up94Ee09WkL1iESLvd/XoR26uyEd7E9SOUm+ocSadHIY8kZYk4hM2iLBN5oKVo/zT13D
UNHn7YYWxRouNP5cX18EghtylInEaRqzkNnheKM/fuIjvSxPHOPKZnQhU0gPOA6ytqxs9gjMyLEl
4pBSaJHTlbdO4p+P5KqrYFGz0G4htfT1PObCcaTzCRkGh6FW2ZlIJHbg4hE0iMZO59sI6A8HTGb9
ph0ZEeyVS9BOaKmqRIm2FRUApcz4CDjmOve+YLy/0umhHWs07dTHH//YA/Md6/zXH+vsNe6W3ZXr
ppg9gCF8mTqPsHGrGktjDBTgzJEmf6i9bS1qibgent2gQzkPaw9NpaQ0o/qjPbKi7G5bT0ZR6xUA
lJTgiBhAWwS6GfAB6PJ0RXnsNzAMHGMAYT7s1H2NRTNQ7q53IUcuHaYmGqkr16kzjnQlLDl16JoL
TnzM9RvkAF/NbPBIg73GhS03MYRKJiUDGU6Bi0MYXYnoHgtGWCmQIm4VXC/Sa5FN+OMPcaTWkz6E
YCcbANmPw737b/FYyVO26h5lVpB+KKq6h7pOG2IuccUm/CrdDMii5THV2dFmUgTw95DnctFAY3D9
Z6p+wPKUXPZXmJbwRUkWIsJh8phDg9GKMt2NzA2OmvBPkT6i5calujaF/wRDZP0RaTyXjhDlMAk/
XdLNVda3D41zqikwy+x9pevb3BzoTJ2Vz7G7d2sS5cK96eQ7E3lppIW5hl9wRAgqMmM5+QYKChD0
bRfzd8ezHhNn9ZBukM7wkIas4Lpc/Pm7UmmSf22n4LePP9KhXmbFY8Yqx5ERU6Ts4dFVOEMrDEv3
qN4lHSTrYtZ3PTHsRzmDwDL3qcfeybLnoCnOy/VABjdAPoSGUIXYSi+ZuHEjmmacO1p2NGhWfi9M
c0y8Bw6lyzCPr0n+xz4GaicRLfnCDL5dgY9UqNzJ77GT8E/RNeqa1VT+B/f5AZNBi0vUrkmpZGPs
L0arsHdFF3jLgzzNyvJSMSao0UvLL6KpgwmlZUTFEsFoSH1r1/QH3Hx34oDzLcWvSW1l09hrTr51
cu7O1u9+1//THqhcIqf6JNZ+VPYh95iMLN6aLaeTXltOo7VOB244Akn31hnDUxG3OwQkA1bqh/9y
rS91m+yaxS+NP2tMpEvcgE3WNczLlhADRZOpPNFcRS5KOy+ZZ4QGMg85y2R4Mtmy5D6+JQhACYs1
tWb8RkKSEw53vq1mQmq62ser78A9sOKrAFVFrEFAVryh7x9+qFyXQR5h/hCNHeD9okBhxLGMt1Fm
oZLl7dyINiGEKISNCZprxQiad1Cb6A0UQhiW3ktl7a4qmoiPnzDUbbH/emlYCQGA24tJqnv/hLiD
GDPTp+Nj5CNpJrWC+GNT1S6UdGLFqrL5oyhHJPfQYgMfn7jNO92vKuEEXEYLJx9XkDQsbYt/k5h+
k+Vohj2H1nKvCpi9ZHRa8AH6IPowglyIJ2GyHfAXELC03kKw8CB/EboYVL/tSl+mTgzWHHa6gJX5
obtpt8tvW7d4VaKf0qM5PBHMoEUO3Xu5L5Uuo93mFbQgMmfbCDUpUBUAKrShZpYVqcUIykcq2PzN
iyu3hrQCqlRNbgcFf9OeTF0wQ2cP3rnP1REiNYHj2TuTLDfpMvSxy6NuP4E/DAu58jzsh9QnZ62P
xlYcsfRXftZfFvmOmCwSxhh6CmRPvEbAVSJUzkxZxGb8TX+8hX80iD3/b8Z6AAf8l/FPbIqRdHCE
qf1g7hoZSMBIOtNEvJmLxuH2kOZKqKmJO6dq166WaSGau2+CELMd6tpGhYXr2T+ttLhatd2NyEmD
4oOxLkxgllM9owtSWIIJcj+Z6nUw2VdbC2MhUk1QNIXJvl+4oYM5bjvB24G1UQoRT4EX00o6lLRE
KlNby5YhXt4MgeIC7pff56QznqVoRR0Pm6tg8s26v8KZcCsAdiSAyCN3XnmRb3XS+qb0rMvAy4hS
ou2hd7DV6kBXam69gkaVQJMynVolYZskyM4oEWdwVvZzPvKad0XzY7adP4dGKyt4yAIircvgM4zH
G0x68t0cO3ZCpmN42PugPaiK37+bbLRyzsVueVTLasorqVdhrk1nLv7J5tjvODHhCKWcSRkIkq+q
z1494izlOmzQrLOFmtj6ueTLCR3BESCftjPwfCwRHpqzfUN/ZXnFhtpz+SRzqOp1UU7gIVgDgMNH
/B+KctWd+/84O9PmprGtC/+hV1WyZn/NQCYgQAca+OKi4SJboy1Z469/n3VE0rFMxd1dN+XrpJOg
aDhn77XXEG0YbtJoqmYQNcxo+W0gAVxtx+KUwaT5hw+fzACTOCSrkJBU08wmH0WYu+tFNfhG7aWn
UzeQPFF08gRnhoG3O+ub/E+PjeOR/1suhp9WNn5aF7v/eag+TIyejztxu0xuNYeXwlWuapqLKCkd
icR9nq1u0s59IxrOy2u6r/Vj/lfI0EXVdcgyM1tfkma9XhT7wX4n/KKGihRWUDPID4UHgeVKAkqI
lflf6X4Tn9kZk27Ueylduh2B4SD4sBcUA/G+2V3Eg13S6HNhUJaBRlKBp43srKCM2c22/Kvb7kcI
gUtxIRK+oxTDCnCDHERvs36fVqB0sOZ2FykzVtEWqGG6q25t37OgKHduxTpU1e5Nt9n+jMOkvSz5
zrO0AfBLTeuerD65Dj2knJ3CAZ80lYvyaTYiH9X4YkKHMYhpovbt5XP5m1s15P7E+XG5cMHq5uFC
SmZdW33dvtEjqyAfz6YhXnJesZ6LGxZHptwpfEwFosih3vhibOBnYJ5nfG9hG1cwp08c1+L4IsMD
pyLCOhiYAqfO2TO+Z3KdlC1phPS8VGhgsK6faLoCvJBIJSGJS9nXNhcgTVAudOurZZ2Vl+56FVx3
MWbqHsHfF3XNlSHO7ZzJVn3OwoHdpx/VH3BKSPAbFNy+89GFNIhl9AhESwK2jLxa7DU7BXn0Fmwp
W2BQL0KUQJzhl0qFQLhjBLzEBA5qZXxR5whLkKf8tAuQgNrmHusiosG8aLd9ayIc7RoERKJqIlKx
kCGb8jLpcFg06Gbajd+6kiM0nkvjXsByizYC5I3WHl5UGYD3wrEidc0efkarbfY69Ur2Bxpb0S7d
JXWIkkfClH6ZPIG6ByqNV0RxmrprSdFuvEXH0u0uk8SH0iCPRWM6FblFdxbY1QqhEhtgWAGuxj1S
KhK64KU3ekIGqGty4tbwoes5GGuMvybMmCyfxhVi01gB8Icht3ZCHBrBDUDI6NZ+hjsQdCukIgk7
v74d2+bzKm2TM1Sa9WVlZWRJ2zBTx2C8SDx+xYizTOI7qPZi/l28T+ENKqK5y6DqJVs4Rfgrnb18
wxmO28GigkkwXD+KlkUIb8AYgD6rw8PByqJiSf6faakfLU6YWqkCV5suh5O4JcPS6R/kWiBXDSFH
acMcgMQY5Lx46CgKCXLSmr5WkyzpDpboUkxNRuUrO3+LyFTVbm3kneEHAKubFRTWgEhu+n8iLn+O
CEZe/gOPuaeHf+CcCwbYXHMnjotJ3UxgojAJw4dQfwRzSiW7h4uq4e9VdO1xigdb7XCuhXJrSK/y
UhBvvYfBZ+2L7yN13oXuAcNnpohrT+72R1ZGyLH9gMU+EAjhLeb+pkWwAKbabod3YnOa7tZCGgIB
X8CHmExi5wy+e+lW/SsldZS4k0nEYXfpZQWGp58zLSPK4dKXC0d44yPNaf3NZ/FP5ZwpzkcZAzaJ
ihCTCd8258ssYa5RXAXRt2H9UY2u6D6iEEu6LQVxHIna7b9WSa52C1LDpRBvzeZkjH/aBvF4weZs
QDyL4BAjf6U8PFwXi8zepmMf7d4K2BYXVwR1MdaVHlBzKynFStPUx4wXkWeRA70xZuBMLTTilvvY
y7fX8ZQBChBED/Zklm3oFTNUdWx2wTJ3QkoLZLkCiJC9v1HPpDW1ZSXHMJGVwd5AtVg2l169IMeU
a0Vl3a8Wl25WseWEhB0AkEEN4SlEqcl4U0WIXVOPdxyzwGe1QmqJ1Aopa1I4UCsOm8ylV8tPDGpF
hLkSvygZWYUlgPgHepijzhJdwyIMQ3fpRgHeSLNayt0u2gU6x8w07nIL0O0oPrfwlq4CGbM5CehQ
A2p1Q3SZJMldJuu+aPiJuex1gLMZ9//1srbf74nuPc12OZ5uu1zdQAKIJdQSNGSHN4zrdU5OmqRr
WFpR2H+sw/az7Fr0qHg+lY3c2mMcckukVjLC8ML6Ux38WWfLHzIFM56/WhhSnU1m4ucGc/EMwqyn
hvu+Y9vb6CJhTJ7u0Gp2/beyodLRCqj2oY7gqoOiGPsGuhdROe2RuWNcjj87j71yKPDZL97rMqpb
004mWLryUdKJACrIU72WuGIuUa4uFgtWhVDu5RvZ3KgHGwHnC1dwJmXiLvDm8HwlK+aM27jHSsoF
u01gd1IyIpB0ztbp7r3pJlKAadjHacG+Bp3kNqIGEiMw2qlY0LOXNShcGfircGJfkIw/2vCHGIxX
QX5wTUgGvS5r2O5UT94S4BPMAJ0UMcN0y4pmTX0VGJAF0x2dLMMGob9maaFWdLcNYk7EQK5jfVJX
3xKCwVn1zhIHyKWFNS57OXVkErCJrlrtlxcZscCGBmNBBjsDm70e2+GbwENjR8N3SZ5ohDgeBT0G
5uo57Y5tiRXydFzO8XoGahQQDwEDw4VmZNaVZ/uua22qnhqj+KB1w6uzB/VKhlIO0UI9XES2F86t
H2NY5IY1KUIWqilhwAKPJCU7TcY6bpU4GvgNpJUx+/Wdef89Iq/uGr+J3xotvBmStuCpkJ4UHyeJ
pB2x2Ru0kB5OgDaDQzCY+nyx8u+WbnBt7AsV86vOLkY3CYxrXBFU1ROJ+2GRDKg+GbUQiyV2uBXb
P1++m1kruF0Pb2fGv5hNeEuXkReyrNntXLnrwd71CSqSmgH7ivpRroY13TPuN1TQgTsw46xvKjRZ
dUZMOSQzHEBGVFuupu7w9GGIx6/SLYyBhvKsdMvv4445hRYSwytVVkyNXclF57j4GyzoGrb4rtb8
Q5DEGeRHGudpCjW5mFVb+zqqcCa3k31zZzLtvcAonUGmMX6qlXFLW0VWMBZ90Ur8dKIQ0WiZuSc+
n96rKKBE1aSktmnYyhwFcBnSnCmxPE6pPOOIgpNZKdvItvns1SjrU6CJrlp9WYd5dLG11u+Q8+45
LuBfY7iKOAKUe0Vsse2zGKfD0qOUixgOMtP0OtbtKutAPMo0Plf+VhqM30IsUqoGt35Turo1jQZk
sI9pQNWXFjyJwh481eZxqYWfCbMULFGDzLhDd65aGzwxYymsItaTNMQvyM5S3J1LeaSWGEG4DLno
RHCB7mwCwy0f1njMnzhm6I2rhH+kywGIBrqHAi6GoM44w/ggXTElFhiPj8PHScTMRox6A5G32+Z/
WEVXn/1fhQNR1DPqee15aiE2EFRkUcqc9gTT6tjHweVmDKBZMZt3Kc1mN6OL2KO31ksC6IAiMe8l
yaf8ntrrD2lt/6FwtTRlhg6/UYEdbKVWxr7OCNBIZxgRi7uuVD8R/GlgPsjKQ5i8mVCBszzGKxn8
B9QcSqEBtVSTi79t01kYqQaq5oyABnexep/CHDKWPQyzdXWQgX4UyFViTKXAQcNqMXEH8XDtFTUr
MjOVPQUIY2E7EwDfvt/54ftgYf0pfat2s7HTE+He1S4FM+NiLaqy/xan8LSe+CgiGKYzRRc0W0J2
GBDPz2sydO0+s1xFYUJaQrBhdIyGew40YxytAy6tCHbRBn80JbRt2/cVc/8kon9nsPDyugNb9Xjd
8V2CsDge5KAc1OG601a205P5N5HD5YTCbIari+0zr3zEC73hdfqos+vIfeCVDzvXq0dj3P7Rs4x+
5RvLDKMfzAf+fuVTvs7r8zf6ngo38Ax+tn7/9Mo/wZunf4hv4vc/f42+TV8Ar9Jvw9gpdaAG90y4
LrgdOSC9mg9GCVIn8H98zmuNlpeiNNaH1+hTvdlc8N7w/HNKXMhN1/yyCIFkkrzKXvFbmanzY9Ov
5/3auijup6/x49Mv5FPe8+qt6MC6B/3e5o0ykwWnN4aQImTCw1fSgp/xxo6uUAzwJq7+/qgrutWr
skZI92Z6k9gP3vIv3vNRZBeL8Tz8KZ2Sba3O+Em+j6/yGlKd877XpxVgFp/TTPEJ9CzePH2wsJwl
4du2SAnh+D59+em7qv6cr08/YbVveKMP88Ztfh2Qyprpx7r1hYYUfDL9Al55z088/T7zC/SP8IbX
iiiJWO9nb7gB+Mqpe/o3t7Rio4CHCI1ZhLNp19iC1EbsAhAPWAFkC0xD2aUQEYSVMWGlTEE1ziS/
o1Whb+kSxtrIabBgCc/bfvtK450K84SCU8lSBGf+x8vH+JtyyiGjB4scuEK0J/M2LAHSaZvA2ryW
0FfuSIbv5LA7pBjdoiy1GaWLJ2Eql1/tvCZPjy2sMjD+gRbgeDmgJ5OmzsFMSjymw+XAbUK8zYe6
eLuPozfVEFxKWkOKPeeQZZ0JmaZBkoqqZC57XPEZXkkuUtY+ObnM6SDKqaU+TQg6ynYxMgDJ45AR
Bww059eVen+/WNZUGlweEZblbOAh3zubyL6cNGAZDU1kwdDZ6KPaX+PwKU8OuEAjNc1YmZu/fEWP
XOk4ba4iEIWGIkua95lJ6aJcTdzNa9gWRkWhxlqUeiXPaGZmOzRe3n44izfQiqF3ibJshgwb6rcu
QtZFKb9fpzdFPX7SfEcLUyynKe5RGXx0LdAG1DY5eKnP6KL9uWpVeXyAvpG6M4BH7/ltKrbFMpPX
8Ej927bNRTP296cFPMeFK1p1Zl8LyG4wsuChHN4xrV27HQOgHI9MYa10neBV6sUMdwG+voTphtGk
bc1cHezYZZAxDUCxla9VIzGX2CQhs6/1rSR2RXEK+jhG1jhSyO4M6ZhK+I6xQ3jWwuCht0p2bQXK
yxXSfNlOpQXE0xxIZu14V6HvQsuC4Wm0ywzWIjhYk9bOvS0q90sWxjcmAEkTSWoaUZLUFAhHsRJu
rdMAu9g7B32BOWgIZQtEyqhg5jd91vTtMg4sIw2NKgB/BX8q+5a8eeGZ8gCYBoXAloQYS/evMbUa
GQ18piiKU/QvI4GfHxeECAA/hA3Mz2YLRRvv/NQJyK5UiWhK/ww+C2wI1XRRgXEDxxU3343lL3fh
5JBHt5zQb6vWTb0lxvJI6pF7iQIDFHOZohmObEgh5OjRYfDs4L1qr7vPEjkbigXpb7XfP8RZf6Ni
UWFea07K6Lo3ZpKjMajczaW80bJkMA1kXukWloBivsEYlVQsrV6HCBjOxkcJgBVvEKZ0P1op1K4O
bXHrdfs3Yj+OwrVOeyIcz0fFeGXExXKGPSf2CIePToVOpN+EPSWDj1ChY5lA9osVkNIeXuEuaNBe
+HKCKEqe5s5XFcFfvUg+RH5xJznRiNaixUJHXNJ/u6IFPomeHBccAU0h56NtxMe9jX8WNsJMtUiI
eKVZTQNlydCOQXPtDqRpUjwRRUDnf2ueHEJFbDWeSlcZtrsrsuhv4hxEQ1inRPT1Gow+5x5g5C8n
fjv1UPGRH+LTesVd+z40IaA97VTr0aknMRdgrBnia66S7mmnWq6+41XnwPvvkix4i4b45uW//8g8
lQ5IXGxWC/5+5JOz0riq3C02XXgcGQdD9hvN3eKaaBWlfVJ/fNNt6mFL1YHisOxdmjhjPpdrQId1
nfJ3EIx8Et4pNoO5+3hmKPbMcIiaAyH2g9xI5JPsu+HubLH+IQAuVIKXJjYv/1HH91wQQKYR01o6
RLhah/ccX1mn7XrboVgFGgHllcNI2oL/gtGq8JAto3RfssdJ9+GPqIVHDYFMNDmmT++VPa4WXwGA
SoY5cXxH652Oj03LIcGQAmQ5YzOS9seEt6KMlq5XdpYGZ0Jg1hE+IYYVIccQHljzMEU3/V8CCYLY
noROQINOPRCnddDH2xzHpbKDGDLKPUZPh+etrWF5OeqPgjWuGANpCAw3lswChXzUUI1UgxhEnPC8
Gs9HWStptmSSXrFmDzln4qaoDTWoH5t2tYjfnjh/RwWcjlM4MoVS4EKgnh1n1SU4mizp4+r9R4RZ
7/OqvnH29Y2CM9NV+RD70bkoDUq/0/OnPIi4i67z2Pkzw4vYYHUElYfYJZw4tvm1dZwAXaK0vtQJ
4nQfHluC18gQBFlwZ8fyKIAcGCyv644UAJ27regWjGQNPgfLRTirhjlC5SQEdIG23U3x/fSM4Eg4
6ZAu6zvILwDeoUrOSaStks7Y6Jw7iPtgTCMwWigVEcNhFqcCd8N0hJIvV39grMV5ulS2iOgAaUug
XrwFY4/WBOdZFTwFiSy7JUk/0S5ZvuXPwaRyR1IfBvjpCGgDUw3grkuTm27B5M7EJEURsQHjQuKg
PQU3jyhqDcqiOhG2l6xAmFzWQA+VbdQj0pG2Q/WUvSrIaIvgHRuPIx5clJM5B6bvnEYYC9ZUewF5
V8AYh8TaWYF+uVu0VC2TwjNp0OWAYmip7QARHUwg/1+54+CUX11uU6bpMT6DZQlNEbtj8c/JOarh
ziEA24CEeTkQGW0XYtCwIQgTxf8ZKHd0aTnG1RBMs/L56zh7TO2LYLyrsHnC6KX/81/fZNBstb5x
7+NOd8R13Ot8OtuGYA6UgXhFeZCOlGilEZZ8Z81NprnAo1xCAJCIwGqtJp0P8u/gVDTlkTEbN1no
6oh4QimXIzFMn5efa3vl8ATs7w3dDiuKNORm67zye7eAytiwlarp8/CNiQjG7lryzBgo1GjKYcy6
t1qAqyUCMTjKWMB+lI1A4ZzaIH5/mGD8Cw9VFc3p7CFt7YHWdBvVWF6FF+vq8yOJXFi/SjBZkRjD
cHwoGMxQg2KhFuxJDymN1V2yZQ/pS9YT66J06pudvT+1jszXOFFw5SRFk4onH2mah2cSLvVmsPqu
udfGrAaV1D9QcJ5S9gAJNWVA2MEKPlPGlyyMxM6XGEiLcMWgr+ipmEoerbBrPv/bG9BF/EM4G4Hl
rvC+2U7hIquunK21v9cOhlYILv5UFadQImqU35rElS5qG+bXUncgafoMiPtKhIOp3JQyiZ7v5QM7
yq/ktIUcFZgufCwY2jNUl85ns6i2/t4MmQTReuANhm9YUNdQZ0YhT6horyImUn7fNllwhUJQM0A6
a8NrZlczoWZ6aJLePdt33p9SaCj8QLNAw6anjDfeTqPFKNmyiPoMT8mDjhAU/hpgVOoVCjMmIHN5
kAU4vk3bYADhAeZDUi2OhFLB1XFMAcwwmTlcdcwSKqQMosXraHFbEEIhr3ap614+y0emeua4YKb4
glCY5s4aNrfK7II8VB5gWo1YkXtdgOAW+KQLNO5AI98hBFWyA97s9yXSdXhmInPCQ7A5kZjqW6tT
p+vI68ph/u2yNXJcS/433+LcFNuCwSqGOxGYNAIX4VeWiQLGJHIWJwHA6X/w2d4VbXi+tpdX+8G7
DuwYIlf7qmm6m5W1/yqvGXEopJvXRT/t7fKbS8sQDL4scVj4LLAIHT7f7bZymuV+ad8xRblXvomM
uSeRN/LeEklwx7ZnwjLsEfCeoAzZCBjmL3PUNsL+uoisG8s/1fb+9tB89hcbFsUyiuZXF3xn3CW2
MxgHUjvFZRKSyyM2JgNJYThqhLQ5CxuL8AY7k3GW/LJkX6D69DSQ7wpmed6P6/piLkAyFZfXBrk7
PGeJ23XFyokHnGHhmgxQy0QG89bN1dbP4IEBUhTDRyih14YkFcc3/gDa0To57ojKXdxyc3ZwG84n
t+6IINXOXX2SFEjSQDXQUc5z7WFtJv2IxLC48Cnt2t1QKehxckc6tn7prc/WCfIj1jaxkPB6NJV5
iCuaGNH/+oFjSCubPgge1OXhbF8Fg1lY/jbo7yRONEwbuEaSR0rw7eHTqI5TC4G6BSN8xVlCrGKZ
RYRktyhA4OVjOlKL6GqQwoXhDoKfkN7t8GqE0K2cuvEWd9qhtNTKdkrIiJ42wc+mc7ZzkDHEF92a
VqdGuAjGB2f7o7gVWhJU+aYePqIQBLSKCuubrKjwzGIFO93mHGGsOvDI5ZAphX0XWO/wwN2uWTRd
mI0TLg0vnen6eUrCouhBaMTuxTSJA6yxoNabCp2VVbd3TDqGFBFavqQQTaACvHxSf/fssaDCX7I9
ji84UusFUTqQs9u/jtHJCjOPKtrvLHwt9ZQBUuHFC7Lj+btUJKz4lI+OuwJ9Wra2JDi14h/hipwz
OnNUXfjxe/Q4s3JkHO1ltyg2LWqyABoiWD7wnI7LhNapXIIOIxsV8aSKyv6e1eOXWGkRLvS0HugD
AErzFJOWrcmwhKp6wGQ3l561gXXq/tRlnK0WB4c8Xy3WkROPyPMRxoECuO1nEx9sqPkCpnFUFpSB
3wWaLdrsAD1BDVMIfXGNzVcMZiE4Q0WL4RZTjcJZ/35aF3S8m7INqIh3QxspBWbYh/djuwudTbur
alJ/Fj/1cBuIbGBGuQlvjP8yx9i5cupuXnU+MAvttVFfskX9wxA7LSgHJw9FMgUHIwg4J4gbZtcb
k4+dG2CPi20MbTaSo7Tn4YYPoWssGkycs/5TFpvzZMMpwVDALP2U98at/98+GByQ74fR0oko74Bj
D09SYVdtEdeBjfYSRh6lkOSPYk+qp45TmAaszfUqYhQ6cV3FR3ocJBkqq3gPomC+fGDHFacOjIBO
AkooPqK5jsHd9rHnjiG7JaoigTl0OpflAF9ZIzkpueoFCBTLG2z7H15GsG+wucp7Sfg3dNF2HP6o
/Cg/2xcUAD0kELw7ZAiPWos4A53TRKZp1fCt2NC3JjlUasqcL17Mv6ERQgVn9OU/6rhB4o9SlBja
EeQ+pHAcnu0kKdMF+OR0tmV9HvvxVxkwyIHOdEhmlg9QjcTCg60gK46ujT6UXvn5kYUqCaO84Mo0
vWmC7auXj/EIusT6exGAW7I0MVyEZ3N4jAIvCsuNHXID/Fuks9fbdI3B9/DRSXbuRe6lAN8raBTZ
Zw8oXqljEqBFGF7XBV42Ax7yS0g68vUTEUFEP+nMHWv3xu/KO90zCtkU36+CM6lmpaCjCeFbyxvG
iOyF0L78Zx2Bl/qzUJIELsggPEmTKPashXbzfZZRx3Lq5ZSAzAGTP+52xbbYbAVIW+mWyaTG/Vbp
iNLAYFGr0aSpRRRL61ErYl/tUhdI7vbyAR5FmnGAEGfQiMKa4QLM7Sy4X4p+wFXhwR56GKdr0eQw
2SlBvbCQtYWgKKYq4u5EqY0wFFaSjSkQXuZG+Rg7/GcFrUZEASNKhDGw+W5jhk8j9CFKiHmxHW6q
SmoI4+8ZlUhccuIWYp8sNG/rZle1vy5fleIdCWMW5bN2TVIJZhAF2MzEo1oiKTDuDdCaIE/wBINU
KZ0ams2yCLyzTPa/i6IeIMHubuvUD84LG2Cp3eNgPI6efeb63eY1idYFO1S8fOWKC1n10NBDC/D/
HwyAtSvNFl6GTcAo8D3RLDqzXSvc7sO+HCN6mA24nGZDWk9UnUivNQl/NlSggoY1CovX1CkJlCqp
8RnnJ9hdaEt9+aIf10wIEiJgTT9g/sumMKuZuM/rpqj98Y5Qmj9ghF5GJYsCOeYe5o9dOv5Rxxus
uNnvC+8DM52PEjDyPXieoS6AEq0RXVEzrYXSdOLYjiBXTDtRrxB2hMQTGvRsa6iqwsU0aY/Oib1K
tQljNnzYWHiBXGUSEwNXq1/RyFxtnvp67e2G7MFCJvOX0zvDb/Z1ZJNo29gTEIjZi3mXPO4BXFO3
mwoQ9vXNZvt2t8veR/lwV+JGri0LLPm1ag9dx7SBD6V9lO5eYtDT2vXj+hLE6/kxzRZNN+OcWIHd
EYcCSvhLDijYK7IhGplRKz4Johc8ogoMGIV5lEV3odp8ZOR5uiY3rdvhbc9h0RGzoHOj4fB3uJi7
URPta6/vYGCCdKgmBzY3myebDoZVV6UzYIvFni+T2xJnK+2QbwyrUI7AchwhUxEPn/7KixlXrIRq
o/xhAb0Hafsgx45ol2P6hUNqj+UeY6suKL7bjjJoQK/0D9obligHv65Hh0iJBgyU3eH8RNjQDSk0
N9rzDGXFB6RWbjnxtN/tIfpQ4wFxKbNgKXiJUNxfRFb4Q+RgVUt10F6yWt5i8vQpslioduiWzDSw
G3LnbQR/79rb8zVFLFTW6lvZbqpza3UqmeJ390CgHhITXk428SaH59pa+Ovcc/PxThwTLIWwxAKx
F7Qkr1QyJu8ltNNNIPm4oCWvWSYXj66GCoESd/B0m3vklOTAxgRRjPBXgAcAB+bwyMZ0s899v52O
rFOSqYQBJj9ZWgBc0NZu/q5dYMPIEYrFEG+BlVkcRcQwBtIoTqQQmuhOUAthaAv3fhx5lz6U23wD
Az43k77a2n9W6EoF3QdlwqcTS9MRYsEfxAzSxfcaCI/zePgHWct1WzfbrMdxmbrJ0rQUOka1/iqL
T4F4teLTSpgs3QDPKOb5p0YpMfs8YyZIsyQrFowjO3zHIBi0OPC+fIRHDkScciAejf3gY5POPlsQ
qqIcrRF3PTNKEGamWaRvRR8snwZzgzyDbsNYYapLUmS1cYeHOCK8WcIjo7plSh9FzauNs4IuR44N
T5egCmt3kuGi0nO2UrCiUmUEVEkA+LO7F1ipz7vB6Y3WRWSRNGZ2FS9Wr7insnM9seGCss0uFWyC
iId1JLEvogATUFlmEUnC92CuB4EiZPffZ28ry31b5/03JWeol5bWQ7207nJ5WUniceK0H/dXgY01
KAW2rwCbOSU19DOfKXBjY32ErogRdbVqriCxvvWQCmlEPfl2Qzf2SLeiTTZctA3YG8ZPsUtGKb6i
8hEVTiWajpgD1RqwB7kHXo+UMMBwgEInjlu3w+HZ13Hjw8O5d3nA5o1Bn61zf9ey1xK/DnkDer6H
8068wYeaoUhHbmgZUxE0VEy6URRgo/Qj9JjXvc0ABbSwYE4XoDOHvCOxiIJfNO/x++29v3Lqs/+g
7HC8wAmxsgU9BMEgBuHwOXQ3LNMdGucHDvZSofFGcAgLhWO8fWxpRbZRi21WcGJFRVlQxKHxrUYS
cfp0/mYpJskCn0/ATGoX/urD40p2y75eWXH3WpoY7VuPpYviTwSbaa+B/qGI9Evj/cVxiePjkiKu
KbYUdAkk8Jcvs7HFmF1mF00ZlsSLJQc3r/HH1C4WwzgO91LjMFK53XQ5MD50gEG9bPceGuSl6AFa
f2lUbo3GEbslPX41FFRjMgJsEC+712m0gkqJZW4r2zfgQHBJ8ZZrHi/Z50pZo9GMmoRaQoNxsfuA
RPhcvhARSkqweXB7ALgIcqiKtjZgGG2Y4+SnyFtD/0FCdZnXj236Zqy+hilUvTb8IeRco2EVL+Zh
wZtU/A6RiVRohQimXN/68n9u08B12fXDfYkuerdYXFYB9232/uVz+xvAQP7YFIV4B1HkOzPcFGl2
OPAf2tdh2F/qvIkWK0eNlqVKdFeTLusDl+7YkXcJpfXiUvMpZRyojJUuVKW/uF+CCVJ4SfumvVn3
u789Vpz1RRxgY8NfKHqvBqlBN56//LeYY53dJ4BDwKm+5kDuvPRO6jpD973cvDNMG0U+qioz6kOJ
aKI1unghR52FNxgkiHjH6rYmsAPxqqGnJfwJ+M9EJWkMVOdYmn5pv/kFVEA8eYynR7RjuKBMFWkW
2gFZLyvbPxhda984+lMwSHOWMjAHUJg9iknljPmQLc3AVZcl2tjfZBU8eb3hSrhmhFBDrJU9ifS5
EsrBfwfexvFlYAaA7lyYh3Fd1IUUMF7g1ysfipdP/PEohHrCbNp4JWC6PFcGug5Rktt1Rxgh/O/J
gm/dnKE8jtHFs1skBFzB1sTokmdKfwQedbJQUDtUMj/SnNNMxPZs1CR3GVU1paxRVZOFoweqgOGl
iHS9b2EuWnv6ba3WXgstFKmr4DVKZipxPASIIr13IoIhkQxWHaslyoETf7R4W/NLBLkgxAMOz3Rw
6MNLVDTbfhPvtt1r2VCkcDHREpFjgQsqBHgRuBu7+XPoqgtJF2OvANdxP5lYGKl48WeLY0JZwYGo
xgmXhZOWfU9GBih422mZKB36V3t3V1rDV7NkQPGUh+XpOfXvFn7m0yLogmVS7842pLDcpNuh8Nbv
2EYfjAoWzv7kLy6KEEDIiD6MfjoesKwF41cPJmqdBoAaS4YZrGf3P/TScKrchUtcmofmdL5RJpCb
qqwhc+VRV2AXFNeMydmYLkX/m24eNqaGGwOCc70r3ikz7fHmH3m6T1uT/QZ/QO0AVzMkOwRu1Rx/
sJa7zu7rNDf6RKeQ5SQe+VgxKaJjlQevcxY5FRryAzLhLwql8jWhjmCUsElKW8RteZq+bCCZ2W0J
RTjENk28tKNr6baJv1i3xe5d2rHhwaGUBaaZM/DQGZ2D5gx2c15jWCcvUzUvUUz/2Ur7hCEAIJ7M
PCWPp199sDu2LM/DeILig2rGwNbhAqPhkzv98WAHIuIStxWAXvxHsTKaPVMrJyv3oT3eix2l/rfG
26rsNtyM8Z/qqhVFyC5/aXMCsZam3gNNFWtfOeBa+vK8uQgq69p2WT72THrQ7kjkb/IVQX6kRXh5
IfhN0wInAs4qvSLJnEfVsxtZnbvGge++W3A2V5iOQioWOGA7eAXT7QtqlzZOIn2bytj0LAR1KW9N
jm+mmGC5Nv6VQNSa5onoWaEL/Qck6GOESt02eDp3HP2WMVV9jukW4SJp9sV4L5c3kY2U8xjlbI5y
iZLDj0yY0qVMiqP8naTF9eDBf/Y+qKpRAarL71Lon9jBjyTm5EvxwOPZyGVDNDAnQFsupPV+4y6u
y8p3r9B0Yj3UWu65EdzG+yI/9zD2x6tmtX3j7Tz3KvVh8Ul3i0KG1nWjoOqN21yRw8DUIqYEiDJq
ONvJfaIu44T0VIS4xpaGjpEI4RXQLU8K4OaAryj2COkrhmwa28MCXGNBHjnK4V17AGdVMH7Ayoj0
0YVitEN+Ckvo7XnXMY2HfEIsMEk3MdrMMy/J61dZsEnOMvrcM2POrerH3qBajQJ0tUxcOesLMBrs
EGTmTT2xt38mPr86KuHs1XsrvghLlO6VzaVA2RlhMk10d7Ukoc0YR7gjyLDLAPYMdhmqFXcRn7kR
Gc/VEoh53J92sDve9A4v0GyncNNsyPEerd5FVvAW5ciHeL/+qoTESrTJPB8/lfkaHyz0z0i4pNSQ
kVa6AtqB+pTixhbtsEJFYCCCxGP+gcTjYhorCyjO6fCVNhpt6OAYLETyzYmoi02ZhgBqke8/FiMh
IBXDevLQwAYMsiJOslVC/9FOIDwgrkCjQ9YF9KieSJnRCDxGo2dGqEqMs8avLy8GR1sDu4HiC+mj
aKLIk5ydoNbOsdDxC8VgMTp4HJ/S22lOJTRLPWjJAy55gaJdVDdra0j3THRw09HjpVkJFkcnkqX8
eZvP/EZoK3Y+rFd8zIrKKofl1Pd2z/gWTbhNzyOjC25DAYzaxo2BsVwaWHFLjHAEX4txr5pN10jb
h/zY5S7XFQM+TMjUPEYrZplmX06hKomSLfKaADEFNBpDCALQygjlAms7ABPhJRWTIcBvBQeJJiag
2QW8l8eXSVam0PACSBl8jwoODci6LT0X5JhH60eb0DQxXcSN0kb/H3hRwFCYXsBVxsYTZtS8xqv8
Bllx7QyvBU7qLGmKaogGdLyitsoNWwbSWtJFgFAel0Ab6Rnl+6e53Wlo0nDHnm/yOi7oIpBvPI8t
M5zvkzFQ/rqxugdNG5XfaBOQVSageNgnIxGhc2fau2tkFHkpw0MERXcaPIiTHofg1bIiNRgJe6Iq
PJXc+gaTIAODQkWrwlyNQF9YhJyxBZYYj2/LxaQJG3WGacYvUq4+LVSPdnWeDNKoNoxaIHxSz+NX
+VlGTpmTvyZW4o2sTU1s3R529T8oIY5vcgGcC4K3qMxonvTfn+1uRZu4WBftuwedEknkRXs3vBUf
BJcZ6x25CNiUslzFmVJvaOBSKCoeTsu0iueC5PQ8SoWh2XHGeu8vko+C4R75bnpO/oOfk64qAiWS
gakmMMme4bPjKl9byMOze1PuYrBSevJ+oATSJeyq73HGM4elhJkOsLaw532GrsuCwrOnbpbul+Yd
rk47YAFRfo+Vp8LXIxY7aZr0LGpGoNRd1XZpRc3c+1vC2OlJiH6VLkjkMyZbP+QApe5SLK54jaU2
RpdaOZPUfrfCI+a8jdKHENcbV0FFkkTJleDl9fSIRQltFqBa6pQQzhlTmdnlXLkMje11Bh2K9o6g
RnVZov9pPTJhczKO3FDmUsbqJh7C8cOuiwBk6YeFtuA6JY65sCndd8HgYcib3/wDtYXW9udPJce6
RANC6eo7gQMZdXasfbba5mHIPR+hRlH1iguaKlaNJQX/KvFNwLXZoKD0aFQqSo+Sahjr3iv08sT5
E2Y3P6YQZiyMXRQXOIMeHlPl+tmWda1817T57dCXhHRz7mSBClYmnEdgqcH3xOJGiaRzWHbVWd6u
HnTlBUPrOCdAC5Erfbi6alla/odWVOeQSA6oxlA+aABm1ztBxBL0O0teWOxDrGji8aU2bR+DHrHg
IxSgRs3GDiFzUI1Op9VWaikwK2h6VU5n8PKJPGJC6MA4KJmLkXwSztnPbh7UzWZfZu9ij9YEHata
felYS1vwXwyDAC6GNjzljavk6PzsuxrlajHctnb6Vjx97bJWQJyDfyqj1TTph1eaBY8hPc48mF3g
IXJ4pUNvk6ZMfnfGDa4EsZPOUzu3UGXZL8Yxg1VwCbNYUOnLqkdfU2BFXKkiiO8Rx5HMwvA3o04V
XCNvZrSyNzbdvaA+yantDiEp3mGrYDjfed0XsdQaf3xVBZ/drW+smDsfy1buagXVjdHmti3dP1ho
bkQFryDssnuMJBaJSUa3zgRU5aBWaT3aimrUiRJDr6VkMpmwqO9d79RIzJiIz04abpp2qHBA+GXz
jTRZN33tjVn3UVC84bXLiVkCFsXpdBEClh7kdoldM5zyckA6wgEa9dSCg68o4aHilQwOhId22/A1
UqNrjTH1/6ZiCLlvY+enBDHGsXk1fIuU2mPAU8lOEMV22fhTsfXqteVSLiyrzeGB0tlKi66+nO+f
woLZhPWPyh1LZYf8huMI6Qo5WnoQyMQ4nxJEQCbhY+tWKFfTQyv8SHZ3ccFiw9lF1/pA8xOdqYbB
oulMv7RL2BGx19baL8DHlNLUNDoo46epJx9vLO1GxosGcFGn7x/AoEfwdOiQg7pEiw0lUR4J85J1
uXP7bLGu33VE5WBqYl7xsOA9H8YARV82jic4lUzv5x4mj/Yp+rr7Rt8mPjCXybiNPFmNPJmPPNmN
8CZOm/PJzIRXPt/2yRn2B9C2ugeZizREsLJtMr+rv0Tfyl7mJ/yi6c2TF4p+ET9uTFEmtxL9hpiW
lAzg4IHvjoaH/H3j4z35ywGF3zMdh163OfZy+rbpY/q9FPL6jZ38T/ju6WN6z6v+PeOTMn0DX/nl
kaIiFZSHBnpzgTHK9MGnZc+ALKJp+mWRguVI6QBSPLqm1GtmPudYo/AdvD65pvBGdwZ2KNAZn79i
ZoKzx/qS/69K60zeJrwzviRGSfXkl/KVH6TK4uO6CORxMn3C62RhMr2puofphycLE1s/pQzlyQFl
+hG+9PQjfIXvnL7OF+2v5kVjM97wX9wlQyNWH3MfcQfxnTJy6R/0e3n9an99clnRl8xh8aP6N/hz
9H8YrDz+Rb9+Z4NCV1iC/s6XNyD3aCenhwdy9F2WeN6Gs9k4dPQ0qXExeScDE2nXvQyV0xD/KWdC
7eCyXxP/tFtODtXKD5G+zbbJxtxAYpNTIWQzj2VXoGS8jO9FPtJkUYh6tQDg+zVZNL7uTHlaPNLY
6nEX8cjiRgIp1vHLf9iRjSldDP4i+ETiLsgw9Ghsk222Vbzbs60z3kuEmOK/rUBme4XsXGpp1X5e
Se2L0kL/QbJwAWya9WVhchf6BRopcoXpn6MBch+rk6ArQ0mHOiRqsMnlAub0AglZcL83Gouu+xhm
F/6qweGYpZcxttTDyE7v87C9kbtHyxDZKptz1TyLpL9fJzVOW/AZ4ZkaoRWW3i+fkOUcZOGEwLkP
6QFoYyKQusOdvFpT527olRhQASSyvNFq6y51HqbXJ7+m5wsddzBrx/TK141xk+nZQca/sTb8/fK0
rDx/o+XicXlirXj+gScDn0Z7ZB1X05qhblyfsIaY1QFzpWnlqI2n0vTKuiCXJOOYpL2GB2agzbqb
HioWCp4dPVTm9eBRMg/69OxOj9XJhwln2HldrHOMekDERsrjxfwcw7YiOxBq4q8lgH+Ok6vzK1Mt
PqY9JfrGW07dV845X5k+eK8vcZanr+oTzr39FVM/7NDNVbC/sp5oV+Tnn3437ye7Ld7wo9MvML+N
X/xotfV0FXUE00ZV3GODpX9hWuUhu/KkG58tLszzK8d7rhDXdXrVVfzy+FLG39kBJkOs6ZWLN11F
rh+r/dMHX2SB59Px6/Q1U4YQ47h/w+f1l+nnpovO67RjWLf7xU39hU/Gr2yFj9sEb542C97gg8Wv
aAf5XfHK9ed2mDaNp3uBO2JatfWVZ7ZYWpH5b0/7ADZZ//T2OBol6xGExgkGy7qEufLs9kiq2t8n
bcs07n2MatyUHVw6Prgq0/XU5TG3CW+mR3O6qlzP55eXizx94HbGG11d3SUYn+ny06frKcxJCrhc
/O4Z1ZVWFfKrKuCNrid7fkncDZ9g23D42KYtycy6zHyfKU3wPrO0y+tp3egi857XMvzr6T1vuG68
coWev04Xjys0XbnpceZqTVduNDuweXm8UNOzzTbKdePqme/4+1o+Pu/PH3b+K5/+2px5V+/zsyF9
k/718poKkewoEcpcU/QDka4qsOZsYFuVGAGip+8fPGcNAEYUxW01ou72EejDilndWysY+Ps4fRc4
ESHoyQ7eW0AnqfQuMYyh72VXqQOBoMdDUr5h5Q4Pz3qDKadXMqbwOlKKoi1++dYK85VqXG7exhvs
sryWlzS2fqSNh6N+zqzCjA9S0JvzINv/yIf9//AJi27sXIpgHJ0pzYm17mRLsBJXadiEuJ40S1q2
MKEczBbwPx3CVckrxGPfOGR2yn9biI+NbQMxqph2Kn+rlK1Lt+QQ4mVfvQY3h72I6ydeu/j+D2JF
1Lv9DQ6dMdlYGpcQsOHJIyoOOCNlQvZVGuLOkIq75q0ZV4TiwgNxf0xXMGLQkdzHCc5f9tryrkNb
vptWjppkkeHlmTOao4n5CIlsd1WCoNDWiI3qtSkeIz4V2BoaA1kT515aZV+8tCBvlSOwQ869Zgss
3zBC++27VAa+XedBuXdj/1rpViRdrd7XOaS72iaccAWbH1NW0yB52+D/STqzJjl1JQj/IiLE0iBe
p2fxeI733S+E7bkjQIAAsf/6+xXz4jg+tqcbIZWqsrIyIe3Lp6hNLCdaEW5Aif3E/jRFLNYt+N/W
1RHeb0b9Mj0iDY6BYP5SgeIOnO21wQsDlMkAQq8lWnz5c33wgo4Y3KxnCIKx+Bs3Ib2QTXGPR2I3
vwSqQWKi4/+dTFb5NkJEWyv2DMaNBLSSqZugOorbU5UY+aj6thYzWqF8qgBVgli++drzLEl5wTm3
R/UEudof/gjSW1VVx8MSsvGCUkZGk2q6O7CGvckslglMLvriJt7x5L0JQlpG2cx8gOsx9HX9ju2v
7ew/Pc4tnPRyvK3Lxt37UR3P66D1o9nQ2jnoZrmOLaOLFS0HIBYb/FpjaY+BGnhpLZkUMYdcYy5h
M2z56MywVZho8ohn3Ux+/pb5Sd/phINhvZjq0uCH/NhxA7E4p2fqyb3i/k12S/+gxOtATHXczC6q
2+XnQWUO9En0S3lj0AuQPKMYz3gY3YJNjuhqt1V153XHA8xI5h5pv/3nGONAGrb/KEPTp1FI1iJB
O+7sXrH+qmPEcbuazt+JrcadIJcY9XzW09LeHW2Qs61VsLw/Ds5Bzc+8unH093RuYlysw4JmLedo
ZQqE7c/hJBWFW+gXvFsZGTUABsKhKFLcxucsDG6XLdJg40SDBAVS09fSAt7NexqPSQVlUW/lY7MZ
8/lIS4WU3dL6/S7SbVg+RE3hcqGKVpevuLUwF6LqLKmfxd/DUE/OfYpjU152KBgvaQYi2mTHfTbn
R3HX1FYPNMcZS4J74oeITmlRPbFizf848CmeKRsjKkmzN4hll0GWXaGJe3U3N8GU3kUhPx4fqrgJ
6V3Owxezp+ZbffH5f4wzIavp9hw7hCP7jJ55/t9i9HwbY4txlV5cVvHqjl0/q036r/ScEJCS7uwC
kX4TGtB0oRIvpuazqz0GqXre/i5D5z9i+YTYFCLIoC7DQItsyKr7Yi5bd1PlizfXuPB8ozGkKbqu
jfo84jv23NHTuvc7xKxsH3o2PG1PTuLx4DUfrS8E73L97U1Z39sFDw+HLQoKlH39s1493JJK2WtH
O+7GhzST50v81bS+ACajlai0fBlR40o2HJX1Nt3GMx9nNdrEjEH7N27dPKUYh1AXKn5EZoLJ7Jne
p0e2y1w2jhyeFW/By9nYuE2fA0f6gq2QhfoNhNl5gxBzljB8UYEdDIgE7JGoPEvfu2gOy4Ty6P42
zn2FO8GR28vw6i7NV90RktJwCD60l5SLs3heuTxwEKvrR1NI/3xYRvTlWwyvB/6g2xjey2mmIkbU
XZtsMTd90/5RQ1W/XzxeLEcx/6SXjVA6zc2rKJ5AexYZRRaNrjrRyBDVTOp7PBba6m7Urn6a8sZ9
Wpx6cawoUqno9NjdL2+gx4BxiQucbUVMx8OzAyS1FjWfNSwnCGukQauWoTc1M7qFKzHatAOvAVVQ
7GPw6VYLdjTGcme5JI5vV8YDcRnhrwD2YwSviSV6Y7MRhfor1aV/whMFolWn/qwma6heuQEXdRDk
AzZFPMADLgaDztu03S1b+D7Uy4doqJ/Msr7DDTC5kTdXD1F57asNzR/C1jdneo9mWoZ6Il9Jh4xx
qITbT+3thK0MH49CHBdkJDY4hUwJqLH8pGFImAkTjGTgsRDNUy1/k4PKwDlyzjAGIE33WLrttME0
JGYU8PGMXLkFXUNQQpML+Htv7lzImJmrRH+6IdYqPTYfT5mh09ZwhTLgVl4NPLsY+SNcV7B+ktfh
YaLcmk1afXmKZjSsADUiYh4sfCGl+u52VsufU/uPRg+pTCuBzLCthCbJ1D6/c4zO99wsZwt+vATb
NQ2yf0vqrpJvMKXMBkw6POpNTkbFcYVkKaJJa8B0mq95KN2o9U6+pBpGRNaHrb+WSyiZAVd6nWMC
f0Sxv164Zbhhf5pZ6gNJW1q2SeJQeihlMaZcP9YTMMaQYmfHx9iC3EAblpwQSvrjImgVI15IMsJn
ev6N2bFtThkFFFQ5WBBciqVRzaWdzMeAHAytBd+hcj3qFVyVTGid+MFMwpP/LMitOti6CsW5ldfs
tpWTlPbmXvaxcEZ9LsbgM1tTz8QPx3pAL+BQoMzI38Jp6aoKS8p28AfMt+y0vKWZFwhfxUUvugTb
SAs33qWdJZXHdkKclhNnSqa82TvkPWd2geBTgfAypAnFCr4KuOeyJhdn72V+jXuARG0nUfHtiN5T
TRJotXy0QgIrk8e58Dh9md0qMU9aK/JaeKeXN1XgWMSFPQOlgq/Gkspk55oX5nu72ewNrE+D2iAX
tIlJIHC8wbltwkmZhhtLNZFvuECcVZt+eiRV/U04/pPM3I12FIsolaFZXRJLkpJ/3uugQVMQI+tk
gIoWgUydR2jmrzrFLoJaFXPFc1JVzaQy4SL+5EvkvsSC2xpcpMw89e8J3zz+wAZd6RTcokfMPejl
DMy7GEolzZ1qUcW/kCwqBdqObiKEISTCbAuGyrdDGJ8EfD9B+J67YB31nU9os5ZsdhshoKinsn6E
szph9cViJ4EkH/wN9OWqtw5tnMelOF5MZX7EM4HdifRHUc3/ZmXQ8UMi/kKWqL3krQG/jBvOUtIR
UEtD3Cy5psyMRk3P5hAyuseo9vbsdolXFsA6uxF1UphFJOGqkUhqwpoKjaMBl+8bzBsCcYApG9NG
duIuMolwkGjKnNHgNapouX4Nrd465oyQImIaDvlF5GqFeJiQjaBMJuatZFXScz5NCOScSc8AVy3/
F72NCwGE9Eq8EYSvwyANhQ62KVcENN6ZgOU8LfEwBVXV9kc5ctUZNuTIRSC9u6zhNYgliSl4MVmG
ueiAtH3AjhPBxhVc8YTsaEme7NOViqiGhC0qUwa7ZNvSf6lYFb21bLdWskX+SE5EzDRKR2ExQbq5
eiu2CUnxbBpSDOIdWizS8dfKfcwYV3cTx19PnBDbcVMiAuZLSQYQf5CpR79SIkiLfGtIa7N1RJul
ljodzVXYXPLTdkdeD40JJrUM5SG4q7f8OWvlZ8sHCYNuHSV5Vk2Osaapn8QqVU8c+TMQu1mc9eA9
c8LW2yZYNmapnGJ6lnrDiYDbWhOHXEFuf/qceI8+6qusVo9iBByolSxQZIZtuf+ikxtetXixCYHD
Sl1iKHHRhpUqiUGrR7fF9btazPHsIHuh5Ogaihh2haju0cQ86fCwurnk+QvgVW+1Kv7nYhtd7QHr
TO4q13A8dE+yW7Xlcd3bZHzM1LBfQ12a+068JRgdfz6V9pKORON1ECdp4l/OkoFkPSc6MRyVg2Hp
bkSjTi0w4F7d/RSLLKRMQs3v1TCwvVYBOUfK9jFi1SCIdFdTNq02Cp7WnreINm1+X6KNcw3gDPG8
GGwgIchBYAvoVpzeB0fhCQ5uVvl2dNaS/WjuTm0ArHEwNeR3JF3PycBPFiAc1pJkFMjv5C0UY7mC
Lnv2Wc0U17TPOYUiSWsiBrbXAuKjWrn7dGvCq+pZbvB4NociFmLtTfxfyBizHNnrntDLRNVNSJmH
0VNF7tGK5Qco9pq36k0ciPub9AMzNqob0RUMarIj7KxiEDIynNqzMQ2cdtwpGA6dcbzDlKK/W/J1
eBNXYicy8u7OZFdacOeBq0di89Eh3JQM5NRqnfq7bcjvj2qP7ldFNDZ1AgxgQxa8Y3e/7rJRtrB4
Oq6e5yFb+SncymSDql9iDyijgbblbXJpPnvLO/RHQ1bT6UcfwRDXlDlqvFy+eJL4O6xm+RmWtGfF
2uLGW+5EFxM4PBqvJDL8g8vMrQIxQxdyTbW4l3hdNxhtz2Q6WZFy8XHFm+KI3vPwOQPzrXvs4f1+
OHTKRP/mhw8qtZc3HhJMXbKwrgr+tgpkDYmIZMFPvuBVnmvjNPQo+Xjxa9E47zFKoBOk4Pfurd5Q
PNYEXB9S0J/QC5bIOIWzAhJpzMwO0CtR1KESc/N6+ctBcjL97nZWbCrIpy/lPGAAS+ZfQ4wki5KF
lhxMhuFYBRa2kgJoF/kSkllyc6KLL36pgsrCeRIQ08j5yCRNIEXhIsftgRDDHc7tPBAH2dYUAQr1
hcFuWLTxDKse9N0SgCOIQJaIwiwT4hwnOTYJ4RENsoHP3ZBwHk4PRMadtG4nSF9kokqIrh0O6N2u
uW94USYiSFNR8nAS8/n3Z+6K7M4/XfMtbErWswacdpOxQy4EtLMeQTkToc4AP0IjrsUxWZLgTcxu
shwYMZ0z0lox7yGTnHrlSt3j4YtfSNmDmT5vQMjP3fDgK0nOBP8yLpkf7MaJMpm8vpZPRnwB0cye
g+9S6L6AeSRpKcdvTVnkJNn690GVjg+5naRvNKbsiIqQH3OcXSFFeEkM140E9zZKHskdUY5qJ4wK
uZjswXW8r+nXufZ//ZJDhXL/EOz5WVZhfX/0E0dw5/Kod3rypxfj4kBsrBHabjVH7yjjSYBngtDY
JMn9mR6YiNd5OWK0yQquqxZuuMRUCM/fhKrFJDnYYSrSEL18yQkiX8XBlB6Oc7wDwUlkRv4URSX1
BnhqOWD+EDAxYZ1VFTy7jFX1PWO7Ku6PBzfN7tORUS4ni6BJl8V/PFNnh94sbg5UCCcLeiE8yGz6
CXeaBLZSSea7GNB+yZLORMaqr2eJJ/o7ZkT11ARUEr5gSthKuGzke8j6ihNh4sjH7EEQJ2cBvyFE
JpCXaYXAogiov7XnxHWcoGSSY5fJqpf8onJ5p/ytxNN5BAPjP5iLR+QHWcHsvwwKynkU3IH/2Cip
2QW5amUE2xslNMoKerfEj6aeSZwrMYPXDMBTlN1gFGPvyyS1NwKpLaJawsWlL6IKuoYvNpDKWqbO
0QM5Lt3CECQb7ogp2hIvakjyLUceX2yUsFiiRKpJKUueVce8Tw+5spI0gw+UiT94Z+pNts7EFgRr
PLhwoggfScEvXUGNhDNRcRtEq7onNQenzEhPXIBXry6K52lMZ66A6o/svJMDziQ2G0LJu57YOhB5
Imzh1u6tC8+ogkGEB4Faqf/erAdf3bXy1WrZlrUmvx2Sqzdt9sYMJIpSD6mUpGoVn1+bZ/6tg19L
4BV0s9YhjYQ1YhaZWHTWLbojlZWjcGJnepbdq0guDF6tV5kPhd77wvv21zNE+BnSCMorwzN8Ms8b
R+PBcznaUv7hSKWQsTVGrutzD4ukqFPBd7chh6kFVx3YHnaWz9zJC0zlEcUl45as0HfHH1jU8rVl
j8kyvuZZEiuAF4jMcfDLlySkCCPzU7ha1ksxkJxXjjV0S/ng8c/VZv8GYT65t804IcfBiU0KYtlZ
EcENvrzZt5B13KqNaVNZR7lrzSLRR0KwYpHPxO+kAKWUAklluE0ZKJUT7BMykiQmLtnVXL6a0K/k
NpP2LfPhKK7f23x3xNg2bdBLAUAMZU8VbOtjl02nAGoW0phAMek+cHRaKpLzoqJOnJjVDF/GvAYo
sURHcXFmRgbFZDGKqzjvruPIiX0ZtAHgZQoAYjEfwIj51RzE/ZGcxrsRLEq0cbD16oGcKKdsYZlL
QB/stjHRj34avp92vy5ZeA8FFyPGu0IdJMq5pYg+eYTUUDmY/W+TAmIFCriijoP5phmWj6s/SDIi
qaWYLgYDpXMBwf/go5fN4F67Fzt3Pjv6we00D0gXRvtiGsoFcGGAFhBAlPfYFdh3JfxEXuf68wz5
2cT2o1zmklDEwtUcpIgiQyuIC/2e79JHWPudyYwSEMqUVHvnIVpnAjpgEa9Bgq1c6jKgUMUsvan9
u2SXir3iLrGLFGsNIIw5BKGq+EUt3JCoaax3apyPj2o/0v+pIH/2s1x3sjTnHpeYoGYyG50BdJg4
8Iwkkc9oTMlwYqLwOCSChpbMauHHEjPVvUs1AtAKYGGNpvSjxB1tJTBe+LjTA05ImlKR2ehC+oLq
zRpGxQeDL/CtjuhYbsCsBxdGol6awvwFLb3a2vLFhqP6AZyw/bWgVhZPUDPCsL8IaCB9DL9m8QcX
dtv3vtT/C5ILL2XmghSRTZA4ekNwvK8wTQR+4e8r2zBPs7URFWC8z6Qu+bi/ZWiWJbwsIxxrHj3B
G4JrK2eIIOMiIreiLjmhkJWHuIYtzaS6MYq4wkxEUHFG+AeKOYX/zvtAsLwk6v6ZvuHVTev+w12m
C3yINIv4iNJMXwzEGA7s8cdqlp//RRAXSIxcDmAmYcObGcomkwWnxUshqRVnk6cJbia1vCl9gmgU
+8QTFCMc+CyDWvfQpJO/LkyaX+u6Re/XlFSHCW7egWi4EJF1Lo2Vik4d7/TaZF2LEFpbAP8xqWsE
SIA+dWtzgCwvJffpOi1TIHYOaMVG8oYlf+JKYJf1CNqfEJyMWvp5igxF2ji/WKt5ThdKAC1RCLBk
c6TkQsH0G3ATr4PCYy/IJTEZ4F1JF4asFISaixB1UH3X5XPN8FKvPvswT3+YAn+NM7qEgol0oEGJ
ELjthfsA5TQtVEdix8gSukH+QNxy/ICZs4Bua0mFm/Sieh5TuqFiwVhSkL3zPeVAVnIUXYMfCvap
HPfqq17oW56Og64lbrB4ioWumCPf2Vqq55ekY+/rugVwYc8x18mirCPlzwk7JhnBXAWX4YuOKLnQ
UA/tTTd3L8pwc9gD0DAhU0gCy9RYi0FZMhHdzvvRcui5B/biabXj/kXerzCIJSMh4QCttZn01ADX
oT6ya4EKOIll/29tqcBtJuRtkjnXCMoHRHgrwIYr5PlbT08oJAswG7UrzF8gdAChdcSFp5Ou6iIX
WMbBoWVowvasoRK09E9sgDhF3WNIMomI660JK/XUbu3vuUZ5T6PGQWkitUxGIbFSw384X70i/vfl
b33aIkopD9+Xu1Hg0Ffsjsl7t0cIkBEqca5dU8YRHWkSKfXZmBM5BOskckharUUzTJOcmNNcg8m+
VZ9K9AAw8Mn/+IDYS1rEQRIYFCtrYA3+RYKMVcdrMzFZhh06GhT8qP7dmcKXzv6rRYg3Jqcyl9V/
lHQxQpz2ZmdM4Eo1+M3Y4DvhYTM9QgIsdmZbHsCSGCfJ/2w6rdfBT/4+PESsy6n+4dSUb7nYvdLJ
13PI79RFOos1VXPwTztJHNUReiP4a5rMT6iFSG2h4w+SjPynxwVu4wLG0Mp+yun5y7ASW8d98mMY
P56ww1oQLV7jAPl8UpKSJw2XnHLcHhRJlEsZhDtpzeiShRwr95JvMdE5Eth7J3iYg70jdc2ZNEv3
aU2LlU0XuSc6ZKRcPUJz9KrJ7j+sAwfXMZRvUgBqgYf0xPLL1juDwWnTI/IS5HXNwyvb4AIKoHpO
lUgViImaTBagKBw8oetBIjNW63ua3hvDIOnI7Tq39Zd1tgIrsxg2jewf5/IWHPHC/kWvGEyKWRPT
4XHMTM+JeqEOBWo4T+/CxrurCgV4kIqhNA7a4BR+4YZPP/Umm34zGZv+Vfk0e2qvqYgfSInrL6Is
5C4kc5Jk2kVAzVqOjOlYnFIuTgPQjH7CGgKj2Ym5zL26UTOR5rxz1pHqOOkJMF7PPSNftJroupLO
kEeB72qoCrwxkEgB+lyEs8JZKDGbgkrFHkN+v7WDB44YeE0krvQ6I1lHEAxOPEmxb7nyWxrXpNoK
xsPIhZMd22/Vx+kP0EDzrOkRvia4uJCkPyB3MOAWT5tAJBkrC+k6+MPIAOSPiZr99U4s+Ljz1REi
vw4UiF9Sn1VcohJJ3RYS37YLNA/f1u/FoFzGHMTr000c3Iar1e0Aon3gZLJ5vXUOkAdvV+phJS9B
tMvFK8aF/IcaQA+U1e67seDiMmVyQrGbiJS0I8SfbmoYnDgkFjBmuLq8gsuTxv6zKi8Z3H7esuhU
0ab75RvEGhOohtcOtf/nphf8uZHYwZTkhhQNWJLTUn+fwSOnVMIOktZiuvtPJaSQ+qrKueD9xUHY
PJg6RETFuDn9aI4QpBxGPTXNOXLlh4bWt+o9/r8ABa5nNDOZwQbZBIgx1gzSOs9vzap5wYndvzBr
4YFEk4OXS3/SD6yF7frk7hgRwgXCXef1A7sgZL+II6Mod3C0aYFecNLoBvK4uDa/z6kDGUrljTwi
aELfIGJO9wBmI+1v/Mcj4xhnAQ0/148O55j238H8LuRP0h+gKVLWjVdDwfT1VZEsi5mvZ2v6CIDf
2/0PDZzf+sxKQdjVxmF+vSbI6uBYkdoIBqkaxn6ND0EcbWnvT9ssxgdOA9YW7RErCuaF8GnOKYSS
C1GKniSThJbi2hIMsg7MJlk4Xicw7SNpuJQCts30MXHjJpY0/BzWg+aPoAUR1cmKoCg1MvvG99Q6
MtxpK0L1mSahwfBi8fy7dkeU3WZjZsnKXquoLQ5nzO7inbfFFjl3qp1IY8/OhS+AijnFfLghZDLp
ydsiA9cTEsbhQne+byCgTbQ1EvGT8pUk40pE0APes7/wKNzkqcSOlWSSzIPxOgoZ5qic5zrV0bxe
13EnXS2SC+GWXuE50jLu9BPAzxLT5G/XBDJRgufcrbtwSUu7OVn4KpYhYHIQYVeNoDGWmcp7HbIG
MldkcJoHP5EVYTwZaE7yFelqqLGlY0ZW9SmZSK1lHjeoJS9AR2XtOBxsbkoB6C1YI9YBHWvucxvR
2NcxeRKgyMuJISZYOK1a+rd06+7MgB+zyCarKkIsNTr852TnLMsY4gnejFWc34SmBYJj0Mhs5HqK
OGSGvr9QCkFaUwzJorW7gB+QFX91gaJqaAEAYurku2CaurcnFugjOBQq2L7pkkQUzR7AopFIDHyV
XOOxL9+qS7GAZ5sDirXRGNAkyFreasrCgeM1HB9ZlubXCeyfhAdVkGBTGlPDV2yTsxnCcVuym2Au
Ivjb5LoyI6xXEoV1AmqEsk7nhujw1uxSm+1kRHATnsYMhgRTxhL6JHFQTMVYTKjpzP1UM4IDOGNw
izYd1/2evK+H4gto+fRWTfv2n6lVRjxXe84EC96HJhCHtFH2PtPz5CwSamNefDuH3e2gcrLAEmA9
ScApfGozWrNr9WhmKaHDxX0CPvUZRfs+RziJXUz41je5MW/ZPWv9ILoTyUquDLzhr401vyBeuDtc
TgCeVPaM7AP/oYkLdgKGUiO72ZT5gQZzGv0DS2J6A3Wb/S21V8YtlizpV5aTvVYSbayTVq2gwnap
s5V4Xq4lre9u/wKbZbmP4oIKT51NJFRtJoSVIOp8ugx9QbOGKyv+MqjuUFg69Vl4q1coE/rC6tmJ
1icjASBlsL+7rrq75P7LMmUrj588ng7fOkVKgB4ILFKwyK85oALyRnk4f1MVkAMaggeLuoVtfB9d
uHJBcTnoTParYWOMBhLmhdnT6JJBlFwiJwcWtMQMRN7TszvIaJWc4EMc1F/rrZmfxkJ6mmO8Zp+7
OMqIvmB/j30dbIxk0s6Nz/QfqyO6MLVcB2Fh51s/7+3/WJrjIQHwvapjXEIUXeli85n5SjYa6eNz
EvEmzjZAgMAODE33b1F0bk9Q2C7c1MGFg4hdBQG+a//VPWLAqHEZjz3SYmi0ZzIX7Ee6LeePsdka
3cwqb79T2kP0MIRW3U3bb80AxR8/ixe6r+n3HOhsJgMxyO2Te8pCT8bZhPw/0OX3PtDVY9IL8u6Q
Awa7JrqgyHmXHW5+wvvsyex7KnDDdKfEwCURXQcB3oW3AHUKvuWQCiWIXaIxCr85ampXYu1vG9Bl
XDFqk6azm8jyzmYVjXFyYRm2l9KMgT6QULh2ou6tAsD1lSlHoF2gVmuJcsZIKJ64i89IHgUGm+bQ
GfqpQAwCwkqdRTVFT66iWSgEH6gdJoIIADdJMhLa3/Ber9UcHw8GXsbVHWq6mYa6As5pvpZRnIoU
BlukZLIQhij0kYqUgibkQfrvBrh7KxyVJKeg7ilp9JK/UwcbhhsFz5xcQ1PkX3YRodntEujz2sNt
0/GLFRFylwwjY4ySRQxd+nEFX8FIfW5m0Do4FUhVo8pxrAU6XqQuqrP5+xN1lvyHOT8QqrHA8UEd
S/F5bUIRgwO8XYn978lUgG9IOjow6MR82xnFeUw3heA4PEwQYwFNDZehPQQ7k1IeBT1oqeJcpuc5
fHDwBW9VIldLz2WuK109QT7hkOJQBLnEPemUgboOPqdTnmqTwv1N4knqQNq/IsVHgIEBQN+93IDi
GI8ZAY1gy/m3IFUkFZMBE1HzhdvaD+aZQD39I1UR8ioT7ZX76/KIhKor1WebRyDBNmk/mnkeIQWN
BnWaNX70OUxJ15TxLzvp5X1SCQBPRaCd5MZlv1cPMMfsS5KNk8LqASYzjQ31uYzC9WvXqwhfJamC
yMHfrJkDu5phyonv0rlzmO/jCAcVVwEFoCilkHyBDfXkDtOl/9zlyfjOLvJcY+a+KyWE+W0oEUvm
LBPsucOnqv2duGP4ZGKCmh/oOqeCm3fS1r+wnUwgpwyREEfZA1bBiTpFTbn8ftN5/ksIhicySQOX
nJI2LDmL9SybnuLwjxfCts9grWIw8ScR+za7syj2EG1dRuIVgh+QU4rkTbeQU5p2+WRKao9Dyj/R
QzUd4HEdoKVQsv+YkUaqu+eXDrXBOGd0tAMiH8t2pqfd2vuYkuwqS4EtqdCc2NuMBFCdCEPczuym
xPLwFEJwA1ou9vUC68SSAktzWwa8jKPpgXYIl7y0XCMe/+SJGWT6b2IvzTDC/h2t8ers0TLD+81N
I0UFs1jo40m1KeyfBIX1BxWlM7y24m2oUkRStj9dR8GiQlQSz1ZgLrcr6ImCecANSzDsN2TfefoS
P9el+AAPK/zjLhqgs8qqJ7BFbn+wMk84NoRPdq83tftr4bvTVucjm3TLH7NwxTGs7sX0jmMqhcJJ
99HCJFfAAuwiGu9m51lPQhiHRAEUCYItvcgLt5Zu48uXsxmUKJJiEqhVVoJb4ETuhGnkY37cyQkU
9WBEUvS7U8e2hi2niaouI6/2NUWNFMTiU7ymwkgSSpl0HpeJ11DTvb5Z+CcCn94ACUfvSNloLzJS
G2/sNz1yp6LukAuNjLdIW0PhXOq5S+5GC6cAbXqaSjPfpd4503UcNW/EOWFlUh9QQpgZYMkC9Uh3
icSeEANemRQ6+ufDjg5FtDngVAsbMQDkcwlX3MmhyTgBuMLNWBLJaRElHU89YZ1sdTYD0U04eQnB
5aQ4wNgjUqJj87CmFKWsHnxygRvI0ucHl3BMzMRTdtl42yfT8BeOMH0TqkLOhXDKaJ4tFfRJyZeR
mwreVwSETzR7B/Bo7hQPEeLcMboiOaZ+Km/WbAfGYnPCEuHHQAa890c7/1ovfBrblACS5+t1DDhR
zrOdE7DcmNdLagWDmM4h0sFk3PuLTUm51M4JNo2wgjAfQhURGtnQqZ8WOQkqRviyvhRmPlR2P2Gb
uAi2meiN13qQwpwIgBjGngniybDIKGRuspFj3+EwMqLBBQ+ov4HRx9coBaHIM70/HLuCljo3/y76
UDcjZl6fz0pvz/z8pPzMpxSE7fWy1e/cxAQFsZsvP0X2vS6DAFsVqJ4KmesmgdgclpW+PSmiKxgz
VQXb+iwjkhqAUFIBHVIFuEwGA2AJYcFF6lLWx3Jd5ygkGSh20pAOvgt3OO/Hr6B3p2JaK63xRmhJ
0nvdCDjcqAjk7v2pfIXSZf0/2hV/ROt8TIHMz7H8KI2pGGewGS59vGtgFBmwKhOgsOUGAFsbCxYu
pFHExp8xtcPAwCARPsEvJCAxqADzrHnYTN3C7wGSF9zUIGdGqS/X+ymJXmPQKYx88Vm3o0CenSEH
Kgpy6RJZEruRyNIHnICYhXbSnPdLt8KfZRGuwFgo9JoWEotzsiAJ0OmZqtNnY+PNXMzO0tYWaiOK
Nx6FkHj6F5JXf++Yl/9aZ9IepgdIEkcy0+YiRjDS8F4jzB8quVhTew36o/9cjV2FnGQHIksEPJE8
h+rfWcUKsGoCimft6MUZKaz3y9MCP5KKi/fgHSig0C41tBMyAuTg4uWbL2BsUZIkN9We/ZiL9u+K
XZLKCQw4r8CSXsGqZKACPVLOjXBl1vFsLqJBlJYr42TD8bBmgKwWVVx4Q9wh5sIbWQ8e3DgefOAK
ETopAwskS5rVh3RAJoeAb3IQ26ULqFfegFXAJmYCwt4JcgjAyWojRXaGuwyeG/gJfPYw0PcI4POJ
AYfPpSA9DPtF+MSIxIzoIvie1o1LBNcMOYyv7SKpFhm9EqoVgVuFbFBouf4tIiSw1CDe3hp3gacx
dPdHyKoEoKs3Hcf6/kiY3Mho+l07Tzo7IBB4q9YofiwSW945arZrhgGQ9PFrJ89xgImvufsHU0jd
1hP/Cz2Odyelx4U8wlmbwvL4eNp5JD2Ri/wRxiM5ibSGVkFbhJxkWyTgTCRnuKi/+hyqhwp5G5ej
rG7G0kPEAHtNiCkyr+Jmet1Scwo9k0SP6F8n8Qe/AskmMJvgmvAMPoSuWXNRnxeVSJ4CuAkKIt6o
7dfqWPPbCMyBKClE8JrM4Yh4+WJVqDY2vyJFeGM0cC20HUw5KHyUtCZLHmPVAd0D0Hzi5Mm/lslF
x9iOrmicSJV92uVReUNUNmhKwMrO2f8nTdKRoEjj4JUQR/UJNZ+fmdvZXrOg4Urg1mAps/4HeDXF
heE4r7AGIcExjhP/t2ZtR1nX11ecb7gemGxMhPXZy46tD17zwU1yPpJN2C88JTW8Lb7X0lXKMujJ
vmLp1tV8C3Je1Lnzuot4c/FIB3mGbujIDMD6WH+Qoi3p59MLRSaxTUJsE/65rejnykxvoAlSpmxJ
EcqJ6ov/6HihGggUbINJo4NMMBrmy73PdwRjkX4+yRnWwHo5u8x6A1ucPAbho30Kal4pWe1wG0tX
2NnjZS/bt2nv/7PowgAegSael1act//U1s3wLvqnTJNYj1wkcMao873n8MkuA1N9wVjCYZwKD8a0
X5MoZHKs+E71AFgcCFlxlAyWoQYwox1SQ8nzqIBSVz4bMwUaEvBtbcrzdCuHPjNssBMV9BkVTh3x
W3bYcFsf+XPW0HfOOiSUardcF9Pvr2jZeR0Ge5+T7i35fyfoeODlhFANOks4ksOF7YnLWRSlPxYQ
9Y9ivWF6nMpPSLSlOY5CuRVWCn3WrOPn1qS5NgUPpVNFqYdGCUEN6NSl+4uUUqSlSKVIrtu74X9j
lXgI5AJQThs41LSRU3s2vjU1C8bhlh439c9BXCxKE1+LZedPY8oDHVEsKy+6uytcaNTRiQcU2BOd
9lf2Lnxgn0sMUGDPB8zbc2ak3v4kafMPQTmNLJ0gpYLYAsent24sIqaXpbwOyLfNSAYCVd2/fe1N
CBWbiT6uWqFKnt2NUWBDSl46EJJkuhHUMZfID++Crin8BHRvdCLPIXpjjrE7FoonMhtqRsJAY46M
iZ0ebNGMsoUJJ0ytUyGK7qONoWNjOuxWAoXIN9i0Jy4ppCXVhZh0dgjsLNhjxx1Gos1nQJOG2CgY
ABxCHUtSQD9BKIGIf8IborAUYfyk53tK4E4SYBFbUAyArIFJdWQ5iSrhg7EkkAM4qRLSkg6xQCwa
6EHkY/CU7FiDcbuwVrF8QaQWA+N/ZnhGUctQBaqZXPoVUa3ZcSKHpUDdblx+gATLfC0aflxtXIu3
52Sg7q26RT8ZYbuCuLFsZBV0C9TtEgbfT7HMpYWnBXVQZC8pF2qmSc9Sz440iNO5JsUYBuCS6NfC
ZSoyS5C2ZAKH056E/XA7aqpwKCXBzVgRBUkjWKWAB+Gb/ezkhjhAMNFoIrGpyS3HuR0ejpaCPZZS
TMvDaZo0vG0stnXMb10PmrLoqLivi65n4JV9Vk2IPqGnT6uYvHbZJMrHls7x3Og7UYaCg0vqwdzC
o6648YA6F8j4hBZfc1YyV0xv4y4kd5K+j+/088nUO6t9aT8cLYXHccywh2rhYNXG2OZKirP9B0QC
vBVwgQSt54HjZnqkHeuv55UY5/xp3AEy+F4KFUaLboIK1H4ZAGihKzKosG7fkOsm78wuSAZLCiEI
veoV/Cc0OqEmRBRxELXqn1Bc6cvCxjKhMM+C7rj6JsboPhIKnqIrSS8XpjTG1J8Tbsy7M6WzNbsg
QXzkwXXjCBWD5I6+DGVtK2UoWlM8KElGxm5NaDvA5e4ZCqbV6w+gJwG8zp3Tjl15M+Sei2pr/XVk
WvukzpmezL2nY80sMR10acnI5dlQiV4I1kfKPX7o/tOE/uoDCmJk5zLGgR4a2QkQ9BrTavKMu91Z
ZkMAtMxv1dACajuypBm8nn0DXs8c48OZYumcena1vbPgUNa+6ECAcsHLyM5fUGGGHAOtj6dFrK69
rMy4JWRZmTfPbuEiPXtq3EN/qApkkJB7riMiykIAMbUPttAWw0+OiZQCQv5QlvBOudT/UDmH9TWN
GOYIQk6D0FQmqAiv8SwExVXynIYxPc9Xjrp9s5RRDs2Sd7xeQFJW2anWW/dXzcD+KmPUhaFeni4v
1/f1qY8LJxJoANZXh0GUjIaZXvDKnk8nrWHOKiu7W7De/9N0Zs11KssS/kVENNBMr5oly5Nsy/J+
ITwyjw008OvvV73ueTlx7G1ba0F3DVmZWVCEUkpIs0uVC07gmgf+HcwOzA+cXDZC0QCz6YxJ+d5A
WJHmFyKCVCJQBAC7uNijyDKIlNVx9DeVGmBHVxTH/f7TVenGThOTN+lDYIODydo3UWYVjB5vC59+
QLW0YUPDxWwy+OE2EQJND9ZpCSBwIGhDYJZ8h15Fag35vErRYDZsihGExJzA+rA6uDygkDvFsPPs
FQjIKJkzCDM3BQR/BnoMrqekOK7mtptuyE//QAL4j6tnnkSPV6AAQ0nL8MXpkEJXRXHDiwhYF4pw
xulPadsZ3jNNEPLqJm9+5IOU8qsCo0Vb8yRgYuA+0ITkBYQLA27U92YhEzmehvBZtSwFXo66u6uP
mPE3FubkVHCLcOXKz4Zg5rouJmsHGpUlfL5UodP2I83nvyInwu0ewz+gEKeoV1aaj5MvQlMAkCLM
TqP785PosVIGtg/M5aDRFyRZIYu4Nssl/WJhNNaoSOZvBAT50QNe9/j5UtcXq2hoFKi/G4sVqQZd
JKLjq8pQKC6xqFy87/IEHFGR2iH7AJNR4nGocREALlH19mbaBc/VHP4dd5foKsZt4cajL2hD0IUa
bC5wJYbmhuxdmZE5tPea1NGLexmlDT7R10Eh43WfWf03S5MPne/DiyBdPquej+cKXcbMiFPtdLD8
dFx/mAO2JI5xUlVD3C4RQzXDxFvwwV6G2oYMD8mzKYojWSycdjI2wCAPxAJ0O9VS3cD1yM9efZyS
PoIpKAVpAmNLN/xFFKBAdkyciopv4SSJDYa+T4DfEG1p6QQbqkmAD9C1msfTBCs5iWbXDQ89XX72
mw0FcUIEYU4pql2oovIvycFDSODui4lp7YZZ0jcqXET05CLD3jlX1WiU7E5+5AwU6O45neIRCpQk
f0qOf8fXtm35nwqpeCyefpwNxroTsRVCoIZC7JXcQy5Qk8k0rKKKVSW4s1jMFicbH0YCpPLBb0UZ
Tkmd0VIJflvxFvtdyid8Tl3XVpzY1s78N60Yc2SCDwh7ranovFLMIEWo6RZqi7+Ac4hA9v6qD545
i9mI+vneXoeHn4KigcBAZ2aIBNXpRu/MjUmTfGQY5qV9EwspWhNAd9SYiLtfYZoj4p3JPHiTIoeB
c9zARDbz+Kk+jp/nKK4CLQ/WqROcNo1ei0pWuHMXIqMvyAnwJiGcUtnVYCoqwMApoXWQI1CiToJK
jY8ZFJHbLadGYNu5QH4SRUYOh+PCodmwX9lNaT/YjvmZVIQXjswGfuBOfLOgtkSd9+AIaLJiw0Td
AFueMWBOwFE+IDZEaEWDNl0zhhMsl/YbAwmKDgk/vKtHKLkMJHihInJy4DfMqW9C+AY7WrKnPei6
H2frB7+LHWqKtx31e10Mv6lJcrKKRPOA3WF2JWue9DeOjbeFOEqGvGgYsTSeMtcI4GJvCTbZgC/W
2vxmk681d6RpV+fVNbBVrUA7BzRL1/PEY0WnpR48cfiWrV7hKUFRw9wtVn4riajrMEnXV15OuEsY
UsIcpNhFjkPfzYDg3Pr1nbNoQKwLyCrKPiFHFwa8OJRuuKczQ/MtvSXArOlHJhAj4Ub3MhYHtqHJ
UYBzaOI2fC2Z9d2QRCrcUMrjamkLyIeiWmhi/sMAE5v5GfJntPrNnapKWH0hZ0AM9kVdIzHMMVyQ
0v1UmrZVH8V/7FXv6N3MfsOwkRMcsPe1Yaw/j6wLwZo0uK8zKRcNGgp3PeYy/pLR3eqdO1SLXGrr
Nr7P4b9SqxG/8bamfqO5c51ERsHMdAFueUB7g7mEvCeW7gkBWOqOIRKwzU2npfBUc1XQT1Gbegv3
IQT0CfmU6MShrTAdpq0FKMWvhm+I3gsuJzmI/nG+8hRJtQj4fwdYWEPEwbqYf5GyApBN6IsuZ+HH
AnhFCBqoI/AleWu2gTJiBiPB/Yz2bKfoUTP7Vo0I99SKtssxWYoYtMO2XJcTyWlVVNF9Ndngxini
xck0Ft/+VeJzhxLG+pLoByo9tZHoL3WRqCNUMH4yPdIMtf1vqIlEkmcQS9IyG3WRxyUMD+mrdPZK
cwl2nVMHWhZ94PJgIYjSSgmV26r1M5XdCwYOoNoOwRbSDbD18cgsg16oR7sLlAHAB2/Vaao7OFiU
jNz1g7NvDIXbaQi0TYJvTAaJH2ABmvfI25XqpDl5FBCdQxbicPLCHE5/SW+DiOFP0+LXCrwHssOn
XrkxhgXEBevroCfwbWQtsiM9iu5GTr7EWNbbUd2MAIID1n4QufETAFRDGAhBYadDYrz+zbn2wOMi
qrF4Fuabfh5KMIpioaOCoEB7HtPp2kD6KJlgCzDulNxFBLnlQplmysUlk8CXkqHBCQicVlxxKO7r
q5GxydVmTHTvJECkP75wTiA0KyeMEV31gSqF3Iso8rZQAPiqgtbjdcyj50rIT2vFOFsxI66TteXz
dXe6mD/I6aBzYw4o20BE+O1GY0yWyyuaHEoJ+41RSvLiNbhT1Gzc0IQPb5ZCghxyVUt96aTbp1Rt
E7Mbf6z9q32uf+G5DImm4fcv4bLA1qiwzJIBQqh/5FwXHUfOC6L82q9idOWnFGWGKzCwrEp6bKIw
qP17kcSlE5WXrMFhVbEYNPPeHF/LoQjS9OGroF5Ejak3yroziF5OT/JLRDttAlKxI5rbg8AIPkc3
JTQAhfnHrUWjibK2Gh5ZS8PnA3rQtDd8svG2XNQIMGvZkyhtv88/Nnc8eJ0QVtd2avnC64B/J+pO
26O2i4ruTz1C+rCYx5udk9UoObtIwYwngAG92U2haKV1TTWTootFnyszdE9gBiGLW3osxUVSFANc
JJmyoZh/YNVbcb2Pi3eHXUtyIyWWGsShSJabOpcpVljyD/KmgdJItCVNydwsj2nbwGpwZiKC3WjD
CTf1KbuUDc8gXXiJaUlRVPHGmkDOUVCwB1OwiyzG3TA7qGbHsroNmvYpT5eBNMoLcltQdMdIhr3X
9LI5FC7m9TxBBGWYHzB+5d8FirIz4RQBu8JNR/FjTSVjuJEHkSZg826+C+UG5oEKYeFOkudQGqOz
BeGgbUfCtQ7v8HA2SJH4j6pNQKD56ogc0cW0vE1ZbRnu5E4E9PMzPA6u7AZAFyZ8w0TK4jPkL2wB
D35eSWDNJJdBoCExtUQZN2Aiz2wWSjzSGu5/M6GPMmw2aOHmOrmGcEttXGC9I5SRJGRicjI9oJWF
nSi55dinq3Gds5dmGtHuqIDCDBl8CmsLlFbHPmQ/9LfPSmFKUPdpdF2WMYMrAVZMEcS/dMbTUxMx
uPC4lXqRGCzDUAM7FdI0PJNGwy0KhUJTrctvyBnDO4sa76pB4feHQTRHTXNsdMB8qek5VxL4eJAv
LmgVHiQPx1vXa9X8Jv/rf2o564gqzY8AuQ1gddcVHAiGgm4UuQmTn9bhN5Xa575Iwfejvrqv/fTP
0a75bVNNEbsK2Gcps8Fz5UeG2To99LCdbuZDODKtlEtDzyLQsTqeBI6c9mT6OFV79N2NVJyZVgkH
cUi4R32g+tskw3d0IN89gQuAN0zkWuvz8PlwD27xAuNTKsGId9ZYDT8PQIe4ALxa8cDcu8R/UQqT
VIykgSSKKqaD6ZJ3bmaUsjJMSNYoVAimK5zzUCG1Ylva/LazKOqbSWgtnIbPcVVOCd2FZhIy4hSj
TpKH9GpnBkPaTcilVECHRtqnu0dS+s95EohqniHAINQcqb3FlGKoMeKynlRDEhuQ4QLXytNzaMuw
kAM1xF2m+/2nWpOq6pRirQ7YI7YQsHt+RpMUAPdbC20cOyuarrFE2EQnAZuAb+/JU9HneZdaOCPp
QeBxClCmXOB9qNPxj+XEEwcDtHMg3M1CP920wnmuBgbUVtQOiRQVEcwOLDUwCgD9kiQlWIM10rWd
Ytt92AxnLsRZlniLhpWyPSUkQF7kpBXi40/7qmIhiYhHD6Sv38VEe68h4H9WGzezGWAnDH0ZcnZn
u907rNmxmuFe5fT8/GCWvdEhnFyPAcU72kKeEZ2IYQBKryC/0jmTbczO8A9oKQPSHql9CqIbQ/Xl
QDSQLnBOkPSLLRhVZDzd+Ns6fkmBpx+bkKfhlOAXgwmTjX/cv2pYY2do7NB/Nh7BXArTISnL16KI
mV2Xbb1TINQRGi3b4zndDasmNJudKgqEy7E+waNJZInoCg8wF2bJIEviuXJxIiR/wO/AplguGgYx
BDmxH1Oh5A76NxV308fGw42rGEg/npIIm/Fnm3WeWPwMv1OzZgsHKKq4IhKsHVGgUHJ4XzM/5uLS
08HKZb0GtQCzU5pQQaWc/gg4cKBEpNJIwYs9Ie8CBhgMhB6ZG1vUsaBpQyN8n4lMYYgFzFoInGBJ
EGAmgqnKCmwGVoR/YxGXnzYv2fHGmfmnnHpbLCJSj2oapuLPYYV1bia1fTAhHk/YDFL2AO9D3KZv
DgQLdpqbnbFxy69MLw0DqnNAZYG2qbAT1KEELPpyN+ADv/63zRKlQpL7ucuHtLAU+5y0w+wUbN5w
m6Du8lQUP/Myd21FOFAI3VmKSweo2ZmomYrnpVlDzN13qUBOmYHQcYLSBJrkJdYO50Sg7UtdPNeI
VG9X5U1QbpS5pw6nXaM+uzvlmXg705aTdcdX4TS0NCnIENJJxgwH0yCIcMAbosJ2Vw0+e/ZZ75Ir
S8GGd+pOWHKaHpAaoGjXCgp1aGE8jcejWXzzInvHhRBDDRxCNktPiHWQ4SEwBOQL7gzGgXig/G0i
ECgc62zHqAhbiGKGqYDzP1VuVGVvc8p5M6A6fCwusqPbkevEHQYJycf8LPoPwXGar7A2SA34YfLe
hFbiyjAoaBCwQJ2Lk3hoc6yXjMj8qgjdUw1EKLZnSi2IxUSzJbXxD0IkkoAoO+hSp3P/paMGkzEp
vfsLS4ugmnjHT1G2OhHvxf1utG9mA2NpeJZ3JEDQFrpnd7+qJQmumMtV9FWsQZem1CmxLG0QFFQ0
XdumsttxC2NIOiDG9piMAYDlKOlM0h7uDQZSDfUEU5Qq/yOa15SK/LM2nC0rnHsZCd8PgDsPA9Sj
uymezg9xlVHshaTrhi73jiaBDHAwVmDGxH2EA8bZZxY1csIQ/qaNF9Ganfav800SjoHN1wDWZ90/
piEtNGkKupEGYEboSs7cZN48zmBsrT+/wbwnUkUAlFaWnq3dOHzJo/1reu4vNgPXZT32gAE9XY50
byS1f8OCLNhBYGKuhSAXqak6Kac5Gz+dOZYugCsKux6PuiRgFIn0F2AYd03HGXT1O7xDmEUeHVu6
ScAsmWEywvgnJG/FDsHwQtJj3ULHEEePB1FhjpEukSgYJ//zFu647GBlYAiYe0rudmmQseo7jH+b
nficJiSv1Adj5kVQM0sczxPY6DEVFwGei5hLDmG0fa3M8lbkzPdpGH6iIAM2FVhEb8gQ15hxgixV
dTSLoaBZaLA4uWlMj3MirTAwQrl6N6VmnikvRwS2BUa0D44s4JIvKjoSW85zZ0xBDSl+nY60Zlrs
OHx38STVihiL1PcDClB6V2QC8CmQMZoIRrMo770K3Q+WoUIxgYXbFNgRYXvLgkMm1QclBlbniKrC
ooffnh05fTkwAdD2H1MA4hY7zBBMKP9wh6d77K4IWuf/kHCnUcdONeCPLSy02gnjkFQBSY2CxZiS
93Qvz13ABTXCiICA+tUVWSRvYIlDZkv0CTA4otfh7LDIFjs20FmWHwipFjJ/DToGR0K1I0bw+RTj
wItDEG0Y8k8gZoCAvK2/uGZriGk5NlReepfGwpHRnPJwBPKGIKD5iAK1JuCeF/zZc3A3DZWDuznS
97s3z8zr05AGUEZItOFI6V6btqMyleoLsj7ON9kbvq2U4TnuJdYHyt6R6tzUEfaEFznWIbFbcDM9
JMFnK179DlcvGn4kMjd968Y+LgfCNyeUzCb4MCherLuGqc9TTg14EqNZsDgCB1pl7jWdKM5+mmxv
WFr1XVeI0Dfigq2pmXDXo3U+DI1LTFYxUVm/SxliQu4QqWQsTU4HZXQHXzOZmh4HZuKkc340IDiq
HnF4Q6F1vlMjTo9Qr+pHR3MtRnCUBG8nzhoXpv0fioSH7xs9Fe1ex+OVFkUMANyk2oEIw0y0sgsB
DgYneM8iPeUOkEGtDwbM9irNAXavxbnUWpajyR2yIdN2Z9BHOUcoEk8N50qJGwIRcz5o7ucVmovP
m7Ylh+zCs+kp7ZpII++SR3rwlDAXwaN15z2pGNiaaT8DKCAupDUUdwOGcrbk/elArlQvSfmQc5u0
X/GvoMtWnSCkOMFs1NI6J0HhfcfAOmJ6LzLd5oDMhK6R3+80UCRtKXMGKgEdeui5FAHDsHTwXoha
+KzxZZ05r/b6X80orpU1fxoNInnCIeQmXEdQf8IRVgT5QwE5/Ha0e/s2n/32CqGFjnUqeNdwCgis
FxtSHTJD65klKg2hqib0wOUEaBKrKUQr6f2CvfFtCMPV5oIyzoBUmsN/n8aa6UEGTJ/xQuzCO+JW
0lpaKXjF3mXqxq/M0wkFMdB/0bBTXvfiM3c24W9xKFQLlaajJbi+XwRUbhV3Ee/hfVSq71G8IgUp
AWCgkZAX4JnforEALCyFH2Wo29Maz7tot38v9IZaynv5fZAA2BJTdaAw56qTy6tHR1VFJ/ZUk4qW
rn/vRP6pT/aDIZKSU1VIByEch41IGE/qjXgAe99Vk2Y4P8mqteIUJrSQD1XLjEi0gSoAB4ZZhxUM
gkTHwSPr0pzQiheZODgllfcc2/2PIaURMjD+EKRIydA1kBF7JdmmN3DBrcxfcTx+SGdMSRkjwppe
3nREd99YGVgISsnMHV3EkCKdRCtMEhB6CE9ID6xBv8B5JiNvsAEIl4yeI1H4Un17cpNkgSpVPWKL
Fq8yvGimT9k023vnw1UEIOvO+g6UCs6qw8zZIeLqfjFMLZiuAw6I8eTG4DRmdruD2znNo7NTk8rG
lYVSSEFnIm3kUtnGJ/vepMZ1xgbA2AIWM4ZkuMwokKxNlgPic/6f+ENTTuNnQ9h+zWf/VxoxlTGG
w8TLluTE/ANw1FVQJqI5AMMHYQNLJXMCzpIa4BkQrA95AEw64OwK3pOf33L2heR12IlLIkSh7DnL
Q5aEyFBXstDI0qUw+RMGkggMfSzbu50jibWkyM3ZI5QeU891h03tUXRJPDwaGETtjiEFmshiZTQE
moGlslEaDF0ayUkNr0MG4MGj53ZzwT5xu/E0B2JtXEk/amj2Ul47YxIUDm/w7GhUFaF86Nwz5hCA
Xuc3fc30YOsk5O8QaWR9G7U74CaT63cmQMqA2YsJ0BUxT8OZ6HjiXwpuz3ZE/uNRnWS2aJ/nEiEv
rEk+8VLJuUnS6m2wOaDHCSQG6VNsHDeCWA/MDYJj/1/J5IOL2C06X0BdZ7CyMD4Bpg6GyHzf5TmL
g/WpTth1jzWc0CeQM8c+zR4ICPLqnJuDEfsz2REZTsj0C1swoufG2BnsOcZyiUSguSiIVGC5mG68
jpqQhNiKpS1GSIg3JUaFUhlBC7xlvsfYY10zfJ8JQYqpG9WSx/ScpXws64jCjyqYoleblWClM0pg
B4EwbWDVV0O5j1EFVvkLxCauI91cTGpJkZfcGFra566z5V3eqhysNjc/OZfh51B56p2/NekjsF/2
QQWBSK9JZ85gSw/y+SbmUw68FX8BEM/960AriLOCG7C3eJw7MbwEy6GmdmbbGPiDRZwzwbPxmU9f
wxv3YG6Y+K85Q/NCCwfpM5Ewm2ZncV1GPWh5fuibQtODEPIHtPtFzWh974l65RbAdCAuFSN9BSwJ
xHBnjV4vDAinvbPKlL8nnj96gqKBbw3NlJB6ef7ZExK4+N42PmqfrETHKKoxKx3rxT6jlhH1fNlE
iRI/eqyQeWOps9Ck1UhiKSaZKPkt1tIzocuWVAsHR+0uztpcDitUYqoFQAVo0AWq5CLkgqSGA6rA
BlGjCQpfQDFlxCwBgdaNYp8b3fDFsOfNnvQZcdf2hVq18DCIC7t6eJwLmqMhl+5HSNNuDuco2Ig3
pamWrj2Gq9lFz00qFhLiM+RGRY0CSTIVlrg0tYynsL6FWUBRJI5oqXjjH9QTk4fPXJUeYKVGV/jy
ydByh5E2Wx4fJcdbo6V3HChxUtAQZz+ZZa8m5FCLZk/ECZ2fLderwZBHZvOqE3BDnFMu7PCcPgJv
H9oBGRkXFrwrbfbts3PqH5JxetAVZBHt+/yREhwWzwX14MCAQXF6XT3GCOorW2Xb+3JpzxsUwjO3
TPwYhUg/+FLWlhxUzBd2lk1J/BAsP+/zlyBOOoT80MAcLykSNqSfv9oDpF44hKjKGXqNUuLLFB+c
DTIxqwqoCPijObTuazw59P1wspmymbEU1RlUqaKALxLVaQBFbVTv6nNW13nx1ZsSbAXcIZxzupJC
GD4ttwe/L35CjJMHXkq4MQh71DbY/MCmVIJONCeYpomktRYbRXd8BaxxHl6oA0VrGlDhMMmjyNSs
epLxAEgTpBJQHRmugwD8osRnwplzVtKK9IUS8w2p1Z+T5OX55FWwSnjQkvPnTggNO4gTKClZbRB6
pkIHjIb9naMVsqtSY+cq2ILYGSuP7CSmMZTpdFHQWR3nW3w+gD3osLA0Q87wlRLLf27jZgbmpHSB
wVJjfte/99Zp+OfZA7kxckccPq8dpu/aDuTfFBGIZViMKnOcinMgOjn2ENCT0pQSHjvuM1cUHthl
FKs1r9BNdTqIximZjtHTnNjuqm37pgBlO8H9GUd/TlhzcL0US36v4vS9ZPs0WpBUY5+aYeEMGYTh
RY7bHt0kDlDcjV4G6c6l9aTFx+4Nfoeh4kMCwNAMASqAM6KJXir7bmN8ijUd/FMpoo8YE7EC8iip
4vzjeMEDlPjvJqDT1AjOBSo+7mneJioImhU6k34mdMnxVqlElxniGIqi6EFZiQ7zCW6FZUn7CUs6
KfWlpdJciIwoWIwSHHBU79alvA2SbfoPSyaGWQP5J9yW6ioa/b8FU3eM4IULIrI9hIrR+1lFNcoq
cZMQX5ImEb1tLk4meKjJXh/usjPY6rhZbhCi24B+YZXhtxIKidTl7Gahk8aaoZCdF4yFHBfKYR1N
C/W5YWJF8IJQMCNaFZVGytmGq07LK6ws8T11xVQzCJuFCOmMQkR5SMPi39U6X2l7OBSXTab8FEdu
VDQLYJg/xeR4SPD8562ANgRCz+LloWfjt2FdA9+6FhLB1z9+BI0Tha1DdqG1gLnR+18BQjFMhIUV
o1pMGNUhsOCFa6AWZ1aV5ce3fV9/oi97Q1jAqz2ZhWDBld7Nq5iFNMP5B+oZD0KOQGoImTajP2SG
eN4WzLNo4KnUMfuiA0U/fD9TwcPrxVfPNGKfcID5uB7S7V8wITs1vJnbd6lfexlTBkRqsRojcSLb
HeU2lDO9mayAwHWf9LJS8Dqt8yXwigGi899KT7oTRy6wIY8nICkBNJD6pF81lmlIJHiHDFVNLDX5
DF36xJ5SWxlrdWzcTfksMsYaZklcnZxCEeIMnUzUS3wlnaYaJzZTU6tiLvufM2W1i1zmVoBrUcM1
Xfqnn2io5AZCQUPUg1tJQJlmIny9ChBmqbm1xxXMFGBHkg7jIyMEKACdlEiYwKIPRMzOQBVCn2hG
2OIKg4yPIhLFrACo60CaHa5vEMchqPrclzLFn8m7OsXBDV0MiMi/ZOFSX0A4NpZcHfP40lXWXofJ
Pt8F5IuRdR43DWwRxF6ejJm4qXZqf7vZdbrSEni1/y+Z+CSil2Dg619V3kZ+CYR8L5YX0FX4H0x9
lBe+WMzVaNGYrCp0YG79bA5NqiFWc5Dh0NUo8gHKzK1TLA0gQO9LaxB4Rfhkpz2R0BX2TSdPLW9/
by286Fk0DkzS/znrGcwkyifMe5AlZ5TuLBWhSV5hmKU1m0Jh/qAETXumqScH3GlVFVKeG7Vg60O3
+SPr2+phDLKVhYYyIaoz6mjM7+GylDzWIc9/hNx1wyTyFpydjiGmoyopyZQleJoRYZ27ZWcy+zcr
W6fuN9YrzOIKhUkq7anlsWwyVk4Yqtx7Xhr8bsY1fKz3k5og4Ku5U4dmJLtLZhkTyxRcz7TsiKBg
YB4DtXY5WQwz0UVutDJpIUKjkf+XiBzQiXhCzA+u8xXnPlrhML3q4u1Yr3qxMGTrumwn62IoApsv
bbzlRKQESADEMMNuqiEJgm0zsoz45tXU5LdZY5+y3MTltWhubphHLpSHctISFXzWthorBuUzE6JO
13J7MIpsiBuk2AWjToAXHdwmlED3p/T+NOnvjT8Md9g4c3xypCV1hxLFS/FMVUAfTBa5crphWFyE
ClAfoi1Rc4NspnLaaa8rosclVzP7jOUqwI4cKkaphpssq7+KjJGijEibHssX2F4QDg4AZ+QQ0dWh
C8RHFWzQtKP0QAPJygVElnfrtIQh4T8K/w0kHAAOIRhtKJSYOh/fm2T3f5bruGSfQm79jwbS0Cfi
BqVe6RM6N698QraXfEqOI/weI7fpcKOHoSfuVy584ZuBoIVANmSK4yQKMmbN/7wcKX6N882d1zJO
bzTUcFmaxIZici4apNRjMcYhSglfTM/CNiI7+AdvHbNkl4xAqnj1DYDWcIAJKc2CpcUPP84zSSgM
xM1Wnf9mUfLULZSluevWd8kODArmyu9NuBDDtvyd5DzOrYOJ7hzzFDg2+5HZBr1ScDvWa9rzk5yQ
UWU80VATCJuVA86cOEU8IltVIH8VzHOhykrso9XmigK2FBi4Ecp45o40wyCOat2W9ipethV/eZM9
nViCeh7P5WLpMS/RVbecAMgBRn7+yMXueM3Ztt7rDbcORXH6eej64xG2R8u8HmE5lWxHAzpl58vA
+o87ZNhsfIm3b7qD9gTb/9aO6BVsTHdjF0ln2i+AtcIU1bFE2IPbTU/FIbREpJhU7IYoRaPwKCJ8
HHATWJsF/wXw1QzDZ4EWxpX9fXu2pTezjCubDcgVf7x/Xk2VcAqSbUZGvF6HyqIwuFl5B2SRcKJd
ZA+0JdZzOeqdvzo34Fh+z+ymHQiXveh5IXctN4yIhVxJtIESzX8wGF3UebohcaRyJC4z9mhs8lRk
6fDU6A4ezdD7ZK48GoGiD2ihOFRKG8+U46vCZInXZOndUDhWPT1smP/E7tGk12uiITRWYbzE173V
+ufSrwtsWgonhCr9MH7F7MSH1mnq4deGhLu93fXq/82O0fuLQvmsr06Kw1ufc/Gx2MhwCfaYs9BY
ZUvbtoIgn203/AL1CABX2GZwPSQ5V5ytcad3HTPr+VD1pFukSlQMV3XRe6ht6lOh3q0jUJrQP/0U
Wr83ft9OHmIyT/Pns9srIiv+GHVAPJ2LGPi2BwP5m6R8f3aa79XzzFjy0UN79W2byoaFOTzQGdtW
O3c0EDsfFl0plOAFSNSTABA3wfse72Pe/Xibl+F6iy9t+051cpMVrR0WUB3TAgbhd4XsIHBAkVHR
yMurk6d0IcdAeT9JQTyWT3bbhv8K1tW/OydZVNW3K5qTuscdJcWB8i9O1kA+asF64mao9TwwUOA0
2gjqhDE9jqO9F6RsL/PP4Xmquds02QtRNwbDGXpOtA1qyJnQyOk8GE1Xja6va0zsoivashQNGJta
eHl0WzWQLvasFdx5VM/YiuyDuT28qf1x7FX/o2BmeWdCP/oC2ERy8tU+sWLTIgeiDgIQdXnReEzU
KEXgBsQgOz3eNw/0qPo2FE1RGrAPoSEkAuXME9VwVqfPChIY3Cx6TKdtxlMNHHyA/N1kzC/MOJIp
RNEEelG/Rz7GdKPch//gC6m34iCqmJjCSVSLfQaIm9dMFI8VFZMotqlPmXxsUlQERXIjrh7RPutP
mFXNLyPui/hWGJ131yuL9AgwUDVu7BkzW9dd2u1XW0x1zeK5vOLPMceHAhk+s2ds+DZ0ElVOsnET
DXymnnBzhoJY5mHzEeVrQiAyKBogreDGBLZdU0NuI20mcr70tnY+3rW4EKFfRdKq3ray/Uofer7Y
hF+Svfi/wNYkffkqdlwGiI8K9ofgQTTvnv3kzICSQB1XKOyoLCL0CQXE6grvhDP4DVcA/h7DwKxc
+/dR7ftPh1LbF0hK5dc+88er0ZapLC3tslXY8bAJOzoPV9gGke9fdbXCjohiJq1mrSijs/2LTN5+
Kcu6M5ruuP3H8T9eEG35Pxufro2KHtxjMc5nKtEPdmvx5U0WkKHuQAyz53xSNJbHF1pEuC3naX4a
K941VAQfUp+uilEtDX3B/4Pcbb5G8MKwmojT+pep9HI/H3t/VfIyWV4Andck3aeil3IRT96mESnn
AtpmMuwJ3KYu2e3ovJouPE4URDw9yiIshrBpE221GvWLxRemSVinQxcyIdDKxWXD6+JP1geLREsC
nh/wt9wSDLINdjJ6898y+pCL4jyFZP8TWz/YFCuDKVli9z2b6/WutvV+P4xB8ZruG6BiOJSfq76q
n/CQN4SLEW3dkC0T9KMSp4jC2BqFeNWenze0m09jFMDsyWC5O9OhTPvJ+3OOlhcTUtacJawg26Ur
WTkDP8J/naaZNSqfxAnpr6jqnKYNG+gVC5hd/VrwUX0H0AA2OFKgs6gBkl5F7BuYdX+6MPVgMN1c
Rjthxj8cUac6xALXhXxCQQRlByk6TnHS04ChJg/DmFfXcaLad8wGKF7dBskKcOji/74IYI8Zzg71
Hvnp4T0bYMyfqYXBgTIgr383wiwDuiHOtllKeRDj8pOOIGRNTXB05rEDz+J3MaAJ9pE259xIuu6d
Zi+jV6Vm/awKLsgOEeI5RMkEWxO4SBp4HYtrFgdF+/xlJKcCqjgKdHOQjLVqy+tA2WGivthxF+1K
LhIm9agDO33jdrjBa/mqLT+fIW7xDWgMK2JVlh69GkbjH9ME3QyDbRakqZQmMi/oKWdMr2+0ZmIB
DQJUM8UE9OKksQrRd6a6goVRsuEvOIeXMK/RWOPZTDDlyDVGRrm7kIFLYY74ca+hQHHIDlvtryuP
Hg6GGDV5qDuKburf26nKv5tNdvKV5GY7wyNogml+hX2VMtGVeaR4kGLARynu1dO9+MWKQdpTulN1
mogv0Xjt9DEt+ma62tpVv9/zPuNUQggH2pcSGyKvOah7kOdYzA7tFvK7UGbu1SS0kNYetJnbmTU0
BXxDvLGOL03EbUgbmR0GBdNSjLk9irhhJ9c1R1y9g5LytVGYLRZhrktWMrbk34X9a2S3qfjy/75F
whgXd9Zh6xn8G2wm7sTAgeJMYGCbvdJcQkMd3O1GnqqZyZGJqTgPciZmK78zllB87BNI1LBiCY8j
67aaZX72csQRiOUfdCTkQSvcmV0mEaiu8N8AYEbkIepaCjPl5EKSWtMTAbhlZEFLWjMexBtRthk4
WLMopWCk/wU7tN3tEp39h6KJcEC1Mvq1zCedyKApuYC8Z1qA3v6MAFIY18l4QQziIZCneIcw8ZJl
Ib34+jhDaoHeLo5bmllg1nbvcX794lzw1QljaAFWiiWoDsIdKJJHp9uaPXoUqK8VdjQyIABUhQUl
Au8JmxniM/BRxJAwEWdIKAZgQRvqY2fjI5KkLaYEnQUwFTGRW7ThfmVZWMbauAUECH4GFEXA9uRV
7/FzsvLlnM2fW6fhlp/IIg7MjvAKwTbC24SOuk3mDkxMZgNKUbwitGBSBDmfZcwyFnQm6qztdYN8
Ig54KLYWUDon4kqhMZ5veEOWijxxIGlCQ2JDOF64bjL1w0ySxhyLelkkq/GIw+H84ttkYfLxTUUF
vcgaDBlFitMwgyUqZWpOCjl+bzZFeguUjqOBYnZ7CiKGDPwqqY/yIUsR8JwVyOdWU8CfDltXWDps
q3DYaHaRpECNBVQS5gJQUOFLt4FzVzPRgpldjnG2PCqlfigWpnLLyVh5y+REC9MzEX+uOO1/pTFt
idqIcRdP5KFc38FyArRqJe0RUEANacZNDUaDhJDaIZLvQSf/hZTrjXfKW2B954RWRpEYQAt9DXOn
ChuXg1u3e9t7JHD6tgk7kSPw1ZlXxVelVzN/MXxt5ybKBWMdKrPa/RVKEhfd4GGMQ0xh37NDwLtN
u9bHq0UGrrEoCHuxVxEqdrOrnQs5YnLn4WJSyZ/YmYbyT0HJDwBjAJpICJaro0+a4YxLeudBb2Oa
xb207cb1ZjELMCNAWHpyQydvCG7izdYEWR5Feh4GWJojdHFqanweYUHlyA6iageG2hl0IHuAqOZD
6C9aoFh1VLid+U3oc98xS7xethQ7gDAmrsO3eBiUILyYu5Lp6b8iqfJnNqq9U6csB5UlkW5MQoeA
apER8otcGaULIRi06i3tBZzl6yBPiP+DxWZuBYK7CNbYxxGAcEDLwt2VAA3pAkEuNICrPPYLuGQN
FyQQOmiddH8bYW0vVNMYhuJYCoEG5vGyfyasp2yo5cRiEEY8EzudPgL8OLfjp0lY1Mh4ZXzP5ub9
l8pBEcLqI5yyGn2T7Z9O2dyTKHFwyaQKTDDD1QLIUTo5s7eiAksZoyeR6wsRCkYL5i0bmY1lAAcO
JoJJlGASThXpuD1m3SCmg8M0J+i9LSG2NxWAbgrKh9sJwTQFq5ZhNqEs4/0gnvWuNteIeyzH3Upk
j8kI2c2mFQZScLmRSkk3oQ77TYU9p3QWZnLTY0HAv+T4XpRsnAFLOHOqV4MP4b0gGOkslt+oMYAM
+ZgJpsv32AT8oHpVN0c2hbcVEzqgdH5pY0ZTuOFc9o+WSVBd92qcfzeyud1NhyFaDI9uG6YCVb/V
Gs0lYhaanwqeUZd3+221Jf3dLHzWAv9gqM9sAPMGotTFKqLATZeIVEDTckx07r1Y9Lsnwmz0vSwm
msVGLulQdoy8C7esBKX2ZydZUwGWNRencrZlg75sSCdjO3xjvdsEiYbNMJTRUEEZDd5NkV88VFtE
YdawTeQyd3XKV7Fnbrb8fbqBxlNAZwRXQFRk3xTfAsnLtFCHvF2+XiRMBP8nhotMpeiDdeOYWXR6
OuRHuRXcGkfSd5i/QtlYOIaGKwlHu4HBfTCNdtsgnCsXIkJgeVHOQdblb4B83dYD0IuPpe4yGUCT
NBlum0TybRRT7IKazkjPi55nMUQaKNjy+dzETCwWBb1kvFzhrgjq5C2jvW7nGEtg6B+iWzf4CAJX
8lgyMWDyoHYaNv8JwyvxsXSIkIzNh6D2uBMTsmTuK1pcxok8XjnaNgqfnB+vG1SCCX52niZHg1fC
qvoPUjpfVaDBTywX89Ga7/z5SkrlDEEJnY2+rdIwu48x7wQX2qLX+hQwe4fjKnuhdceo1NnJWYpf
KgQkB6KvF06nVjGRWUToBePyu8bMHNMJR2i0SAc8svOfeMrT3lPQHzwWt9qPkppLJosoqDueQoYy
4lMjRWVG35q3wC6GcCZ1ORPnEFbf/7F0Zs1tW8sW/kWoAjHzlZol27I8Rc4Ly3FiEAAxD5vArz/f
ap6X1D03ikQCe+hevQaOOXsnxpmDQMzZIppkW5D04M7xirwomRCNLm9lC5IVbkPwaTgxw7WIdjBD
aN4O+48E0CuqICY7VGBM/XnIfpKwBnjfzY5fu6F3Hub5PaqR/Rvzl9oeQAwnWoB6ToqQj25TbauX
ZYWc91z6lY9XeaEbzyRsF+QkJm8wQzEF9sGZh1ImUnyOnMDSvxhX2UX4anNWjME5CDSGDv7t/Sl8
cMBdBOrwSMyTro0FpdasbPw1XmSlyJ6p40fY7O0T4+79zRYGW3EwvysTIJrPLtoQ9CM+RwDyji9u
IK6wBXfl7FLo1Q5DcMPqqEf+bB68m2HPBbVRTSKV5haEIPZvuRYxfRRYaLsvvw0hXM+WCqkqBt7R
qb/cmqgKBTdrNGHQGIDvZj37doz5hWY9YGzLceEMG5ImgFFJdpoRyGS+VwWcedIsujMpHVcb4olR
OnR8duGejtbKaGzSIayJ8jBLowG5FYt/vkQYsPCiU+a+LQNw9HWStVKQmPSbq2s4DPyxAwIg8C6Q
ZmAdeqv0xHwD2R2Q58RM1eNp3SgLwLLcFwezAeQbEqV4pLZuchJTQVW0/84RNxYTO1zbsSvXCb6s
kPm8XnKPgIOs4tr7lq3YtR35+TyTQG4uULhDzz2zBssTLU8JiQwghTb/jNDPjN2gB8OcJ6HHUlDw
/TMrR6NimFWlsSX9WOI42lmcD+DGD6A4Q8kBoZjcLaUIZsj+fQhCapuYdb1pbH71TDqqbBfT38wl
mdZTN5Ku8YHDEASc2vIDnM/gtt4AnQooMfAW2+gPG7W59XoeRhMwr9p2vFXG2t2nVFvYWAiWLGE+
t2bgYJD9QISB4e5NrnLqHH0x61kLI7eHn7KpcBRj5ihKsRieLj2Od0tEsTeIabHF/GH49gAH3ome
kDsCtydGpAjToj1UGKaZkF+OlIS6ettUYGhM99303g/zUA1TVk9U4jNomkFwlJw+Yd09L5gL45+E
61qodF44RHKCQIk3707fNgcObOZ/jreCapfN5S5gP5ZZdDVM1YCODnr44BMmEEkokqWqH5ZqfD4v
zfEZGwQ6ZILCnKwby4QyMMgggXHkG+CII+LfXswbk4fVcNIy0SYeSyoGbP/gQTRYyWHtARGFQpl/
wCZgMARINMfPrtPtlpPT4ibaCZtbSqvcnKgktjPVs4Y0SMx+R33wR8l641izcvf8VXeG9RJNWEz5
aQDJwVI5zywgiHX4RgMGc8JFL8zzuTs7/Sx7nwZDHHQNqB2je9Dim25XRodLcPovU5CtSZ/yi5TF
KT9ZysItqpmbMxH8nfnr9zFY3hcIeMQ5swcbpq7lyd2fHCda2Bzr2w0Tf8uzxWiLUWHJQmagwZno
n7/Z7H2XDfSiDlSdWhhOJwP0hyiBN59vbIEo4b8aNrI5B9a7t6p+QfakebbHHHcnLzeqDVifOEOQ
Ch3uuXbGlIFkGJ9e/ZqhEd7ZvBxcd5TvfD71+7sL1SaEnxw3btI5zJIJ2jUtARqvgwVdoSR7V/8L
yBkmoBGiqTMG5yPy+ccOzoTxHhouzivXXh4zUQQ+mOWAe76QYrQPoDo86JYTHI4ETyQqZUXbsedM
SxtFFOlXN7kTGyMnHQKKLTRTniIH4UziOM8cG0MOTBIWw3A6Hi7lCKeZhc46B0+zgoTKiMel/EkF
Y0exyjd5Mw9g+4+hclettiNDmNDZTnq0Ca8LHIoZOJ04dQGEC7gmrDHLnkUZSIsg8Y8cCcZJ9F+f
fWL2wOYXqhouWvhWfhG9NAqSLR2Vc5rpmBKhy1u4NFO5zPpAi9B72O2cAO41hRP1BN94BxWWhzco
+m6DLR2R9JwFGvEhDPJreCFup6EqqMaDZfdcTdUSQbUzi1rLBFEi7zmTQOVEz0fSmoefdEcdgBkt
eCNC2Q9WEje4ZXB8Qsi6MBIhpzjC7IyHCt/oT7TG/IWEkvNKDwwlWBGxs2pU9MiaCaQH98eprv6L
8KMFnG/h90WDZpQpqVVM2rsgJoIBazw5RhvTpuKIv887HeLENBziYDffjTN9Qr1mQmub962haG6I
efLOAIRH5jypxGriI9Fths8W/9AGZEyOMUeQP58jBvlpDFU9Lzp+GtcUiiQNqQEKsknmKh2EhJnP
5TxiI2NeQegxM1D+L4uDMk3Lpo02CGkNjBJ/PzOU1O0q5U67gQm3EMahVYNsy2nXDmKW8XKoIUQz
rE/h1nVMd3b8RYbP4ye/n/7hr4JPONiuMv1hT6NworFBfhp9MeCgHYxJQ2WvzQwIABljr7gIeHbQ
GiqPDrkSKV4u22YatOzcf107gP3W/oD2m7mKKymAL6AZdpJZ8JQYn+i8gEQX7MqIQcESQhJkWbRb
w4Yg/GcbnV9H2sgohFnhWoTIM2grA5w/Vmo3YtZJu+E85khVB4drbMT0UDiLf+K8vpATi0OH2Xia
GQKbm1m1RKuNgsV8MjauO0h2oexYDGREYsyhkjJWmDkdqUFcKsXBgLOpDtxFB26p6k2aqij/a8x1
y8gbLtyxXY2A5E/E0XmbhloVv8/fSz5ZLDysRRM28FV4VPQAFX6zIGwnYsa87NFKYLB1/hrMEkfY
KMc7z8geIk76YAc8Izu0/IKryAxbKoTSYssWCFRBbGgIAJ47mLA5+RVfgADJzipZQLwc3Dq5yqoi
4z/QJM+dqZ/8JflSIVL0e7HU1GQiGyR7CTzURt1RocNkBjpt2cx/mYoBzgWDLUkjzDCaSStAaCkf
jz3OKFCZMZ3eHG5OuD8OGfQAm/e0jB2Q8yZP0ZFLcJVMGkcEyD1UgbJMbUGumJYDQFi+MuFT/Zd0
xF+72ugxK3xyYD2p0Ozp1JUj6TZsMbNU8o6Ur2OVINw/X9vq1fypmRJQU3Osw7HVZEAKvly0nE57
hXsDqxEsUUocxjlD4NnTVHEK7PTOKjgyNksQhcm/ME6F5J2Y64TJG6QQJMkTSfJK5+b3MLRCfo1b
qcjanj0RZbzrtj29MmfDb+cIrXIqn3aIbA9hEH89CbjBSYz2YeGcLbppuKnhod9kGb2KCxgNU+JQ
ElCPiS6AKc83QcbmeKiLtD2pzcFXAf6J11M0MOk44ZIUskqzovnckoyKjMhnuHWevkndYLYTuSej
nVXb8Vxc/kFhPL+g5DwrhIS6idKW0hBgE8qxXI8YTUqh5WIoZu5C6+tP7nsqHWvE8UlBwZOsOCyp
VQB8zhqj9ii0BKWr/EFC9DMrj5jlYQW0i59GIoMEQ0FEZciC0z8n6gqYZbZkfs8Qsyo1RaTrNjMM
b2WvpMJzCfqli/FRmLlNNWCg1UIaUlsDMG0Xfm2pjzHYWOQIrcUHUH0ym+sFEV4YUDx5Rw5WhnHY
k5RhKY3AcJggij1sJLHSrfJQUPjSXyMINgicYXd7H6ZoMTxOomcgdPy41HgNF/oFeHb04b7m0gsQ
OKI3Zn3non1Ykzg+pGfdvmI/jhn/djxDfWfOjuVDuFXfpAxLMfAdEzROMMV/0XkzSAY/lNvIrgaR
B/pipYYOaxedAscGaA4uhEjYgrtHvN6YvbE9/UXl5TFntgWuxzAyctBcGdSNcuozNkW04zbJQuHD
0opjK/tK/fFgjT8zkt9jjY6JORZeMdNW357r8MRhhU+xP/ErTI7qmOTylvlQo2KFxoTVjoMFTJsz
JyA4H0isMkerE+DXPq1ONwODAtScff/IW4fpIBtgs8GKEvR5Bm+hxfvjCPZ8NBcASLPeS1ZxySs/
L0yW4qGL3LM1z+MMQNyWGzycHSF2OpagKtAPHnFPqaLvwRGfag/TIJKKObklRfLnX2VRV48AD19Q
TXw0OCOaU6oGH5903GhGmWLNCXrdNePlFAvMFkfZwM0JoYxiLBthzG5Mo7D0ZG2eOxAYD1G0YNs2
ZANwrI+sbpawzZEJh/zpByTUmWVSNjPnhivBBKrlOMkSkB2LewXCo+9jqox5Pn5YZ1nMx+hIWj++
S+XuBj8UktTEwQ0c/4q9agoFlSs45455qC5UeTh/0IgcqQhUYF65rGfeQRKul7se9STCSeh15RF9
C1fb7lcTc7gT+fsNpJlf5NODbVjjNuCjgHccyy1MeKyu2PUBW43JHVdEwPutSvzZr6Cqh5ka0jaQ
ASFD8QqJ78x7RLGWQJ3i5euagXA1P1Qe3BzjpOUK1EP2zELZqYUgTtQUhDJmbWMeFwecW5jI5WBT
KrBNO4JOMnosN2ACMxYqZWGGFyu1IR5Lt8TDArzKkN8cdC15Kwq5MC1jdhwmpoucJXDOqfllY0jy
L+PphsNohpKTjXQk7khq26CDbFwgpCsKywjt7YDxsfG/20Qk8J67OGJw5we465TCkRP9o4i+mBuk
ShnzQEq5C8ZAtZew3AgUh/xmZmHj1sLqPhUYnJYUCIaHtXs6Z8grTHhSFpEBT1x1yX9ygyJTvv1R
pMH+oVjaCzfWCDy6MtF0OFq8+yHbHmsayO6Dgs7REFMXbAi/Jx2ELo7vunaXvrm94HLJFZyUMJFP
oxqhDYZgAtlYnqHphcUfjVgGcJmastgl5M+1ZOsaCmIKAr8CTrXV5csUIaqpUa9DtoniyapmhnIL
/EE9Px+zjD6+IlhCEKGc6YUK1140QEvb+Es0VX+h6eD+Udq6hpDQeKiKa270y5EjMGMrRhvXKALV
6sOZTJrbeJnyQzxu241/0hXjn3LWzIr7zjFQ+QCgjUczkzS4tO+2VCMAtDtAFhRzDfOk8QL63o67
46u/I/Z1PK+Qtrxt+1su279YtVQjHRVGlHD049GkWWgGWW9P/DlBR8WzzVUNtGHIQPPvsajHBEJq
NGCeCqc+CpihGzqUVVRLqL9QCdMNQZnQj8rgJZo5K+wGhN7THKYwRVIh36doBzM3hVe3dFH4EJK3
8mg3kl8cIZ9AtWJ2x8qfQmBGKsYI3RhjVGgrZjpAqxw90ikcL/fYbL+awmPUmSM1TPp/W6wWfoTb
R8FPC4srpFluMTNcl90BCR9i1KKF/3pEw4iZEogF4gMP9eShyObqvq9rtWzMrJkSSriloRsXW1um
H9hogNmQQ+n/Li/B7vxzx1TvsFT/d8NSbt0yRvWHmJnh7aK0OJSBnC+K/8rPE7zfHOLVQyjpvEvm
7ONyYdK2ZCyAARgNEiMzPjeS2dhGRBQbOo0hG7VVIQFYQandrixzKG9QR1LaQZswGxsVYfSDJlGY
ouN72F8YLK5RdztE5/lm7/n1fRokUG6Hjo4vQxbGSfxmLDgLhTKnYCwyzp9BOLu/3BKWv7NOg3xi
tEZHQV6JDCf8OA8HuD8KCz1q8yvEqwqiL6kBMZV4ZfvaDzgQbQw95d/Nbz/viCJHwfLFkWVtdmcj
gMCrmTlcjwiPyk4isQycCZU1oJjSCQis9dCbDD8X/jsRVUnqIhm2kEGrAgQsX81NaFW3E9gg9s9P
Y8q5d/WjkEEAMHbzBPk5OpTV+DLhO/sF00fO1EDNzsb/3/j2PY9+wBAF2yZwxhLvbLAZbtg9jBC8
ckBoMk3YQDYZTuAIjzn6XVVT9hsCo8Bwi/X04NBUrDbDCMkSAAhVcWyOf1nAx3GN5vSlMBVkJxlG
F7jghdtLLqdZa8eqVnPmFC6Ev0GOcVMtjc+MSGS/FuhgvS0gOVRgTxsuVMOT2tg9XD7iaLtP0u49
ZBgEgLRubN+8YcEwNylfsaIEuYpAwmCW33qbWPQJXywvcncTNwGZqasSijUo4CyjVrP5oPpid+as
0IijLQXCJHilEYVOQ99jJH2dzPSaanIQ31Ux1Vvud7DTVyS0NjqyMttbqarSGk8pvwML5TkAk6Q4
YDFuBUVX8oBNno0BIuPyPNdNKuwQOg7ClhC0wuHXH+35xqOH8ssIB3OyuzwUW88kX+CpSJIP7Uws
j2MdiP2e7xmk+RXdGYNkyqgV+JFRzR9zvyTcxOwMomCkFzmm03NeA6VD1oLftVEgQkPxH09NV1NK
ccIMIibQcmstkjnIJXgpku01xRpnAU1AHs3gF/wMHiu+bdGY/OVnmPMJR8D2CHOLdA5f3UWWeTtm
3hJK0htQRIH/+1Fzeqs8lV8nyqk8MLyO08pIGvB92hf9suf0uFw+nRp/JmqRkqbyt/ZHNlCYVcSp
5RkFRkn8rwfnCQrzW9pjN+Q8mkH9q3EPe6U6Uh4jpp85hqjzsa+g+a+b4cMC/48Dj5vMjdyxHIRo
9GPu3SqJ+q9KYcn2CvibilcK3W/j0DFkPHIiTXq6J84KWcFdw5XgF6MSKV6JEPzNZ+FQm7idc6aX
7CWESghwuRTaDgsc6g4caL5GF6I8/ZjhiLl95R5LwkKBrZPDYRNdzeTewMb+tXjkigRczN+JRJEr
mx/rxJFPB0NaUE0J7fyJglb9JAX/mxnTjQrbEtOlw9RrkBY5paf3mWTcKJbNhRzGOJjgVXNmQ2Lj
gLXPiP5/4BH5R0YByMgZ7kfHn5e0Guh2aXXpqNnUOE+L7U+ZpRAeTKzBj1EAQslCmlLrsJkpS7Fo
hSdi6qf8xCVJZRC+Zsys6Psp+0dcQZ9Krqn7UwwBj4vrDU9QBkUjyv7KTzG9G/Edlh1SArbmX0DU
op7nWooyNaAEOJfcjl5f7w7xKaYYacjBIQ7lpwPR/phhsYzqFJJX24SgO3wx2XLlWNJg+Gnrnoo2
w/f1g9E7yTKkFZs0cOAjfoJKOAKHcUMvTf53c4o/773L6jPiWdHNrMd0kbCHx4OLYF7SstRdfeJs
gQ23mEnB1NGJXfqWfJvjD1qY11JDLZP6ukSqpN3yhiadmRyyh8dWOe+QdfPbS0NQ3+Ca9BMVL7Qb
pDQgnscG8yH+UiWxjTgqpj224DGs9NinUOUZxVEe5W013Yn4aUY9GXIUcEaul6xEwAKZKHyqyhTo
j6o1LylYMdWAnFTKEUCJIthRMRbI4q9x7FNq1qh8x030zRpne3OSDJ3sAiK16xfoCAnlPw0u95Of
/+W2CFgAuvzBZhcGclEOQBXd8TXoY99ZP2ALkrCZYb618u2FVozSOwo4WQmQpeZckRijChbtiJWD
B/Ydz5IdcAakteCG/MyJWQofjFYU60p4RzNfcCZS0OJHxI9d9EgUNpfvdOAir+Bjz/SI4pvTRGTv
bqPoMadSAJD1Meh9D6r8MSkoQyAmtzX/8ZJ6r0Odvo973BH9htqFzNt4hdIB4p21cJsS3Jzu60K3
EHjrCmjIjCt4G10f/7DpqhvgOGQxn59GFCSLtY2tHmShfFMXIIsXP+DE93enE5i/kpijHdMNeRI/
opf/4u+xr8xOqHOjRUs7lnmcX15+ZHtmBhIRjk23x06X2m5Nva8J3fKL89G5XCiCqpiizFv8PzQe
CIx0BNNuKIoaIhFK6tNhPZ0CBkaccqRhPl8jrXTBNPFlvum8/m94ZcdHnLHpdM+qfuWQxskIuUwx
Eu2MTJJN8GdM1u4j1SkDpIRHV7XIxzxO1ptT1tZYF2EJa5mbAo/Vt1lYcFuwLStU1ldwjSApx3qU
T3CNL5zCbaJFVgIDNz5GZNw0rOY85BnadZxz19cHG9nSlIFe1MiR82A9/8QDtn1ZhiJ42HkLISl7
yLNjhvFIO4zz7zZquHwWCl4nC3LT/PgdVRHNGhfEbxM4cewxgRq4r3SnRi3QkmWRO4znc0bzh9ZX
H4DNM8c7SBv+PhDCtLwUDWLUfX/jd9LcKtvWfosNGyE30H7D8rFcHXwS4H8RZ6rzN5pjfC94CNTN
5UdTYlFKxLfhvvBuxojZDBNocLSfJkuhwmX4nOpoCTis3EV/ZlERN4mutPEW8YSmEVoZf+lAxWUQ
FgynIzJX8DXG3MJ+2MQZrtTjCuacjZAZRNK9pv+Y0Zt8w1ocPm9lxodHMbp7/ju+L7sapil0D2as
ZgpK5bN5/NUxB4nNL7I4weL5QFgjJe5xfnMrwxwDoBhu4cwn2MktoJoScyJzxN4IZZ9J1MhP4jNL
VGaubSX8Wm/m+xVpRZsyd9euhsH3H9K73kWnwF6Nj+Ur72RfZF+acQ/suACsmJmvsZ/INgamSdVl
+8ePBFxyCuhbaMqAUT0gASBNxlPCWYUqEpHUozHArx/0pGtUASYgNSxmIHqMziAd28iOVJB3y4cc
KDQPu/qM4hQ6BWAoHRgJFPzDobaGSMYqDlGi6aHRk6Wy2sZ44fQ8T6RdRG1f3qWayAAEP28xL3NQ
ylRTq4VS+E7nEZkc73qIm9qOJ2+3u8X94/n/GZBsRLKIUplSDSlnqCeGCAPSf7202x1OI5RzmE/A
mlTkyEkobqsRor0s1CtiUm7LCnEWlQSOn83tsar7m4Cb9mnZ85yagB1jvCmUMggIZaIQNnBD2kE4
MvoljOPZgBnbFdkFN7kWyt7F70ORj3hxUL0TQOS9NIq7XB8QYPwbndjMaS+Qfrk/rtN/2CdtVGS8
EZJSGRbD0MrimRJ3BNhvO2AOI0pl5AfgfoQLjdVtcsQyS03I+qQbKwkFUzMo+Ba/cGYSAA7M9a5w
8hE5KcUgcKpBKlnNmjM0BWkPNR4UyGt34BykqGjj5j0DRPDtmtuZaIZbtEftM70Gf8LHnAtpOEor
eZMaQE+v835tF/ey5ncRHmWw/XpKyZr9ETUiGcQt1DSdGZS+SBX+XL/ETreK9SrmsqUhQIQxOJQ0
+MJ6Q3wbyJaSH++Y2CB/737ns2Bhah26FBzK9zD4gTc+WyxNhrWaqdSt/0Qd4N9uhbgxI9fssnL0
ph5AcxSo6Ntzr9AwcgYS4mASskbc11J+q2jWPhsSGyI9v01nwac0RliS4tglowIju/sZL0272Kod
xCpMjHaUDzwqwHttKCeboxFLHKacAEsxPPcMs7heG85f8FbmASHvogNFAyqnFZKZxN6l7EwdCOvi
mt9GWTHDUuZajPwEU1mn7XaIjByRQ4/VHiFGlsf9S9UfsY2FLQ5mcz+ANuDOBzd+2Ob3NOZeDSbM
c6LT+F62gB7LIAO3ff46pVl0s+zz9yqjjzM6PyZGsC47TrOM8HhYlyxvhOM4D/C+yY5EfVmrOpYC
FlUsM5FETZhe3wYV+nmpuUVtAk4VefpWZZeJmRkH6AoVT7P2jtBYBp9vW+f6r2lDYzqgxr1FCbtH
qssZHxpXAeutOyz8qIn30RdvAlhi1E4OEnLqK1eUSC+I/nQfi5Ua2fYri0BuM9SXrufjw8JC8ycB
cN5TrbfegqYlYfUOPjV9iazmZlHu3oILEag9MEG1JHT6F4q4/Zr+xGoGnbDjONiOU/JAkGiMDSgT
mOWUfNiMO1HXvxsLnp1iJItUIqEu3k47BMouhnTuO7kI7nWT11qDbPcxFVhr4YZlAC66zeiWUx83
ANhkxU0pw3VeIyXHgFDBzfT6eMdNt/udl9yVfvHDqBMcO+19vLTJXbIfFdwTEL6W7anJxhrnPxIu
0lvIFzCSFeS8rMx68gvfzxCDdvbhoja97nB+DUF+5AtX0M03ZG34LWaoi6au+HEJCFMMA0axIf32
PUSKn+I95jW7CU4Bp9+yZZ9CNb3RHvim3IHuDjlN6mnddXfTcfieEmN+2+1zSNs7pjvNmTFqA2IG
WOg/rSUaPsg36d2wsqi8ZeK4dyG8Js16QNKZY2DM+kS1RlAMZgWMFwDkGLrCdr5gggqvZX6wx9Z0
dNINdeRXqA3AZlmf08ed8IWGD6/y7dQTDLoGbxYjGU2X4C3DeRsWzPK2AO4dJjisd3D05gev47Qb
NlqUxadcGSOACtHLUS6CmITMpMtII72FmwW4eX4oZ76xTbz9M8nmVEOXf7ZLE9wACAeU5wQ/Q5DB
vsor+g1k8yz86Sja23kkxtkf6RStnokKsDITCjhhrcn0LmoRkD5uVIO/vkS1G/z/l5DDhlkB04xf
WnQRmlsGbclKM646Kb2MQKGk2LxlK798PHKD+bA9YXhwBrZbROzZhvq52INaegwpfZGs/IZ/oF1g
SLk35Ir1G/bYVnklL6y6MGrMTzWiwZKnB8mdYu9ydK+EVnDh7/UMJlaJ6RuMFJQnsA2IrLoblwmc
KWaURoLr8ojajB6Quax5Rbqc/xUN7NbIr/FZhl/4jYQWnJmHuPiKsAiGlkxv4ZxwYWl3uR7GiJNq
g3QA/4swpb9QViDK8uPgBxVNdusy9XNOdlHanGNAJQJUwzAgB+pMm2Ktb85jT7eTrtk7hglEhSLH
fG6PxQQ2Ve1QkI81Ts9IZJCRMFRmAjaKDlGl9Wk6rNMSP65pEt61ux5rYAk2MJet/wPWheMFAOGk
Szt9Q2YcvkYLluPZTPsb0RxRQWubKkNLbL9WHKBsljrqpCsh5zqPfNp/y9sCG+W2Y71SuLG5fAw6
b4xOY2wCjI08QIb2PyjqL24Wwbnb3Y9FcPmMbDLGZZFXuBy75LMhqGPEcQh/hpUXc7TaNdPIOE7o
eBuPdBHHtfixW9x2B7wPTUowsbpWNxM4kXnsCYyjoEo4HLFxEmdSVqBalqb1qkR1DtOAIUqa2yWc
B5BKnBrHlmPWIfPjiYBMYetI3JeYycxyKpALNYQTp/ZiYc8NyJR/HJdHIcutsmRJeSGaAZr/R+iT
0Z2fAkba+N7CdN0IFpz1VJ9ey4ZcJj5Zg1fiU5ZLHbVZCBphcugLoibeXipyFMyVst1ze3kd9kAO
wXaqn05VHQHEE0BL2fBQblTkqXgR244NX3XV9jlB4xQejlg7PBn7Ii0pGVKHLWC7gcTFEs9V4onF
HFkZcxC8YBP6gEAU7gAEsKWEoiHiX2B8yThYqz9D5veoTofoGwYd+ey95BNoJ+Z1zwhsqW4Vw2c+
EX4KiQJ4oSIAwpgIlTSneU+ptwTUgKFy93B1BZ0x+k+o0Yu0erMKtJqxvb//OCiJu1QlYtD4IE9L
Gb2Yeq7ltTwqq4eRJgz2vNk+ewFNutd0iMPorO+GkCvfBk4DrIW7JUFi1YBq8Z6xd6uwbApoJqqc
3+9SQGMLiqWLZISFDjIjVwWRAacUdf7fy8bMiEk4PRZVAczB7ZeBKeYNkytreGmKV8zy3ges7Fp4
yLcheW33S833FG/cO/M7LakoPWEh3+Q0KfnAdRcpzsYiEDS0pTbhjBJavvfWB39m/pmJtrB/lDeg
f6Qgk4XT1RSXeg1fz185Hmbwmpg5r6rvV/F9tB0RSNM5YeaN9y0b0yUUepZw5HDMpBlmyTFm3z7X
++jlKIDQrEthWH+ugx372qMqduc5oD6uqwOZ1G9NPFcvJpxrag/ENgf/wILQBaKsn3AmNyemTAY5
48TqGmvcSXt11rOLXzJoFvDpIIMr6wvqe/xCAgJNaQLQQR+NTTUoJsaPWLXyAR3BUKAh8oQBFTJd
gZmUAFbyZbBNMdTCiDYX9paGklEpOpfsaLaJUyiFNfKwCSlYBle+ysuDw4vj3TilbdCQ6Au331Yg
N/R7yoyWbDqOiwxgGBYSfwgjXRY3kounBYwhI0aG0ZpwsWpkL4fg2jfMh6rbJoRuA/t5f1/S+DOr
x4MtYPzinPo5zatyTvPnK2qmJBv4U9+USk2Lz8k50PqlyjnaXBsj5cmGm/2x+w+Zzd9GNV+cexs8
nqRtZHeCKa2c3oZ0Q4AiWsBQ6E8DE+aGkhH/F5Y3JgkoyNR7e0v9e0A8NpCW6nqcc02KCwymI1Kz
44XnZplMQ48uBOkMzFxWvhtYFYZeICUVSYC+MIr5ohkMYQhYYrh7ipO40ARbXlB1diI6eN2jn/K0
c5rDm2jPsgwIODrMBIzfVTuGidg28IAZWvDCjzREtE84+cGvpeSvMmonrHWuCB0kGnPlqimmB+pd
wWg6sNg4YBk+BY8LGZjAB/6zkY0IsZ2A8Ap68rjFL17Y/A4JYGYMf/keSuAYXnhEW5+Vd8TNfqpm
NEW4vX4+R5foL5SY4DSy7aTLYrDMwMcccfyWYZqJOYyXmYD4FVDdcIvHZijQoBwn0x1K1JlQlzJ6
GbOkw3Q1vtyESPxhtcRPUcczkI3YtYA6J7v7jPwSZrPDPyMRJzxqrZM1yT4ZGVgHfl4C7No5iC/p
B3+9DO+may195vt+F34YChb5yoKpD/2CA81hcRjV8izzCGpcu2L9WWUlKOkyXP4eWxe+5h2rH24A
EzxptDF3bV9I8gOYl+8AJEkZKvJILIFyxECftNzosV3VwJ2E/rYUXBCnKI7OPN6sBJ1YpPEbNIVp
Gu7oLYheVty97kil1AQGUw3gZdQWMa1uyKcDwGckyALAooKZz11aiu7eEVjsTegOw/aYflxh6WJx
y84Y+vH8mdP5WN2XCh2I6n54KM51+sD2jIrHjP1FqVKVXBuFYyhJrDflf0FVoSF8m+sFiDWXZx9X
omPXw1xVww+K9lej6Ix5UnxC7VR8RWvdU4GppVdKYrbYLJWZX8f/ugZeHeWSPMggu6cE8ieAYYpE
RU4QkmtoOfrU02N04d/CnydXWcmWrhccixHrK5sI6qxPseNSnVQpNi5Gv4FHyhPeAbL7jsv8SkSW
7OQ81fkhPYa4APfc1CWhIA9p5LBp4G6+zBBo8zm736W7E2LrOJ1vmjObmvp+z6F3AovywEGhb43e
iz+g5wMHKgBg/OOvoPe656LudwjiuNtRa3PsYVtzP8JePzRYi3Fq8mYblLUHaTPBOO7Ttv2yzbzq
gY4MnIlKxoIOm4WDoq0W/85QP56u/ziXW/0VVC7Bc4Db/ZrUGtAwmB3iugNBj6boe5XqOQcsWJuN
MOxv721cPZ65/duaUdpVVpsyNGjj/JUAm3/9Drio2gmQ8qZ3C3kxzzLYFMlngooB4uJ0++oGhk9Y
G90rXcHgl3HhdeNu131qQrQk0LhRkTGOhpSDskQcG2Pb5MQIMy9DVBlR1GXwIA99wAFWH48xgxJ6
PSmGmTf9ybIJJG15dxc500lO7u8JA8AIUgZ2ml4d2YaLDAUSIu3udmQHPqARBRU9SkcUU4bIQahN
Zh7exC4kBW25gaDfjbdcDRGEBGaOZfxhmePxKfYk7TxW+2dNVBG2gGYOPIZcCveGqo92gOnCxuj6
KUwA/toi4U1Vy+WXotxc0/yChDWhZmD9WSZU7o4/hoiKWfxXM1XituLTJdquK78QeGB9Im+vM/Jq
ytSaRh/JiFMMYXniKoc27714uIM/MT8Bqtghj15kRrxUQBJF6M0gOOF8O2xyV0TKFgNejAWDWC+m
/7Frd2l5qE2vsu0CAwIBEKZUfHN/4FrwQsJOdaWlvKEb46qE9dC+bdOxeEoDfLGofzmKcGyBj9Qg
/yU6gAt4ifzPUU98HZQqvJNOXpzelmSmPEcnmrR2PhbvnN2fSQakd4INhaxyhJxi8bXZBAnI93E8
SmN499zEFdo1/i8Yt93TQpzNYwiL8Hah8BpIqnpJxbHu6nZ9gHkTQV5loOQcMJ4d2o3P2Ra4NYDL
WuV3JVOu582jDM+nzL2a2d2Ijc8NjLR/hzN4b3fBBajZeniXlx05cFO6XfMRDFhUBPCb+XWaVSOU
xsV4Ae0OWLVctbJ8HmjYUXW26PJfcQaYniljFswOZ2pdD2OVrOLljS28eXjYPL0eBCXadjgbpX70
fcR3nAEfZf1VXRbOgGec2uMXU5aGIsXqwjGHzPxCjYaiD7E/Bq4BMEo4JP+5DoG9lX0a/Nro1Bg3
V3VAruOpw7VgmMmsPMDloy7Y8fe2mccZgqt2N2s+4YtQ405y8Hq2Im6LP/JG2xQTlbt2ghOSllRT
YcAgAB52+LxUwEe0bWCqSw0e4DFTeia3h+CgI4uHkJrLD4Kk3celTPxfFYWUAaWRZ6pgScHKfXZv
VopjxbxsjIFBxi7sv5pg8XjB9w/7JwYvjAm5JKTRljYed2AyLfABmNg7tGEtNov36CgRxGQe1gYl
DhjfzxCp77DgJY+8HsVfdfMZ6jaQm/k9Ie7fgOK2pZb3Dqz6WLRnOce2G4ZFcBGaJz8m/rwlTBwh
ieTFlCx5zbEjUgQUPZa1DzM5WqXZuNBubT7V+HAR3BklwduSqUsVtkjPfP4JWoqD3ZHpnB+K0YD3
IBUZ7yDtmKcMUFhKSqSH8MhG9id+wm7rseYn/JysimzPfekVtFygIJjfCBCKGhZ9GPvJTR32n4lA
5IkcZf/ky6kP6iyYc0Mh2e2hFippuIPBezjvjtNL1hPE4zccIjSVAB4eXNs9cYD3zRbzC5qE6ZUy
Y6IOVhpK6eXjuJ3af7JBSy465hzBWApFksdFFESPUcScLJso5rLLevk76hj3GkvY9DugRBgAE+cT
r0F4j8Oq+wmJnFeb7z/6Qk0N5GoxFbhT4WczYBLhKPbAH2H9y6NHPSYtevx5ZEz95G81xlByflWq
hAVHWNF8nYzWvJ3Ky7JPXGgbAAfrluEsVEi1KG4n04WI306KiWSd2rkFx+Oe2g7tFsFYlQ9QOnKv
PhhHqApEd+b+WeipxtOR6wcKWE5qhHKBXUkHUANZ+3FPBUX7fYiz/Je+24BX5MMpDjABFM+HHBuu
qVMPbUomOXazMUV5MIgOtzt087LENSr7jtuZcSNEFwDOtgBlM64olJZv0Bb712aiwEtb9XBQFW7T
foon9iEGSnTk8Os7Bj4lVt5lwO6pdpw/lmZq7Ci/p98KyXEzM8XFYxafRVpyYxZ9qyauKJoxHh6g
zl+EBLiP12TwSb3tzCU7wui5G3x0phz3nO/Rut8/plKgpwR1QPNibZYMAw5hyZHAbLl4yY479isj
xvBnpGii+gjKvp4omURQMR6o41K+g5eeUcehtrY63f4cdDcg/AlX2zBb9ncx9JsH1y3ZRwilYQ2m
1HFB5cmXbeOrFvt4Rxvp7V6iinqKbo1jDbLNr6YlYiutkyYDt6MJxCvIPyQN9tIe2exSifwrevwm
9YEpaqDR/LHCYix19rT9JJtCS4U5s5cwoeAKjB2IqjKKt63/mi0zUCXz+rtMDa5LEjJIQS55JdAi
CJZDvTRBdbYTjUYFUnsnKnwG9iUvB2hhrPGY/qSdBbDMSMD98Mz9I3A4qrALBhi6IzMbEC+mSrI6
HoI6g/CaXUTQ/AbT8PS3hruW/FYA9BRsoQ0uChNMfpC4BbAMJldkKTuVAtVAKYS5l38PiWK+bfq4
ICMcNn6+K7AFT2qa5pNYSyLpKe4e5ROjYHEAxhMhA46bCXcgbn6Bx2MX42xJ0ZVfYEkTecP5jCDD
AEtU4f4774IO3aIIthVPyywpux+uw5aJY/ILebocLzHHiyukhGzFX9YwdsHr7c7vpuxBtYqJSscI
hrP5nlzN1BFq9w9x0IUvy37GYH7PJ2TGCV9jnG88UKyvKVsSwy2IRD7Qjh/zrcKLXx8Qf+IDqHzh
fEIZhoKbYpKrDw8xvreUtlmDQ1i2aggBLESNEL5U1FAfRnwzNfxufTUipDnezXn033E/0TWpIyE+
gfC0WtjKKQNfr6JnM89wHRZJFXpx9BTaVY5Cbtz5+CtUOXeUzwGCmx28SX45v0Uwjmt14uMmDIWV
q8RvgZviEL5x07S81ogYA+PIU4VThQK1Qc6g8++pldr18gafHCrQIh4HGD2MVt4McBr9UgJGb4pa
C0YBU6H67wkobdWPZH34guoUAV7D9jHbKIxKf6A8ZTrdMFRQgg1fi/tm40A3n5AsoW/QPNyCkUds
uP0zPyQeSB7yQoetmO/2fDJGrgwJTKYgWRqCgG++z1BnnKTsgxPLumQC5jLsNkjlZiGWQNURo04m
mXxD84sf0/jJL5mKHMmrEusDSjrML3nIXHmIAtc5xS6MWvERizqv+KrPlIXd56q6fM9EvZOafdwD
iSCF55zu5cTBFvIB1zWJNQc4fVPY6CWWe1Sd9nRyosZhDeIqwVicsgu1w2ZHPIN6X6FQucfl4iZx
Qk/USQp2dJohGSgQBUxFd/tyd9P1OXJFJi3/4+nMmpvmsi78i1Qla9ZtZiCQBAIEblQ0dGRJtmTr
aP7137O2u76LrurihcSWzrD32muwibvdTZnXjp/svoJfRMMohTvVajYDvs00JFIcY6vEOL3mne6m
Ir06hNmPIzexrEdwuL1E2ObDfL5Kgw5SavMGixAMSp5hLuWomQNOE3sGEulcYPmEO9gFSpYDeSX/
k1/AoOejSzkRTIhviI3tDGRbun24oximoRbxsAsx+o/P6QydjNIHzxLg5l5woPTM8BkRByd6pyuw
/BxwwFmolmm1YLQGX2ymkuEBgJXeeyhtaYZM5aqPqOymGJyGQvaJ7yI0k/VZZiNq2YmZlhlPlDtq
s5xiowHPFQ3EaXhsvHbLJvJrkI3igCHQeVckjLUk3VOeKr3adi/MusRk494llF2Rl/+QHKbLo0c3
IuObsdeQQ0HTHshfrPAwMcqMTOf8PYzTChG3UoOtMTT8txxP7pkenRaXy71k2He7MTkByKIB2cRc
TI/UIeBWJ4agbFwj45SxMUoHAsr23IabkbVboC1FUEQjY7JRZQvXhz0sqK9asnDHQS5YIKisfHAL
ckiATKVp1l+PhI+5ntAOBTsxsGN+N2uB9gRUWf43ICox9NNZJoqcOb6ovea8Y7tYDnYXrS7wyu28
5704zI+Y8YsUIMqUwD+58GvzWGyw+fcc69csgafS6bhBCnQXJbxDOAIUVGfRkxbOp6xSgbdjlRCF
Ax69191CgkMTwsUVWWIuADzQW+1viyHsrxOZPPGMskuvzNdw9aG+OidBc31usycI02wBvX6/1RIN
SBIBkPVDKLsTp5R57MrMPhpZQsZVUHoSavHix4QfD1arZf3B2jKb2dMs0CLo54HS4daZsIFELDcc
3WX8xIsz38C5yiDw2jQy3bp/ynLWKSlEv/qzitwYxQv7V06efBnYoxDfugQ8wc/5GfrjZtXRyeJr
xbDpc8ZbvWhbVunblBlHy+kL5lgMmY7cdzXUmC8TLfMHgivgEk013a7QVeMP1TKH3/Q66dNemYfR
NPYUhq1It/3Al0z5PLxv6qsdwxKca5jh1uIxo1uE8gguw5QJFgl7uYloos2Kr+3H/1T18Yc8RpqY
8k3GrxBVMuD1/PTTqGhmyCLna4l7vYESYKqoWhsaGCrP/UOaz99bDwlI1sFlcFM63KK5vMErPb9K
ZZiJr2zMCJPZCUHkxIUuy3PYej+sCfVzjAJj7k1Eb0ac0PRLx2I3CDYVdcoRKaHPt+Hp0IObUBFz
gTSJ9HIlaw7RCwu/g/LWsaYeOcoomqnBunx8MY8fCyspNx1AC9afpqDuhKrRSbT0496PTY4/U0I1
awlmGCNWFzf5Qxv/m3qqwoZLm4fNxr54wcjrAac4Oj+pKJsSJIXgaQwB6WCzWaQgZewpjm6jQq+D
7hl7eQ5LDcdA7MnmgEnVxNJIILhtQJthS3D++igf/RyKlrlw6CS8x9fw9yV6aOKWSUZyqgo3fLN1
Hp0m3SiwHbozn82yGuGsUzdQsuKcpYtX68/+X7ODRIMD9KX9lz9EVoz4mUJ9w7SDpWVETtTo1Hww
5iF5Ms2dGchcinrir9jfPNeAuomxDRp3kZkiPtSBzf8nbRcPehlDCgsaDcVzUbbr3Mv8ldEBpieA
o5xhGPWBCvPl3lDnVDjWMt3wY8z9yvRYf3MhilhVe9l59+5KVDHpUdsglKBwh3mgrI/mPV9yv4bg
FuGhJKSXh1u69BFNym9TEGidQ0jCqAcAn8Ic9zHETIjmWKiuZ9J6wPPcWq+O1Aui5CjfrcNtWg5D
TDEebeRnxxi6IyourStldPndDg/rAPQnC9rnCefQ6ExMcgVtq2zTx0whTJZObgOCC2Fsyn9kY9EQ
bB3L0wKEfGMA0/SsYTLsQJ5qLoRNJA1diqHjsRHfuTJvB1jeGvfF0LdmwIYI52f8hbSbzEbMr9QS
r6CqK0T8CXeq6xV/ZBSy1WdRTLITbMX+wLYpE961yPfGuYl87N3NW4Cx92sd0fUuaZneeaRiwRIG
WRVKx4X6t/X59qYhLxeGGq6Cl6l4jlrehcyymPPsAByp9X/6Kxk2CH9eEFW6uw0LEFmoAp4yDZcj
BjLp8P5SCoXjSzfQMcNcvbcGMTqSjqHZ+NzzHbQrykncRFli6s51KQ31JpgIcTiu3D0HHzpeBmDy
bSXR6D1aSK1baESNr7xS+/vz/Gbuj5gXQ/DN9QZrlDJdpXRTYC9OcvHQc811Z3jLjPuv0wqrGL1S
1/DT7YLNYclecSA+k7r1GjlQBzCDw8NuXwdXbQro6XwKuoRmqbo+rqyjTUUYFik93mMNsv07xpPq
EbGjIsOPog6eZ7Pw+43U65LpBg8ECqoIByNP8DbHsD0x4i/wNx344MfqtN0c93POVsnCJ2LJcUej
2UAdnd0ep/qhSiKiFB3Vsibcl4u5gI8dKbW10nGglQnGwUMdZXS5lzw+1TQUUJWeMj3gMwHMzN1P
IahvE+FiLHGHbvzg2Q3zf/wNNhtC9/WD/PhNwpwp0CTq2e7iZpctou8zIg5/oUz2lVVbtozhlRvh
L7rDpbzNmHCDpFAiwMMf+EYC9yFLGuapYMluoNTipfHHPRs1RGooeocZeZv5iIb3NgEn8KbbcWFF
AQKrjGNDiSF85/fSLYiI6Pwn/fAJMWLOF2lmaJkFo1gXRl+ZgLIiTmTh4t9wYS44KC5UP8e/XpeA
pbDm6LdWYuRPf7Oct4JZEUCZnF+cvIgvmqGee35S52eAqzcjC8AB4n+JQhybacz9UpMjcsMw791r
oRQlXcgnPNefw0oH99Lew9i83EYWukBaG+uU2xOcB+p7r+mBlnxDYMydOV+CrdHawboNMc+9HcL5
2R9HBWVSBEdB8ctungkVTbvocAzzH9HM/LyKPmqmbYo8vwPjzBTB1CT8qqbiY3YhmyGa2OlKRYLs
xo5GRYYeyg9e6j2DhilkSyZjeb5aorm9NTO7uuAq21pFsZyEd9E3AJJxu2ARj5jcJ6kY4uc7rJ+n
VoGiTQpeeETxfPGM6wCuUriENyLgt2eOvykHSpkG8XRlmxpu7J9yx89rmAz6C6UKh++Wink5zS9u
IzUOGu9VOnAc2i0bKWPEpoc+JlW3xvvV2dV2x/eJh2UMDFwaab6kFOy4phXtYebHVGVvTMmAllID
MtWXshKQbRAat8lLRhi/oZG6ES0vw8d/xCg64QQntJYC1CPa46rdc63XQH89I6+mp4yw1hqTAMip
CQWL9Z/NUV1gSWC0GHTsJjRwouD603fQBLA8Td1dzro1DnDkUawbpOoz5JdPDlFvv8s9wqdO0Uhi
ZVs7JjcTE6CjCcffHMLn44Qcrdb33lKBipSO+Zn4qZ3/bWp5gi1ha5zFxdMUAnt7G39ELzHfmdOh
LVYvVM1J8fKxdAlf9XTanv2DcI5FrQtSHiPJXm6mRbU5XxXXIeStynbqFgZzCNIycooMqDezA1MO
zhEnwoUUNtEQOyl5qdRepDRwCDKpham2sJski0OWnG4PVSriyoh12w9yM1JxEgZ8QPSI/C42sjUY
PDV2RYWb5Bm1hNy31SLCO8Xz8YQFTEBxARk6vEZkRBUYgd235eFVMoJ6zKpPVrG7HWIOGdb4o2Y/
OzYmhnkE+DC9wpuRvgQBTZPRQZdDcLgng/d+Kh082D6mCJb318Dfvug7MBNFfcWQShwOjAgQF3ON
ERgKhIPnOYgxU1zL+DPuf4YpyNyznLJUwIgYhlHevPq4kLoKvr3nE/WWVZTe/VDA+Wxjs72jBGJf
BhA8roKlZ7TP9xWvvltAt2kZsbo1z7duUQ8qCY3171YIuZBJCtccGIc3XMNco0ylNo8gZEABQhQB
EiTdbQkpQAo2Cgu1Qt0Ctaasjq8RS+pOHiAkwv63dsXpnv8tjxG2oFwsWfmB2fGFLN0qmLDb6ldZ
Z2lWbRMv9FeU6NwyM8Ew5IPEX0ESmclDaDQBGODN92bHtjGzxQuEVeAhpVtICiibKWTcgG7AP2/H
KevIT7/3J/C/PTdht4oVpqSOVv6WFtNnmkA/50BctvTr5s3vUTKnVzVF69U+r8AWRzIPORr29AG6
IBGJ66j6NZ2RCZihBfQibHAkJgx0Ozt59K0TmygKkxvLUWrYCalP3ZGuPK9wZMHROwAVx9S7A3Pz
eYQvF52XF9x/0GjRceVYz+heg6Tx3QRdWcirkDFhxjjiBnAdqCM4UnXAWL+1uNUIBjUqkBr6haS4
2yq2CqkltNMCKkbgTIVnI8Tk2SceGg3odoQbgKNAimMyKWKkiXqTNl+Z5ec0dwVQwsVRaxWvSRhJ
RD+qPYhv+vbJT/g03cqawcDxKQUk89Ab0o4xFAOh83zw02YgRaunYCJci68pYARN9RsSd1bQASpH
3fNSw5aqkwhvXCDFQUpTho6oUE1vjVaYGqpnzmxrFJb4cFuD4uAfzT9nEUF8IcwUSSuDdkUpAIXf
1hRMdEb/ymgt8cYuhivUEZ9IaAQzVPtmfIMGm7hbDD0ZKudcjXLP6mS2Yh415u4GXoVyt9HwXy/Z
HwB0AYgh/Fawe8q9eGXqfEvFVGrSCCVYnFHeXcoZk51W+KQHelE2H4+bMFCcTbn40LI8G29kqnlv
tTr0zuPWnFPmeX5MS8+FsKeGo39rRFLvJmY6BEjw9it6HkZXl2FeW8OT9p6zmcc3AH8TMsUxG38V
faeMoTDYbd4DIEVYDfbiHHoxn5qeF6CRi0eWctuYf/ZASK82ogtB0mtZzBFmzJUVwsoitYMBpWwY
oVywC+bDk0VLk7VHmX1Sa7jDKAtD9wf82mm4FGVjJEQqHmLyRILxQs6iqMT0ay2Pwy3Ut/ghFdiJ
qQutvBLlygbB7gyaeSO7vFYpl/1xT5S0JCrwDXHRw5tSQ/VI5GshQzBMUVCNrOT5qLKAwx7p2m03
cl9CWeKxn1BCjsW/EuFvE7P/ILX/E6Mhg4p1n50oFUhVOjzKaxgkhHcvChpMf96dZnRA2wiz8P6F
NKmA+Hb9Dlfgu1a4nPd8plcQIITUQ6lSAlSEsISh7BkwEZWEjx120yg3lfq1bECeAhhzsajzGaiA
y0EnjZfI6ALeNATZLGf3Shyouwgp8YsbWXwmLC634lc3sqWbJfxUogyQRundvA5og5hkqWaBnc0s
mYXoTrCu0dITSomcX30SziQyu5TJCGnCyP8x1YWNqAkFr346arpq0o7IvVChf2X02dDJcF7Ne+bS
WQN4Cbto9vVwRZ27xIV5yx9rOO208UaQJfGFL8jYcXrZdLxuVEnQ4JGVy8xlPkGFmNkMsEcWpCSx
frN6uyRmQkCqQfDJz0Ol0wBNaNRY+rwYv8DbrgUEm6GG3FZ5T/SaHC/ShoclIXhdsqRrsiZlkmyl
oNtzg3t7/Pn6k/bmWeOwkBkFScY14Lq7253dfco+uducsG58N0B3aPxCrkBxrEWINcAFMgUfktwF
xMnLH5C2NxAeWOpwAoBJWMct07ItgtjUp/QdIQMjQGYqqpgDyQ6q8ox3tS9f55kbEAMmSLBtAW5k
Qy3wd7iL/Lb+QCsBuNdVqHrCke1XD4jT4LTQfVAJGZmER0NFgKrWcMeeTSZ/B5uBmOupQfXWCUW0
tyLurMjJ13frqodkmq6WPuU6VoarJjhlBmUU1tztJR5WgrGm5tWggfvBrJ7BWcnvSAllInFRD2qn
n7qDpucWVp2vh+cmnkLpCC4sA42cMhaOi9lpdIX8x5aApyW5rXzvDI8NYFtVlOcT7ZZnu+DKzmPM
OV7wOCaqA0IfPEmaEa/kpDt0f9speax9qn1S+l6FOLkd/ZjReTEmRYXSMGeRkeMMwDfnXJD1qSH+
gi2Z8ZugT3KDbSk/YCI4y3VDetctxwoAU2AGQYxYahJh6ygCZS+aouBmNtvcijnQ13xv84nzY17f
NHBfUp29e4FMQs6i6DaIJSnJMecAH8+5M9qeha6lsh/G+OrgT19CSY89nwzzpvtb5gjnejJwOPs5
a8yUej5JthYK/JDBJoS2Zgf2pG0Dm+LNnbFosibEHWD6ahe6+vy5whqL56yxkaQ3TNVOrC2utOIY
N+QRLPzZnsEaXgMDOiU+IwYYUwH64vt8GX+s8y9TwjKsU84xZmU0/HumiH5LB5GFyx8ZMp79kuK3
3DM9AS4T0BTmDMiijOLOYG+mA+4Wxxna1k4IjtiaWcCa4dhkLckda4Ycw0HP8VxipsB7YmazD5iZ
HgYOF9HWuo2qSi9yzru/l2D4nh/G6kLdw4o5UkCUHjUFhR33YKLBhZDAiBhfpdMAATg8O7gE0LeV
KYiXgmlk8JZBbvYDgF1hRbzEN+d4wqBdXAVMJwfeQxTFj2FcrDdDHKfXJf65ZtgKx54Rgli82NFR
G68083POm5QnRTkAKPRkTMCKZRuYJflGAIVuA/P2cQtgCQStJ8sCshGta2wipVtsB3RJPU3JqC/c
twJecNkGJWLoQpcnrTPHOd4QQJQMs/TVDOnHKvAtCM5Hun/WN8JKvgMmGlac2TsRVGKhPfNh/5sB
EcVwxaK0iZZl76j8Nl6teV/C6AbRwMQp3TG4kG7WT2CKeASUMrnmjHADtNepopIl5BNCwkHgR84K
b3WxmHUz4wAUyDqK/APNdXcEfUU+xCuPsPxUuKPxYGwiKxfdrsZHe/K6f+MBwzDYMe2yvC3nhi7u
gBsffmyXVUN9L2YMoPbAU2H+xoDHMavxAz//Rt1ByOSqe2Ipf5aRagxZYvtQBEgSo3p2LADNkmDY
okhQVvos0q+MQLtQtvdx8a/DC9yeH+62mAn0EElkdMB5+N0fBUOHfJgFAG7psE1PHyNnnRlbrpMv
tFxjQYd40TLQ1mKMjpIGnOHbKyfTmzgvph1Muxpe3v+Q5QaelcH0c0911Mn9kGg1UcDQxFjDZ328
jByzWhm3Bf/AP3Cnd+XPuoCvZUVqiEbxuhbdQTOwVCgeVQy7N2Fh4OX2Yrrli1pEYw5GnBQjqLew
jeLIh6qAb6PEoJC3GPnZMb+Up8MN1sHZVZ1yzWw1K8ciXDkrqAPP1PMyeDY1hO57vO21PtmczYln
ojYgPbGWs4EBEaMOXybVPA8EKWSrcmfKfE2ZytQcULFTOP2Uh/xZi0c0MX10JHCDAcn5vHYOu4Ij
0nzVMp9arYWXxfNgAjgv6gzseE9Zh/4JHpFbOCmguJWew51OLAgcadGhgfes8VdvRZQXl7775MOP
BTCIPsI3Y6In61lpIUpKb3oGwP0DjI0Sy5s5hXAjxIHItddW540vJ3m3Z894K+DKSoMlPhFFfET7
wp7ZtG3hIu15NXwkQWGlrGjJRkLQrR1kdUMtAA7p/+t2RuO9eXwE13Ob2EksT0qzqpnxQYAmGbwj
N+IpZsIUrNOoQENkSQCP6N2gFDNmyhZRZlUwzSEXR8whsjGkKasAexM5qVCD/1U6XqVWbD4Of7IO
spFSQW1gTMOOZSr9Wg9f8tojafGB5fze0PAQG6p6QXIC6DtcZid6uKwCLTLgCn0Nts6crz0nV6bA
ollqZTezWP0BmJBZBpNqBzaNNnJjJgvME4Li6OcL3+NcvcfRiwOw1VVEvhEYHCe9pL1MjKkDHQ/R
JIIpnA6PJv9Oc30TuDcD9YrFukxEQcwpS8ljtnKi8tl2fCCUjRBUYh2VWpylx3+QJ7M0eCIIZLSc
CHRwq9evPXKLhiEHnFdQ5SHAA3OJaJ0VRmDkPexrgNNFRzKni27g/20VdAZ8CV78pAAeIyiD4YVc
qVrq3cwDzTONH35OsLcG6n9hcxstgiI276MjFQqCfUpUjObRAIFsorC8RM+h+eVgxck4YnwHp1ID
tQOolHkx4BjG/i8wTesyWh4FC7iI8CMpTmBZainWrzIzk2+vy2gBL/3Akf/U7Dl0SJ5PqfU4ZDHC
pWoT78OuFulCSsentzAnwDQaHFn9+3KOdQvPcYbkhZJDNZD8vaOI6Isao9irzVfFrfiELqM+yzJ6
UrANxHxPfAyAo7p4QIGP9DmPv0cZHdNlQhOxPExQklUIHa1NQ7oCcWBPv0CF+2rAX+Zj5tZ5zGls
Tbo1+mqCiwsK3sJX6B00GDFNkKky69PItdyYsQmrUusYIWS9uySoUOAckuY/dRAymMHqTfxOy2AS
xcalskPLyp9EDv0umYVA9eFQOHPC1yEqUyMm+ErTM9mWZa46fA1QVP9q6FRuIuzV7p3sUMwMVoVs
qlQGezby4w4ryNEGAQDB5QhHWDdZxKsWDxLZBa6wG9VotrB2u5zNl406sXTLZnTbTU9jjuQQ+HrK
8IUuNPMTOEolwHygY9lRCzFdL1Qr0EQZCcGcD7M9z2HPNzGkVpN3i2LYDry66chKIGvha+eYyXZE
tmFSyZdULMQFexI1QvMfTOyxsxreplmbetS77UsEV8Mp4Yhf+/6RtK8XZEB8fPyUm4WeWGECOJ/j
oC5tkz+y6gkM/Sqp2z704KNWm+M8Z6mWbfkzwnnEZ1RQK3MV7xvaQ5A/Diq+KVHZXBXcHhfoaYCG
Fg30V5ju/jOBjFaek8/NQv2H3xKXGRqvG69TwgFlSbpyfekTlk44HD0lMCRVU3n4AsT2jXWa8rPp
DWb5L1AzpiGQKzylUv78Ycr6Z8N4V2tXpddVHf/IzpwW5qAw1WiEelLxLldbGz8mxRwi8ksdaCxv
PqBgmXLC4rx8emb6ywyBE4FdCvOcS6LgBiGlDm0tI6bq9MwEibcv1yO2d+rt/23kvt+kQPAXKwlZ
ZpgwR1xL/i4jbw2DLpkMlUozueUNfHtSjv8qT7Rn+o53NCUulOIbfOCRIRUZoo+E19iL2dPvqD4o
l9j5koRkGI5ep17zfdUkteKO3LVD8HnDhvvOEIUJBObaUvFCGE+4AfnVr3Q93i5dfm/di5Gype0U
CaSpVaiyzk1O4Ffsi0bcl+5MuWSbxtziQ9xWPoY153E4CqvAzqnNmYch4GIohn6IU4EKFZPa8z2C
26e+2v6QWM69oyPLPxX/5o1HZ6yJmVji63Qtrm1GYaSQVmzFBlCEcoXfi2ZftwTJPDMVL3ERlcwv
f0ORhsx0aJ/LmJGlwQrZAvlXZ6R86WYlPjD5fWgQ90F5ZNlpyxFyy02zQV/ODif/6rhP6EvRk95Y
B2vPWK8r61ieKOK5ryMOdnkA4EH4Msfc0mnH+zZcPD0qc6vhprBYsmlmohSuQs7hoxExSn5J4EfH
dxrd5dEcc2BefgdKZBqjBJZWIwGt5lC4gCybupFFlio2bGMiO5f60Z4irBKAorbYjfemq+x37BLO
zz8ujHGgWAv8EwBSamPeKOCYsq1JDxxTefa1J04MfkEQ3oLmvtf7pboOT+UzPFvawI75QZkq+iVW
UKzuis4DGglHSrgNQmgognU54shOTAUtECNxVlb5PTxmqP4nzI4Nt599iDI1fASzC+BQBg8b0FK6
+gT5qoZPlfUckXIh2XLqCW5yGuAAYdvMm3qomir54o16dILkHbKmuwtROMI+YV75cZofouLjaobY
dFeioOcKgd0CG2b91k3o082Po/FgZmfgZQTPWDfHX/IfLgReqOgljkEEg09vvlUgcu1iNaNAE+Ku
wkngywwFranSDxnvhRk4CppQd3DZQqfE4wFw2ePf+ZuO9Z5t2J7Skpwk3NgKVp51ZpgVIP4smOQi
SWcoYdl6VkgtrEJKGzYC0zCsBdVqrIdrb3S/UNQncLGLX0Yl8RIa6B4UF2oAZgA3jeP3ATi9NwUO
JvptIp72oeAQ+SrIQyY7ca6nHRs3DVi8Skoxc7RiTX6Sjp0IZMrAjLllWtJIsfaiPGmD6KP5+hjk
75EUTZUA+lFmavFPEHObI9DsJpskA5z8kjEOZEFc75js15TeRb/7WREnLUjtLUGufD2SLchVUuBW
MUDUE1UzMxGlUN5NvUFH7MxFU2qhUsqbcgV/DctXdraRhpXfVR45DqA2QfcyOerIbDoCGAH+xfKR
HOob350gHcS3IYo7TIF+pU5yAI9qLZo6OIKnZ2NF+jvh+qd6BzcKdEllxyxD6RJTYcodVf8BWBAq
ynk/ITu2WZkBrh6PIDrvn2o4+fftyox34/B64TBG0+WhFoAFR32tjhxDQ24syezpGIESZPaAOh6s
KGd44DMbo71Uc6xWgeAkyhBKAgnrxWnkoMcGWaNQf8Qq3Hf0ygKpMXVCmLbyWrdTnz8Px3m8Y4xC
iCr6QNXPfjI/AFbw4nxaARwF3GWwgKDij0lcvb1muhMaAHFjopXBRqdRP64C8IuVGmLTJ9QJb5GS
JS5ZA6P/R062DiEkLoDUEzLMtDRymC8orFaKnXkfvTGEobiRif/IxrjcaTRq1r2UHVeD2doYBmI8
Ubhr3cs80wpy63k4nRqY6KNUh3EefM5SrIgreizQQ2SwNLcjARgNhQDkLoN8BC3pb3tc9fKCMm6i
xapZn4DVXHa77ajypj22sCHvKdS3CoGMP+D1zB7B6cxSIPHaBNHQGTcDVUT+yOrwo1BKluxLE+cb
NfFyHj8hNGGiSLnoBlqEhUqake0/n1kN4H9xk9b548F3vPaQB+pO6T8M2JvrJMKriSA8GYgx+KQq
7CBGa7ptEWeauSoNBb0ykF8InT7lKN9z+JE0BEYvt7eOKQIO2MpEFdlCUomTkFWJqATTA3zThp2K
iNS0I10JJZUFOs27GDdkWFkIDeiAcPbMh/qTxdbjF/iANQ6g9UQFWHOJlUBwtw25GjR0Pf6ZAibM
TN5OD7NeXtnqtJGgzeVTV1FHdgkWPU2o5ev19WeTQ+l8t/nDBtZ7762Sm7Qcr3UBemx6oHkF8NVN
7HKEYSjL3ssReJI0KrK1wu7ZrcwaAta9Fp3rqGsakHhmfRKbHxlcZqxts3xRs2ktJOyKv8dg4USN
yFSpZQ0wxKhmt8NxuJ5mfGcM8ZJVom05WD0snyN7GdD5b7dxymHVALgm5bzVkS35tGmp5i/gTD2s
321KLQpy6LDa0TkUHXhtO1RdWwEZw0h7ZjozM9r+zEj5Cc7ie+Pm9CtaZ54CfLxsPtB/hRGHaoh6
s9k2btxZW0jTl1KsvJwiTEMjoRu1hyLXcj9hlbynMUIZvMqLh5SIGU4XtPh8qicrFgzpUw3Nvnoe
i/xPMh9ZBj4krANDFOM5pEhtP3gJhUxOU0UKNiglGJ7bccdlkdoB//DK4Z88bz2ki5ZRCfDRGfKs
ZtNjMlKKRT24DluWTPgTdTlfwvX8DKxQmX0AvLgDU19oGaxV0f1P3Pg+VYrtXIcHFEMLZps1zxoh
JZ+r5dcSDv7DD+tLI+ehl/ejr5vUJiGMES+FgiCvYCF93pnTOuoo93oFSKU4q6G6zbAXYy7CCJo4
wj1cbA0LiOj+3R2lfRKg61oRrLzpzTtzZPKY2pRN2u64IRBwMBMdUd60AcaifS8KX8XNuQK2+QmM
euBrCBc9jbAJyyTLAbei35TDEjIBBBhHGp6GVK97Fx7+R8dpFv6fK9A7zWl3f7ld+hPhW4RkAvkx
W8VoGWwq4ZZG/wxk6ldP1hQhsefxpdQF9lZTEd/8XhDGDKbCQ4eNCVxOya7AH3/zVuYEDUbZGI3A
iqbnCLxf5Lg/U+HwdEMett3y1jX0HF5iyOualrOSeBwCe3qZSYkg1s9+/0Z5SFWw8mh74q3+k4ru
o6oYegXMEgQlUfO6yWcZPjxsmZhWrNzijzgc/U7lsxaOXIIbNJMb6xEtStJYT97CTKElx5gsMKJY
fSK1GUbBhqAIpCe2jBTNFWhwgZiRr8hfyuhh0jfaZbGyKKD68LziHVNULQQhGcZZnCvusahc5v9m
LblnZYqDjRWKVCYPW8znmWP8c/Dj1WCyxyngpkeDbCX4FOKyOYXxN8NgDDiAslQ/+Sd6yw4UGd3E
tQxo/QL8o8S4F6jf3RNg/olTZ8TCSJLepiyuOmia2DGNOfnV3M2ix6kzEQUtZUhH/FPxQ7w5WSp7
KRV+6AAhxI881DtUr+7UPEw+ExwceGDL1mjTSlFRDq9lzIoOldm8sZLBLvlplA30t2u7PbcrD83A
TuugyEUAOjzRudqJaE6u04zxjdWVZag5AKef5gE91QDYHwf5geEvFH8w5YL8Iy+jQsiHAbfCcjfD
41wCOC9zA2g8v9TS3aVZkuGmx4Vl0bMWyhVhzKc5+hPVxl/yttdvLkwQunf+O3JlkF8OD0JUIgZr
gDmK/jT+SC8YjUqYNbty+p55sduO/ZdGEdOfHQubkUwNuQ8BdFgBOk+SnHcFTvQzB9fA4afRQn48
ZY95PxxvvYFnHOKJfU2U0np7QHb+hTYBHkOM2oP+lSb2hKFMu9BJgnRiw9rDl8wGWj9D0Xn+DAOO
EvREoCHC9cohQwTuGAYvcX34WFP+ywBP0KJa22SAJFmB0Pj8CwQH5+7TuMbLDUdfeNe13vLNT87n
b3O6zAWyI2ZPEcoT+IMYezlHGSNGyKUnmOBNMZhJmeI9pM3sIDvLE7s/oxacYqznNhFUSZnWS8h7
SurJe9nANd9tuJEeuZWMR1HXsH+9AjJnfYDkm3PpZHzkh1lF4tzwrSlqiKeCq7TjjxkAoj3ue8Qc
8CUB+tPpC10krZfyqHTIi8XBKeB9Ykbhf43wqPmJiBRVT3qgTNr2chCwJucMBC2Azyxbo5S1ZInh
GZoVylSEMTteRuSHBNXWZyENeBhtcqelj/1QdrRSNqSKdmKd4gGGryu1GozmL1SByLaPe49nzgBJ
4pDwF8U5eW8lhvx9vXAiTwFeDZR2D37NERoR5Q6/4a1ZKazKvglfM5wk3soo7FG5HtrDV1ch/lTR
LgGCH1PXAEiW2FvS4W0by7E7JvONkEwcKj4SKESTtefZpokOup2Q0pm2pA91MBb4r1nRUCbshvZA
463hg2XHpY6d0w1ElKlGQELMRJIcNHQQHNjNhKtauuxfy5Oo7pH9Xt4U1vVA0M3xtSRoASCRF+Fn
XJ8IqpmsDCcm+wzXehU1CHQZ6NIalyy2G+xfPl5I/lMW/IX/CoDqC1eh8JPVDYCx6hlTz7ucr8IE
9Xc3nsF+VtY01QuQ2h7Iw6a7wnwltunO9BlpzZbASIWJCNeSP/IdQJTpyzMMDQCcktsToYqfII6v
H6f0MF0Ph2V68CtuabIKpi++F8ffiEzeHVDiQFzCKAZUOdDPU4NCYS/joCwInzLxk/0MQzYi7YqX
5tydob7UC1yvqExSBipcVshIvpKMpolFwbkx+vRE63bEZZRGm9byBhcwsG/F2PKMsJUQB0CPNNq4
r/yYlLOy4KOW1GPg6VyyoToxkVYLxKNzPAJq1BjouxiwICr4YS4idzKFhCQnxa/5bu8zxaLiuESm
5UQTQc4A2c4gtZBj9h4xSOdp0jE3aHeu+wOlhj+x1BrH6nczu3BeoDQZm7NMIGjZLU7VX32SEtCt
wgDUYpjWuPWC5ebAf7yiBIFmehpmwgbTtxwVOYhCxOtzu9+zd3il9wBqjfxHhoVMhpXqOhf167qE
D0V6jogIYsoxsv66XIk/Ce5PPNknc/AT4QqK2fABpR7N7ZF2fgIURROJhw7sY1SmAttgy52pDgsK
kGP3YWq4jQj6YeuiLrrWIZPpTJ9T4OAuU/jXoHU6UtxBqNpf5fv4Vzgdf8K5+BNBySTz8pTduzHG
j4s3lo3y+Uw2R9vMg1c4EhEbM/CP8EotT8RItxEV9HWfgK4YjbiMGAQuXJwTEKUWl81BSG14IVKJ
bX+WWxOTGaj2/BNvor7MStpjEOc2g1iqT4iJH407miP0KvnnKQN7lh2J+UjLCKOvdj9Pu+p4HaG9
MWLqghj8Zj81EAsP7DZf3n5uqR5EoxXIZxdGNgEQhVLNjGCKiMx/pCK1qvXNdgMYrlB4FV0kur57
e2pQtFyvWa2xO7o95rRciJHmDyn5pwD9aGAwfTFSrh62hU/4IKV3OEtzdA5QPYxCWuKdw2Uj/9iI
3d5VzStDVTr+kaI23GXv5MfLZF6HNEMT2QYaT0ysF5tMyNKS0DMqYHE8jQuuPuriFAAWbHNGkA4+
FQ4J854ClDoI6OnMpxWh6mKWjBlVicszjgSi7YieV6C3miM0PKiiAEZ09FmaBwTg7+Z1gJvhX9g0
FMsTiwjdCMRbc92S9MSIFQMcxSv8HKn5RRNgsknWfE96abccrtncMkNAH4q1DPBHhIuS8aTkgwsw
mDOti+DRwqfHWozTmq9Mv0u+A0M4rk6J8yzLkZRsKu7f7gzAQEAz+WmOcJQsCaK7y7R4JiGV5AgN
IXlNZkNBuBtPfGMAmR1JL7HgW66h1+xEA1huRDWI6ZH6FAApGkacG8HL5uEZYvmK/5OK4jR7uJCH
YKyrs4dLAyqZKG72CC7KGdh3DGoRfFprYyY4lGsd3tzLgXq6xW7IWkbtwxZn+uso8f+2FTVQqlBK
3H/AzVNcSDyfje7FlIfKiUg5Ji8a6ZjyNx7J+d0IlOk8TEi1Kky8PuBOQ0Ro8z1CuvWRq+l5CNfx
Fsel5mN54h2X5M8sLn0+FRVavJVLr3Lje9BjsG2p9Hg8cDBgJgZ+VLtnbKFfpyOPnkI/+GULz4hU
NLTJ87yAfJq4t50Q7/WluijRmmopizmM6A4xppp0CRrcbIiYjR/mzMvwvKSY4TRkjWNkQT4MSz8S
la1njUcgyx2tDoQGtgUhBPDLBq5Jhv08xIkX5PT7tOZ1eXTSMQDa0iSK99g0oAw1NpIaUkgrLZVQ
FML9zQKMbtU61cqtsi9jXTxMVMgALvyE5I2l3cvK7YBQTtpTlwD31HwxPVDCkmBGeTK+KfB80n1w
SS4+CpklAMKDAJAxvJbdq9pq+L/E1w0rcqSj/+gWzAqiEJPpCOvYF1ygOOP3mjZNwelnBovyoSUC
te/a5aYm0OvBxcv3JDnMV1yuPy8ZcyNY07kft+sxqXu2C1YDqZI5ZOEAsyEBp2How0G2fTrHXvGN
wRFHt7zONIFF90iXpxAFxIqgTPEh+BzF/N1sIqnCd3wCh3X3x4mn/5YV0Vc/FNLCCAnhBROSaYPK
aE5v5CRzcjDlqI9IWqfWK/5sfctZZ3ndIXv3jH04TlNjyXuG94D/MRVjiudTH0ywTowZgiXOWz2j
6WpbOnLsXZLhqYAuDKgLyMDQbf/cjUM2Xm+HdvhAlGaOY0w9c3+uTXABvPyJCDp2JRMEmcOE0ZqR
ucIa6UuajD6W/N+DnABAB2Ki2Kz/j5V0fRp+bOCIf/AguKGJKbsPKdyDF7oQ71ctVkkOMIi1FXKR
aR+W3zEe636gYRw+GHhvaLkpp2HzAM7OZxQWKDTaqs+vdg1+bOUElI5xFZphOEMYMoXbhwxL2fto
zwZuUnEi6NpfqiQGJNyv8ZN5SZa+3LgSfLkMe7MGHMkq2LfiusXWKxe5DGngaOksbuZARYcJakdy
SFu64NewzgTBZqhOfvu7CBskpWdlE6hKdlK5iUOIkg7qd/jsiOqmRJZ2gjL9QC3NNr0NSYFjqe3I
1KeoO0r6S6BZyRwfn8ARBUu0yv4Oy/M+qra73ZqRaL+HWYnV1q8sheQaqbSSEyjnOaCqmHXlGBOa
QFrX9wkEidJMLOJF05rQW1GOrLokGhD/cuQgmCseBfA6Ga0zdP8JJsKH2tGpptjU3NQ9CgSvg8DV
+qwvJiGHm3Ud14uCwgJps5SQT6uWzbrWPLJRDx2+pn0xXQ1rRT2nBMMuoNhzBj/BMGYeTfU0UWNn
G8lM5YnjqEw08dxz5mc+Rgf5+fgZu+btViQOnEoQu0oYh1dm8NdUfL1xe+iPoznI78599qWeqUSO
9ZJ9Oi/zgWiWFLB//jg0+X06lh7mDDwukrEoWBkc03Jg7+p38YdOsjQverRxc7dRr1h8OamB/SNW
15g7Uqr/9xIFJKvudazf1sznyFSWnjegUp8SuhmMHOYPJSnmH/0UsjOKkza7Z1DzKskk/iRgAyJ/
Zh0HQbmjW24OcYIfTRlMHoay09m76xJF7o2eG57O5Zgw4hlm7rZmd5op1csiWFhVQBpHjO0wZRmj
7y52yX+IYCEpa4mrL7tgDm778bz+zQ75EWFuS9FbcVl/QD4TF3D1gGqC03K3Ix/pptiGJLha3XHX
w0gbgzW8Ok0LCgXsgqj+s3L8NLfcIDuWzuEx5W+/jWf8lW+Tajnj15mEexCgYpej1qCKunNlqkes
0Gt883gEyIUqvOrT+YlGOOd0Xz3GOX2ZPJ/G0f8NoDLg/Y3NP7YocPrxQUm74omxEkM5DAjI8aUy
hGGHg2E+AEnZNOlUfS9n999ykjMgJlG37v9YOq/lttEkCj8RqkAEAriVqBwsybKt8Q1qbI9BAESO
xNPvd1p7s7UzY0sk8Ifu0yesKj7QcYhA7ef7Rxvc9wsEy4H5KY0up5ilhLqO/5YlunZ3dCvn5obe
HPQVNMf81xElL/gPBIz46Y9MYzGcqIIi2XpseIzEKRA8qSAVKtOj8fZ9Nnbp8G7psqimIXkZsWCQ
O7oeNnSs8hqO8+65OZLbYYIy9ExXcTB/NGc4nvxuUX8+6atH8QBXCpKmY9ep/9DIyuJdzHGjWaHZ
oUHQCSDvEGvVFQ0kuVfcaxDnVOA4IS9t4AmaXenQIhuM8b3nNOT8pcPpHynE6D6wQP0qAQ/zGxz3
ETZAjGrZ80ghuy8pQ4brPZKeuz6lIMBWgOSPCKpuI/NME3LF+wZmf8PddF+G8qoP/RzcBCjRVP8l
8vy7YUNSH5zl7e7xLoxfZaw4mFnH+wBjp9u0Hd2bfCK2nJHg8R45G83zfp8/x2cVniMiVSh0lF3p
eroNdlQIjGg5PY05N0zUpRajhFYbF5I9X31fV/3zvkoceiCMdDWe0uC7LHgiGrwgeQwfzGSGcTfz
TalZ4kr/sYDz2fTJ+pWaY49LM/8YexUuiIgQ6JVleoH2YpHyCxEezo7ThtmkG5NL4FK0Zz5B04OG
LZj/mU/P4m/eaxwUrE8GNy6xM7DnqKaWvUtSIoaF/EsZX0Uj7h6Qw6m4qdTFkS2P5XKA6cztWJ7q
q4FMq6P75OIzAt+DTtqtoby6lVowBkdm21MJYUkpkTaIRnQQ4r8fOVazjq3SgFbfgvYDaQPk4Cco
aiVDykH2kUMhaG6yXT+xWWTzr9IOERJPaqIWFDedDGvnAYcp6rRWCH7j8bp9RluKWnZ7SI0tfoou
Kr3bcsQlO1jJRFt8Kk+PAnyoWCKyTiEySKm03dn7zaiam8BR1dZz8CKRicCDi/nRLXQfevnxtWHE
95AFe4zi56GgR0kW/vREM4uaBC+oIyhNqbwmPOy/LZ3GXRvuDy5DMsZjKCpEaQd5o7iRo7Yq5yJT
rgCgKqpCvoz6VJ8UFVCx/Dkb+Rzc+FRsHl5CQYbicA0DVlELQLKMVBsYENNHjQx1RkWA+F1S0qLq
OzWLRAquR/OdZSEzpAqgMccghJHqQLSkaHQV3VilqSy9QNlK10VlxZrIboMFPrDmJsZdgkBfXg+Q
Xa7MTK+My+jgTtDM6bNNn7lQ0txTakZvZS6GorIw9e3sSQYhWao5Y1UjuQ4NPDjxrpFTfoqNZI9r
o2LohiCc0s6EPGzgf0AplhZ+0AycMVdB5Ymwg25Xmb6Ld35e2uauPDvtF9Pf4NLxBw4TJy2TDgg5
1PEpDSD+m1yUx9U9eBEGhwNnBK5+ki/XOt1YBEvMJLHBfPxpSVfaw5nFoVGHVVIyvVjYKzxWItI1
J8eMbfCoALMWIbvPVouRWJrXfpZQOwdkV95QD+3+NZdQ0j2pdSRz1RTM9Vl9DYfHFVJt4FXh0Ux0
IPicqGxN0o1tBmW+QqDxs8TvTF6YSxxBpqSjjxEFkbQHrOl2tOfGIw672bsY4S0zHJr4azB+cgI0
he9qvBQsrMPB94HJPfZefOIg4fIB5hqFbp1g5QYpKws5PHma5ciPpUAmjXJXyW3oSEfIsQQLo+xH
znMyaK8Rd3N8ihKJfotSeGHpeGLwbBKZncEkyyNzxeBEHQzLFphfhA8o03CHvR780KN/46Kly2vx
aSP4q/9o5BTO1PiLhCvLKuUbCNeASO+AbQ9SFhgSc1A8DRq0MOrjYFNlkEkA5iLMRfKAJS+HKSoo
AMiNUm3uxrts4w8FIZKHmktKuIaTsdqlWgpa8EODMQ2W/MwO95i512wsuJ6sEDaHiAdzslRPo9tW
MPx4tnWgoqC66zInuq5P/IIZiO93XVAhbDUw/taH/M+JD+rL+Ntp4avY0GhhyEWfDeSKM1JyHQ9s
ESV8DjvxdBU7J0OIoPK919PUzj+K4Hh+xYeStnWWLTAGd86D3cWeWkx0rFZQM4ZCEy9NBHkWr0HA
4J9qPtwF/V3NrQ0GwrLAcLCDMLv+N+/5xJuAyQzPWmxnaGlcfB0MFTczVDNENqGDkfW2VEhQOmLe
GMF8vSYJ4y/cq581NC8EgixU3B1FSuSdRXwRF4TqTjYTRlA1jm6Zs2+t1nVz3BmMi+sCC1wRG0xp
K420mVU1izodBY3avRFznHAhcEDkcBUPXXb+Giv2RNRJczyQ4kcSJvDm5H7JaSZxHwBi00wjkOdI
WWnD9VzHmwJf55BXF6fMZpMdFCYOAJlAkbLxYVAVtEP4OQxfjTrUItXC5BL/ep4QDJgPk/T6/DoN
O6Dbgglu3I4u3/lThkr1pH+DcpaJwonD5/+FGzAJDQdPYM9pVrb6RzazJHkAYeS4aqSeUP6P0NhM
KHFEWPI2L+BfpXQawRjh7NTpwxG3gl0PUcDISbXO1cgpAzqgllfcwciUlgt8IBoCdl+QvA5eeFce
+eX6lpABuDQa7luQ4OPLGdd2cHTxcRYMJhwBSkkIHefcgPCn4pkLcI5T5A3Kx2bFfREHwSRrNn40
05fShUMaeIwKBZWYZV+8o04tPdD4bCAzLltovGmpPj6dZmGFSV/SBAI3VwoR58SmJN57PEApxZEO
ibm2ZnkdeaJbo4kP2uq3IX3KC3MduqZiohY0kKIwgUdPSpKIpCqrTDRng1nAp7+g8HtNqbhy5Zld
lpCKmOZ+wYIfyElOTKYkXJDWgcXwo7niqeww1YKfh1GMe9YislUAz889MZdG9pV9Lzf+RHxkumjS
PNMOTqQPXMDGAybQQ8TldftjTyooefRxx1iBEgEGg8K4zGnJowWmN8bobQ45e0c/5lxtqIQ0zCrx
zH4TRT0eV6YzK8iiJceYNzmZIZS/HRJdLEty7FJZ5kNLJI3JU/H/AFmVzMhoZ5RvCagB8b1xhymQ
x8K2ftjYUoO0nkSX3S74Tt32530B6FygrDhi84BlFGAa1ot/BUIOHZIVKIFcHdxbIpEYAxKLBmpT
rjO5UmDu1lH+9SgjxJ7mSMZHATQWyiujizjXKtGIsGQnxNAOWTeCVIdBmUQ5YVJLxIEU7NjFeKqt
uB1w7A5Isrgr4M0RlkfthX6L9AY4mnQEBKy4Hqsn8ovuIm+Ka2oESDDDnsgXOfW37H23k6MW8V83
ZSuCImklYJHcAYMDA7jCOxCaO0NmOrTsOCJlCLmM0KnB2GUnBz3CsYESTW9FoDS3kRqujONscSuC
yBFNfaIJjOKovKjh0z6MniD6nN5gu1E+gjZh68RyBFpgJovGkwzdg1VQttlM+o3VLW1Pgoe6BtVm
6GikzAzu6Yv28Gd+Z0OjuTCx/2sGvRxp8Y1FJC0B4yBz1aLX3FaO1RX6hrvTk44pbJYQDaz8fADY
aYS0+YxkRLGHI/rMMb0U+fes8T3MrflaTUtHMXi0lVZRjVv4dZftqjvMEAlWTVm7nDScbKlkK76s
6M41PRjdcqJZF0CVam2AGMy0Vn4jWzU49CORczwlrhwgKXThd7AV/8pEQDXpUsFsJyObtR0BCs0T
ZgTod/Jnp51IPQiP00MS7tOPOdoND6R/YDx2okB1Bz04KRKhNmMWDRipnI8hpC/vPWb4drL68vWV
VypzQWG54NAu1waCCiWu4WhPu6SkcsbGv1Xjsk+pdSyYScObYWI5iuBWr0+Y6Ek3yUG3JFXFBVvQ
G1WaeOz5iVY+G7EjCnb7X70LQ83ddT22RfGfredYK86A46CilIWy1ahdKiBAUw61mspHe0HjP3NQ
hVVvBLYsBpIzS0ZjgBjbd+2i92gbnuOaVQ1xBvqpq/RYNFt+hwsVblH5lZHis4wDItiw21o0y7Mr
om7Wxxmz+UMz0ZbWUOKM5lljgeV7HCpjGSPFxFAgi1Hseaxc49xHyDGWCYnPvi/it7wKoOvLBjOb
dSs2HDrGGHSxibiJM4kmTvCppfwTjAATKr6xb7AlGBA7xwEoUDdbiQ3BJ6nBNPsyHDCzK8cH2mKb
Qf+K1blMrP5PvYJBlJwOZaSBrZgqHIOxHJR/StTEiBS13A6YwLjCgPZIryvRAtBAmtVU7HG45pAo
A5eSmek4lTZBGxwcnOvQh6EU7jhLjF0Z0UJoqE/JDCvRsDkTQ7tDNv3TFEC1pQPrmpx5wA1NKXsN
9kOILVmFO3nThMWTeSThOEuzuWqYK5smq01K4nGJ8znTZjkjiqZT6L3KaUPBcbJ75+igYMYzV05Y
JlbCl43WU0ToT73bkaWtYbPVO8jcaURd3r2zUji4A+W6GyLwpm5HM40B/G1A28VRQ2JInCIRRh1N
bQH/jzuE4AlM4BgBl4Tp7Wlbm4xqqE+Wd4O1xWgq4/mb23ocGBuj+qDlB/JVKblC/niQjw3OJCld
x8Cnwi6q+R7DRXge5mi4lyBqQGXBStn48ITqfitXegd6M7qNYeTDMM9gDI2egTcrGCDHxLihsLoj
tXr/FcosPXnXMQLJMxfv/L4NL4aVn5jJbDPeIGxkYXvGrcuvvwaZ1NQjVdbnrHOGstPk51/ukJ/x
DQeWQO4dM/8IZHzZ769X74QvSbR73XbDFXbiPcPNNfzKAYOQgEEOVTI9XtHDMMKm62apJnEVIByR
P/EIKEc3xZaAE0B33jQUdSUcsfsyJVRvKM/c4zVFBmD3cjCTSYXNQVzgeBBqEozrz6ghk3zH0ngq
/Yxnan4CODVxNpSc9F0y9cWFl3njxrA12d6syJZlAoA6i2QqpgczGCr3sHmGjKqh7MCYmbbxViTr
HPYxkZcp84KhYmgUBxTaJizE8fZpKFR0jEgh6Bf+tWXejHH+tQVX/gfr2/b9ExZQ6LX9TRnwRXBS
b4yIPuzAfUwYbzBXsB73LzbVIFKGTC0e8rFbXsKmWe8shc7vSCQuY7YbzPs9LkgMjyIfykEtIZKZ
/w658vWiBsEmxSuv5TMMx9mpNWrz5FlpPhAdeu95lq9TDZ2LeRSCFSjp2A3UIYPHOkS74nvkD9Xp
zDupiwxAa/pODkP4FTtrKKtt7r45K/FI7OXi32WLALcimOna7sbpmyX8lOwPUfv2UioRZViZUUGb
HAi0pI9moru9fCZYHcF9ZDw6gzv5gT4RIRZMYKSL5/OYvHoudfYRpnGwsPY6A22d93QuY5HezfAa
7hxI4JBNdsx3kuDNErWCPSNcsyncFG8/Y0GNkJCj1tS6y5E55+JFoAqR/4CIiLbBVwvTAoz7EltK
1OKfpDwpoFCWU/2CVZQKHdVa1cB1LD06QS7UDzJ8DkIURsFpBXraq8Srtbhr7twslu+yRPDNxNEA
ue0Ji9Hqv6F1m+9lpcXncCEupKRem52rKYNNI1yvYholPgckBAGaPkBdzkxoLIqTcVdWgpnofPry
SqoClxbxMHyUOPM5TUgrw1BqASpddWdKIqGr1aBLd+AUjUMgcuP2mki29HVzeNJtdzSoQwro++mv
1Vfr40Lj/gQ8DbLVV68xLJ9rOF4kqZVVoAkKhvgMgCiOPxHjHcOmZeCaB/9FX8kx7Sc04X2V5tBo
qBfjkaVRNIRrFHSxywXPHQvQaPzYpuH4uozn7DvRKoT8nJABWBFgCu/cjddfy6kt8MdFToXyHAQH
v4CbweOpOJt7/GGwYJkw43Y9JOy7LDpEO+aVTpqv737obA/MG0RGpWYrsDZ49lNiuCxxEC4mLG7w
C5/NkOAEcK7a9jaeyxCZYQ69i49VfsfgsLyqM7aIM7See1P7Iaoravh76ls0wOC2VBL0nUY9IRT6
xubFQ6DVg/cniQnYCWAQjw8QCea4jAV0c3lbXkSUr0HsumTqsIFlDY5y2b/LwPaflqoSlWpuXvv1
7N8Zu28+wb+EoHD+Om+xpm1Z8ZVSfqFMD0LCtduBBJAViMVPuvXX3HCS9zvsOTm/gqu6x4ujGHEd
p9XVnCUkGNEPvlEB0i2zCVVfOymnRSTBz4zcGkkthL1yjP6YQHLB5OU931yPEoAtAoWPMwUeeu/R
TpurzsADvYkQ3D0ydIqv5BJujHKbxyGmKR7h152eIoUm+fVWPImPbFyABg0rey0HNiMV2L/3T11y
b1550bZH51Cm3z8VNhIk1+f+fLfJQW0LsLI0pgXOYitVZfLnM76dppLFXb+0kXe6GMeFhOyBNsmZ
EZCYuXGdD+2zGT+a3Q+RKxaX6zSchz3g0itTL4ptGRGYP3idcagU6InuHcqTQxQS826R8TWHwauz
47+jknVYaON+u6TT2V/WrFEm87Iz9ajjjDeyHdG69OeZSKiJQ0ejKahQRKQfN2BCz2V6BBB3KIxB
tOfArHFlRdxL1b0RsWOiNjNvbQZw9mwWjizCD+R7kDKfGwhdKnMNoaYuYOVFPXF8RxPPqoCCdHC6
+o+W7VxyyUQo5m5m+NGWpYlZc/GFGh4KfiT4gbsuO5MSBefpDsPjexBQ2MCcZ/9miSAVmd0sHrKi
PPJx9/An5DZyD4pyHEEjZnVMtllWToXVeL/06+N21qeA5HaDFwU5YxUsqaDhOG4KNC199tN4N9jv
N682LMJCDHS7OGMOy4KF0fPITupudrsGjgizuCv4VtsDM2r8VEPhQExfgC5CQJ6N21M9VDnm00O2
Bw0j9oGJFQynIVFuOJ7299AqoPQUsHFcj13ibVF95cHG/NMQhEQcA8FHC4v5xZ13RLuQrMtMP0BO
LYfpsooCbJtpMYZmST6Dgdx9pAdUEv0B7PZ3QbzrVqpsdipspdID/2LwvM/xbGYy5GIg95MAk/pw
2mXpFd7aBY8iBPhK9oySxohi75i2GKNjhLSDIBonuiMIq2Dq+ZqMGXT/kHVu/h8LBuPLiZvHDKA+
OwqY6Nd+xBY269hIUsMZj+0Z+3IzBNSAV+OpBjmYDS5lwBwnoDvxifYhOHMRGaK1L8LqrsSiiXqs
wwIEW4C/yxkAx6oRIoWZjp25E92JK4b0KYg2+uJUdCUCfY5gJB6ckiefkPvsmLFVMAH8B3Urf69j
BO/gZ+upZcQDISuxFZI+q5nAc0vNmmuhoGc5Oe2ILIobIDF3YuPTiHV84M1bfzY7EXc3zIWzAEh9
2VEfEVFR3GWQLRhroL5NJ6f9WiUd8weYiXhenb/J4MeaeWh+N2KgXcrRvOkHAv4SdQRUyQez83Rn
2JhLZ24RSfOtpPE8WCrzUqWkq60csMu0vqa9O12k6bx/qMgqvMvTfQLdl6/a1XRUE74RLuDIe9ei
2E5bWGLBbj7Rk0dc4L3SSo4b/xicnoO6/1v2et1AbhiyCaRPeDAwtxmL6q1b++f08u9UQlEAFZQm
M95fZ3gfkc3NQY5zyJc0X/yXM14M2HBAVILVSb3Of7whshdC+gkmKro+AFM5bmpOUJ4F1BKEaRMu
VJvCW9nli8/7dp2GuWvitk8lANr7QtGF9yOlik0hqTLgh1A0ckR7c3FtQcQI68h+IcruMjjrOMBg
mtDB8Dup7ultHVGi9lIf+OLp8x/hgs6gaS4eBbapF+yGD3bWzzGI/lZh1O50Q33POU+I9I5ap3Ch
e4rxYcYvPqTMa2PmwVN4LRRoz4DQeegBD/oVdUx/RtFWzBTUAwPxe6cMs2/uxhOdT8U9zmTRXbIM
L1261pje8v0wsomf+zPgRp9TmwxQAGeHQxkp0Xs/SZiAEAI9ScXEsT1+qTktMI2bozdIO+mtn5+P
P+wmMI+3evWz77YTP1OazxzFctfk9Z2JuQJ7jeh2H/0BUlbvYLrgH2EAcK1SdNUB6gisilGW9IQX
XjmLLp1ajTGmYgB3EeQ249IIs3C2uT5gull/8wUQymWGG6j4YuexDnZDNxgoyb6CM2Im8u5iw18D
9STvKp1pfKZ9ymrrN163xwIGKG6+LxsNHN4LcGtWWln5Kw8FyVwg5mX3biI8BpYRfj28JLcAtnEn
skOWEPTSpORxxZxf3ifw3anm8C+ElcmvwXYnxpzJ7SBLyIRVzuXOwk1v4fAL3ZbxBOWmbiJwEcCN
O4LhO1OJHbt3mLhSqjj4le/yX58JQ22IEShDGbrtP4HPGSxX5SZGcE3YkBtDeT/yO238A+88G/Up
Q2rVHq3+Phnni26E5nPk1K9qoIwCeI3wyp8GJ7gVyZgyqsDw7IOgFk6WjJPFjFEsMMvwf8n14SSW
l21UUSAzTkUWw1N3OhZXHKJMyriRL8yvU6JZORYzKzh/M6G0/o8onUTSMt1dfSZ6eHbh1/I3iDlT
MaPEzMznAXyq1At+8Daxnxo0xFaIZwsFCHATDY9bv/gRDZUYOf4JTmOAzJP/xp+MEuUz9xTv7iZ9
xlF5T+5EwyAWvYIHzMVuOANwZGdZ/VcYmsY2jlDChw2zg0THgYR0wUrdS34AuJ8UvoHDGxgkUMFd
hSmC7vMM940vRg8YXIolo63gSvfRDKPLDzn9dbPyibiCnxQ/+wt3Ba9Zd+ePbZ6vXX1BkQp4Hg/G
/SAGk7UQ3kFnON1n0dhdmTk1Op4dxDLOuKbgoBwSflKz2Kqtf5Oc+WQ1O2YUC4e5UB0SDS5Tf94u
j2X+B9AWjIimojlyEcrGEfgLvBEg/0ojbOTO4C8+WOS8C6ghaJvjGt+/WhqPov09nNBMuSuoTHOi
m5bjoGQsRqc15ylsrQCsJDMFD+DZyGnZUuDNvgsMgjtzrWu+CzBQISuHeA+CtqxkhrkrVkoqLOTY
lp2L96ilCtew07onmVkZP3pI9hhhcyTZi0TB+AFflms3PLFXoYGDXALQAveUPjrd3W72vznzCPoh
gX487aJD0Ee/rEH/1PgrLNZMglTdGiJt3fGn+jph4GbObsbtEDYxHDnEZqYgD5a9V2i7mJAhwhGK
45z3xv79LDOaGm9YfAqvje8pqiTSTH0pDjdD/pkGBVQ0nJJWIMqyIphmfrRcOT6TUlKAc6IWESbE
H2UsaU0nFZPhZQUOCqh3oFkvStLrOA3cDTQtHnNqHqoCFNstr2RgUng1tGzUcuRdsyqoxDzeELUp
M/YCD+AVTuIBOCRruba0zdGH/w0KBAPnuP6lrnwWudvE6eUOUHnLeHMmUMXTe7x1xqbBTRjQ33z7
UOO170tOgnRG/3YjUAhNJ8sIOiunFRdifXTThxNmzDG9oosFfBBoyKNFG6DZRKMKciA7M6WoaLQ4
kJnDTQ+jaUslFFMKodkVbEw5b4rdbv9jZPT+cKwDL5fU4nzfp27lQz5B1WKluLPzm59zz0azCRoz
EZij+FhD3nN+ldVAR68IQMu1CRKOkgI+znU/5en/B7x9RPQ7TS/99gYN7aIecFAk0MUlHPk8b38i
pp1ftyNqrD4Mq//we2JmZarfjR1ee10xXzLQ8K7HuRmf5xIaFd803h/yqVue/I0W7ph35e3aQPJn
t56/bi3JuCBY1X9OijfpVpbbfFlgV/MgxpEzsqVoeHVtOo0LCTvrhgv4uA2Z2qyqmozLqx6T64cQ
4RfZIskcTPdBFeziwzyxAy+LfbO9oEc97q4i7AzufW9XerdrmHXvuw0d8UUdK8q4dkgsjOIu/D7P
HBLOCU4H1Q33MFYQCWY1AjM8F6r0PA8cpBiGBzCzEFq7I22V4f4UaIil2rl4MvdNhohUdGspn0xU
iKRdwR30NVnIwHBABGmr/NV1D302BuFl7Y/9I7Pc6M1fOfIjv/O666Kmp/ELgRAebVjfrmVy6FNv
/2NGZP6U0BBdJqe8vZN1UnSCmkR+9qdwNtqg2jDyKf5FKD7dzP18fEe6nn+tdZ5iWs23TEEd6ir7
6eDbRaGHVzlLDZhm5PSzEs5J+Qu+y3IuEPvewysHTPTXcwiih4Fmxv9XFXjGoW1eVDepRlQxEyEP
vYsUmUaSISsj5HqJ8hkOyLZ2/atfLPsbM6ZEQoehtEK6TlVUft8FTg0gUc5vp2yC90dDPXjcG1Kj
WlrOolzOzOfWLxQrIG1/FHDI9AmF3ZbyQuJ8fjtP9fmfuV/flhX7Ax9x/y2lFzi0C2MkImMUFv55
3B5m7o6OrZpv3MIOuWPF3jsx0z+O428Tw28p1b9tRb5ak131KNPfomzPBug5DospWi83yugnp+J3
9K3ybpGaiPsqOp4M0llAqNxaLs+iHRGx4BymGFEFCg8zgy6H5XHRM9948Z6oicrnejtyffQOrw4v
pfJ6TauEtF23/kHEFa5KETQSyEXT14DokscmkcTGp5kr8FrFZHAmPdfJ8uUpG9n+UaSMk5UzeptV
a9WDpsYTueTxmcYwb12CUtLU+W2TcAXdiSJ9bShZlEfHq6RT8QCT4/Pc60DbRf7Iu/UjW6uXfs6v
VnHEXCjYlyZ6FQeGdKH/C2/mhl51R8BUjyHGEbDPwApW849lm2F11GhZZG0SbeX0V3kflum9nQPi
k+SeJAn50onoI1LMklKs+Cttp7tqUokhrjmxF1K99gnDnggctYsHbMbz9IffwphcMeUjIQ2UhNN2
Hil5CkSMvieJO5lo7zanN+AoQ3EfhwjaLf1tCChssS1HF8wyDAI4M3JOtsuwH8hukSamrDAIOIm2
EaKsC7mpgX75pz2PxDYjFWgNwDmy9M17t9gpnYcl8COjj3gvhiFDUEmp0K/AaPYxuNMoL4XDa7IC
Mo9nUASuZTamdcrpAIVpwjVF32Bi1jtRLJa1e7r1vTI/4NLfHrZq/SY4uXa5AfHzosMTgQ8wElv1
iX1JaMweyw5QJd9nalA3bvFkRWUf8/usH+NYKL5sytqepyD7FinVBBo9VZj5rpIy6KQUsjNN6KcD
MnZawRBe4QiBeD7iivbPOrqjikvZd5l1ROQDXG85olyIb3ykKv/ipDTZHWXTY7z0yWGWDLCH5fgS
qeWATnO+cyTqL6rga+JlSNyYBqI6ZhKcns6oKuePGm3dRYtb0qfdmWxc556n1DPsfjSw0Zzm52m/
A1Z0x/3lfuuqxzkt1u8kWiTXkcPAkCQdWttuO///4O8zxsyXNVHEhxpW0VVBdQzcJufxrdW1STF7
V3UNYrtgP/9btNxCs0fDVmSMeSxbyCY25naOnA5DoSOyf7vc+5QXvh05Ure8Gu844enzzhCQCvAT
vUXGI6ek+e6vAtIqcAST73TNlN7syvMfvnnzxdB5i0GMchnyHKePbRQUu6IkrkPOe6dGfa9/Pzuc
0E6On9wC2nMYBHXz7piHEMspK35yFZYDh817JHtH7MC48NPx9AK1sGP5ls56t1JOMMJiQAANAARN
Bpaf9p4hnaQG3/MZCFoJKP02ffhN9rPfcMsnhwUjOeWxQXNgEXdc2bSBFNmUyvdmd7l54Zs5tJDb
AG7qh3dG8uNvMo41ugFss5HyyvH5MSUz+tshpYYzEGE4TtRApA9d9M3gw1yR7jAW9VSOV5AiVJDy
wSzm3kozSA4PDWkoZotuD7bwdEllLD1LcreKOJb1og2kZsDBHhoaPjV4lsDyABItD0j9KctSBvIn
2OZXJLWdLs0COfZhO5t1qRnbFBpEFwn4gh/QpM2yAo5OSfA+wO/9hRUEhG9/QLlxRtfB2JiZFVQG
N1aWKcHQLyRzj//uWROPGQNoppwwFIZI7IqB4zGAD3MThRTpxJ1A54BxCvGIBhE+KKUGVChkdTyv
HmLJdXSKe4LqTgWcBVXyvl8Ef7Hm52KbQe6ci/XYoAwfWZRXSVOTUBhinlDLkaK+y5yN7QOQVtXk
nQEwdbhhHWAA/0aOz3gM+giaB+5ktjwBb2ShxwlLxHWBp6BVnCbYlZ0bw+CBwH5kmguTInBhVUY4
beLVnoDgc44FzbLAEW7H3fkyKPfVaxbi8uDGkLMbZuUfwHTAzSsD7KUYoTy3cXDrtpwi/M3hCM0L
qlfoYb4RVoDF6YijfYSxPKJi3MVOeAJYP5nxZO7cI9I7m+ObdXczyWyJSJGbhQSXSw5UYnJZg2gN
xC6rt+HNQm2yMxdRvLFIawozq2L8jd5KqQ4DLIqLzePq3hwhPr6OW+Jtn82Z1l6H06L3HMM7d2F9
iaxpcKxakmzUIDKvfhfFCQqCc/odHfk/zCj/ID44WCYVD+0jDukUpK6ec0q5YiN6gmnZHXaxARMr
Rtk4PHzuK6V4zExlHnoESodgYV0UPqydIKfN8BEWQY1CRyksyPwD6rEbXjhO22f7ImZMsWCFQzZ5
y8SAdixQArFRuOx25i8k93ZFSFBoYvPI4yBES8KJhAWSz/DwKZ64923ASCaloii97cpBEkfxzU0B
yFMz6pNsrnS4aR0YB6Bb82s0oa1HZ+/iMAj8Jb1/ML/GBKABEdGJGXIe9BSQvV6TeVYpo2mpwZZj
yHNLmf1w0vARARVVKZ8hIHH3si48WF/S4FrQrpHOi3Z/Z14ubpHfWkejw1Aaf9Qaf2YWkKVIbeBP
fp0uX+AO48JS+twIjbO8byEzCh+vnCtwI0DivbAc6kwK8P4ZqPAr9Btofh4auxXWvSI4CheRf6CO
OXgzVzu7NbMNRf58eg9gxbPuaGEzpoSS2X00J5DgjNndNf33X9gbcA2HcfqHkF2q7KiAS7I7uW/H
vj+5F6Pnnn7Q1fJg/XKud9j/0dn1K6c5tjYQK+sUZtAGm5A8H/6xb4Dei7MAD2CETw4CqrtLd8aS
n/eOA2TmZd+K/Tbh6hOQFHZwjn7sUJPIx6X3nQWqA+rI5AD93D+T2uoUOOrJ2r6I6CkMM0aiBTaq
mKLe45ybK7oFf+TuS0++Ji5VdGPk6SHXsBiTemcWjl6x9jXTZEMIFDZz74AZM3IzSIhIM86HI/ca
ngCMDnqBMvVw2r/owr7HsgTihbqavoImGeAucRZAhvfjqzPRrEdbQO9ZVucfxezuMf5NqukfJwzu
oRX/rdFuO7MuD8/5XmBkQSXIwLStp3/sCpcwuOPcvo250J64ouAmBHq67kKruIFEgxpSdUIWWL7M
ccNsCpCk72DP1QX1kBlbGa7r8wts7u0A6yJm0DIOsQUxAQBqCAAVoF+eG7zSDIoQixBxcp3RuJBf
isOMZsAy7iHJisGsIIbspEn1YoI7miMdI/YqNpAoX/YrLjIesBB+WpZAH8X/oj+z2YadynnSyqjX
q/wenQnX4gkVhN8G9wUGEk7FTIY2Bif9gkoFG5kn+yLkziwXdDroBnDYHEaQ0mVg4IlHJScdDk8X
7l7U5Z1MmbD3gyMJcL3DtXlhx8d9ySFRpfB3obd83bCuZYqePJl/FBcuB6GHLaW/6lc2vEvM4qOT
GNp589uIsOYXYWlA/kBbipoDMh6zC+KFOLunbBoR0gTIh5N6faebiK8YNo1XBIwOl22za6+SLclu
zHuMmpa3MDA1y5DD1G3NsQgN6XBO9v/VvcPP7VTWizwp63geJ+UdIkV/J/S/xVIAy+kGb1JiRfmI
UcpzNVgbre5H3J1ygCi0OCean3JNiSTBQEwQCnu/4bJjRxMR6FJ9ggXj1A1Yxik/H9VsZxww2QD5
JaiL4y3D9+q/7axaW/kWUagX6LbTocxkGbMyf/uEmmqcVIi+YSanELMJJgYmHris+cV6eq23KL3z
8wwKhYNGB8YBv2mWV0Gw7niTHIPjAIgaAn2aab5IfT5JHH+jtj+9wDf8Y7oUKrDjjXQVxn8piE2+
KkiEbXBTvSjm8E2twuJogXLxEacA3DjzCJpCmLOYrbECJkRmXiZmqOY3plTgIdHoWbsd++HiNsgy
+ldPBgrn7pacEe6xibXsULeaHQWBcqhSOFqvXQYk23qa/iHtOPrqJHERHKI0CzmGNNKW/A9nVqxy
139Nm1rsOJjKWKTZlG2g/EalQvlJfEu++REQiHaFmSqgOJpTeWfGGItrvdcDJXQ2s+esbk2qU3A5
RR1oBQ6liArYScifja0dhLyMLADfylQxVzwChacXBFLCz0GoYOlj0umjWuLcxluMjWI374I4RuFN
S8HnANBiY+HnAeeUYqL0ic5WKAWmfxwfm1w6arB0IK31YhycNzos5OvkUEt5/OlL1CF4TBE2uSKV
ZggqbsoND0G/Tm6jHp6h34mn0EbZN6ND9IgTliW5RbOfXy6AXVwASm7ZhcObXlmGbJPvyl6NtNPJ
AMQ6ejz/sFPQpbc7IHQm9U/t+pYzF5ZasKHrr2U1xYAsuFDq7CckfeRIC/y6vMZAZP+FmWCE3SL+
8CWvOs45WzXB/Zzw5Hvv9zCRNSk6vY0NFvJNEBVRXCPEvoDvAbdUn1ffINv4P0F1/Imo6J0iW/B0
c5PNDI/RWAJny5lymSmPXJmQM86Plj19D9311XBELBoQfHTh9yopo8ngciDriW9Xr7wWalDwSdjy
jRff2uwwSqEQuycOOAhF4Pdn7++SChuWdrmHIGmC0c84UYJAMYliQhwj1j/obQXbghtvjwfGPii+
TFxkz96++YP+CGZ+OsLeQ279Pnhr9gw3pvq6bBQ4zYSoCYao2jJU+QVe3VnISnFdrr+Y4MZDJHIF
qMWCtQ/KjvM3v1XZ6/N0ZWyEll3gLh98I9jlgF/so1nWNUdh8QG2Mh2eVhjDMSnx9sE3ipjs2rah
8sa/xfBxcIrV0Elx9kG/UFR2I4cIumLjN5ccCLjvMK52eZomxpSZuATjhvUofczFFRQUDVCx9ujj
EHBg715kP0rP73/YNiWoDGtfRDqHuoyYly8R1nTabG6PGmgLl6v6pIl/wR9jPvpmuRaKsYIWx+eY
xfhNIbuUHV+3KRf/MViO6xeYTSG3IIzIb1Ea0Kz1hG47Hl7mm1q0IGLzzvC1BG1tA6vZOfFPzokz
wKw0ZQsVOWX3xYjLKLmfM8A882KH27k+1kOT3M8jf3xoYM4eBQ7P9A5+zsmLqhb+L/ar+AQw4NNL
LCwRZGRLW5Rs2TM8WvrwPjpCCdJVWA5cIyt058Dj1ppZ25i+xnKI1yKP8RZesMbjPlQOA0+L34YM
qFX8K55ij8HaTHclkPz1PtoA0nnbvZn1yXGJq+Qf+ta/26xyruVA7hES9QocmVOonwMjTohGlAjl
WeNCaQrjmH8Xg5pS+AO5ZdhSDq6yDU7BdNG63X9xy3eL1bkOGVhVuXzIh1Z/jgfFyMe25vKKBc1L
g3GrVJKshC+Aah8xtM87RoHIZBd+n0uU+wEqqHTfvSagnN79wAPqK854p2LrEw+Fm3hM16Wap2/A
KHaAAIoWzxwMNcydRBWnj/VK4U8fdDx0GfPubxSoIz9yrCvLQRNkv/CSi7CmGR5CTu4s56VImVlC
07iBqYp+JZWqcKcLnlMwdviVfg7s4TBKv7cFG4/ti4Ixhwg+hDHOLSj6M+ra0iaZKWc9Uj3RxuKx
h2XYA5fEk078lgIKwtnfuevri92W/nJjfky8Uu8wZEbgWmD94p53GfhA4TbQ40/Da4lB7chHPmN4
utuHHgPG/ZsINY3HtnePx+Ihg/JwU4zO8txW+/q76Ybl/GhT0owSMT2h1k48rJb77kuThfczI1Ee
HnCIJV0gx4FPBQoIgkVhc9SUG1Mbh9QLaNw8C0is822wcDQFBcGpKjCvDBuyk9qfP4alZa4NIoV7
OMsYGhD31H/u+Yg4b4d2V3cFfnwD4RwIYglkwNkeNQ2MaWaI28K8i5AZJBL8Lj9DSiQn3/6cPPUL
ixUrAkYfZ2qDLEDdULVwA2IqwIxA5RsALTodliqhSdR3kUozRx/vuJGmMKKjoaBHuT2fKcAWR9t0
h5/fhorpWtORK1+O09r3klhayFBBl0H1+z+SzmspjmyJol9UEeXNK914AQIJCfFSIYlReXvKf/2s
TF4m7lyNoLvqmMyd21Ap+iGnvR+t2x8IkJSm3ERYMzdzdjEOa3AN3W4HVqw4bFF/HPe4+0B+wVb2
t9UHo01FxK5QFbeczgT/YWwjvvW4UmGV0RPHLg5vWF5BebSdj2RLqG0ReoAH8TUM6Qt/IkglyC96
fMUEVLDFkg67O1h4O1N/QmvWWzNEKeRXbroSJdz5YP4tlsmxxX8vUTKk3Qu5FT23RGEuosSy6gr3
LXZJwi6JB25aybwqG/4jYA1x9m7/8tvpzWY0zJ+j/40zmTCA/mHJBvfRIpkM4hlCoQp9yNpHX6Tr
Jl+Lb+cIV5qnpzSDhdYt47KFjkeADKoPknwAGZYMo/eo5MAUmvpnOFdKJYnez5yGoPhIj/gr6FcH
K2PpH8lHpLCXB6Upzgxu07PWONTMXOTuXP/S5ssOWBzcQHg+jXSJZU2hGGMJQOQwi02aZ0GABETT
WsZuuNnkcBCJaRccOcL+5BlFDBoW4ukwk0qLWzUdMw3nokhnvZXqm4ECmHrKksgQO3Fg7eFl5YUv
pDRBLZgC73qUDKIWz7NvsBa4oRwaKt/MEEDAMwgigmm9dvVL5AhVgvNqRYZ6PlxpU2teceNiFdxs
/h/LVNgXEjdBCDLr295BWmFsRDDtKXtajqcr+Mn8SevMe4/JPPeKkVjKfU+6k795nC0BXcc6Zz9X
9BI2+WhUJwlII/U02C4O8TPnuPhsRaHDHKzEzIV5aQOq2s3Ic3t4SOGcLReO67xC9P4lOrXYZaci
emHKLJqyY6Pmk+4O20U258wqqA5SOiOpQqXBEfEQkAMjVtyyJVqizSjf5oSJJJFyzcnmQv688TSK
QxKLVk9ABJdfoboabay8QPpfqQ4YRLDsZrLd0Si1Ef1WnMkydvh6sBncR3+TL5Ac/9QVtOJqhXbC
I8MLlvZ8JOKmjaz1h5gtQuLDWmcQjmMwHudwJ0HHO9b61xGRLCAZdyiM4N5A/VQJowS5qhsto2Xe
apb9jGPeAG6nX/RKJfeEi5TtbSHOOdN2stvbfSbnvOXARxLqMHGuKA8v7Z2eAH7mm0rTyxTjQZvz
89Npk0GZJH2XhcGg2RlAWw++3AqeRwnBMyWleqEaP76ne/5Kx4L6RYRfJuBXaFivmNmvLqnF4uuv
YLMspJ8rYrGTHkH+IV4EeE4YCWoOacxaqVQAK5nt8aTjeXkbPbourEnomAPehbJ8vAQ8jz9bXQo7
2Es8dzizoOXwdKsk5doG0wbMIdocWvWFZXM8c5oRzlaCjVQLW8nDDAzwcH1l8ECWkDZtGyT1Fd9w
BqKQtSreH63UOwpArrKQwww/sRi7KQltonLQbFppQ6mb/3Xku1cu/a7QP/As5j6bOBgIvIfI0lLX
jCb5EhbdR9uCD5L3VRUUpitcVKa9nCrqwG4lTXK3V7PzJxi5vgtijk5xAkQ9zvNbOcJpVF8l9Zaj
MuF0hXjDkO7fsXFLiZmnyKmWkV+nX1m9KgT60UNfz2N7Yh36AjvHCQ2jLBIpRUchxiyNeB1KZaE/
k2P8mKTMyPkP4Yd+2Hb4oqmbHWg+CdFy1BTMrNVqhybKbqTltlLOGGmGNSYuaN/mMfwt5ZlvhidT
eA9iLdLVwJlwmJjgsxJz3rde+HrdteK4egiGObLyiSZ5RlUPcXRvzNdtyQOmAruF2alUkSVfxM45
QxfQXS5WRv4hyWECFcoVpLtao4sUD9OkQYimTD4SzlUrpsDX+ZASL+RLa8SCLte48buLIpgZfc10
3X5J93I43IUK6PoZ943DIYG4GNIRFaUWn/qoIpvrGKFKgKpcmhzJoeYds3QDJEbj6gbfEIkguhDD
Eg9aZVsw6p7ZsmYEdhmxZBT7+DXHV9bQGpvtWQobLcNXD4qUFst2zLpoKTfV0rULhcDsiqpbMg8+
C+vB/t3a6fAQUXoxSvaCb1HcwGqZnO79c7uKYHUUstxCeqTvsLqpzbGlsdqvFgmBl3oV2M72SrQZ
qJBDPKMROYA4WCf5+k5+vcXA3L87RHWpOKYMVvWUjNeFBPH0lyYsLzEfNJLYX9Fmid3PYcuvFeMJ
vTf9BvsU7XQ1aWG1F5IFmRye44ChhCQvUlTxxeTbicRX2nE/55hXAprE0OgoOU6HGYNVlstIkEk0
sw4NE0VqcHZ0HNFHSFIcEeCAILPc1Lm4tOBGfZ75iOewtPBb72aaKqGRllQ4o1+HT9WcNudFojnB
S7vXwWkJu+usNrrxNvYMtdx6qYhpFnHVjQ1LM3PjBOyFvlBNHkCyhLkmK2an5litObkzlKfnLNwj
5ppUsAdHxYKuDd+w8KWa+awCD33afYuTtNoCdjkvWvsHe91w8gVIVDSnOmjIJ9GiSs6DK7WCBIKO
NK4553WVBi9x0zRf/SbpHk3AzWsDEl4Dmz1BixTfVzo0ZMfWIEdDzpJVVMEUVLKQ4znOQNDxJSVk
RI54zJLOawUaIbI0B2RkYizaMEeqHad5sXDqIK0X0S1CqhjeahDQN+BaRhcjnRZY5HeUi5x6wnlQ
+qLM3yQkEqYT9YVX3OitqVWc4lxMtijcGDR8Avg2hjYLNiJk2JF3SesksVzqbKMBBQLtqr1I5XFK
xh49eFwfGAD1W/6czfYGyjcho4f3RypZPsGBjtpJpog5mSXX6wLbC0PGwJ/oNEuag6aJQNIGzFfp
7a19Ow3zUgfnFPUcRSUq7Rgirh+++57pKcwGb5ouks11oVzQ6vzisOdMXrFfuox7F3uCGErbZbdR
BJhpDf/D/pk/x67msLAlYAkzbCBMDxXcc11Sk5vVRWTrhDAGd/AZ+Ik7vpSulMYWUghzBOVvP6xc
6N/7sT2SEwtW01OpkccQP3TTYr6uvpxigycNXM1K43jpbguTxcEJBy7eZgT3WaoUDKL4ueDX4fsa
Nh5xLg7+8Qc/rCqhmI7yEg3NoD+YEEN4FkK1QXYhdfiPSYGHbJe5tSAmFdzJu26seqZYWf0E40Uw
d/4SI7Xyflnq437K5h3mDBclaZn5M41VVV24iRUFYi160OJ7tneLyIYJlt/F3/zlGF7wqcRrMeBX
8ekxtcoob+NaZNQbz7dKeXJmSYNv2cbpG88C5u7cchltjUGgeUYgTWuZL94lo4JyF1Y2GFe+QSo4
APFssORbEqHg8OBiNl94IRzNhW5PAJTrcgy7H8eBj95qIthE/RxAhw/rm0wrUkXmrSFsCuq5Prhe
dupjFgMuH1RYvGOGrfWXZSGVI+q7BZvR3Ps9xB5ZkB2XUZShimznQbwkj9+LY3hbNcOz9CIpq4YP
WYDchyXMjzxoMyELCKPB91+x0HHgSJA8P1yUcRP8sDsWmNXb2etUusfd7PThQ1bTF1QjCAmLWFYh
YVgHJZExhPVxYmCHwDDQpilvPXrkQpZBgFOucanC0C3z1+TMUNu7zhL9ueP/PA43vQVkInJwp0vO
9rV7thlUXNohN2CG9/4vQ9WHoA10LA5W7ArXA+1v15vkjkKJWgDy6y3TYlrKUfAP8UyTXZKdCivs
3tOCP8G9DRAgmlBVHT00BJTDDOhD0H1ctFyIlJtX/s42WEkmbGeqsYZO31522FPV4e/jRdD4wcuB
Cd5rvE0BKtok+IbEQ+27C/AAaoK4Ds1L1dPzIuIWPnFd/eUABzxxe8Rl8hvtJOofQC1R6pgDOgqM
+PPmxtbJWjmyMl/ugmr6N7kBV36AIYwcxNUYrB3GjTCgGRRe2rYDuDyxLAmIjs5xyD/8NjC/1bkX
gJKtXHrkO22yYVvHQmQGLqxlhPiJ4XAWMXkbWLTajJlUOqHAwfOWM/Wami8F6eDdodCtr2sLh0BK
xe0JsnP/PU7EXDSN0LSWPHU/5B8w+DY8ExkKcVvlP32xvyBvFg1zLG8LB2Hq73aCGh+kjnmADV9+
iytqQttRyA83G7y2mgnma9Ya+60aGUPptIemZL4nDJCYQcFazFASqLHwH12t20ZyYWyXT27iNw8N
WogZkp7ZfzJ4gbGBNTIG2gdZeIxSbAu7ExfKIpuSlBjX7XbsG4CqYlKIH41r+7eSpJEx46rtN5Gi
NBdtX8Egq8MleJqj6tIAXV2M5F7/MJCbru3CuA/LTk2CuS+Gu9jqI/yjx/mGUYZ3jbF4d390DP9E
/nlnjQBCTdw4y6XfJgerL7fcv4oWG9IpLpdk794p2MM/S5YGEcKmonJPR4ELISq45taHK46xigXy
xxHF6iUeUYQwmRO9rF6c/SDSi/oGfTKDz1QaWy4oHldBgQ3cmjzaflNkYqD/z6+xdFjs+DQjIrwi
tZGKZBbDOrTw8/IIUVYoETOoUuCAK7flStCJXSBdB5zdSfW4L3NypCIn7/6UjSdROwGj4H70QnOf
8MD9h3YvJvtm5OR6p0CGaWgRFUCQVGiuIwu6woFO/eYoJPFt6QKfatEVjzaqo7hAezqFG/buEr60
58HrvNZIm1R21KDELFNu9wBf06s6QoQJ05YaM6PAazFjl1r+cIHUtdnD46O5mI+I6ZwgPVUs8ykx
6ZZxKf7xNG8h/F2LRfpEKO1bOYwAnkBAtEm0n0BAMCwQvYDs3BzM62jPuSJsGSQL1qLw+hJhFgCi
TpsPfwKZKANrgx5nIdS77b9WHmvssGQuj03ChTewDMqWseyRRCSvSq9b8vrOOlWupHH1pBNNAAYw
IAGJbzK604OiN2vloxAVSNDHPwDMVkoZ4X5W5SPXT/LRTOUanWZezn8IJ4anaJsjGC6CgKv7mkxD
D06z6yxlroVEiIIM93Rx7RlxCSVLz3JJRKFplJtXRyXdgK94hAHHxbC3VgAMUhyw32k4D9ydrqOQ
xwR2FH7tLJqcYvJhaEtf6KEJwj8P036dWCjsUabyikcPFMiMIvAXrxOixnC/EbgkSplAEOQIgjxQ
0MlUGtcEGDdsOqum2wD17B8PDBPr82E7tothH3chXRoDRMPP08AzzslbI1aoWLJ+KWNsfGgQdUjv
cjbFCReaXS/cAAO9I5cnByuHEPacz9HhwPsnXeObV7HqPd7WVZ031d3m2NaVvVGQfCqTEumZpZr9
DLaWk9M+kDz14UvrOe7zSoOHUIPZkkzYGFQjp2RdA4wBop40c9qHE3DSJCghP8QV/QgjDsCQuv4O
05xy1sj7l6BbU6YfHrK3hf7iBgIEBtmHkLsC3qo/0O9lB1yCeCOtGtataVbA+hmIviJr7kRyKFPM
VuIRIDMxfYmxL+OpAjrBm+wmTHuYxv9w8Khm0co0JKL8jg31GPSe/jKSCNiSyEy9rseQn0Z18yBs
Fi2hP1EaeJ/XXef+U/sYTaCSPGo1cSAVkXKHKQruAeslw1OISAhuyhRIavF4zDqzLgeocSwZeOIR
LcQacIP7ngzHZBxsJ2wIBPDJF9AaruKerw9Li1cvefFxSpHFJK04OZgQSRwyZMqWNQxZ1j5J/DAG
sT9kqnKMNN72RA2K9N4+lTi0nwVSoFZjFLx3tL0uA441Rx5kTzJ4gQrJ9IGjFr87baE0oYqWBVpJ
x60RuVP9Jdmi6TJy6fmYf9YveFXhhi/EFxhBDAxJdTxJZ4bdCf2khKEJZ0NxLAszb9YvgxjhdorY
+vAQ1qnjJFUzR6PDRlNxjbJXx5CPPUZ8Mo5QWI4VeDqxN1Q7ePbTATOvkMZNyF1lAjq5SDKQzJ06
bMWUO6od9mHkx4hJFTNnlKkdk4PDFrUEOYqqVBhzXruHYfdla3PgtnXp0dcd0xNWEQIFsm/Nyh5D
7XMw08YaUcgmllUOJ1ZlNxIoRFB33K+vGrUqE7wq2PuHLITfpdA3nk+AO6IVGtMHdWGKYccxoBaL
b/nsnzGV5AivJd6FPvqGDregy2yH3JYFsFCzFPyypCOlNIAG7krsGN0AuCwMPXsU9k2Lt37Nz7J2
IZTIIECPYAl8MZuMsnbOHiX7ti4Rp2nz9wBtB7//O0c9324C0hfZn0jgYIVzYSE9x9yEtFKG1kD/
VKoTTtENLZVwD/wWdWtFL6hetl7Nm1mscDoNx9Ay3aGIL+Fs3K8DEyha+SebwA6QUDDHiraM1tat
fzFnIrWQAh77kO0PfgfQvzpq2Y4JBITS+sVDZ3XdFgiD4f08LUhuvo/1QImV5h3TlmLwb73EdM9e
a5vf5QqX3Rrhlpc74h5sE+x7rob2bHGMMhISIRxOVOoGGwN8owD7hcZ3B/9kBKintMR06O3WzpRc
kV8RRn+kUAPxdsEz/PhnQty9u1BEj0xdv+Km9CYOJQaQ+2wONvwo9hai0ZdFIRS0+ODha1CNIHhr
lvl4u7NhbIL1vkpepMaZSLgPty16/IgZKeRMfMPYeBHeM8/oPe4JTAOEFI46uAPtvhwG6GrwJjq4
mTrDwNJIED2z2OLW2+Lv45bO8BoArzKiKIBQYGuI4xdO1JgepAwIWszMAT3X9OnAvuRFmfYtxgsf
KktoQ1Rv3iIGBTX8N99i9YhLONiha8mqBRkWRbBw3Vb4CfcMWyFAh0J3hyZ0qQajmpBG2g+nC7Br
OQpBiOlOJCE+qnuIgEQvDn4N5jlcVtlcbk/LzudVfYHxow/1uqPQMVdoJ7yzlD5kWfCFBL6vOszN
1XQMD2jnVI4cu3oPq9CCCnz7EudMrtT81I9nVLU2HoNG/Oxkuq0mk90gR6DoLMqUT6NRlp7PorI6
n2KviZmVTIIoq/PlSHuSMXpG7oMbnEDcxKMEALKoKnKs+Sa4ho2J/3XLxAlIrIvG05U8Vl7DP/Vk
QuwDh0yU56PEVUeHnHEVLgsSGRKR1HU1doxL8HZgoDoKcyegFrLIWjsRvoLjiMhL2zreryCCFBg+
sRbUi+LA/6JEOQlTSKoSyFQrTSHQk2AMMkTqSvff59cQDtea8IfIboFjRh7mknBAM8Xh0Do4of0Z
aLSaaEsZInPGQRtCvSGqL0xxQSHNZYQkHacZzh7NkHR5ghFROedoY6ZAvA8iFBXsw7diRILyXyLG
rZyLbySpEYMUYDdiy6MOhxGLZCOrA+P0qLVLT6RgDbfDggOLTpgpTAmPgD+G6dJ0Mx7LZ4iQ2Oio
+pfp6P5NiEDeBsFR0fRRCC/xgskB7gAY2ohjF9cLc9sYwkEp1uCRTWzIwY14AwjknXOCZZLLvEgx
zxly6IB4DmLfk9vDt7aTgVwiRlbhAjF0wOFqlMw5Enbgrpey9itu1tLtvqqVEarB7Maz8Gem/CHQ
Z6bqIdsSDVr4xW5k6UQf/BZebiiFnvDeF4jpCiZTNvMR2LIouNg2Hh83cl3qtZTxo5VFDisnZqq3
MKL+Xqax65/GgTpBZ47wkxnVDdxVB7X/KZp4ukvKaVaWiNaUYGQtspQmhrvjsuD6ANfn4lNxQR4e
FSuWMB0vWh4RGaHUct5sYxePnIz8mAO5+M1i4fnUhig5YZLM15//H7jbVTny1mAx5nfwuXCpHwv6
nHxIrg10Agka4g9oWBiFc6GtqfgIiU5K2QBegXTR2skxDTbyPosW3XeGSr3ki5DmshSUuI57tTh8
wCMvt+q82Lg+EYgFwz5Fj+shfvzUpxBmxwwrB9xQAXe8ME3DASW9W1wXYdK4UIt5mAmpJ+MSMte0
SkwgwHAsbl6oNoDsVkfBLQU1rDQPQicWQejoEZgEHMDYfkFBc2mz1GTXr2ebGSpkczVLY1JGlQTp
S/VYkiob1Q1in0SMIgeSyEzAqyEyRM6x6W3cefsYDGCjQgQdGSxYY7CKPez3vq+YQF8cOFBwakUf
3cGRC5kaMUSJ7Xg1mg8QByAZmh1VYMPORbbTiTNtyBkA8xbAM10wYuemRrLytjaSwhIX3pWNOYYA
0UYGhZXUj10LlK6+7vTY8PqrngQbhJxAFRx47Wy5r/EOersS1HaxSj/i4guIQfSecmhQJisujUMv
JiUutAZ7b7FECQXEq0KmZfDaf0LRIQmEfkIFLFSNzDWt7IWABkLmmFwhm2LLE1tSWRH2PhxJK9xV
u+Pb4pJwXLuwNK7SdQEvadFXiYwRLxEf9jaW1IQr/AUJF8t4aQNxUMTvEvtCURtaHlLGuBL3cix1
egrdERYF40roHFkBeNdj713xfu0KqFLoBq0rtPyEA+RQH17aFYvL9BImEY41fYhjjVgvQL5415w2
QnIoxHv/zW4FGkRx0MXAdnDqIJyIYYI0XkSLwD0OWPPiXwBdnTosY4N7a8vmGh1ETupBbJUw9hHf
PMt0WZSdesMdy/xmQZr7od9N3IrGqHcfVk5bXBhYkjqZ6DAVKQ8qcx4FBBrxz5XgWjG4Vn3FIgW0
LYc/lpCwM+hRddIZzzgNjWjngFbX9T9e+ERS9UL1hQqSpBrDicFQDCSs4fEujihucu5zK3W96wLS
NSdkWhDogFt9lDnUFNh5PXsJz2zBzVjL9BEN8R1BpN+9g1IXb3hvgo7L8E5NOrTOlemY9tWWE9TX
2gLolQKBCNEBdDhBV5W2Ij+j7Lj++EGcBiyUtQdUUDGN0JTWkEkoWfHGgcXGht/vbFuaj2i8w+gc
XhyHMk0EF+DBnJZgB9gXAJJyTYJE4RYMhMjAC8gYffrwzctxmRn7EVi3C63iIg0G6IIwADTcScg5
diJ6oQliWAu1TOlNdr+/WmVwuTYcUxwb3O45zZECFfppUZ6C1kpjRx+GoMLn7Cl7KPmLOKrrg+AV
UBn6UsA7FG1o/dDDTewR/BjHDOYMHQHCdRxWyL9lSBg3IKSKDwv9ch2ZVhNQrlzHNQzxHaUKV52M
zgttC5xVpvk4R9BoZaJtbviIQg4nSfYBKRabVIxJTE9BL+qzKkMFRVzQ36zn/87E+97WTb0Rwk0Q
dwlrmPYEL9v1AfAByx1S4/2cjeJxj/uh8qWAEsaye2n35qwbKZMUUdiRjH34qVe+DyrQ9fDFsEsH
jJI8I9TCOX411BE4wzGqIK3nAgHIRxVSQ9mOMPlC1ODw0VlPnAMqtVKihmxoaXoQ89A4qEEbcsAj
AZsSxxjp2qjaGfvJwNFHPfeAuyO/pub7iRGPqTH9EcVzNHHhyzkSO2LeiIm/H1u4m4bLK80Y2TIS
PDPwquIOe5QkJe8JkbEkJIHgS4oOGccwCJGvng1ey1xGCK7GGQS35SkKXTwxyZmKk8e9W8E3UVOt
n5oOFVhtpZCRWBly9JXkCKgWo6DEQasbMTXYINhY+AjJOHZhx3Tl9rwG2HORzvfcJawudAcA6GJ3
j0M9bm4UQdlEhCxeRWvqceccYBx2moY/K/xjbwywOvQygFPjCNbUhl+0fRT1b+vQF2qjbdWYSiiG
7S+whmMEwVVJea5WMEiigGtHSlNm3Nw8WJ7bQlcQHj05w99X28P/pxALMytGjt4zyvXd+rvO7WMl
XB0QKEwKsO7H4M1MfnFrkPNI/AN1Mh5bkFHtg28ts28y5aA7spaijN8jmJLgU5lEJ1c5PaGupKrj
MNapLckV7n0RptXdIfwKNRrVbAGxslLOEDU5w7gBI0+GBOnJwXAPwIXNliEQ+6yl42Ul/Ra3Po1p
pkuEO+o6XBgud6gJwfkAv+HECBJnH8zYY58DyGQwY0xc8QHH+88jqcNGJU6FNSzB0VjYtHC2KA/Q
2vJAO3gVTDnA+Wcue3sH28hcUC47tLkyUhsz5omHtbf8L7dYkJzVPS8jl/mJj68i13nhLZeQdDj4
LOQ9tSyOEM2bTRt6VQURb2BPmQnKFEq1IFXHHDNEnyIeRVUDdaCF/yzkNDA4qjk42hxDP+1yINIP
AQZIEDk2KQ1bLNQ412vdi9RaviC3oQvZUNZlJvsZMfQOTo4XV1CMjUUxFKXLo18wUqlIF7+yRya1
seeXv9fOKx+QEFFutUyRVsNIX9Q8/ihntvhnizUKJk2/bYzJoHuEL/bCR7Uz/gEZH0twHGdvzApB
0ER0QnTf2MHZx3gpP2bdgIhB38nhtsSYKexB+BM8wr+ute3ckngFREt7zVx8YRKW7wmmNZA3zUJn
FU8BJnvbTFw5d3YMkOkN3+z3eHAAgDMqDRakSzR72kDF7ZhBKc6hM0njUxkvDJSRJwzDE5lcAKqR
B0M2AY9cZxN+jd0NvhW/3998vLO5ES8//zUb+YwdSxNXux3Cf0gLJ7wkmifnssfl8kEZLvE6wOXo
8cRmwoVZxp79FD4zZG77xvcmRsuisDGuQ4SS0BM+480BVlhiXIUal2xW6B0Ofkfj0XMURdlPVMY7
hVIGRQGoBnUZ6Ajr3rezn0bcejsToBpu2Z9ZSYnBLJx9Ajz5Tf+OqWTbGdEYWSKIGQnc7EZKzNUC
thZbL3uHREFWzXLF3v+5zuLgkYIamSFFQ9uwXoNwf/YqjiOhiuoOAZ7BzNhhRr9ykpHCBJqqz7uC
XfIpNPJDwCtBj2VqDytZjnoLCoVQHTEI2W7r0WKwHSPJEFIPhek7maEwric+vz+hdfVJ8pTSFevJ
YA5fs/L4wH3398JFchVme/vnaMTic6Z3Oxw0z5GPaUUCBAGtSJjExBJk/V917dTCxYaIrQKezM3L
bxUUxeuMe++3BifhhSCRVuubkmohEP6rGk5uRB+CDvAd1awJ81HesMkCcFwkd01hiouhw6JnhWtE
k8GcGal0fs0rXi/cOXiXNYCBmfD15MuQl2QfbFJyiSlrS8K9N1QMkDrY1hwyVcnLrSa6eY0Xiilr
pUQnCoxpKmG6qofKcPi55XBlGTS81sXGQaUIcfV0uao/TwXxkq/gH91DSaeol+F1xzTjnn/jBfYY
8AesAEMMKnoRTlQr5Eg7fFpTUlj8m1Gs5fEBoHrDcvESSad9CodJ3CjcyzTc0+uhhoRvQmkuxXbR
Xhl6HXwiLZULFjIEmVwIu2AuihSVtuL9/NzVilDdiyY826mkI4zLrJQS9zNNJPfv1ZGwgsfCT8uK
i3ok+TXmmXmSm8ca/rdwaDKkZIaMVyzgbMydWm40Enr9RIbDe1yp2ji3/1GnDJQRDhTBHF3OSFji
RMtkRtijNrjvzSLvzK9obzJoWkxX+E0RDCzI79V8j7ozuaIVYsSbQWk+duxWo1UQbSmOcD9mMKvO
5IcDswXUkgYHLSTXdEtRZ6Wkly1UsjoNo7DiSYXI2gNQ2LFHhpYXvXPaPNK+BPBEtDGO3X3l+i8a
ilHi6vIpmgHWo9rMuKTsRAImXTINEEdRlFmUOxK3JHCx6K9iGXhpdoniJGBi/SNNFrwgj66OyDbQ
qRBTXv42G2zkd9o7fZj+nHjAl3ymGZVHhWup8EwoO9ZZUMzaxu0aUhLlu4R4z9K81fObwt0x03o0
sTAHMCDiuTRmfnTRcUHygc2tGdVJd7g3iJuHOws+iSoLrUSEBbkYfomgRY2RpZE4HLopZIdc+WC8
UtmpH0cVj/t/VhOdlhUpJ6r47KakF3pCbB+zxuCj9CK452UxBhXLUhaId0cmGidfgYZLDW4W3LfU
0gcKvBBE6PB9keptlIMErtOq4at57TuyOrklbgzgHsbyy/jGkAV3kGx6Q3cKuivolBSmSDWSUxFe
FlXUXpvMhVIkLn0rlBrxeZfoiGiIXmJkAOdqwLECYJQGWjKB4oq0YG45CZ+a8NvWqNz1CJcH38fE
zE9Il0aCQkZCv7vPzGh/HYxiW2+DGw+KjLcFHZv6sJPaw4MKpUT22JJqLREX5GNWC4e26XlhXL+o
k4XgzojhXqjaaseh082Jyk2RympikAk+TcMmWswYMid+8k/NRqyBn0zUVTGcqXKHDtQXT4qjKZ9N
NIdasuGjxpkhEE88zeEf4VgyzUb2341fencZ7w94AKjkJHOzZpfIVMAkJbMV6o3bbfNJsBlDHJh4
un6M4dIIc+V2oZLihQfDZUsaPO5c4GfYT7BHcYFi7O7iV+cZCYTn25Yr14e9wOcoQ4q11RYhl8xq
ul5etgzSOI4lFJ4nyw8CnM7K78wl4TKPlMo6QkBoyqBVnLiAtGMwFNksUL6J/JZnYkAwmLGeyEK8
9fHK1phopkX/2oGBoKC0qv/lISVXC9MatILsCpgv5i526IlntyQPqd5dujMwqGEsHqYx+FVOdAiR
zQHUpe4OCuZMJ8vFt83uSWioGPoxtowfFM3WuPdRPKSdvCFoECr+hYVxFmgku+Mw+HkdOc2q6Ly+
GEuSjDFQYEhBCAQ1McSxLo/W7zDWslfdpXPRhpcpXLy7otj+gL1980MrD8/kC3pYaeHFb46R2usg
hJewD8nQ5sWKjFbnI6TkMAIlwxSpKf0SLQ6ZQOhRUWBh/QOvgS8wM9NEkMUwrub0NRHk9jSF31+A
D2XQ6a63cPBealP+Z44dcma6+9/D3sU1bKCo/tbNgLe2hS6pK2h/kO0gQq67/6A1QTmUvtCIhBgP
QwZzMc7GNv35V+OwI2yf5eUHoKftwCigizFxla5GndNhFcBeppEUzzYzbnDxZPu7vHNuobeITB2f
AEIoPSBYrQwIJbbhEDY5FTEuUvg63DI0wZRpW1ChAbDQNzBPsFP/9tPMw4M4bxrgCDlZiaaNmSzx
bwjgWH6e7NtwZMrrly8a6C5xSxqVpWe48dlFVKonH9sv2BSUCZv/YnI+KGOvbMUIJOLQ1zG/cBN0
3qmbFwIT9mEOfyiKBI3WAhYzFFYynjP8IfwgTD/o7vkS2w+NrZBJg4cIH5N6WqcjJmGhRY92reta
6XekUDE2TIQMh1LZygHQVweWfwsLIANaiWa08TYNDMWalG94i1KOVxnz2ElgBjAeSlX+usqQa5RF
ITfBOsGbxH2axo8B/RXX1fqkKgjq0Iy2isXjpqF/nw8tQC2g5lFwa0hFKqOI1aUTLNlbI0+485iP
T3CuLpppoXYm3fRKa+NP3sNGiWqG7RXnBDDsOIPDqUWtXYUeR6u1c9ql0KPHvcarrHRF+kR7DP14
nMcnbOGeu8i/w2URW++2HD5ICav+coUweYi59YO4St4TXMXA7xdxtu8pOPwGft4iOizYCNsPsWEp
Q6wMLZC9y3Fou0swTJuyAuBFh2/0kdNftflQ4g80G3Nbz+2jyrlNx2Pm58BlFHWBdl4klsAt711O
v5R7OcbbX0kUNK70UjzdKwAcOnqXd6m840jm4l2AA20vRBMoclAjpOwurf6jCnyuR2mAdurvKiwH
5FGi87dpIgzOnIiF6GegdWtOmZajlRdBNGWxgL/VeANNMKxVr66qMyGzYjEFXXmNIorumVseghyV
f8aW9AcSobqiXR8EmLuxcVZibkF5y4VInyZuHoYEMtpgGm3brRpG4TTRKx6750poW4jyUcaU1Jti
whvDgsTPx4eneCTsRCVyw8S4R5n9kYXwuycK4BjE/jN4ieqICqagzBdZvL1Q9FcWRFQTjffdAYJm
FwyPgdgnaaMSSPCLSxMHPxjT/+3Y+HtkfMLtc0kib2zC5zJ5dsTSnAldg/C1H5xdmaA8CTof7QwT
cIMKcjegCN9TRZxlApuL+CdEvRXF3hFBN1OfDHzPhptjYHGUyM8uPMoJGQlBhW3YOofNQBZcXcnm
/8y+yOBQar6S/zYaaAtGD9FHXmQfRWAlZ38Q4BaPZ3zAwner5FIZZ5J1EKNvT/t2vBDnXr61AyC+
RYbB52C/9bfpAbFKdLLIZwbvEaqWzs2OJX2ywtZ+syA2P3Venb83REIouaWcAVyWGOwEoPhJhzjl
gGMG7tleiFLQSqlkFExVFw/NuKgi/wWnBm7/UtBy0a157pJ/Z/ryAWOfcingoh8dfkwuB9PEY4km
KQVlWCujICXC0Oqo2eVCPPmTVVuEd6W1c8Xd+9rZR8Diu44HCloNxCHyRhigBN91gQT/Ys8WLcxe
c0FI8fc9Stn9IFBFQkpLvgQ4RR/uswF2uSst6TdR6YJBmIH+KRp5H95cVH+rqOiuVi+kwdX3w4Yh
v1y+A7MoJCv0TeJTp9FsrQcXhWSY+iJlQgQhbnnJPG4iRKHUwzkRLKT7gbdulKTHSu4L+lHQMwqe
K9gFNrIEySSNqfMQtJOcYnEFWiNDEeSU/dnB4v8aodV341PlZJEBJckDEfiR6pwhOpAQ8BajsJ6A
c6LWfhmUgPnZTKyjqnB2bnKLvGe9RKhb7ZObmpakmqZ4MGPrPhxWU11MrfNOhQXE2Yij9wDWyxz2
P7OUIGE2pKSzD6Cjxt+jzTdQ3hdESfSuHdwQBvBEtizAcNHIwTnWcNJYak6+2c/GoMCsIhkQIf/B
8In6m8OIJ26zv5APMCMuvMkwSGZZZQb8ZcwRw6g9TdZyX2SZjIwYcLKrqRF17hgvoD0erOZrf+FS
aw9UytFsLSxv658pBEoUo0tOIgjbkEVBi3zcDtuNYSTZAs9ZAcQTs5uwjf1uxNBxTKD3Err9UhPD
eNHufs7pkz7QqnPfkXp1VcYQxnbQWRFrZwxCWHZIQWeODyRt5ICoMYYo+z5J3K04FrU0n7g9Dtcy
P5DkZTl5Gaj/Xit+byRk+qTH5zFaIdIe3TA511Y9e88Lbxetr5eLkVrd8i69FFMJgna3bLxOx2rI
zx7HVnXfNrghPkKIWRFA4eKaXiZAQsPtZDVB/sgkKLiOivgAxqfwYs3PbdheLeQ+ZycnKJvscgrb
0VxE5cLExquN+CuGHvYppbCkuzgs//rkwT9WKTNCPyAgN8MFiMK/ZIYd0Zt2nhTZgeG2PRwSPta+
Os6M/6rT7CT7RXocCdzKlQmFPdONNV8xKn0Wq24I3XBxdizYRTfaxVR5mpvFIIfBcEbEXbsJlykV
EoJXzP8yMGmsUUSlKtYtbTr1pDEx4p9BQZQvU/lA/SUNRhsZ2UTW+uQz4IaFI660CEoe4oEtLZCM
3zBSEIu8CuDpiDDxF+fkKbHe19xqiLjkCE5QFJxyL0f1t2BuWq7CtkDffD8iplPSnLrIeS4QURjm
cL0dG/4zJ47PLHoZ279qOxpt22sb8xlHCemj6sFTW3w2cVp5aAc2imgpTYSuVvxLo5zeaPH4/PCE
+YLzlv8cZYXC1rQfXZ67OASjynDxSVB/UjD+Jw3m8ggTVhJvl/I/FigADBLZo+K57oE4fHL0yg0X
K2wDTlotijxR5vo6M0TJPM4YWjAFEAcWn7GjDAvUnT8mb/RcRsA1Hmg0WvMOY7Icom+UcHsQW2Fe
yonz006jjyzJCP5mr3UuTC2sa/haYgsQiO8nA6YR+0o+wfcyCpdH7+AIaSWRTo+QcrS8y5K9fVEO
gEHRxPENscdHgoLfOe5GVu6a/4wDN5upopCGPOjpF5B1wz/U+5jKElsyAq2IHKyt12ell4oJ6oJx
ZhvFNwBb4k0LglhPffY0ET53hYk3PR927tcEGOAEOPDISs0pFW6Bmm1Fx/oK7EFRJjfbuAkhK0k+
khFnJTK5mPNwM3uGv8iVCPOHoAj1CSuPKYDJVbrvo0vl+Hl9ch7cWC6/bpxkshTT446Utji2AJ+4
rK5K1ikxjmxB5lOly3815hTOB9p/WCf0qqsHVA33UFOo2gHbL19MXCQqRQar2SKCcHFLg/3GiKKX
dEoRKkW5LE7JHF5wetUk967r/sqsFEoVrGeZQO2ClLtQDVRGaR0D6Dl4K2NGGfTWXv+AAJMmlhCA
W4IF8QZLhHWFDfzt3qcou+1syRB6zmYHCkNniOUfAIawb9W8gHh3rl6SKbgu2movrkM/N94d0AWV
JSUHv97Jaushmf4n7EyW48a29fwqJ84YCKPHhsPXAyZ7JUVSypIoTRAqqoS+bzaAp/e3Nq8HtiOu
Z1VqqExgN2v962/cAWGYWJkPpEgjgQdkbmj4wCEUTH+hw4LO3hpnIEiw802b0HIJrY1unAK16gnZ
AGXCYN/+5BQocDA6XQmNActbcYBF18AJwwHKt2FoQPEl7z+eoJ+NGsvEg7WK1RJdMnZZ6kZ7cvAf
rPNpEIZmwWyBC+N1LXmU5UKTazvNu7BHy4TxtFErN1n0T+oCHUxOhWU3NdA606cpaDAMrHGoSuE2
ZBWsqw/KSyOJLOABjCoYrDpK/Z40DefHLhyC8jYq4gcdMzkLsmj6ZTQ21cSa1AUvrIuyn8kyxicA
p/lHR3wmuYxJWFFKMfDAKB15AuAzxnakIAJkxY68oyCIqWuaWFieMVSoOxGJlt5y/C53J/o+Eh16
c+C6wbGD34jBRgllel5FfgENg3kC5x8ng5SGUf58pAA5cIMoVwtqSGaicOWTAKYUPzUXmououoAd
eK8z3zSr2DZOyynsSlWA3vXOwanhuq05yERx7U4YpcH/NH5Xrc/iRfMAASzhZQU1pb+YXbgC4+fI
k6J4PbDLqHVxijUuZsfAksdavrr2C1a4AlY0RgBQ+gVhl5lPGp2rBWWz396NVdA/2RtLuZzshFdb
lW829fd9W3Ck2eHUPhoHvTKChwew9Lji7/4YO2rNYaoJM2GidI9B7tmIVLatJNMa/cgEV668Ippv
+IamAwgckxZMEKSgzpjiQ9HgeDEConZocfmiQBZLE6OzH7Pkt+kkbJ9F76dQfcURz0/kUjz45mI4
GmScBxnWSBWfADow1wRKExoNqqeS8KcTdQqIOfrv2HP8Z9GzTLZg1H6Pb54gDjGGidjsJfc4ne3M
Fug/jpTPYUTqRqHoLmHzaXaLx2gJKLv9CgyDtnhs2C2l2wNomdNzBavEevPXh/YmZvOXG2eaYT2T
wNR/5t9Ud7bNqzSuAo4NMFPWfMYy4HTDYAxiGiSTao6+rAvuZTI0MWQh05mVWd1fJrjsX+lbgB3o
4LDD5MIo4V4QkwNwF/esVxgnx1XfJ+51vr/h+o2zdc3zkQE2V+X+Hc3lfNXwtin+9IAxKJ+x9URZ
gchh0pxD5ksHdKe3rbgfGSPJALL8jSFtoJVmac/cwCGDYIXi53nKGp8pOOvQoKxYvMBQJ+zgU1UB
rMiYL+jlLZjiljE+/8upX1GS33iQIR/TrnE/GcMyo/wgHBJzYJ/BazYw1adkPq72NJyvBjpqMbc7
NM+rQud30jUyyY+TfkVqTM7G+lkyjklXO3e2gl4ACfp6gvJzIyBP53M7yEAzmCBckmR1X+101oo5
ALl44Q2wcUSXS3dtVIPdzlWoau6kyoXdhViKhqSDlGBEsFncvQcJGwTyPrSMSRrzjN/MxhmupFeH
95PLlDoLeY3ZiIMfu2b7m7BiwFpx54NwTK+CWApbXGYiFfPLeomf46iqMTfBK6fboZca2bl4iUnR
nU1cjdOMAKsasHxzijl/pZHjZ1GZ64iKooNmdKVncZTzKF+QG/nMv9CL3hjzSEPkVwsD+Y6Mm38y
rHBvVCHj96p8njw6F/MnhPlk9mDgIrznjS/hiXK8PglRqOs5wV3WLhl7d0aPz8eaOSxR5OIljad6
NOSNsTAzvguaGwN7hwJlEWdwVcqc0saJV+Gc30Ai0niOnJj0LggX+CQkO1L6CT8jy6tLFhNjt6zl
Ly+bv0/RinNSPimoK2CXBnnUzvKK+TjjR7GO6YIJk8JWgBnE2X+Jh+yE9dS1nqnBDL4IQ9a80S7e
YMeTC3zrgCVDzvexaoedwTQeXY0RzzoAr5UI06ommh6dQkrSHdyGfGz/D8sAXwJ7JLPL1nSei9zY
YAgwSTaZphh3cFXipNNkwzPy6d8wOmiA2S8A9usb1zx0mgawsCug0eGqRFwVshVcwpApkRk50R5A
rYpOccyzniAvTZ6cVBC4sQ1KoI5kjLcOfonRbPmAwwAK/QY0inQedkchQm64lo9aHDHGjnnHsXKs
4d6Cu7OmlpD+zg+Y+VXu8csZ5dEjtzuR/xDRokOLgYxhaNQ6PIKTF+ULMxdOGTXwo6dmg4yDTSFR
kIBdnSjGBT+aNgouCFwfFIUVxsU2gvYVimlKG4S3apFtnR+EoYi/McxwpoSH+welMMRbQ7FAMYED
TmMn5DceLBifHzLANJFFjaEhXXFOHVF5bNXOYbAP5hfeG4cDVihIWEPlO6HjvDMNt0J+xDYQF4gI
w6w6tc+HG6+3vGFA9pzU1RGaNFRETjrjzAQZBt8u0el3WX1hzEhJKPsT7koMgMLxAcQ3Zl34rczF
8LsBMm5rUC9jWN/6GHI7qQgebMZ9MmsZWw5AzF3LrxgS/oVS+GWdmCXGnYycc+Z/68zSxbrohdP2
L6NjLjPxrk5MFgrGqby/fo7+gd7MGHzL9q9rEQTXdV31H/AZBpKXj2mfK6qFlgXfFRDSNWX2vapJ
PMO3k0++MRPQqK6vhykEEimCZ0z7+GwH+0xURZ0X6Gc14jfioJc7mHsxNyaoXhJSfFBfZLv8WlFN
0W1T6uEHEgACKtUqMJ5fNxBkVTXfJgcC327hiu9g0XN2wn5XEU0WVL4T2hNeIN1kZlMjOHHPaKRv
ckwwzICGirxgWVTJzrwaefBxrwJWuJPoX7jLcYMxvkEeOvRfBr9BLi6GRNCF8AZqFlfRdEBOb0kQ
Q2SA7nHInS8mO9HohFY8uIFoSv82n2v3J85R0FCxrH1EcceyF1GZUbN2K1cdps7gsmn2U7o2bHN5
rGXQX497v0PFZqF7c7Rf7ZVKMDnl+DdWc1Ro9OWKeleNdvHJ6BAafuyIwaIxkDSeLBxrUB0aiWEQ
ZpiMJ1TPEeRkY/e3wVpq7k/QC9DYkOOWdyDX0R+AHzTsLbcsfQITdXybeKx0YUubPNo1PYESKa1f
AdR7rdvegD5Pd5jVUTPVMvqohdo19i/GAUZF+y/Hga7lc4MZSY7x2hcbS5Pcyl+m0AzozxVzJeOo
GJSiOJS4O0E2Op9zpdOZ3FzRVaI485hZ3Yb6zV9dD1EKcJ9hweHyDt+TsK6rQFy/jM5eZIx3Fc4g
3wzES5jSWzmhqhRrdASkpGemxPAS7Ss9gRQMM5BYsMF1kXNNbeae4MuaGKYpxPixXJA8jQWLZaD9
OKWz7m+hoH9rK+D2cRayhNSnsQ8FvcT7/toUPoazjMKt+GQrWg9jYGzAhpKESByH5UM7NQYLR/MU
elFzzxxKkAiWnaKmuRZorezkSN+E0yL7vrNFtlsR0K24xe+1G1DrKmpSI/CCBPimnYIzIkZzVEn1
p+0J8hpeAie07T9Elbon2HfkVffNdCEldPhHzOegC+1Qngx71WA3Ehk0QhRA7EMvZ/yBko7WZnQ6
TlsJdov8gygAMB99MO8HuoTyzXmmUd2hqQMAcMQ61VkAl/N4qBmuTQ/KRSfAg38kHJ17J6Uv/FgL
zI/FZU4YR92Mn1KF7wsM/d8CLmU9qGArX0b7+CVO5F3edLuEgBiPwBSDlj7oIOFEtffZYCTIQF+w
KITCJqm5oonj994lLMVkVJqJQBaCyEnmZJYWFyBVZIU9BxB9B4dzAsYi0LqY2agVP4nAld03Lm+B
ZtmIPfSx5vcmVYC5eH2X9m10Z7veP+Bt6H0EXxURhrEfy/sXc3nojWvImfDA1BHkI+nZ7FAOpIJu
s2xxUGsLqDLH4I5vIHEwIDY+EDgEU3hpjsw/b5j0NXSq2UMoNDX2lcSxoWyGOS2ZKF3LUCQbmGAJ
bBWjffAT/Ag9LnUjknZK7kjaZibRE5dcvAoLp6Qg0jg/M+xB4ruLv6AS16ke7sgBoapjCmhY0m03
PjeV9s5mXGqag6JWSD9Ct/lbzRg2oBWAW36sb21BjweEzm0q2+rDmHDgR+nKnzkUxLxcnDwpbXHr
nzUxP+NUj2QrTujab4gr8oEfBuD7EeEpMQ8iWYhK54svxm3rWH+K962EjCRkVACmO7ujZzbDIh9R
kei8SJBK7ymtGDGIu7MxJJAZrZzY2H5B8VnE5Vh4mqiK8RxgBeIe1D8Zk2kF0vw9mFTGVcfh1qL6
ZnCOAcyB6ucbuoz6x9hnCWdKQgDA6IooCuM+AmFX7LmfRsN3Q54a8xvXfRV6JyZxF+NMJ+IOAZwA
Nn8KjmaHgOhiYjjOS32e5ikFtuqB1wQGSQD6Y4r1jOg7iM/UWqgXf6gZ8CWuAZeCFq13Du4oFgxq
5aWumGWu0jcof/uF4R0DkYK72yRtrTZHEXbfZDwM7FYIy9mpHdPwZBIukF39OWb1W+QDqqAREiRs
HNnH0pRaLeFtC45b+oI98Q13BlQxJz3h112dLMZMrtPs23bJDmqb3fmqB+/iGMPeuLwJj+mlz/wb
YmeLB8suisHm8MOrn/MVQgp/4XhAgGLFEHGXutiqy8LKPRHUg/guR98LZ3sOz9bhtp2KS98hMhO/
dIQZEJUfLA5r7L3nocCfNuVgaqnJWhb9uFGEWEdok/3uFtulZIhzVQ9QbKVi59Qur72IidO6lFdh
ehBQNA0shPiMOTcOs6hNeIpMzgnJhUwd8XcCcQUgjw1Gri3T26Vj/Q/g6IZLICU0kgOOwGYhQWzv
xaupvbPGKSyporeIfBsqoiQ626R7WQedBB6c/orfIDWVXV9MHQi+9odvigvFvOzrpVvDR61DxtAh
LJTl1jp24hiTOVwvGaF5SHi3v51DIb9dwdw+7P8WLNLVIc2KzLSrug6uoz6u0G2yHsaEIHes/I34
0hgAHHn08KH3SLjOM/zriTmGW1gzgZQTUs2wVcTYEo/3+SYMMDZK2NpRiYQWUfNSXiz8MMiAz7r1
AnD5C/3wW0Yp0eYARVbrOmrji/JdyPISFoRBaRVUXWtVuy79sOUZOKxuOTzilptB9XBYLMxzZ3/Y
iuVSKSLgNtyD8fS3ylhFeFeVCw+Oz0B8xVVgM8fO1luL4cuQTnC1LjrIvjO2usMK9riyfEw9otqu
/FcV8CAzWhmKenlVQKAiibJirA3I5utmXAvEUMGBV2DydJA7TScLqWqehDRWl6zCVyLk2BQL6yDm
8jPuR0efPPk2qnpojkimubEJ7+OTcU7AumeXwLF8tewjnKPUm+bLVDHhC1IALzy44PSLlsjeALIl
yCHLBcuLIFkUNGnKhv6tXfErxQIaSgqHfRbCgM6Zx6lUkIiGL2Qc1RwPa5pOMe6Lcyq9DBL9h+a5
raZzlQw/TcE9T2HxUhKwSA+iVozmxTTQhkGUOZDO8O16CiCO04cy7tFYF99asVMuDVjIfAn6Y4Sk
DDTNAeKhKRRfDAzdWHDqekTLfCdTCYNHdCt9VoE+0xrjphragL+uiLOkK6crllApmOk3Zige+1X2
4BZld2W1eij8cHKnS5VzmWDIKXwfXrujIntbpktGPU7ZA3VKkz4omRVGuJg1kGtGzhsHztitBSaj
w11708VhgRslEcDdn27gaHA4sOB5QIEQVktwMHPEqgX1AXXhLFTIXsa3qQwT6ugBiB/LI9R+Zl3T
X/COKRdEkqLhJ5rnxTv5ZXjGIqwVZxFVAByZ+bsMuSQPQREZe4ZG7nMvcKyKRaLxMSOgxsHkztV0
3PRUhoEblGg/rBKrtXjAReIC7xrOTs9ES1oe7VDVqVya8oUzTlR7ZoxCAYhXe1Aw0x90dCssnUkC
0xXJUWZgJ8W9SQKgjyVGYUNUZzJlVMlljZP96xYOOOmsmp9QgAgbLboJXzD8SSPMR7f4YBGHzhSx
0BOBKxxOAWUM9Txs3R7XwwFdmmWnSx1SXkwXGnskZ8h9bPePOABRnUH7FOaBFbtpXwYRf0jeg+jH
mDt/jN6qkTVp+REs+mJJx0sAcn7i1P0hI+fAq/cHqw2x2q7h6F6yQd6cZC2DaNHGsIbFLMTJ4Zog
/GB+MPGyDPkPKWn7WAVybeF0gprcm/mIoieXEXTrF8Oth+kUrRYcP+vwwATXKZ0uutyRac1Mk4OC
25iWlfmF9AXVhiWR5/whGaS6ImYkBCKjouhmdp7RsAvoISzvcuAKEVBEnOpoPTpqCtD6Dy1uhKgF
4eig7b8hKv5z4LfHe5UDfqSxhmFVXlnlqtTiRf186XbpHIWBB838ecJjj0OMP1yTBnqFgrkCaaKz
WWWdYLgLZIPLHDGpnB7lwt8y7vfYPfyWAZd0g04EABJvlNdOCANNnEcOBl8It6e/VjTrH7gTBRWQ
1BB8Yt6E8SqQUpVtv6ZROJWcyHh2clBlZXnBt5KObOAhm5vRoguqp2RluWil7rON46kUFfGQPzOp
+mIB7WHdttSsg0W/wYSXAoZRjTXiXFk4YbG8muVFQvkFMx56EbF7MQBC4HMljF4wO3Ajlle4TaSx
9zy9suF84SePWXRM7YKsl/EU5kkrJSGnZbxwyhujILF+M2ZUuGyoO86NXkf9Es2vlfgVq5C9zPe5
m8DN8XDl74sFOvht+lvcqBwyFbDMy76v+ULFxqoz406bIDSkwOX+3YojXIbzOcxeg2KBGMxWE39a
IzsJEk43MaMyMWg055AsoLzoCF7wFuI3RPEmUWIB0nDg1u94BgDHJaWItQqIfWsDM8tHTchR1pRB
etU4DEY6KH3XctEhV/+hBYKaeoK2aL5YUW9BIaHrMhpAF0plysGWMU0ERT+tPe/NkPizhKv9IB8p
s/nGWSzF0AogghUYM6puY6p+oNVdQ1SqAE0NGfY9kz5CRsEsZBgdEXEL81vE9FyRfsE5ifnIvT1H
Z5P/a2QIxgwFXfyfcsNqI2y/cFzt15afBH63Fkf6olL+TQ4zYSlThbWMFu6xSFxPFtNuHKuKLn3B
9pmrahEOC3N752A7QkMOBD5xZCgBcEo0KCEfV15l32OBJTNQEMYOl2e0wAG2/jhK+1j4cbwC69Kd
OpAjRbcqssfj4EtMLQUJtj3v6GFgVTGlKaVeEWDEKH4ot4erpseF1MRT8fNJkmQsd30g4nsw+Ukr
kogb6/DnZfD3MXlB/o3fMmATnlncVXiOq3vO1SLlE0A6nw4aSS0SfVN/2raI7hyicEKqMQrEwU0G
3+8/kz3xK8Be8x7bGE4kUfcz7WDjbXxsR0yfnFCw5pa72okZUZWLTLFxSiqdLn+VoaCB31oHT4Jp
9D5PSFAQstMT6eSbBf9DF1ntN5+7EPyLgBhuPgq46wo1qNynjgzYM1d777ql5jMIqXRhCAe2q3Ro
0FjtHf6tqvjW+v7OhDJ8zLbuXbmyiTLRAO6yW5lwjePU0MF4xZ3Js//Pvco4FUMg9KwLxAsA5omH
OA9jEPsb3z5BYEFU0nNtDw0lazzfVgUcKaKRmGW7vFAinmBCoTwUcj+AEOc+orfJ9vKm+ZwNxbMu
+FAlBH5phTnceLrI973tyLLtyYAPlY8S2eTV84zMRl1YWzIMB6wAyPIYmSbyKxjsEDvIW9CsVTNm
Xpfm+nigpvgDQaq6PYbKPblO8sMpU97OQZp2VnhgaMIscSTW0XgNKg1PKlibR2zL05uq5qcFeDKb
6YUTMt4xKUNMOWiT/7eNhPiBXSks1k8OcrtrfQi8J1kzuyCFzgBDbeNPGF02oaDggiXE9niTPiZj
Xlxz3WUjnJxJPH+mjm5iwo/gJDKJboMPgNUCbmgrz2In9v0K0md6tQ3Vt2pjzxuz7IBHeYqxdAdb
iJIbISLSmYsomNNDkouNdYBJuGzAW026A06Tn7ncFrT+MHRN8jxCXrwFBn4WqYuXseOpiHOBSRwY
A15pJzhZFbIwrGNr8mTCnOipcjnPVc+Q4WN8rXk4RvaXOdlPT6vvww6GBduBqZk4NZLssiIHOTx7
RdEuxqoMgZQHaZkuBG3vIBU8nB6DV9OKeNHudv38ZMIuZMaR+fW7ZXNRbNgsuF+VBvTETJCrieVs
rfhTBT0Muq9KoiUw2w0/mfzPqSYm3vK9Pa76PDq+ir0++tyXIwbmskbuqwQHqeOrwjIMwTuFrlTZ
o0OBYgfcusHI/YCKgsvRH0uP/mlfvmoJRnMSFjD8GTTkSCOFj7sPzALykfYGAIQRPp5sUNPArKwx
KvwIhGz+qmfOd3o3/j4eqSSXwRkD5LbAewc3Dtf5q4npwb3s3tggSVKLCXAwtCxhdxmkzTheWXaS
gGNNQ4VYIr8PZpl4Jpz8JixFhXQqgvpK8Jy/sXOMfYazc5zHLpoygBtWbx3/tggh8Tw77cqzE9LF
GEkF5O/xKs+FdsQ/SqF2g75w5rLYSpsPlZbnPm76q7lf/5roUzilhN7t01aZcI0PYhTOP62mVjSD
K4wMsqsw8GnpuGattu80oiNVnBVOPzqhfpvowtmSvFXHpi1lzVG4cXSKbZ35gVPEQYkw8w/GIdDf
7eDBOuzDi4Cqy7MClYCOS73e588WcmNNIGWUn3XDHVggUPHkxy0gG/4U+XE3hvW5Ppzl5E4+Ltcl
PWCL4hUAUthsGWhdlzyQOaV49UlKsE3el2ejrBYfQMdFH2O1tp1NU7U1ZyODF4maSYQjS4rZ7SgC
AdhysaQTrNBKccmhqhVFl7UOVRHNvkfQ2EJuHzEH3D9IqYifFH+GNDhbZRfvdYDpwFeucqpSmVQD
Q/tld+dnTFt5b2uPz87cfM1cYebY24YBEaJkMUhnM4BQOFyrckdPqwpo0m0AJfHgUvg+YNjLQ0aK
BCQp7mGpuLmh6QOEwLpyl3Z2IymqZD0z4xYCkvBGOUnM6UvMznI15/U35jj42IfIiIXLzgAzu8Wc
5dckXEJd0n5poTKYY05A53ZjAlUtERCUePZ2VI1F0+WnQbsDXCXQ6G7HmUxF3MeoT/hfiKR4RdTv
eucNwXdi1pxxT/seWZ+gK0fEXp1SuIpon1uPByURo1G6fzu8YKMApMIQpENorJMuY+apy8kuSBKq
dpyQDBo3JixeEZRIK7l1YfLFzapf0Hwo6jdGug4n5R132HYh2nyG4cyozx+ZbRyj/G8IIaOk234Q
qyutcKkQmxRD5m4nrnE9c4JOR/xbSIaokslBo46f5SCf8dQs1/h7K6oEaD2g1dy7gl1mDmZCojOL
ayktShSQFn5aIxpQXXyVSb+Tsb4gF1N91BFSiFVGnliiGKaa47Yv3UJLrV0GE8EK25Ve/Phi+c48
6CCN0y9OEz34OF1Qt8mKxFEma+qmnr90JiuTawpGkVg38847ITpKMdFO1UVMZ40ovSsbUKENlm6x
6XvWgMaskH1h4h8ofnNwVlYHEqSHpXHjG+l5BSnfujForrbaZ8IUQTrsopgRZwzh22qR21Zs3Iki
XCD7gP5pzcFGGePcWDBtU9ai3X1xjy6GxHA3VXp6svBOc1rVdPErhayILLdr48A5p51z5dnVKzyo
98JP7EfQUzzMoKn4n4yPqDSPRn6jGwaG2UjK38ELFLGluZXBO9eG9aEQqKgOABWhkQbszaUt1+yj
fnO71zGsftTbqk4r5Fy+9LzQbecRmsBmaV4rJAiVWyAzkRe2A9KzGwmth6fgNLDUaTW7XGfzNJwd
YfhoQs+AN5HBiiRFKMJ3Tg7NvTygWoqJVaZWWn4YrI6P+PmMwJy+xYkeYsaBFkEMfIAeHkfncc8Y
yxanpuytShv+Pj2qwWt1zZu3yhrG+qIwczIa+M7rOQSE9w95EfvPsFp+OAOEma4BNYs3u3g4HDZ2
15JWgiEnhRVjUiEsUd/jDa2ksNq2X0O1Jaem65mm2bIeRAbW6R04iGYeeHAe57Ua+3PatfHJ88r1
aifz8arPkdGlVN3ydEc9Yn2xtdWZj3qfZTszKplh0lVXYSoudKi41vq96OqvnpPwFKm818jv+vO0
czdjFsoeV+stxlng+TIjw1CNU40VgwMY+426PiSEvdy7s9PK5YA+VGJryLcHq+xhvEjmihOA9Bvb
vWXvPx1eW74KF4uI5+IGN5j85OUdS5ilhsQ7wwpsKbFtwiaSa3+BjOHbA5cKD7sKpBWAbRHEIC9S
1I6UMmAKzAODA5tHy0a6ill/g5OAC3tQpjaE3D+x2S/Wimg434usOcO398+m3p3c/uWjsk+FRxnz
RFYffjWsHOwZMuoB+TpxRokuTjgIKX4bMjcbHpUpk0C8U3SqsKthSeOTfInhDlDwx0VPt1NVZ+Em
QTbo7gyxlyPCbSBBRQgr0QarBDaLcE03aqlsBG89AicobLtrzggNlo7Ssa+/6J0jGw2591nnLI9J
mlYDHpJORckAvx/ZB6X5iCLlpjTtRAI1rqxl0Jt6/ZO05x3BW8gZ+ZQ9N/9I/MbHsCTlxkSLBZE6
5vxFo6c+04dQfTPO/MjIhk17T8fGTwB2tgnlTnN3rc5ZQyHWbdNnrLcBfwWTpv3Moa0f/ObEhsp6
jNq0kli/SNp3McGAhknbIeHACY+VZvkg4vLG9RZ1HTaIsfxN5G6Cn9JX7Ws5dTwqyqMHx4YjZJbl
1HGcC5Qh5jicdDJuZBVICLZpGVQefYl31X93JkGZC5IDx4VyzaTbmLCouGBr2gt1lbliHMZIjkgy
uww+FqsNagN/oNjQqWokqrAh5QLpDUyIl7tM8+ozyWDoDgPSNHkBr/hMvttQKjFJoZC3K6leOsTn
7EUTdW/4WcgOnI0NZHHtej03HzuTKGIqpPEmWv33kKSDK9eNY1CdxW3xgy2bc1X0IYJ3yhOyCoWc
Ajyia9IPjlyktbwdDNTYF0wv8nuZfWHp8ozqnL09tfiujHI1tUGQrknLutKUr8CwkCZABiiAhnrs
iXPAURnYEXUiqs2BKI2o6jB8Qe7y0NXcB85KKEstWtqdcj6oVYtSlmWflRIoWCP59ebfw0SaswrZ
SN2K60qpeCtIrb5loR/9lPkyrinZN8aaEAPEcNZwXYWNcBzCNsXrsWQCDvnOEB4+rIeT8Ex+/E+Z
VSEX5Scn/qOxMIP92T3I9xgPjtN18rxXXUAdNTOkj1T0hV1LdtBzpmHFT+K+sDJQmjyIaNm6RwFp
szKDokZkKsYcDAw4GsYDldJZRlxZF7kQfhj6XozzplBguLFiLMp2vzsHUOiqUJC5BOCrO/5w0blJ
0yBePWeYCwh0JbyAeASsEn4RwxQwym0ImrNCcImtoHx1jB3wSJYeaYOCbfn4D5Wun/KiekrdKZSM
oc2eHrNJQlXZdA+4lkRgaW7uY67P1gsQPBJbLbTZg308YfF8LabCxrbOBFmZ/REMTGZN5pkx22gB
2wMom/dlUfP2nHW7d/rgi2a4BQLFc1EFbhsatdqNrpkPAqmh8W/4XaWIAcWigup0loO2BvDF1u35
I/wZlSMMV1ZfoOv3jCn8udpgLFjx0I/Y4NUtJx+mKhU5v6CLemdwYdk2ivl+GpvzBGUOTJxvMdNF
VqW4VokzJwwGUfy0qF9Rmf2WA83UeZT4Y+Tshc1Je3BlKQ57LjuM6VaA/QRFg5Fkg8VMtwqaFaab
0X6qnZm69qBpannt1VCNp+nHICwgIdeZ/kMuqGqkMpQYNCpJkrYUAwajTjPgNM6Q8H9TBo9SlCN2
eqKtoFEjec54nPpC7sZlZIKzC78YutB918jodZZXL7aHYfgzZvRztUX7+8gQCbUJ3jLYeKL6wH5b
tl0Q0UoxFuFGgWbs5nPBaUjVkC2MZ3T0BYmZmHsDCCYo/Cy7YgQZIgQ5VxGYRBwW890Whu+0ITxR
fy7hE0UvU8xEMUSO53QjlSWjLRO9zBSSKoUWwNkwXkEtbWqDTBy2NdzAaw3UCQ23fyfekYmTcMwz
QCZ0PwL8idbYGAtoNjCIhRo/EYT305GkRyM/VGIgb0JqO2J5bk3ZbLx01X6En5CS/OR8AjzE0kkv
bUA0BY+2G2Bt2TsQASsBvCzY/1lTrElNiKuZWEDmw93RA5abavxzgg2qJ73eXxLh1dUoju0pmTBF
yEeUMJCv0TKvT/7OCrND831W8SbF8hSNBHhK6uO26+DKQrvCyCn/ngXpD27kbxX6G9YjRJ0DET2q
Xsx94NThbdG+I+xCyuyRf2gac0iT3Uu1ze0NAqg/fsEBTebJ2VpT3eZ4NHlnTQFwBxn7+NItURwD
aOXeL+1AmiYNOr0Xe+TPFcr6i7a57zNfsszQiDuL1CiM80lil9YvhA2KP8oIyZ3mCBZ6iLrl7C6R
woU7nZgrYiNx2EBpVch/AYdQWw1wAJiVEmyy8b/pQb5eVpdIH72hzQF6wnTZIZD4bFv2UxmxSQQN
sJd4HG0g3HOW1UArNVRqmaJWMzI6TFv2RyvW7lzgiUElvMu4RTLaAo8wxgYekRFQab/Gw6Ni7j3O
zlyvOiLxGUAY/QtHHYbWlg8s4bCRuPbEF4TRFegkLOy1pTKTaRqHH4vKA+wz0rjC+TX6ydPa0Ggi
PoNPtHHOW5CQQsZ3PrpuQe7EztoRF+GOVptrFEqJKaKoLIX+z3aA0M0+Bi0lhoV9aH/jnV5MHo6c
pOvWRS9GOifEfpwbQb7JrcgdTPExcVWsbJHL1TgSupEPE5AlOuIVRH1M27FwEPOnZsrndhLogNGr
ZY9lxGEYu2fkwnC9pAE4eL0+ww5jWph58kV8lHX20bryRdCtOdxGV8hkkRHvIPbICv/T2MJ4BHUJ
3Srjm3oOfedwz6R+gU81LS7VLLtTQJ0YtxU+BOHZSPPghPFbDt6LVjsMi2paxV9amYZUtht9d8j1
oCSS4aG8oyyQQTTnNqxcZLwOhBNy4LZf8GOl6qT+FGKGVTa9HyaI486EklJgMe/jhvBhJFTgAoyu
CQzSjCFlwjN52BR0CidiGi541CCC6DwRHEuba/kpEmjN3OXM6AHmFKfQmbX00orA0I7Zs2LOJOF/
ZjyISBNQrNwOfGKRWZ6xlt5vdFH8BiN71y4LZEmWB69FFyw4yFSI24wvzK+MyTeMOo4yjaOyaPuM
gZgZNxvF0zgBnW/O9wFmQVXFt4RhFVfLlJYnSqfmvNQ7Oi5kVjfU93TGRLmyfiNMNXCXNEioeYrW
kR0oAbaQu31G3ENnD62Kko4hC1ieGllLzJHuDEE1ZghtaBjW2DYUiQ1Ym27Bf0UV1tLclawWX3sH
z9lmRAmPSZijVcnmioleHHIvBtWc4FUz4njD3QJ7K5+K1UzH+RcbZ0/2ggK0AKwK4pBYcippNbUv
Vmn7xxyPTXVmcvgmpFRJQS9XlnmlZJMq4AFNJ3B2ahuSHN6GPsSWjh6rhS+WwKHnJa/ARl29cnHC
ijtlCAjuQRkWm2CnkNuaRoExJJfIh5FCWQsYOBJDiu0lfxt/6pOcxoGmNLLYTGMA05HKapNmAxjF
OLJbSHObJOl0d+5qlLoSrmbvXFamv4/nBUmlzmPMNgnC476sZjR9e3EfxCCaBALhGXYjxB7O3sfM
kduZtFfLLgs837AWlU0LG8FjKt8RP0pPMjQ1AZeH4snytAJNWVGFmG9JZmGGCXy1EhdnAiagRhB7
3g2cgTnikW6HLg93+20qcKnLImzMPsKAp50q1RjhdDsuN1SNsA+8kNcmhqpm8nEsHF0a5t2T09P6
+QUoez42znvcRTNrzvXx6jx67ynzeDjCptZbd2feF7X9G6tanq2uJxSvnvc0VaAY9AiMPW9l4Aoi
nW7TtI/uE0703OWF8Jvh62KpwUYVwyTitJgyijuzsW+Omtl7IiZK2jCwGNgNgvCBKIj7AnPcXpx2
STxUDD+M2bXxzHF8Zl8LgrOzB8WVZNs3Kz6YTJS1O5Li2gzPFdYOMMGFLIJT1C0sJOoh6cuGBJNh
kLTR3Y7rstUvGf6EhFS17/bAVDdm1g3wleXForZ8eqpWzgsYauWbMVAvl7j7FkNEwNxV5mlsm6UB
yu2eAKX6JzS4Hn6QHHFBTYk8LgLPeLa69Qd8rJj2AeMoBhNCzrXaBL+yCA7xkwP1kekFIgiMkczI
iAK/Dj0Np/LJTFZWRQB7ABZGY8GgJ57T5rNORBsZh2eKRDKOcKfiLmzGhUZ6+AwJnYE6R5KRd6mJ
ptmCqD3UbrLO+LPwciZaKDOUqDya53UnGQARN3yF+cYIe8SsAy5YcBMk/GyDJdKzoxJxubo+d6ig
FfpkIoifjJey5vAQFGcqPK8o5s9mIGX8jtsNIJgP7ncEQer6FWc5mmmUSwb/sPhuyYAALX51ZJbO
iWxu5cBjBTgj3TPGlTd2KthtouhaUfe8dQU/cSyY9GVzFb+iluF3c9xcYz4v9DIaY9reuenqMn5V
iOclj6qKYa115pSsaEG6Lsy+qIJb7MAQv7K5NyF4Ptq0Pk9OwSS4E1ZduQ9Oohb+5Iwsp6K5uzZU
vMOPhsxzd5vUTnSfnAaSByu+F12ygL7EtOlL6qavop06rV0bXfP1vBaVoBwtXdb1n7nhFt2mY7dd
HFJgJJlKxhmaO8BqvXGGhVFuF+WyirK0oe0wUg/NGUgNJx6EfOQypuGVnsniAuI2UT3s0hrDEzS8
Zk63+h3k0XHRF04lDgUUln30YDiIR7GuycpRAmsFZtGKIgKBrYwr0dlRxVRC4UxT5as80AjHWvEa
fa668NOBGfS///Xf/uf/eN/+e/YPjVa9gzL9q12aF5x85uk//h05//4XZmPyyw+//+PfSsVBgK0x
M63AdxLPi1x+//3Xl6LN+NMuLDtmKgPOky/M0BhKVDfBRozSGn7K0g5ZF0OKjCZg17dM3K+zJUQQ
yKOC9CvjeJNJlfV4blcs+TV/n/Phuvcp0Lo7nLy4bVbcJWkGcOJdbnXfYkIX3nQZYhBZx3Ju82tZ
jl/QDHcEZ/Rx5qdLkKV+0Lu6XyEuM8P4NBLeK+pk2SpdG3L00+jicG134Q18tZeykHEUXrI8Z6cV
LwSOc2bRY+W8tpHCcTx6ODwZjjFoM4Pr//ox+uH/8xijIFFBpEKVOHHs/F+P8dgYefQYn/3V4xCx
wHrhgTlg5QyrGJvdo0EkMrW4V1N1I0e7kFU5414CcaOTNgAC+M0040ZeQYZ2AWwTDoBAwnKQBE6D
ZBXlz92m7itd4mGHTexB19SE3GDMUqLtV5kX9/EOl5sSTnKi/uvv53rJ/+cL+v/nOmlhhIMZufol
mMKbHm6uPeB+DITH9geyZepF3iXLw4EgPSGpk7mIEF4ySajcSAZAQe+U+IBr+gBM5KhJQRLR4b21
0fTjfxF2XsuRI9fWfqFBBGwhccsqunZsQ/aYG0RrWkQBKJhCwj/9+VZS8ccZzR9zLjQhjbrJKiDN
3msv02/XWy0qPYoig99n+8/7jP6sug9MxGyrx873fbcEDz6Rxn7g/yjzy4f84sH141TTOcBQiRY5
oRyYgYtXpm5xIZGphibd0CHEY03rlYhv3YELqy+w8VIc6/cxHMBuJVCGqs7gxlZ48xcktvfxmUsK
Zu0PVVUawRbp8GFomg9DBrWD0lnkIqH+/sD/nwAeq5MQkgy5+M5OM165tPFSdwxL/F6ErS5kVbfU
iIQsG0vTZCIM9rGQIcbCGe238mSvcA6vwO2vzfShixeMYB6WlFZd5pARgzEZsXQEmZWkwyrvSh9j
TT7IjG7I+EEoNGYzExPOS5lZbsjG8Q190NJLR7gXVHvt7H0Xj5NQ4Qefh1ugH/Z9SnoLOhGYB4jo
9/NC7wWWjeet5k/85O1wJXM+g+1dfPjnJWa0gv5yEiUJROck4yZjAyWJVuBfTqK4SeNriI12TWRW
QknMJ9fl4aKc9daucNjYWCAbt8pYkFpB3GVx2xosuK/XnY45J+O4fnZJSpikQxD82maHd2sHn5vF
gdDyWSW6FpmKEjOxKTuRWFFnOp2l/N31m/RTbMyzAVXyayhB9Iy4TVMNZvOXJOlP5wPkhxjndbwD
DZii/KaezJX6Dv/Vhx3qbuVjc0KBqtVB2iSEZ/pWlCNPDpzUz/NwOeQoc+4nLEBFzGE4FH01Z46A
ICKpZr7TMSmqVrzjHz8lTFjxLSC8AJbFe8sCwJLpgUH/d1tFD7TSt52lpCBwyQUYcS7+82sK/nYQ
JEmAxUrsM/QxfhzqQvlfr8kL20MYVBPKi8t2g8Pn92gdv/lXNhe59E5OP7H/uAprkAfx5btsJq0B
30QMd/Hf4sL123vcYP+ouBx2nCP++QMm4d/XURQekgACaQrTJT389QNGno0PRdStn0UG1xoivO4O
Wc0TzgqPNXRhVxQLIsBC7V5SJDTLuA0xTfY5RrBbry1MGA5iJys06gwNtxtS23z6AovgY11zWIsl
9Gb7S1yTf+aELtlwMJCE9gFBHZMCDVrD/zep5Gc3VZDLdYH1p24kwJYopYAFA0/ZT8EsvOpPARnu
RqM60gng9aAwbQFJGNLsPz+lQE/hv3ZblCRRisE8snee1F+fEi02BjAbDatf0beHGWv7jJ8jjQUi
APFFhI7b6fxQYAyqcQ592/3b0uOMIcdBO+z/+Ezp3z6TCf2DySIf56nkEP/XJTp4xXDGVnJ/loZY
HZ7qo85P3uFCBZVVyjx05R3Dsi7+anrOKZ1ZnGV6aBWa84pkOUgs7//5c0X6vX99ViZLD6x7aLNp
lsW6/P/Xkq+yYD1gsY3ACAxY/AibMhnooJSE5YPqMmQDjE45oooyJcYpvD8v7jMbztriAFgDuYQ+
6wEo57MUOur/owETnmB7oDziNCqeVAWZ1eBeDX1jwhtppybsMcQz/+e7983fvlCG01NkkiQOkwAQ
8a9fKAoC38bdFHy28+FRL1+okONTgIJTB2PijBkadvvFntzWKahWOnR3Yyev10+Wjri8dKcIGmub
jO/P6faHbn7nlU97Ae4LAJq8Mz7nAFEPDNgQmXLOqm8nPPoWP5B7NNSPpkXpsFHBG7gBHJU6bXHr
eGb2fF+Y+IPl2rSsNLxpf6hXO/ffPLvgoR3x+fgPUTsi+AIqfDY7tlTQKmkGUSU/CyB3+ikJMRiv
QlXF+a2haL3m4pHAvPnPZYp2//NS6QuzkuB0LCP/HQGIxlVu8CY8ZhnNg404plNe0x7e+3X7EY9n
eMEJMg9m/ly/bQtqHrUR7P/lJSUGhP2cwvSTxRdkqw/pNfvoLtFl/9DawwsuNk+RT2Xs9NrI09pj
FQEDq5rlXNK/B9Xk8rAHulQBfwEHwnU5/fPaDv4/S+EQZmnIeIHlnUT/VdchbM9oEdcNmRhALzZi
Vh6yirYcoDav9GPAYCSDPeoot5b/jGhTKETjGLMBSYS8mfvoDPzEK/rnD4fTxN+PhOyAdWhkOM3J
lgzjv67UvUO/FIz5/uLEWAZ7DgFljvDkzyRxOBJ5Hf8nJKFoyCOJU2bAOWTUuqKuXiGVOYslfyPl
1R+BX6PY+1eSHShNIdzVPvwBhe90ASMF2FrsQlzZDeG6ywFwtuOeWDY3u2WIiRhWs4l2Oz9VJbQe
XTEqMXSN1Sv7RJegXAHcfKOyeH+Rw95i4YqRMYz5eMVIW2Uz+aD5l0X5YEvK8A80BxwN1hmwDV2M
YoP1Drqm+MOSbSQXdLI2mBhYGS0xyOhwGTJycUjlX7v0fBNmdtgAQAwMaPEDBVeRSmRWNvgVzNxJ
gP0GoNRNf2pDd2saAUCERYAKErcUgNi5XBFnnlOg2bx1o0gKEaayEE+AifDthu4VT0rDIRlM04sW
a5NjtTBkm5lp1BmMjeIgvkMKZF2v1/GxShSXphymwjHR6MwLD+J3zGDxjhkP3LgcsMrGwCMF+hYs
x8FvZNOAeJaa1PwW9yANbzK5TfOonk/vQn8VuetVE5wPzAJUcw3iFmDshqSky354CcZZXgV0PPig
T/Gsj6QMJORo2SdZ05KUBSbT8yBS7EudWtvw8bliuLW9AfxoDr39lGc1GZLkz7+ruA5wH5B8KeRg
myMQDhQL+A9REOzi0Div39n8h7Lfxcxe3diVmgeO/pUviabhuUD7cqzbAVu3jtYgwzbCieoGpglO
2OxEI27YGJegpbbcvuGQy0JtBDtfFbqyYOfBkB57IfqZpom9u8M13+FubPmTA8x9qNmc2SDOCVBU
4bLqzmwB/vqrU5bopDR5jdcMbuRvclMpk90kA3c2ommYpzqxh+gkLJ1XkQiVkNtTVjxWU4eXWVdf
wfui6q7Ws6k10nRKYHs9PDr2uLgiMMtf3fYDHKpPA/FBPLwxxil3GtiiDYtvL9V6YdfkuNiYs02Q
zdCl+OJnUkGSFN2+KzbKyMRGJWZz+Q8dy21aP4fnoKa+PkkI367MrXT2Alm9DtekvumBHn/v6v2V
9uHF0bqLFStM6VzSFuQRWwkIix2SjDXOXr2pgKIgEh1zCup9WIinilOQsYUo92oWFp6hY1Kh9WGu
LGBNqk/GIXQccETA+HWDxIHe/SQBX6op7EwpVbKuHDDo6FguynKp4CC12ysm6+T6ye7RsSuW2pJL
udCcvreMbRnWYvJimhAt9pTlx/58fsVxtj6O2/JDVCbdX45iAcYMpZJUk/fm7GHOoEl/XJJwBTeN
edKEQ67v83/YFavx4sqqdFQghzd0Mu33w/WHCEYVNFJvZuvVFQa6kOox6gnBondbQeOyjGuE48SI
ACCMaNApL5TCwkqU5hGG8hfTwPI3O/ujgnd3QlMaowhw7kQ8kDhFLTSiB1lhnQXaRDCfjzvJSM7U
pzhDnhaXoNvpw7H1EPXtmck3XGt06TzuLUWFZ9j6ZkO81RFc7ogZsP6IgaT/UOxhl7Fyyqx4aH3m
CpyUnDQQPW6jMi6+64xkbMPoSwaxPtPad15EA04KGx52kjyhrgWrQNHFNxCS3Qf4k1ifU4dTxR8p
6eX9KXotkT/ICHy0lW+0Bzl8EScxEiHynxo/HhmyxwycvZhAhrnjxzNOAp32gYIXQsPBiUA0+NUq
aCIYFWACF/+hEkqqQOt4YgLeWnCyvuwJCKUF3Q0fXNaF8wByuySC1SFPDkph3uVf7byOssPya4ss
Bu4HJ5f8cZ3rWSXryOvlGQsyFioSN64ShcNxAH2RvZiLW41DZJRi13Upelf1xvbCNKEoueqgCRJ4
LDUHFcMVdbCELTqUu442OpVZ99sBxYzKaZg5W7nkVGmlmPJ3PmsIeRgck44jXbal7rS6Qq0bWOh2
1JS6pvzB85vccOXlFRNJSzjW5w/oDMtvcz71yAMxq6xYNs4iEyIizAN6B+cklh3KX9ulJB+rwG7B
x33sLbjZSz/KwzEm6Rt1rLRVUMy6M/BUPEEssJtgJAiQHfxdpGhMrI0NupeCwxbcnzJRh0MRwJbV
sFwDJEYFXzqPMYTFNd/Rt+tAI7keagfD7Nfiwl+tiVW8JTpkeu9SzqQad2GmSk+PG+pl9KKATjiw
YRIVWxwaVAwYZtFklVL+WD5NBweJKABFbuFWdqeClQDG37WCVDSXAWzSkHHBUcVoEWOcKL7crJwI
jmjuTybuTn2Emz6+Q5fka79up7OHFaqrPZ05bhwxxxUJmOE5EzsP0uGuJKU0mH7DaKi4qw8aqsJn
wquNqyzHZaPFZuzRbfduk+GwbCQEzNfn5WWIus9iqy9n/qXmw/hB8HnMXB2HtfouCVeRIUpl+HpU
op1f5z/3RBMTWDAcfiV5nCz4j2BgxItGdBpUXyLvzFfAQYorFOrcVWfKCaP06oKrdVnYy4vi4t0B
sSwsN/yROUwWSHU2AvZyZPOKT+ICPOsRilpcs6PdH/PKdIJiGHJ2BwjzcjjyYG/oLqjXTpHSslxk
5bxzfxQNP1c2664WYjy37KBusJjswpWxMAZ6YTzG1hZENCgqj5k9w1XhI/NQmRNqUAgsI75G0/rS
BRyq+tsujFL3NcOB96busJWWBM0uqkDaDUrpgY9hoJSbhEGkM2OHoe0cFbRX4QDwCHruMKbkbAKE
tn7PHzQcT49xTtlRo98FS+YAi/kh+EyCT4Sv8zjFD6vf7jSIPB3nCyC7HF9ug8w26rsFeiJvaeGe
pDK89xbMHICsYRdCHFN4Jwv/p6qqduS3GLmFAByMj9aDwxonxc0WRgiNCBGCIXP5UwxVqbmjjOco
S5Vsbf59jg9XBpIY6uqOlcL58jkd0i84rH9BpkL+C4IzKhNxR12iqNP26eiSGZt6dPXPgyXGHfeQ
0zIhwsK/JJXLgTj8dSxvZPJ1Wl7fMfWhF7o8cv08t6xxUqesEwlKBggQ0khZ1JspoMChFCCcUaUo
U3aH9BYBaBGhQzgV8JLJoGeod5GzNfvGZunP1DI0iVh6VDGvDNJ+pBkD2kpHgnSRdZv/JDWTkm1m
luZ1tB4d1DDA5woRJZo3rVxE1CT2fRebzhrFTkP7v3eEqCriUfJkPzjpSr0zgzaiNu6sALhTrz7p
BpRnnGslXfbOS2LnO4q/BZ12u8mRXLpB3bEcitQX+JwG2LBJ3h83P4nsQIrpzjCwriJmXLGpg6IX
Ww6y2V3wtspZmx3SRenU8P66PDMT/w77g0ICCZEIjtD5E0JWVj6ZTztNQieyXrwBYVGLkmZmKrNy
ed9ecrSmoGSLzoG0Aeu9QA2UBsptxurCk3NutSal0WOQXh4v3n67g0FW+lWOJhMxf4CH/Nl5lDpm
L2buCA0H+AIM8qXBx4z40K13OOVtj0tS0/mkMIu0UqMW+heGGSQWzlRmQ0kJjmledpxquP3FmhmS
6Wj5Az4hRSDX80X9ELLoN8N7/LVPmTn8ayFANxWB0cO7F1u2Sdvt/MYqr/HDjnLqDEZxJEztzeUz
7LzP9RklEXr072Rpv9aYrxw1cdzxkD5FeFuQnEGXG/XUOmU2fVpREmNbqCrKZTgZ6jYgV7YIhQp0
YgIwVZHgskyLy9BUyESa43DPbBlzJqnT5wapXY/fWRi2yrF+5vzE56jkIcvM8Cap+8tNdl4vD53l
lC58BUvSuTPCGp9qYP072h4OhhpWiMPjLlRMxQUFh1Jj/IHW0FSSO+tca+g74RCo+cT1C3idLO9B
Hii9LjcM6SAPYrGOleYPH7XnySshTEG5QWoVMdGnsCdqeeCBOycp4InkYZZYWL5CzvXOJNnHuOC6
FMVPdhoKnFZgFCSu13SlqYh6Lk59xajHgBtcGgPuc3o4QUMm7QtfDTQcrrbbb9YRqd+wsauh3DIr
xxESBgNn0swSpoemBiOEm+tLSBNrqvZwDHfiIUhAXODKnODg+GQXmVHpRfghrkrFXP0br6SIQ5Z7
q/DoXPCbO3G8EvMkd1jbwBXjb/Os4NnAMcYxrsCYzQXM+hcW3ZvPRsST5uzmT4z8BR8c7y3/MOo/
O0GN6G1WLvbxxlXZIdIhxc5drqJF5hxJ9UwZJwqu/CUGxkO0g9ADUU/gWQECiNn1MYm6C2Z4cogq
YMnH3rg9Gh7badrzO8yGMVbFUiMuuTDYBOvE9aM0RSsaCFAS/vXdQRmhc9i9R2DKZZhRIE3N9ALx
5YdzSJup90HeeM4+laQ+j1Apl54MD4onybHDvOTJKbt0Z8SJ0vIgpMAQpxwIqPgjsFbby62kYmpv
r4j83hi0HgegkwYW/vbKqFI2uJVziLEhcKL1Y6IfNgrPriVB1BFqyUDGECDnXdmaERGuW9gwQXeg
f+fsuqiakruGSUV7ZbEROozTy0CpBrMJ2d4kTSGzRt6TrMkgZd772MR3BeumUywovHa+1YGTkora
Y+5O5RBQjjvT3iXW+JSDE8MT/tXM/sQK1okzfIWu03egq7PmX7hSsCE9VHnFQWy5gh8CxVp+fVCa
2N8iMYhT20JUOdqach3Z5t0gJ4+U2hUmPRWi4C//AFBj6vQEgJvDlltvsRVgDY4s3Kily4OsBJ7U
U8/mCQm2Nq0wIaWyxZLrtYsPKzDLxP3hgaJqrSFb4m4IEpgYYBJQdOA7IDq98/EvcjpbgbL2oGVe
qUWMVUv1rCCB0F2bkdkDgc2b1zMhDySpWHycAU62l6IRkRYUyhV+QMERv5S92Z0xbvEh79cGLSpb
vAOuI+eKWiS972ePeVx2xfGCjcqzNme97gMlrjvJ6gB/APKA37hSkFBv5fICffJHZ7zfizoPv3A+
j5SH/HKnlO4WZe9GbJE45A3DQMcbRT+YgTFYEAvEcOs7EycYMWhPX/2SUh/sZgl4sS7byxlOYG1G
TbrCS/YYVjboGWuIaHc05Exj4Zf+nmKpQGPPksJIVeYBJIBif8u+lUEkxvM4W+dUuPIv09Fmp+ad
ncaau5KXDzSyY6rPBBEIB2v+HpZXNyF6ZzbFzeOrM/d5CzIMXPYh4pbbfw3Gy3Db50tBc83426cl
8CKwl3N+YNBd6xy2VEoTShLSaqg+eo7YMSL5cOEASC/0ta2PBqU+YEkD96JN1DXLXnJvKMHiDp8F
vwbAR5DDHmJD8vZQnkWCS2Bj3RNkxlra4IpyK+73bxkckQx2kLXIyUmGzXTH0v1BL+ZjaEbTADi2
OuMo5n4vRkgWLup3CbhQ3kyeRSaWtAVcGZPehfGlqiS7HjCzogln2PrOmVvr4HZuCgf5wMZwDIR5
+j3XEB5gNDsZUTDO+1QBMW8vs2eZLzFbHigWnkct9ia3OUZkKkiLhUIUyJmvKkWpuiiL2zzqxRxx
Mc44CCpvoLbjYHDIgNcZtx7ZErJghpPA48JM7bR0IpnRVN4g48THG+rH6a0pi7mO5d3g8MWIWXUT
2i9lkTN7FbkCAw2rajQ8fwIOIMaPP1GH2Ud7AEwWM4c0AwCCivLFELxwg2UeRwIDgG+OhUuOExIN
WYQG4MC+tyXfISbg/pbzM/1Y6585Ytsi9skAsnv+hYV7a0BSb7nrgLtlO2YbdUQ9epgiRhLuOhht
kIUrV20O/DNSP6lNQwydUeTKZGC81QZUDegmEp1QNpZyfvgawwSmRwCAdvqmWgcrwOQJO5Hqq1Ew
eVwyk8IOrX4t+uSdM6jg3MfQKNADDMAj/TNfB0vvnxik3UOTYCfN/B28r7iILAV/zUiuEzUDBgHz
LaVH+AbMcjlQHvodlFAJx7uz4txww0GRcT18NtwbtC48mhgbRS2c7qItLy1Y4TV/1uSXQl7BsMU2
lEWOEWhCYSsD5xhci/q0efPyjC05swYEkbDe2fbwk0WCIQ1PJia4vn5cBgBljTOWBojDW1jJDaTW
lcZ5wZn+yNlATbUH5+fCD8/PHRZ5NCZZ+kAkZfOxvkCiKC/PSeqXqC2b/WgXVWmgMPslvt4Eh5Fe
jmVhzgWaeYeft5yB+sbLBH6BegAvbE5/Wn2XehHqzXBWu9qeoQoEKKE9jLK7nEuxQNxydCM/Z3av
n6Xd48qfYoM96mPOdHS3hwPTl5U3EJFroc2yRJSebuu8mWgpXDlkZYBXMk+hGe299nQu/d/xl6PS
PbDR4gjI3PnX+xOhOPisnDC2IgHJ8OF7FV5XITMHfPxjg522bl0b8AeKaeu+uFgHJ0EPk/xTUzdX
ZigIBpFs3lTn+t6W6CqXDJ9PpIB4smvgxLy8YBHhF06JsfDB5exUiIDvrkqwTN0NVDJMOAo89m81
2jYbKQisHvBYpUUvOI2QK84Z4ReY+OKyxgc9QEXYZA2UdzDhtoUB1vor7MrvptW6mbEx3rnXXfpV
F4+YF3EJmpy6NY4xLCp21h9UUnoVaArxxnkenwlsde6+ZuL0M3Qu/4IPSv0SErxSTf6fKyE5n4qD
hGQalWKJaHDyA+2nbrf2YN+ZnL658HVmjxwXZIGSNQQIYRJESFY3FUwkPrNHRF+tOwaPYjZeKKGA
QvQiy6cqPDikPV+ig+3gWyZe2DTFNTyglDNcU13oTTfxQEWDmRxPBtsvyciiRkIK/NAcWJnHwxOJ
blA3DwjTitHLQFwPhyrkRKZOXEy842wIE7vodKAzJ0cUzllypQn1iZTANZEAJ1+pjty72sx8Kyz5
0anrsRclog5s3wHnNuwUnVtUPOGky6T8nS+aN0M1vlpWehB34gkWLyQ+KWOWM62l7+NJTPyCBPfY
7oOecvPhVaQ97+B3B6o3Qb5hKxL9WR+sTmcl2jUd+QXINLlZsn3oMKz0QEbQSrKKzzFuCB3PEUED
T1mSm+WAEi0RatHwJv2RG9LE+ofuWX/nAC/GFjXYPHZfhAJ0A1+zI7PyZbP465mARs+RmTGuA60Q
rr9AVbYFfbP7LyXVg0+ay61oL2sfkfEERQJEqtke87U7fLhmy3bbrXCY65TVh58g7pMRp4BfiZOe
yFN5oUfyG/yuIUVld8TF8RkC/ZGBf1cbxbQyW5NZDBeHJnzW42JHaNucULECFdOzOuV/7Qv+Pwg5
oD0QgwooFXR25B91i+yP4+X8rsmv5+/XPLlKt/DklyuXGncs1Rpmd45kX3OWdhcEzF0LBFxsWG4Q
r/l27pGw+6eZNlwmyI+l5sYKl6sJw4ROohK6yHdwDTkUwbOOAArREckTOm00aDc7c3SX1u6G/Yzy
kP4i34YMw6HDd4hX3WAbkGAX8Rq5d30iwdGV1z7ft644dXFEKqGB8an8BAzV6S5aBt0ZHWOXYunL
zJPeb3Sq4CqE9GinLBZz+kwvOqVfl6G2RDzDw94RDN/q2wCC/ubA2r4Nr989koqZDDTte8gWFOua
HdQhW07tLHsHVlD2MLZ1c7ps/kef2B7hlM41rDvgbw1RWDlVTL5khG02jMDMNCFZHyPDt2PY/Sl2
NlZwOx5coArlMC+e7X9tni+GQXlXcY4n7AkEVrC2XhzCGjdN9MG9JwAbQ2+o8wOA1w95XnrdRb+x
ia88MwMLlfcBBOl0L5kAsAh3XucOGNMwUTdpFZ0pLRjTiVMLSXR7t2AtBTGP5eOsVoqUvdlp2gdo
+DqtSY5DI5X3oqS9GC9+/JDr410H1gKUAfPPQlBFSsD5XOPefgNUzb1LjuGxK3lr3NQTtirdZ8Zt
TKOTMTzVDSctrr+vb35xTGHsRFrBhbMeUIinBZef/lG10blYv1NLIEdi+3ZZjP8OB1e9+zPegnwZ
Zzm1LCwgK90DviV0vAXnyZIsX0H8cLth3zorGiPMdPqixlCjChsD9cYzkAlmCc92ZmZuJuYFAZcz
RiYvs3fhwmWzFgGhP3bSpSGD3XjcXrnu8KAIIcEX3L/+xp9aFg5xX2k3pskp71Ya0jc4MVTROIHt
8cAZAx3wnOFg4JCS86DF3ujWWcESN83JW2PT6QR5i1GVFKxEFkpibgM2Emuao1OpcUum81OnWax2
NJZIM1ss1veBfXWFmt7ysjA+BtuMr5qV5JTRNali8jFYznxaZ1avBcdTRgw7kq898Vy0tX3AvmMX
dTm0wQuzmkOkxo8JnKz/xU5CSsCh0cgdJsChHiKoqh9gbW5UNO/ueywEyUNr9zW0YtgIy2P9Hid8
ivXcGSyhtuFEGAOzUfBjl83hK5yoEUtUviUU68i2O5iLvcQ0kJLfnAcTVHb0cKAGEyeIq5qgFWNB
CiPUdf4ZNx3Mmctt2ymNVMbvs8diihSDsC/adiS4j8PwSpIdZ467inbzW5RG+9PchhXfLOe14J6e
fUCsjpGJHld5VQWBKPPeFiNbwYG5wpIJUfkhHmvRDmckr5BanfjbCHJgk2vmJouGeqkBr3qEHlY2
Xg7zMBGwQqx8AjEhHYdFrBDnJiqqgV2ooLAGyt5xMkIv6ffokWE6DzkGX4DacopxsHvCaJixxZlG
9k0X2vGb7KJLoRVVJc+rP2vycMDBMx3sO2u26/bPbuBmInW9saZ8Vy7wIpSRHUKZo7Pppep00d5O
m8l5iNIQ+aXNKa1J0+acbjjoUsFvc8cnMiglzYpE1+v5MLHH7DlAobzMLHW/gogBfcrK90i+LQ5p
RjeBGVxJHmy8UIl5ZKgS4HOmw22WF+fg5pLCFlK5DAG5bucR0KHUYWr02f/hprG4nf460tS5daF0
smMfzYZXlD72ZxPCLzexQLAnS6l35z60DAS8WTWOhjauAgCr1aiPVRKfZyC6nuPfBWWAjRLad/F/
Zn0cP3FU8iQ1FkLu/GRzpm0iQVPNiDkq6OVNJFc2zwydnu06zpDdAUFUUdkq/kr+6/slZKI3k95E
yQTt3EXr2p4sowVBs5Sn7q8izbLbm98tzhHm8S0A5lA8mW39QTxvTtijnj1stUGHwzIBy+1Ys9SU
pxwkLAGHdBQTSUH1TFVZkjs68FtduOLQCxK3nNK4Kzb/TncwyQoL4ONuQQ4jTMRvdowP8G3lSOcQ
/QO5GykHLABGAyI4+A1fviubO3iqz6JhS1i+ezwJFQ7c3EDEJROoq6rzJf8+L/RKOzQuclZR/tPw
tiENtuWeZ7DJuYaJHLaSnGZpIexz2RE8rqwG5COsTTc9p7zpAKbfyxJMpSVQw8YcFLgPE4uWzhxQ
hq/gAn5wTwV69KP30EF+xGfqIZsLp+lku82Lqy/yWpdngU0ZHXgjf9vNwmS7h2CcULeGeQMhp9G7
NxdppDV4obP7Y7YAPfZ3kS4PnNU1xj43dpSj9EDfW21wyhro9VzkJPj90ZY8TDG2cYiSMyXc1ipn
jKzOc5ZBmiCrNg+7P3ZP0sUr2VG8qyIJzifUEQslBTKXgA8T+N2v67XdYXbROc3EA/gVn92pFpBu
fa8sj7bNmLCdOTxmlmS9zXDRKSWrnfdgz+NvI5PrmyZBF6aXIdDItzyEaCb2iIg+vE3IMMEDlaG3
sJBiBIHSZCGl8sAtkeWTUp9Fuw5DOEizbjucdaKjt3JTVEkQ6/7cvlVJtiFBa7+gT5wZ+wFTL1pt
FJpiMTtTq/iMhs8unCNOBu8mNDj2Z3f/76OFLCMRQFO03k/cFswWC56Yp0ilIKz920u6EVd1mbMP
zKKBgq7D5YzpMgy2EUadh9zzE6Bs/RqfAfwQVvO0qR4lz+v7Nbobr4czPuAsOBmw4T1gNKHkFCBn
U3JVWoiLVJQ+D3ZYObsrQ/czM8AFLMEAO9quaLU0SdMx0fLREcdnH+T00eYs+EGJX1XGswc89L+e
r0X1eNZO8HxOcFlGAF5pNkVzV3V41JICWh1hF5MFnHjlt4HIrW9u9jPIrA/KDawdUYXG4fJ5v9C7
RYpvxZ9kfnC7GUM64htlrlJ0XfZtyhPPvxmajGhiEkrx9eUsQ2FDGBXDIJxWZu59QtYh4+FQ9T4I
9/aTD+BwcgUHkNiDablvnQN7WZkNpnYxH8uwzelsGSAgSXNgBH09dsxAGTqP3MHkbZorwwOP4IMp
SjcdOU6WBbTVQxV5E1XFH26na2R5WEvoRO2dm+bumzrriT6rygCnzpeetbiCnjnSzFAy7woCPkrv
b8Fp7zi4SOFlZYVJyPg5JiWEJzoMCOd8ahrdUjJfUdKwywgrGlxqI2xKRHLSwSFD+voyAuZSBmGE
pUmZLOMlaVRU3m4l1xjP9y78g/wgnhp7vR4oGTvOFfLG2IzEyz852jqVsyRGs6yvZFSIEAHiXMjN
B2iL5lZ8TK+FUo7LPiolkSfQO/xR1Txnl2RLRiY3NUP3qpD0MhOuUnBM6jBbNs7MlX0LaqL7hByO
3zvL5z+zx91kiME3D27pw49zT8GloxvrLpY9thCaa7kL3swMPWiHPmLRzsBkxQfH/f4BZBW8HGEV
CHGdjmTUKFzTy8v1mdXdPWKDkT+lQlxaQEmTUPqIUb4cKCPJu4HFRx/FNALpcA1ydkPFZpg4ABwH
wLNeTonv5MxROrbvKiklBxwSScBUoeuremDXfGPwzjSj5x7BRUETNWZyGBYFJyx/DyeGGOa+rw/f
c5t/lelnJBxUL3w/M59yaDucAr2o/cD3cRzUAUyvC3QSQcCR5LTaQGaBqSi6zxgiQz6tECBrdGpI
Q/9MiCOVZ9tcH+t4qxjT6D5z6bBkiz7Qc2JpntFsVs78GfluJXbeXlPK7ZDeeTJY3ZuPXqeP1o0/
o+0Q3GHADzBxhllakbdHdcaXsyu7jWxy/jJnses7pRVyppCIylkrcvvasZvGbIqdL8YbBTuuZ5a3
gH9LdHqjmUzC4yk0bt0pzScAVht/c2Z3g4JOYzRySrKGHsUDV/ctTzj3+d1c2bGSEMTOxxYdAi6J
I1EsfGs5GGmKQR44/R50Jt3ocFeB/q6clEx7fgNR+IFrOBuNuzMi40EeRAsRkRazzRvHOUmbMDpO
hfnKjVifsJofmZju16Org/xYvQ94kKs7nHkuXu84jI3fDE0IgBn2gbBYXWy5o8lIjOmCL7CceJJP
FROHBzePLHjdR8dL2tUpLCHxDm2imUzIxqtztpQ3q7opeANokCl5Z+DSncBRPC3KM/Xg5cJaZLlA
+q0CzvxUoJ0LTxaZzUZUZWduPcSUJS0PbxOhNPRyFVNvo2vYWvQk+UcGBDTFEb5gcLLskcf1zS49
o3KmI6KxyHbUjYN2TMocu0kPuvJQulLNQyAJYWEAqOCyz8ntHFEbdptQ1hqrPRxvo+hJRxXgk8Xv
SbXPjtYYWESU23jg/aDh8k6UOQkkjey7nfhJsiWzmyrcVcmacqJXNsCbBb7fIs4FzZYiEnltS8sY
9bF51ENmuic3pk7kDGGPBmABM3TmZ6n6Bxroe+lY/IY4ghQ3UTYlm8K7qvmKeJB1hehlcAMgg+UF
jnbHHQ3o75DAmVsLWds1eKxK8LvlquGVz5xCixalGiw4BipuD+yaLERp+7Pai5zqlFmad2b21kHk
PEaR4JhEH2HFDyWhVOQ7tSmrMuBA7BJKzGKPzUeFA7okd+dFJfNq50Lmj/1+r/pNt0Za0oCmtL8a
Yu0eV7Ak6/HES+8MY4c45ToFnfm4zHxcyXE7D7lEiOlIzd1Fv/aDsRuHWQRqvZBDsVHYXZkbtWTC
3EctB8CwsxBp2ebjktiMWDn6QhODrAPskwLgYVNXbQI40LSKSy4nA9h2pEIFvG8bYdhb1QlNZfqz
mljxemvuzFCumvXi96mUwhF9Or3FcuulHKuAANs7qHOAjcoNg0dJbz8zAJjxGNccULNURlkApH5N
3xZSgvvoVwlChFJQbShDff5yFPAGbYgJOuPG6jTj3QN1CNShWL+4cbvbotHCJ47xvayEqYjNa2Jx
ieRRiX7qVjWyd0WjhJcICxFfmPjKI2ulj2jnHPXYyKjSK3EkwlMbpoAiXnzD+lcjh0QEiH/iwolX
LiE5kSk0duh58hcetCOr4TLBHCXj41F6+dbrv6Qz9urNToPIJKJkl4Dv5+azzSfCo5Nj2RX/cqVF
5XH3SPJH0A/QUgcZV7TRAamL5s+DYaliskDHoy0wGxAHD5U4vwwiJ1w6Z+rnomgKvND9UZMWn1rG
dKIj++yFJcRArCz+GOgv4osIpU3DpqHyAzsGVBI/znnVO8fQeWZK1F5Q+De0KDujNaBnKP1+TIEx
yzKqKrOPOFoNQXA13HPOPQouB85AqM9EpxWw4rImHKQTNz33NyTPyMIndb1ACySDTVRhAOyHZH/R
cLbH72n3UDqBrIGzrRAjFFwhvzfUGwAKKyYS3sRRemm68UWDKWeQ3q06HwPima11rQZ4IWfY2+Sj
SsERtJLgprCZulrFVjp/gixCeUK5/96/bpblx0IXcKfEruWKtMANEl0AIfxavNXxKcn6HuboZX/x
yT1yeJ6LvIDx/cZT0a9Hd8pRxz6qgol6ZV9/FgZr+XZuYV0l/f5iRkbMcmlWQo0uMOm7BsR3d1gL
FURnTJt90cBP4SlDwBv4Za9Yk1VJeosTjiIiaxHU23P8HmuqIosw/hxf/JkLApvLP+zAJvol2vJy
L3pzJdcBHbVmrU6h9EbipmsuOk4tkQzISNnnbBjMytcUYmGTd87GRD2j2HPxRsvyC7ngSXrZaSd8
CFBxwFmk0X63cENBuOEfhN+6gNqAZUe1ga2ZWu2i8dpHXz7wXmjnS9eXjOlrDiWn70bHSPcLSInC
/pc5lfc3fMSXJdd0DfzuuHScG45KiyUbZ8zabCjisodWWci/VBx2pknOPFZwaH4Xf/hNfiXDOde5
Lsi5l34IwUaz6sFLmKENBEikJadMWtHD4lrTHjBmrfkh1+3F4E8HrCiDUOaEJkLz3pxcKwVz6rfO
Jh8QlVEu+yQr/7JP/VzNHsxam3LwcPzC9sDXiiPzIzpxlIY597QT2gjU+sUbfTybckAXRzNy/msE
XsDou6qhgLiI/S0yEvyqsQTbq0Nmq/LFXrr8SxhG38Km+SYSi0OCJQ14m6FjjF4Q4HuzjdnXZirA
JFA9dXv2Hbfonw5W7lov/lVgLJSAyx1O7n+a5oLVnmNRCS6GnAmVquWQscyXXZ0hINaN/wtk35R9
mq9u+DfTp1aPpuYZaJioi5wAY9pZWeow33vvsKsCxQkIHXRHmtszRy73g1wfrFhGDrUI9QcM1bLm
DQAGGa6UIEuoYiB0QfopVdJ4fDQn0CtYZXRfXNxCpByPdx4ZmnoNZxgGbgsMMg46PExRnaXQFlT2
9iF45gEEAyc00avLrG5urmsd3aQa2pqcI0CpmhIzLiUV2tCrZMZFYlzib9HAvq4D7oAih8zqim8I
oeJsIkgUn3xW5OPI8mqpDgihoigkp8EJSoqN/0UZz3U2cUWmXEYznK/6hhgo+3nOudSwzCzRVBy+
UuygXTuHGD1CpkLevt+4AdFyhVa50/3JesL5xbpib0gCrEHHoj0JT5gnoQgXKhOXrVGjtyH7lEk+
ihnszZl/QhLfZwJAiQ5EYJDTBbjWTCG+qUEZDL7soqAszGRHarUleNQM+s4dTuEVx2DUjsISixiL
5u5LjT7j1t8i84lImfOAFL4o2YEsYefCfUFoofB2aS4rwetxwxGYJknYF/gWvxD0AyOMiQxWLFpx
hwOjxlk0hKpYPnYJBGyEI7reqp5ZDRdrj1yELUnbxNjSO3z1J+6EgL/WUoe2EAZEZF5CFa5ZiXpi
TH8WHcBP3EAm1r6Ng4EQ9gJuFNrl3/wrq/CXnXQLM3rT5cXfVqZ8VyYXC99arPYdSL2dKfNbJ10t
5N5m+nAfm4ybB/fspUlul4QK1ZnQioe9X69/JlP2O1RmEMOSxx8zL6KoFxl2K9EvVLNgcPQBjs5V
Q9+EriVj66H0/PJwiesXs2JIKPufruUoNjXXdLEWv0YkRkHgox2uGZKi63iRy3lICdfXL/ARtndK
YUhhch7bxn5oo0MLbItjI1DRyYwJPlpbuFUemSMvRsEh2hKSVv8yrA06EMD2Z2dMVVtYZUXLTTlk
pK7jhyI+qLBdyKd4dbUHkhmrNQtI7dQUZYSQJC7YL1Uc41V48f1nM1GGO1I5Gt3wI5512IfiJqLY
RLLD6AVCzPSeXa0gVl4sUZ4t2WfqZ5y/n55+5FGFuEjd2i9paGbZF7csYelc9AZ0uC0dTXjG9oHk
B4k0YLYqSiF252x/GRlA70dK9xnz7dYD1ts2Ygg5YOsVcpCzBWxAjTZQo19askUvW3OuXsiN4SRJ
WXnO5JGx06+1wIN2mPInednuZ2QHho2E19kZN+rs6l2gE1YvbgzqBuxQPpnPtHASYzaBSvL/oexM
l9tGsm39Kh31+7IP5uHG6Y64JDVbli3LQ/kPwsdVBgEQAIkZePr7rVS526YcUp8IlSxbtgokEpl7
r70GNWPNjuN8kE055m7hzkUX13Docj4r8V7HWrQa3oN03HGwxxOyvqB6r8GEYfl6FBUMswxeQf4a
dmtotrs5DRxM5IVnT0jDEPgSPNPhXntEWPieMYv6Z34oe0XFg70VdkHSTX20fT+031suFvSZHOF6
6sKohBDGvJ+/Dt06oojC3oeDXq4wVfBKj6RaVs45nrQERSlhTTrvDBCioogBFeWPcWxxhVsVEEXa
hDtvUApR5szjDREMlzXM5pxqn6MBtt/rCRowCJBckfjOxPF2QWHhQYzEny26zqgPqtjZJT5Wv+8N
7cHDCattEEjsINQKb7FwEypW5QvWGd5T0xPp5GPHj2zb9bxQ3//BooL3e3foU995kGWAnPwMcJBi
6XE8vJEWjw7jWr9CRLoSx5Wbcy5DxbFArenjkBDHl9LC68UA1kCZSq4t3NFwa7tjOornIMMk2YA0
mOsSBdwGakh4IGTDoF6rkdh3j21NgDVD2CFC4ARqOKfn6mIpC8zt4EDk9DLyrXneJ8CX58zPBh3Y
F8QW/FDX9/zQOfGzgD6DLSAx0q/06lMP3wr4t8akA9MjnBe2+7S6xQrjTNZ8jNUZQoKb4J7IwkcR
BQ2xpU7PGF1FhHkiC6rD/9Gzzw55ARkCE29j28XBMo0QfOmRCMFqc/YFaBERXYLhmAi4WtVY/0wc
/3Ivk0OgmXTl49ZbsGdaxq2mEbmL3giK5NB4b8M2fdM0+HYB/65WWKwk/gvGSvYTx54oci09KVaI
82JwujbyaRKrxK6IAMItSG3GuMJbxafoKMJHn4zoCAM0j29jwHxw2kucxa6Knnbe9c50Y6XLwinx
bu7bd2l2/vzti58sXl1gDPLpOI4dRtHJ7SOZrENzm8SvI0z/N1jAJOuuPI4krlKbmEC0NEtYoZhU
splbNxJ8mWxpF10vBlic/dj38ExTWa0sYavas1V7yh4qVNSmKI5KHKh95tjecXpbN9gu5DNDbuKC
GHJBgS0ClrOC2wn6+2LAEG1lj8YJBXuxEcnqLbNUMyGogHCChvd8l8R0Cm7+rj6o4RA7vMZTm7Fd
5gL6dg40iPp4ZyxpmQrO0L6ADi1SQilIaXIUbUlZO6MDBWCKJjFRmzCDMsJ8SGMXdmCYFXIO1YAR
dA4ug04PMkIgYWE2vPUq8RfEeBuPDKrwmqiJO9jV92loAUbl1IatTekkUj5c6m/JioOy9TlDioNA
uoCxhfw8DQrXNK4SJ1YfksHPPo1Zm54v4mOCBTPam1AMuZ2mXS8b0zxx+2Ah2I4DcRdFlGudrlQ3
dBLEkkXNmYhvi3RK2FwiD7gdR2Z4Bc5ysohh+mokA3uml8yRkZhfSnjvQghY/OG8gWnz/AK1f3Vd
eJDE7DFYJQWnnldumhICzjTplfAwTq/37ERXYIk3DDVuZOglVeXo4d1lDfTF8Aohy4e0Zd+fG50a
DT5Rz19X8MTEKYpji/hFhqZB6Huxvv/Dro8kN8v2e3d5JYM7yWTkZWl2epW3wJsYE6H25GxOsEKz
IAxb4whDjDcR10krZ6UKqxs94N9HTIQ0cc7o7LwO/LsxiN559Z8KAzdIu3zWzHGBqgbqtHzNOEtQ
CIqEpcZJzjpWDyh7BAOHfrTxgvKt8ZbD32jMmUIN1Zu+d96VLiMwaCLiQEAwvzSec7AqpOJRPoRG
unUFctSoLlUyAU55BsKW3Y68xtMd619e2MYfINxTLq5q+hpcs15+n5/e/9iO3dC3PB+KgcvN/fl9
HqwjIO3kp+yHUK+AQOXnqEpQ74AI60rmbrm/YKFnMnMy/pRcqlwZdfAZqzPOlufv/1PzHq4rgrar
i7K4xBNjqmrfkQGSBRES0UcfJxkcmpMcIy9l/MmHLV0xnOTEVpj7VDr3dHcXci9yWwDU2HntFlj3
vOTC9ou3zPF8Th2bp8YhvOC0IAmK8GjjonA7kvNkCpKE41UKBCAlI+/Bk/RiNTifZSHR8iwnHUat
cfBu1WF4Jlmvj+GRz21+/k176uYVg5MFgR05ngN8f+oytpQx0489puQ1tovyh/MqAkIpf6SWlieg
NpoCJ7FWIJHcRHVUqmqQ6l8nJX4sZ7JllabNENuluZU3kpdCKx2rN6p9BmoHcooRDWKxotLAxWRS
7pyarz3/kpwnBmWYJoa25Uf4j2LmFJ6sg6HLUwebjvQWXAw1BfUPQIEAcoaz5xZmriMROpaDsIL/
v855yPlXsrzyeqj5DtIM9d5YJHICnclvdZWrkH6xEjndR3FyCizPi2i2LRu31BM3pxWR9tYumTBR
1nO0BFdj8bhfaX9PbfBC7FRkSWMkAzXvMDpg5RW6vK6GYHS5Zr1cPzovXdfJ+7dQU6b7Zihfm/qR
UAT5njHkOzdqVStFYxLGl4HlbI4RsKyhT5egLJ6PR2gwMJNAZd0iHLHyB4gbd02H/JgVVMH2aG6j
hjNcGmG9s1rVeTC+f34FPHncTt/Zkx2qSQbShprg8Z2V3whVAqQ4TqmZU4GTMZq5+4xl5WOofdrD
XVLb8dItDNf8M72zL/vGBr98Z33O85APG5js550TE/AUV2qCbwsPyW8COjq2Cktf0DhZUIhTQqDB
KYWl+zD4RnKYL2YGBrfHoUxfFS1lh2fBFjJs0kfSqXI80gTCcdRB7ioy2PFRC/MIqSDlT7g6oi+n
RgFefzA1kyHXp33yu6XcD5nJieVQBKJT2f4rYwucrmDpe+RikSMI9Tjme+4EPLfyqSYtp/vUMpUw
7c7Y+a/MjIOhIoecxl06cNVukwvPVcT5w+DCuTfOZHnHWD6DpAQfmepNwdhL6LT34hZE8PSxVqIM
HdzioQkZsPyfEBn0DnH9/vWjAjJnKWJk8cIW+KQj0GoJIkKtvYiGiRLi57vStG3MRSXDg0yfvXYP
hA6ETCcoJZhQI9H6zA73l+lbcaATzKjHlhz9z+6ygpC87IozEl8u/oPz1vrVsuHgsC05ebKznSzn
vEyDvMn21etxvrU+F8Ulv/LZfPnDr6DefKQ21/zXFy2JR+ZP+OLxI4IfeenxTpdUyVv9Gc0cnq78
5l+f+YIPynCgvccvWuKtx9vHD6+/5aMdH7yMMS9OSqTXXI67r+ZRYnie4Ux2cfLBYz/uto+fo/iC
D20E5gs+V/tt3d4CXPE1n2lAh/lWk0Pzmd/yNX+Hz49frwZ99/GjSfkunvFbvrA+m9/py3r/78+Y
GMCIeMEp8JebJNHBPMkOhm+wcn5eNEtkH5kiL49bjIpzeIFvM3u+CHE7xJefdBuk4gtcHompdJCq
W04BBCkBOC8BP/lVHbNKPuL53qCD3cj7SkGd8NAvwml63yXT132anik09oU98rQPZtWHTCDcmF/C
iArg5xeA+rAhiI+9yHjsrZiH+Jw2VHHSMRjFY+sNpHnDXXExeiXlhgERI0qdQfhMqihVew/964tL
BWB4cM9f4hMYx1xi4OFzyP5L4XRyiVXS9hljFrLPU/96DLM7gRb1CiRLCfOoni515EQD22KbQ1FJ
G5AFrGU9gC9ZZcrrUn1INOCWzShyBOtHiMbqxOYNW8Pvfb3OVNUkCxg1xhMXOus1+1WbvGD6rtld
A5MopL9xce/C+SC+lenwsNODDxjQIjHmUp5//U9cafX6CR+hDWSM51A+/nyLAC/DIonj/qEIuQsx
LrQWhAGaFxUHBXMXTY3kAKsXCFn+VtWWMGJjtYyfsIIZnr8m44D5I7gEomaBecC9CaOQlXNyTxoW
RB0uxC9hQXQnM/fIAvgBQmgBRtQIeEStGtNynLTVDJo3uxo/edh+Es5yh9fqTQ1rSCbBFhF/KrpU
bMkmWh4vVQSYhOu20g/qDNge0EWtjQDLpqb9Z5Mdoujy+df1pHngdQXk+HAI2CBDZFP9/F4zQG/I
tEAc7E1guofssiuh7i0Y71Pqjml0My5E9qCeF42GTAJFYElvZ54FwLGcMnmxeBawqn/+0mL9r0/e
8pD2n5Y2jGyLg+rnS4OTBqx82FtvjAEqAp4Us01EmjQ33IMB8Zbq9vbg38i2WS68eys6C7PdGQj+
J53H2KcwQ/Ipv6MAeI5aTHdO7bEGwjoCDDxILjht8VnrwrhgzlTscLSS8TN3TN7HAP0P6lu9HSMa
GQ2LciRzPHluE4UDYowZMnx1/SUVgbLtF8aoJVtjzP79HNWSFZJqKXMJqJusM8ALGjJth1rHBfon
ZgvUHizwosE1m366mFjk7JHU0zciqT1W5lgd4wyP1uPVHEBnozJ2lvmib85lwq0oDe3Hsoxspaut
0p5oavBFwi6wIde662gWJyvZyCC8CrHYo60RDVUv5D/Ydp+c5bYdeoEPQOtzR3mqf76ZTT9A+Qh8
C2tt3hRpl5jqjTvaKQz4GSG9aYknHSEYGFEepWlRVa+LzEeJCR8NsQq5U+9fBnUcdaCniwygHK8g
H0qsH52sf3fhuY942zEieXTAZsLIMuAAkyHxOEMsAKdlXPK7unrs8q7aqr/WrspE+NyK3ZuBLkZO
69WOOHKMBjIsKrwuOF8lLz0RvGW/uFr2oBhbc0AoxzwyP0A9eb/PdhZziBsztXRAmS1Zi0N7wedK
/0M9HQKPBQWgN7wNfPuTAF9y2I1tVesfsN6aHehuRA0o5UCSNKKYaVBJAzDcHRh3Q0Qriyu0ukiZ
bJjQZuD7ugP0GQPgciD1tGCHcEUV0uAAKB0nZ96Yax3yGpXXKKE4WLHq4JHReUp+p1WhEcrDq86n
tnZD2CyK14KlRxuqJyBuyzN7xfDRCji2mvd1O7xlBHQRkqOl0lMWYa0tgiW7ZEI1TyPDKQnZDfUP
A400IDh1z25Lg0XQ7bWOwQLWlIddtGaDbckzPUiygJF43fIDHc5JfPY1tFC/qUfxsSviBUD1YLp1
GaW0Bex7pn2Y+CEHrYjHRi/fEVNAWJYxHAphFml9q/VCCXKmNk+sb92legTAygGi45w/H84XiwEZ
e9hYzXB6cS/3X9zbf7FawMZ9nroYDzXb1fd/WC1D3B38MZvsm+E4PuzC8n09uA9p2JJyAQuhzV5F
S38jBbjeAEmS4GDv15kdrw/jdKUZhQ76Zvrf96m2Y9ycPYs5EEvh5DANj2GXO9bBvmkjfGrj1U2x
MLGZprfyBsK86iOytSvd2pF8jOKAjIZ+S92/qUo4XCssKkS8e/7EMT7SP28GDvgJ8FLgBC6g2ul1
dSmT8+lALUjh8R111jI3hzieLQyoeZOAeBiRmjDzAKSPDHKdCKaPBgmEpHqpA9uV3zfHjqpE8UUX
jpOXi6VfFCaO7bjkEQZUiqFtDvgfbvKSjN7UO5GFTT6GTFYPU8QckWwIMpKL6sOb/TxCAUn9W+W8
uYGfre3FQjMEYs4UDoMPtbA1unSYy3XdW2haxZDh/7YWaUbu6CIc69QY3Qi+N3sL1V+Id/GZ4a1q
mcCLvTaUWH3xwn3R+356X3yHV+gFDIYoQ39eyI3ddSkZcN3bsC/ubFuiuy671Cmn08PzqAo5DAVr
RRjeriVvlWO75gKqcYt8d6n5gJ7ZkE0qVFYQfNCX74b/qyvF6oyTDjd1/CZPWtYh8dyRLGabGunR
WEgxbl7bQ7sbz/WYuwfYzvI21F4hAEycEYLr6rP5OK+TMoa8yF2bsD5ZgLMPo/eqWdxkWxBsYJAP
OCLQx0YoDUXGonO5SXI20mw+PZD/AXZWu48TXhOTCWL8xyjhABOmzyM8II/7o2dLjMH2iMx6Ff4x
ACsTJG/nt94OPhvCwXYzOwmTemu81Knr7XFFyxuYY8/f2qcghO3oMKPL5+bSkp2AgRUS0tomlO+1
GUviH6vqTLV0pGwA7JvV1Kza3cfdTPHFZbthuzmMpWnIDGi5o24B2lqtENFxErxwfU/3UK7PCUIa
ErTEnndSt6y8Hab5aIUM6C9/21o2p1bAUguCe2zLv3n4LFmYF40ulXHOKQEESCHPTU3oG4WvywRP
hIIXLs150spqSgbmi3bCddDsny62KC73La5OAPxbbBas68J6ABfR70oMh8iKESTCF48fj18/4iQg
IP/6AvXqEd26/tEJSGJQk8c//v7lI3ry+Hl0yQkQhAIe0gYPYCbRl++f+FUf1JtAKgZDeQRTHj8L
SUkpyC/4QlVxurr03gCejN0tOsJ/YSl8DX7CB99qfwc7efwSvOQRVmmbB77mMzgKXwCi8OcLhY6w
FT7zAZjCn5HNt/4XvsL3TsCVqt4owQC6zKWgFHCW71//hayMD3zBh9tjDPEXxMLXz99QMw052eYc
D/CeODZtcqfbHPOrYA4Q4dxIbDUe6q/FDDUjZltXyZX21PDicbh0QY3qGHkaME/R4VkMye2QNHd2
O11Yk7etj2S0HeiCyHFRVyfHI9VsyAMuIB/B+sJfjjQnKXUBJO/8xLnXU2d6InhQ9Z6uFTMbfDXu
ooyOlcwSjbPayb/SFqo4IlEexMFUf2TUVmbyVzMyyZAIsOeKBGJN2LyC6hQdG7T6HunkC45Nu0W0
60AwPvDYEE2cE84WBiRmDLAbAf+VLqNABSHo+jUsZHgJUyMnhoJkvF0TzVVACVFTWTKGqXMcqYnE
VFIG6iyTiqWqsTg+vHCbnvaljuP7FAq08AwyzBnww4mb58Fk4/vNyrUDBH/MIyi8zezVIiiPmYve
6MhRaAfVgvztQGzQmnwS2VrSHG+mhSWnwZAvOJItWB/yJwBipnUAdNUWbQbK/ICIw4qT7iztaSjp
0YjGts7bLGFoT72rP7HJ0oxjTPK5GuqNx1Babi+3WFZeIDr4GPDGWtVWtu41vWCKYKmddTpGgKqg
Wozn1AAC+f3uHXbbYiRCZweRhWiwkJZYo4wQunEeAVjAt48auCvIm9T5qiQgNHcLRHJuClvakQZe
UZNBvHVjyed4NZW6OBSRJD6FihDXe6aWC0eoSy3m5+/RL2AN7hEcEg7igJhV6wQ7aHa97zbjOEO5
Qjn9Vw6fmgQzA2cWCx/5k2aiWopqENJSg2eaBBoLwgAu5J4nHcZ/kGeiI+3kMSdbxyPojNIcnchJ
lTmgt2nqxbFIQWa0mMYQORVuVjTu69qrGSxRwcXYJgFRWDS+mtuYlaGh4xKP7w6V9dEAA1Jae83+
azLWn5J90tNF4ea7Ew8Ys8BiwqVASJPG5spq0T3QkEGhVzDJUWlUwfBaadyhHDSevwOe6S5+fpku
f8hcmhsQeaF1crLDhfOd+RDk92Vzn/V+uLEmWZ1WsAysHZkSKyVMBgxBKGVaDzIwLrrpew8h0ody
Pj5Us//7kDMqsXqUl24hfrVbLxfya472CV5NoWx/0o+R37OYHdw3W+LAjDFfIel3hKYGLhqB1MWM
vaWZLCkP9LJGpHtndeGS8b67Mw0th+idNXfLm9GB22vUJlGWfHHtbM1mkrhrgAtYmIdye1gV14Hb
XNHVVh+a4SZoHevC7seP2THY9t23oc/PAw+86WxePETZfXpFUjIHR4rniSrjSm5/yyBPjI55Fw6b
zScIn/v7VdU39XrV8e1GJV445ssF9OsmXa9a/KnUPni4aXn0EtdjZ2MPYe8zeGe8DTLvl9P9RA9y
ObjxjNX3kYiZGvdIdnwozAOaKemWwYjxj4smeRPuYMO2O8AmtPf8DYjIEX4SIfCqD6nJMw5YCLI3
aY8+jfnRt4JkBLp5JN3jDBocLaLP4hWjbigSXbtI6t1bBgAWBW003nn5/vC6iHA1wT6jjRN4VRbl
atST3ttmaClIgsGCvKpQ1q5wI/JWmGEk0ELTEA9X3NXxhdoPMA67Yr6LoqW9Bpp/38Vjcr54Kwcp
Rltdjwmqc8vBIrNu5HEn4wPuFKuFCh/3B65q5t32Jv4cC1FA20mPe9fZLT490J7gcmVXXg4jGyZq
/Tbyxx3ULRfzFIvQBwbAvEqP+hfxMaInhQUY99p2aYdLK8w4a7PSBXAIoSP7HiEUPYBbVOEha0Jt
jBmkfNrGEjatFWg6uN/tN5UUGKHcuBhjfhv9Cfew2R8/yOERdh5LCC1pbaFh0lneRkF7P7p4e5rA
I5M2EdoQ0GSWrzhDQBUXTMf3LqIMM5AIdYHDfAAT5phwHYI1qt1yATnlfTtyE60ASs3Y4tDU4nlM
qjV+ZnhJIn+p8AVJXYw8IXQzJz2iPak9TECiBiK6V8JUP0J3ucxmIGIrccs/C7Q7yDqr/auuz5bz
GMHXpo19vHYbMeZbiU2kW4NdDpIcYapdlDDDa7ezIObHH9g63M1hj95hyMucaFg4bF5mRVe4Ke82
XsJfa/OU9N9k8t/h08mJjusjLnAsTBfbCfa8M4vhyBqnIPfVPl/Om2G59pQ33uZQm+sGiQpz8Aej
ysdoC98Tf4crc8PrgwOCjq2JWjzt5OYWsDLHxJI/HQTt1KZPM7446a4HFi1qFlJdILliZRzOcC4p
z488sRvc38OtMlrT1QE1kFYVSC3EQAirG+OthfHVYZO0lbvJjj32kTH8PM/m1YfocHV1xrasCPix
yDMIeJEFU4+j1RhhfZQiUaThSfsbKPvkP+3xj+P9IOw8lWHMhPYhxTP8rEnqw0Nd8meCqdOBSXaF
HIO9j5a5aEUdBGbCNNVqrw++Q1DO6NjXoc2z5/YwGWqCCenyUN2CtKNiwRHcGAOE4S5UXnd479oU
fSahNNerNF4gRnLEyTW/M1riKkc1SSp1exZ62DovYYC2N8EkUMHeuGPAbhxsbIjM+wJegUJpAIHI
a4I32ApoBlqBjEcMTXObzSVli7fQZRqJARraVPKb8WxqGhwbWOvGJaY9InZfZISdu3wa1IsV2Dfi
tOqilZOrkNjfaSlZEJHWjastrmFuHzbgcCiucLRNhtuGDPTzfOLxU2gGzvS8KUwULiMPjd8Yyxpc
J6e1CGZRXFd04Bv1LoyujJJPvXLryU3ZZ80OnZQHk+0S6oTXabrw46Cwv2mO3HVEazA45TbO80WO
OiYkczMh2pQ5KEbCSE+RfaeBm98aWoCSq0dCt3ko8Rb2moB1UR6hmmqXN+apHsKObQtaAmOS/XAV
jXhFuDyADfd166ZMgxXMUs387CVhZrNwvDYx7FeYi0wkGt+QasOYZ4QcB7ihDjJ6Y3wJf7vaNA2C
QDmiKMMS8AQlvgPFKVl6uUFAdljA8BePg6BxeLgWl5NiwMPq/Wpm88V8HllG7h/aeVllxX3b8S6T
f/2JdYGPUMnb+lIJ8qTQcpnXeS5DRLhx7IY/w0YLKuhD6Q/WG9FYCZIiDpwOaFLdwfQHFBrGqwpu
ploy+p1oa8bg3tRdDFEUVNiWhzdKaDZZHHsyQUlSNUaRE4cx01Lx36Ma/zymw+MKlzEGOt8pQN6A
RAo2YgPOxiWCA1L5r9CgQW9siddZwAr1/lWw83KCpfR3nn8DzITstARjWMnQhXsG3eoEIAgdSCR5
Y7VvVWkLfFbXIZ2ZgqYt+M2muaA7qWcxsGglpTqWNLtd6Dwxs5A380V6YB2S7a1Xb0Ul6l/vPsKc
z2iMNQhsIA6LCK8Qkwi9IFs0kzFgew8j6AFWl4Y34r5LdSZWmWGMUPXnLybT/gIU8V3bspyYylOk
w5ObvnKPrVd0+/GdgHixy4o9xvGHr0YH2qJIxa/rD+E3OMFeaMhZOs1tVlS/M4u+FBiODaAxWBUo
LgqAu6+/TsX+jaYCGjmoHzKIDrCjBs6hDWMalOP5e2dYzj/fO0OYgsrnhiHDnlPMkxgpGL+7w526
RvX+WptinUKe/xB05WfMBWB7JzUyQLpC5THRdCm2s4D+qumzegSJVLyCafKAcyOxVpE4sjTsdyTr
baVNky5G91V21xGR4xrY0CeZMaGczzT9smbvDi/Bj16IwApFl8wpAF3PlOdjPFcynO6YUNbUTlvj
ANeK+IznDLeajZBEozd0I5hr8URFqtZ5rDwCGqPV8bMXzCXnKeV7SEqJeMJmRZGd1NhIyunu5Z+h
7YpO4Q0l9CehpmE2vdciWvnJh+ffePdpexaA28KIiix0zhT2P+8aTdGHxSrMi9dMkBXJeKeJqsle
GDmcjMW7eBmKCy4oGxEEJIy9sHdq7ZsIyVIbEcRGm4UTDmUnYIWZ+DM00OJy5/La3hFV1bB5sAmg
hflW2Ex/eFgUXGj8wMR1HuBfNWC5g7e7e/4FGsjy55UVh4w8vcBCBkJjdgJpEl2ZJ1XJXFra36Jk
ODgSh42WWgnuWlBQYc88uTGI0GxADgXe5I8TNpFJ2hSqDEveUHkyliaWABLMGBs0Enm9BUOTA6CP
RjeJbOUynhWfgMOS2QivSs2MjDeEyItNU+39M5Meyr6aDwygGUY+/6p/ATTDWeJR8hg4WVgYnrSj
uAoddxP5IHc6VXXzIgI4pViE7wfOTZT7SO5JO/r3ggWkA9VMckSqwdVTByqe3W0hl0dU3QKlXl56
vxhGxzHjXc+FE80U4QlPcuXuQ79LwQBg5UQlW3DB9dn8yp7tsSq0Z2vMoVQ7nT1i8siPkoHjxuD5
NpJR8qPFzMsxlh5K7qIGUC8Po80o42QZ/XixpxstUpWsR9lqv5XyXMNib9/etDDBvtOOxyOsDJaY
DtbU4/CDPatDVUusZYYETnnjybZT6JRRntcsN9a7FbC/sITkzopt31Vl5Vdxun8byQbLEJYgJy0A
a8exuoum5AyvtK2ZeOO498Ky0RH55FWyDbAfcACHwck2vJoo33ZVAl3s+xFKuLOZTUAP0FCmhrcj
Hzf5QZqBk0AkyJE5LJLGU235EvBvuBI/XZPYmmilYt+DKOWc1jX5EfDKOQTjg4gxUQtaCwpszN39
JFjHfv3OaJOMHAEkVTRvogHoMVnPyBE0THWC6qyJwnPlUoWjymYG9M+/dZH2kZ8uk2RpgFKuL4gQ
Iz6hcWVJxegirO+0OPTEiWda78mERqTZ9pRgUHa8mlWNInJsHtHLGs1KNFCtD9TKyJKuRhBDD5c6
odVWsVp3HYZvLBhMKml1eRQybKxH+Aqa5MsuUBSEAg5D5EHHTmc6ZOgBmuKDjWo6pqNRsLV4NcVI
VGeZwYyLaRnzBxm/4p1KWR9BDo7d+2N/uOBMpVmB/IHJozgKQqvrEudEfSFGt6l2IHxXZXaXs2Uq
E1szPx0eEtkpE1zDyhRnMckMirz/JF81+L+vQ7tcsFThVMZBCwxsyO6QK98+/ol8ZTU4Wnjdz98c
5wmIrZsD7wsti4dNu+F5/gBiN2WYYTRgPd4c9VhkEQNGTgwdBhFgHPKfXUhIBRmMe+Bp1pHc141W
B/KLzi84/vdGzU4wNmZBDyGck0oi3ByKXiMT8uevOXx6zZzMEeeyz7qBExz9fDKvHMsfY2s/0cpz
ZcRtbFr3QLAocuNHX2DChABElVNswSyvram+SVPCNq2S7hAfl8/WcAAnGnrutsRrWLFgNGTMRysQ
MZNg0DJn3tr4Id93XZHA+Ml8aKrAIAKxDC9c9mR08t557VLvhOk4b+K0Kt4YoNwk2FS5/yGSyUBh
C+rCbc04dKcBY5zakR1cMrE3Y6hoFqIN/lYvaivtvNv2q+6NdaQfq+gScWI0k1k6TQXd8W9IJc2z
5QIXFKCriGPAAgU2WisaPxp8vEQ195fIJseENM9ra2t6YgO7D/3q90N8TK5gwb7COLjYNIMczIiX
fv5mPUXgI8Bt+E8WE3sIFafEqrzp7NGyd/WdN3PWUkBo6xcBAWjjnDPrXM/kiNVPgUOoSlWBU9/J
aWHJ61/VECcQLCwDJ+4LV/dkdMqMzeP64KLZfIpOqoFlh5XoAT3/nYrJZAgfshX0M+zy2yy8L3ze
SFXRtSMAyErv0vmvSRZktEaTfEZgTUdGO1rdsrRu60P7+fkrNGf9j7tnbEPwsmk6oPDQztgnV4g6
2Kq9BE/0Osa7wWTOmIztaIV7ThpqCI1f40VNKB0YFbAAwcWkRbBb8jKQyBpnhD24jfHQWIHrbp2g
3Z85x8Vn18U7eRyFJDeYuK0kcWI6E3Vl/ziFilplZ8/clm5V/GEi2DAdxefbBZR7TAGZ8K0p8AEm
1wrz9KKRT6YAN1SY3VXdynBZqWjtCGiQVmAPcC0B7/Y69MGaMCrg79b8g4Zjgjw5LFByAfVhHUfb
qSkdCJlNeG+eggpRM4Awf1n61MYGlS58mGRl90nmypGD2uqIYtaYXBcxISIlTkst3sFk3kH6MGkM
Xfb5mE/fmgBJTziBWq5Apto9MwORnFc1F0uw0O/P38cndScELIh6qNIRPSF/8U/u44r//w6f3f7h
e93ZckNIYILgQf6uerdCzo9eTz+mJgFv9ygY3qu3Yq5ym5IvB4kA6hNQgQSEL9NrnjyqMYb/JHPz
QHgBzKz45BKr4LifuiaoHtKFY/JAQ+Dg5qrwKgsYWTYBDMw0VmwdLgoxiOnzMeAkfxtcCYTAWC6A
bwz1/5r7E9MG09C72kOE5pxM8lAkjStMVro7DXZVPYwplB+Eq7htXcb28sE4u4tRI66fR1KICuGE
YIl+il+X3nQGP+79zl8+qfHQuHFgrs2Se6FhP+FmxvBYLLpFalPeTY32Tt7FHLv72O0HCxCYeWdN
YhusZFiA1+Ijej2yNtRD6arbMEu4aI9irfMfOO1jY0SnvGdDOY5bswD/6+v0f9M/pd2c07pq//nf
/P4rRvJNlu66k9/+8//1bdd82Wdfqr+t++bPL/3f6m9/e9d96TKMmL+2/60f9q9//M+ff8vP+uv/
tf3SffnpN2dVl3Xz2/7PZr7/s+33nbkKrkp/8z/95t/+ND/lYT78+Y/fvtZ91emnpbjO/PbXt67+
+Mdv2v7+68cf/9f3Xn8p+Wfm9WVfTv/Bn1/ajn8a/h0GT+gg+HRd7otuzPinvhP/nbJeYm7fCamm
A02Jq5rh2j9+8+K/WxDiqY6cwJZkjbq/rXvzreDvbhhZnuXCqOQEsdzfvl/YT3fj33fnb1Vf4sRV
de0/fnNdX4DCv3f6ECYktgcho3WHaoyR6QkFGXfwbhfh6btJUqYgllWV5we2iGVV4nqZlNPNNFHN
+h+dydp0OHJdpfOKFM7pBrnfsEHkyqCpPkKR9QOy8dztnLaf3XLngb5lG3cfVfgHwzfDInWDcd1u
Y2d40bpEizNrJcwtuGdwE0FMdz70WJtYQb3udk6z2e0CPAQ6DLLHqieWpVj3UAo2sZu9Hbzy7bTM
KexZJ8L6pn81p+OXJOq6jTNWwXoais/R6gBUTQ+4uUG17L8pSzbaEIx53cf1egKIBw+q/IupeL9K
umZzTO1zp+4/EjyFSewQf4scgOw8SLurrr6rvG5TBpX9mloD+lsSX/lZEq9joj/X8SEf17MXH7BA
pPGarDpbx/H1zu5dLBrft2cHO8ruRw8r6PhuVx6b8wObDSfO7oiC42yHF/Nte1ju99Z8GwS715Nf
fiirY3Jhp8UnezfwZnHMBOPxbDXMGz/IYeP5+2y9x0thY6+C86wJ+o1vvZtSf9mGc0Mfkh63ZZL8
jx0M8Tai1PIPYcSEITpuO6vvt6udBQ+jrrdd0zVne3eXbHw4PttgXJI1wF+7RYz/6jDs6iuny9K1
DLHsPqsusxG73DhctiXCiM0QjemrrkwuvHk/MoTLscVVJMMQzW8HTPS2Ga4A2W5lb8vuj2o/HzZ+
t/rmLnRF9tSTSFQU/raZ43EduLXzKsyKmcc6j7ZLWn3NsjzYzEWZb5OdvfXjfto0SUHB2Oxy4nXb
5cydro9ASesB49irOLPeu2XVE+4b9eukti9tpAfcoVjOF3O8HgIGgEPbrgAnQYEcfpJfb5xFHL85
L8miI0LcY54xtB22HRi1VhWma0EfT6/tXf4wJXjGdeF9uOvCzb4mM4cK2B+K4bJfLlPHW8dD6G8I
ROq5B2EL4TXEzLti7L4kWLW4MlXt4FqvKhqCLo63857gjbLa4Uca7TCCKf5MnHi+slGuEQ6TeWcr
u24vquyw6bo43XRFxViEV79uusE/d73mjUWmMIdlgfFHsR82UxR/Lvd+txn6zn4fL/nHXdjOmz7J
7LOY8JoqPIsRqTKimo7baWp254nt7a/mdtxMIU7ifdy518fM0ehtCLYJzcxxTQ4Fqbc1lJx9/Psu
W7WbPve24Car+9gr5/UcLPuN32DQzIOzqQ5HWY8eou0xb7igIT0vrSleTws0gmi2oREBYh79cY+9
3Ho/oTfZ4VHHk9M+zFhx9ZBs+z6KLsiV23b2vqXcdb8SBOzzP8JlK8iLy+WIZ0p52EDrxMU6mNj7
xlXJ3JS0OJLt2jVz4DO8T5j+dmNyEx86XM6dfYunTrQ+rJbDth2BgJzCnc6Pnaycdus5OdxPZDF8
DKwCN+qw3RLDVlw0VvY2aIaaJ5CmPF6sdH2s+RcB6GzhXU5pCEW295uLFSEw610V1WfJQAzQ0jub
vCjcM1KxLgI/dbZziFPYMSLI/Zi52KwmxSdKvy87KJRnuVv+sc/gMeJrHm7wrxy5FStn68bXecwc
00kSe5MHzfUuCtLzabDu5uZ4PxzxPSNog1YhTG6P+UcMUy4Q7eRXB2f3hxvsoN13eP0eWK7lsVv7
/sDANM0fnFV/WB/YGtbJ0e02WRS8tkvPOu+7cctYZdxWMZB/kOUMt4HWyPKE7QpUvp6L/As0i/21
M28cuzjvj+Phdeb4uEMmq5t6mM95keOV09p3+XQek2KwnVYtbO8mDtdxNxwuOBY+7kGp1kPhbpI4
abZM5b70CTPixAlDZonpx+NuubYHhym+tbuf+tqli02zV8ySE/8AdnG4qRAWwxZebZe+yZjGEkdJ
M5esd4ex2pZp71xPSXODKS08bTZp4jcigszyN/5xLCFgR81mn7lkuHe762C38y/DitkRhPzbJDy4
cIHCj3Ydri5ixqo8a0dnExzKK0zPMKI96xs7udwfi5Tv2LdkL7vbaD9kt3Z51wTHiNS5qtjMdnBB
yMh1tPK8C3JGo01m5RvH37cfsuCj32D3td87a9c6VldDV1xk+7g7x5/s1XHusq2Te90ZjdS2Z4RR
D8dv6LyabUaiK92L9Yp46f1aDQUz4P/BNGvepnu20ry7sA++v278loUU928Q62hl7a8t1792rJr4
7Wa+W1Ucm46f3wXHZn2cx8tktbxOw8R/N3avSBHorzv8iLaz45RrP5zOui73WUP7eBNXnaK4WDWH
CXvEfTOfMyO/cPwVnY5F/G687uzus5tO89kyh+lV3KZwTdzyjschupgS91vn7Q+bfmX/vivQ0rhe
vUnbw9usWc7sYzFsYxens3QeLyh8gNKIjOiggmzLhZPbb5eajf5TlnnktzPHE6z8/0k6j+W4kWYL
PxEiUAW/hWlPL5GiNghSGgEF7wru6f+v711oMzLTbBQqM08eU0f4A+ZhWlihKvL63LEHI6gsphWZ
oj4t/LDR5jXvPtHcn6eKqAJIJsfa5GbQfhCTNq7JjJYqvIdJLlX708T88KAaTgEhWa85+WsXoi/7
A+kfOkrVcaqzMd5Vt0QcVoG9u6rF+CKXMDDWPbHb7PnuJx05bSxq/dPuUuNgkc3oevm35YxmnPZQ
fctM92E+9/UBnmW4ZeV62UDssM2C+fQBdPixpQG0EJ5ATh/RkQ+a5MKjM3O+LKeC85TqL280SRfx
b6vvjafVNk5L750H5Z8ra0pS1X/NubyNjdE+4zt5m1rxgZwxSJwZrAeD3XM3T15yd/a12ubR6iad
qElcG8UdsKSs2lkDQFzyMQ6xU+4ku2qjWeoi2tanVbINrCch4xmaDvdgvMGaOU0wF9i1PmNa70eT
ItXV2rxjn0Nw40nIw2o7YbPqeFjJC9NZ5UeLlupszN7dOQHOJmr7U+r57+aH71bqNC+Lfwpc4Mmy
T9JdmTcny4tYLdk7wS76UNRVmsC++qSHgWuDqVTYFepjpwcaSTghHLjBxVbwwdXY0Dw2/+Q8v2UZ
gghpbT/NcRxw589M6B/Pqpj2SMuVh2Muv/aFlB4LACYM+m562JZtC6sabr8t8u22c8A2Oe2XTHlG
gtpixI2T93KxtXmr18I9WaLOHsivumJen4funkb9kHeHkrAL+o3Ki7YcNoNh2POxctVjhh/OCVPI
PK6L0Y1nrgeGCOOhHzfsS3cduRIT7BxH5UhCOXpNU/IhtY3OpMne8Uj+OZnvZp1ll9U7B1NTHIoF
o53KHoETpu68iiIL74S7qnGdixizMdzuNJ2RDr4b/IA+0kgPbJUk1dfz4mo+Np1nHg03eA+y5S8r
iJtdrPMhd8VxXoP6nLsVBWRvrGtxjzLvXX9/lHaHOfw0PhGJcMRZ81AfUx4OsUwj/tZbFa2Enx3H
WJHbfh4ZEnFcvg1tp0PXtMuwcL/qyUxP3pi+yXxJw2ADdDLd0wanLCwG58M08DHrdPPsCGlHTifa
2Np3mo0mnNLqtDvVB2ZNuOsHqcKY0SZ515yPQbYie2nnJ7gpPoe2fNgLchHJTIU9qGJr7O0II2oi
vVYxMBkIrre6XuHbqO0AwtBQ3PEj966gAMExxZsxEtkoL5UJ0a1U0URPBnpAAAkEPyz1hzySBdfj
EiDmnXJUhr43/CltZeJwvS9PDaOCcj3C1vitesn6UzVW3bHIr5tp3Rtiw4pT1+IucVs2Ak6BeddF
D0t2XgJ9MmQ3sJu0ufcmvjT2iclIg0yQi19Ey5z/as2zW/vNYRrJqrCb4V/htGOoprU8e34TQNWS
/xxRk1eB3iqchvLmInGGh2hyL2+hruBm13fBrlXaTTJ72y9zrpcw9dHp6vYJHYw+qmL/kTUjkBkE
/RBn2Mt0/xaCXF2ESr1rad/Z5c0BBtWfyXB+1NLf4rTm83pG8AE757vsqYaLOFn9upysOv1377OH
fvpXNaB7q20TVdJK3Clw+sWF86StlHANWzYHxy9e96lLT3IxaeVavgPbf5f90odN6l68LZtDUGsm
NvG2qaVJahttyRZYz6Xxj9H/99pnZ8KzQtfjNrc669Grr/22bke/vlXtXJ7WfLrxdUI4bIBWB8m3
ZNlfKCz9xCUE3isy+HuL/STr7BXtEyS3oYrEuGDXsv/DJxkP/3WPqqGFqacaEeqWDrxpUV0REhT1
Fv2gMqlZ61hD6zUcmsLNokjsv6vZOAkoqMmmxUVbNOFL0Z/n0k+PRcdbNqQ/DaglybRATzMe5lJj
zzGYczR5VhKgoAJq7BFI0FSRNf6U5/DiCbc9ta5HCR7wWDdJqXX5NFa3x7PiKeee89+6bPx/64Dv
XCzeQbKpiwNCmml6XBXWGKajxOx0tHXmqyZJ/Oow1majhoAPv5Mc5f28ZsXfwQQC9hY5J6uXwzze
jF8I35+qQnOVohLnCuZfmwlozaaXwZr0iSi4W9m6j1ng6afKGuJUmEbUcWFE/g9uwyBuco+Cszu0
n+VgwNYVXYK2O17m5We6QikbxwaGoDswvA2DG+4bU3Exm+V1cB07kXr9u+V40rmzfBSTU17rbjrI
OZufRzr8p37+ITInRHVm/Fg4UImtihELxfWP9vxHwxbP42CHzuOup/ViGSmPNWvFTXqKGzRdXi3D
xKO+/WOById5z52iuc7SGdXCrpLBGd6GipfHr/0/rTfQFVQ/jX3ivhn1O21MGfaSzsHJ/Tx2vdUP
LVhUsIO9e4GHflo0e4wr/pNuDSi+Znok7vjLYMyw5HLCU+BU2MIIU7NmicpDraGTG972pB3Di8W2
UBKd6mKZbRfKRttRSzbQVWbHHYJczMy+A1kwuxrOeFll010yu+mOqy7zUHgN3a0l9ZG+7c1NcfRP
xx7AwDLwTy0/heV2Z93lNdkgP4zFtmAzW2+yrXEyqkn9wnk+maoSG61mPBnreMnNTjzk681ba+Mx
eyi8jo+Dz3+COOWGXB2a8OCJg7rs6WTxok8vvdrFw7S5h85ncMxUMHLRlQ+9Gkjm4ZmDHvVn82+W
pwp7lOsmc5ko3zi5OTi/JbwqsR1Wq839oaBocvD99u+XNT08NE741FVbRqq823x2D2Y3XK3JJdGs
F3c29gehymRqYwhEocy3A2nDCFG9QiTLmqNRZ21NcCVNMYGwuN5ZhXwPNjqpDchm0PTicw+kPxXB
jVnkPPIEDi6RKj6/dod82XT3ekaJrQilZf/u3CwRRpVdtA6ivLfN0BkULTf1LkR3F7GGudtBpXHV
GzaRNsOvfW2zsFtVcfLnqDKz9Lz6B8OxT0YA08wd2acgYzMrjNSzhfGtnY62Vz9W+Fk5qj9X8/pY
L/db3941Q1DHLFWkJBLyiFWabuRab2eLjDfWIca1coMvXekHMo/IzFnXi674yATB5MCdoRTDR31u
U8PjLvP/K1sn7FTWJTaDHvRRQJfaDo5VJ7I4KIH/nGCGorESl9IWF1+Ue+Q1Kov6UZ4Y73/q/ZF5
EY5WbWBVS0wtqoAXV614hCkCfwujPpAcjoNPyn3EIjb0xCoThyB1/KKHQx8UK7AaP1pKMTfyYQ6d
RrxOvgcgVzXfZSlXMtnZdZeleGvwaeQ4tV7xO1imA4bTL/hAOKcA4iTVxP+ccUk9aGpcug0LXijF
GDcrwcXDUF0RLxxSCD9szd0vBw2apX9jTX1qGv3TZQyhU1OXohVnr65jtd+Tauolhq9CCBIlvhSQ
l4XVMh1af2sGKWYTtcPjlI0KBxMtZbFe+HiHwmz3cLZ9puL129+WgOrhJs7kgI9ylhi0wtSoZNzM
3Ly5W0eu4eHg6yyEeJRPnNcgrjHqd7Ub5YaWx9Eofm1j/m+DwRdqo/pbp+pDs+69OL7zz7C9iwH8
thYC9gFL/2pPiWo0xiJcgyCN1873GD1T52Dr6VpXhBnU6up3kG2zuX8kQjQIextZIGqB/FiXgxdW
FFjzzu3eyvLVy1Y7nPbsgpyGmanr5icMbHEFae4BBkMkHAtfXELL6AfNyJuE/arh/DU+k1zXO2yj
RTlG2Pel4UDoeWLb8ZxVRdT55leBrCLmyABMQAcaNto/+QMfNvYy8AIZY6oonxr6LV9ep1LXkbH5
UL+d/Ozs6urMwUvVruJiB8uf8lkiN/6FCiFy81cLOCruBkJw+7x+01OQ0N+XZ72l7zYbZl5S+2w0
aFmQr4xhYPYgF8TLJpgT5ZSzj0wUL26gZ0gifntwcHtC4DHcC119nQMCsATxc8VcNZfUCX7rnT+z
6z9mP77LOU0vpBBqsL1e3F9PN//rec3bbOzftiZ/3C35Tur8okkUx9gSUvlx6400tBzN3TWiuA/+
rZVyk8yQv7p5Ax8zFo58D4Ni4uz5C6l4sxGh2off5Qw3D6jVgH+eeF4FC4VkDVCVZj9NWkR3u96w
Hs68xQMDr//JxxmOPPxYCligKY26lQWw7sXZKt2/Qc0rOJohqVFgf1ppUAlH0CMs1ynj80FCuwm7
gHzZc5rLtvuzt1xISk4k/sCFo4f4W2Z7FwW99SoQkoZ2p//1Nd3kIsnBVp5zxLwChefeH8WMHVJJ
hBepyA7/YtEkq2P8yHcLcWZ5nbpK0OIFf7fMSmBEVcd+IWKgT9eTKrkEvBwxYTUM8sJbTiJna//y
gRceg827TcpeQxAdndxJbgJocHTm/lJruO6TW/E9Ny91uXyuQ//bBaM33mHqBcayHKEkN6exIdxT
Pc/GpLip0sciLX5mNTBqleaxxYcAA/8F9zmGw//t9dtndhfD1WX6k1C9eXJo3001J5WjbvWkXkZt
9cksTdDIoHloDAydgHOjyec2psnjbV3k99D9l+aYL2OYm8a1iThlnmPt5D8L3aahXEo7SodPnUsd
oQOMsxoxNPmh7PXnhWDTWrx0k/m3B6+vbSlC0ajntmATv9+2mdzMIT2safsx2k4Vz7ok+cjN4lWI
U0am9bmz2rBvFopD40jOCxufqVnQjtFm2ZVbx7VTWTydCxjzj4pPWenNO2AkZoVrPv6uV3jRRKiU
sLmZbGpxWSxSZrclvVBOuRkQBtz9FstDKWJzGz5mNEMXMhhgr0j1YjTui1OW57S5P18oSFx+6yMA
xY4Qpq7gIHjhqvKH0jJeCYmhVHCdRA7g0Vq2SaGdF/9tbYW+o2tfviGYU7bfTrFday4dp8yPjs3N
1QQZ3/8bsWhhv1vPlVhOHYLKmk7U0vaxBLppS8cPW7d/HPNYBdl/9/tn7/9VrUgGzA1ZTDCQgruc
HTFcJTULK7antpTfrkHkgznU8Symw8ovZ3SyZFSuDOfHBV2FU9ZHY5vbt6kZN1RL2Rxn2WMFgbSq
QV4yAA+z/lf5kBTAE25qwsmcSbO6KZ8fdZlYsdfmE/4Pn+kc+Em24CiK2G48FdQPCZry1kgZ7yBr
R2tLDJdv3rC2PE6nMjhvwZN75wrkhYtvVMsuVbfgUxnNTQ/wG86hABm4Eq3UXGd69bXYfYDM7blg
/bcEExGOZv0T13LvFY3aK7bhWVLJ6bkHJL9UythDXY/NMff2x6DOPYB171OaqyYcUxwHJ39oIDSE
tc9CZB6Lz2VK3N45crGgL6xa61r7PCZz+4FkxfpIHYAQd0YwdU9sHLV5cpf8Le3NOiJL68nrsmSH
AXHTtn5eR+0mgRyT6U4TxAijOGafIP7IOtsUDJFdgy7X79zu/7WQGEI9rqc6XT78YYz9zvrPb+ZD
4BMHrHuRRehZHrOi0jE542d2TeR1rdOnN3YP5VJbSZWtv3c/ve3eQqNidE+yqE9gGgLEk63dYA8R
+Np28vOyjaZ2xZkNoKZ2lmMnmjmpCye9Q6Y/1ibIn7uVK2alop8AtU3T3EIbQPe1N1ZWNW0Mw5w3
tISJ9n8LWDdINLTd+J5Gk+QqjdmN2j4AeFVlflRhHTZsvqDU39er1mkxnYyt00+7Mr42Vh5C1/8Z
qXc2NutUrZENtzHHcHxZwtqip+qqX8bZwgQ4gcbuxLuvwW/nCqiZ84rArvl+kzCQrwbpE/DXlktT
9cnU7HnYdereG9kBdXIlFYeWcqG8xRSjZ0wTK76z1vos9M3TWeLkun7p6oVAn5W/m7H4tSp3iRw/
f/AwLcCvfkhQpFK4p85KNF6mqDjBJYXxr9HtV2Bu8uTOe5RXLdZJRdnDuJ5nRir7Z2pOLtDM3Yup
VlbU5zN5ra78Y/XGnKhqk0cja/PI9NbxCW4X6z1VxFUt/CQQ+J8V47gkQMgkQnfk14RrxafsXDa0
O674Z8spvwL6d1EPRyGCNVkB5fWsvmbHVWAw/X3LUHxIoPVwsVCC+qmKuFe8UGbmn631jh15aais
rPZIu33rEYFx8p364BTtQ823eLaVdZqcoEcFz09CrUJnl97hhJo7sDRPeSts/OutWGvv0Pepekx9
/6z89Idw/A8n628I8oCAZfHE/izUOqtfJ8d8rAduE9yYLtz5A7Qu4cTAtV+Nuzg3124ekKY+1TzT
RImhYJWc/eonm+Y+tcM0MM6kwzzWmw+Ybow3xkt1VhkQiDadz0VwggctKciQFvuy+uLd8WKpKSmL
sF7gF/y1IYFxVpsnWC1Ty/lXUg6XRu+84e4tyMc5do0GhsFvfL5AqSxWBKkqiHIZZOL3iotpyUAL
hHqDpzFGTpBzzHQ38n5rKo83np3KPjeOiUVrsB6L6pV1xUcwyT3OVyA3byd9AV8GGffCzcLckAw7
DWBtXrd1lLJNYkKmTaJK4y02lBLTMd88cOmfSEu5yXEdX+o8/y94GfKnIJt/NIr5Ajv837wLczR7
6s1QKiVd1g2Oq/NC5DTzC2fUEpUfmnKjcM3mBx6MWL/eQx0ytgckaQdMD5iC1NPovtCGiKURB98p
f2051HaG9zXerP1AU+09uYH8xS4xSCZh3qxKvWqn0InWJvCS3ItLs5lnIMYNS46sYmjtehaMqfUc
BP3JX0nlCbgnBrZWkWxMP2SQeDFBsJ/VQrNXCjh9ilcpUvk/tey/J1Qeh8W3fruy1jfXM2jusuZr
1tha7+vA1miHKQEiMp4XiuT/Bw31ROL6OCkG800ZnROyoQxV3lm/Ak7GaFfvhGWOkQqWPladNyaZ
srFa6WIDnTmLUI17s8t0gL38oW4UEeF59mm1Z+0DVYzFxfWfRuUAGXd5FufbdqiN/m9j0ooVdt+H
ll2Q2zu3QHr5uh1StyElz+gpdHl6k9SufS5xeAQZMFlNE9GXX326mAD1QFIOzM7pJiLGopWua8sS
byXGtmDw9Hr34FefZemZ56q3iqMuu7chNVhvNwh7MeCAkcfsmYOZhf2ID3Iutx9WIUTE56srtw+J
rhsy/aPJ6WTpdNqYZ4EMszGdaA/Mt9Glyx5nI8HxHQyXTGS2IRKiXw2eB3GsvvhuO8Tdyg68moyf
O+TKQ7+4ybpVLjv4vE3gpwByhFY6/R1r9Mx6bsFHaKy6fiVqqx7auEf3H7upCW7kDxObyuqcQpI/
ypWtunNkhcmtUiCZriz1tvV6P7rFeGQYlCdKoTPX97QGzIvt7Lo5L3qqlxOKWkpOM6rImHYbOWiD
ZjfP91AGOIFhwrsfRDBeqsEQR3xPRvD57mQszZ91NRbG3S2IMruj79XZkOTo9s2tMeA0BqT0YZEE
8nNnRtggj4SzKMgt3Z+gVk6c27MLNgShaN5G8GT7IKAshAhIxsN03z2WeWynNh2wV3M+fdoNl3ku
g4mQ2uIDL/sp7OAjHNSaVchtN5LPy/8mVywYotj3/d53unMm13Z/aVnxhMgexMNabi/BVNKQX/O1
utICQyBQ7qsKrP/mlHQjOKMXOV2avSA4vDKIaL3zEAiiYVyvsvrJb9CkDMt6aNIPZRh8a9rAYacs
ic6a7EOvz9Mw+pdJAhlb8441HAYfMGjuxFiRPWGqlZ/7WicbLrfxihE+i7GvuTDA/+uS3bMH3qBX
FXX3BXnWeeEOyDTC1o/HfvsOWhHlosIg+t6UVMt62xvjz960MvEsOq8c3tjGgv+etf7II+iv5rmz
OWlBzneP7cRlKx3i+AR3Mkr/ZOzTL7VHRTstZL3saYwunYmo3r6zdP2YvWlOZFCf8q7TSUt8ZLhK
UydyXWWYVyTkBpNA/I8lRDS2LwhdV/C79rI7tjqS1QhnZIao0xWejOaWa2qtD5yjA3LvMWE7lKHg
Hz9yqkGMfQRbTssqXuqHNtoMu3tzdgDgMlvBOcCXV05B6bEOZ4tpqcoAhnd/4ZNehlU3wAHYi1Ph
MNSQk45wX2oVrvorYHMTE+u2cTqHGg0RfRXKo3i7J253KNSSXoJpvwbpOL61/c+1M275nt9sXexJ
B58s6542v3aO2tD/wKx64nA70GCLRpvMskOxpX/rwZZU+gXGbgdSBOOjZy0ydzuti8/2vCg3Hk7J
CJHnv6TrDFevouKLkjYZkGZyJCew2adrb9TJNr+LKp0ixuEpQdk0kWusEEAVxsU7NrtJO5btHFLl
AxBP/uvoDkjy1bUoPTvS1NbEhl0DEuhxTx363MC8bSDQqQWgdOFW5Vn3skwdCyoB0sOkAMLSFs9B
amwHwbovUh5bQYstpNHaWdIbXQmtVld4h2RN0m1JBm8iBi0e4iFRkCpei6Kkw7XFg3SNg8e+nLjx
IksCxWOG6HdUnnyZ1TKAYGgAlHy7Ci4g0fbXUu8P2WDV0aYr7+LkTse2o3rtpePGfr9/Kdlsx7zJ
yaeqb/m6OI9wDFECLdFSmW+LDpYbe9QzvMop1G7RR5MFGjMU+8MuDfte6ubI4+LbDPrqdELkPuGQ
Zk/XDHutEEbFfU1ZzIkvMHghmDb2asi53f0VsgWImuGUUDJz9R3U3nu6jPDFU5++xWivZla9dV32
b0MqGrX1LJNCdF6UalgkPFg/lctvWFp/DGP4snu+ZLOxKJXlwFbHar9MSF+rnVuJzDqYgc5/o1VO
8drKMTLS6mVMG0VoSAmewAQ+VfaDt/5rbUBUWl748ZPBJrXtNzKOSjtc3R6AIw9ycJrL7KztU1qp
NnR9Hn7RnggKfN3m+VgG1aFaiu/VHgU1Sv3o8E7x6Vcj7o05ttz50jv5u8KW91oWj+Zs0/a6xRxX
Ij3IwrUfJWuVkFRMcV3Mma5tnO+aTfnbQUPNBncOVRus0WIBLKcudDm3jAJu45Ac3SZ07YHK63Y/
Zc/83tTOmx70iRjIIoScyTrWWoKkFNBctB4uWX1wg655nKFUA1NO3TE3PLQyVhCJkmfgi1xey37h
3UdtV5gvg+JpsoIGI+oy75i747WXBrQ3PmScEvEYsxyg+gblCCOCrS6ofXYolH1mmauPZHGXV031
m23IdOmkcSTJZcHs03OPmPy3HS6sSQsZO3iaxu30NS/iMXDA+PPGOkl3zpLZBdqzCYyLazv72bRL
4roXB0eO47wo+EParOHQdYnh7+JWNBaHdp0R4fG3lHIY/Sz5qAsr7nwfsudkfbp9dXHgAEP9+rOZ
poEADXO3xk4vHc2b5x7s7Ni709s9e/ZDCnBkWJYj+vvzWOo3yI4H6ac15Cb3gxMwRuQG/w3U+uxl
+m/vlewe0PCeV+/ace8+MJwZdlyZi3eCJWPSHywPRedx6nOmRMmiTuB0GNZ1/bEo98JPwaYcJjzs
S7bQU3nzhy6kJ5hjtiZPhmS/Jmx1G32WLb4GHK+aU5oV38U+R0Cj9hEBKd15IfrQLS16mS7eOy84
qwXgcw2o902O5mNizogGEKF4xG09qe7Dgi4K3JjYJbnDSt7vAD0Zj1kw8rZ6kVDM9nzrz97WnTbe
h5PwN64Pc71M1uPcMXrD27gvtTwct1p6sB2+AkteZuna/HZplIwGw0Fjb6MuUF8ApMs1H14rcGdn
zN3DtOd+CGKGf6JtJYamjNtpBs/PLfDuDK7+ljuhV/vPXicftn7lbAu7Jy68SDbnIa32577qcmys
hAWVlrkaOoNOuiy/jLmFlzjpqJW/DMlMj0bBleV4mO9UCeV9dcR0hRCSUSWb4milvcNQiY5/7NjT
Tm57k5t9d05BEarNCOXq56z2t6o15qMjoHsb2xgKA1/wiZpeMI0dPWHjt5yzq+zq9OG+ZvXaMXKh
i+w7bfd6L2ctzlQ/uvs2Eh/5cBHFgG1M8+JQv2OyYJn+Z3VNg9x4bGDtnawZQp9TfU/lvSV11yla
g7SIctq4SNrezhJq2mMba62V9XE80OcEjXkyhvmlDrx/99+oimI9lbP+b5VrSUK7Ly+5XN6DHXbI
rrJ4akr8sCoKRldCZeL9xhyGouHXkWit/6DS7sdmXSHMeF+FoEUAr27ObB8h0WE0Frt3VhC+q4/g
41FVLmWYphbcelaP7hDJYT9arpp/iaIb7/cNOW4blkmpuGEnI8Kptrew7CdOQT1WIFvWg2r5OXwW
Gfe4DpPF576N3SGDLR1ihvWu1tUL+575K1ubs7V1TKqOtA+z5G1RXfZQ+WN1WIT9I1UwXPcsIxvH
llfQ9RZGqLTAFpxDSdtMfzk+dlnNpiX1Uir+pVyLq+27b9lgJs3uPpKsfed79Zqdtj7nkEtPcD/4
4WrZHVrbFHFv+EcaZw8WZfVXiWMlh/I8rfYBeRD02n1dj36DtD/QYRloL0RUYRxMT5zWZjaPVjH9
cNOOi6IvTh1cxUiR5RXODbsJ+nIuiD4OcnO8bkLLk4d1VeFgkmDRgIY5XjNxzi5qDWR1GObpzVm3
Ltzg/x8sZ+OZoAxo+6E4jvP8AQfrlDHA7WPDFbEN4LaCyE6WtX9KJEvnXmbvZIkPLzj5TM48Iv7K
OWJosk/KD75kakrs2maKgKhxDkutZMOaiHVNoA6TfGxLL7txfF8ap5TM8a4bOxteWUsjT51mg8xu
4U8agEUyiwfR4Lr9A+0sVIgCgQQGDxHkEbYzAcPG5PrZId3teIJq3bOR+VOQ7D3Xv6epkkcnI/tU
Gy+aJxhD+9xx5Uq3mHdduv5JVUy23lhFATGSxMbVNmUzhTlSn5UFh2zwznU6d4+6npG0Esd9zCzF
Xe5lh8BtJ8ax6pUiViWdOydb1p3dvbvkHuGZa/FrkKi3HB87r6Lf2MwD7YZrYbqxrKb3STGUwIzY
qCUrckwdtRoSWefIF2G3SBDmd8nS+0PDmfIC/YB3BXcNjTTQu/uh7/SAfTivgb7Z8+hB3JDyxL6i
Dgdcg5PUZPeyWFQ4t/9kzvhrVl137j2Ysqb8mTYsoVW9llBQ9jjQmk10DsuAIkJHYHcTrPDdxUis
3U5YMJRUYWjFDJB4hbKJYndnXKym9ABAg7fGGOqo68/MdYKPtPyF8AwhTCdi8wFNgYSasT3ITaJu
KZfrYjnPndEklQe4u8kfFvyZUIyrePQmOsO7YIeuamggPU6Ql+4Un8UvnweYx5GseJdcEI/a4Waa
oF1mxfJ7KgfuUgsGFzzf0GDVllqG/Vx0vTyv0gEFSIk91834Zjb6Y3AwacyBL7LVwJvtq/SzO27R
H7tyvKkgGC7KXIGxsu1BrNm3MMsbvnplwqTwXfsdx8fQZ3dcyyMboh6IqaqxbAGr2fEhwMTORIMh
YYWXgqugduWnnmHLplDiXRTL3CW/23xnlYbSAPYehNtp33B/8lN4pHFbuLhPgfgfukleh/2nthCU
GNitAkU/LpNfH1B6PApTQFhv/P+KRedHXzJG7zs0mFwGVTwZw9XFZCRmAT+hD/xr4B7FwNep2AEw
BM3dZexUg2JWtbdYrenTZlndidWQM4zvdEvyxB2YskuEXE95tgZ02qnoDKpcxayukjyDkqnF/kPq
u97IWlmVLbKLWjUT29Y7SZWjmhHVXS8wfLH/NmHzf1V75b4sTX32532hlADtal1+70YKncTIP531
xcxtScCchyyGYktJuXLCuifA03fXcn9JKZ+U33+qui/fSjeY8OyS4jiWLEXFx//IO7PltpFsXb/K
eQFUIAEkhpsdcQjOpEgNtDXcIERLxjzPePrzQa5dbauqq6IvzsWO3dFdUW2LIgEmMtf61z/4PRIs
DAxXvmevtSIw3DB0KnIF4I87I1MPgk2HGxqHgLY1DM0by1Nt10nTcjOEebckkKT1ZLorQRmWuR9t
Y0jiQ1+zqmMrW0lwymUzYVVCf5atHZohUPWMBVk0JyWlIBPqCBfNLv1F6unhptSHlv7G8hGoM44T
Xa3xwCvJIjG5u1kPgjxBfUc1MmzqGeJwiI1fI3aWS/oTVlWiQewz+pnHDQ94sGoLeXqbAyVdCYE3
V0oWAqwEDMlKB/2VkGqzw80SPyWQ89gw6BVLSTM6xOREseep5fTmVbqgqayZ0Tp4ZzbJ2UjikqGg
Wt1M/d4PxomTFK3P6K3SoN4Y3vx82JVYmH1WbCdG4qmi+Qd9QLeUiZYo7zGHmnTVglbfEJ0EGiDr
yJVR2rpGAZysi+yE6QjjiRieVEu+46DnBz1iiNt5PXOmctOlNPeBE8XAXpWz6/txzVyTp2nokpUs
ou+2Ah+xa2V8lFPpHQyWah9a56ayHkuMFlelWYbr1p87u5qFE0XRV89HG2UO4QNnCn8Ce79plQLR
jZ6uhiwAzTQttymkq9VtedDPAoDJnYU/fVqk22rGlIz8wS7tCUZC+iZZpNJOkmWGlfpiOI+jSG59
BV2Ap0EoE9FSC8NbS+0l/Yzzgqj75DiBuWArYFrSfhVmdTskOP8RxkXGmYolVoioJPKsB08pt5MZ
Y3HRq7rrTE6yGnAehW/HqW7Y0HNHVb6hV1/2PUjBWHK8GGrKHVOwYcyEn95Yb4Ys1lVjDm7CCGZD
OZ5PBm5VKDcIAtl7BiTDZCxnrQVEXlU9OiWjWJq4kk0jXwNLVvvCCfaxoFWHJgrZ2ImB1Vu83ks5
POuYvh6cElw1yGGxN+MgtolUlkOWOftMeVMVaKt+xyzairvsvhcc1W1JOR+Td9A43W2rO8k2G5MS
cdlLytD1ok67KrHuUj1Qll5suvhW7CKPr1hz8lU4wJJDC8O0H6rjtokIk66jjlpxyMej3zEPzJxB
RaqoMsxvx1VJDgsHcFkecIdeM1jlvKqbnCoxC7aOl62DON0CiTTHhOnsVhu9b35kuvClGKrqw5tf
6uYim3qouTpscXOY2e0VrHrV8rN1nNcnAqgkQ7EOm0KZ+MskYWojOqRcdqliCzbcUIB/8avwtihg
3aqgVG5TWrOOJAA+xuyrDNMbo7FhBZgZIS+atdHyhzRSx+VoKgcTqhgiLmqoAVrDUDnBkR6NCtUv
JYC9Ybmtmm85pEr3P5coY0vJf3+VHv8qav6vm/Bbldf59+Zvf2rzns+i4P8RoubZ9OHfq5pP78Vr
8oumef75H6Jm2/5Now4hloBkBkTMOn/zQ9Rsq7+pnESqqZmaplqqjgHe76JmXf3N0HFQQd1KloZJ
IO8fomYNUTOm87Ojua7pZOJq/4mo2fqwDPiXplnRBC5WeG3JT46DMARHfyZIb61EVnecKS1EaA8A
vypKGCJaDkMYJVrKCWB14uvQqna+1Kpa2ahxpoeLUs0Rm1SptwUqDFflLK+loC6PaRqayG7H+ArV
r9vim8wDjidZ954E+FupTZq4OYIWDhymP9AbrG9E96hbVEj1iUkc+HzaaI+GkeY3Bsw/V2s5iu3U
8x+mJJtWBCip73GfOwyiRoaKFUTULcny8Z2jpuG+knZ8ivq8Lhn7lXASUx7BW2LCxbdMMvRCDJNc
J0x8n7UoZrBPpcU+3qT2QREiUhcZ+cwhDptKtpdYxwCoOMXejEsNyY/RPnKEJl9KLYcV3PRO7LuG
ISgBuIDKW5SJ1d1rExogqpVAedaYBGHNmwg+DEbi5PfJdugBhWNxannZPdAMNWeqSf9Lm1pUh/BE
Igh5gT69dHnTHNIUzQWEgzR8ImoPWEWFSLvRyjq8DzsrfdQHjePWEP54jMDH3uKpUY8CKRCUJkXT
aPn8cZXQvt62cSd2JRyTx9wQ5cs4FH64CB2GeXBDGYu7UgxABIUeMmIbDGtYd2LUng18XaKZm49V
aZurL74z6ze1PKAaghZ83zEvue0StauWI+IJ0J5OQ5tspgmV7BA3eKVapXA0hvIC7EVWqXgtbY32
bPSdhsjxDtYT0EjyaPRJe0+RRJsoJaKJScgaW3QQp1VFIbkMk76MFxhMa5uo6qojpjC+5SpMAiRI
toNI2spjSIaBN+4RsvibRBh9znxNp9cIJEbNrh8GiF4BMBK8HaCmuBiQOE+pNcPp7L/vpZ/OYG4+
5qUrID34S88A8gKqyw3IytOgfs9r7vsCcZG58QC0z1FTt8vBztATjonE8IXqydswXaWwjgug2bHo
rWtZwJNjiE/MML3TNUZVCy0K3hx1JWCG2/QafdmYGuFBNyqKQsvrEPZHWj1CAQyVVUEZT+Acsn/m
bMVQ7Ayw/11VVFXhJmMGp0Ry6A74l3guXshwuELOpmSFc3i/TvSye4x97ObRITa0UGAXlCyTafpv
oS7KdeJo6ko0zMHXkWaVgNuVRvdkj6rxaFWTRTlTSIx3Yx/ah9tWOsCZUzGZXXM62yvP7tpnm29i
m6HUmvYT/3qHDw5C4KCsikOv2aW4w7Qa+mA4lOeql/KSRHm4dJTSDg9NlTqnwTMMvJKNqm9X9YAG
AqTQF94mwVHku1VpuKCRFQC5QzhQn5Jes4yN0jp0T0U/wQvlFO86fJEzflK1s/ytn5ouWxtDKNZ5
Yw0XpwugWmIahd9m6ENyD7HtfEzoEWo8ceyodcNOOnfmFBHCjejRhC07agq8k84XvRvCf5kp4li2
G0Gnj0ib8/QMfZSH0gzSeTanhnN60xC072WbxCpdnq6/hlncf8nitnrOzTTdKY7MTqVp2eOiHDTz
XpKL9JCmLTzkbJDBBfPD/B3/LmLHOqwmSR4YzD3VOsJcRiTzdibzGKNLnHnIYsGSTRkVm/yNagqD
XcVe6zPUCIxdG498JFn14LGlzKuL0LL8PVSb6qnRbfvO131EaZlvfzOSNP3ayDT7hkpnJkJkrTkx
71NS06WNmQ4wQoJ8aSWqNqxxm56grqXdcCQIGE8lw+jbAbQDGcIyVMxAuK1N1cvS7XqgVn+avgnq
IGXnqJbxaBsRGWdpWYwLjkXrzMmh3iiVHj9VtV5uMz0Bvc6CLpuF8gU7hSmx8g9yuw52o6UMr35q
MOlVvEJoLj4vOjylJESJKS1ZZfgOCf/gxU7pMyjFnQDwpZtwXsIA/tBGHer50Af5WqcYucOaxDuU
EBo/gvnsJx4+c3lZFEtziKL70E6y57hJw3LrDY5yxEuCdrnLOjkhwystdgar8ICEccUDoZYiBBMw
dWWjt3KmHwdpq7ij3hIVADfYYFI1SIONNEeO8dTKOn+ROkPNzhKoZNMKwbqqxI8lbKwFh4HG9DSw
rmo21a9kLTBgyE3EOYHeC351n5eovhr7lfq8exCiot4LOs6IZQRtzmDEOTrGOsRRt1poYS2fMyPP
rmHTslf0aU1jM5ahd43GzNBOpR2RPjyp1fDWwZ5GIwXzCKq0Nr2LAsNlt8zTYZ2mtbmGvpBCh1dU
fCL7/ELLqq9UQhi3iZKqjNdxKJzlPlgrWJoYbyovy19lbUxoiM2wepgadpmlUwcGZDeMEcjl0uNV
pHQZBwW0r2+AIJZN/idyor6NEqoEnAmadULo7X3pd9aj77SYeangucIH2vN9c/wyRWVxLTO0+wsU
bNEmwkUPrH+MezdrsJJZRG3GfDjubIT9aRVkmjsiGlqVCCJWucimfcoysBZKPCDoLEwaTB92lgJL
8CGQirM2S4Yf2ZSLFPzGTF8jC082jBiHA8IV+0CCV7iym0k8DFoULhUufTVh03I0ili9SZtAOWu9
ill4QODEUuZK8Qb0Hy7jzBFLBFnomhrSU2/gtGn7PvHxGbRC9d6KOgaWvS2nnYd8NFp0eQEGAryi
VYtxgtmclzizleBpJAeVyU6EeBrUdqHtms6JtzIc1D1eeOYmAHQyXUj56rBSrHy4AQorNEwEqo5l
z7k2rAdsY74FxlifdKtrXYz0UlSgbfbFCLLOpowS1fdem6QPeGyD0YU1uHstM6xQbF95QXVtAT2W
czNoJPs006oIGqWj79ISFQsHjLmVNH2z2pg5xUIhTPRGQnPIYHAZ4tiymGdRCUFmHmQqDQbSC2I6
5X3KbNzwdXVQNgESv60WW9MmGDxwg9H0ghVj3+kki2BaN5j14MfexNrzkAryeujQMcat8lMuTe9c
+ZY8IS9MNp6PCW6sjQPk+2JaJ62Ib4RQ8MVy+vrIPVGPcUqkQVgrkFrSyEsX0YAhmx7kci3AwNZy
7p7bvJUv1tg6Rzsp+EyMuM+FzkzApaEjbERI1hu5IVkFQV3rJB4Ueqg/V0FknczOa3cGJRzid8XB
lXTKRldvW3mbs459KpxgZFE4QUXEm52ce0HErOid6hlhCT5wcS3VaBsqKUrZModSj2+4mj0S38hQ
eEpIE8nVIv1OwIFOb+9pWwwN6A0DUcTepmPqDcdVOAGTS6MCN54zWfCXgI2Vxs1E+BZMPxR42iBv
e6sYpwPu9xwqGqhJsE3SpmDro8wHs/PMEaxwAgHpwZKPXeOMiBNMrMgVW1G3nSrqw5g09sUMuvg+
DGpxIm+vdSmS/V1ZxANsByyAmKCWeg0Yb3dfCw/i5wCYQYKwxFdGNmEwJ3uXM6urIa3FQbUzf4rk
1usD/RYTCDbGSCW2Ami751DoQ1jxJHL0JjNOEptR+XscYXpg9vAzK3Rrpt100zqoLRwNcCm4j9TS
TDl8tXLLyWRRJOK1qCdV1lyRl6Xhm0TXr+EUoNbpUjg+hAOWCXgiRMPOgGDfy6+QI+Ujp3rPxM0a
+z00aQ5Ir0YRqsLhbM3KwwGrMfYdZLKZ/lHiyG9W9XtOotJxamv461WQ3uLfbnxJjRYBUJcV+cKo
NBygfCdBZeHX/S4Y1eGmRJTCQN5Wzj0r9FB7rf4Faru/FmHlY3YRldaz3plMIvMWvRwZHZO3hcOV
qbciU2r1vqyM9t6JcpYhvKENU3R77zC3gbRpzLrTyMPbEsk42vI49x/iwSy8W4Eo/jIhv/0S1Ngx
9ciZIeBR2LrZaLY4GZFcsOiqWrpKOCg5dXBcf9E4xtBqD5CdHakb92OTK4+VRwxaiAwTjljdrEpD
YiOkR067THVzfKyQVWMR4EBEVhQvPqDBQQmRMPbDACQ4jkQABesWq9Rn7LqdxwkPzY3Q6/lIrmLz
3s81q9kBpzGvmiwcY0cZjqUbmznkolZOCVNMI7qImG2cMiLcQVT1dnXaRCWqUPAqizz3Jc3oHI7C
fDzzdJgNkaC/wZ/+rtZ6/HcAtZdx0qQccqOZr3TPjJ+GYsp3qT6jTJHo7FMRa0wvYZzr2C3MjCA3
buv2JjQKQvaE6t+UU+4XW6SUrCgdkt1hmne1BYWFccMWD6XIggBxqVscptxwDC2YO7pZLyArGked
5utAPkR0ExfttHKwzcPYyqoeQGXj73bfjDurKvurh2hqaQVDd1Zoil5l3uGnQLeSLPWKocsyhA5z
gcbp9EvHMtlSILcXr7hbWVyWMXmrPK05P2E5OaqrQ0cJ1wRvxI+jXaHsCOgqb8aq615lLLS7KBFD
Cb3VNtbAVv1TZOeW5eqcEisfYfI58HBJOxddyISjI+EHT40ERflUqHIBCSQ4WTWSPzsasr2jQS2J
w6nedqEzLXsQtVsNHtbRGHR/p1bsWuQo0Dz/fwG4/gdBV9jh/Xvg6v9O79X1NYxef7Hw4yU/sCup
YqBHGaZqGh70jj576/3ArgzjN0AjjPdAqRyb05W/+W9DPgGshWk9Xpr2nCGO695/G/Lp9m9YEUty
ulVGjFDozP8Eu9J/ta0mE0OqQsfez+YRxSXW/GSPP7bVYGk1VFk7LrqlF9prHfmMUabQ/IzIXsPM
GoBdzWauJL19UPfE+kbnoiqL3QipYqmMYcJ8HBV2oCBxZgq4n5qjnqMBgNd4X5ZphzLaQiNgBstk
tGGAK9jwKtGtykxuD33LR3qBPssffl+I2Df+tdvgh2vsv3C5+eJIxFDJnLNIFwIgBDb8ORIagoIC
6wWeIKmvz6jdToGlLYgPOSFge9WM9sGxGVzkOHJplfWNBvs4j9ZMvUWK47z/tCh+t0L8PwyG/rA+
5Nv82fhQ5ytzWAN4ouL85Tifs18jwtnA+ONshUr0KbfqZxCRu9AqjiASrRsZW8TPG40tita9D/YI
IV1IqDdmZn73Y+hZTLmvqk40UlBj52cjVYTLYC8Yt1lINetFAc9lgaZKDe03EdiPdKjRqkWoJ+kT
co6LXNXgSVS0DaFs7pQJ4lUUKhsMdB///lLn2/rTbcfzEQNTm2tVuVaA2U8mpmknIVHYPnBIJ72D
1vuYM6pfzRFzsRTfH/oET4dV+A8ux3+6v/O74ilpc2xJEyzn1y87GpPIqLNMXdXCvosCr12gMFuP
U1n9APD/7bL6NSTXmi+Pp9Y08Sm2EDqqn1aVxZwwlBLaOTwz4lMZDPUc1/tOoJtAfnuYoLKu/v6O
/sVbSp51oG7VdNj6P7mtAnrIhtmfWEGvrA8KU3om5tYdHBmgUQeh1hBZ+T/cT/Fpa5ivk/7RlgDE
cxbw53RnUVDPh309cIYZcp9gK6iZX7oxO/RFQnTScM7NaeMLhMF5a4ofRq7/9ib/xRriIDZtLhmg
HtHYr9+mlWAggTUUYG2KgUoxDNuRGVSUgU5Gkf4lN5U7clDXf3+b/+pNCRtgSwRxFpr5aeEq3uBp
oxmNK7zTCIO9SMnFktCadcbz0M0dGUY5/3SbtT8/LSbL1TJVqXGvjU/LibYBKi8j9ZVplC9K6J8q
H75O6MVY8zjIVtL+m9EGR/IP4yWO56ayTUH2/mFN/8XDA0Kr4ouscuLw/Px6uwvN8jC0T/iuw2EL
9hktbGaFTh6+//0dnu/gp63B4o1s3RRzSJPx6Wu1tSZSp5E213YKcvDGVWwFB6Pbzqu56NSFiBA8
aXjf/nEe/8XWS1DE57c1+A87MGxqFjML69fL89vIGtFSRqvQsNq1TW6jryjpIRbnxvQ8Jvn0O52w
diKIz/GQvbEiA0hp1Oh52FyV9I47PhD8TDs44PMVOt6XtMK+pUfgnXbZW6MkX7SUyWYcTztbpeBq
4daPnoXvqQ5ZBO8WEymSfksYn78YB+dNFNqtxwA+JBZ6iC99kH2b3U70MH3MxfTUp/7LEMVn5OWw
ri/MJGEloVIPdHCHphuWQywZitig3NVYUXCKVyu3bgwrWGe6/zWq4VCHHYOdPL2V6DLs+FvAuTtA
Dkfw9KQpyRnbxbty8E4FdPWeQDiRbp2k2eFjf28JefHUcY8b4RZOwELxo1UpqxNdEIGt9tnid6Dl
rh+qWS/lqVsDfnYSHFvb3wkNl0rhn4wKTSB2VDeFkR6QlI1IHsBnLn2VBksNN4u1mVaocY3yahB1
sjcG5TI2QFKyiW6HMrDfgr7y18QWVQfuYYwo/qCRBXcIPJoqJvS0pV4n3bL4EvZle8zs5G4w0/wQ
AmhqqsKAJYZSb9gQCQgBDo8lONsm1+X3Xj+ZGPJuU6V46YFTkLMrllt7/i4HAnwojK+ewcEqe78/
NiYIr6PXN3yZ32OstshNR5znYGYrKOx1z4LdqJlI+nQfwgu4iZvTdxwqZdngTATFuscgQAexyW+C
ybOQ6Xb2EnPvLzHWldNU45Crzc5wyoPRaP0x9/Jl1AXkEuL1uFYM1dvLQnmCxLyRjYO74pxe6jj6
BoIHQ4E49NdBomWLUCJT9ytv6zvnzg/yw0QbZwEsHtHOTFC2vUVIJbaQsmtvp8HZccn6MvegrmGH
fmiSKXyEYvvkmP4dc7oVQdbhpg1qpHNGvoPEtgzz+L4gj1fXvsB7bh4UFMA4f/qYiJDaoXorRRue
SZYb55GfCjc4A2rTEwwR4YvK+tS1uY0ngw6U3pnfywxfOmjpQP1D9K1wkAEx1od97XRnhg1EndFu
h+0JXPFrSxTWciJkcykUdBypxyAfZv4Sr9ovmTO+Ga3zNa5GsU0ZMyVhB90jphDiWQXWztx64pHD
ZrPZttyoxur6PUxxmA26TIA9xKvTIDpW0exv2N7P2LwUkX5nz2JSfzYKDEy5KdEPrBMqnXWRzyrZ
Wp2woR5ohtWgXAG6kvc8phtKnAgHL8aFxngi9NxbsN+ON6EmAKfC4TkrtHvPyk3sauNp6eVgmMSs
2usysxXWLF7zLc02zXqxDdG97ws7MtfjGN7FxCIdcHG9HYvO2HRqb7h6D3mlsYvsKKAGZ+PU3FQQ
01mgJSRlXzyDKlBl7rQufAJ1kW6VV4iJjep5zBochY07LMAg+spJ2zQ3fVOF+67r3gNZekuzrl9E
38vVIIqW1POgW02RA0Oa52MpA3HvxIM/Wx29OUP+mtX6GTGmzidGkNJgbJf4zyc70aZV3Sk3k9/g
ViL9ZpEwFO9j9VugBIcwTf1V7mT3dYOsTNUa1ACJXCZOMNHj2y5mGd81b0xXXS3vE7MKNppy8Bu2
ZbVJHAw4MxIjFWwjIx9UX0UCOXOLalVzcElWXqwiubUhni7wx0NcGKc37F9AGrjZjMbTkCY3Ywbc
7T1lAdI1WEFwQ0VLyzI+5cwJF+nU2Pu6dsbLGJ6bmoldpwjMilD3u76G8VYzIO8qDHsTivKaDdH3
rsbztULxo031S/AC5+AOnwTWXQcCVFwwNl2NAx2Wc9Aw5V7BSxk3qlltrLz33WzgUwUGo/N+hJru
s2vdm6mKUQ17vp8ltWupxbArlXFyEXq/8IEysoAYmpMSUbqmarWLgNnxQisBD6QeWCufNsFNGLCd
oegDKHkT0+geV6VpSNahhPofemITx4CYLRGV946mIKHxKwKQCxWMM/QPGjOO/ajiMFUH617JeGRQ
ZVpGWCztxwypOlQ64a9aWJDbaOixrVShVsY6Hnl+gxZXPHrCLnEgY/dh9AXptaq6VaxZ762THoSX
fRlrFB8OcdGrsEI4iQD2RegZKwCmsY7ZEBqeZR9jsMVGhe20E+oHeuIevdYcx1ksmm9tWN8M2hvI
cHNiwgAPUX6zsJxbB013Qkt+6+NIgSHgdI/r6mPfgXMpwUOcKG9FNDDmhTeW9Q9lDAw7QUJz67E4
GE2ES2jQgVGlwbZIrMc6MZAGRCZyLv21nMOuQfUeqyx2ECrCxZDMv3dlwsQ7jIxbDRx90h8wuh+O
Q6kWixAN37K2vBHLYvZvVIe5W/UcClF3BkQl2NCoX4zaOYim/qILgYSSX2yYwUMfmXddFt9oQKkL
CJ5vhY0bhzb77qj3qac9W30G0dUiJMKxkjs5CwsRlq7MBMdTBNYw8QKoroSA7Msm/h5a3dbQ6wNd
xjVOptV0TJk7uW0YXU2n7Pc46uwyVKq9jZsy2kGWjDq+Bz3cwra1KYkkpkNZrF2gJMrt31dpM4nn
19qQPAkKYGGgbDIM63NfhR9dyM5BTBAGHDmaZTySzGae4TrG0vfwhI/bLt1XFfXFoPjDXimog0rI
CEjqRkK61dc8owtKWHP43DE+Tbpm2xQtKF5kzmVKdrQVvLy0+onBTP3QpsE1Jf3YwY27STIMl5Lk
FI3juzkU8b7NvKNvWa9Tm+pruHw+US0KXBs8RUKrUk7l08fl/0fJFf8baWGSFuCPYn6O0vgl6wI9
YQ4N7mde2PyCH9AaABodhCQV7gd49juspv8G0uOYwGZ4GM6Y2x+wGuyj33STNsCZl5cmhUMfhIZq
DrpQhPaboalzWy9spqikVf8nwBpinl+Wsy1oM+idDQm0xlHP6fdrz9Gl6kSXOuMv+Aa6XcUxl0aP
TVLtayg1xeScoBOQ2dCaoNoayHmBbYpQvWcn6G5HKMOLobFrRhzxVQbBOlFpyrrEuUw2s3YGiWuf
ORnei98wjSM+CvkWlj/YfCZxTM5FvA2m/tBZbb30cNtZ+AH/SMavqCwCN/SQpTnZeFdOxgFs8GqS
3uKWzNQRAWMXa8FOg58UX2OVLI2Q8bNbDOqjb2rHIOZ9lLZiDN9MD54jb/CGxdsAAOrjTwfN2s2v
7EIkPPgkmmw3HE38dYNpuxMcUgaSizzlVw5a7UDZxEVtiAdUl+zwFiFF7mRbmN+gFy3SvcM4fiG0
WVdmp1dmgafaKs+DV/Oxymw9DONJ88ydmVin+QcY3eEzyh/aomlWH9cymLWNvV98g+QhxXCZC8II
0WejfwaomWMMZOdSPvsLrBbf5l/y8dvTpHuHOLjMIh/VsCc4xrpmXMYjHzwyihsg/Vuk+FfTKvVF
VqIIiCkbEGpcLEbFDfpH7jZdkhoFV2cq3qDCPJTIa2tzROFeN3gVybZZtSK4ojRHjxxbO7JUz7IZ
8M31ryZA3cIE4FtWpWoB1CWESGD+kynFvW7DYXUKpiGI+PhwAfmj81W2SL6iFjcfOX+ovB+eil4A
EFXOBeZG5waodifq8KXu8aUoPu6pyH7Rdk/yUCIcJJ+V1yUFamzcbvaWHgauiVG/3q8NBEcI1omV
Yy3XdXL9eIuy9899pV6i+a4aTXu0VarjWZTNW2LCttaEiQEaS7kfBN9jbL7bjrVJzQbzySS6Mv66
lvUyKtJN7uh7RsUXZbZgoFnHs4Y6lgEXd0vN9XllnMpCPqao+kKPG5va8hQo4dWb1+L8t1DpIMg1
Yln4vOjHKzmt/B4SSY2y++OGtU5xA+eBHiqgD8sqHBa7Or50xikucO9sOkOB+YBNSxp3V7PxICW3
/Y1h23sjqHiUu3k5zk1q1Dwl5sQac8plga7LzfBRzJBEf/zij9sNvex70t8E5XR0Cm5snPIUfHyu
GB4+IuzsrBrnj0+rEKm2nEy8Qh2x/vgRL4deV4UYRHn1RXZD8w+w04x4/AuImXcnhuwGEK1mAbJZ
H4HMPyUiWmZRetNMdcY2a3a5MHfzZAhLJPvy8f4/bdq3P37vz+D3r7DP7+8GeClsUwCD25/2QqGp
7EEiQc858uT2PDf+AeOGWRDQ03qRDNxZl3nR/P3b/opq/flt57//6SKxv6hrGKpcpG3tuOdXQjpp
0OZm+e/fSDCP+fPtZJDDPIb/qZ8vsAeSK2k2GcHp7ESdd4GHz4PtXfBQCt08KJoVLfa1dngMesM4
pQSgYIF3ySi4/uGj/FpG/bhoUxhSEhlEKuE8Ovr5onvIEz6aMqyGyQ1icLMzonLvdGzb8+dhMsD0
s6RrFP73JMbxud7hMv04fzrcOXFQWJo43SyceviaqlX5TzdqBvg+r7ufP92nlTDEEaWbyrpLY+b3
mXKOC4+HdD7KykjuWg44fz7FogLsRqN3+4e782ng9eP2WAbMb/yuiJSTn26PM5G6oQYjaicCPGso
c6SD4Og/4DgLKYPHNJp3F77MN5Ii8Fd2SBq332oFiCyI2GpGG0U0dKLvemZfpD0vYec5QsGO0OKB
tuoiYGuEHqEOylhgtsMMHO4o6dLwrVxcjeopLPFEm45qTbwdJ2U2HxPzKR9hyQVx5NwHGNOmLZZL
+CjgsMinS8t2m5n5IQ7NU2YlBFAwtFuo3aoNBF+0399+HCkC6wtcCnnE5qNGRAjK6v45L/jZMWQT
neaYxNqHe9saZyNDkAwdBqvW8NrP92D+lzZ+bYzqJZwvNZoPO3AXAolGDIXEa2GcPo4OHB8TcprT
pN10ISCONR9W8dBdMCU4o5S6lMO75umof1oOhtbxVmOar+O+2UG9XkX4Mkc8HvhKYIEnvo6SnfXj
6JmseGJiw/+NP26ZPDiq+S3AttszWBMfbzMv4o+KSiGfwfWhG+LjRcgId9KaF24w3/pewphxYDhw
DDt1t23YWn6UN7N0NtMe+wpz0JDr/ThLPvb20OFbyur51TiIUjq6P17FGWKWDx8/9/drURPanx8G
HlI2YttCRCrMT/uT7ZWYN0mwh49KkO4GoEr37yab8quIO55YvYTgwUcq4FOZdnS1eusOBsBTOZ9c
860Ip+ndQ1AAkepHyZbV7a2R4YeE7pC5P8VlBT2fTpNn/+zX6lMtPRd6G2EWLURVy1FWmGWtQJmu
WG2wNzTc6UZNTwYvVebbPr90Ljz7dDyoCmwL+AsyFGQSUYHkId9wZmzNFALgvOl1KWr4SYHthFmv
1/FANSVrS8rhxYE+N5b+cv6RZL7b829uLVSdRl0wDrZ2A8fPR8VYlZyVoTcvfZJScQq179IsecJ8
BI1wTx2UJ+p9ktcHtkD44fPiHgdzVeA6g1uRHhAVN69me972FJ+5CtSzSoB+VNXlY63L4r03TMj0
mGzCv77/qEkGBwSxxNBP4zkZQyq13HEudNEX2NA/apBKZ3VCE5XVOtfk6ePtHQ4vS0ZcaVcsSwuF
sD+fcjBXNx8Po6b713m36HPKNrO5I4WUFI+UmmPkq1X6b9DeWHLzI89cnQemt1/wP3I//k8RsbXA
Fb5kVbD/+BM8FzBAqDbMqw9doVQYkWnXedcRMZXWXFHGjv82ZBocdeVVn54QiD9kGQ8cP6OMfbaR
WL+YY73LUvhBRu9gfkoMF9Z6fAqKsQXO9TQmsykK8stz1ndYmCuT+1HFOBoQgxyeGtKJ3Y/HNNcw
gSRNbVEI5dZvfOxey+hqzDUmmS6hGxvzPzCsS3v0HR8P0hDC+goaBIVgg0oLnPLRo8xtQp1THNrg
RL4q3mED881wXBe1efl4skN9IMhjem+C/piCikBYZOG2fFVOEn2tKv2hIv4myVmVZr63/x97Z7bc
OLJl2S/CNYwO4JUEwFGUqCkUeoFJigg4ZsAx4+t7UdndeSurrMr6vR+SJiqpkEQB7sfP2XttlLeU
xDwpp1e3rT8mgwPR9/swx/RHcuSBt8NZxpIaK/BnIuu3ynAjfHEInW/X6Pc9//9P+f9DoiWqqn9b
HP/TMf/9o/z8j4mW31/w1zHfsv7l6o7ARsLxnJrV56T911HfNP7FZy3hCcH41HSsfzvqYxkzGfnB
YsXhRaiwQQX8f4/63r90XFy4wih9KUmt/6dQy1vC7T8WcpN2A6UWUh3Tohlh/0N7UKyuj0F1wFoz
eYjHMSHFftXie8q3owTLmCTyqljIDmRec3+z4REqgLRcx4lzENpZZW0dVAsceWVPj7GQQ9CWrRaJ
7Idfk0rcoKnXXBZVBJp/OCIFGSYghksZZOP24O0YMP9xcrc/2jWjtpXwArHceO36fJsYo4JrOHFv
LIwYq4H+b/JbMJDKBiJC6HapD789DqRrO5Z3r0kBqVKrUSM2nnp2gTn2HUOwkamsU0t9Y6+mefAc
TkZzyVmVqfa1aphTOvd2P5E4RKeMhYBUrllPYXZ0/ZnRTHEELlSGKnbRVoIosbES3UI5iwC7F2hw
tx6fFlgrHMvk79wYYkZf3W/fw6U6Crgz3c2qXBDw6fUGkCb3RsS0yfeL28kGt2ytu5nQk8iqy08d
By9J9/JBt0Qa9PaS7uZxdQKzzX5JvcRbUTbrRU36S6Un6tE1swh0YRmWEwdbj68tix5HiD9ZWzpI
7qWzbiC+7DHxGkY0i9x7iTvhyEPQ5xmT95AOC9Bchvjb+kPALApNiNTSUPN7k+yUXM0vRIzDFv9F
cukx57pVDGQae0i09slXsmTeHVDSN4jUI9su05PW4Rf2qkfI9V6wZIBmdLrCsvTcvbfzFN8caija
v7iFK3yj8Q/uU2+05qbS9WJXeDfMRZveGqhkl2kZbogSpteRqPkosTMH44dGyFNdqTugA8BKHRhD
lfDMQOUONBwcdoyqhrMR5wdL06KGBTukshpI+QV0BccE7qpstbvSv1FmGVfgr3fNe3z7u5XEuHsv
9r+Svml3+PCYe/Wl3EwYgm+tg0M7InAFo0OLNTtURjV8rBapSoWU/Tm+kVPq2VYHOSASMtvmgWiL
6RlETioxPiJnx5xSjrvV3xlp6wZdTs40kYbVabhxX+LuofE52Xd2aZx0UCkH4hpSmJUnLdGmi5+p
V+aU5XPXi7u1lOn90Mrq2b2H/gECvlBAtV0UCJ7b+Yww75VZa6EzxKSAJ95PlPnrHivkCyC87ryo
+pfpmMsNuVkdmJXa23z10mvPJHoHwkE7Ytdrz0nVthGVjPM4TGDR6NClb1Y+7yURHgwdr98PKeYl
uKMEq5AUgbPlanV+du3kkl2XZDIvM5Gk389Ki3EXAvMjnGD1QNLZ/36VC/qMiAF199cLfFt+mLNu
AFjiFXoPn9MgLzMce6qdSuEnM7KStgPa/e1EpOSpHWTxNsZ3dirfzQSAdGZgqMhM29g2Lv5xsz+n
detE+jrMu8JOnkTfzJfc9Q9uA18W092+it1y+47zD+vnYphhMZEyWMIiKBSRmz0Vxw3ESBoZoB6Y
DcDrksvojuRrrFj2x8K9txpDhsvkRKgUQF9XBLK63VfmSzIOXX3BL1HDQQE6GZBTEUx6/tzGy4eA
Dost/tUdXZBa4PDN3qr2cvZr8i2yn4VRQu360yCm2NqWQbSbQipfGjXWNOBT+TQEjtFfrBuXOiEC
EXmRefaGRaGw6Y8LLUQcVv0aflYMIaFmSeMwEYBozAC5SAcAT67rkLjlGqrR0oMyg4+RnaS+kthK
6xZGBrP4ctM4aQZdxb+OsvzIzdXckJZ2yFFgV4V8zfUVkIrn/M6yHkqL1IHh6B73IClUQg2EbzYP
GoCJM+abqzmTjUSsD0MMSVwbsXcRl6vYZ8zscLXN23Fe3mLLfE1qBPhdMbqAbvMoyT19k3Xaz3LJ
f+cJpsHMY2zoOMNDu0A+MmbidKje9oNbV8ye0j6E7V4NRJ/hJvipbGpVM26AlNHENm2JM8ob0NdV
AnScw1bRV764X9PpXoefh8dVe08HjLBz5byC67ROuTYR/7e0+yk3rkvWe1ubCrOpuSdZucKxEj8m
B/rFWsFBhSKSoguZSXEzuiFk83tS5SAY7cEpJwnroox+qxtk4Kg6FZtpwg3FLptcNMbSm8A3zo0k
vAbTL37AYXoeNfmKd2EMVqkrDK79CLmNjdGFgwzzz8HNYOyZOLerGRo1sM85CYx0PiWcjYnUm14z
/z4ZmzbySfujq5suu9iZAoMmRo39g6wj73alZ2vgYTjByNp+ZbInVcth1RN+aQKEBc/r2/EPEqDO
lCrDNlmJkVm7jjGgT2t80XeNoyVH/yGOxYDcgDupztZkuzgdmcX4FzfLkosok5Z88MfJ4/RGAOSM
R4/gXxQomdjVTmfe5Y75WrqU99rcHrTcsMl0qQ6elWJ/YcBaSDM+VI06K2cZoIcwASSW8sCJhl0g
WjUMwH6BGwSe9y3wbwx7cbYnFysBA2YE+XC6o7mvH43MONaE9pz6dKyPMvbf7T49LXIpA8xBTTA6
y4rzoE8idzSg/OTg9kqT8sgybDq/oJ8m/edSa/ohQa4V0m0BENp5dqAVFEKt8VwSBROOIxYZCR/+
gHUo7B1nZ7cl326qVxAfGojAzgQ1lq1oYnOOLZUhT6vvX1TjZGzDQxGVuUkTQrnmi1jqX7qsnwaF
K9tXYj/4BBnrI4iz2mPnsgdo+NKQuxllMi7JOGTWCR4bV7BI8hBcJdGFFSzn1HCKEyRAjjUqe82b
7m7I6JNnRIRhs2uPApktUCTzt0bq3UNX6A+2r+296XpTcL5ZGS1s89S2zCi1DM9lQvKg6AGx+Qhh
jgr58D6+yRk64ibzfnLR3bSY08v6BRtAc5UkwILR+fQnEJZlVeOCKLR9Zx815aQnkRzWlIu5GoEz
jWMjdkjY6GWX9oO1gsQVE3phDmGkk/rHosK27s2kxlXN+jrE+W2o8SmHTm6tlsWDjEfeZbB5depi
bAIk9tPqBlbyHZ0e44VNZafEOLH+3s+lgg+F7WoE5UY3CrfswsPkhtNCsF5sjQejLT6b26yHZuEI
4n98zuOEygdxEf/BA1qPw/o85N3FLdCTsBxzc/U/euYre5xDsrXjoCrdU6cM1qHswxmpAFbsgjSw
sXbglBMkaM8D7SMEC3GKWWtNrGNfjRzLB7PbDSoNXQKnzkA3mrspQ9FR2lwB+MV2ZXYol4FUb9H9
1uEcWm1/SJED7OauDeTYVE9Isgmrr7PkYOE3kWq1n+vxtg3r9c7tIJTi7Ji7fHqkKKmeJWEbHDoV
hupMI1Eju8tqu3uo2Ce34FDIB+pwkOtryQx/YwwJYrJYjFHNah13JKA4RrbnW0diMpYH10MhhDFM
blZbu7v597FUJ4/fD3WlldQD/c/1ZpX2puzp+0G7EYGVmlVgJBCOW5bC++72wGicZXvpxp1ud1eb
4uyoI6O1NzVLMTsj9rSJkv2vj1rq/vvcddc7l8OGqNyDJEonBOeCokG/a3SjCqyCCg/2lZOOkUPg
0UbvOrQX+dhdkQf1Z+yD9xPH+isxdtWuVkQEqGo+UsrDW2JKSZih9zgkPrR4sXj3iZLjPcOUMhfe
MSbgmB5EdTfifY1Wgw6Mk43WpV0d62L1nXdXVPffT0ieRc/l2csus7L0AmgosYjVGjKKQNC+j5iR
DFdyJOBKeBQI6xjdElth76k07YOaSaeytaTiBAMytje0V0rDB1/yllui7LZrBgDJJgTkFdh/WOi9
DIzBJcop0fSnCgwvkvAVLLa4KxPLvwzu6rIZxz6x1cnBbl+9cqkuk5G6l9TGspiDvdkYiisgLxri
jFi6dpis5jtkqvTE0D6+alg1z1VLhNL3U5LDFLAcJbB4asR4kLmdrA+aY/7meGzsRbMsl0y39AP3
YeiyY/i+LE8L8SKV43bPuALhTP+Za/9lYAIhyTMlKjhz1isb9DO58DCMisPY3mz5cdbsKQDGDZBl
DxT/HefEcet5ScZNi0rr+2GZyRsa4/FGvYpIUaGqY1CpGTMXV5c6kUAej+1A987wxaDX12yes66P
lwzx8angbz9bxC/c6ve4kGDmFXOAsffw7ZLjXuklQYwNbcEO3fuOpI54q+W19eR5vX+N+SaTW1/k
mvFWCHu6KgM4LaCKSFoo0Dq5fiIOJZGpKX8b6xRfW2aqO9sx+20HXI+DShJ6hHQ+Vg7lvpuq1xiW
Ih4VR16ntmZe4oD5nvJOJy6CcrhcHfnYlJX1MNa38eSvOT2LydIirSr3haQSsMZeAZPq6sfSEecx
bkDZ2UmNXLK17jgvETzFs4qgSjflektzS32/vbQo0c32XCU02rBYb5ucRQr9zREIwHSVwldIZqUM
BYSimhA7vspOjovA5a/BzPf9goQgrzk5aX6G3knCjHyDuYTf1uE6I68W7hdQGA/6LUomJLSmKUMD
cn13Y1e4rS6OTY0Qu3Pan4Nj5mcjLfk5b4wqQ5IJaV4KtpJNa5DB5tttAYdzjRKBCDDWh53B6IaE
Zq1nAxHbeAamjSaM5Gp+nYoj4TaZEVCDptNDZ0zu6BAXEf6nZdtSDQG+BJ+cAnzDSLvx+ncf+Fyf
2S9FCVB/XmGIlC26Wo0GRyDNAnLMTekUOy+Ezb6XnXFK/TndT+n4ES/oOv0UPnDJ3xDuSjJxxKJV
7rD+GcMXTZuTO7P9DWzkDEwyop0c+6ZleksgjO4yRNEKX45KeojCSsyPhIcWo6MBmh5fylIEvum9
KTXIUBV/ZCxJRUfeugETvATC6fODmXSvz/xtLFbJ7AOagxm222JkNEGipu0n7RZhFX0fj8ACNLRG
gJILa20Cac7GLbvoZn5quoPDQizH5Wk1MZewIqN61Yb9hAkjbFWJWiyJ2dAtvOa1esvuZ9q1GHOr
D4xUNGBvYnMj1kNzxOujZ5B/udfv0tlmyiPjKdDni64LQCsDFX8+YxwcsW+2vYCSh6Ipit1w7sFj
Kh/evG4gEF/FPUTbNCCfg/qza99ta0qDobXBZi7C2avWCkZg0EHRm7/tUj5bxhzks0w5WaycY4zm
y5EYNxqypHUveY5L9yAckBZ15uooUurmtJBNh8F6O7RdQ+MVSYdn1sRdNEtQdzEhVswneBNBwpje
A6luUzgxuIb+k8y71ZOU1pyJk5GvyQgDCTt3vMzJ9AuhI++g1f0c+/VP6c+P3XGqiFQdkJ9tR2t6
9MmbhVZreltnKvdtyUi/Kwf5sA6xwK764hT5G+ZUeDIDYCbYJRGxF+qIIeinbw/2IWGr3BWj/QrC
82V1WdHwz7zHNq5znYA0Xa0/WA/ag6NXISWeT0nGKcimViA5NrO8c65x3xmDcbeQvAJgd4YSYcsH
s08gwOcoWWGskIchg7q3zWiNxxcnwTI1OtN+9PRfPkj9XWy50UzSkTXIdFdJHniHzY2X7I2u0far
nC1I6MkboQyUAxKQallDQqI7F+RUuPvEBN00vYg80Q8OOUxbduV9SukG5nspooRN3M5QobsOhmZD
aAfO73f9mPzKa6xm1jpi4B3zCDv7T3T1WgSQcCH67oig85QV/Xu7ePkxXYq7gSFMZ34SU4Pk1W2Z
TupvxZDcz7U+sLcMtxpzPsycLjciK42nBM8Bblwt0LNX2/cIJaOw5m7bawI6oopNTqy2f/zroSDC
1r3xM0HV3NGcRfZcmwUlBH0GqZEdTleZRuCNpXDLqKkXgO81AlREI31oifljqT1+8Aomtuhbrv/e
DFF4fo5q+gGnbwOWfrqPmYtsXWaxgd/LMSpZuDAKIav1i58N1RbFJEfOnmVnzLIP6vN8bQ6UO922
X8VXP6uQ3pi6mE76S9UyQnsxRra+PtdkBUVNW6x7oZ/1qb0OjrUcJJRPjaAnQFAQzQEeNiZ4fwOI
T9uTRcDmfrHLH5zG9yCmxbZFchvGWfFckDCWwLttYnFEXsHx1R51zBYxZXmiWw9J239WqXMZzOE3
LJmPuQN7SbQpQug4g2Sr0y9D9APiLynfVAz/coaGs5UIFWBafqPhy1zDN231u4wtlZaJo0jNgrL5
Yrr+56jBm54tNybot7yK3Hz0G3L+qvY2gKwxgo6kx05ty3hdGHcDI+RuYJaXGCAeJrW89BkZ48bE
pNJ3P5s0PciMzLxZTi+Jrbc7wiCqcDFplNIGfdGtn1Vm/+GP/bjcAixqVgoLcz3NTPikDiZ/WVYX
iya0n0juwpk8iVpiixbVBNgZcFWl+YHtEZnaNSmaea2nx0nN1xTyOKDXRwLaH4oh5bYmb2Elum+X
V2ffmhc2LkZKsdEBQuks2sOzIcCzDRJ+Lo4MY6YhsPYqEgj4kSMt1bbS4jNOCUz3DQBuzUAp0hX5
nb7066loF3APk9vuiiU/GrUKs4pWf11M1oEd0cKT/gjEm5AHnKLI7vyPtJlfON5VWztGr7HkaYgV
n3DN9uitDMs0XOvhlNqXooaZOjTkQzg9p2zLQYvQOmVQtfNnlyMNg/3WEX+IJrtT+y6dMNb4rw7M
BjKOlA0eJFFngooL9Pv0ZHLPmbYGhNJQb06Qd/srYKbfwgVUg6MDZxzq5hHJ+lqFvgMv2xLY5yxu
f7rtW0Io6d9OE6M18b4wcYsqZg8uuBiCY6cI/aIVOrdAYlDwGlRNYQV9K7CJCjLdhPbH6tidYVF5
ccGQhKw7zaX5A9suUCK2fmhmsChCMs3cvB815xYZGlgoIefeJll0lki2Vg8JNXiXwFCcg1c20z5p
snutFRpRu5OBsP9dVHV+pJ2oHcUWWBJqfq0po372/+SYZeCI1gJKKortsn3xaextyPzLGbNTCTbL
lYCyrU1dP3nqmtfVR1m6Xy09l5DAOq8k+iR29OfV1fWI6/QOGi6Jd9yrm1HCDMWQe1COPVM7cf0i
tnvvrBhKivVTzh0ehiard2irCJ4An91qRE97s/UrJahrbYo1qFHHh+4J9T6LkRRfdc/8de3UfebQ
ajPWWh7qNuMEiAnEGkhtHIofeTURN9BY10qs71CloHRuHCG/lhyUfNWBlYKqz1huYpEGhN3U06/O
5V510SOQxptKTkTGJPd15SuKCJYQQydNggjcQOr0Fj1KRkpHK+Og7Y8plxHp68BcWGRJ9dtm/jvq
7IfeNfuoSmnbFf5r7ND00tfPPh5DUjLElVgIa6xuNwHpt0z73GidqgxxN9l1DY2KzUJ3x+isq90X
JIF7xS+Xa4ms7BO0JkITZiMsh+HRSnV5R+7RpSuAilM2Hty6RmKQOkyFvLdEjUC10wE/kpltR9Ph
IN18VhbYtsaprTBv9GvZjhyNzCgf4nI7xEj0S+dJEAz9UC02JER8HFrlvRjEIG6nNtV3LrayvKCX
Yvc2wyJH0ogl98HANMhAz4T/wZDZwZojBqUuh9RHlMTyuI+X5dGsu/yIgi/I1lqd4h5HQS4+C9tH
ceHO5LKMNtfxj2wQ9mEpcCc1efqMgljbAsR5J6T2B2FEcOb0+UeT0eulSXVTp75C/vkBv7w+6/0o
w5qquJxksnWK7NLbNqugIEd4Ej3AepFH1cK+06gDrDu5N1bzCanzKV3t8Wp2kUrjZ70t/X2TUbgu
1WpFlRn4bayfqo4jHLCyK/K7BCb68tRN8HtHTIzETG2mEcaZJ4FmkXmwwfXX8EclvKObxSEDHbfN
HONTGlQQCSqGTJmHosN+ssIc2uvOuDedcutxDpS3gPvG5wSr+90LeuL7sZk+SYsmbqTn/Fbr8Bk5
ToJ1doUejIVNxOcgftD5fwbjm1783ruj80IDf5XUem4cFW5943cQfdH1Nupf/wWQ5mOcifW+mYaj
Y6Hs6AwXsVSzglkDMQiImHwSHfi5n1Z20JrXhkAzqjmb+eQAylvWLZwl0b0pb3bu1paY7m6IOt2D
MU0pUzGdiQp002jQnsZ4fQVgJRgElChNnfY5SeZ7tpcsyEH+HBft1ZVFWJX8lRgp5tu4tip6h52/
x0ey73vAivpIwHg+3YIh3XOLdeVKTkuyJYIm9DWiSBhDwcNRYxX0Tsvbn+rvjcwvHKwn1F6g+OoS
e1ySaycEMm9sHB75mUcLvLMnzOZV5NPRyVmj7TaHjW1hOnKbH7JaCwzxJHclZUuPhdSe2HOfvUwy
NU39p9mxI1rkE2FxzZ8YBjZKSfIjJle6ARXePetAkyRtJG3LPCjumRSz2RYqo9qlciaaqGduMpY0
vn3ybZCSPhneJF7HuXuPx+5ckun4o3JI/0HvlikZObytURMnZgQI/9ze+M5ImlvCP7/HYdx2hCKT
mbfMHFGrtQpgDD1yBAClZNv1NSadqErpd1cte4WuOff1UqXXedWMY8sGBscQVbJ8Ksr41Rh6sZuk
2BrNxOpdsNg7g3YvpEMUZS60jWRBB97C1qacV7ZBQGaxdUx9O4v8ZMDHNjd/zB5htDfoDxktWbpD
6JiztgToUGN7awRNH8bJawdsfyzRDZfW/iaNtqo2OYlV7lVu9/TNLUGzaiIFFEqjkbNM7B0u5Utb
LwIs6kJ4y5q9eFVLgq7Z/gC6n26V1O50jImYzvr7LrOL07io5xxe2U7YrKj8qc1t187IaOBtomTz
wrRdn1RcvKyKo7omK+JpM+xtRp8zrFH2FZ6tqP1HxcVEY5AUYvvNwOFHN/5hWvV7p8xpmRD2SwJc
6+ikRbZRrQPnrlX+pSBSYJ5WwTqFTrz+nrDVtrnXg78grZLOFNWRl92MrM0RnNqfNDfvCh3pvUI4
ghti3SdDLR7abjnyM1s9Yc9sZJ8e6qBNNYKDKicDLW5NYJzDuzVq3UkoIo8mvY1hwSuyupeJyRpZ
E0X/LGtNbuO1PJBbPgfZMjwkS/mmdfJ3bUCcrwgPaGX9wxGPjO/hYbHg99BeORZQGhgivWsz9ydz
vTYkR8MnNEJjQjq3v9vBA6qX9UFTUR5D9QQIr/2e0wqToMYMGyG5h2h58CI6IdOpHrSRP/POF7MX
rQlzy+F1AV1nEZWzq5Pu1ceatGHWW57qBeaFO7zl1vSc1sUYjDUX3oxpcmN9klmMeN+FDHbrSZDh
o6LEGx+tAcLV6lseRcyxc3HBZegS9gYtVLsT+NluoUd17OziCZmu0HM9BBML/NM9MNpEW1Vxb9Im
xHE9n5cU6q9rfwxy2fvCpi2M2YEjr/ML2MrBgkPM3Hg9semTEZiQql2Men7qVtKubL8CLaa7Dwvu
BU1vL5yeGckNeRYZ/BybxgT8d4ugFM17r0z2ADubA89sdqVPL3ocFbg/olI6YOdGnYcmENq9FNw4
UzUXBymw93IdRAQ+/pFuza87rqj3FQkXiZ4N17x5IVvaK71DDOmLtuXywW/F57np4qAuy/1YtcvO
MrRdj8jDcMw/vVYx8ScG0lrtsHfpwmcZztPGJw6k1edd4lnXcW38YNE0lnp/0Y7Nop3MmD685tOM
MEiai9fGDpbKP6suNYJ6IlMChXIwWVl3gIrzVSbVHFjCzqA8+QvJ1zIL9OkwWuOPpJV+uBZmG6U2
C2i/nh0HWpQacG/j/qYZoX66JD1VpMVt28KT+6wVu0S594ySzYO5GBeUru6hMp0PKP2bWsJx6xaC
LY0Yl5+R3a/zWWthqGTEt0RVhdBXsw8e9KkQ3w4Gp2Mcz6Qb4MklCe9epuAFYa7Aq+wWNiG6AzfE
V7Wmz/m4xEeqYtIaCDs5xz7KPLN9GBerf5xVA/dLlkD44R0GbTWnkeWn5m62V0nViORw0FcvpB5T
W3v96DqbLV5fnrIy4ThTNBr9eVsndAT5VZl3DWEahL9MN82DcixGt3YbzjldpZxYZYExu61AyFrm
GfTovOlPGD8und/IW+BCkMKwx0c92Nuaxi1W1OJBA6saOJmvbzqaILQdIUtaPcTOHo1EaKvEB22j
ssjUG5AdTv24mlR5EGwjYleCeanVDgUs92g2pugcjMd1xKdOrzPsTaUit00X6qU46h2X/PPa/PKG
CsW0FVnoG6/9RJhRRShSwT+oryaIDmiE2qwRBZq5FeEm3a/ZKq70GfK9uZoPmQ8nmh4tXZpCfcxM
8pBQ6ZemNX87IwpHvYPRCbdgW95EwFrZUB4Ah3Tp6e+tdSIGbXKgAxUGsaq8F+UI3gwmsDNl3KU2
rWbPxfqquwSyut3rqpcPkMySQGCXJSRzp5mgJzqikBhZVXu9QOieLvd2ynisLJ5uyaG+21sUEN5O
dWrbuhPXJgiOpubcO4BAlMOKydNoSFttrxOaIR951ovZVI82HNtQdVUJdEcGDCpeY2Q0COuDCT4O
6XF4aIzOfJ8q4lwF7mk6smloZv5+KcQF00EbKFMzAhvyM8B5ps4aTGindgK7X97YaTae015iWdVX
pLJns6caXRfmAxkCVgaM4qRJGAYjCGUGfl2587yR1rHMnxCkWMwhiSlLy+UoAeQ8VZynRkCfJLOm
D0vV0o9G35CQO/3VuT7HmWS43Q2Q3GQpjA137Xo0qw4+QL1EtgsulQEVxKn85PcY23NfAW9Yi1dj
Alh+w7mc9BVkadlC1eqSlGFY3ROxxZIAoR0CearU53QTuTpe/QqIDpJpZQHdBuZ3Xavyg9Y9WpPs
8fuhSmTkAlWOPKvJsFeR0TbNDdEwpC+dY7t3z98ffT8kQChDN2PU+o//8Y+n3y+2rS/Lo/3595d/
f/SPlzaldyP0saX+43/848VoovqjWrvw75clzv/54f7+3PdXjS2HVbpqZCv/x5//H/9mjAWEbJbh
4796mTVZ//6r5yk54ILO0H/12r8/B3YxDvSRY9Dfn/v+rv/41t9Pz/MysSL+tz8jEu1si6Qg/h/e
H2XApJy0/Pj3N/r7/fn7c5XZXTFf7Ku+d86TmTlnlYKkRk7N8yXurUPcwSK/Pctzyzl/f2TODE6j
qVDtlnM/IUMap4McXPnW9Sz50oMoDvreSPbfTxdOUqaNUEUbWuQyI2kDjVeUZ0RYIQSw+E+cPi5I
ZdFOVW84HZu9OwCWHqcXt5uLh8Eg3JBQOwd6KkD0CUkMNk4vFH0l3zRdETqy5p+qdkxA1Y5xB+fV
uvQx2Iubmb9IWu3F7Un4mqmjL05mVk9ZjPDTMbkL5/IWmbh2Jzon3gbWN2gDU7zevPhBs9AuzdUE
CG7IGJ5iMrDnJ+Gnya+MYYhe1efJNfP72qaTR+dvPy/loTHVuxvn/DJ5AHEG1LnxqdEUP7lJLSm9
nXYbA7ltdSs9rGYqXvdOTz+IntDeHtnrWdZunZ1ieKVri76zBZfZQ/oR9S0v03yc3ZRYgJIRWF7d
dsW235Hw8IvaxzoQdrZHDshQtUF6MUvtTYr6azX0LFRzmlDj4hew6C0Cw4AacVM+VRmj9TLFGckQ
BefEGpnT+Km16lRkIXhwc6dWxMi3IljZIOYHon10x6E5pOchus/4yJhg2arUpOOmtO3gAmqwxMG2
UOaPpg+vQcd2wFCQm1qJtOOMOEScvm6pFQk75yAjqV/lWjBPyiwSZUknqnEw3AQZElHCSnuDdim6
vK+s5hrJbN2K1GDABmAPdmNn2LcU6mGLuIA9naJknMRptgX/HKMfpGhEesdTEnQZLe5u6t4sMfDm
KeYHy9LpgXIS9LwDDATm3qE/+W9NzDqcdAV6iYq23mdqmdkpEcTZYLxwtPSAte+QMjMgZhQnNl3X
I2VZbKEJmu2TRudpL3t7r5nGO6oP/eTVtxByejBydeuARLw2Ay4IV+7Qs99GmDZYmggrLfv6ztUQ
WKYOqLGhVw8LKKeA0E1mDwOc8kXPtY1IioG4h3WT+dRW7HRsMlsw1FNkxDg8CN6bGjwhml08j8iC
OCju0YPDmmjE76W56TdIDg9kQwi8JH5i40+qDkXSTyewy7nWVkfLMLF+cmYdu572BPhzkqinycb+
XCQG9Gl24WqENdsCYBg6NJB56vxx7QJUe41Qq6r1ApAJhqsFrgwDELRWPSVjU3019lIfpJ48rg2/
T002bb6a9j0VREHi8Y3QUsX8WnBWCelOSyMQtrlDC71sh7mmbmUmG6aGdW3zUQPKLhEMjn/6bpm3
lHkoKFoDe6/eFEfzlplGoOkMSwZEcKpHaVEibNGerSnut0C7YZ/onNKSqno2GgM5V21cusziGKEI
P0Jhk0EZog+W5ZMfLZhRbomcGwXb9qEZtAvXNiAg2e77qWOCbtU/9JUpODSzC/FM00YJih4jGbD4
DS0BesNw1ks7tJlFuQ2p2GDIP/s5DkZtUnTLZobsHF0FbcE2Wd+0jHaJK6m/PKEeG8i9mxtfKLf0
NpgSokh22LQ7pigWEsYl+wTG/OWWBY0ii7u7xvgX9hmRBTYrb+0zpl+WvjtX7puLLAPnTWztV6bm
m6FGn09a6tcw9PpuOMSALu6wXpLrheAWs2y6FWXfEQPwKOZiOQ70agJafYL0igefSeqWEwvuMtv+
Nfb9z57GgDdRgmXlTBh7MQeDr5wdYOlDMeKsgStXh056R7ZD+79IO6/dyJVty34RAUbQvyaT6VPe
lV4ImSp6F/T8+h7UPgd1sdGNbqAfqqCUSUkpMmLFWnOOeUR9+qJN/Ws2sdOr3iAiRXsZjeGLw+JX
PtgTyify4lxPkA5GQ3REgu6OMAu0iEZy6e7sqXeDyr6l/GZAuBRYr7Vym1nZcDTBEOrkZW8zY9D2
aB0qyyEN3iRqr5d0zH6usmqc+01oaxUBgO3v9Ufp7fLVVMu7KKNyFTTQNhWMlbF/TlnzkGRjclL5
ONNLRla31MZXAzl84ybhI/lRkFxiFzxSsjXqh9hdqkBG/WOprU3Tmn5nl+t8X+u9tz6n/Hekj5+a
jo6eyAVUY+hMhesnRkF/uGTUJeFYEXmNNrTRQfCXSRRgodt1TdocIkO8zjmxyswx2kMZIfMZakUL
LUVHHXe0ue30afDih8G2Ea82LJOVjahAb+8GMb3MWUGDSTeZwCZXRi/xW9YguDEM35FDd7UIKWaK
FEBCsnw9nvp9bROw3Cz5o1FFSISEfG0TTgwaIqvO+HJG9d7CT2ekjGkgmsI9swSAPEP0VJdMW5xs
RBTbu1/M1+gvWfZhWHtT8KzqAv0BMofbbFbOOXbhqQmjrwM/BXpMA5JQgMIDdlymR8Wid1DkXDet
8awLml8Le9xWIiIlj4c4v8mixNDbP1LVMmD2nV/M6rSmrC6AmM8Joi9Mnt0lixpxENOJJjA4hIGY
7mlw940L+qkXnAklr6WrKRo0RKE1nfXoYqxg4lJnR7Vw0mrWxmRa/eZ0wclbIRlzBxLUY++aA/IO
OoOblAi5bauRn+fMabrvnPJZjIN7yFLz4lUEwbWj8o0eSR5CVLqOyGndut8REsTr2x9L8ieMOkEa
occjBPg6UMAa98vcwayo1WvBHb7VDc7h+jICeQNkFpveXWpXOybuIacQwkUnTmac1aATKUZyeCT4
+/YE+9gmfC7mMiILy7ObxM9a8tLNIYknZsy6PKq1NVsuW81Ai5zXmXbFtN6TVxO+u3ls7G0Pk6FX
036OBqjZLfLrNnVQz4Tad2Xpn00uwzPlO9ZMaQEeQRqOFQXMbPQM4uzeyK33dY1f6J7snCrSDkiz
8Ip2N1j7HpmqYFE1XMSSLRPvhOSNQ8iAbcrCKvBa/PqjZoIe1Y2DqZwXbeVQ1YOcN1ojL4lEZtT0
NxEqeN9I7e3AYI3gw2redOwxhOE0REP6nZXtLTsigFsnmAk2/0sZmhNpSHy7s6kAOM1hG22nfKLN
SWq2T5nd+6rvjk053mShxVoxuWRmN6+5wQF/mls0qFia+4U0nX79IQaiW/FrHNnf502RN7+KAh5s
M1hfi14Dnq+R5EQz+ePHImJQUqnGQ5d6qCxE7eRhfXBJoKZz7gVRp69UL8x/PZSFeTR/p0zoaNt5
81OK0r02jQQmSNcEXayTR4tawYr5u0uteKTxHWipRVeAcd9e6YwiyQ6+mbKkP6c8gU8bekJ31Rsx
7ScSYDYDbXbaJPw9qprubBG96RWRimYmzU0z0VXI64C4ZhU4/cQeZY80EB1kL8f8MbZbLhlY8HSG
5W85mHcIbZz9JPMAgLu1x3b3q1sjoheMxLrVevR1nWhPQhd6lzbF5bMnr/gGIaAWFfldU3n3uJXf
qsWQp6GgxLI7us8kb5wm4owZz6OTmbUi9BvPvDt3TQ7lXBCiVPR/pDPdaWQsXSAtVgen62omrf3t
UlrRXubDmT+MBpYTjH2k7mg1IoGHTAOfMUjUA0xZ/gQi14nFSBio5dp2UXSQ8BIBKGiizo8TfUOb
pvFLSm0/Gz7q1kjp3NkvMrPv4AD5aQeRbymqMCjT7BdDC3DAmtq1TBUPIbtB0Q3HuMBy3lQsHKbq
qlPmevgCVXZroP89JUldnX7eIkjVhc64/XlgwDWJOtfYOZHWkEIg0m7ttdMNbAlGNxh+elRuVu5y
luirmH4tE9/ATpLxwE4SdITWBKrEmuuQ9XSIS/prQjann/9krTWnDJDQicKCMrY4hcPG6OWfsuvr
XdnU2zkK17YJMayWA390aPPmZFLbnMQ8q6Ak3kbLlR3Yi/eetaNO82u+TxPkw3lCM9idEfisX0KI
S/3Pf2le9htpM63u0O0SyeQ8C53wUat3uQAjJw1SIwGEws9OTe3QguqWWQ8yZOekBdxyZXRrm4Zz
yPqaeWE1HRYNCwoHktkv2wTkPUckMnhZSK041U+1g448ceXXPM0CunlPyUxrBb843npLnFQ2gisc
VXLsBMTz0mWO3blWsg1DfWXAoMlMq47JqeNlSKCYzExAyhhDLLBzQkdDyUZbCKXO5zTSCPfmHkil
M06blETxTWw5jAClheZh5Y5YVDtbwxxRmIDmm1qrYPyJwy5DfJLaHIFzNOxxkn+lBcPaTthfJGTc
ks2O6cTwRBANw6MnSGRy8G7TEGSBRUh1lNPEVILS2+0P2EQ7hkzHVsCXYOMvPNbEKE8vqdFGhyTq
d1asvqQRP9CR+kKAqFHoqtcyNnzsmjp1KkxLNrGXAl/hPKZvxbEjkCkh+52KpDTBX7Kre/233XAg
MrXvnmstGG10kwlO/wW6D039FIZpxyYPMe4l8/Ay4OlCzzi4m4ype4AHkCxkoEO7bs2Vrujf694V
1mBzJt4M5ZaFBwf7+G1oDkyRuVL8Fgcnc2JvY6AzHjPzYZxLslqnidxurSDWniZ6NbPtJB1OwJ4b
ul+Kl3K0t+0CE8KtSK9Yp4w6Ee5bq8+f4sj8auXFjJ3s5/ccHFwWizJvkora2bYtdts+f9Rc50XU
C6UF9WDZyhck/oR1GOOpgiKANc44MAd+CcWgbTSX+GAnSq5okYi0OuJboRuAhLCMI5aUAaGWpTMn
J7IMm78RqAo1I4vpuDFRGu71GHm+cPKd5fS/ewTGW0FYb6q1dbB4dRhERcQxcVBnLe/J6e7m63DI
ZyMNHKl/Eb2FqDSssuNChQeg/ClCh/IE8IAax/aNSr/alu2wlDPXKNvxlM5m6Sc1v6btOm+dcMuN
UX9zbm13Y+vt0il3ENwtNKxLkWztjQspeM8Q5aEbuRyHBNCASRiO32sENsZruEeX+Jy3SdlzLRVI
uVyjpj1iBOBVml1rUxc4N+2L5XSvkxyZMikLvZLJFKWnD+khAx3WcadZVzdaymUpZk+eUBrVwh6C
QnUdz25fUg6qxyg/i4bYQt1wqj0lD2ohaq6dmzVcSIJ2y9Ka/VZx7EH0bFPQxC+DropLpUGMmCwA
aemlddVv1EaPxHVU9Hf/MCADfaE4XdbVnZL5Ozp45kyJ9V6bK0/VbBiZF/YbEzo8ijpTkG4orG3r
ZkhQ7fRWegPeTHdtALkFUhSVbc2k40pSYDpaeiy8SFgOCnAHi1Wh8I0OuoY/N+nDlsJHHvqYCJZ6
WvatqG9jD69T6nbzIarCG85a7kGjC7e18G2UkszihlNPmsPmqJn2cuFD9GLREVX1C/M5KLOhc47a
dCHvnCYzUlf2D17TqWMPT3dz1nuB0QgmoBT2LLjFbrLfHYPxbVQxbzdtDsGGW3+3wvBnm4LKzoye
TF5Ej5Vd1ps2Y2aS5y2R5y6VaFv6CPeYHjTo+UrzoZeiOPcepa4pkOMtkzZus7g9WK6a7uI4A8iB
2pUJxtlFk7fpjPQEqwPvb4FzyugmzH2VTQuRU8Jtb8ferqYBcqyRUfXKO2hLfFwMrd6PfY50ukCI
wjlp3hKLle+mlU8px+R3BDt+bw7mzI62KLpOjXNtSxT0tcvA3wYiuXOXLN1rIscS6CG+cJTYglNi
W5OPggmHp1xkP8ts7ynYp8kVp44Xc0pNhib4vTLE/dRclb7L2vk2zgrPb1epsLrLR+8PFd1tb7BU
hOVgkoaUjCdTkkfYi/aTZE7kLo37TLS4fudJ7SHuzjU1mq+lNrrXlbEqJ+EewN69rY7rpAeaOrFJ
axGvi+ep2FeqfLNM40pkEdrmxDhqY/vesG8/09eJt2OnL7f2ODKm7fItU9ItGkT3aGn1i1tOmOca
LdwQv/aY65hxdC0PwIRNsNidOzer3sIQuvH0aitTPzrMnCg5OGhTn7LneCjyUaboFTuoKg8QWqYb
a8KWy1IJVsYgZmap/mQdJv9lyB9oXYzcRpz9cIVa26Q7GmbP6j7cAQmD/YQsg3xEsnHi2AoWN7zk
BU1E7FNE59oHBFkHDJpYS7PbrolR9hXpYZgbboNIIVqt8BeM6VLsuwYVXITI3ZtYx6tO/LISVe0q
1wxcnrijt3dse+cRa/9NP7EV6q7OyFufUVaboz8k7EN8AXrELvOdJL7IcXmcU3Ir0NtvU/11RI3s
91Qyfgq8t7EyhteNTC9jn1Kq1DVd3Un7DG0UlCAMySLSmwdalvxUTXGOec0DUqG++to69D0qUEOK
O2ngQQ4jNlyF1GlDOZburZYut4ecuM/kd91E70gTJCZEk0pjxrwK66Wd9hiWqSRtE5EWdRsqHvhH
tBku/QTeQE3Lt6fR0Y69CUvkENU3djVfG/k6pysJFpSB4d6kSZMFWVlNfpIaxHxWf/rEYY3NOVjB
B8Az3iUPIDaPUkLEC2s298RAaZTlCM2R1aLtfVFoqFWzFEEajcsu7eprXwADtxylb/czQN9dRPrt
gQMLMZvv9oSqTXGJ+jnC1TlWyU3uciXVJbwX5CvPwmzVJmoXcSIy/rUCqHZ0VUonIzMzbFDpGfz6
bVQZ37Iv+D2a+Tu3ed0yd+SW91wOkWL8WDpnL+rZBf1UYmC1sVgh7sac+dHpZkWKJX0yq3HdHSI+
IOEOreK2WdUiMSrUBUps5QTgfBjI1cBvMRWREtbjhXbJD6MXxUVH397YSWGB4EFcKSq4ONL0FHm6
+uc4jA6KTg0BiDbfFk0z7TNeUV+i8OYAzXoNj8jdl8nt0obFdXS8nethAMXEqRC07bO+2Yt8gmiF
ynJXVEBpFwMRWjOc5Frw//wXWvN/H840MJFcH2l0LCAdlo+lmHANxOKTP3t62yWi3ZPlNpJ22Ncb
Q2ZstwO78kiLMNfqYLD736Xg9jMn58PSwhsrysJDxW1F0sWA3oJNxeVIgeRmV7Mg7qJy9cTto6Er
GFmUBacyOqS2sg5LDvcHSw05CpwQaCrLs9ePaAnIdd1Bsbjr7PEinPKbFvOtkxnIx0fzXenqWpnu
uAGgB/R4DuESfLSSBp8etpVv9iCRevQwbqcF1TDHGzHKh6bWXgfCO1BDaOTU2uoyR0yx9SJmMZ76
k40UZ7FSLRjYLKGJwvVH6LTN8SVxbV9bS2yd2jC2sVUkLOHi90QeKh3/jBT5ZfzQGnEHYeQaT+aX
UPMvorOeJysKd2aaX1IX71YyECg3SO66wVx3qRA1sSbsAy0vcCtsAjJMw4AIA/vS9Og0JN2hhTAx
WOMx1mgM4QlqwUoHn6KFqc/u87I4VGCC4b2bHcHPJKiDkhYTSHMPAPdPh57yQFzvc1tCfNVk9tR7
H2WWJ6BAEOpkNN2Z3NtBwSHRpxH+EudOBHLJWrbcVCdHnlyCb4EDAHnB53sBRLmT8aTtzC/HRIrZ
9ITN1caTFtJuKlyAUK3prtOCLUN25mOllh71lkrfjjsNpJwx71SMxpp+FKi1iQ6FVu9kiT667I+e
yQmpgBeSatJiPkw3bqq9+wmZe9BFA3MV2utxj/LQLQxvD+qEsxpm7mXBfDSWD2HM+FlvGDlhY53Q
ejrt+t85HWZnW8qipoBPbBzZMLVj1os1Zuouht19ipS3o1mW38Rtc7BWaWus7JMtMQZUQ3+QttIO
Thm9dmDzafzp6c4extfa7L9T/aM0WOHxmLnstfdxJVHmZveRvnrgcxb0on6fJbolpRm/kqLTT+0w
Wgc3mTN/yktfoJmkTCqv6SCzgDBKe5wntsofVdgD9MD+iOniEmnRTLVKwF9idtGZTT06a0YJTmwQ
zkbNtnMixhUBQ9qf6iW/z0TZ7gvdPs8uwEhGLemGbtVW6LgoGyn3jT0zXcRZRNooxHwGFRPI9hge
V+KGT0baWPtxqLmb5znaRyXWm1wjTU4RHrFPK9Dv3EEIMcfkmFnWg2G1WKtqDuT9hBY5Gcb1eDi9
sR8/p6G4LySCxyU6jShzqH8TXJxGfcEWYgWXSDofVQzy1Zy1u9J4t7QiPzaOx/XOKaypYrrK0npW
5OgSM+ImWxNlkw9xhqWWAmS9wzEGwmABmOcXAlPGhCVpG+c2mu5VcNHbwHnz58wzK3Rh4aawRuO+
jXwiy6ZNIke4M9GnjqZpTEfMZc34WkzcF5WbB8wANfISatg69Xg0uvoVbdSfYgjLowofRTiGfjdl
GxG2GghIztCeYUDi84R3JUtQd+Q9WmVsRSbGX32iqab3cNsA1BdBErTFvO+wQiLuLEPCxWgoINnZ
j1LbOG1T70Dw1fCBWBma2tYCY6ZLOmOjLA1xTF0aBNFkHEhHYOeex2tf2zeSvx+jRK/ClU0lZA1o
zcDM8m0nJn3WnJyyEq9SMaW3bR5xIiMFwYtM4pFtC9H8khGMKw0YDjRh8lLiUWeNKVJEg4QV+1a4
SrVcyk29zKOdNX3Nq0d0DNcZODNJcj4YjML/pS0XfzsmlAu8UVt8ssrPEq3ZsuSUPmHbvoCq1BDR
Eir1PhVWc0gg2ZQaXm2CswmKkm9zmJwKJ7LZEz0is5seHkCTn00zv3bhRCzMHOOtQKQoZkacHfYp
UleWXxjmDuQjdodq8K4YWqJdxe3iw6La6laa4ecB0ivqPSVGgZessCk1cRik5XCxWscCmb0nX0NS
d1Jb5R7qLtIq8hif6WBLpkDjMsPn8j7oSXK94/luJvcVAagNloPRYGxckvrSoWPejom97cixDmZ2
Li1sG2SmtG4sls5GDu+Auh7SWQZlVd6EgmMCfaibTD/YYZb5ccmygROaoUV6BX18beVcHkwxHcKS
MURv4Q3qZHwF1iTPbUySzlDuHRbVkBZWgYz3YJRRvjWtLuU+pz7VmKBrA290sQrwNEUsxwIX58oQ
7NCmm4tOZzhFyyXnmyZkUDi5SgRlhs1+FBcHRVvQSvuzVUrtDXICyEg79eIRhzzGkiU8tYJTTJag
yNK85FI04DmzWG2lGx+T3n2Y+457N4nvZkyErKolNgpuBnOC9ZFbbLz5gi2Mbsd6FmMjDOsXTm6G
77ZpGTjezczcErYmHzL7RuwGreLyA42VawZtEdpdo/gtMd2xqG3wH0O3ssglDNEDIu3AcZEOU8Dk
DWFA30/biu4+wzpn3q7TxXlQFyMGjgMB9U4v4LS0+HTR1uOiFKi7E5Hcl6SaZF4OeMs28MKEZ93p
9V0496ssukb17rUBYRPEQ4WIJlAzH2iWP9di8XZgd+bjCFKiuPXK8NuiVUkbASF+GpePHeRozgZL
46flfOtysQWaXrzZ4NEnQI9e+XtJ4/d8vVhDXdR0SOhdFBnT4ci8Vy6RBapaMQrmdpSxc5xDbOkE
7G7slnaRQ9xRYKIHiVeS7AJLadvM8YclgU4oY/F8IfbxAolr7t0LzKDvtG5eOo00QYDUx4ECrhmi
PZJRrAIdbuTYzJlduy/ZTMMikkIgvVh90l2mtmEknjNnPALhKs9h9USyY3M2l/K+7QSeA0MHstDd
ShcFbogGaCtnOpfN8MD0+CV0oESqdOaEDe4iUyaQnMLA+8HZYb2lnopCCexx0Ssl1HRtMX5OFqyi
Kf2SsEwDAmvHDXkvxq1phrtwb7CrUBXq3s4S6sXI7Gzv6Q1FfT2zZaT98MkRoiEW6H5G6A9wSqBN
Z5EtDCbdmZ62jH+rA7DdbRs6pl90KgwKkY2kudt7vCGMd7ycQRiqXPg9826YcnXQSFYcPOxJUtei
A83JBPlCeN8RmLNI26LheRRdU5/DcN16GzIZ7e7T0dz7NEwuLYqvg0haYH+MGmmbnEfbXo4pFE1v
mYmgHh/sND8toKKp7nR9byY6GeP5jdulPjFg2kFSEXLOs4utjTNxVngMG9Xmh0irCb3vhkPTLR4p
GCzQmYm/myWASI7GU2fEpKeU2hgLibUfKBChp/OtZHqNOiekC2GA8++BObUcLXGHmCE6yIkzLRuL
AdcMIaStMHUuhLRwntb8cmmtHYdbP25kja3kN1ltlNBtgi3OrP54MhkQ/XCHDTI6xhadz6Jh27Va
BjIuThNffjKbJERMW20RDBhBMoNm4weTC0nBTVixcMcY1ubk4EG6qtCtb7xu63LZ/vMsekagDDYE
OqMF1X1UEs4b2xP+EZ3XPbolMXklV4+o3bG9YtfnZQY2VpDNxeFFcLMyfkJubTXFmwgbgS/Fxnqd
mMdhWB6TmjZ8Y4efnolnqW96xGVrmEush7i1YAGZAyP+UrgQ3lmo2Xtmjjd0LQM9pybwYNpgJgnZ
DSN06Hpvn4FlrZLaXwwO9INjsws4CRmdHPPosqJ308db5bm3fQqfR8zd7eiM1Z2cSYHX6WOBPdsU
rN5LDbYkNKhb2KcDA4ZjCEY6iJdbgBR+0zKNwvj5SrgSc7C2Zd3uULB7ZMjVloXhMb6hCUm/q4Ga
V9fUb6ALGPVR3JVjCM0hMQ9lZTG3+eb3SH2pYSjMvDD2p4+ouY606ShazfzepBdSluWwHysyg/A4
QkMWNT6qCh250dR4nBabwyvTCKVD5lmm6ZJm3p2GaqTM+s95Dn+lbfsDe9a2dj7fFzGILcb3+Fpb
br483I0QdE5p0j3buXpixFdv6K/MO7a+kBwd4pEZJNU0VGILMnefCarYxqXUy745QnENNIRfeign
NypCSzG5cLX1mk0+L9GYzyY0CyrhemTsox/01ZYp0dAcpoxZtiKtvutmfO4GDCSG1vuhZVMbdSQu
+DMXf45yI4BTwQm3y1F4GSMjkgZgma8P8pC4CY7xtrnBUE1/MOE8qaxzsejW2S3y2yZSJChVsjtn
RX+I9Sw9SbA//GBWQTFqqv1C5w80qXksDcr6CvSUaFEIdaysus5KbOr4E5c11713zJPlUb+m8fBe
J0CW6UDXXE+0TmId/a3V4Zsz6V6v1v8sttZfgIJcGRltkTY8K66oNg7vpAcJw/N+l63nwfDQvzi0
nUt9ubSO+F2YVJSRCk/kqvBlkTZxkm5vSeNqtpFpT5sxz6sACCI0v+ZFBwy/AZo3srZ276OS35W4
Y7FEVNdvM/cLO+x5wYFotVV5qBHoSwcZYxXu21IigtAm/MqezLaNOSMmgdDp5wv6mOY4rjka/WC8
ITv7Qz4UR8SZRq9R0HVsGXJkYaC8DncZueYzg0IVI65ZcFVsJ/gCKAImvAOMRBrkN34HAmiXLQbc
5hZNFMLQTd0X746bpcfQWtAUYm8ApD7W54p26MwVH6MC4uUjErAhhyEfmQeIfGWaRje10bUnL1N/
Uv5+m1jN+aZpQ+UTF++3NtuBNz4RjowMr8ynXZMPv9AtMvsUt8mkNXsDRhL2wtanCYRyUzJNkLSD
MpzJO1vSClvEs9a9Jw7cBX1BOVDa+KmnZQ6I1fscCicgez2ltxbhW/+jkeNE3kbGpNfaxBWJLhnZ
Hvj0zhl6K7+IXOMqrfVUVZoXWbF7mWQvjFZd4o9WD0KjBTu0vIB6xfCHNqXflcXjOItj4+08g+NQ
Y6nTFFWK+nD8z1vt+tbfh38/5e/n/etTfj7w//B5//qyn+/x8z6tCpEw/n8/zc8T/PNc/8dv9feX
+PvtVss6I+j/+2vxv/2J//Wt/j6NVW5NsmGO2B3pQWqkyZ88y2TAnLhGeYpyppUIqUzR7MAJ7Zb1
47ooypNZ5mtXfX0sR+RK55/3Dh09o83Pm/TiZ4h+6yf887n/fi8WOrS163PFEbZYdqj/Pv7nqawh
V29/31ljTwYWkx9/RuujhUTg5y0VaXzLnzf//TiFf7D8M4r/EZXS5uXxz5sagqb/fNXP49lehwT/
foKfx/U6yv/7/D+f/vNQpu5/n/6fp/v7oX+e7u/jn8//efj3B//7vr9PXi56H7jR+CncpD4Bh1M6
s2TY4WnhWOUhqnlT2A2i4p/3drAy//P4f3zo573MktN8k4/taRIq3Nskb54RzP9CtvwWJRrG3NEZ
TiFdow7mYjwv/BnW/whQAmq4vuVZ7gmYCBNzN+Ns4Q1Y4itsTEUFXsIeMT7X5kUL3Y9qpK7K+nm6
ThwTFTS4tP6DZoltkIEBSyxO4bmknV6FDKYHdAWa3X4TTEqHe+UTN0XfrVOichthZg/KvPxe+uUR
deIZjREQPcWsndHIvBnjaoQxhdcUI9cnRid90xA3FLkSt1B+H0F55duh+TAkIzx4Z0ndY1Ti1L4t
sygwHdAFSYvzLw9vcBQLxP8bNybMrmlMk1PkbVE675Actrkqq1uV5+98wztvGuad1hkZ2hSEXHG6
A9iiP9MagvyTwurSt/3algevT0XYZOU61KwhoyJSnkN5G6PnniwB83+KHhBzGQzcElI6FrWtyrHD
3tkO23oIQDw+l2ZmMxobUYTMCT7fFt+saV31BbnhtKQ5ybDMwat20n1DzL8LqxV+lmE+sg0aIWmk
PY25sx+KtvsVuh2VRkHdGo3Oc7yWtaU/KgrhzkgowafvtlPRGbljfGjEEjR9eJyxGOEFLv4gMa42
fQ+nPqaKDPuazFkcQIiohT+GIW2PEKRIu4ygpa5oqDENcMA6Qa+a4AxiXG56RPP1jKfXqpgzI3Av
fxWe9qArYSCnE2ixnQlDlOrHTR5mkhB5rdrZCChQpWgBs5Zf0HyLX3HzbKlQPDKq4B+puksG+4GB
54ZW1mfWS8TSVmJs0fAvzDlN43OeYrJwx/XgprQgNp0bbzA+hbaSyErRbHWZo9JtTIcgxip6D9uB
ixsLuK1ZbLoFmllDN9+6Attv6CRX2tDPLiQvYmFBEZrpdR4khIa2YJM+cWoQZ2HVbwlBV1i/NzRb
5jvZOUhi6sX0bVIZj7FW/PLQmTk1LkMZh8UlivMStPY+jRkCo9ChgTBysh7JiUWEWzxmQkyBZ1SI
ykrG9ZO3qp6KB8vU/iyDS+IksA+fYiKEcynv5zy8S5x9qxAwcP76LAVNalDU00YBei5g2t3piclL
Sh9z0EfE6TgYO7rzVH7FdIdoAKzTi5PksBVbyo10ajWMNCuksdshMlQ2ztCm/zOV6pJr5b1nxPk2
S4dnU70aWZJuPapyPW+rnZkzLi7Mo16RhQASDb+WFq7KIBK7Uq04EAr8UeKM9Ssx5fuOuYjPVJ4Z
ftgd3AISjmkyuOnEGc91ucmM5Am9BB178iqCsM0+awFfvEDbtZI7ssZ60+TqQyLSll5AheGgEg9c
04bfD4wArYPegQhbTPukqxqRuuQvrU0YgUuxnQZutBaMgMVXQr8k3dRF3eU+J667z6xrKTxKOjEg
PxmS3yOzH/jmnMOXwkNMgmuxmTjadcy8hCj4mSeHCTExezccLZYbbOjFGRPZoV35+FEKam1yTFtu
zRg0bYbrdfl52PKnvZkNZ7mE/bIhHBlzkEkq4D9v/jxWtJ0BIvyPd/98UceaWGViuORi1R3/8771
67VFHZDkh6emIJpiL8wetGYzHn8+w+Yw11LeX2YyyGoJnyGctDfgPuhfZH9udQPjfgYNVvSXYSnu
XcjPh1Ya16g1j3RsWCmjWN/C413C0kMHB6wyn6DAYvyDTEKyhneTDe7ZKLEjLRUtSjqGTJi9DOCF
lHw3+1jUBBTjwnlHs3OP/DrZa6tG0iDS7JwXIFiNBlGEwGrbuzk+Fe800OwO6iS7k6OZ+xWHYYpq
aDyxh7YrfqxnsodS6dB+5frZGNTpKCxth+tqmqiMx+iURck72LJw9bt/9TbM+whMH4dZ9Ezc4CCc
DBRXEaItsdMFShNJK1lzIETMzBc4XvABsHSbTNl7GghTEApxR3wCAduaed+gx93Cd0D7CM6Zu+bY
2PZvS1sOul2hOWmWkZGGemtkge7O7g48aY+MjoAu2+Os8oL/W5ITXVx5Dd77wXni59lFhvVbivTR
c8qrNZhjQDDqoZ6Xt2LOD8SqgnYyPZL38ltSkz/IEWPLmSt4OOTtzt5yhRhknIb+yW2gsNlQjQj7
Q2811sFcdc96WyCAQHYcjyIQJqJeMzwbatGwwF+9nt6GRUKzoWvQSxOagtT7XVvgn4q9G4dO/zqi
xAxkPIzN0Aa6CV7Q7XkRzTi/D5n6+VC8o63T2xJHOBkL4Tzty44eQG9UYCwJYcEuC6wZjTAnD88A
tZf9sU+LgYCnMrQGdxT6TvLmODqRFqHF4UMToc+Z7OIyWE/KcT+9kDI1t+KjQ3dkNhH86wY/CtET
qIWji+j7I3fOn5HIKWSV2ZcuxW6FAnZ6+1XZfQQ5v39JC3VvlvrFzcMPpKFwq2pUcnroXjgY+RyZ
kSCmVegXQ0p/Tw3HIaruuygbgsaTL0inqq0dFm+zzSUiKRUDNT+J3MaO3F5h4z9V1AW9fZ3D+B0F
w0nhAtzEjomTZwBGigDzvSuK85TkCZetCM+2mm66zvZIrHBexyTn1Gi1LjXS2pUi2yHpPtRYPhtz
cnSIjy+L9IOhJeninTrPLX/clHBu2wH6qt7snAa9pkOMgUhbLP0LsMHhNCzs/qXefnfagRRxqjGP
UnjsIMEPMQqHpIHhIssKUfneyeApDu77nD3mdFI2xvC/2DuP3cqZNcu+SqPnLDAYtNPjvaQjl9KE
SCmV9J4RNE9fi1looHrQaPS8J3lxnX7lOWTEZ/ZeuznOJZTmwa+PngBNySTQXjejd/VHnmnBuGI7
Mx7ZhGVpr+06/RkbUFvCjqDxxpjSsN2gQUsjHlOaZABA1F7K3swJNq2weee4so6x9vUGBd06jP3X
KfaHnVL2s2GLixHf0dOCK4EDwnYM6XqdHlmJIJeL/ZGWnwnWZPk0LEWzeDtuCiLITiv7ai+hyZZz
AsSJ3N+f2v3i2JI2zu3SPWaDMW+CiNurqv5inV8p2Li7Wj2ZUzaQ+EFVAZdT28RV4rPOOFPQ3Uqd
bIrBu9M5wKcT1y6aYqzn5Za/JHQEaAxr1/f/KoHFJeRrL5PUOsRVtDFiDbs8uNQVc/cqDZlVFyx/
Rjdkd9tGjwb8wTKHWiuMCGu1sZRIDqKi1oTq1DnDaZq/51muZ/SfYD/ARaq4SkhrhA8Sk4fd1RSV
1NqsGrcpCRAro1R30yKrY+Jm0fgZfCSMcSv4NGyLs9a1N0XwbhvhjxOGEW9n/TZXipWxqv/KrL0W
84JKpvica2yExchMuvPu5DewepFiH+Ai2Lrd3wiSkMnehW2E1pt0FFeEjPBDvHofs/2nutcr5cH8
6ukjZJJc7L5KtpVXfnea5G4QPlucJbfJqdW2HVaw6k7ZWCChZvZPQEJHQIuFb9eJcEt2wm+2aVtd
AjvYK3Iv2Y5dYpdyOrITmJc+p4AdXcfORFbR/7a57mFI9nvWy9T+gJLAnzYnLdnFQofcc2gAH+wY
0Jdx+WBI5M51SPhpVTxxe9eIB5sfVrD0ttjRSkQcLuUbNXeyGbrmr1Y4bQJnAYNSFSggUGtAEiDI
Q4TeHWZ5uGRIgqrxZRaMz62qfh9mRDKTeusi+4PjNFjrliMnInQXuRxT19DnFapcVGNyZt//xl//
Vqege8Yp/uPjtlkIOrsSh5yxgNSNyvircr9+aGV8KEz7cdbWt8eiYj3G34llfc4aZRLrZA6IlkFw
T9RjmyOfZCd4Ek3r7QunNval192rmZwuf1kyLrwCjleucBDbfLJF4j5FNaSzmfTAADPHNlHoIxM3
2yQ2Kvcy/GmHMdvJhhWS2QvB0vB3PeD3NbyR0V1YMOgpA3qk8sLXkO/+5xLG/P/jrP5vcVY2UX3/
59RqmrIsKX//j93vrvrv0dXW8n/7r1ArwqZNxzZNhms46hxziZT6r1Arw/kPR2BvDALb9niXfUly
FVzkJaRaOP9hMo7mv7WJsHZMMqr/V6hVwA8U8P+40mxpO575/5RpZZv+/54jiqMD8YEjAz/gl7Ok
7y351v8tPDXFOIPo2ForJ/iGTgSotXSsnVvgKO8hiu9ky8499jh2CBuBD7DNlBCvfo8qECYmEsjQ
BZAWuxHOAZe+gBrHTcKjiVl6EPhVsCiDDrO7P3aWfDkS4WPq09SC8yvX6GTQlGvNyiAYs7PX/vvp
J9XKL4swIxA/3Aiqs9jqOOrdRmVOf8P+nvQMfCroAx5HHb/CTgk4wQFDM1j7M6XCWTvSOxRto89d
VB6wED7X1nz2PFrsMKUGrpgob1C8v4A8MFcCdhbt8ohCuCw71C4p8qIQ8msxhed5OiNbmm71i6jz
kS04LFAb8ceIJ/Sge87pLg+AiAVYQwTu6D6AGIpyAEEe5k8wG5SowcGfTtqM320kh1vXr36nYf6W
uPwtXX2rEosPWHYPcSeuEb0aRKuwvlpleE99rINz62BXMNi0Z25+dLO3Gl+k0Il41TGENytv0nXH
omANjC1YTbVxDlODtIkQFaMJqHStACaoYRxYWiChMCf3mrAXVd700Qloq4Ei6qGednE1Bnsyno5m
Jmh38XHs3a7FFCmvbqzdP4T6KSO8Q7/rMN5yWJvjNQH9CGorQ+7Ook0QHrBJ627nqkHvUQlVl8wr
f4qiFmgU4E6ZS0fowAI9DNFfl64QEgmCLTMGafhMGM90imI+jMTw45vV5e8Do5xN2x16beD549aw
emtG6W59Ba649uxp60ghAkpsBI8Bi+4FxZbm7iFJnT/QNC/YfeqN58kXNZnJ3pH1VzKgukk1w5sp
rYwNSovHjMZuw/7HXpdtmXO/a4IS7L7epUi8w9raFL4ETrREN3P0IpWnaiZi1SI5p2UR0VofM/ao
sos7qu6XyTLHnZgR47eYRun5QsAzNo4BCrDsl8seqkUXZkb0T05evnlWcXC6Q7XkAE2UiU/krV9H
0NwTkgHckx4igb79JQcrYqmQf9QFnXUV+9+BrGdIAeOrAg0EptB/T03jIvTkrhD74dsAb+aU5e8y
6IpjJouTJFN8m1ZJ8xDXekdu3l/L0RPvPW6+Ad/Cuu6afmt4d/6qyY5dPnMtQfkClnNXBSHJi37F
7y1JDh7YDjoSh5vM74PFVNARAhZXu/EcNCf1AD+5Ye2oJrnFxWKeosKiqnOqDydtPoYCvStwj1eG
bpCDRoaVGkUa+o78eeRe524330UoLnad/Sid2ltv7n6HHW+C0icDphgwtpMLlXw/4dTURsl2fADJ
1VUMPPxlM4/V71DMNspAxi6brgJCG1B6z5LANxYztdM+jkaS7PUYStpsZfMqRe0ugakFbmfcRiGW
4SKNe+opdUPAsu8sDCHEKbyXCfG8bUGbBLk06PYVFqrTvz86B92XsruPvgve6tzDJGj0M0ZOzHwe
iXKAKrS19RukRl6A3EZHsNrKat7ZA1mwhWOetI0pGAUywlE8IV5TvsDNI7CNVgVY3W8VVoq6IHg3
fGLTM5pRrzP3Zh4MW0ZbZBtPjwoL+UUhPjsEmXPrXIEh4QodEdOhVahN1zGs+fef9qF37eO0wdWS
PKXxdFFcRyfpDP6pSv3uVMAbicdhMw8SXI/d63NP6AP+xxPbcZ8M54FaX7H50glGQQee+Y4B46++
xZzYg3Pcipb1LxPbf8G2PYxl8MmOExPq1zM/HphvAdY+ImPcK7/M+AyoKskIejREph5bH85bYKHm
TeeZirgy8ZvykwFt/1GifoEgy8dSscECWvs1VM60tk1+QQud+2z+nn3zjXrrwemm5tTYdXOCHHMF
SU5HWfrvMXlaq3bQzjbwve/OMBlqLgLdMVM2YhtX7DtVIvpCZadq3VzwBwZby+XxJtvgp6ziaMer
NT+ZyAU3k6qRZoLgrRAITlF/qaMQuUSd/i2DYtnvtNCmE3SekL36XQ5zPvai9CIcMNmh3V+gGxxH
GTnHzHupY4eiXTLN8cDjHa3JQQLIKjJSAi7/MB0Dr2o3ScAu3Br6Ydt35Y/LNOaMWetkBY7C9P8h
xBAxdVZ4sbqaQj51aDDIt7EZpINwZeIYZAMnKQN3M11Q86P8ZnaNRkXmD9MMwx/6LP888v2gia/m
Ao5llJInZjlPVeFYkKumO4uh04yvlLCScr9YcggE0YilZWDvy07i+KWJigr/XRpsqjNW6QKvrGLD
VbcwQDkNCO3DaBLxssZ5v3Ua+lZMECQ/NhDD3B6cLBO1tT+X72weIou4GLn4RH35ODhnB15g5qB3
Y0gNwGj8nDpBWE0pt5Q5L0VYfY4EEWY1/ZI7ozqXF3esMtwI/RFcv7eNEkKhmLhffM88Sh+ZXmbP
58xaLnDYiAuBLqc86Q0MWcF0yw06Er7XtZhwaFhqKs5E5+L4DtHJNgN5TAkoApnBA04bjvyW/qRN
3gJWE/umI2Xb6J0NPNUCD221L4p4JLOtl3i450c9xvPBce0rNeIn5uhq7XpMVnlyGjgjZux/gB2A
Y1A1m9wHg4zustyMvMbepIqdxbu+rTkz0cFXK7dp532s4+88QF1sE4WzGwtrFyMNF/jCZPVrhFm0
JUZih04dBbQf7mLktS7ona1dslaqeUVYKGXXOtPeJc/KW+0YF9eU+3Ckx4ha9WGU4q2AdrbCCkvm
khhQ2y9J9y5Uf4PpFKNRY59FBSaFHsmaf5k77xGS0qZV7etgjkcRW7tkYCc/JMhuKlwhsXouHOfX
XAjoraytzMYH2VmzUiK360ai2FZZuXWYeYRso3uE1cbDFZOy7KIlxdDT/WnASQiewi7wnisv/C3c
nguquowDyQjTGVrbonCpSVcjBTNyHGNV41lbd9PdZ5j7GGQcdROfoNWgNrcc1CImEXVIt16sCVYL
ej4EasSMH3zdAL2QhGmYbffsjV6+MVEhzu0wXdwCIDE3MvD2EQ1dmlXoJCegRQGc1/VoleT02OAA
6vG7IeZlLfzii5UyrrymPM8D8TZmzsXfZV3AFT7ondDscZzSvTEjHLcpDfSiDn1wcvNDTDAA3La4
200VYZYjhbBdQFwLDVZjuNw2FnUutuz45po6O/it8+30YXXxDVJliTa8kukSjGsfz8oxdNMLbhDz
9u+PhCrJk6U+zJrDIpvolwvoeAo0Irdjz+Ykjc5WM80nA976Esta3gg6KY8KuIVBYJZK3mQyisf0
3qNmXHmCTUKk6XuTDyMjEDZp5WPoB6/9ZItDg20Nm1nYbUUII1MEMctOLvOsAYo4t3eZy/5GV3GO
CZq6cWD/mjkc921tIQJOF86Uy1pLYufpXfPURouIZWqbB4qmXZV7L1WROSwD5ZZBAYSbCmHlFBOe
G4UzPHwvYtSqTKbSFgbRwVDdyYsVWxS/6NfAZSg9nizDmg8N58AmEFa3CqN+U2IDOLmoodZV7eL2
Yd4q2fVMpGvjU5tA0fgLqzpcS5mrR4coESoRSPvUGYYWD0YRbIY62o4x50x9CCrrT9midSn6hNAz
lPLoWZnLAr1WHabyQO9FTOCQCokb694zjHHYF1FABXAiYsM6ipnXoHb9bwqOYus5YbuPKwo/FjJB
fspirJBjgvirH9JP9ML5NuGXaCl/0VLyb9Lys3Q7nMmKWhOl0mYo2q0dmKT2+QjqjLYlaxMhee5g
mKpsJqz2OPzCTIUK+R9nK/3jOvYzE8eNPdJ06JgqmpHrlpDFu63LZ2zx1boI8DAgaspXmSE3rFkP
WkVnLbHdE4fEh+jxzQAKiV2cIlXvPTtNK/B1Mb73qjvRlOQBZMzUVPMnGMb9YHRoBAmfTKn9drp1
S3aN8TE1onNijMeCNcJpanD+dIgCMXxgO0zMV6UIuJpI1pLALKCNAabhU8hN47kSmOti/ZRZOB6b
me2qbjRuLl8f0zL/ypIQf3UGNSxzigfBNxe7xb0lGhW6ivVsFeYn0rEVrgXMqhiQCMsihtGB1Q0X
ahOP82OiwZ8P7exjTDsAH3pxHVodIEdsCgzyrrroEofOezuWx8YE+TJT6rDVGJPsxhEmyZCm5Gqa
iFc5ZC8BXNlJq/eJbVg2WS4vBMoyigQGbxxETOzjgB1RQYeyn2NCUEgatjDirWz8FxbqxzDBX5rR
ha/yWd2Rcp6sxNqGBZpO3Q+fieQjmXisImYCzKvbcz2NnKOCt4S7s0OuqgyTYInptSlzrEnhr3iI
fgIvZK0RbpqEbAiLGSz3w3DW7avW45eRMjcwUU33lBSdGT1xRt0hlbMgJitkzjWJjhBOMiWB/6UX
7YEFcFruhCjMYb79zAlCSBBgUTp9GRmy/S7k7zlb+B/cvLqaLEe22k/vGP94RLM3o/7Ql2mar4kn
zjFa2M2kK0LDMAzOX5kngf3JAhc95b79yxDJO9CLfVWP1KfBuGunnZkGFnSmDnuTO6GiVPGN0/AZ
HiyP7IQB0f2t6AUD8SqH5o+qgMWCGNt1aOsPIrrNkw8+IgiwbiaodEcW+iZWlXS2Xz1/+oyGiLlG
RWIoli4lMKkj7ufo/juNyc3xzcPCX8Ik9TrSu5TYEVdygvkiU8b3cwQarp7nh8CYrYuZP7tO8MfV
XrGHFc08vMXrrfAJmWSbYPAA36T0c50jeACp3dp3doBqWww1jqTi08RqY6SsL35ygGprdTZtm/nB
oHyQgY/amD85qTm2fec5EYJ9YcWaQnDdk595div60Tbv7/HIbd4XhzGH/Ub8LcSAtr5mRUp+qx4S
8HjJEzwOPPZw8IZi3gWYRjtj2qYDvyiKcsJA0FCnlr4nIWNeKzsxdfrgyMVrGYcQn8ixXPi5/cwQ
IfBD2OSRXIWNPxMWo89O/YDP9cTc7BubyTWJWeyYvfUJqPYOExXrjDjng035K5Aop8VwJOn4nS06
z1POcEeVsOHcT4sAyjRUh9KAFhAlr8AzjqIVHD508ysf4cnyGwKOqPZhA/rTHe+xC0VI+kvSBYtW
dp7tAlLky7iNBs4YgrOkjp4hWpNjZs6/yZ7dZ2YjH6bxu+1DeaHPRIjwlye6PvdWt3HUR4GCaO6z
6YDt9dZql0sCawlAH67P1rFfVaBp60Z9rdTMyikqxEoPQ/6OkqeakmQ9CRHt3FaYrHEwEed++mso
gurGhJp3xQTllSf2K2QCZBN9AliJ8gvzTrHB6I3kUJCpKmP5yNK33+AAIas7DNplin+dJ+8xwGUB
HGExyg4H21pUxC5+6xHMuJbtw1Cphz5iWBYadPK4vZ9H2d6rLjUOBid3gw8yK78FmaIsVPdEgp3y
Xl3DvGHHORFEVXXlYWhm3Cw1h34chgO1OkKAQv7M/bISt32oGc6PHkSxNX1GTxTHk5Q3N4xvQ455
z6s6DOOG2jDXWAknas5EK9DpTI8FEdnd2Dw3rfrq53DZFfd/W6O4ujWxjWZBqL2bvBMTu0v96a4j
97EX7UPVW5D7FwI6XZMVBeMePhWL9WgL/+y7jIZXO9VnoZZ3wkHPoHF/UW6gH0fyb5k/1lS9uZF1
7sP2Eroi2tZ99Sxcql3tyLtv/qpKchPqKNhYOAYOFbqnEOb/wz8Ot5m3OyOhXbDbAeJ+3p2kFO0B
G1lN4B6taVFP2dmuqujBNJlU2ZNjf5nV3eBp4fjuyjOxmdQHaekxQgycxzmJupPo83zHrsLimWnP
bdXFtxqC6IaUjXS15EC+NAXoNTrSWxPB3hBK/wFCXR91DMgr5q6vjZpsd7P8qgLqVZark8j44hau
MWHFJhqDitynKD6WJbBwvJw+uvsfBowX7NzI4L6yHoysYjOEKeieKu/Jdm91H/yd1QhnczzFfod/
Kg4eKxBKLtbhbTmcmcE893AUi8FJLgF7rBzG00gDji94paL2rxgkS922QkeFfcjxBKpl8RBMFdw7
h5Qqa8SYgeZplYp2qzycFtjCUCqH3yrzPkefk04xsa1iNruRNTzlmE6OtXH33XMZii+vd6j9TX3I
sChumYQhdvAAn7Suvpcz8bBGhncXmzMGi/7oSNVtERj0mUi2zGiYELhkz8/mU2nWJuG7WKLsfPyo
RDrfwF5CtibKZaesATfGHD4AEIqbDDFneCn83j/WGvlNJVuCF6Ijv0WztsAVYXtFZWKGWH5yyjdr
mngw8oYhG/dAH0xQB4dAHPOItAI45gAJUQGIcWLa1eH0S5KWVPGApfEUxeFhcmnplsnVXA/jndST
924CVYBtnmakY3o4yFeMo/i2sGfMbKy4iNo9kQzEfVn9Htjj2SuDfk/f0TFDx2Xsu3G7chfdmAyJ
mHO6GgfKkeAMsa7imhtRUsRr1vKrUWg+yiF+JGYKpHJGu5TU2YHx918YPo+uCYslTCGZuvGa6cVD
A9XklyTaZg9bcdwZft9d3Wg+ijDfjwU/RhQfkSLgDDSu0WbRvjCjqwWUfe/bw4PhYBJIpYvOXrH0
T6PsIEJmOlGIuzBfpmbzVB8jJPIgDbERANHadnwfKDx7osuVcZ/6ELgI5PhzoBVk87Cg/mnagBda
fs2V/ZIGhngQGhd0PUNlWqgdvD8+E6OmZqZUvZR+/htXo//gl723QX8qriGQ5bOfY4lwpPPNLN2+
S4YlDbRy0m9l9IbP+gOOwyre5UFT33Gh4GKOk3Y9x8jCTRLId3ltR4e6AESRMRsfG6blXyCNjY2R
PY3amZ480DHayX+HefSrt4L5LXBPjTTIE9PJpw+RYTO0QXgrWbPbLfDDfOJJhqZxLJIJu3nVzVtL
ci0V+U+Vj+IkbNvaOC4DHOXv21QlPz6yJxWa2YdqEdbxotVnpp1whJvncDb4BuKg3/W+Wx8ZwUFE
nGt/JXiklJ6MzWTNT46pJiZ3E3CDVtLbl85PUg7myUB/s85MtBuiDLF72aRkLmTbapETh0CYyW3P
94VVId6vypgUkplS1ZvC6mRbhXcIGdS4FmwbTwp3E+aFoDgjksLIiJ5qRs0aFtH8ijFVuwXjxBSi
6TlA8DywMoDz3Zg7v3k2arfdYSqHaBSx34g2Pjmsa9w27Hbnit2/xQwgm8SnpYxPUmGeUsJ5vBKX
MGX9tPIw4PnOtFd28ZCaWNyCpB342nKIC210SNvuzQmCcwCeElh2OlQSphul+2hOpD17wJKUhWoq
Ku6ua//BMfWrA+eD7Z26ECTIBnQQfU3JikAOA/kd0QnW07opi5eis7EcjSOwItqxe2Oq38PkvydY
6onDxbnlMk2IPXSwoMIoB5nCamzeVy8Lvc1kmg++2dcnZ085T6qHDauYfQGHACLz7RzDXO4LAhNC
mxEMs6KDn8PyggpDrx6hNXCh4lYGSLtSjsMWxxFyRgwIT53+sNU8fQQd/CKmkaRpgOeX2QGL07Zt
VPowAB/WGOU3uWNfut79m7JYBHLFAL0qsYYSK7omuHMtvLY+WsJ/Egz12PJVhxY2ybr0lh4TLWhm
4QAbEso06ap9M2HGU1WGsLD8FfMGHMhmfw19HV7nYvghcHjYJ2ym1qlrOysWpXBzwebNsY/3u9w3
ZIcBW+g+MnvLCUCPzSqfwBJjo1yADirIDzqrmJwus2+f2NZkQs/qpH21jmVz5S5aaNUZAoKUj372
WY8SB/w0SEWoetiyr0u68xBcbcPDlDjET2oOSKABfbmgubMN/E1swY1NR029s9wle4g69j6qbYI6
/OZk5vKrWE6EUPL41QQ7yJj94RxFUEDS9kn2Mb6RkbGUzAFmaA/BTVyuscrhOxxOSuu/wi2eRc/X
PI4ETTgu2WZ9pzeqE68RMdCgZbobMdghsw/UvMVUiTVN4/dU8xXUqdzMAAUo8HtEv/h1chREO+SV
0EXEfUnCViJt9+RboQVsGAGMY/1AJ5naS5PLjbCI4nvZQ5FrGI4Ok97LSlDhDizmMuclXyJ2o7gJ
1k4TEmyFtKJPUPFnqWq3UUal6OCetDT/SiQwZlv7Rx96tkhVFQIE7/Q3+Y4XIojQyMfyO7XpNenz
f5zYn3iRA7GBho0Ko5/lVpto0SsZPbrCI9QR/nbum/EiR3egyzH8iSn2kPGX33EPQjdu+vycMKyq
R6q3iNKWAXm8SZBj74km+0P1xSahRayYFPMJ2TB5DgGxnmR4bEhClc/IeAm8BbjKJEu9Ct8Xl2oO
6cZnYrxMxEOGeKti7N5g9v/Mkl/OzbzgNDCrIUiMefmiV02qje5/+Gxj1oZjtEN+rkjEMb/jtnhU
OXo4mMBQjB0NK6TfEzLafSEN4sD0dP/CduulRo+AGonbADHU8tzyGdvSabZ6cp7tGCRPXCgUiaSP
0x2gh0vq7gGY8lTH2AbDUW89zo5baeCSVnPFeNREWBVNzLkVb/jWH4Dw4vy7tMtTkBQArRrLni7d
8odqkhADYvhnhK2fWdRAdsNkU8r2yxXm7yyfznkbwTvQtFuOl25KOpBqdMGam/5BWrV5s/P3Hg7T
FAw7pyZBrTLbRXtHxGDXdYzOJzFsOZsm8IOfScaokZKSP2iJYdtQXfbewoGJ6SmzHNM9Vkasc9kA
j9I9OJ4fgPIOf9dkaRIkvmAAmD+uc995QtJFhnm/4CI8yOyM+kgT6+NqJwL5pRe7UZcOlHQ9Em7H
/RmyGXgCEIehNP7WI3mREK0X7C1Eh8KAmwCcpzWz/SS1PAYVjs6yWVAIYKu0N/n31JTUoqV+bx2Z
7Mhtc6Fl6iW7hK/B6oDJoGtCxPlkTwrtmTSRP6O1lx67zpH32Ua91C9gwwEZ2r11AGsZDRtVdF1X
KRn6yJRj3h997NiayJKs+q548i89iUlXpt4fFhuSWtWsPId6ooBm5+YNFI1hrPNfjm9dB3KNtqHD
pBORMMJEmLIRdcENsM06MiUNPTAXIxHmERefdU6r4r0nMxv6GzFEsQyjVdrfyB/Mt/mQfLc1UDOC
nxEb44RqQrVzIXceCFBDFDfWZ890aNuzzu1P0x/LN1IMlgaGDBnvRCKhlkQ+STT/wAfesW2FYuo4
UTRTi6+oXRUtGPEPZZD9LWMNYNJUT+gR36MMJH7aYbe18HQcUEiYS6ahp/DOAqHzVwHR9IgmWZ8P
vjlspcd+HFY4XQUNeqeZw6aw7QnIxRrpmQ12g27u3tkg8HTiIkpA6M2WZGjYUeS2RX/oSw9sjzFF
J5gnD1Pd64fKTVlPmdwbZdco/qc1rY5FCIP0SvLDzBfhiXnvexFJlnwuFhB2eG4gxjLEyrHF7MJ0
v5tujK8aPGTsk6PpBZfGd95LRchSJhm0OgheNiN2j3XSkToxCJObjlXl1pboZQwMPuSqwma+xI12
MPgelwr2BF4eqoKrm62AEnaIevfZjKH+2BYXRWfE27HueTb9AlJyyOai8D5nxxoxODA/KRvMJpAZ
NRar539/tA10cou9sINOfjPHKZz93r5kgzy7Zmrtojn/o6eMmSmf8yoexv7JyrHTOebC4c7EvrSH
jHVkd8uy9tRjC9lrm40tizaxEwNQOMWal7jA7pw04V6lsbm2CifYWV6TP6Vmo29NhzBSNxm07PgY
49xeN6k9oOrzsmNvs4kLPmtBplPt+zULyxht//KHgeuKuljOMRkRs8uMKgm3joCM6wmSwcoBWrKR
NLtQwebJk6qFJQQ4wyz0Y9UG8ohKpN4mSEn3cTDtc4UuSDrBQ6CN9DmRRUP/GikEkyrHr1LU96gA
WseL+YSD7CWz2RJOCemNBVlRz7Y278NI7ygzvNSZfBMzHKthmaZBewhubpJffCoxt+fW8XKtXhHO
bAlY/EimwT/no1NvfK1OpEGREG83N7foyn1VoVvueRZaIyXao56BtJe9s59hM0G308+mBFBsDqx2
7d4nPIWBTAs7/SYaGT0ZA4gXHxnG3hIag3Ny0ZGRMCEKvjMj6U6OKRyGL6T7+TbflWrpn7LCRH41
jYwEBDSuXPXfhDf6HMBG/WQLb++kyr2lc0uyi9/pPQ/OfGeb4a076dF8B6tCgBMZRiQxM0uHtTL5
0f648wX6zyJP5dayI8wwGsqemu1rnFt3PbJO8gxMfhNmEysR9s6R/T0kSnRNwALdQian+9jijMhr
MAfe8DiK0X1o4KfPNWnUcyQSfnUfGRBgBKchN3lIyQhJc6y5+AEWl1TBeGB0kXK6W4fPRpFRPzLV
Jylv13mgWSHrT0v1AJ54YupUR81z7FftawvVTmMsWxIDmQl/QCLBBNZitEtYKB+9JRsOgNhal2zU
pzLaQ2eCjpW5Psd5VK3xj9ztjmZ/Skkj7ZpTT9rolZNtVYd2tK4UUG9Xm2+1yxalMvJ5nU888hG1
78bkCCygyMQlFmcUAYioVNXtwmjorwZLzU1Ht4KxK1jpPCABoFtPSBT8RZAwtXiqq1pf8H7EDLBo
VkpbNnvKCpRFg/hFxBWcqQnzW7qkBdSdf/aDBLIKfbUJm3GTW/lwYyW5GgL25N2UvhfMdIHB4983
7YWG2eNJ8YwXZTrmhgMMKtSU/updJXY4LGfWX2tTtlw1OX2tq+RzRh7MODlfnTe81V7kb2PBMsfy
AJXalgsmjLlRRYQ49nHvb5E0Hwl36yrMw3JDR7W2M8M7himRLsT47WZrrg6DU55lnKa7ygN7ITwU
ge0Y7wl0vwuvZmZs+bylYcMk2tEUpPOxaBarV/xgF4Q/inLxvtP1VMTxXguv3HmZKbfFzA4EYD+m
9RShnpVCvaTV8yk8RXHy5x/pWx3+TLTDweCmtBdovwdGH76F5QqOH651/BG5J3ZOSr1OuOQa1yDl
X98+dmmLN2OsfonJCfaRsYtM3Cu2S46kUZsI7E2vOQuq3CnLsi0JzGzD24j5NbGy29I0cMJWzq4T
vOiQX4o6Psd1fiOl8Q3dNfnkIaazBuSCXbQYvlKMg34OMq0Mr4l6znM2sSAWCF5vYbHbiofErhNv
7RHVCsWSujB+LFOHL2xO3wV6aKeovhLXYnTnQHGkZPJk+JUHU3cYEFccUKzSvbeNdTDT9Dcl/Ct4
yvFhivS1xqnmC9TvyvWYmZjijT3ENiuynUUj8WIHb0jv+42H0umxKnMKqnK2ocpULCwwG9gIX1iH
uUgd82OcyIhxFsP3OiKgwDLxKTl8fNSOymiiDzRjzdYvJk0UDPtP0AHJbgr8Y4tV6J7z0gX8QDJP
tnqOQ8Spal6PyBXWHvG/K/Cg+gA3hhgVeqEt/JzqoeEWCWKNbg/U+DAM3bZ3GQH2yt73wnpoI6CK
rDsJuZpJnuNZ36VJeoP8y7AiQLcaeS3/cOwaSXuPQ/uta22auooTNuY8om5RcPGt4l5E00HbToO5
x8NX00C6xWvGe0y+h0mIStKH8SViLZ03+k4dCBpc4tyiBKBVT8Eledr5vQ6GDMZnZd34H9CKOWI8
+knACKf/T/bObDduZsvSr1I49zwgg8FgsNHVF8pRmal59g0hWTLneebT90efasDWMSxUXfeN8f/w
kFSSjNix91rfes58WGuw2zomuG9BzqUl5C3VrfuIS3vewM8haTfhFztxXqnDOcI06XkCDNgb5HvU
eAUoHp9XFiKqxmDpqESth2XvrM8hPaRnQvcBAUexBSdoPXrGA32FVzeq+rWXKYiQQClmLj9ENCYp
n9o4j3eB4uYjxdiNlrf3xxLpQF+svabDJKaSJ92TmFZPZrou7Cm+99xpRwl11H5/n6dc2Ti2r4Wt
74t4AETT8AayoTLPR8nJ0ohJFFfTqnbPrJ6eAQpNwshbZ1OiBT+GXnBTd8C/UxiE6yxJu7WHK3lt
FRK3iv2YQCXTgIsg0JMI4yS8PxWHeV7oq8lwk7tRMEg3XnQ0MtcpJu9gxOm3eaG6liXN/GhA9wvj
fN4TUoYhhoCoTdPmALCJSNCj7L8PPc6hnCgws/ZReeERDp6bGAsnVF9EUnFOuyjOeFjZV7Is4g87
7YvM0uyIgA7/Cn62WfSgGyVvoISyJr0h2FRwy9GSNvSxfDJ65lARw0gtCNdLkQVAWOi6Y7S/KWaB
E7k/t3NR7HWS+aDSkng5MJMbr/t90Glyz2tvYF+qtmbm1ji35XVQyxxz7/1Q4boIQcrQSRDqIRr7
M5paazxK42IM8wlgnbdOUyMLZXui40+njmjOo1FGm9FNcPZMwiUu9z5sHXAZ5aFrcbO0tt8gLc3f
UhiTHm9mnx3QV93jH8cnWdPEH1gc64K4XZWyWHe8JvT7S0woOn0EGunjBCQjytJUf2m2g3H5DQPf
sVJmjl4F7i+zl5Uy6BZmrSdXYg77/QRqtNTLOGheg7C7A/tNo4TcD6QXzBcGzWBgbkkWt9OKLBe7
Jq193M0pnqBM4kQt6eZcmZhqsm743gSUn0yKlsQ5gw0iqq6l6z2UM7HTaZyTSgi4visKkuYfmhLt
Zh0iNYBKhx1f45DqDCM9zrypZyUHuZTYN9J5qn1q35KJdVlGEd5Hx0LgHKCwGrX6kB5p35FZ8y+N
kbWpYpNeZBEudiFz1wbIzzFT0q7YWgtZ1OlFsM6akTgWkRF+zfs8udnPBu4akS6ZpqMD1HTAw4TI
/NbDvrbxSgOaoAMDbyJU1FYh5XtfLJTBsrvJc0j+7cxY2qEDrJySWRVvK52WH2oKftCSpzJA3Y7y
MN72JEdY5VsvYnWQ9YJZAffG6AiKjGXsJoHrNcC1CvrgPSF2Fhv7Ogs6B4FNY6+ADFxJRvcQSNNz
mQE0Slo01E5HLe66xUUNbWyXvwobu2vtxKTGq/RAxCnSP81jWDEXJIA2KrZDHL6oyPpeqnggpa7C
Bob2ig4ZOWz1cJ6bF01GBVEyl+esmNUPI0nFtW0/ijokV0MNl97kTntqu3VnYTnS5BhEaXHlK5Vs
GkkqhWn7h2nE3bDY3nH07mkwEOidSnRoHmdlkD+M8zn6TR3mjIhwyCp9B5cJCyoG+2XdjAHjxCTs
5x16ZZC943AI4lxyDOGIz5CWBivs5CjrDnOc4fv15S4enLu6yvQ6x2w61YoQVKv8RlcZ4FEBhCYy
19ql8KaAgX9ZWwB8235L/sStOZH2oCJgtmGoDmgMb30ze3Co/q0pusKMTjzca2kkT13ImNVS0R2t
l3ndVzF52v2yO076iPWFEI25X0zoikVYP3UpibxefmdmBjlbtUfhN10jIYPxwJtrOAvIFgFRX/qI
o5OHaUgAJFF1vg7oNUI5XOcdKzmh4bDXawYR0HvW+SWJbde55Qx4v1Cc9m6KvXIeO7wgBu+mR7A7
rRRtLwp0J99NLAQiy979qt6PPcNyztZGKLAAqhRFr/WKZgwnACgGlT6pcjoYRbVqCqQno3lDSbzL
a6ilDsFjHnZ4HYYu2IH5wo+ogpqCJAik+Ljm+MABER3xTj2xhuwANtHIk6YG69oW3iDUuW3bVT8A
aH5MTgVvj8mhLAIMFJP3wYtGoqrBKjBHd3MBorOdWiJxUiSUzls4ye+ESd5QRz2GQUmkKBqEJHie
Z150TUwonskfqeOca0X/iKUD0Di6ScU+498EbvdYjzwuF23ZPOBcvbF8bI0CanR9K5Tz5g0WIpV4
PtNGdR/VNFwYLKggeXfdkWKOLr8Ms4WMgY/RVI+RggsPjcFfzIAOI5DZOCDwviqYN42GF+4ViI0h
8721GZ2ThXyKUiiuhjNyPP/gUJzAT5j2FODhJoefQAhhhWOwgqv8HvbODW1HnhLWXBXTEwHFtw5F
do5qN6A1jTvW7LIQRbVnXTqhekZIyuDHk6DmUO85UbQvhHEaSqdmPqKvkT6QpztNHwzL7oEQB6cK
AIqbKvy/cXTn4PheVUbNrt5/9AnnhZpEN2VM575VXdtsuFuNUiEhCzPwiFyXvjhWBNZ7unnsc1qZ
PQPNrc8/MhRJfcrVtClS3uJURIQZyvMxs5+KWF44dnBL62ZRk4pDnKzLdLi2vWo6ix264ziUQY6t
cnbzTUOTYq4reK6L3zUK1gDE0qNGLebVtO4ZrpU0J8uBuo+CJRr5yRsmuL4Ld2vMQRBnFoYngov3
zjAVx2m0/HPNfqpj8aTqztxFLs0BMDeYRqIN3NloNQjLXUPF02uJPuzaygCVTdU5PPFoZ7fC3OaB
vBQ+Y7lxstK158bce4j0BFChJpUdfWbmW7FKyoNyyKkyrmfT9u4Z86XIkut3XxAJQHbdtbkAEPyk
rq9KM4P+hemabgYYNbIUzZT+hzM4eOAi+QQQDhv04HQrGfXpsRnQA8b6WzNC1ylsE7BBaNWsHPK2
C+W3iLi73HHvKDLafU/klk7urUld9mMMyNt6HmhgrmsHU5shBwxvfZasHG2ZD3GBtEN0azco5y3F
X7x1DQAFHpOQKNqGKUfHsjPvxm6mLdq+JL5q1/xboMj0hUmHFFa+JlzCh/quqgvpNQhWBPG9L03l
vg2MZmpTpdvapjsDmegUFvhV/J45vyDxA+npxWTJbA2A5QmP2ECnwM6OP3/B50SoTZxAiGg5zcQx
ZZZJ2PiSGQnp07Ehd1vUL954KGPnWzsW/J6R3us5Jd8O55DbNxd1MT0RbpLgVUO6yoCNKRFFEuNm
lMj2yZri+koS5Xnm9zqgDTFv6ijjsDSZFwDpvtW5iZLNYSoWhvskGuwzS5SHUcGswYLy7tvjTtW7
Ht7MWebRYQDakMLKJ7Oz6I4cdhHU5w4xdsEGewABY9H7EC3q6oTpgmhhLgpxMPqo3qkguOt74F3C
G95tSfT5AvRnMX4vhPtSDtnWi+ZL6vYtDQsmxUzDLSu99Rgi1LHzymSchNxwb4RoYGvrDkI7XW7y
0FcctA+EhpyiANcFNNq7soJdbA3L1G7ex3PX8P5WPJaIrn0OfrkRIE31GG9lmO1IP7d2ZYPTcCAh
Nl2MdILEXZpPlNzRXGzz1n6VU3rbx66P5Yl7BIR8EwCn1z4gobAjjSjYTs688cwxOWvcNFnB1EHL
6dBwFcgd/UztaJvhRvBf8F9dok8Ej8xEX4ES79jtu1vdliddMGMOyuDJV9WzoaNHjr2lYe60GG/s
ublv5+q8CPv7wZT7ms7KmeekKH+tgvUavnE2EF5v1vkpl8aAkIi5SuVQ9NSHJEMeqFLnwY05g1pv
0E73MHkwpkXfTdP91jIxQGpogGP3dnZKj9RMBAlqCzizEZd1Gr9GEQlBRjIQS+YnHI0FWMBlguBU
k7zyw+y7YYTNepqf5grpR2XOt1mIsFIRMmKKbhOQHooGJSULmy44incWQOzzLso1pBR4EiLgvHHj
XUSiCeiqpPMhhjRdFKxBXVY/t30+rEtC49J0EeqF0iHChWNI0uKX6NUycRlBiNjDG8/PXojuoeu9
p67XCTWsQcwgcBkISTVzUKEMSpky3xoZbgRHQ6gg/ujCdLG9e/UpqDnY90mOFhrbN2zseiuBvkRI
m9MMFsGkM5AeRfeowqMsp1MYKBIQQXfVPOfFbDHHyvGPoTTt/ZrxEFN6Nv7pvAnRGMR3XlE8t2V1
4bRoSJfCryiL99huN12rrpZH3e9iCYuYNZXz/BPbo+8Zr7pHvI4q/qzzvOsoiq5DDT4FV6tfkh5s
WtFVxMW2sQK5WrfPsTfwV8i65mGo2FyQhhrRWrBEhEODzI8xfu7ncMl7li+ftcjSA/On5K062lcB
EKxg3nPi/D6q4QXNcdihTB8rLwBfYYImhq7YES2wXpKw8aEx+q0ZUVUvpKB9T0hZx5nM2lmQrBl6
17oRd2E8PtTI6+g6XGaAuKxwGq5ctCvBeBywyfBQ0LkMSjp86xJc8ZltxOZWZvOjM3DeDsY7+B9E
Ogh8GimabHz5kKeQ7Bay4WA0jf5Zrdtb1yOJI6vBszM63WYl1FuSwNGoK9brkL20CS4lod7KqMVe
4augknkPgIpTGlAiZoQ02FlwAyPycqQlZqj+oS9RreVt/dCWpNY34+vi9ywS7FvlCPXRTt/sFFaI
Vwc+OqSU1HFgN0bNlhCR+oHbPN0oDoDrVpHljZOwyRaPMAGSIv5Q8+LhQyCBmGQH/ffYJASCsZI7
G4VzLsZQgrUTxMMccC5Ve56Q85qyQJd+uwGOiMWTQoHKGn3VjcSuZwgvIJIFyZKD5DJajF+Dp/ns
J8spKAXhk/l5DQdIbxRFGTX9mdvU8z4pkn2WV3d5DiClwogV5DU+5TB8JTJjLw2LDmpycMb2qVPM
kYms4f25laI/lORWnHGYBqInjWQToxNey2lO2WqMV992X3y6Ymth2sDE7P3odOXeMOE/zfarBY5V
hXh4GNm9zl5w4eVYeYVgdKmJX5BRQ571GN1nNsljeskQ8/Wwc+v80Z+p4vQP5Rn0jjUpVUvZHpr2
VdtNJ7szsT6gJJzqx3hczh/BY6vmPaEMUIHMYd2NSHd8L7yEb4JQmwGG09+NhL/SkD+3w/6HSa4z
Uc8kZ4948Idw747xpZNiBYOpc8ytGAE47vA4DC4rN9r7U3RGt/FCpNYd9diHZxT3GbpYJ6Yho4CE
YXJAecK1hp0BTt/4qILkzmglIivx6Jj9y9C7qygrq51rtgQrhRc1KUn4mBgQ1/1VZUOuCTnYxYJ+
OCDiO5dGMUMuCw6ZdfzpHI2C6kdIDBQaj+iWNsUP1mqV9Sa5b+53vCJgx4Mu3hiiTLYzVTUIYOus
Wx5t6qv3gDej5DPhFeM5n2OkSW6P5tuC+29PTIqgx3pLsx4M4Js1aoh8Ie3tEBn8KgSeAbPuDXvs
yXAbpla2eHIp9wlyWOj9xkqTNk6ogzi1DvKOxptJXsZmmdF4PRuYayUOy60ZKz4dnY6Xet9MhmuN
+a2fef5tmRzsYFpHTfcWJOkPKexz0SFzxrG98gG3jeNmDj4CoOTgkodw3Sjjlpf4wmGpOiSpxUHY
8ZeWKpF9y/ClFZR0U/Mia1RLDSnoCua1ZMayAsK2YmkFXVygHQVmsFKgfylWpiee+BqS8PRsuPVe
1MmHkPFrT2LHGjlyRNBLwJmhycgRqETPqExMBwe2EsOmvXTmewBxW52/+wMYtfgpbq/6lPuph/KN
JeoBpeuTppcHaeYuyIYfRU4Zid2b8gEJbRC46U5FsXHs6vR61tWL53U7t/Szc0tWL2GE2GIoGXjn
rZqwIZPi4NDLdCf3NRyf/Dn5YNoUHds+Q2lJOmg1H20XzF5ckTYj0StuWgOzvv3qcqp10uHeCuPr
wuihY5MccGKr8raGqM4nNK1ukfaboubszYaAgCiw+IbTnzDIYR0hchuh453Zqnqsl2dGCYS+Mexo
9EB7e4InNpDVAdLFIja1CC/cLCIUB8RDO0Md677N43Qi8+fgh0PF05lshiF5Nxp3W8hgIxYbMwxL
BDJMHMiZTohoiV2MVtbY4K3PyJ+maIt7wmRnRb+IOF4w4xRjkFzmH/3cwEkaR7HCBA50csTkJ60W
Jg9CZGsWw3Z25vAozAwNNeBwzEKbLkZApMvSPYe8EJ9duEVEBFxCtlMMGIGdD8paO1krU2nq2sHZ
rUdly5VRNcx7w/gdd1VwGgbvqnOjq2pCYuoVH32Mm8htUC9kGocjs6dV18AZk4l8ZBxJnz+govZG
9b0deL5rvMJtI2j0kAzPDGYgprRC8Abuo98EkjZ1YntMWxFDreis45DyJ8aibQ1HAS2spqyVsFTX
WYUqdaKDGKcFj3IcZvtJ4GuNCadL68al69Yj1AOrOagOVtSSKEMkXripdf09U8GN4PXE4BImB/pO
W2EP25LxKLUZu0wsDwa2IVB2Zott376u0z15j9hX+x9R4jwZvs2k54cTO2SMP5aYgSE8WnR6vI4H
oEm4RMjoRAxehcptV3FGgnDtQEVqIzIXc/2sbIb4Ps1MNHnfgix5rZRAn6Z7AolflD/TOTRjYqXQ
QBfdxKEkvSud6rGqE2sjqvyhKQJUE65Gz+0S0LGcwewaAENP693GYVMr1GjZzOpcvHbUaanNRhXy
LPuhuJW+4W393DjAm7gd8rbfGKxbQ+HD6lsaLEOo9yrnTWVt3mWdKTYDkwNwJRfdsgRmeUzlKu3v
SqRLVGryXpDBR5GZ7AZaBYSE0xEFUuts7XJyzwQjWn7Cl1oEjJunxNsV8fTQ0tAEMmhcjrO+Ktvm
e+Xp+7nAAZa4YFvzAh8BjDRn1XXOEzNfwVF6fghxrd0icejyZ+2TTJ36AifGHO6gm2xoMlu0EklK
s6oHImuQsBQO9nfXqPBxWADdO9LGOS/hdaPSqv2ME1SbmOdDO5S7OgwO2kfRp4H8btmnzwxJ4lpT
MsrTXWxthpnJYpSwsdnMji2maaPRL2Fj1ZN0czqrU/gd0d9Gt9XTT1LQ/0cqfYVUsn9+T9/H/xV8
FOvX9vU/PshJaqfL1+zjP/9x9krWzev7RxP+xlPi7/wLp+SJfzKOVYqcSm1TkFni/+GUtP6nKbRt
UzRagkxtxe/8F01JqH8q28JzK13LxNNnA1pqim4BLQnzn44rPU9rh4EszKV//J///a9Luy7SKSjy
5tP//0feZdcFgt8GSpMJKulff+z8/T//4UoFWN+mRcnnKC3VcnG/opQyinRqRS/CQkEfuq2ih4SK
IXOXOCi2Ts+P5TY3qQU6n/J31KE+++XL+q8r+u0K+GJ+uwIX0BS8KVSHrrZsRoG/XwFhU0nTk4uw
x6cI6d/CHITP86YllcBmeTqbctB8lqFxmXvE+iWsE2vbdiUCQFBkjWW8/f2CfodLuXK5Hr5zy9K2
1h7E2d+vRzR66Ho2RgLvSloUqbv0QRmiJRYTYdd9M2G8AEOmCvn751oLterXW8EHS3pTDkI5kxuu
lgv7hWpFaTeB4BHRnhF+XNDaYIrizciyQ+wRZ8zA7+2Whj3byBliKviyA7pnRV+8wDta9cYdueLH
qaPwufv7lbnLLfjlyjTYLtMT0hLi5/V9vrKybS2er4hJt2c/9a6bMb7JzBNymwc7clswR22/I90A
mVKARgSkhoc8WciVnfn34dKMBRucrMzSSNeuMY0HHQ0zCz2FYh7ALomalJmnkmg1jJiaSQ50mebm
ojPb/KjCO98b8yN6LEp1G8Zso5h3ST9SoEY2veXQLiWq6y4yJ86EBnNb0qNMUAGgVahT1dpxaAJ7
TcQZrx3OYnZht5uIYyoONBL0zaC0uQtbk9ESs5jzBBHbmV/b6tEug23CcBYxn+e+muAFbbdGElWn
9aWbV+HKqgZ5qSBnllHZX8c+kuO8SC8N6NS1YRg0YgEaBVOJhkXggB21d5IOLnI6WG5NAfH328SS
8O93yXWUslg6TPcnNe2X58foBz/R9PD2wdI0cWOS/jrMY7DtB/qNav/3TwMC9/nTLJM0P2HZChyc
Wn7/l0/TMBK7kb+xryImGVNHHtZPMwqMoWTrK4GW3/aMC64Uc2qDlvTvH//pZVkeScukxSyc5XVV
wvr9492xqXiw+HgbbPfFWD0Ok9xwreOqlCAHdNV98e2KT+vCz0+Efakk4AxawwsV79cfeMHRmSlh
FKRd9vFplsOKycWwAk7WnQc9/vl+DIaTk1ScR0NiukIeAwrszlgpx6puheHt5/VODVZ9KJG0Zmps
T6KlziGb8TouVbgRxqzWEC7Kl8yKndvCg6JC3VxR3iIHKOTwxS20QPz92z0Ec8X2RIiDsrzlifrl
HhqDcuPeTMp9B6Kx5RgJnYTOHeccefA5zQYirc8NIB7wWXl1i8CBHdYNUKKs9IJMaaRWtV1iYOiq
zd9vr7Xcv09LjsWjrOD2cKNNLX+/NJGhihGhLvd2aN/YhnFyB+MkG/R7pEzvZqWz4xkh886AgY4E
sC8+ffnXP3+60mrZXS1HeOrTp+cE9jR4STE0VrV/QaYbOfVkWXIXvBzDQcZWaZKAAbBgxRFOHwKX
2U4+1OWmLr0EYQfCg79fkvjTvXKFJRToUDYH+emSKmIXZmfAVZ3niElKuwFFrmH2BnrJYXzWP0PW
cKLVo3vBi5uv4Lz4F2F8AyXuBL2zXKfgSUof4xgJ5AfRDdGuGrzpRGjXKglKk5bEPJ1Ky9yAYXvo
IDb8/Sew/vSlYk9zXPCNjoXj+fdbOjfIjXrtlHsZmordHhPlhLIi56gQpSW2cGcVDLLDJFnjesuR
HSkxBSdRN+ParxP/LE7Nmy+u6fNLzT6vkY+ilWPG7FEB/X5NDnarISX9fY9e6kGTQMfZTHor6EhQ
rtOmPE9SeLTDnsYKOJAA4X9rfxs9sAEl/YPLZD2oMCTUstQXpTy20DO3f79C+/M6S1XId2ZJChNX
8etSwP3yjjIXcPxOWRU5mP2HcruKUY1KV+g1xnNOObQA5uhoTAOy90ntPfT4164fdeeNXg/ZozAK
4Cudi0cGGPri0gqMdk9RyD0PiT0GekUHNHLXWOpRY8bk/rYVSn9Kz2eQEaRZIHHRaJznEoGEKgzc
k0lzSk0IGIDGikseSDZ/gE0WAlczcc27uHXsLx7+z1WqXr4Eig8KYuHYLL6fvoSocKjHU5MvQTMU
8ityIRgvTtWrU+EBaqk0dEoEo6/Llyqd5eHv9+CP6yS9BmkLqiDl/nw3f7kHNAjywF74IX2e+Ucr
+hbRfncHhZmXQmg95nW8g9m945Ctd80MAyT0iWRior1NC5c0g7S/nXX6xQv1c4v9tEqZNkW7S5Fq
gV1dyrZfL6tzaRkRFr6v2zxFiQYHMyjieYOiCj3bZOFHGWTdElRCY5c5N4EP/hRsyzZ091McIEBj
6sKAdT53J4OkFcZ/2NajE2FQKMGDrUdS16Z1XhK9hM7hLQnMY2RPh2giEHsIputaAnGwaPit02Gn
Owb5kmCMCzS0z2lYk7Rd2ifPxeQuhD0h5m0eylAlqBwVE8zYp10TFepQ2sXbOCH/6GdRbdUc783K
Rdyv5y1aHnnd+5Crg7xsSAa1K+TSrBwZjoojchFGNGYpEVkxN0hjykbTsa9sJk5HklwAaKQVhTKx
10HWJy9EryB+JnPlIo3j5tzKWvHFxmEvh4NfbwkPqnZMzSLH+cyUzqdbYtStbvu2a/ZhWcZbS/fj
VUsEF7aqmLFzswvruLwsO0ygZANu8kDLWzW7x6ABT5KEoYS20SxgUhUjHyRG1dPlwTBJ+Ozt5IFO
+5vrLbEv+XNux85OW0bzHNFPxWu4agtku47p7GzZeXuRInqKi3WYt9QeNurmL96JP63mnnIEr6UH
2e/nmeGXh09zL8yKucq+dg33zLBdizCdFq1/bhRIb1BHJUFKLqPpoY8oneUIhzLDMkfON55Mb+oB
18ps6C+u6/OCvtSFHrHk8IeZ8XKo/f2dKK3G18mgC9K0IwrPEZxpmWfnKVM+M6uxCqXP/uBWX6zS
f/hUsRxj6XRRMmjxaX3KPBvYPIMw9onyYVKpdcLgTnZNSlhmomJeJ+b2RgAZ+Iu78IcyWOAJswRe
dX7uz3chZbExSgPyQseQSmv7ZJYgOhF1yoMVAHkDDJZsebp2pYUiTiSTuQqZJRSSlTwIUAdZZouR
jVMJopnqA1fMF2+E9Xn/4oZwPOKNQJ/psY99+mrqAvAq8uIabk5z7dPGomfFoNrkULsaetPbZ30X
3cumOXpm3u46g0pUtPM51p/jkOb2KVHOZVJY+rzIOYq7oqZTnmHwJmfq9e/f5vJs/PryLpeKWwOq
NN+oC+j692fHoO61WxbzfZoo7PyjeQhxyU8F/cReu1+cJ352Vj5/2rJUmI6nhPA+P6m9DUOnRd2D
4AA7czdN9T4n035tdLSL3XumOFe6wFWtSIjKy/E8MzBWpl3/xQ1y/vAIAV+hsmQr4UD389zzy4tc
OKT3Vl5GfnJIm2GW5gMXvBHFMF2lPEtTLYznaRKcq6T1DLGn2gGaxvcm2+dqKsfHsUiZ6tXvI36v
Xe+VwWXSYAnhNQzeQjustnKevcWuKfa2DA9+obFNQTpzizC+gG0RbHOpXTQWFV4oA4+i1wZL4EMO
oEAk4rZIgngdZ95bhL5SpyhXVa98/kDM7rqUA0kTAUermD/M5kGExEWWcE62ciSYJ4+ii0RyYqld
U29Y9s/ESc7Nbior47xwy63neLyYxYwISUf7vz9Pf/xmtRSuJ2juuT+/+V++2Xkgw0DkRr4f7Vxu
+S+B7Abp+jQ0ah9nxQ6VevJFrfLz4PvpsbIlfn/Fx9o0Cpel6pcPRW1JBTSVxd7WwfRWT3Bjfd8v
7yohm21FKyBpA4udlCCIGEUyBwhcLXGAiLx0nrrWmrDhgBJBLILFPkwfDRnVGPX7fjkW2GTpiuKE
+fK//01xxaQzeCyi2lu21V8uujNnjndum+8zeGZoyn2DcXO5xCIDv4IbQ0pIjTDh7x9q/WHVhowr
JYBV212KqN8/1caasHQRsn2VoKjuKLPRqRjuBvzMc+x8zEGVXxI4km2ySk3ns+Lxb8sXUJbR00iW
z9ru/PSQl5Q+xdwcBHJIImLw/39xmX/YaW3leNQUluf++yndMyiHAM2QieiX2JOzb0pW3REXebga
uuW8xJixl6hWHY8pdBUU9wU247t+7u5N2g8XFukO/5NLou1D58LigP65Hp9lOIYEjWX7vLWekPPj
GfWqmwYV2xnJc4R7mgg67Z5zAxizFzbhZ03QDyPbciuj4o5+9/Xfr8j9XHixNNuc34D18sJ5dIR+
v5eBo6wsnVUBPUA6cJZRoUOvy29dA+FzY3nlBZ4KJBHktKBdU+73FrksR9J9Gk71O+lV+DTvElCQ
p9amYJ1cqMGl59v73qOcj6P6sg3w/qZ2imtZ41UKbVdv+Olw2uEw8OluP1gl01c0EIhT/B19AhBk
C35yxji3LqJk3MCRQGE3T0SgW5p5cjXjm07BF4chpBoDQ8kWO0zHuRdgTxaFeNPDKEHQmD1ZoqDN
6SPaot/YH4yq5NiRDAdWkOHg+fVCBIS8YAXaOo7FrtGzc+XgnYDUOvlnknPKqm6kRkyXiSsI+4fJ
Gl81ctsr28phm2f03pN8RCQoh/M+FSYZ6FW8n8LsKTK+bKb9fLU+rVISE6PGQm8hFPq8StnKbFqC
lgpevVEgpMPI4MhDbdcRcyu0JD6eHYCy8iUJ+uvFVQ4n225JIAW0iAfC+mIz/sNKsLQlWAYEDzR1
++9Pj0urX08iSfciRzA89vNjNYwedw7ttIc7N/C+e2aSfFE1/qE0cnjUqVKZG9DL/LT+TGbV5pMg
vyufYah0er5RE9lCsrxibHrVtthiXcMaCC1gH/77++L8+08saebTWqAVo2waXb//xERlMGsdfTCp
FWJ+v/VQcSMomiYCLat0eulTtqxoTl4lHjLCvx0kkbF9GFGDEt/IaTAs8UaZptetUwyXYfYt9cA7
2MpNLzGKG2wuZrMrKziBEtfGa2BhS5HBmN9OSbFQfpFNZarpH2d1GOzvDkwBVdJxIJ0Sh33jO7wd
tr8BQwxsA+sv5UesLnTlPzlxne2ZWUEIlOKaSKBrNRvpNk1MFLTYXW5knG6S0iRiEVvkqYmG8okm
rA3AMzMBs0RWHO8HYeCMzM/zAq1c2dnvf/96fz6/vz/fkpqXzqopIE9a6tMDRXx0wxyWro3Rq6d6
gusirPgc1Z6x58yEJ6DJyWG0YMJRn8ABuelzWeyKSMo1rsPirMHRu6mhWjOTmJ1DaFYcbzEUp/y4
cHTN88SC2iVb5Fj92LlbMcGBKnKMg7ZfnujLcxrTzbfRTi7mvLsKogxoW494I7NwGKYeh8eQ3Gei
BJozQC09EXx4Wk30myGTCUAnJmKScPL2qAV2QWC8VFIap8IfIH01825QX46/HLq7PHO/f2mu41jC
ZRho2gxdlo3wlyrAm0XrBwHwIyuiJ+hGXnmNBgZZtYcBKbuDTR7dFlZuXEVI9eHDlwcTqCQi6b5+
8PyXCaafEzfuo907wxGTv0PsHMLpoIMQJweruQyGKyezTY4UtCOmYXyJ9SFUSNsB1XZ4Pp3HxIuO
jhGkBJ89V22PuuKjoCF/lVZAC1VAtGBQp+/xwEApQ9LllkADha6PpevjorfcDZO0GNGBh9l7UJsB
LwcQAhi14UUajdOxM7Nv9oDkfSQKDnPcmb24oghguSjDir0hldnOB7boTs197c3zprOSh8pM78fC
vqZjd+uN+CEDIPlEBIhbnbtko2feVawB9TjQ742F6GE8+aUOTn45/AhyyB51523bfJAQ5BCjhTbd
fisZWgjyBX6b+aM0EEXZZoCqM6qWOPRSrQbVvs0mYPBhEcepKto38YKIjNVtozGI9vDww3d4awZa
0/rHlBrf/drfGI6/S8L0R+mGP3rUMuTDIrqyKjJ366xYAaZOSAutWTUMeFKRlZ2qheFZvZZJHmzS
TH/E5Lv6brbByIXDYfBvpA+ajLOhvwk5S4MQse86qIhrKIfXWbnAfxv1YOtisfjPsI1DkLatB+qn
m90z98OWHOJorBYb7q3OEY7MQWPiA0bvF4Liz/Sl1B26N0UigtcBWVyyrLVEBVr8X47OYzlWJYui
X0QE3kyrCkrl5N3VhLhP0gUSSBKXmK/vRQ+6B69ftEoqyDxm77WrlJSxDYPow+DgBNtPFaRSM5w+
M+LQWYf/5tQc16Kx37a8ssHKLxpQHCHJQKvglTgHX7PV9E3/p9DQFBqjhLhTGgeEcgV3PQTuyWQs
3xktyBgapVhZyLFh02LbCfeFYaHyj1agoGhiMF3Asqm74yJW71YScQoSzjxYRvvd9yNpCjMquABH
cEBDtCeLtEfVtJ8G0Z5H8Eqs0kApZlhWqwxRlmP1j1P1GHW4buZMD6ds8K+TKEBA+yvJZ0t3CivP
fly86Lpm5HL3hN7djBq1lURGENf+iGggN84NESaxdJq7LLf+OYgZrjZk3Hh2WoCEG5BoZsZw5+jo
TEKmcwxl+2HgQotDFAe7AUjXoXewkkltvbbEPsNgjg45Y6uDNU/fTqM+RzImdt5gg/mvMIpY6MT3
ajFwjNZjdAiK/G5RC8I5d6dGeLdw+ukF6/bH7exLWkgfNfjTNJvo4TPRw4LQHRTzXYajGjb7l12n
BRPD8J6nO9vjXKlY6SiQvWaYknCIL7Hyjykiw8yh1hMrNw1SpbicCBAqUG7ZgX/vAN9LMgOC7hIg
VF4LgCOvYKpwm2cpZtlKHCP0gVDiOo8AFx2rJXfvm7Z/FB1rS6ezn/xs/A3C9lr18307LH8skjUN
GPzJmGVNkk3v1KngxMRb4KDorqqr0UMKmqcxO1pBoSFYFHARerQB9V2e2X+ZmRanqcJfaX+W+eKc
tpAdgopGdLJMpqwi/64XUmYDZwCSwa9RgtLuwvQhClb+qcwP5J9yOqj+tPQo4fsqvLiBeshDmVBb
9jujhWgIhvnUjelwsTD3OigC50D2F4u6znMJG0LDCA3O8F68sghubLauDHSLg2/x7kRD8Fip0MMT
XTyMN3+2xcHO1+lg9ebrIAZFGATcf9BYOy5Y95j2RFR4ZnpabVyqJUncttoe77W/+r6+L/ru05nD
uxrb5ooE26m2mKt2/Lb8We1YolzUbFwpuZzdBLRmJ7ZvadWPqbN+miHq91KK79BgUDG54tTm5lOO
fyl3CNTIkiAoJMgQEohUdfZwx1nuf9HM1cKZ/V9ncyKLvs4TrcFSCIZH6DmRtULp+LM49tU2Gdn6
TYl22/V2Q2cTS5bOFWRZnJfwIOctNTi4y5juUbc0N78ui5iLMDuUvdudzVx/LjUo+9I+ei7fVmE1
v5HnfWP1xypaPHI1PbqhDa3LNN98jGLZ27rwrVcgIyP7vl+ZLdOj1SRNdq8wmy5mSfGj1xJ3RLG3
3QBXL8mZOBH1ydZ5fRpW6oGOiEnc9n8I2X0pHf+VTnq/tNZjNjHcHincFwJ0cfJCIxWbpdDb52Zo
7BrGGm39vZpFu4cltfkqiRjPcNqb2uMNLalBBBvXgzn5bxEhKXcYAEGPbYzk7clTgTzDKzpUdU+0
K8BRrCHRCfvzoXEVlOIRwL5Z0Gf2mGGIj/9dfPcbC90HFeyr0Qr+9ts5pyHHGescTyY3hgl2F13J
clxL+07gEOuHGSeq/IwyKP3M1nYjcOgRVbfhFQhTaeE7E4dbM+avC1RewwJhANgRFGX02KQAbzEl
elY07ORKgkzVTq9qrN9pXoDHFuJSIPlzpfHWzHTBKC++fQtTZSXSXTB3r57Hd2g48qtYgqRTwY0p
0NcUiWMXsa+r+eREGINm4KltZ9KEUuDMzgV0sr3L5/4rdfuPxQhPRo/zqI/yPyumIV88koDU7BwF
UGEiospV5gmy3L0HZz7Y7ljknn0rYzaMWE7tOW5b/85VczIV9k8b+Il2alCLuFiHIsrROjmvIi+Z
Klv8WylnOEjvlWAUVOMOTy+FgAaiW1sUO05Y5ccC6qW0rPxKtCZMM1QDi0Ci3du3tpnfR2t64z3c
HLv5UXfzFYQmeHfzybPWu941E2yG+Haz5p8tFy5ZCjkIomoHmK83xYiM2T3Oa8bx6nS33HWA+GRQ
ket8TIKJ5d+SGkc4Re/EqaIX497dtxOJ1q4BWGrAWF6/kLn3MaKniFNep93k2ROriPY5kmDcetsO
d6E1kfYXXNoVctacvQk/q45LRT4C8+mcYGkM2htRHxogbXYeCLbuUMO8XBOIQMAYQNG83rtT8WPO
7JvgjtI9LedJMmcrrWE6qgYTezidDJgM9qDwGEzlsFPhQDEwB+eyq46jDXPYszkzW5lv+fRbNt+W
eofguPGZA9dh+OVCQdhE9QG2kB3FNPTiFeF06sL+ye/TsINePraE8PI1FssHTfbzuuJddqOiPeqB
eak1zziFU45gKyJmfKi7pOwruM14+2CNX0SwnsMsfCyXAQE8R28tlv8GMK+nnICZfajIy1h73RGq
QhLOaFOCt9wRSbNW6LmD37HbEDVDSmrENEMGNCm2iC6ANJmeGh05BxkG+Atx8ngR8bDA1XKgDZyw
fVRMB68prFsWCvO6eG+MiO9Df7o15erGJvdLnoOZCH3C4Ql3BLQg49VnFR3y1zmZxH5ZJTorawHs
Y1g4ysgAiSG4NXv8VpAjgvQRVzXeZ8cqTj6JPOVW+LZWD6Slhl9gYlMsZ2ivWSYeO6lgTZEDuAVq
gFmiziKBQt5UbU6Xrbgamrs6shZOIs2ikhKHYswJW/XU2f7AQHrjRHSonH0Pb4xKUdqrLYKojY5E
RRxaRUndgATl3gQs3WPRqDrJ6qwKLlCmUC+XrEaFeW8gw7Sg7OB1A5okFAoAl27bzx6HdvV3I4f3
tBxRCXQXpMTo/HkTM/3lMXi+rM0mmBm4JyNkywRZH11fz3eTY/8giK9CqJ3hNICv9YOPMt+aLi1t
XkTnfimNHzIdsYA4/2XNV6ObpDMLrFiDfOmrwdrZhnz2RZ0wUaOq9t5Nesy9HN+0Oz0NBd7r1jNO
41D9ifRfMVIoGZ16y6FrYa+tkxwX4sJnY9MDtYLXwyzyB5HOpyDaYPc1L6ULsK9Uv26VmE7dXfDX
+XH2aOd/Z7cDzaUsbHK++cp36uZcLNmKDSSlrgON0JO15dFtRfOKihzYIMIGyoiJ2rVb7ZuOcrat
YfjJ28MXcsGMcm5GeRnGzgAphD3IxRgzQiwDU8AJZuA+UeYr82uqS+F8kSGXOO30WYXEXTrez2h5
Etgh+XgdF9Psej+F6VCJSHjbWACxLJtrE9dBedeI9iFDMgITTP7JwghKgkviAhbTyS2Pci0gu8o3
/pz38MwZhWDhJ5HpXnjts25WznIoSuQuSwmrrndR2ItbUYUIzDEg7/PBYgnusD5y7KfQkL/DsIBk
iPIltiMGfmn2qHvOMsYzIJYBU/XpL6NZluO+9d4L9wl70NFW1JG+Mb7Am5BHuEFkbxUl1MnSZBYX
nqG+UUJSi2BFTPl4DDS0OoeG8Ua6xJwGD/h09mx/YZ2vIFCketBwWWt3/QlnjKIElUeaPCbdAJWi
1U8oCm59thjQNYyPFXuWEWDq67zyvxwSxzrZtGsBewz8hEupT2uGC8UHWxoY0Z/Um0BipnC/yzwy
D3zyml/ueSUx9jCGwEfoLqZYlyKIfWocGCuJIpAx9qNj6HPAbrnyJCIlBDg9jyGuqSGnWxgG/zcM
ivUAX+d+zV2SDYMVVrpX7IvWN6Ids50tuJ7gUuaGD6svX1j4n/yx/wV5QG1u5TdHhf9w8hSHWSAj
fiAZVzFFad2DmgHoqD69dhWe0RGZbOl0BJmzLdf+na3qldAQWDHIupKFU5mfnVFcRu6Fobfcu0Iw
yarn/OLP2Bp672PNeE8UWDyqBbyn7j6tCDTAenUMBnpQg4yN/tcd3b9O5Tmx8uS5AjsURvxfN0v2
IeHVH6aR94azrnsZUrzDfSrRNgq8jbI4G4P3WtrwSAxGZTtLg9SQnf9trN5PV5PlJBfsQkMQ/Apl
HRriPA/jShREV4wUUX2EcxUXu7kjZxIznwdq6mQYQ82at2VKr4xTtmSM+qqK3R8n+pR1FINB2NxS
4cBj7cXHFHApdtUfrstkXZsXXO7ZNHsYrEmocgUFiNWPhDPwKKn1HeEnzCjXpXnlNNk1NoELikPJ
grAEe6Q4DEK/le6IDcpd/jLXLY5ZuQBK6/CTjKUZLz4I8eG57uxb7ZGCUG2QaF2u413rec8RgZSW
LFOszsNwLCk7cjXvRenFsoz+trSRh6wdrAOH05PKGCMEjJzUTJO2FBvXdHYxswQYm+CIW9AI8g6o
YZFZH8XgE35yBYgRUDHSXgdl/u3n7S97kw55qaK+g3JHWlsyhObrIlvo1y4hZctCppxKpU3m1p+p
nQB30DXpbZXL8KZPGLrU3IPiZC+wmYzKW/fC89S+7cXLDFyZcIC528mZ38nTGIu6TDwHaFTvV1t+
lrgcMShCMS5M78IliynHsfZTUTcnswPCIUHQdKP9uzobuY/eGa2688A9h7iGTIKwKpOBne5WqFMR
hJQFRP0duw4cWN+BoSVQfNfTUB1YTE+kzhNYmhp2fwn7+zTzJiKFOHvzSjd7wVyYHUD1UaTjPxs3
N9zc+WgUtkEyorBgq5lsioE51UgFEpeZW0Zo0WUswLrV8FX4oevj/31n0eoclmG96QIs3lCRmyt5
xyyV/2zmLbYwNIOiwEvmIHk/lvOVLkidlds+VisBaFlPvxaFdnPv5PWLTQrJc9F860E6OxdwNCRF
ohA9rz7nxnQnTXBALlF3EMz1Yy0reUo1SGUCR17kRM9jGtOBECo0woWX7jiEq0tV80ukNIQi8F9y
RkdMoEjY6XuUUJ6jGcHQBxIu/5wHEmiLUtDoSyVOKUEYcW7yzEY6DF+WgWhNeya5lZiiaZoZqsly
L9PQeCn+n6cH146kI66NlPIR0XytAavYqElZ222gGOsnL7L/2tV6mqq6TiyrEQ+mQuqTy/w4hH27
+6oK+wSd4aODb9CcrbLx38JggOBAvwe9ZQSch+PX5TmDnmI9LVX3FXIWJeVC4TkOMMSabE4CDi41
EUMYWMu576l6cuzNbfEKADxOgajsjSmIDmLCB1Jkm9uvIxYmbHFzsx0mwKTe65mkG10DLDH5HlD1
/4aGOltS468tFq4pfHOpAYO/alr+1vmUx0Fddk9+794xiM7ONtXdFQ+j1mMTw2VO92aXuYx1nU8D
39liV/WV6xh9yij+RIbT7xtStnEqM1ejOebFm4nxedXRzFR106rOefS2BiYD5ehUC8GibvCfmF0T
UsSxusPmW4BVIll1at8DFs67lKQ7fK2Z3neWRDomvoA6G3sSTsmkBcwToLePjaai2O2mm1221p1K
VXFT4BBkSWylFK84IOZ47iglQmUdZ5uO3YlAcwSFSPKFYazbYyPvK3TAboa5xO1fqiJCQxfYAPoz
aPuepBOO6LEbPJ6edhdsGTg0SzN/DEkTHOoZ/GveyD3aCbiIJi2C8/+YJVc9K/JX49EGk93lYO2r
efATW7QfuQlJNnWTETiQPVLiFg7wCnMTF3giPXeDZobBViJDc9rPcFXyEfkyQ+pNMmj5d7Pg4UDp
FD1zBMfCTJFS0dCe5hMzI+/qwOmbrebNsCUQdQW0Tv9JqZVfQomclzCx+3kYL5lb0lQyvLWc8dpo
5L2evWywXPMSZSDmq3Y4aYKKDtOCMUNUBkdCVIVJ4T4UdfFJC9AmgHPjOttiBJT6CymHw9xOF7Rl
EQ+OV7JxsVpKx3piP6IQ/43FbrKW98mGJhr6WzDgHOyRMiUe0owzJ8aZvZoTz6X1umLURZT1ag4P
4CLPglkQJNOGr26iH8tiUp2eqMpQKbiTBGZU3UxGukVBd8vrHZUN3bvTklvQF0QnkSIt/ZmHqMsI
1xJ5fx3y+WxiklTMmLqeCkuh3zkI2/+scUG+2CIuXMGsqZXvUUdsTO9Rp6/Vu7K1e3VHpDjQzyDy
Yk0gwyQYAucchNWn3c7JQvWaOtEOkLAfa4ALazWS6hOQXzbkHbJlN3gY6XCDxkhSk1Sg0DiyqbJ2
INsLDOLesUA/Afuxqu+shcBO36OacYPlq7NyEE6S9NIZlKBtM7X3QO3HFIIv7UglPC/Du24GFZMw
cmf7zmNrXXD9fM2VNkBU6Yf0T1m7IukQxCTWuIrHgjTPk1+5vy36yw3IS3UXOpJIaGCxOGhIF4pr
5lMx/KVub1uVOi6td5cxUG91nt2BTEdVambvqmH+0WvVJVY7DHcqhPsy4oCPxESCoE+ykF+02Qmj
Fncb+2o6MVgTRDWcSWi/azN+RLhOf9zeLy4CrCC2ZuaRHSvfJSM8obbb+yzt3pcx7jG8k0IXfKic
LyYFpWr7qT7Dh+DYC96WGqrJHDrqAMGsOPVte0B5oFjC2GAM8VV1BsY9p81POiXLI+jhsY64FZxI
MO4rLyRIAUi28qcxXYnKNMar6bZYh2qjvNCPH6MKBDa3+QSeaP1ifx5HDaW+SO0bNn1mo+R/ezB2
DpBWufjyNdEyvG/A9YLI7c/o5qnDtZ3ekWL8kVlefZE1ajLWlYR0YrAtbQjkkpDwjjRzD+7ffjLS
k0/RBDCMRocC3XwcJ2IVoSrjvXZx5paDdTJTYJwh0rnEg9+4m5HgoCed/V1TzH/Nqv5luR0mZrf6
ZOGVMTyc6OZbKYgMtihrh39i1dXfMVism2djcmxNbhYXChvnEPkXPnuwerD6WzHl/a2rfXevoiXu
+HbYZiW+BwS8my2mdoCokLZmoJ+gIJFBtWtDVe+h/O5ZazwFc3v1KpXkTDoDa87OOtp2YT5jSVYv
07nglznmrve4+F1ztHviBAMeRIYlkX8ayDiNdeGCZyKedAYuuBvGVd4b+WY+G7lJKWLeoxv4TZLr
ZiHhf2G15gTbLHAKkIt8HFM1JhA3uniUjNM1E8SVV7lEFbuD0/Pa1/JvF0AwCO2JwigVtMPsTUMw
f1344I0DwFejOQW2n5NCCoelKh6yXC0nx8g+ESI1CVkqMBcAeiZzbs6HDqtJ4cl/aQ7PvYK5QwvC
GDi3lyvhKDd0XikOObQCRtjMsZlP+rrCrt5j0rjOoBIRQOa7dWiHx9DhNp3GelsBW8ngknJU+LmT
wHDk3+gCxlAy8OOhmeYb67v5JqX3YvYBbSP0Bcv35cP//wvubfmQHQdoZDFSeSgD1Xrg7bOeszBo
H9px/WTzUYMtY+LW5jVcZlP0B5eJ/dA5AN+MQe59CzgAxCN9hwyJ1WBGGU9fwJpxDV+hurPmaVoS
5CDvm2Iw2C1YS7I07Mzpm7zaiM4ib1mAjgYEBS4j9Hbf7crOdyVYFTe45DblsdvMTBPhCdicWEd1
NkNDp6mtEyvLAyyGY9Qo50QhtW/z2U9gIMMCMLs24Tt3iPoh2WX03gq2AaypjJeMjPu66ZwzOyL7
rftx+66JXX8mcMkyshivCASEc1MNrMHL+daK9VJFTbAz3TzgulvtR3PJv2pQc5RsQbLAIbkYHHyk
B01nFWyL7MnrD6b/wbPO3RQC8Rhb5lUrIjA0BPvqMDnN82wSTGN1Hfxekpbxb2CPqlsijUxpbFSs
fyYIasr8o27GGzJP75o6T7BRxXEuGP+GEXTfxSAi2HVKJl4tlPdcLl/UaiR1Uy47XffNL5AeCBq4
mxbVnaZyfBcM2s9CyF0oUTgBbXKuhkkxk7mzy9yldc4oj8+lUveFZwzEazowA7RMoDJyo6GwpAZs
L6MTqbhvSmYZgh/L6AcC4RWCKB3o+iRq+c/mLthlfW7DTNm6aqz70/AMV6fZD/14DQsLLqTpfrEn
IDJELOSX0rCGk//uz3mDlfgQyCF7yYK8Ja28sZOpW84+pDFgWIB0PBcnT/Be1AtTIu0atHycqCvE
XEdYr5NKbXAV0SfCQaDF0Uw2MvHA3covM0gBPNig0uwkpPyJDHM1gJJHXQS1E0zWwB7IqIL1Lhyd
hzrHV2ENEKOlhfAIQjLPoAOBJXJ+Mm3FaB+Jbwvb4EC80afFU7dbqEkJMhgJpGH108saVLMPeoRM
vb1o1Z8geK0IzI4zQOT4bY1znkdPQTXOR+FBtZBrehij9BYIvEcIpZd9V/JwZVTthpAvDYrdnjgo
y46eEZzsmzoK7vvx12minzBlhftny30sRHirFaUBtcMtKOp7s8kZoEhWFBUnCw1DHAn32hnrB18e
aSPz9GmvxXNXenSVjAx3i3KW3UTlR7DPvp7Wszm0z1Kx1yfcet9tir6gLd87+FTcKdF50SIpCaan
3X0VhU2EsZuTPdCJG9LbZ9PP9FOlWMsStTVhutlB74F+TcTSvhNhELMHI6eqopuXAGVTPYSHaKbp
qOSHXs1fMVf3fQuhrbRBiVQlk26niZVBcFk/83lgBhfXbgiiuAke+PRqJVDYqe6CIDPPxXZAsyO8
so/K494FeyHy7sOfsIaFbnHN2f54ZP2C5ULH1azeGzlEkDFC0E4U6M1a3+vCu9i50C+kXD+m05Po
ZvBqUYFTSK1vmhSsnW6Xp55rq8sRfG2YQJW2RKWJq2R3u5PBaPCDpusi0REj42VW3Me+zw90homZ
eKX+TMoGxSeYVAXhT0fEjwYsR9Ld1G25JlQQ7XReCvN92rAsKvUe0RFlcQPWn7gGPDxB+lqj8x50
GuxkZcGA74pj5fz7/8fj3Vc7wcHEvRw9wtooOWurCMifi4XPBzpJpREZIDkUpNg2K8jpCp6WdkgM
HfIEC6YF4ST+rg64rUwaF9Nw1qR1QtaPrjKPZQlTERI6aMD0roVGuROvGVbrOE9tdiXN0V9tcik2
9YmBqymrvs1Z/AU2F3ya1ZmiF/AYJkNM6LxVhEOjUKKWJmGTcCmN/m+w/3C1g88K9L+0ioaL41kU
cOHTYjLGc1rAbrw8dauHvebLneeWmFv1pmtkMrUJNzn1YPaSNv9WsqJkMa9VfXOgYKZhjUfOFud8
9U7SGJkYt8xEqr+Wbi+1L38JzvQuHawniZfoXFWgcw0V/mWOuQ4kIAn3U2qQLX1N+hVZJM/MjoA7
prwgyi1+ZDV4F/6nbSSAyMeVGDVCrO8Mu8DokEDpTUwQR59Bj7ApdksCeMjflX716wRud6yzBkXz
ZMbOtl9cIUuHrO49z33kb0zEZv0ypfqBcHbGNjhpqrX2qDGDo6+sj2Yu3ghAv6UduWGCCRyxj78s
tB5rb2HftyFzIB66qD9StvryhfQX8kM8P64b53c2YrgAsknB00YtnUKjT1KZxKjqCzDKjsu+e0VB
94bdDnNb59G8toxaZh9eUfO3rtomdmz5ymSTxCTSwFN7Ptg2s9aInh2N1mdRv868pizdPjnRvjSa
Iu4bnxyoBqoVIMhR8b4WWf7Psr6IYuB+4tyGhIeMwJTU0hq4296xzvCcqZ5hGPRx094KTfjT1JMU
WE7zJzlat8rrj21a/RNik/kpM57Kxt73afZBJltzCOlMGH8sBOPZqK1aXFpZB7nSb+e4Dks0oLJh
oeS1vLNgj0bxFNbjS+AVie/8bdlgXOYRH2mIACeCWtpPw6c7UcoDyVQcABJZmGakxCKcCtYPAjSH
DIxZYdM9rOVdCVgSMTZ/66lXcWOCK+rZQ9alAKG1/imCnDBnVz+uVLKVQYIV4vPHVghAxbZ1yhv7
bl7owXUGnQqBSwsk+oJ3IdqHLU7AUo8onQX0WCgpE29u+lJHKcso91Nro0yaF23aPKqI0ajOYIgg
FQHVemycbCPx9M+OzXpaVEPOQRVi981hURlsrachShM4iWpv0uqVRr6hSIH8t9AGZsyuuJRJq9mU
aGNbI5wxjZun08QlqoTuy3YPzoC9YqJExHJwrW3S5xpCfvy24uHg26SxetcueqIqqvVVqSpkqc7O
ZSV7mZBUFHOZRBBk78aAJDaJ7iXOgVL65ZacUGysPgLK+X1L0orXDdSIoQeYaISyoP3DBOHItUoU
s2aj7pVrf1jX+m+aEgS3yXia6F2oc1B7yC5fl8oqD/3geHuR56g6moIUkm49BsJ+kY15YUK71+b8
V5k2sqW+/BpmBBD5TCmOmYLdiTZeFJxS1lPjOWyqv83cUXD4cNDb8VVymEDWd/gstvtbueaL122k
xKH4cqzhUIBEOVo1gESK1aPrLnyvffakdfXeAZk/zBmRtCXEtv0Qjld4N0dCAJjcIfDKyevs/OXN
dH1aEX/tTq7Xf/flxn5jwq/Iq5ijRy/lhI3Sxb7Y2uYPqoeDUsXrkPeJXXY3pj8881rEDh7aJgA7
XnbeGDPEqBMnFCeXWw7PB+BAIt242C+YoRjQBOyCV/C4XBndPhrb38WNwFHa9Q2+X3P0BmdI2lap
fT4PHDklJbEffYFj44sPNo6TnN+gSRbg9O4N0nOPSN95JyrAsbKP8B5wTNgwn2OT7jkhXYvTwKSu
zwn2M7oRSn2JaG8AWJYxuOMN/qg8Qj8QSSzj4FFkyaSX7r8JOZ5Y9Is7cPOsCxQqb3hznAVcWoCO
kBkBLkZGx5ug0Nlv/2HD1e1sL9JnyRGRRtY3tEHGIKRf9z4aG8GVgIIyePFASOaOL84ZVopwSC+t
H3l3/czTU18DynHuu/ZR44k+mDiRBfKbl6Ky7rkrgeuhvg2YYef0VHUtbs4afuaT9WGgC6EUrCgR
1H/2TF85sHRs+5XaPICITtxOwvVHtXpDAdPsQcpcurGcz9Z85oXV+0jwdRIDgQlSc7KTtPNlp6ie
3ZPtufcZ3XGRPtnBgCAsYOCpDIOhRvDuGgqte58/VR4zZcIUqDVfVbveK2FcMIMcyCO9Hxfn2RUp
+o02TQzyF3DiBNe8KgHd1NwO7MerHsrL6HI3EqqLDgTupd2C1LS7nwo54S4FMLGH6Y3CG3hMYijy
TLwoGOLAT/ewNX9xIuJ7c4Y+rkL1Jlzo9uB0cLoDtD4WTL5t/ipcZorXnNQ96K9H5kKkgVX5N/Jy
n1q+bZPQKFH1GuGPZyCfd4zgMBM/tuOlLk62/RuUFgWWHO3dX2IknVOrj1Hmd/si/ZYUymFHNlRt
Ar+NZNw2ob03XM+IlagPSvdM+ZAbm0AkdpFYCd1gRqojRvumLC8ECWwxHCPbq3aoGQTwiVzwcW7m
MWWqLNrW2j0sZIrz8fqLORC9MfM8lC3r9/y+Vdt1miYyndgwm/29Sygdis/5SzvLQ9S4dwXhUlU6
3myd/WCR99mXE8k8ZawGCuZG2AS+dKC/3J4lTlC/VZQn258EZlrlxv3qvi5EDxB9UIJbHsjiKbLg
EV4fQjuD5Y/vjhyO5o2YazC1qQahY5FFJ6IfeINJ1gJopsW6Ng1Tox4s5Mg+2eu9T2C4IEZVelx6
81xlLslZYbYzdU/Eef9KcR3Pkfry8vIxcGhNqyX6FhOPv1n3c2yjbUdQDWerXh4ye31DW7vsyCp7
XZB0tqNx8IKZgCAA0nAteNYko3USD113Po6e3ex7xqpg5g6Uy5+aYpwh5MR3CofTJ2Bw9EwJ5FAZ
iadLTG3yiGH7avndrZlhdULO+zQx9CvD+bF6Nn+WYEVpRhmgW+9VNdOLM85cFhqmPBqHQeuv1uS6
UdbFN1woSxG5mhO0z44JufZgtNvvqaviiLZoR5D5U5X7EHAbEmGkdnpSd3m/KoaGK+Mc6S3u3lxg
5gqf3zlA1tln5cMoGIwMw/C6lAw/4Rwet2p9CLuDYTceUyz0TF7mvZGUU/pWGbe1920Lds2k0THD
XB59ybXtjRgGKjFwK5YkSrpz9mQIpEFocAjm0CSIuOq9HX0myuP80eXOt1MNHy153fytYbjmUUQb
10tSRtjAAV5h1GgXt6zMG5ZU632fp4LedeEWXPt/XdXiykinEwIOChKQLklgVlevBjRsIwcWLJuv
6bZ1wwMDpP3EwofzgvvrtNj5h2Srumu7MZnRsJE6iF+t8X9KQhSZLvKPjJJxQt5Z9yLSmDeG+bNf
r7kMCpR1w9O0WjZgroBTicnd0sIIXDx1G+b+vwL/5r5L8sJz8CykCvxzwNlblgf84mADQwZ4XK8x
RoFPmCAgbkuRmKMkGgmJ1M7OrUSG5pwMikEfec3T2n7ojlC9Gs1Vvs3fSh0uR5gBe5KozXJ55/sO
dk4KVloHOS6iTH67wnOOjg9CbUEqnoSWvCpjvBD86lNHiTPa8/u5QJMLQLFTcKycNAwTb9eiqDvi
EqJpG8yLGS130kHHPOjlyoabMCbdvTiWvclkLWrmlZxg8iT2eMW2OAiA0V1lxXPm8nlWfjgno1WO
M4kyyMGMlT+r668haekysbMQjlff6niB4n3IvTXJ5UeYQ+sn94S33CI1ekFvZ5byy5ZRcGgoXvmw
qFQsXcRjvSlP0BU2hNNwbeo3o/5HrLWdmIH5UTduXDUq2qWNyJKMlIhBlAbjXuNe984L0QNv9fp/
Uw4pklrpf8vovjctU8+o6/5hlCWzhu+HthqILhQUh4Z0ZqJwtyztHQN5/mCk3O0kI5Hd2qp/Y4Z0
whaX0l6JSZkY+pCSZ7FzJmHPLPxTaiJLVVmkDtaUL+dqrf7zdfVW1/YnCWPTuXtrXg2NQ8MQeKrl
NrbJ1Iy0rkv39MawzAKEfkWmkYdrBO96mp//x9h57UiOpFn6VQp1zx6jJhdTfeFaewgPeUOESmpt
RvX0+zG7Z3e6sdhdoJCoREZ6ZLiTtF+c8x2jbKoTSOxMETQQsrlb1JP+Jo1mWtHaQbafvM+uYG6u
YRLbpHbAXidIcKBMTbJsG2PT9MZ1IkJ0V0vrxxItC15UuhsTGKZZ5xcU5RKawwBKoJweUW6S4QNl
FMkhG/QA0UVAkK3FBshhcFnH9q9Jo6INx9SgEgKzTfBGmjpqValg03bqV86eZ5digUZI8iJNKlow
Eoeu5UGpY7FeuiI5mCxxHiiBvzBXhAvNxmCNpAM2SashoSMsgOO5weK3zn3nOOX+m5amINth0A5a
vieOiRckZb3qFfbOUZq7MeTMaUSoNqPyn9g5HET/mPS9zjORdkIrXksJMDwiy2QJ0hnkVn8njcmE
KIPIuWVutCmxxRm2U6xjRWCD05Y/anTHVVJZeyoa9qxFzmqnc3m25OQ1+kyy++YpzkHRMoRYSYcd
X02TGWvvuVjBL4Xj4jbjVsvkSjNZPRnVtG+kbdHmilc37V7pfdHn1ITBaQgNdlMEcaVnEJiLmlDK
CZ8NQvgVVf17lBRvzgTiFCyAvdST7EWJylk5OdkQIXA8ahkOg96s99qgXgBwo54rHF5X34ILoPJ3
omJVmPexlc5vmPWcDeMnbSPC17byNrzlULHd8ChM6xed3Mbx0cNJllK9deqavNnGskRgZa/heJ6c
aPrVO7g2fDt/yQpGsLiPniCZDctJAVdxc4vZnA7BL3mUncPOCdkbLB9qYhBstgyZoYBXWStedOWI
IlxmZI7xyDBeC3ajlknjq0TzFJTqdYqik2sP6Qob3xYl1Wugl2920AaQpchdRYdoYjVdTngc10Xb
gncmYDgyPwwjH3fRZLz3yn7owabPClC+v05tObjoEodxF0TiIfakva8GcgNbeerZCy6wuAh4PNFK
kGEuStJd9Zr9kD1xh4Wlm6LDSpNDJYabXiAjJSbj2Y2bZSv58Ym+7BZsIG5MT4nqYG2tdXWwiDt7
H1X5NiYugfgCpDdm2DQH1yyfyBXaJZxa6yHzER2AhDfOWFzrLTcHgOSC4I3ahGWsA7vt2WU4Ovmz
DAwSFJ04EPZ2NX1n2XxX4QQps5g6NVByJ43+PQtv4Aq+YCtjnOkkuHrbPFiCeVmEeOikBOl6nAMh
XqH2onmXCM3rhk1VuRma8RsHukSQyzNKHRvTPotEy7DCMCnSI9AOyYyAhn8Sr2uTd50dkrPyC7DR
WKZvxQS9aqqZCrhWx0o3dpGm9tO2drn71EhVPDTvg2pxtJaMAVWg9TMPYFxWts6J53GJggB7Kjx1
9ldKUMISDu/tLTiTx5y9VhpMwdFU+D2DOgXVJCA6+9lOH0oo0rWcTmYaAtH2rTV+4W/X673dlBJ0
HbKzb0rfXivGxDAjB1ZJWsHqEjcZzqOppzP2vnqzMddOKs4euxOiXnFqEBXlI4IPOVQ5frd2GNor
EofAlskA41kOaLV2zyKKyrVMBMVb1IkjyrGdSJEFjH6+HzX7Rw8omTKL5zPxb9h8iLbp2aExJSV8
p0TXneahtfTrDNINjqGo0miwwmY5uWW1DQxTo9ggvAsN3V1m2m92PM/28ous0C27lfWKiPJXyGaa
bRNP7S7H/sQ6dTvDn5kzoyhrCHwln5QIuI614NTsymHawNqzT3g0H+q5OETF8d6DJKdQJXqVpINj
9aBUG+7z+XKxU3FJJQdeqlMUWr2WrzMxIKQES92Dw8Hjn58Di+MGPL1Xx9Zy9uvOsT+h1i5Vl7GT
HePXMjOL7TQMaLxqca5E1yz80OVT8++pIPDRAgdUDecxiQZ4O8g89ct2hxmqY7hV7KnE6RDIuCis
ZOkmSNGZPx6C1r7heLLWVkYCttu/ypxdFqO0AuSz5JzNm1VT+JtMQwLUCpOqrW0Zptwq+wJx7Flp
FS2cF+LeZs1rFhfowBn7y5ReRWNNPUABWfD8eI0MA7Iea8gC+f9KeJspjd/aHpPPMHCNI/8Irqls
nqLKv+9Sgi6VmeM3O9eud27Tz67CRWKjaJBtfq2M6IKLF3O1J8Sq7lL/gHCAR0eyzyVveJy5XwYq
f0YKBAX6fTRnJltMep2exDS9Y2DmUSs5m3jYSsPaoYECAwaGoAjpu6PJ/2x1xoJAA2KGMtaijaLH
ghtiRaRfzmAo3LU9qY9ILnOq27mWEDgxYvdhlOOrjxB2CQkjI5GLwGpZn5GVY2SOfSp/UPSL2AiO
CPDFui1MwbKc21+42FArJMpZ9BkojfOF2wlbNh8dAtlkNbrNlVLxpzDJS4zlizLwcQ4mkxZ6+nkT
+5bH2K4jqMmJVF8EpK5SradCdt+yYfjyqwp+SK7vxqL6EqQgLJAz2ZQg2c/g69CyZo1SWaRwcQE3
kHFgTMFaWgmEEWa/LbclU8HuriW9QiP7tlZPYZ3D/KLPMrurRmtnD+7VCNt9T484C9fvObzu88DB
Mx1tIilRwFMV0xo7OV1xDUbFNsJtUWCXl9MbJE8uDn44mpFbb8eXrDLg3Dnai2Psy4q9bGAheSnN
/FcaT0hb1HjuSPM56ubw1enpHqI5lPVK/gxZQk1kMneasi+sIfk6pYFcgtcHAUDKc2IrErnoY9ZK
8d4OZw35Ot/ad5Z+zElEe13kHgNPLQ9WhftI4+Gw4gSL5Ez4wfzwLrF1cl/nUW84mwN4ZMeDvbNr
NlBkol6Durgj9l3s3PYbl23Aj5v0OEGEeoUpgRAGQDv7KnZm8xcJtz71bfSoCWrmhkecm/YxaeC4
QkwGV0SWr0ZLMTrQPrMxf9VyxgdxPNxqHxSMsN9jy30o0MizUERfn48/uaKFtrOjExxym56oK1bY
vrnwMOIvahG9WewVF4Zq8BiR+tNF5jEk4Jye983xnTvlOFB3/P3ohN/TSHvMJNYucuj8aXJ0fOKs
hvTBLCO5NmqH5jsjkKa/c5z6QEQseCUuHSZm/ZbwxpBgBrCNXQYZXrrrASfIolXD3CzC8dfb8duq
DYE6C/VtRIJFWDUrlsbh0hk+mXAvapU+oygjYkLFv1REnJGYEBnb0b4JEdaSZom3lY03Y78wAIGa
K44dNLYjQnTL2xK98CBR5m5MA1BgPStAEIAa4UTcCvkkRpd/98EcFpkTxalZUYOuYIPrQ+9fOTcW
0pfM+fEpRFZPYi6Kecbqv/Bv/yLctDIFUlhnltDZRDRhkhuH4h2f0f3gMCcPkMT05a0OHAdAy7yX
avCs1JqboknFG+xrSIWMsv0pm15fIW7ZCcpEUnZI5ByLtlg1yfhQ73HidWD0JkRcvv5ohtVT9tE5
JLeWJRNQu+Ux1jU2nmNGUtnoXkiR1dajGdyPY0EMfHDlKupWtK/5uqIJVX5NjqZBvduFNS6Dol1U
BvvcfpL7VKAzYLKZcJ0gjRhm6Qch7ntHuD/pgNSxIguidHo0KcrbzFwQTLU1zbOKUPNHH7Gc8DN5
Y7cs+vveb6IV1cilLrW3oXZ+/DgFEFCSEji5aiUNcd84E2beShHram2aiLdjwooT1jrTpF6t+xZV
+GQsSCGVyrpHE3AflLyFHbfqGPEY1ety78nhMmBS5KPyizMtYMfqw9VcLMCDYidN/2m5/Xdg1zQU
qiETLDxrjXYb2iDdRMOE/a+6E3bEjkZjGJT4r3FcNscBNXrSsoCUDX2i+JBO+hN5LLwGayN0oDzT
x4jDShlnnvXupoNJQOdqR/iSG04irkG/5g7PzN4HYeyhWnNGsAJfCaPDxVhHz5hbmU+ygZ+/tesY
z1Xhnnq7Jd6Mp8FyCP27Hmo20qu9G9ESRD68ML31j5xsEaar6NP0sB+AFwlNhD88EQiWyquNnbHN
NchFtJtiJ1txUY6J1a14cqHzIF9v8bwwBGdFyBS7RSNKHNFnQs+Jy+TJFfCqG9t4hu+5Sw0pV5kE
ZcoHMuG83DSSn5L2boeveMHP3a/ttDujsSHgaiaitPauUaz/LS+Fe1Y/VZ1er8ikdagrhxcQkrwX
3qQjMVjmNbVC18t7r62itTUTQ/J5xkQACaW2jMWqd5BfpBY+vxCHe+6vERSxNLSc+9Ic7FUZVST7
6DKkoPFfcwZuC89OQjwVW9b38RZtKrgOfKYIo4ylh/BypBHPNZTzRoGpZ47fccqzUcW/0nL8QbZ/
yS1MPmG2RDHeXmSnHrI2uXqFQ6GFa45MY0xOhp4vLPzcyJXm2x3hch9vKjejLTVlTZoXwAVlI0gz
S3b247kmRNwTebVloAPliXSraR2U4c8YsBd2w+HZiglwb/Av5qgG+jHZ8ji6yywQqB5RLS4DLS29
xlrzktruNiwJjMOfwjpuTqFsKWhpX+KtMAH3kPZnahXS87a0162LVaROC0TC9gdbHQmuz2D51mfN
2kWKRM6fXNVj6e86g6IFRjo+MD0AVx/jkHFsUHl5rq18dtpgVwoCP01Y+IadrKP6u3OmD4+ddVMk
P7ppNAvaHgRCNlxLr+beAIdJsdfg5RjdaNn0kmyojKB3Pgwdue6K7j2HBkkbUNnWjy5TJMCJ80q4
NDWUEM2WgEV5KdG6O5nbcdx6yXoEFZxr0MPMsGBHnCELGtsp2GcqvdRYYFdszU4tj65Q10i3rUiz
jRwvOvSN1T1E2RxZyaqBbtBfa7Vot7BD9lUNu8Cvan81tnCObKU9T33OaLPOX2TeTU8mwh4eGXls
UgZXBmFxjNE2Ritf4iQ5aHEevPpHD77DNlWBdRgPhP2kj41pNh9Z4t3F5OYcg88O2gWOZayhyGX0
fW+zbra06wDtr8rnOKOCKCKMPRtUWuFJ1WQBgTA4WK2tIw+J9HVhJ5eSrEAYCqzkIry24GheIgVq
kDd+DtfUrqbNpFsvi2towjz1VBfNLLB8y0hpIqN1OcacQNmERiIaBEpWx4S7G6IO1/Vqjzv9E82+
z7/JfqJXhyjDqjmtBWk/prL2iX2v63Z1CjGHrRScZiidXnK0newmbVr0Ad1+XqZXcGv8ZhgemqLo
bxDtiI2e0P2A/keqHzvt0Y2cs6DzOSG8WpImqp0zEmjZ1Y7msanlaqjUpwlMcQiwoHk5E/2my8Wl
MShAETxxKIYY8/EwpEtkxtPZELQU2jQ+qf5+RtikifUyAf99ZESARbn3T3mdc7Vb2haHabxqQC+u
NJkOW6J3KVQMgsBkLk+lbn2FfW7tNDPV0XgG1qlEAbTIPevObKCmvERO2N6zTInWtUFAFixuGC9K
ZI8RkvkitTElxH7xMNAW1xloC1t3/KMxsEt164G3oG2jY0kqLrD+W0wXc80m17pgYjhoyr9N3IbH
iVFbpge7jE02LGE00SqYUxhbS901+IuxhrG4wpj0kSTD1bK7gbCJPl/1ORKfmUsPfShYuS0DE+Tf
LFss8+JkZk0ZwmwLDdAFSUXABCr48tS7XfN00Hx5KOkjF2Vb+XvhgdBCPRmu0zJj7+60/aVw7Fvc
FMEp12PiwMPorUlYDwF1o2ebwGKNrsdrthZDtRbJZtvY29ZmMBFBBmcLOb6CJ7nzY5UdfSmXZsAg
R7uQR3kqU73f6gHSSytLvrp8uld5PZ2Skue8jHNnGYzmmoBFqk0wT5HHJWlo7rgPHZCMLG6Br/0C
oFUfnILZrqJS3OrlQHDyOLw2ZZBcbfxqm8EuWrgIZeatTa+QO9yzaJ4Nt36gb2XuSircqhXFJ3yS
nsez7102kyY+IecUxwKSU2IV5hKiULvNfTVjpH3MfcYr3KjnwEAF0gnr1PNZ3AV5wLgi0ovVWM7u
B48nbBCH1jqsT9z2oqe5S0fylP0CQ5Zom2OXRheqsOCSBacYnMAJRlh6jCm2+XydHRbYlS6i96DP
HkOFoQi4NYQLG8Ri3pm/REYnEgv1bIqmO0b6KyllOUytXr2kJniFVARYe5nIuwE9iTDkWZr1usBv
vEThJveOn9CfldWhKG117qQ13NtFRD0D2isaKMcbny4T5yy7+qqH0EA076IQVnfqKnfHcWic9d5r
H7Cg79FOHQxmnOakl+8iGpfum+t94T2yrkKDSgA5Tt91fZJeGTAmvVeu7Zj4eCKEuVPJFSZEpd75
ZrbG1Jg/BKS7nnpENzAk6mXOaPPZ1yoQcK02rdwyHbd2P7lXT3BBwoDRAc5Mw6pr2p/O0l9YuBPg
ljXlSveYssf2LIwnnSufUGRXSFy8sQqvyM2+ZVDoW8NJz5Wcwqs7fjeGJu61Ul8RkWbS/TJniEql
HxuNnJ+cEngx5bOnqyzvGQ5+j7mZPQxaSJfmjx3Goh5xs7HR0hC/lExulQ+lpfZbBOEa2ADOTk6c
Q5H+5FOa7Cj8CCwlovqSTsdwdrR6tkQIQ/27KMywv/hJdUw1IuIrp9vFnrUVSe4fjNnD6CMRp2NL
iCadkBxAB5YUdTWX3PZXKocFGfdMAJPvqiU8zBExJbH03G0ZMNqLTK2/5nX0SziNPPe2KW4QHvCf
TCbT8NDYzZTNPSGeXAGmTb3ozAG3Zj7udQ1+1ygm/RLSLXV2hkGQfenKCZDLWghglgRLN6suscyr
Q7D52EUPo1s84I9BOIqamZI83RJzQHn9j6Emw75ZkKq3ITbdJljoBjtvhlMXzIf5xvMARgMX6IGT
a0/xvEqdvLpBB8dZJqUlTtK7ti4oF0hTkHPje+l2/vX3taJDCd//dnLaykaJpT0ZLf8DUuODE2kD
McVbFo5mblh/fxomzypd6mpvxG5/ECY6yijqmcyXKEvHCHmsySnkh9ke0XdGFTrNu6thPJCWsAnR
OqHzMZ9L7E+TmAUoYJ0fFaLqrjMfwtE1viiNKqPqDlYFK1PAEgMRx7U9Wf70AeJ4BgeHit1+/tP6
WPKbDsCQ0+jNfTYmz/VULMpJwCljM790KvWWmMNLogKckKX72HuRfZgmpAlO/4US8RMclNjq7FjI
yWNbk2R6u5/6ZDfpuX3Ar6xvZW++DUmDpc8tD1QM05z5+9grTH56bZcn12P0qveGXHtW+GIMsFzN
kgGSkbO2yrFKuaBDsHr17ZJqs13IlDHKlDvJNok0D85KdYu6CkVqGUjGUTlBhXL0j79/wZS67gmh
25Bjaz41ioFemnXxiVzxQ5UZeAY1dBj5FDTrbiAnQIiWAMeycvapxj4uSCy0ptJA2ij94dDpewN1
yi5wYtZ3Mw9F+HhZS8gsaIiZ0BomEnUmxU9OlqDJHOI71Uodlq7GOEQvXoes97aW9y0djhbUK2Dz
DP/O7xsbUwF5VzVz0JHYTXBImGVq/t4uLeJHmWkViOj0bWyUdldXPDyDITiprngkqnAW5g4WONNY
sjW7i0GnhdGUHg1ZfHneIPaFHoJQYe7atd2u9YEPJB1MPJP003XRsNAjKGRLHGt5GVujRpXnDUdH
ssKyuvDYRmiva6lnh86of/HMVlmXPlmqjDbFQH8iLf9AbOcP8ZnOmhWTvQz8Sq4tOTBuLS9D4HV3
KfpQnNnb2k/YTI94dmEUImpB7h+SSrCLavs9kGHOsFqIc4T8mtSOjZ7he/VsBCcItqOMMCwsWv4I
2a9Rs3aoOCKO8vjAr6nwV8MQvUvdfdFcljBQvfEohhT1MvTqa951LwD76BDsDTls3afro8NB05Ld
cqyeNL56eHBEeUoUzUTY5s69JQ9slzHYNckpV92X0/cfRQYolElyf4fae+hkd+upZ8e6Gcg5NfSb
qgqH4DLbPKm+OyYtunmAsz2QGWXesu5QM6ZGq9Ais9L76Rp4nLnY9vW1bcUgCvXGWLkBETAYJNHl
D8K5FnirlgNuk6RLTca+hoYu1fGONKSfOqiRvlT+vhhqenKlzUEKWvTReihl0Klxv0fuuUWWBWLn
PcqD50LKZmspr9tnNqtA3XXQ/nvk/GQmTx7HB387uNsBHShaqjrHw5cupHkvxokkJptBt9c4zrYd
i7Ucpb3qGFhe+tS8y/vYeiQZhHVsP53KsKUsnPZ57borf9KHO2l75cYAjIjAAQmXm76b1AqXCVg5
VZ2tnm3g/bgo4BK1HMILBE/XXiDdLcf5OU4Q6sHDD0YtFR58PdoAh7nr+whBSTJeWAgzFWpwtmiB
05xYrh0aR3NWlL31wauhiRp2ni9TQXsbjxSqeEbqk0ricmvqfFur0pm6tnV2AusRLgA75VvoCYho
BrO6A5ZW3w0p7lo3NB51hazDSnA+qDiIj9DvOD3H0USNkIojmkYFXFO/67oyP5jFfVqM5TEUs42r
VvMCX26FlQ8LbSokwuWbG5FxJ0nnXriZ826XCZ6vpD2A7V6NDNv3Dh6IKU/yI60wl4vIXoQLI8BO
0x0JXAVyeJYCc/FA7PeBVl7sISmbG0vlH7luZyfHNvW91uvbrmfDCXKJBaQzkMVR4T/D2TkssgKF
jOmflIIvZ8vgEvvceIg8iNvDH3emofJWjR8q1g36tKpMwghppHAK1jQX0v1QZvzIaEhtpkguG9ZP
Zyyt97YlyhtlJW5a/YQ0BhFFVSC6KshAHWT1VChieJzR54mnB9ExKqvvGFM8NB4IGt2AoSI13XsG
BuEhd8QbWwQmqSI6JWNW3xwD2wCy+HIU/S7T8kPegbsewuoyBvrFa6XzNabkga9LI51YKIdnK5ft
sZvkHcZs6BC98cIscFcw6ErxeDL/B+jbOPZ+cPsrkS/Hsk720+jX25CKd4n30J0T7U22oVwoyjgI
vdslhq7uc4pU6eqPbdbZB31M96aiidF7E8N7FJ7y1Abf11Fl5EPe3jtID/CxK2QaAea9yoeJoPlr
xTMCrJQ/nn//YhqptqLpkzsr3Tk5wLaBXPk1IOPoYJNCnZlkvndJ1N+coAFz0e7LBGS3aPTx7IRE
0SNwrOkFWR3UNbKowBxPWMe3RopczXPC8ZKZotvrvMEWukV8Sza3slHG59+/BE2zDTKn31OI5Kek
mFBCJVji8VgSjZa4+5z02Vs+5uPSU+HA6D27w94QHFWinoTTmqcg7s4jHPadxah2R2TCL2GRBpwN
pFlNGpZOKZL6mcEtB6F7VGHlvytVj4uQvxG7+TGQs7CYDexmptNDYIZaTKT9dqipLPt52AygYI0G
lMm85emn1iahasyqg1HlDaNh+KgW9nA8WQARNYpNPNL9MmZvGDXjKUBq0fUhyc2ElsLJKf2tX8DQ
CUL/ZsFafUw1fY0b/BXZAAhSnFeHxgNz4i7IpxMXXWO603uesRgnQo4CBKE8fOjbndkU31mHLgvS
B30gPp4daMvAC/CBBcRwtPlyKvKQSTNZ4FOtJRu8DdFqSK2bUzo30rBpYUcrPMRz8y/68ug3egyY
QOib3MI7beRVuPKG5ug7fRkuIK7F0SHJSStdFJB93Ay6Xey2Yk/ZWq9mJahdTOvJtm6T34+P3kif
zC7ZuXNbzPdBo/YBSuWt8obxtRXpjUgO/d4xjlh62kNQwx5l+lfvUocHVFQN3dJqUI9xNg1I0HTs
zI4fHRgOk9YcAev28T28Ch1ty8C5iR6GWCiGE3eSmPBqVXnxJa+H6LHtVQ8CDtRva44oj31kukxL
v+n49Z0vsPS0tipWRp08MfxHcZdn6rlCbXTmJXaGXf7C4ZZuALrNgoNyuGTFlQFzvYLIzY2UdFOz
Uo5AguvMLhA7axdmD2MAOdJhrGNMkdbsCcA8vhEj65luCl76bE58rSPSZHKcpEbLL8J1hxcaXV6w
XEedJbdGMuQ3i5VSH3FplYI3N1Vse7LKRcEZJrB4lA6rdQ65KHFihZ4sz9QAiNm3TSnRZABcQeDe
Te/daGFZ626TTu5YxHzvJMcZkTOiZUkQNwfssddES5KsNkqC2CM7XCqYk4cgC0ltGGAjYKU9TAHG
QyTnRJgEDV5a/36MTP2tqjZt5zTv/tQ3OBgEwSVm2b43gLY8HPeuDp0mAdq2jBKwRaE5DPhadfsd
EzsYxM67FxMUJmMCozSomDGVXRpkIDoRYrDKecV/VqdN/QYIV+1tF27KQBypScvBUetONAM10nKP
tYTSuf2kNlCVVcGPQc6GC5edicDg7LMIyJfIsruxyKsrOTHiPiTUnjHKxreD6hb2kq571p3V6G6T
2k0eNCwThREkMLnY1sobgj/jDYL9kZW7e9Nz7dlS4sU3tPYOCRP0FDw/RWu4e1miLNUDPzlWLfDO
0CZg1h7q85SZ2tMsgltKy/tpRlecfb9Tq6SwCQPRyaJnNfSY4zH5nSIXjol2ieOIh0SbnIY+wWmK
GPziCY5F3WtQ803YySzc8tOXbRj6UoeZ9NY3+K1jzqE4LeEsEVe3bsANLDFaoLRIgvHZgDCCKqrV
9Oj6+xd/9J8DHU0wG1ixMgQZoxyuOw1FK5UM0e1CsNlCunBIWSBcA9DeJOIG+74nJgd3U4LiATWE
xhp4XXVpvydeZO+xgXrgrmBCQvPEuoiFe+kjIGSFv5UmvENNcX90dIJ7Z4Q+Y3Q/KJTaxyqC08e+
6RBasbGy+qp+I8WAnZ3ngqWTBhUiPqe6V96hjScNEPWPcu3sM45iMiNm1JGrzH7nkDG0qcoE92ZL
InisVd+MOdpDn3rVGu1edxcClVvbmLa26ECw/KdG+cTlD4/Xvo1mrq0Hh5txUGrgPo/SvZ6V1r2O
g2iRGJa/RXBknA1gS51V+kfhHUxrNM/sWavTZIw7P7aRZXmcoaFmniNTftiED93Yn+FuqcfTOBX+
yhx1f09bia12cD7HxDU3Iuwf3J63zXBqhoU5xlq3U5/OPNBpCgAQXkIsgD2CjXNhgSxlnQ93rXs2
jbw+dqikUbNSOURM2ZD7PFFIf+U4abZNTpUIcUFnE3uNawuQG+igldGIq1UzlqZoYEtLio78kD+x
3SMop9m7d9Wwd1hOnzvARAvR3pWRAUtJc9Be6PCu2ja+hyQx7oyqQAuEG5hG9aKPIVSwtqYbscmN
0wFNlZH/Y1uF89DxEEYwxvYRSc9CNAHoJsrOzSRkd4mNtj/qXXRXlMl3FsJdHy2PCoWOGYvgiHCg
EesEOejKNuN9XlZM7pOWQxhVgFlbbFAHb4teskdNmpHPN+XhpozVjpg2FHhmko2b3xx+/Fz1ScIm
Yg+HlRPNwqHyCGEcAxpA/JIPhUqebDH4Nx95KKP5xqJcbhXbfEMgoNARr0G+RB8yMFlbYRib9WnY
uN0mMu5Qwux4ukarlt8xCK9+gX1JjhI5ysJRRnRjlqTjrQefKPT04rl2QN8V5Rv87mvFHu53jeMZ
AAQI02PtJibzqDU16qf5/4D3vqi+TXabyeWJ3uvArTWN80pkIDEUlsiDoGynaAjYEuFd7GL0LIbN
WiINQN36sOv0pjzjKGkPvmnwcYo91IT8wTBLYjkseTVAhGKww9c6mfFOifpS/eqq5FMO8JJdK0Jg
pDdHrRuxlvNPORROt2F6uwsrrX21O6R02mRC/bd5mlahKg4qL9ZGqbq7qI81PP4J5nHUOLEJA1Ob
DpMBg8aPSnepV1NwKAPmua0Fjobk3ukQKheT68TUV3oJM8uGaXCCnc6gRvgoGqQmcig/WCEUJxQq
9UZjMHqKuW2OiRD2xuia6gEL+t7L608JnuWrzs8pj/ybEM49yNX4OujBe4ASdE/QxYtWVhLnkmz3
Cej+VdfBRYibxmUmARfBbkR7Ubpf37uG+Y2CXb+JoN0TLlJuzKJ21nEpvVv3M062s3OjLF7oWvFU
Fmp6QnaAc6yU50lLy43TTuH/I2Dl/xAD59o0Wg4ZTybZfP6/ZZ3w5mlCeF6xsw3sgbU1s+Aqhvdp
Y9SrWo4v3hRCj7bCB5z6VI1T+5pQDy/VXKT6GAFONM1swavMBRqGGVChuul0uCo823+Hd/zH1/A/
wp/y7h+JE+3f/5Pff5UVbUUYyX/77d/P8VdTtuUv+Z/zX/tfX/avf+nv25/y8sF48P/6Rbcy579/
/5J/eVm++z//dasP+fEvv1kXMpbjveLYffhpVSZ//xP4Oeav/P/9wz9+fr/Kbax+/vrzC5SpnF+N
DNviz3/+0f77rz/nWNP/+O8v/88/m3/Ev/7kqVjEH398FN9/7H6a6ScEklUQsPePl/6vv//z0cq/
/tT9vzkGBZfnWcgXbBY4f/7R//z+E/tv5EKa5JNZwtWJRiETpygbGf31p2X/jegPX3cFEa+GgSHp
zz/aUv3+I+NvNnHMJCpZri9AL+l//te/818+zv/98f5RqPyOTHrZ8nPp1hy/8t+SRow59cbzqbKo
pxzMSv8W0+kaYzbAi2KW32vavch/kZhb3cdh/aT3IYPNon4NAfZvakcF+yrLwBj1/UPXNOZZBJgw
w1wu8xZliBqg/KrSyHdhCoGJcexqUuJLRiXevXm95IPd9y0QGzX5OQ8NMQCLzOcC9/NQXMs+/pl6
ZtejmDXfHOA8doZDZDTXqB0wWnjls+ukX+iR2oUj2FeXV13+T+bOYzlyJMuiPzRogxbbCIRmBINa
bGBBBQ04HBpfPwfVYz3ZtGKmzcxmNpVVmZUkA8L9+Xv3njtad5mUb5XoSCAYU4OM4nNcp91dXYbM
ZSKh+3Yh10oYdY/UD5h+5wmdZIri6704D1U54ZrmYJSAZL0SiaYvR5DOQ6J2d3bkZGsriclvGDkc
um67q0abw98oPQhIFLoxCusxpemoaeN17sWfQxqPG3fW5EqQlmtFI2rGokF93cz6eiaewY6OsvSG
6GIJ45M4v6dJ9N1TlFsCpPbSjNMv2YljOmU5XX6zR6pJ0ZaHFWVUdcldHFvTGDb4y7eq0tYbhf78
AjRlfp2X59hNlukQqg+5uiO4pdllZZEwUebk4pbmOcX1txy8FpIt7LdYj8Ilg6BxTbA5XqgceSK4
bVRH8YPJtwZJ5N3nHtt2CWCEnIIbu4TtkqveLhndCoATii1zGOFZskcwfPtAG9UDpk6zK9UA4YC+
bQV3LFgj4K4jEFIpFS9WNcytnHkCHxrJTeok6AQk2AfcASzKYKCWg6DjnUTAF3FTwnZwa/Lkwv7A
kORzKnXgjPV70BuwVwsSPKeg7WaxckK2gtHiqRg5UyeaJDu3xl1kD91W1IzDHVGlD4l2q1Vdf6UJ
VCgGeKW8s1Ok4eq9MtjRIaTxsEKnJPyCULcVPbs98Lt8FZYpDl6hX5sMkPD/YY0zwMS7JEwshWAP
1x10nyWpLGsDHefWGFjWFRGPsNIYYEWAaChqymUpBkRXnaNtvAQRSUfIJxLlarqOTNhHdfNVDALt
mmJOflnWDbyQQWPQLYqrpAmLq7Kxs3XRlZBp2tQ9a8FAzea1exsxHTnAeMocQAdOWVyM0IQeEAfj
IQqU0q9bcTaNqD+tm8Azd+B+RxjYdQWSuVX27awZVWQOP54Jw4FD2tHxho2ojK2KPt4tw/ZCwJ0P
aF1/sR04HfR+vCngIOVhlFBEHuL+Nxf8R3qdO2IxgUPdCUPOfO/+Pmt6Zd3QYIuo3XZyilwgM6G9
6CcdIspgPbDfqz5RH+6mj1SUReRx71xtevLC8WJ2RABg8kMj29mvIDhYberTGDq02NNPI3EbP4+A
yIc589eqesMEEcLnPxeNOmF6Y3L/F+i3LvlsQHgJTkQ3rCQ3UJaTi9YTr6DYeKnySuwIaHtsY2Mn
aiE4NDpImI16FkRwlEZCf6ZYVlcBikW3L+AWcPxtGJ7euFnxIg0YGU4wfVj5dGsyXn/TCogbIF3w
T1W0fiBUVHbxaEVFuVeolyGS1TszKwLfUwnSiYv81TXid5CxqTtxtrLnwBFxpPvKjJDTaYprZYUK
nzFWh+OB5C864tAjFwOmKtZuwgAm58pLYPZmgeHAh2qMZdZn8MiGZl80uImH2EEGHIaz4+PGriNY
8FL7rA3jsbXykSl1Wu7tstlPtM522bMhFXQNgTZg/xrpBVAZLtqvoe17ynBYjKU3rwkJo5EpYaQY
NNNHX53I3/P5ais7EoBCJpSzDhJOwV1egtVhQt1cqWV2BF7UbEe3OyYC0N/I4HQB6eAhquK5j+dx
ppl1b+22bcavMRhn5sZsli+2zOm2ODFhZ7gf5hAjUQ6aZ4qeLWjMu8TTbkV7AmWmzlRUP7Lb6TjS
D1pEcp7Ox7d2cFuJ3pxPQSYI7BYIUWmhmI/kvWrgZ+BYol1lIWPeRuVUq/X9NtKg2OI/mOK63LO3
gWZksCy9Z7WwVB+MZhBj+gxGBcJAVeJKnz1CTvQSjB75FzoCkmlrzxKkxIm425p2cfESLfqKpT1Q
KUUb0hFVxnPMcE5JnQFdao2t18S36QRNWa2MkWUwhRQtEVdmExBqddYqwnDNTPRtkqQYJeTxpTM9
sBhrT4zhcJHLhhTXQrvUo3sBMXoozCr0lYqAhd7I32tZxWx2IWJmenXr1oMdpQqyokSJN2tymcjB
dl302Ed92dO096Lq3BEag3vOmYWSAMkRIwyDBscFcZCgsDiYuXnuTdTAkWv5Cqf+HdThzwhY4qCm
H3QHFdSi0MI5qyy7HHBwbg1Pggl4XU13qEqw57n5V9V4HwBs3vRMb33XC3dMCWo/bYKLM1VHyw1K
hO5ZvLKV4ATrHgw8ET4ETsgnxXR2g2o1++zFjc0PmyPDcbKP5FEB9metRqFXv5DS4CLItXpQc+x4
cSVuOpWsBw14GSwndVqN8LIH2dJltRU2iIgAOmE7mwYg3u6vMXNc1nvFbqiQOmwrPF6JRghcHoMm
IMqSA7yuI5e3x3fdks8t06Kli/UJNrvyCUruHAzGVVJV6V3t6hQh+h4AQE7bos8Q2zT1Vb9KJF0k
b7C7ZRAoD5NIiWOzvEciNGjtA/cg6ikhuCpBZ4ueKEVZR1p8zfwbic8sLadhiMoqSQyVWoGfqayK
2Yb4yJW4br0Mp1JvvhdtT+C1kT0WvSu24C1QpedW4ntEPPvg0XFkMFRg6B8t22Lcohm4aKpLAijN
ctk0X1mFNVRq1p1Uq71j04nQ8LPSD9EQJhTPBKWdDVWcAnxXC0CFj0gywWLh4LyDPe+bsn3Oazyq
kQbgsA2QbwI7IRSowU84Vc2cO0nuw9CkDwG5FcyKonrjOiMkCfnVCHhudZF0mxkbTvxoMNU034mN
YJKqLx0jhqLZjHg3GSirWTPru1Quq8ui1OSWvesHfRPDZ5CW8dQkbbPHDH7oZImz1SXdwtKNHWXV
ps56yBkhrh21RlVEI2CMVBIhNQlWKerXtvrZEw+xUMdxWsvU0Pe5amEhNcpDP4XiwA4o10HRvGbz
/01y2TtHeWVdT0tzyl8CCrJBL5ZVoEJYQNO2oJMApqsgDaaAtuigOfTBVM+hII66BV3xRtDbmxPR
rKjy6hU2yNbwhiPm+g9E5zT8Z8EVx2uMacO95LWzhPJWAWqvJQooLH73dPuydatpqIqseETh13wE
XfmR5MA9SgYUmCMrsttyuR8Z7S1yYy0xOzXPqYnGt0wY9rrDk2Ukd8EVijV0A059rUz6V+qq7kah
KwCVaOExjXExYU4iU31TDU62BFbYUdIMDja8IDzSSsPN5uJv79B3DVA+Td06FvD8ju1gHjqLAB9D
roC1zM7XYz+RRRyN+RsuM3fVEWQE1+urbfywboHjYdaZ7GqLn/6KIFmYgxo+Xi+3zlJ41wYFd9Rj
xC/K8MK8rF0DIL8BAHhWPGVtp9NqYBUFo457UcKZqxLtFT2QGfcI05sKsGR4E3oZHSBy+8zmxkLC
KQzvPesgkVTTW9+k15WqQPmzT1hPp2Wv4cS2DAOkifHhGsRJedi45kloxDwwlLkBooE0VTuNHtN6
ulGq6UgwLvTWWInXpn5AJ2fBwvHi9Rg118B/S/rCrOcARcxkti2tcmZXa2LvHkSuH1N6siXFHwLp
jVHicQt7RMxU6oj6kW+5wYUGEZegJlfAJqIXj5QT84dxbGy6+L4geWzde8EOyPL8oAU3pccoIuDY
VBUXAkTfGLHdz0AyK7fkgloIJGkdcTNz9ZVVkoFsNdswc/BuLrVRwMhUbdzXFmf4Xg1eC4RCh6zB
rdZ1eEQ06b1Zo5FgZwHYRvlDhxRdbeWV9GfFEZ4vIMQY+hEH2EVn0vnkf/5qpuGKnLl+A6inN+n4
ExQ18y/iW5V9fkVG4t5hWr7gtDwnCsW+pSdvPfGOSyzl9IGpvAdtvGRk6Pm4wO+APx00hG0+XABf
oxO3HSV0Ki0DMib5yn0GoipBe4eyzmESDVoUq1mfp1ReRb3NtQFDUQ9sNbiXY3MSca3BbDAhKCbX
4TAnLjru7dAh2DRI7IjFCR8Ls3PVL/v8zmDfZPodrFTJY8A6cerHiY9UFsiN3DlDz7ZOAaR3QE64
A1uDpc3okmwT1dNjmtZn2OVv6MJxa3fOPSKY6gA/+QHObbpsQvJwqqAESqPwwRuOxKqXb+oAY7E5
tMyQGgjY1UkBJ7VAO8lMleXwNDqYbdyexBF7uiszNpJUesdxODF5RLE8jHKZRfiValLQKiW0tzUq
8BId8QIDGRFKpgtuIy9w0ksjWDoOQvDOC7FOed5noYfmY695xT6fEnaeo5yUgfwBARMdbOUKdwPF
q4ywqmgUqJO8iTF5EzFJEDvq8Eho1kZ1eM8bhvANQnUfZiUkptH6KgECtM2JaMxk3eNznLcZX4xZ
s8YwCY6NmY0THJFnImelm5cPUDQKq91he863QgWyNXLaYgAKRurBRPDL52b+C/uAgoV8vACi80JP
jGpJdDRMKbSvUyVvrZZ6FCEUQBDytcOXwOkMXJXOdpiQFyO6/gDHqlFBQulX2FoLaWKb92gwDkj7
VW34IG/wqXc5nbQJey3UXigM6kimZTS9GZINqKU+Xvam+apjPl4T52Jzhi7OGOoAxdCsXrmeeFa6
cNFWHLeylqQp5Giua6Mop/Rfy5HZQp4/GTHrh4VmbV7yvVRuMyzUTRNh/tVgEoeQmbh5a6tD05zg
zEzJGEijDp+uMn6VWb6s7AjLZdmTCxKAcBbYmV09eXWYybDPictM70cjxhxlFDvVAs9Cc6ZjLmjt
tCrGXlC1+NxBIeiWHh0jLNfzRDThwaSJ/FqYDnYuMPz3vd2Ui07nUFLO3fchK+MVkkoGD2r9EUb4
jKbAoQ7mKMRPDZQvFTXw+PnfZj8T4LgDISp7tth2EQ8Hb2KqkMxQy8zx7joWLj1taNio7i6Y5NFh
71lUefClSlQZM3qhGspnzodbp4IK05Rey7EvBC2WIazHd1sNdsEJu3q2BzoVZIQ1mE1GmCJmcBom
8dHaGKKRz+FmI6HRjusrrgKTDgVNUcT+NMTss8693ePIIxZIrDr1Pag5W5X8nYLM6YURp7S79WjD
oZgKGRHckOR7t1OespxOR5yOR0djka29bC+s4bHLg6OXITSw9WxaDorx1ErsyjolExowv0ZqIej5
YNeHnMbyDayCPZ6zSk8hMIaLpgE9HzglmhbbF2mHNjN116UyouoSabjGjzG0bn8Uc31aVN1BQq/v
Cg2GkmotY4a7fg2gEIPDxB6Zuquq0cPrDk2cTR8CoD0OjQnxMdJTwnbnwi56dYKhoZvRD3jjCUNQ
ASE1wxcwJoDgFE8LQwU4qCr3YeaILSMYKC27SQEIjusEzRnsL7zW6IwnHMsASIB+3gipqofAcmhr
QVXQwyJeBn3BBJUkn31mKfvJ0F5JtYYew0VmW+M2ogRfe0Ev10JMIVp+xnpDiXSNil34V+HQ4AsL
CXVIspyiFAw8AcfQxKbIWsH1Bo3cSjYHZ1qXQ/HlTu8qo2vcGHV6G2LnNa33Sqn6TZNwCLDJjWJi
GUvfgaKXdsG9a0iSC4P4xYii29xLp7UtgAQn4E8YgMPdmnC4Nbg8CEJbEyFMbcx1WFRBAh9DEqN5
RSOJHI+RKBFwjcgxjAb7BcVjqFcuzb14JXVI7h7IjAD0s6pwDHXpSvtthGipzLzLiCjI0bNH0DfE
O04TnRh+ykTznjiCUXwTeZkBXdRbEuSI59nokSrJhK4FVu7sinzupRPAdFI75VHTYf0oDImLOisW
iIp6L/qoNLs7Fe0nAyeKKju5M5oATaipryNe9VXcA+fIgAfxDKKjjcO7xL7OUkiAMBDR7a97JCok
2KASQAF9AeO3qBrOEEbsPrQ1n1hOJSd6M3tWez4xQoELlJyVZnV3BHQBDPSQRBlwjliXl7lKs5Hw
tw9SsYnjyG4nzzVXk8DBpHjBKZ/INSURgCiO6exWBMx2dvESh85HDIkTfjBBkU03l2O0LHtge2AZ
ACxm9TWdX05PPZrPgioLDifd24Y0LpImkDi0LpQalOp5QSqo2n/Z7CFAmLc2Qg2Dwfro0FQ0gW2g
G59bhnwzxjJi6+RYbHhCfGDvaKKwfhsFGy8bMIIKGcKPDp9dnh4fCfRrUxlPPLczC5bQAgHUKzVB
xE6jti+CUFu0Xv3cUtQR15ovQw8hLRXdAGnIL6F4Jar+ooZYP6thsBYO1ZwRPKa5gbYqfCIyg2L4
lhMoVqeWc2ZNIGlhEqpKXb0ovOya9CZa5iob7pxeIxpEMzEFkDtCE+ltCwlkEYGmTNpL3SG4p7k9
6gBJowmSlCat5zIsiNsa2CEoKF1COchaMl4QRhGfqCqAJ7rxRVYKmcTVdclQTM1bANTuiSMORLz5
OfWaBOs7svtOpQwT9b4uvS9D4TjuoqNfOXm7603i2ehZrxNcOz4ymNBPQOW0Igzgf1vvfQKnSFHH
lTUzSy0XgoKuWu9xeq/qKuEoHgXDgCFV6BxRgkLRVzCemzDs93/9I7GxTHS8/n5q0oeO408YB+MC
Gt4HKrzAlyYSF74whDSdCByCFB3anmYfmUhFeWCImXEGtH6dXi9zYfS+4oT4s+2ShtTEAdhLHMAi
a0Q9bMhVTwAFc8mGtd7PC/3ZGY27pimwgKEjtzPeP3S/Hkzyp9FSsk1vE4LXGwXVg3OwSuM9bfQB
85MgaT0QB8gxACnS5h67wV0A7QyXS574XbjHX8MZTjXyVQXJhQjNL6R5Z7qRfAb0FcuyATwKTWxb
uMP7IB1a0GhTwwT0X+IWb5XKxwtaFHeBde2lVuUbMkFBVHtn0kHvYqVwfE77GfCDM5yXGw/NLXMl
sfDQCKNb4mFcQnbE6JOXre/hERXwrYIiKZdwAxdNpsOEIomGWcZSQ6i/DLGPIrkJ9m6hkPhXQXvt
XEX1ac1DMIHTIXGrrjCm577dqdAA8A41tndDxAoUiA7RqNSUR4+swngml00ON0sACVhCBLsaQ3kl
JsweDhQXhiUIaZz6cUqG2xClSpx4cukgCUxr5lbCNcylJeI7u4juJqHtQfbdJQ7XrbfIsDDFxunM
z7ZsNx4JQNC6Ur5i3rFejycsP3hEZAe3B3l6TU066vISGU/KoKJSMpuLbeeHSS+ftLpkD6u7S5+a
+gLu364DdLPotynBaj7twE/hghUQCjhmzjoLkwyjFudPHpLu5qaaH2LPIbRsWhMCBLilL14Swad1
IvVrbh2YNEwXyU0ImwKfMUAbBcQSSu+NkN5FBQeO9SG9DarBr6z0paZ2KhKmGJZBGJxChcwYBQOD
wZJTNO7HgPbjPM557YRgvQeYm4ndZBurhs+yHOhciuYSZAz4TK56EAKOzc2WkTsXrR4A1oaGedKq
5t4KblWqGDzfPKkNnRGIvmBs4+4rZ1SOzFBniGhbOAuZ9AjkZ7T9Qb7j4MZaEN/3WrRPy/i1yqd1
2gq2PUNy6qhy1ml8MB5gWafCOjtWYeGX15mH2DCKWFUpKJFlEEwPhvjNzaatadOmFOwbC5Vu4lKJ
aW+P5nayEiZYtUUqX8gkSE0RDozTQYG6A7XUurWz4EwxDjPdy64m+QpAjZwaCNJ2j2M4jnGBNo0u
IObAEhHW2pqMD5WJMl3AQFkmhEX2rka4i2IL7p2JC8O5UU12OSA4gNMma2N3xHtGAcGtoK3heCSX
MAqvXUC0fjOyT2robxbSQXCGAs1E6dByg2sr/8pxJCPl5E/1hGO4mh2tkJuBHoE1u+u3o9J9Nt78
UvRsqHCkjk6TgCM4c2t1VmEiOhSJ4GIyoi2dzCdG4ed/vj8GnADOHhWxfwtZFR8Ep0F+qPt4WTvG
A7m7EF/m6G9PWyfIIBdDTVlUpzeJ9yXD+DMdLcMP0OkYVfw2ihSbKhwUCH5l3oL7rPmeQ4FeNcef
SkPCdRgkk25LuK9AYUZiCCogrrJX0MoI50OycoEyeN3y+JAVlbFAKRkWt5L2j1m2lFf6CejydZ04
fppwack7RlhD7xGnOzeLSeiCsfaLKpTnUTNJ7Sxm7JRNbZcBnGtHAi56nOyTIvdo0A5RBW0ANwDP
tUtoE8SaY0+kPeS5lxhpD959V1vEMt4PjkFamrXpMpLlHW7HCo2oH3XEURBbvHIKNn9PjIcqUek9
QQiolHKlCIZriLg22qBCfKoTSmJj8M35adCqYcewABGn+VL1jLHkzNieD3A9WeLlxGeLFNAOoARu
/yLCRxrFpnMfRM2hqXmTICa4q1RRL+owk+qdIFoHGde5Z7WiM3MX1el2SlixRMVmVGjBvlXDS5Px
OzzD2WS8cWjmMJ+CWLBHdOIN0sL5X2IbIClWoEVSs8JrIxenCLzPrL/vYLT89boytYYX6hTkgNT5
HXl1W9zCi9K2bpoI0FTqpNHaqMFJcVJAjFaAEaFzTgdqYU0ghJiTIfDtlY8y430ZzHKt9LjMgpGX
npjPzaQB4IEsPEBTxzlXQw8JojLdefC4QvoORvRUTdgEOJ3BDQA9EXjZjWjdzdiey4JVPgzChzwY
bszI/lDT4C5uqjP5h2BuI8YbJT/8bBJdIfVHYcTnNx2OyKkSXmyDkATs9+9aibQKfc8lqcXagSi7
qLtm54zBnJYrODe55qOtDhi47TBF4y8Gds8WwHrQvbdQ9lXmDrBHxyckYL5CwEjFDI1dktNUYmyS
Pr4JGg8MCP42CUmsMNWtVJJ7Byt7rCHHLZR3OhXbqUvQXKa3TZxCezMqOKl+Pgbn2qPG1hGKDVS3
vhVf6x0t+dyMDlPnHTHNXjldcD0J91BItsN0APgqEOPpL8KFVBcpVzIt9AN72ErmgM09y1kItemX
2kuGRjAaEeFSo760MTS5yHt0K6q6id6PWqPl10fe4ohDI65NN5MK4Y42Kjio3xzyuMecmUG+c2DM
4mnTgIVXx0WDoH/t5d2wHGvjROvqTTKX8iHO35FqRTpfPafUTc6r1q2URlxrsDc5LzAPBSFLmRe1
1V7XjGpjE3FnJs1Lpz72nO8JrBDXk+RlNCf7YohuW3hgfYBUnYdet7FQ0+4wnYG3k0ot0VsXWviw
0DSkhfkbWgwKOR5T3gOqfWLEFQ96TYsoc+HwyvRNPW5lzbHHjpslmQMEbrkQF9XpmaA6woKQlGzt
Or5FR3ClKOVVjeVlndRjyBBohgCy689rrmrDaJxiQGhoF8oIgndjAYgLvf5ZyoSw0pSzY129DR7F
ykQfxIfMscqDrFk1ObP4LIa3OxgBg0qk0aX+oLom6HPgFwuGIZFPRk5Vz2YJa5sZrHhVRL67Kckt
6Cb12grbHfpCPn403CYh0aATTbMKfHERqq+4mKnGCpvZRBVCXKXmNEvlUk9E/tS9MUsm+PMUFSpn
sB3Bvk9JQgffUCQH+pDfBs3Gs/IQZ4AcYj0r1irnB3B1Eeg57A6j6QgCe6nV9cAgew+LCmfxUEEK
l+YCqzbkKKNsTyPRPau4cHkDlGpj5ilyYEJnVnn3FfdzuUtEIp2komEP9w5FIot1Tt9lkYppO2Jc
XhnQkOweCF7imI4fs4OkpUTBMzzG4yyWVmNWbEwN/3Pt3d8L5v5Nhvd/k+f9P9TeOejgftberS9Z
ms3Ku109/1L/qrqb/+Y/VXeK5fzD0UzNUE1VszUoMP+S3Sm29g/TgliK5s4zHORw/yW6Yxz4D8+z
TRvlnWpgdjC0f6nuFEv/h6eZuuF4DrgpU0fU+T+R3c2iuv8W3Sm6Zjqmq1v2N+mnbZVu22Nr3Y5J
dp9Gxy7h9EYEKQgyfilo1LBo84KBZo/IynGPQC9uKvsGzbnTEQfI7CSmyRM06HROlrGO8ttfLub5
nz/Cr4JAA2Xh3/5k32SAJcTz0ABruRXDyWL8BYWDXuraDbWNia98/kH5z5FW51itCfdGw7DOQ4w8
c8WeYgbJonUyrO0gxqlFCAvTKhyOxXDSh0eD3xS0ncCYlva8AX9KRBBBux+0j4H8eNXaIERb/PHD
mD9dZm6keL/cxkWIBlL7j2ZqrUGJU6iigflgwURw9fFgRBppgeq61evbjPg4BIDbIbbQ1cIarUPK
IpRdsiauferH98qbzoE5bRF1bkjGWJsBnelivjlhO7skQDUwKSohBQhrFTCjpyR9M/MJNfiYXImR
6Y7WUHwGgpF4ELHbmbI/tsQmL9thivmw7QW304us47c8YT11B2pc0lp2v7+hvAJ/ez/Vf78EGPaA
vIZxtk3S4owjmwh1405F5lmiiF6kbX8syHX3Eu/4++/3w/NjzT/HL5c8cK0+80Yt3cZJv7EYhc6X
l4PMipdp/ftv4Zh//5ks3ulfv4csqrhz0HdvKZLeglBmS9WUs3uBXnwPbn80lBctRl4PvPEwhcSE
lCGcmaZbicE8duQsMl54c0X8hsofR3l+PT+5HsCLKhiJXvVeFdXwG72priC0XAPGeZFW+CD5Q60J
SYUwOeDJlT7R8QDWECicw4vknCFt0pjthZU0rtX2CUcaabcdhFbP3Rbzk10LedBtxmzjGO/DKHkA
O0ZLBhJm5hw9HTo80EpNDDsXEHpcY9EbSvYwolOEc2+SIKVNOU322r6OPGa5XN5zbFomO1j0ZOnF
qYOWQwMYLykeeRopSlyeFJQHWmWeq0F8/OH6/3D5nW+Xn/RVktuqdEsjYWMxrA7z/JoxvV9XxU3W
JA+//zb/Lkz+1xo5a59/vct1XlCymSLdtla1MejU489f6G7+hxfD+OHNsObv+8uTGrkKYvogSbfg
vFZIHgjcVt7aGF6PwzjNKMYbT3Lc8Tx3o/V0S7SCKfDUw1LLt8kUPtqpM1/h+YDchrtpSl8UWLm0
bujn5YgqbXnCnHpsMH2lLOjaSAxYja9REvrOmLPaRu548YiIoU2/TCeXfJ3mKtPda4Xsp1YLH0EC
3lcWfsXfX8+fPu/8Nv3yeTui4jziyPi8gXHLEq2CBeAXBQQ7gceniND24Q9vqPbTKvBtfzMN8oI0
+Axbz7RtIEUODoqJof4QufCMOcWg21wlyQSa2UvpnpdjdSv6VG5oHEXLxsO+lGoWIHaVnLwwpQH1
+2tg/LAjfFe5A5BqbTPk2RUVrbF6HjKn1t4h4he4k59Iy4+Gflf0MdHWicFpczw28MLKKNyVilhl
3Qx0dK5Yupmu1fQra++JEwAU7/4wwbXQxwrr0HQ/yewkBvd6dOw9tvi1O0bbeGAST+TP0upt/X95
U7/tcG7NEV8NyRELTMIHyFPjMcML6dV3elXdISm71gnMpdOWXP/+Cv50Z7/tJ1ma9M4QOsl2ZL7h
D0iQmTzX75lVnHKhJX+4T9q8lvxNgTR7In59WN0YuVpAV4y0x8LlCFZs8iq7rYwEZ0BuXMGrQEVI
K4930W7L17jJH8jhe2YbZ2PuB38c6XgxGCbS8vb3H3zeXP7uJ/q26ZjhkAa4upJt6+Dx7rtyF4M6
jZwAIV62lLzYOseT33+vnz79txVWg4pB0H3PXXXKx7jVHjzc1nEZbiqoolgy/vCa/nAvzfn3f1kR
NGaAQSf5SPNSYFXyTKNWXQaWt7ZGp/rDE2rN7/zfXbhv66xS6N4gbLg/Zgh4r0rvulF5ikeVoaZI
37Qwy5/qSMnuDEcUfoMUZllJt13ZXQfzmk7AynLijh6Z1uxcr98W8bAzcEQ2gfLUQFQe3A4BtDlc
G3gyrMHCx9kg2DAfeD+R66cf+WjvCfRaxG176CuEtiDmcIvZ+s1YVDeePWxCB8FtqlE5aNW0w4dI
jkz+hIvzDvu5uTYHikNRw9VX6rXZMlOdsg9sq4hlI+SIfXaxESHiof/DbdF/uv3fVuosIbJaszGG
zfCTnrE5CzO+fU4GlndrBUQVuICOpT9I+xBG6kpET04OVA9DQkIoLU78AdztkX/yF0ny2k+2uu7o
3nechLFm9aN7//sHdT4S/e3NnW/6L48Q+AuiCEu72E5NsrLIu6HpCyTaWYeMUqw+esrpbHmAowzX
ZpM7jx2axLu6uqqFtYSCBlXcvsvAgxaXlGmS0D8tXSPOlx6eku1NcWMlzFu1YhGrDYwIFZo9IY2d
84dL/UON8dfB4ZcfP7AGzL6YAbcJ0+ZEj24CiUnZil5+f3l++vLfVudBeiUzqbLcAkrGpu3cEJf3
Wrv55vdf/rt56181kvl9NYatj+2jI9fEgMsbZvqrrqKLqqMniYIBHZt+brucDCoAZcjKWUh50JmD
YgIn0QfmAe3cDuxXbEjKn+4xlKhCTKnf57W7L+Y+lqlo1ipRyAnJpmeHqCPdSAPwAOZA/kX/1inZ
p55lx2oe7w29jXEAJkfgHEFA1IuaehT3FGjIiMipgKoa0pxxL7IAFBQN8p6mZhIeZGafZdBd7IHp
Cwy7m75g2tfYLRwz7GYM6fU7RFr33SBp/KGGqcS4NzXxBMrm0Rypxhk1EfKjfUUSv0woO3s9uBZS
cRPtOPRQmXh710mP1pyOQh1OcPbOqcw1Zmua7RnhA0FP1GTWrtLJXtIPpD8aPRSWxcxYW0JF8VMM
cVia1qrhLEqohfRRAfurAVB04FVlBQSXSKeInSfXEiQOSLSUCUWBDDlDp2Au4yDZVAnT9qy8TuaG
ugI2PPaUq06pr9E9nAkyWY+e2HlJ+Eh+524sgF7U2iqXHrgPPghmKosklcXEYYbB54l0vjvyoh4s
L9+CJqeaAU/rkJMKiO/WspqrzsmuQGSsGjc8toWyq/TxHFvRE3GxS+xKZ7SUn+C61ybmZ6d3NuYc
BV17q4oH1eazEod7qBpyXCMyX3k3fv/Q/lCG/rWS/PLKQcRCzGdMuGlKhdh5Hb93kr+KbDjJtnwD
T+srA9ALVq3ff7+f6nzj2zvSSgORYmuW24j6qxIhyBhnA5/pkWMMPjT8SVFXEuypp19F44gT5JN9
10f7jsm0c26d8jPq1VtU3MFCt7qr2rDhsQojXDrSw3fAhYOFszejZDvobFSiVD5ta7wS4EMJrvty
U/WxG13YYckq0MadYJqm8ilBJ+DykPGNp2OAT9Xd7z/uD3vHX1fhl8sLDNAxvJQlJ4iQt8mEYe5Q
tzj4aF8U6Uq0xNL9/jv9VKMZ3yoiFZejESJU2E56+JKJ6ODwbXW7XOl5/BmJ6q0VGoQl8xDx/KMZ
P4VQsKijwGZqCJ3ZwxrzvqGz//uf54dqxvhWNIX04AuS6/nkGhqdvB33sqJcYCETQv7pEPXT5f1W
MnFYQBHc8jmrxt0IPf+MrGzpwaNb9i2GI8X802P7w9ZhfKuadBNONv7KcqvoEydBDUEtyBdT+V8+
Jt9KDPKgxzhu2Th0VzlUWYTstG72bqseDLO9oxH+8Pubotk/3ZZvFUKbIQVRsOZvdbMMAFQq/8nZ
ee02jkVZ9IsIMFymV0VKsuQkh/ILUa6ymXPm18+iZzBwqy0J6NcKokhd3nDO3mvfaYN1owmMlSqR
i+hRCP6T77WO+n2RG1TT0uQubsTe5hCJjjFfE/mzUtV2aQfNqrCsv0R1i0US87cVSGqiXsK9LYgV
kIhnSFDPJR3YGnKr1o1t7RMF3H/Q9gxI6cnWAiBSPYoJ2/jTuN0N2H7MWkYLDLZfVHSzCoywkUas
FE/AUxDWS7ijpKpkvobk4ZmGPQcwek+t+dYrFTEfevNzZBUaS1KxMi9feQE5EFhJb0wQV1aDkhh1
4paM9Tk101+1gLGgC+h5THKvWZOABHZ9g8aIei8NuF7raHxOUyJR8OXurJp8+Ch71Igbo/G193t/
jhadXF252hPXte1ldy8EPPd8YHXwmxZCovYLBzmgY2UHbXLRItEccm3b0HzKBQLGId1amV6urSy4
zUz+a2WPRJq3BJKUyZzFFPac9xoH/TLz6K1E0JXcZgpctKJqaYFT2Bjss5VMbBqWl9xqbqG2PhXx
VOdkOZdNe1p6D0AGtrbQdyM59FOAaDcG+lOd5Q9dS1pa5H3EA55NNUrwdsTvNsz6NmC30dTNtpBy
J8yCg1tbjl+amyLOSWbSgOgZm6CJgHqXpFQRgtTYj9PSxfJx9Dug0uwiahccWJ6TBD6VbkRIJKCd
jzVFdOue/J+vJd6T/4Q5qFSF+CivNmFhyejyYsjBMr4Ll6ghv0J7V7tLl4SUWjLuqULZC/qZzZUz
9Jl3Wz5ZkVBLFK5dVPDRfUxWmfTIJod+an1lIlSmz/n3iUvY09L7bQ1wOStRwleZmCkjzSGybVoo
XtThG7KQTHOeqLQa23CbaTakNWN5+VU/u9BONZdvl0UN2/t13GeOCPMVwvdZowePbl9+RhhTurFH
dVWY6yigzx7Vr7lVfoTwBHwL8qVa0rR0VwoJBaZavI7NS10m6Nt5EZQGWUsYTs7Bh6HM3uIoe9LY
3Vip/YzEjxiLSr8hNOxmWlRJvmKKkBxkotuYq2aDuiu7d6DA75WsPV++UXWaJP/9fHX15Pl2hWbU
gyyz61a1NXEvB0lGCFfUCKlgc/AytU/ckUpojkc71yUNBOP7vErjm7jPSVZlszbtDpAycFrFnoqm
zYPGFPYK8FrzEOvWi/DBG/jY43Oj+rj8tc91Q6ZW2PffRxtqui4JCXAedNYBYYkwYVtTO96DfV/L
1bMOv2j0CcYAn58Rej+lgnXaoemBHUjWp80vZdAi1e07Slx4j94IkV0mffQwZN0C9zS+0bVZPwFI
dmz/2Ay7ILrzZVyVUxPVbeaKawIysh0Tr4In2fdGF+z74hVYIAZ1G6eudGVrcvZWT/YCsRuquYcN
DNsFbe0KF1SL1tPf11G1Vu1j79/FbXPI8NfJSYsQKV7GtNOqLgcVujaHAkK60/diaQSfg01sqb+1
QGvGlYlRBCUocq+EGuKo5w9j2GFg4+wF7rqxWAMaZE6WPquGlzR9CPW/kfIwVHdhtgbph/x1Yfu7
y7+nMQ23n4bhyV5EL0kykRqqRGmn3TaTQQDe/YdL4Wwxyi1TLhB+3yTKELikEmO+HzdR4K2qTKOH
QM3KD6QRaTuGPc6Mc5/aFvi0Yd/jIWtCPZhHpQQKG7HnUJAxFWo341RZyaqE5lHdOqVbOH1lALBr
qbO4dwmBO1buLiH5HkMZi1EntFmDgEAi9ilQnsGdgmXU5+Tj7TlvOn1UvClGR7m934QBmqlMad/Z
wxFElrNXrRwrafZJar7qJbVN09Ax77sPIF8XldRCz2ofE1LJEMnvkEevyrJbff0nG2RbSYYUJa0K
vNDlZ61Mc9gPz1o+2S+FWa4k/aDB6hHNwW+TZ18rn3UCi8ghwj6M92c6kk0tP4uFOuiJcEyaz8sX
P7dcnOygSPBpslJKUgcY5EMhZxt1FGj3u2svy5lbO5m2YSbj5NcGMFOuz5EZokQ3XPnoaST+9NRO
6h9x2LntaJZMlIPJcKsnPW+PdwE7ecjSf/nxnCuXTcye7/Nak5iKpsCNdQodNEtvAvVH2l7hoBoa
Iss0ckCXQ6oecz1/Ag52VKnvRJYKUT1BW6KZr3Ek37sIOCQS5McvQEdy47Y2E3T4BNwB5w7E/hAw
/tAQlmTBDCEq+PKXP/Pbfi0x39bMFhQTaxbfXfefCvmWCvOmgH18+cPPtWHUk5GTitqqCqhyjte9
aVUmLQFQ5jMZ5fEsM21oG+Mm9uPnwCAqfMQfRmpRUmU3Udr+tTOF85yydtlHXf425271ZJxlvRZQ
Oy3BNozxXjGbh1Aot3Euhiufr5ypRaono001SDMKExqGIVK8NclGKz1vgFIjLR+lz5BOjVlj4agj
9xYLxVvrDX8v35kifhznwj5ZbgS1GXPMGOdan7DLJRlBG8Z1nNMQCKFSR3XzkqJWVUIdX7qInoyu
PRphsFGgnlKDzK88gZ9fN2FPf/5tMBEGW8oZqFqCEVkMMj3blFoDq0k7Wml8Ze965gCsnuxdozbo
LRTOdGXBD+mG/zR6rbGUUV/NsGz8LlxYDJef6rnGwRc/7dvtDHoNxK/rkaJQUrPE8JCwo4unkwDR
Iy0mcLczVnnVbxshFQvSzd6TAaAg7gVoFpu2b3UICO0CesAnIA+M7G2YLMKCVm4qhxpWV5ZsUP7F
nHzfqf6T4L/RCTOO4DCw6hUeVXTkdQHrae2n86mBaRT1IagSStrSuGEvB7gHeowVd2xjXyz+Aely
AfCFeJko+TaiW1hQRNQC9g1S/VLxaYR5LcFBUWBLCI26NtF+SR9+mGmVk71dPcp64idy7EhdTyxe
AqS2u2kCP18mlhwvKq1+rxSOhapx38r5M7p5TkAIHlrdvNcy64k4ZdgJiD1nTYrzvTTwqGgiX2Hw
iWeDp69yQaBElFQ36UjvpcfE7qNeSbt6LWh+mAVhkX7+EAzEh2fQe+LqicFxRzQwcZGeown3WY2D
316iOmVvPk//fhAuyIAQY2ZHPdLunSbs111JSBd52ZCRVnWYkUWkbuHghyvbUx78AsQk67okI9k2
u12Q+lfKIV8z4k/P7/QNJgAB5UgNV7tCnZnTvHCl6CVW0GroWXVsFWPlmhj87Gpi8uzgeSj08KEr
RCpKQKu9LTPvGNrtHdKdDWz0u1CmtmGU91Zv79phChFq/9OSATbun2+5jAs9TaftgMYBmZPRWk8z
TPT6FQHPz3MZ8VD//PgBM3WhwIh16vw11/f5cG2dPjNzKCffexhFL3mCD66KZxMDB3J93HJ7j8Qd
9eXylHHuEtM9fZsxXFHadPCaCF34gxvft/6b19xmyW1HOtXlK5x7OicrahRZQpFxTTi9Lg4lblMK
yIfLH/3z7I0a7Z9fXh1VU3Ndno/oEb9ypLBsQs1fp2Dpyxc4AU/+f7foa+H89nj0RjFkAzM4DGpj
oVRM26Qg0DepPwlIWepEJsYURiAq7EmZezMl+y4147eac4Q0jL8jE8iERS8UAT+om0FrHNcDCnTl
y/1ctNC/ihnfvlxekWdWFeyw3ZZDPXFvD4MrgHh1O9qEOyNGdIzH7cmKcbslHUK5K9c9M2bkk8O8
iNCB1hosXbpWa72K/0KzvSdn50kO4juLumJL3Ay+0/JW7YfbwJN2U/9EquW3QIoe43yAugOgu6CW
cuUbnXkS8slc7tppV9IxTx0wvHeKWdxVSrsjUg3OeEPiJeEYJcif8na0qveOo+nly557DtOff3v+
cZNDggYKgs7eX1XYUz0v/TMKj0Z8vx4n0+Hl63xtx36YauWTCcbQDfzCrZo6BQ8euszgSFm6G3P/
l0xMM+gaaSm6pFna9CoTSdnojIm4UDZtWIEh7pN7lNtE2RQ7n56UXRn70aL32WXDsa+ya1upM2dr
+WSy8qTMRDesp6SB4dSj7dlY4g5Tz41O/gbhEMHWGKRVE2ufl58KCEWe878fi5j4oN+fv1a3Nbl8
aYbAwd1VFOPzkajLAIOIUoBgUHqQ56RW+TEqspypcyopS2N874YTKl8YMCA92cl0ovlYdaV5mY6P
hjDnMZbhu2nvEuERAKLn0yTN8KoZwRNuiWWPK6lG9oGsBuIWmkeMoe1nhK0fzAvUAMLxEGRFHkkq
VTgFG8ICgki/t0KMsDVu50VWkPacB6PTW+KXWsbroG5/MU8c1akm3oYKK+VgwYQKkPDrHvWxqIRA
aG4UQyzzIs/JBCW8EfPwH7iErPBduQnaOsDGmN/4lNEa4U1cMgxZwt0G7J+mvbSlt47IIQkqyi8f
YT5q457cSMo90ytqmOUec9NC9Xg1SyXznUqqKfJkzVZR+u00zUX4MOEBeOVM0ou/XZDcSZiGoGdr
K5dCVG8kD7Qp0TfH0XNZeXvNGJf5FKxZ6BR9ir0H0xo9EJ6gVt8PvvknzYx7tpngwfNcBzoFqjyj
+u4nHu604YZfHNYCm8Wq4UOHoEKQojZzQm6ww2XuA4yje38cFrakU01KsCoasdP5+kLPh1sz7eCI
0IYUVvs6qWl7lBx6GVNwHwjVyqtfeZ0/26r2krdpiiAEsqcnwoNwy9vGr170UppIFDHYfiql7mi/
NWW/ysLuOedNb71oJVXZc1mQvG4P5bEIh4j2vvgj6xjZlQRHpg7nG6fWITKmAFFaNFGiLjWdmpYR
U/hkWYQwoCdIO9AUDB2KD9JeCQ/LqDNWNKDH3n3QrdFekZO7rNpYm3vGuHYVoHqyNIVF2HcjTQUk
Sb8jw10XKlWmuC8wgJXh7RAgR0pNMl2LKsWWJR/7RPuTemOw1Mhxg+ZgHshnWFtxc6A1QcM/cpd+
JI94/loEe+1rC60JktNSqOrGi8juTNmbE9NWrCd1ada5y0Ju97j4iZvkvJwn5gM8ng9roH+jgbOK
I8hhI1AIniTyh4YekiHba7UkADti+qm82KnUiihC/EnBML5bEhiArL2zM4hyHkakMdebRaJ797EF
LAzRAQ/NVAB0897PRCPdFCgh9AoATD9WTtJRGkbdNO3tLJh9VSucVFc3NTKkpm3xXje4Uwnu2KWW
/AL7jVBgujTT942owwFNXuk9wPk0IhbPg94ivN+hqtxRWddK86jZtTSf3q3Miz9J0EAIWicL0dm/
Ox19k5UEj6PWdAuzHtcBERg0ZjprRX4C+STa8JS6WswhKnrPBfgPvSqUBb3Kl2hQN7lNUoSaEhAX
TxhakItQPfaA/ghQMnBO2xlKZyZtnMLVggOHBvw9fK5zSoWI0xVOSY2tOnIWA2lL82OkNr+Rkv4V
bvwrlusHotJuMoE1yTKsta/EIDWSTw5dvwEnrcsI75gWVKtcGXaGEW461/9F82xde/jikJ29kby5
ytT0EQtkgX7bvUMFMs8KNA9KoS5VwBUzv9c/wAhDTkEmYE8iVFsg88CSOa9z+1MeenBZpABZCpXN
xFibSfwyLVOctbZSaO7BLa7oZf0u+NS+qlZ+E2O/kgLuR8YwjMqsmzfMC9OVvbG4h9Z9ExTNUimD
pd7Jd22j4aUK7vpSe9J1/ehPRfoygqOgkHKFBKH4UHv9V9BahwrtiYa6Zuqn61X9SBPrHmHHfloa
dLPi9ddHqHoRXrdcXlQ83wwSgZNYpKGoBYVSYqdfIcwsvZ4MCBgvQko+ImVixbQmkyVTvVHL96yD
766MlKxHRjcvQ92ddXJ0M5H8KIqCf0G7kSOBcWOB0SrOGIIieWiaalKkWm9VoIhZaBQsPm50P/WE
tCTaqy5cGjqvs4b7zX1/n3e5DSinX2l+HzA7l1gByUIi34KiCi7+0fooRHub8jsbItgndB5rmdC1
2txR4NsENCcQkexqurdfnxmQ6tIIA0heuBuScTn9A09yvZlsGTttpPM6jX9w8b9IgI5neUC2UEJX
ZnqNimb01kYqQMczI4fWS1HIz7kyuW5aV5upRIUsSf56LOgpwac91F/zfEj7R9tmbU9UqvqIivuQ
2xV5CeMzJfK5UmkwAQScL93JATrN+TiCSNAGEfmer22PGvIwzYDNi3Bp+Ppi+D21jHKPxKJYe6S9
/QI/4QGm/JGC52+3I7QYo+6VffDPpw9hnxydOo8yRwEB29HbcBWwrEV692vw+61Ns+byHufcJU7O
TuihBI+vTR2OaRC4B2ODWOwXsKXNFNtw+RpnioAExP9zGxWQ40ueLtvYsc5uId3/Tb3hVouN+0Qu
Nm7krluoE65abeEJ3dietLp83XO7t5Pao0XUctbZiE+gFFHkQdGE3/PaPZ17cCc1t9BPcsCFiE7Y
w8BQKCjfwmdZ4i57acD7zac9kUDhWrBj1BuWZPD5ZNXnCo1FdQXbjdJ2CcEpt66UIKyft8fEzv3z
KU+rgaBpkDpN0u5ilyjpDAawSoZwV4WvNTGQCfr6FnUg49++1/zuedposgr8IozqSR4FnCuxnVyi
lhUf5NF6xJH3puXdUS7LjRnEx17zbvBfL6Wq+zuQIN61ljcDwmFTop/0pKyYgaiWo9rdjmq6Ceys
x2YNTEcUrdPqgztXPGhkLTagFrItsjnpSPzkSqTtXVLUezu1dqGrAysGhNbr0QS7mFel9sdLyRGq
FCYgRSSbftr1KhSpYyYcI0t2mVHqtHCbKVMx6efmSDWwlPV5ZDAFqlYJ56a+U1q2vtNi3I/snagN
Ar1cJdDkIlP95RnejZZ6rBI+oYUin1m58mhqcAe9AitWn95XTf6hqO3h628jdruFZNJWJIOsK0aY
Zqp4uzxslend++HUYZ2cOoo6iA2pVmMnYDLMy94ZWnh6ir+s7dupngliGSlV47SokGPvUafSOZDV
feXqP590CXX75zBi2akqK+PqiSBbFbk+GedzywLeoK00fj3JfEn6w1T2u3zBn8+4SBv+eT1iXePA
j6mS9vKHiq7VNkjL4MZN2VuahE5dvsqZtouwTg6PfZvEdmSK2IF5sqKTv+g69gkgPgaL+Sdes1st
SBOeeqNfG0gQi82LaaOGJDSGws+Vr/FzP+R/T5rfTvRuJhdKDhnOEXa582HNgW/1KgNiGTzecKUW
EJ/KJ1P6NLAAXb7mlzztp/F0MsfXgJmVoBxjR3eL59wOXpJRHWegAPL5MKrkmPXCMchkiRXh6Ka8
tbqO/HqXfKwplU7t1o3Ec8i75imFr8ARBw1tN4K1rfoamVIZHpuq3WOySviTalX4ozSn+r/3YWbP
yi5nV0J8jg+GKCfKzDPsFeWr1wwYisA5d/kmz7V7rJM1hn1JW3tqkzip/BkWR5yd+FzzOZJo8N5L
tjD2gPdx1IGKvQwc1HDrMzMc/+PVT5aaRLMBhNUV8Eov3jKaGbkPifxZePeFS2Buv9LZ9Y28xviC
ISC5nD+CKr6yzp0plAvrdC0S5HJZehE4WYItSndpIaQEHUtB+M5R9L0u7HTBBPcrs7VXK4u34aCU
UEl6SnoKCdfySF5C+Zxi5mlHQZ8sNHGh0bbRfVI1R85jXdV8jJISXHkLvhpTP4zIyRv+va7i+n7W
0o3zHLUAeqC0m8TNtwRCLcoMML1QnDHBbZB10czgaD5zGa51Yz2Wer3OspokqbHiqG6qu5wotqgA
mMDzP3gTsfbyD3pm62CeTMFJxcoegTniidp7ObEc4kL+XP7oM/OdeTK/dnrb9wk1l4n4edvpYINC
NYTBHzgkV67k/poR4ctv8NNDPplYiVXxc5TUnjPUzS0lCCCTbXUAfYVWQVs2HZoiOyPkSuueBitd
yKkWYjwUzzG1xsil1uNBEWpT+x37eA6Ov3qMCWSOxqwjz0M5Uq9e5hg1SLbs16FVrY0MabsfHI3J
r6MnBzMzlrFW4seTtDs7Tl5D4BhgIbZ6nT63bvoUE0hZqyY15PL/spH+EY30D6v8uR/uZJo3XeED
3kVQnml7r8J8+yRUYl/U/Ah4nRPMqlMPDfnGNkwX2eoXHWbe2HjgTyVJ25XDovQPxriRxmwepzZJ
jA0lsTv+umghG6FJsjCjlKW2lCcrs3qo5JVuCLTizzLAi8sjZBpkP/1w0719WyPwD7i8qQw+vm6r
HkbzD6ddiIgEAJsrIF5XmkrntuXmybogxlRROhtWLr6fjyJE1anre8/oAKn4WT0zpKHf6WDqZ63G
hN+n7Y0vNOnK1dWvlfen2zyZsdOAtrhdiMAZfDKJ2iKA51kkT2ohUbVq7T+eQmmE1qPHViPJ2l3W
NQinQoqwWnQfUW0t1P4JJDCAaq0E2edtQyW8H0BbZa76KrfQ9BFHOV1ZHSJcgQFbNiA9JTabmE6i
CuIy67x8PcK+2Ta6PCd2GMRPXT3jEf0sHbNdx2JcuV6+9W6q0YDdjpg8DSdOMj8FgFB91nUkfdpa
/Mh/XZiCExQc9HWmvdZ1/BSTXrBQwI21mnInkcwwk8gwkRKlBLVCgq6oq/dIr997CVPAMGUdt717
HBqF3MQEi1jrSEFxyIz+ryY3W01CyKYEau3Yrb2j/bqNIxDmOcxfBGTbMfL2piaeWWduFXl8CFXs
zlYS8XqOFI9oYsFkMVtqvO6cqLtfSYU4QBullVfVz6Ndb4wC6EuqDp8abQBIzuWDKfptMkgdDJZQ
56pIgRXdh3BZo7x2U+RU3jDUa+bHcGx2LWMol3xgjbm1Ci37t0GO/eOoUGzKc3kfgoIGPjO17gHK
LcHGyIcw8NjCNy64865uFpVNALttbRSJrEHFIKO0rQ+xra5VUoU69mVREG8w5r9Lg/lca6BGwzgu
FpHq/+miZoVmJ53VpfgoW6SAEWJIXWkdhZnNj7xjFwebXHQh5eL+iPM2fRQKzXO3g++OaLo5AFBU
FlpBPrva/xlRYy6kJgvmfd28VpqyaOrkaPfVs2EWDhRv3gfD+12JQloDCfo9iFAC4x08Alvaa371
x49+T4AJq2CdUjwWUVV5tyjxrAJDmgdhVlG0SBajDZE3aPMHpZA2ZeT9qfn1Z6RK3FNSPYbQyWa9
GTbzymLYxmlAoYWDJMG5MdUhc10CLSOGoyUg0H+xGj9b0gN0OpnzXMqe3WcHB5r7octfCdZE3V6V
+36iIAcct2ax5H0YhbnkxIhJbBx3lI/WcajxGnibxq+fwGUj0awohE5VkDZp3+k95GSgpIu2LPZF
Zz8wqO5wG7Jj7qs7t+72ftj91kmq1ciyxIG7Sly/2/pVIiG76FAmaOFNohQLtqNb0Nmwj+wFCQh3
039xO3w6iEGW5jBUs04ygee35So0qyVutWJDANrcC4EWDQOvYigo1Y6J38/ciBRxdFKk6QTzSWAY
5agV6do64JBqaLT2Pk4LDFnDA06fHEKQeacJZQMP4zYltR6fu96tKgJ3Gt7hqo93wLqjmW1Fr17R
fQw2OyV6qw4dbBh2xRo72MrDoOC1rIextNHb+Jbj4dIY+V+BDdpU7ZzL68CZA715sqmEFqizEx/Z
GCTSPb2Sh6ElP9sNtlHqLxt+A5iqM8MIrlzu3NJ5sot0k8oM7TwNnI7pPij0X8oQ3l++kzMf/aWW
/baiuaYYe+iooRMlyr2Mlpfhp1357DOFGONkq6YZbuepU/c/KQcCh937gMgsl0RtmMGXv7167hIn
WzbcHMjHe1RyIyoY6uiLyCCfRlFvOgPwIt4VQJGYFkh2epCzKieVRX4bw+DONZo7STP2vJLvZgDC
VFYyUtM8d+tG+DhCVV3IShGusTlTw1VGXu1gYr/+Uf3CvfJ4zgyiLwvQt0ev4OIeagrQDtG3IG61
8V2eFp9W7h71dqzmlcDLX6CmnNmxqK9sn889sJNdmFf4fimrEgF3cvtcqN4D0Lwd2y2qYErzfPlX
OTemTndJsmhYI4Ee9GlFGEd4SORrRIrpa/6wMzklQbnAoD1arIFT8Zvgh2AOT+sjgS9XaiznHs/J
zscW1SCEEgeOD2HPy5UnnfCsaUFAmHhFEnjuFk7mDpcCmhhQjThGm28F2RX0/I5lZi4vP/yvWtRP
j+hkstB8nBWiLn3K5nq4Y2WmrFap68oLb6OMqr06UbjlPovhDsKXY2Nwr+ThjozLFX0u+nP4KvQB
BLhLzvRSA+PuB8r9EHp3YZ7utdZ+Huq31sYsnOchsg8L/pvnWH21sZreCczmpm1Kdo1V5q/yaSmh
KYGtebwVWb3RR2lrqHRDRvexazhhYYV6UEzlRUBy6fV+w1p65+r6i4HxIW+GaTXMjMkSvNEz89jG
7v0gjOfpW1lRzF5zghym5Rv4+0VZKuEsIfBb5ruyIr4ZkpfTFbX3qUrklpLgV0rgAghtryc5rY8R
AjpO5lVnZDYGVP0NfxbWZCtOcLxlS7mv4p0IcfZWQKyiKtz1ZJbYQI1vpdp+NZOif7Rt95le7yNM
YWBGzcbu/pvXXpySoSSDQqaFjxjmpH8TaPHGpLfJqXFzeZicGYWnUChalrVWlLKPCjzf1iPM7yCW
XqpCiv/bRKOfzMyBLoetHY6+Y8vN/WDJ5HaLY0WUmpTU68v3cO6YdMo8wpTjqXXU8YyE+jvuy6Vb
WCs43xE6jHEfjtqTLDec3LPCUcCvCtu/Ugg+9/SmP/82dbtqWoRSTllHsdR7lXc4LY3XmtjmKzd2
ZmnQT2ZQeHokaELccuqegnhvAujNPCyD5vBpNiwPbg86sfA/NEXesP2ZUuoRZgTuPpXHQ5nrLdMi
AHRbZQaG9948xTUBL1J3ZfBMv+EPU8yXBPnb7Ut27g5hwRRjRvpz23ekzkSLJvGXelsss1r5j5c5
mYwbhC5KU6JGGTp7IyRwA5RkU0pPA2Wfzo2uzJjnHvbJhGz7WoOalSSeOvI/ItG8T5cyB4UQPd1Y
SFqyxai39qzkyvWUM3V8/WSGHkphpG1ue06rAJUTBWm32DvQFi8IlFormnS0wnYr5ZoAR8yPe3lQ
nVmVTxlBTV9R8PQ931HLIZj7Vf6gS9bdf/vsk50ebAK3w+vNbFKJP3pDYgiSuGuPayp6/DDaxMlM
4rW1CUiM36fC+AFP9ECcFSzTUX/tZX/RREDbDPdP16XHLAM4kGUP1Nc4fpDGvrh8e9Nt/PQNpt3C
t/FOMo5tGAYDkdPnLoryW5dMy7iA6W9X6WoMhm4mh9E1Md2Zt+srevrb1ZrW9e3SjH1c1UD0szZ5
Q0VhzFR78ssR5EWY6X87V4iTaSZUGHNVm/uOX+stzMVELBpkrZcf2rlSsjgpYqVdY0kDaxhNMleb
j9gHIte895AoML3N8xaLJP6TaX9ukDasPpDrgGE7QrbU+wPW9G4lW0RhUlIYwNK2mXkbUf/UTPfK
8nHuhTiZXjRzqGwlFJ6TSPKaDdEt2pMrM9e5Cq84mVMkrVPCmmwFJ6iEy7nB5rybmuvEJ9SvbT4L
9kUEZbxEhnKM3CBY55J8m+b9m2HF7wGSDE9YmyZMXlOqA0wXN5ASiKapIAS32U513eUYu47e1L/1
Idg0dXVQR+WpCJFxlXCFTan6bZnxIs/Ghyo1DzbO+LQkodbwtsSJb22q9qVsLIuerc7lX3ta+X56
RU7mtKwnqkSzmF2yOM+WhZ49K6TQbQ05v1KVPPNW/IvUUSkGqElGk2rcyaX/t9QMfFqzwQ/u4tx8
vHwX5xq8p5COhJ6ahcDFc7zE2LtqUc3drGITnO6/NsAtz9ZEzsyaQDTIy1i26lwizoOX/7+dDk6x
HG4JLNlXDTwgdrTtQsICEP+hCCVL6/Itnvmhvki232aXutUif7D1yCGLksa9GT9mnHp7HLCXP//M
CeqUxNG5tlvZRkM3t6+2fT0+JUH5rqPJQ0t4ZXt07hIn05YG6XvUxjRy2iZfVmF3kxQUFfDV5n1w
bdE5MzloJ5OXqVsBQAYO563aHOKUcHG3IcZnCLR3nNFLMzLe3GJyP1ULWozrIK0eUqv5bAp0G30f
xlee5rlRfzJHYQNX9EaUhOZNVTpi6GF29NLKR/epZQ/ELF15u85tpU85Q5PvVJSI2ZzQqFa1r617
C+4VBKkBZSg4h6y+cWnDDIZ8NCJ0HISGrC4PmDOL6ylwSE3I7GkmH2IzEEMixFIzD9N2NnRfXG2T
NeqV9eiMKVn8i0PQDjb1rT506G8vZRptXr2Qy4NULZhSejEyTSYbzyf/44msuysD6czdnVIEKk0V
ra7yA0L1W9b+wSP5xsdJlsPHC5J5nQxX/O3nLjSNoG/vtdZ4Q8puH15T7t9mcYrN/ZCPDXBLjxyU
wNEQbVz+wc68Gl+1uG9X6kyCEatG9ZxGa36rZXqUhmvm6nN7hlNzsuIBhgoVxSNZr/becjizSyst
HwcjV7d54K/ooC/K3P9Ankj2iiX2uYihv9QjeD9f/tD9JCFRWveXmqZ/lOZQU9gjfglG+SQ2uDJH
n1M0nNqQc6KQjELlW5LBBT5Uspa11/6RE/umldE3Fe3ODQkV66wPxB3rsATa5QfLLnZ/TSvv5V+B
ZKifl9xTu7JPbGyW23SRMWQ/ZFNwINsqvc9AxxWKkzYksLq8R5YCyY6ElIVppUtFIwsjip46j/SF
1pQ0qBk10WXgiMchLu6SGh6ApW5IJ6VSRBNkPpjijttc5EHeL9MU+bckFf7CtmjJhZaxNjRrJMKB
MmliaURAUl+c1SNQL9PsFq6lATavjE0xEl+ZWeoe8dSNEmRHry52OlYNRMFwGmVrWUXhgiVezEw5
O5qdQZ1GHN1ED5ZS22/TkHQ0+7dkgI+zuk0xpE+SBo9hKAoiNWxHJMlnoNqzzvefrGB4zcfsxaM+
iLKDrSY/CIOH1PW+pVeVNyurNh0/t+6tfLgb2FMDGClWHZloydCvwOXhXvXWvSooKEjExxCpnHZ4
VI0F/GID2BBi+5xfMm7Gd3gDjgvVS3jJqqWiNes8edGpEv1EpHCmbKFvLKbmCCLDNhweuimDYsjT
B8KunwOv3iWBvZb5WUzDcrJSnmmmvPMMkyQUZcHCxnKSsIXUW0F0tr9UPHMuKcZN1QAtLPr9VCeT
Iz6hTHYT+CiVpANU8dvcTz49EsTlull2rd7PRgMMq4IifdrlumAhNatYZYg0proJ5oUVBPJd0yW3
uWr9nYapnbq/Rh5xHaavk95jtKJdG6pfZ6AYZXMbdpvS1T+LQF5b7biUIiLB9eF/ODuP5caRaNt+
UUbAJNyUoCclUt5MELLw3uPr70K9SV++UiniTjqiu6skEibz5Dl7r31oW/EZoYJtLa9fl3pN1gpJ
tDEc3Dmj5DAZPVwLaxVkDy06JuW29ob9/P09WC9e0uNEttgClMN8lWUXv5jWIY9xBsN+s2NjZzyE
driOHWTQSRiuMibxUVS/mKV8FYUJGa95+/cL9kNb4M/L/59lzqviHmWUT2sTaZITNcQYd1xiUjkV
/VxnynXtjTeVEga/vNB/Sry/lNB/atL//MKwzZV4IPNjq5Euv6yM3JVy2kXdjFoS7dbQlVXeV9+w
zF3m1xxAu6o+WvYcD5aIbSAwoaQ+uT26aSxVNBCWne95l0MC6ny3slgFvKL5mP/FS5HjxIlc616m
I98ujWcDeeaTJmFI5XSdWtgmWvzspFmx1Rrz0/K6QzvgJxjaX+ybPxUc2kVl441NaCsdpy877K9R
yZOGghOKiqN9rMt6Nbd5jJQ3qIvyc4GZzxM4Zf59Z3/awC4OZx3m7Mg3Og5nvGYZ59C+F788ND/9
6ItjEPevH8qoRSBiyHOP1AZy0S+l4A8/+tLf77XkkxWcQrYWuHtCYOhyYr/6ZU83/r6XXBrip0mB
x4DZdWt7/iYR8SbVy4//+4+/KE5K0yyJ1EkoTjCHSCE3M2AgN71fqtcfdsJLE3aE7cBMUn78yCRo
4Rf+OTdIldfDG4ghV7lhrnI0Uv9+eMz5Kfnbazpfwv+8pnrTD4rTowGy8uqBpvazAsOR/f2+zvyH
ibi1nMN9mth7tZnuY5RKUasvVb19CazuTlT5pvSNL1i/ZwnLbGUp3cqs/VtH17wlvsOHkb+ysIXx
ju/kiD4L9GWTkN6VvjTQ+8YIqV8p29e49YDCRVBB6vvJ6YkQBv4VOcZ+0th/u+Jq1BD0e/kDXox8
06lwFiadQ2SryOFJZ11pCDc1apuMTkOe5sZq08Ru7w348xPnydebs8IGNWbIvbt+ug7UEnmCST+0
I51PWP+nxqF+6c4nziiz2BHCbTYy7IxKLJtqGv7yxvxUTV56xBUljJ3E521sW8UiTg8udiOXUrH2
ozp9lAMSIaULBO5IZYc+7SlS9XrdktSisykv2tQu3fmiB7G3VpR4X0fZ0lOxGGbdLyfZn97pi5WI
wOuqCjse3KGsHu22/8zH7Jdj1U9v9MVKRMKPZgoLmEQbY1LPgn1FDHzmBe//fg3+NKv/8hoo87b5
n9cgCiNCDgdOAbHXbdmBP7PeInO71w6dhkh19JLnVld28RhvCYl+yOl8ER8CAaJMV0Fk9otZIJpX
JPLZ4TE0JMFw8cP8uhRR+5LZ6RuboIt1lWC7Bi1kxp9k2HYkZmifS7rkgJFlObhI8sg4t5SHeeM3
u/g4jyKKyrqCz7jJnKZf5A5TYmDFnzW4koWKBDcQ2Sb2CDoHU0XVCjU8A3ZO+/GNfOP7f1+fHw7u
l670eiBIpFPo4yClCgj2ZTse1GeoffvUMR57g7Tgf/+in6YJysXaaltjLONc5xhQlWtE4y/zN5fB
cLZHZEKVr7TYEoK1pMZWfhVC/sFQ/O32z72Z/9z+QbdTJlSDv80KoIlIbm70Gm/LmN9ZbesqhfjO
QuyLiraVre8maK9DCVhSCddGMn0aYfPLWeyHx1y5WI0DZcps4Cb+VknDVVeYGxhOf8rHX67uT/dx
fnP/8z07kYu8R7++LXvEpED2j1B2CLhLHny9xXNp3qkc8ypoqXWi9JxiSGyU5cxN6uRh4Ow0Uu/S
DYYlJTf//kw/iV4U/X9/Jk5NgZf5GZs1Od6TUp9QwEQrEr739PbW4eTdO1ry2I79i+mrV32T7x3q
c88gvT2MXko2B6vPSY2vnN3YdcupJoc1q8ttDaNRilEhBbuJUORiFfbJZN4QIPjxy0f/cdm4KPsk
mQmDMpJRSEoBDul6p4/+t+4on15dDkf4sfs40F9qvVzavb3IS54Xy+5WNgeWMDC3iUUKHq83mU9E
RJK1u7Mzf5mk5bZxmtd2Ko9+2jGL1Ni2sskeFsSHvgWOcas633lDt7tM05umzN+6qNqpXLHG9A5N
QGqekjG1Ctv6Koy8r5Z8jt6rQX7NDvR6O187SVkN5OC9lSEseCd/s2rn2kAN5Pj5ZwQyRc2yU1go
Z3XCGtqY97GuRUtWt63uNzvfG04aWDe8dcCN7HOep3DY5XXKEWNZcZjLYxvxBK0bpKMTGSpZFJUL
McoKp28zLnrTeMm0/DpR6umhbpzHsmGrmDqCwdjgdtMApH5Ij3Pd7zegJv0xJdMbFiyZltetaV97
ONFdx9CIO0jC+jiJnkBczRtZALOv+SFS2m50ozh5iY3hFHA+x8el3eWeeoWz6R16Nx6SbnjK7XBX
ZtV3MlfrfmMdM6lRRFCpT5P/liYJb3uofc2rQMftYEK/1uZij++LKuU9Lq1hCUKe79xf5U34pLOI
g+tjimbiZlDz5wrsgKtLiUWbAqrTBIav+iGRqbIeOI62aUbmJMfL/rn0g6syC47MsDjAD9e13gKx
QfBX9rv5WD63vLwwf6oTKMWKvOvC6JUuxlegOSZTFchFFrhkayJUPbwuq5INqr3qOW+MgMYXHVJf
29PWjYiRoEIJsMtXQMqaO73GRXBMouJBDuQQWYI/DFq5XMy/L4aZtirngYsf6qeMoPa4UU6JDD8C
lC1BX6xNJjZOab+bAlWRoa1yp7+aPQzzAl0Iv1xYEgd5ZGrlW6VZa6qQpyhouO6dv2qwWdAPJrvb
6V+asNNXXmGEMNrkzozwL2rFU4OLIAiI6dZz9aTZPfkhMWhedRWxt4YRiTBlr+1wjfn4rKhySpzV
fNcsJg2j3/m6cFxyzNMVKQPo8HH2QsTkW/qh8JaDXow7AuJ4EttjnVWr2ckHKx3jfHKY15hEs55M
m1Blr+AfRZG9pHp/ZzMdDkA4x0e1BfigpdkewtaNYivXKkWmG07OjijtNebDej/rkEJD83e0DqZf
CsEfyqxLgnDkMFdPEVpvmEjGICPsVVfH2urfa9oP3UD9kh8c1K0jnIR1MqtS4g/o9hkdBv3A9g5V
R4iwjlbftsJlWXrfnZE/SB5JL8qeCNIQsEJ+wxf+/Uvql0SUynHGoiqwzKVR8WjwNFhB9kuZ+kPr
HMvU/95xqkhkVHWp2HSZtxl9cxcJohv04YnXa0MVeCIa58aomi30tIdYHai8fPuXm/fj9b0oNeoy
b9MUuurGj3G5V3LXqPKqFM7OSHsLOXm11iaSLsJEPkeF9aDUmPXANheTuUmV7peJ7k/9CuWiVM9k
T5aqYMDpxdrtvMzGTZIvEwODuy1kuwg0+xwnOv+W5Sers9dVLH4r8f5ehOiXbnMvZGnNGjFrqZqK
FG8vcB0tYPTYBNV+LPzKHfN2mw5S2dVEsyysPrLdsArKTVpW+87vj0nQu4NeYSSkscpi8O9H/48e
6f+vAnXnohJp0rJWKsUKtoMFhUtGVknI9rB1kvg2Ecp9PkIemN3EaRStGfhfVZ391mvpvacAO7HV
8R6v06Zv+QKsyS9+wpiwbI1i2YrhYW58iaHYO3mxUh3iNXHbE7576A3LggtoAEYV6qZLVWMbqxi9
U6t7Qeb0KALvgxLjEDXxdQ/eYe5x+i0AGS+MDgwmyUSpymSpORAq5Lhs+uchrl9T2W0cm49aFl2+
6hTnJjUzepvBY8lszCUq0P7tbs4X528X7aIEIuq6S21OZNtO9K45GJardaHBXsD1afrPwjPek1I8
F5145XT6wpuHcqJqydPo0qdfbtwPH+HiYWYjJGwRXwJcI+ukqdmVHycbTa1/eVl+Woouzp7wedSh
HtCVdFV2Rvp5N0jrlzHX/NL/5eJdWumzNA3bqEJ6lgvcEbWUp7YQ5z6xryySrv59dX5acS5t3hgb
a21SWtgfEWyQvg1uK03cwCx122rcBMBVDLt5Uimm3BhCy0JY45NJEZImNeasadj++3P89F0vVt0x
ENXUzP3YKpK3GiTjIi5PBsAUpiq/La7zLfnb9bxYXDnEgEbpZ2uBJjY2VUBRI8CxR2Of6Zif+pnZ
VyIU6CaNdM7JOP77q/0AhdcvTd9hnuQB3JaQeEW1dftMMDtoPkaZEnTbQIRtfL1c16a5jtIeNlPG
gZ8x08g766jnJLF2xuCsQ3V8HX1W4FaZNkaT3NtptPIJhlhqYbkzPdwxVT6+/fsj//2kqf8hkf3n
JAi91E69rAsBbzZAdXrM2WiokxpF1r9/wU+3+2IxHbyo7Dq1wSscOgPC/+ZIAgxKOrZcc1Ae/v1L
fuiJ6Zdu7NgseluV/JY0jWi3p/2qabwYTk27zXMcnzUlXRk1Sx8GOyX+g2emSz2z3+dLbFbWqa+y
a7xL98ZYH2ule6tpG0Z9fvvvj/fTjmJfrExMq8skgi4PHo3wKQVWlDYwQgsdVSxRT4UuRzTU2ca1
0NWDqJ1vP9Z2EZYJC/dn16MIKtvh3YrF65iZR9uvT2YrDmOu3/tmkV4nHXQqQ6irjJzSsJdvga8v
Y5GejUADjMMNpVlFRKkOGSOvv4syfe2z4tm2xwcYOKs8rKKF6SUqnKDqNI9onELsE/aOIce1HpSm
tfD95Ark+Vfty7sAotJsPMuL/hT29V1TdDtbDW+SPv9lJf+pNLt0mIdarRJiP4Rb5nHakvqSr2MZ
C0jAjmuGgGOjKX6MApm7HH3wGBPg3gcHX9F/eWp/kEwhTWZl+c97kYySrhkA/O0UdGQ3DDXqa085
mLpy72QY+UzbXIvGoO/VfvglwLnAeu9nlD4v878fmh8/wjwX+M9H0NUkiac5RwFnG1F4QR8BQEqO
eas8dsJ/EhzvbFg2QMqjZSHCx1AJ94Wov/vxN3fzD4vDpXXc6HRlzCMeW6M07ufqMFGmnq3gt+HP
Tz//YpkeWoG21WHxqeP4cdaP+JiZsmp8/OUKzrXHX7aBOd/9v1fQymka2gXdXNE8h/jRiYrjcL9k
26Zbvs4biBHXtfk995ADM/ntWPFDnWDN//0/960ce21qedU4MPVzPe32ic/45t0KXoLgxGQXytYu
TT3oySfs3DFn1jH5jUH041Nzsd7GuB+0KDUEyLYQs4cF6V13B5VE9eDEFG/BL43IsK4jgR0fpIay
zn8DUP+Zq/3tes/34T/fvBgLy4HVLTZ4E11+n5Vqm/kicJllnLj5iG9GmR3xE3uYZj7WTG0zr8TC
i2UexndqrdXi108zf+O/fZqLRZfUebJ9RxTHhfqU1t8TdU0Ds1MkN1Fqr/kgEiTz3GLik5bqU2N/
/fux+wGPwVT/f18GWwb1iHOd7qr/HAouuUVsQJ+zh2Pr0d+5A0FPa/I7CDf5TBhiJzCyZaFfVaFz
MLrdVKkAhKRbYVeqCtI9T338G+r2B0i4fmmNDDjF+GajEl42XumkPQEDDIcT/8zj7xnK0SQ7P8OZ
XMkVHG8z13ETrc3ozkezEpJC7vXefamu+Qv1OJ0ycQ+mctEb9bKy4TsSIx191tiR4n0G/KliATU4
jlStXM5UcLAG9lWv19h7r0HrYkDHtS42unbVGu8zBgf1+UaVN474HovALTAphO1ek8rMMeFjxvWT
7twCV5HDLRi7XyrSH4YN+qWlc2okvh6HrNXWCe9atdo1LV1i3VF3McNur6HHqEzhfaDn91yC3/o3
P/7ai0o4pK0RSQVMWZE617albHAECEJlalpSw2Mxd6FgUnJ+Q2gyWK//fjp/OPLrlwZNJU2mzlIC
cgrS5rmM+71u48ZII/M6x2oN33hrTN1e92hY2SbOaKqQX37zD8uxebEcF/jLq9CSHHgDthNJ1ByY
Kxt0rcGY3tWnZk/JddUX4Q3pSDOMFvx1ZVW/7KfzVf3LcmBeLMt9RK5p09kp3ZwcRmu57TLrqzCd
q86mP2cROfzvr/nT75mXo/8sgj7gBVUGarYdq/KUKJW3nKFielNepylcWPEbtkvaP1W95sV6Gwy6
FzcjF1TT65shU2BcJiirJgvxFJorLxxufQ1wLAo60mjOkakDLFXWTiMP8CxWRNCd0654McFyMPSJ
l2HNBhFPmA7b4qryvbXo5dbyjEelTK/UzDo0M7M/CLyNrRO47PfGaYQ/p6vGC6jqifdVbJCbvqtC
Y9yimLzKGaV2vywhlgpRSTBOzNkBLy6izDrjZn5pQIwMffUFB9eG+WEeB1VrFn0h3jwlXZV+vqrG
4L0i4w6GkLmIZsRcAzB0ohxaksu3Byh/amGGBHxRKt3rnoZKQc3LrFa5IvzARQ7o5l59bU3EuIec
97Qa6ALKpzrq4Epw8sbJEN3LEQFSpCzNYQ51zXqwtNOdp+rrooo3uZ2i/kpv2t7sjo4Mdo6vH5xa
eQwKZdObxTMJxzfDmGPgdWxXhWSX2OO6hggpLMmaaeX3qd0R5uXpj6kAzRSo3hHB5a5yxg/Fi74A
7uKXKvoQlIFTLtNKMsxn1bPM7zztnyUdgmWel1dD3D90RnQKlWITFtp1g29+TaCKa+kDeV1CkjyS
roDS7PI5pl4VFi2zlEQHI2veMnI/XTESlxshHkla40goI65ZqzqbI1fb1yqAz466qh35OfPCrCKO
VkFvKWtaAPnCQ3hBzs4r4OKDZdmnbCx9RhRk7AgHEzyI5lWSWfBCdfAnLdjTDoaf25YKY0LGitKE
J03g6S6M9H0qswYZYxAt0Rw+kQtwb7CxNI3m4ZFJacNWM+ZBs2tXZNB8SmUdxmmzLHwK8SoCQ5z3
L1JLvhqacorJLJzo3Ccel8+gc1bwVWEFZsZZTcqHJmg3JpN3bDffyv/zvIanthZfsosIQjair0iM
iKOb/mNo1WORtztFsZaGyaUxTIUkh9J5Y3y/K/AqKvG0hXQbLaSjfyRWdqUm/pOuhYig/Ss0gm+O
4HA/32pH0ZeZj8W21V57o185hue709hT7aTl1zjKZ0xf3SKqs3Mxyh3BHF+hV51DpcyBM1koFPNi
O/B2VaKsSBdVnwMvelVzo16lfCBRq99WGn8YRHcqfbeSybAd4LDKAFmq7Y/raVR2oR+uAp8UjyH3
b/MKUpgS3pm2wyXUWC3KxFvbvcXp0Cg2aiNutagedvPLpAtEIRo7LEoEf1rYk/1kTUq5ZgTMMZIj
ESgNLoJXpeMi9IZbfit42zFzU6kekqQ6l/VwcIwIZMtUngd6GYQ5ooSl3pind57VHHvE9m7ltGhQ
HPKZcBzUXb+2Dbn3teimRgboBgUvRZb6d7JMKzeBy1qhMhVWUrmmNvCGOGQ2pW23ikV8U9Opbp32
NtCoM4bkRhYDEhd5ED1Mmram6pbtMYrsVVbWPZJCetphrT4GEF2koxzmbx2pYjHikpmRI62MbtCa
nIumIn0dok3UaeR5ZeFR57BCOQfGhSMfzuhgMRPBnYBIlNKeY6t9uraN4S84pJ2qsj7jsSa+XtkY
5IW2soCcLbUPUhmPbeqsyHi9SbqJwjAJn4Ihupvs7NGbeZJi6NzIH5fjSBSCbz9pVriVRNJEBk9J
Fz/Ol0wpi3uVmY9mlvBu5dJynHUhirucKetEXN+CpWGvZtDSNe/c+cAgAo/GQm88JoWxkJ2yVIOU
BbVALYLIOFk2rMJWkHxE2rDVC3xsrZ3exZ53hbXfcyM1r+A1MzMFdZrcMG6zN2ml/Skahxydchrt
WgMVLWSibR3Y716g36gG+Mgk4dBY3DKNvW04I6wJkkkOqum3yyHvX6OGBQWLPtOOdtVl/FEbT+JC
CTFAJmSPlvoaHjbEzSLZyCZBfeD4x6gFEx9nAIBmPLYKY2JMdBtJMZdlZIgR5fqZ8G/C66LrKvXu
4aYSBpYV6cJSg5tELR/tpILAkx/NpndhFn6WjdzBEx8Wmq6CjE5WxgiDSGRj7HYqE2jyVeZGOu96
9dFMydpOupNdm0s5cOL2J2PP7rg0O2fDvdzV0A7rYNBWUfg9c8BnSJNFv8SJ31JiYcnnAf/sgJYp
/dfexiMYTPZBTtQ8AAW1oHhF/ywWDRDrdNDWhS5avDr9wRMBrDzEzT3qkLKc9rkZEYxOIvkgO+JR
dXr9g1asKbAjietu6Hcx/VbQCA313ESrqGG+zk8ONOWQ+dbHEBQ3MragkqsAtY1eLry2IqPNbjZ9
OT7HbDRSMHEm03ZRI6pYSC4MKZ/YMHLo60F+BcF83M1bjjAjspCM8LaMi2FZIeXsFXsdJ5YbwxF6
mB9mqG5HjYc4NpQ3Y3KWMQM1qYiNkviHEimu8J1V3EXg4s3i3vO7U513QA6kdp3UOXCszmMg7Ziu
zm5t8NqWRbyLwfYo9Wdo283KzJolIZxrcN5bRbNWas0+b6cnLxhfklR/Dk3Y4rK6bryeSW6TuRFJ
3JVa50Tgmg9BPGxGlkq9YP9iMG1l7XPrAdnqxOgS9LcKNc0dWgUceOZc91Z82xj2us8SUiCbYy0T
TjQtzwW0W0oQNjtv+o4y8W536U6LOS0p2l2Yk3VfBTeYgfrFEIZUXgCiB135dqBHDDw5XcpVzjKU
iV0B7mpy7piS7UtHLFU5PNjCXAWcpYoofg/96qQwOyCnSHclOafgo3K4YfyQuCjPoex3ST0fnkLt
Tc2SnTP/5NqhQEL2vIDdXbimZa9HY7gi52mrGwR7KqNNOmO9nlk/WqfRc+OQDkM7ddsmV91SHZGf
6Fg1aWLMz3BYEHzsJUdwdi5/auH0+f0YzGDT4E1L2MQxkhCmC9CPaYYTyidUAUuGeijpLcQTVsEu
aw8PZh8fHM8/oPI/tHm0UmLzKhfFZ4ycBIiLSkbpUBeryoyg3gcLNOXVKxHPowSGngAV9w+FzVoQ
GgACdKXcZOn4GFrpxoQ+XHFNZK/vHDnMutBzSyCYZ4UrqHdurnRbrsMNcXfsbMC7CuIzVc2+nc1S
fh3cWtDN54SwVZyke8Qx6yxXTnlnti5SQQD3KbtR7FcOnb/hYHvyHNgZcQsyOelBaD7rJIqRp+oc
8W0ry8LBS1Km9XLKFKa+lviaxy8QBLXPKfdPdVmUG3bNCPOPHyZrs/w0OienL1J0y7wdb2tyhxZK
0L8LVrV1GFaffmaSqnEFYVUso2k6d7S+a9lsc+QQbeUTEwLovBxNggusw+B3kZtZLb0G8sBI0tzM
jScRdJuuMrYUTOqVzowbcBqT1cPcLSsGHc2O7jKhXbOjwsmnMpbwwLzgW+maTUIyoMYxIIi7bYCv
4VzL4Ja479rNQA8t0Sk9CFM7aVLeNCTDGd34Eed9ufZLQrXyyfnIWau0eIQm3473fW2eSLLWlmbR
uLNFOi/0swDubDUDkYj2xm9tb+2k3McazUgi26usGB/o3IQFkXNFWpqzG+NU9RnhMPGbzuVMTWNr
GIS0FdjoiRXa2ipMBAP6iNU9o1s6llRsKpGwlsaClZa3pCbfi0FuMrIziF2IoLYP+a3TkiNFe9lD
ZnmEWLwp82Sjm9Ux9ZW3CeKrg5gqSKKzLKenNqioJ2MXKwDvm8dktxzaU6ySSpl315pBjFFpVzXY
MAPYZ//upbkkWKEcD70lc3ZNNaHuIXgNw8okyz1xa49Gaj+HXcegnkWW9d7VbAe/s/lmCO/LK/TH
PGWfnUeTnZ2NC5v1Xor6KoqSu2CKDoGo13knP/u42yVpl68l4JjWqV9aW/0OUa+2mXZLrksCrW3a
m3HzglLuxtDllUYCwzxcx6pw6mrbW2WKfVU0urKYHEHsHapA9GG3URic44LDXDTtyPRN/vxfNeMZ
i0ge2BVlQUZJoMJ/arYBItuPWO9KjgrF5JqBfxztQCwUTwXqHVsf6jTc8X8KrCGWsnAqER8ac7rt
euuz5Eskts5YYkzcqeJcUJtPwUwkrG3ugtN+5dg5VwReX1lVcI8KXZyHhF6Sp58hCOV7QMdzWpsu
N1GGjajVdAELx2yWCHq+sFE9tWXxZFVY2bGGaQhr58ZhJ6snnyNdlOWl6yH/3UyyCZaC9Q2VBswg
ycvb1FeabIOjXnrIOtROYXXNXEutN8h3N7AkbmPGfqNWIOeUsISmxlyU8x4UKUc0NavQB+geofxg
GrpTfP9K9oG1G72BtSY1FaAQplhMTUuwsveo5PiF2Jx9R1sVBGO5wJY3RmG0C1VkL7JvUR79WTa9
/jA7XzQsViNtVzxgS5FxtnFKj/w1ZOlW7m/Iw9zYRvE+jcFey7hTJLODLd+P/LuC5n5+KIg8u/eC
kDQ4ZRXVDhS98sYcJzRBBKouTDqVBEvspm465/gXF8zkCFS0hs+ZpqtM4xdjrGNQstzTdoUqs5oF
bp4YH5TS3sWDtwvH/CFra4qQ4l2rLRb8bh/TPrWg7fFAvQzk0y7K0DmXTD8s6Qcuzi/PzcgxXLUx
cn9R3pZRgK4sXKUZ2v806dkRHSQlaTiyifFll5VpfXYMYAPLv+vTfsDBxl8nbOsB9sCha/plPwOX
Rm4Yw+GFpoxrZzLPs8ix4jgQ9PkeJ63VOOyUtI6T0djUYAGGLs/2lD9u1Uw7fzAq+qDFY+pwv9lz
9xP9psVIU9ywinup5uou0QyYMpiRba5CmGNnk9VKSC5FUoH21zoiZEj+YI4ZXOttzCC+3soQgUBW
7L3Cutbzcp3AVfGFMBZ6IE5a1LvzYzZ/6tybjgaIhJUqzef5citRsAzD+lWxiidVIuZNzLn1zRrc
ogcd0TUHocLxNK82uVm+G7MFVWEr8z5qNKMNXjgCB3H+JEujvx2Sjp2+/eg1nkC+V+MP91NfbKss
P1e19WaPxXdV5M8i8qplW5M6At9sOf+J0ssf26Q72JjiOjRrnIbOTpofOUVtCm6BUWggMoiKXpiB
UrixpnIHavszUfCeCkHnTj/nVfZUe9pdYxou2i3a52xTudFuEoeq1TK/uhqwKIQdjJGpddKH71ar
tl7m3IZlYS/MIT5pTkrxl3KZ50eybQmOCjJnX1fO0p5MgtqlvkgV/H+V/Ib092wyu+ByrvU8vTKr
6FFOLSON+GFsrTs9d05lFq+KgfupMY9U/elKKeOzMgFu0u03JdKuFG28DoZh6WDQBHZeE2GQnQTQ
89mHoTX0u3lyYumsvCHYGopYzvrSITWIyFa2vm4uyP64VVP1rmyTVWfaB4vG1/z/uvqjRepbqf4u
U7XvPtRX0wB7O0Jum83PnVCXmEXOfuedhtBEdsl+nL8bmXiOEG2KdLyyAn2X+qFPMpSzC1BuzpdB
prgqRvHe2L3iFsTbabn3gFqtX89Xu5ksCnbrdRy1ozPfgvlnzdq8FjXkQtZDt5wXZ3LEbhO+FNKf
766wYmov6zUD9Yu/tabVr2lMf7LopTZ5Vjpah3rTrvFmJssyzZ4cGXIJxn0+QEwVo9kBBqe4Nwrd
vJWvWsm5z9fuebJmFFQXsN0QuE7RfpwXu5yRt1oYq6SJHqRFjS1bYp7TvDkRrLxRJ2NloeucZz9Y
uJ44gCxnBXNfkF815qt58MAXQoad5aNDaEQZrWzSv6wiPaLfRm86HLLG4amJ4rc4rx4FDkRzau7G
+bOTcjrrv8agOI7Qe6LZrTFBEqUK11l1g2Yrsn4rHPKvCTp1tTz7ZM0/DbNSOzPAkIsydrik6bei
+pxDJC3r1qxfzSZSV1Txr/Pf+POz0PIe9Krh1aENY9iGm1FWWzxjs7GVVenB0J2noexVVk1waG0J
tNXuFlLSCsb7TD4W4RrDiYhd9NJN7wGorke3zPpnYaL+nSucuOBA6RD9Pns9CtDymZfQZoW6R2xT
Aa6o7zfaVFxnXFoILwfMKB9jHVxTsefrvlRoX5R2CsDVuqkQ4W+AeItFOZYfs6w7U3SECdqC12QX
hMZ1CvxhGqKboTWfwjE5W47ceoHXrZVI6RZZOLGQqAQbJftcr85RU9xnmEVXWaDuGqErrqAGWVc1
sYGp40wbVYgUfULZQDcBqZS1Dc1BjXGH9kjT8g4W4l7h9MPMhdW3dgAKdsm3MdXH1h4O3lCHCIZy
sagbGtkatmI/afbYEJ7aWOxn/Q6Y85VkTNY49rlgqz2Vo7caGz6CaD9HtOdhDdQckRAiWfZVjpta
tkiGIVt0PkW7lbZggDI0lhwMjMzb1UN2VJhVZvHcLFXmMAERnQ1jPLaVQ1vUTnENtel5fkEbwZk+
SNv7muMBo8zAqw5aHB4bI3RtPT87uuF2zWsUnLJWf0nDyJ3nnS09P0ilWDtK8000jy3uNEtpdxJh
NfjDQopHa/hgUSn1J0FPIOTvVf0zbZ3vP4y7YPPH/O8t57KhERzBETxGDc4n7zAm02Ze15NZyRJs
Kv2Jn8ilWijoFoweXMHsfeUN7/ilMri2LNoeX36x0cF3LWbY+GixmP0PUWexHLuypeEnUoQoBdNi
Lle5jBOF7WOLmVJ6+v5yd0f04J59TSoplbDgh5Mr/kadQj8SiFxGCHw2TW1A49TB87O0qBBO2aJR
VdYSAnaYzGfBY9FKJRPasgjvHJgT7dLB++Wb1KUxVPnh4XsNwoP1ogIKldHWptjQnuW3+BSn/SUc
XjFaODIvU56aLr26Z058l30toXpowETM53SptIsiJznRt+hjCpdCuyi+V0HMre6ZaA1xovwUe3Q9
IhrsUFAXSfOSOxWZwAN3ZiQbNpnuPhFGmOpnnXfKRLdWd8qtAMi9cl8GJ5+PanJhYg3DczCcalDp
XvBDxW1XOe2AlnweTHsb0glvjIc0ZmvrTG9u+1tML6F95S8VwVrzDUpl1I26DhL/JZqAHrEB6PUB
ufcOdXr+8cr6ocAKZBTqFTZetDRSMPTmpVQJY2x+8xO+qjl3I5fuIaXBdj304SUfk31bKq3FPL7G
nU4+qkuEHZNX9aoHC2QKM9wEAY9Ez8Gv63s1/QqX7QnIfDRqVBPpYi2wAfxExOeA6MJNoe6VMAF9
wX1qDs8qMR8sZlc0TlfPtZdW315okwNLRnXfWei8lNKHrMfxAwu0NN40hr5uHwDZlhrJC2+rhg1X
D3Bsoq2OIJFCPrTscPwPaZtmB4Z4yf2UhgE/5ytpL/yemogx0iZpeKc7H/h3tVAU1dxCngPyg+g2
CTnhBDmVIccBAGtgavbmEYX/1m8V1sOaywtg3GZ8w6xupz4sIQRmaYR4bQfYQ7kldcDSX/XZi2fq
j5pXrD6ZYYfsqxQEkvou0T80yyOfIeL3Xt7ClMKtNq3Q6FwYxHyETh0nb6dD8dSIqbsVXgl9fi2s
s8ygfNJJUtdNmxePhITt2Z2TZxa2mUjyF05BAwrdONAgdFYsH1Yn/ZYyMlfFMJxH/now/tCU4e3z
REHBvu8eKzTFA1QuCjGvOhaCPuYHO35Xgmbc/xC1ryOaGb5/Z5wHI/uecNtQQIgmqZ5bGfaLxvfW
EsUI5qhXvallpW6OD1Aj8++FmxcuqFaCUR/U8qiG9Fq4HlGR3Cc6XEMurZ5rlgTjSN4YmHW7Gy19
b8d3xkpppERR+spvBYiE1MHAcW+wqARSuNTmmiM/Sa3wGuY3q+l/2X/q1jpwqK8s50m9StuI/BXl
dKV5kUIIUfslb0ZxXPinQjnfQwDdZhP8vxmXNuXKxgglUtNqq7QfFPQFuFE6nFWsp2jMjKLbiz3/
MC/4r2c4Z5ukbHBCOhKYAr13RQg0+0VpZTEcCrjEN+Omele2jFxbiYv0/jewFR4A18RNZWOckb2x
n/IM3JlSPy0JYf7/r9nhRlXD5FYZb7Wn8TM1vXPaO2ofG/Juzbf+9xWr9wnybz0NMwrXEtZ1AwBQ
LJCjXhRsZOxGtfMXJA+HeZQyrHYvOArHJel4xu5puu8eB5DaVoV5pk344+hn7k695DTRdqwkt/6v
95Ekmec/l+ZuEFW0pOOVmoFUvdTcC4xso9J7ZoNpbpMQ6XMDqwjcm/D4eUeQC6DmBjEc9iHdxBxx
Qvn3H7oqfQe4rLIeSjVqCCpBd4QrmYG/oZmtRjAIf3RUCEUwLEO/WCfZaWCdCBZPJMLXGaKaGqX2
Vx1ojOcU3/+9Hf094+nH5lZ15zgwlv+Krf88OdRBx0RJaZZgOgKOiYFkP2Ab4ULqMO7aHzXquH14
UXjnFtSgh+53hum2iv4T5PFS595pH3xsLUccSC8sVLUy1MnBCR9dDb9fCJ3+RVds+Aj1Z0x7fj80
L01XUpX/AagI3f2mdj8r/gc+Uu9OzQXlH8L04kpK601NRD6h5hzvQadxPzHbkjnjsUv9V6kRcmWw
FwsviJd1f4feuqgIHXgsBkMaNYGy+8NH81xqvY4wR81mzYnSUh1otI8KVBv7jdLSYbMz5mYbxluT
tKYCmFBV4lnNv6hUMCyqfv9mVURMxT7JFTmVB06lucXw1Tojjb9SG2HQvVruUXTGBnc/qgLfElI0
/3ikxAgjHdqIYgtp2ljKNTcpiOjpMl2VKAOJNPYXeLTVIelqum+LzzjpVypV8Ox6pW6CcKFyj2x0
IZ1H3jnfS0DRum6yVPtq46njUp2c/Myl1sdk06nE5VDJlIiqkrCkO7bg7vkFHm7i4bj5fz47PUh7
VqMVAAMU22z4qYAANCEdzKo5wale2MYrw6MCDz424Hn/945qxhGXYhV28A21AzEluDyzgpGYsz++
yxvhmyoyiPMz3qxb7GPa8U30wxY3pUUPjbEPsOaTC9iPK7UJlaZHU2o8qduNTKTsuHxidk9OKe4q
GjTcp0jiNqtvitqFjDDe52BTp/SdXX9V4zogAyqdvwC9sBVhZN6bUFtF3u9MRyoB6uKBq7bdywhy
KkifvPjg5Rc5/ZdqFXiOmzY1W9/tVmls7/rS3uLyNugd/oFKzMr5bdM/I+FZJewU86J20JTSzUh2
zYSM5MCx0V4rChIDRs3eBC+1jLcxryziJTDh1EOpwTMvyMusZgIRrMM36hHVEs2rizpI1DEcBPaJ
gVOzhL3WDT4dZ1pZ0RStMqxeDIwdQhQGyLfHbFvq90r/ayPIQO6FpzcCjFCS+NUmbkgpzPjoVUC9
/NDSX2HrK4lqOH/l1ujSZNtMiU2kdXSih39ssJIRYXukPecR2WYJiQIRig2tNKcwnODYLDeFogXF
S98Rm25q7xkk02j+otG6KOlGJ3N1Mgzo4Bat81/+K9GMLGx8BzswTHztcmE85yrSAT2ggAzcju9y
533+yR32yLckb1wQCYWFyZPY6QuvM9R/lLWEgSWR6Ky3ETR5aWQ7+hObSRJ2OtgNy4s9HWUFVxlb
XyaFrCx6vhdlH8OodJg48pXDItej4jvHIpaXq3XjmR+6+JjwVUqaNGVb9Yd8lcnkyj+AiW78Sh0z
h4riv7H7Q/1547lfvXuIyj84ets2rrZSkHr9Kes8/df1omcwAluZ+rfOlLeIeqqHCF5lf0xl/ohS
Eus0WruJXKdYCAmsUioa9DwkeLanCa1D8DKkHdyjg6u9HpjkZ/yCLKDYFd618+c9g8YT92F9DOcU
sk+5NdB82kCOU+M5d5RI6Ox31KS4+RZ6NBmRo35UZfZhLNBu08U2SHOKmxH2JR2oWG/37010V96P
OWgL6chjwrrg0RoduT5Ne0qyYNtNFqIvJlF3fHUQiXYvNPwm3Bdj9gp/oFHVVtuKvcxGjkxN91xV
/ImZG7Zo4KKkANUc3r3IXnj+G7NcnYTTdFJqZEEE7kMiUdXv2XIslktC1B8k7anGz5dr2aCxmir9
lp417Qwh/AXT/F6WCBVl05moUnUgGxMxjPQrwzdRjR/jFJb+ep6uzIrei7/aFgeVoj3gKbLxK+ii
XbVvwptVvcnqPcmg5QZqcDsjx/bJOdYYjkTCA4UdoNrlH5r0b+KtZ9FbLS+sDOXG44wXV6FGi1vF
WNaB9+8CYljq49us/05Y9hpmfuKqyj+HfxhqU8jnUGuQ2PXVDFW32/AXaunxZQdKgl+KwTyA7WpC
Z41T2KFre4qV1qEYsUakoUmqfY76YwJQjEehQBJ13lOm2XR6OPPxwjQj+xZQ76yM/q7BP6Nwonf7
XE/+RnSCaXHQrAAWZZFYhgeh11863YI4KkHBsnBEQH0mqnpXOTb7S7XPNvQEDF8nLUv1H8x7wpUT
KavwFLHRmygbmj9dUxzoEuwirye7ysPrYMi/wSp3II4OBThDgbvUQtjs1l41X4A+fIpxeDSpfvZ1
7WiHxYgbEBzpRjegQ+EcTrvukWFZpU8RSYUcvnzYYhQF573uVBRUcT+lxwjSJ5t2tt18mH6x91pr
3xcglWtoMw2sMhBo8LITHWOqPNAXtjcv88lrAc9g8owcVr6ckLFrwe+pu/DLtlg6eR0glVc1AMJ9
8Q+K5LNXuJnPold9hbZJlkEmVy7n0wUBc38VmHp+zoHfHZAC2ieyuLam8Z8pumDZmvVlzo3fIICy
gjg4stI9jV7HgW5lDcT2oYvoaPqTGSaGfmF2tbvhhUZou+xG6m9aN3xTlaOoTApfufp/4QySsZiR
Fhd1dSgmcwtL6x/ixO1wsoxScUB3C+xN9lXb074L8pU7GksG6DrycjMtejdJS6Y2fW3C8osy5oOa
LLlj/1nAoFE7Z4mhUoHUK4yBVRTp6z5mLxoTqiaxFx08I/8gbL7lA+UYOk0DXjmajfofm1U1VMYi
b5JPuhD5KpQTO40JW718OF1AKJnfzVmitWsQkpZmdEmsglZ2TUiETRlqv8tgqKg0YZK5nNqGUrlY
B4gsoezQHrtwXpqxdqWd/2aP3p/ns0nY1a1ixWpGdqSJtmgM1O5oQpA/T5+A0EB7OfJDNslbj0yj
maYfppu9KRhvXenI/lEaa5tw7RcCXLlBa54NGxxUgXJC79Co0XDIdMyzn3gGfl/BtIqEcYmt3GR/
ROvFCGnbj84mHlqgFZP11OnijB5Isgh1lD0MZ7w3k/OHhj/KhuHw6ltJsY5l/u1F7dp1471rNNZx
TC0sq0w0WYOXsRcXg+SAJcj0SGv2UCLxfsJQnoDZrA8xUp2UdMrDaBOeNODX7r07Y8xAk65R1XAX
JYuspvahjaBbGMF6Ezf+saTbWoz6vp+9e6cn1kIL3XytTSWRhVc/W8p/Ktd/6qjBG9VZFj52vxPH
EdMg9Nt2kVoknv2EHnsZes1SzP066ZJuKZSvlpwo93Zh/uFM9Plt/9dD9bVuQExj+7EHorKSmbOq
EyrjpZ2E1DbJ0N0g3BNLLvGXyhdhOT/QGqZo3jvAeDn5+3QlYxrYznwbnTg4Br53FA5SiGSqQosO
jqYREJo5jnDGAKRj3pvB8GHZ9c3QP4OORrDRODsh3Yvneapd2Ry8fl6Ftf4fmhlrm+UvakmrUAuH
56ruh9WIruuiZzaH4HMQoBhPAS20efC2ft59dZZEgNX4TFKOnEZ7dsZ5PXraOe3Gu0vmZtlI/LVF
/T26KKYYwpFnyFrxqyG0nUbJfeGUhOoZgD4vM+Wyt2r8FWwLJUm323q28Z9srLump91Sa7w3x+0p
5uGQlFrzTNEjO7ameMobx1iD93qYXf6W+UO4rUMEnDCSKtOJirkr2AGJZjMQPaPZbZopWRXkAyvH
117TGfqhYZV7Vdtxh2GixuJcMsRUheZKuqXxulFJyTAe+i7/0zRQn64D/ILaW+RGR4QPVn303s3l
oXL797iukRta0zLftPmIyrVz9sLkXOcPzj1QsR9ZU60Tdzy7UPzAiO1cjN0qzWHygnPu1silEEUQ
a1FWpkIy3pTTsKFwo/8C9byiFiPecgopnLZ8L2MMMhaeSW+KK+IguiIyL5qEnHU4EOU1+XVCJDKD
TZuJFPSDs1dHLqChyaLTIi9j9Q5CcaHO4oIcJiE99ch/Zwd8KP8/AUQ1uhh5523+JF1vbfXNzQJH
FDbePkjmrRYGCJulxbb0wrMh5Gnsu32AVaZCak6AdFRwlIbpGWuEn0b0n20WvVsI5UmfpMTqv0mi
3+zGpLfff4woPS9lGZ2a3Pyw04IS0uAufSLWRZYbe/X4CjSltUgLl1H4jFMBymIe+Hf90I2hv7bD
8ZITfA9UF7EHOZkx2NisSL7awL43SNgAMa60bY8syqq1ugrF2uqBlJSPimX8HOvJW53N6Tmxy5tv
DZQD5ihYdMEE+zi09ginguburjIp/+vS4ZFwDs++kJs4cA++n30hS8vO4Y8ddVsdnDaD5xpVAJC2
GjBDmmjpqz2ZfG9M3LVjO8epb+NdBkQynnGfrBuPnCCx53MmAAEtZCFKKJsGhScg33MKXDwfBK6q
dJOK0DpnTp7yeSDh+9o7kUdaK7z3iq2XWTuXemCTGFsXDz9UxthpZqP+qCuw7tyDH0kwYLF3wIDt
04pSuMpyVoqvq4BTKzXSaxc5m6lEZgdZ41VUECJ0UUJTIm3ileY60HMRXajy5HcGbXKfJ67S9wty
8bPeGscYnZlUAr1IxvpkJHOyJKAM2+xjmPK/0R6uVto/EpH85ZzVTRNe40nfltS9nZZut9uHf6XR
I3TbFuMikPSGQj84sLWuHS3mIKPFJrBvVzO2i2nDe0mG7oSzgb5xwga0XfaifVMu3sJzfuvYjiiO
BIcZjqpeGKeYxYMR2cYJg4/K1/a2Xp/Dst077AGer3s8VvTSjGy3wCNB/aWjfFj4ZRlxcu6q9l2b
vSfM8B4NOYqp8EFD/pLC6tRi/QJc5p4O8ask+5E9Gh2gUeZY/1T7Cz5LRzMDXgSd/Kzii9btl5mX
bfU6Plh5s3fR8BmYZK5poKRKoGG2uMMVGbhNNjAVqplxu1EntYnj+jTVJ/UXcwFEkQPoElWFRHY5
2PkUT1ZVNtGa8hyKu/ox4rjBlZN0ULoInVPrSV39Gal1SJ1BSn2EfcmMMMc03JB9VnwXk9MsaWvo
CtAH8LEZ93QHahNalRMo4Ml8nUT6lpTi7LTTBxQPTuCYqGNmkKrcfVi9nS70MHbp4YwveWA8F0VQ
LILahnih41LfeXtTBvdYjB/BqD3RbV1hInyPcMxrx2+8hJ5sfjzHqhGZH8Z5/EwH+QlT1KY8TKWQ
9w4wdglSm0PZ30KXu6uvh7Y9jOr0bAePmze0h4lIn1EV1XKkqL3R4+baSHH386pCdwvJI/qY9Pqo
ElPKPCqQsWzFI+/wdrRpJvmx/qRGOas8ezeUmc8bE8GqrEdI7OPF5ExNau8Xwax6qRg8wHVekeh8
CXrrbIm/wBvfw85JNlbP4AwwLLj7SKzM3KO3KMKU9Ga+JVN/ImXajexbXi6PbVA+K4tTva63dZEc
+sI4tKlNL6UclmPd/8E6e850+7tjCqoyjVmVH7kPLItXf66F2JTYgrpJ81yTWiOl/RTlBbm2QRca
RwTD0Nc4MO+NaKLsmubbOnU22SyPQ2HdnA6kOnpP7brvHGyIzOuYkrf2wkiWRERyEZrWYbAojYV+
jLclHhi+6zFqEqk00zKttQaWcJ8LgPi5LL1V27TapqkpWlKLGg2gKJFtjXuoXJJ6cHdqwP8t/HnC
stuwUaFOtx1eIwlJYJBNa/Z6Za/bcHwiLr/Stfq/rm0n6meU/SQHrAj9TSCpkTm1taxLb2s087Rv
4vrbd6oX1yp2M7BrPLNOfgVtreiew8RiV7VfwqH9gpF9UvhYvYAAZE70/OLxHg/+VzP2b+ps8dP+
A8dQsJgZ4alvb4K5vUGvvxij2eO+itCjFL9DGbOcrfDsVe4LYcdDgG9X0VjcU5ePrFPotH9lAMgm
hpK+0AaPyNZDRZ5PBBo+v4M4IhS3/4IeAHefwgypKVQnhgt/aXqEnqctPcf+KIL2jZ1j3YfT1ai8
T6kca9xw2I0D6QjukUdjisKlipbpMd/63ioW4+Tw2M21nYod+8Cy9AuIA+ZKK9F20cuoAytOv/Mf
qF2B2DnNIFPkc75Evxl9Z+oNkJSoaac6+xljJQeyXJXhCOx46STPJGJtvg3k8D40QI4nJdlhg4vV
nS+LoJ4nPhIt3qPA3Zt28q6NgMMqB8kSv/lUJhY6ilvq39CYMTItn4de3FT2ZLmoKOD1pwgFGhO7
itEbyzKBFcY8Padz+CNpEa7cyd7MsvrVAdIWRr2rSv/m6winR7p/7UR788yeXZMiW2iHnx1gNFtQ
UBtKNslQABaldrlSyHt8pk8Vyw3nMha+m+01jdYd5/Tas+ajCfuQYDbfZWF9sGdUfxCwxoA5mQHj
cJzSU/v2iNcG+CJ9jTaeh5ZtJQskkfr8Zsb5s6aZkEaaowPQ3GiG/0wCJ/Ty7aUdG0dFlxPxvCyT
nFmT4ZtORFoA8gymk0K6N7L8LqPhKHjash2+ipZ1GtEbWbhNRY6UbepmfNRuc6DSv4ua6q00x4eQ
+cHMwzcbDUM3H9ahDmcMGpDVMdWnjroOTMOQ09pjjzPc/Mnqu37ZEEAtRE/aq4caaMKc1oHoPpy4
O8lZPIAFrwGPb9Vs8lhgoQU+g5oQ6vivE+9yoG5YOc1r4EhQXMYIzohKQOdtE+TszL78HeL8Ccff
XR4TnNoB5tOVCG814kwdOkk6XtC4IbdwEql4VPO0c8wenjPpEnzCLcPct2BBRvi2jdGtS8LCegj/
c9HGWDaBdvTgd+CN8KDpvkt92aNHgd4iPLIlQPdDkrbovg7mK2petEd8I0PiBb6UJDcAWPMR6v5X
2uVnGzs5Zdqr4vLCsTE+GtqtGrouByFvkKmo9Z1Xgu57a+PGpWZc6ANpiubstWyoh1cdS5yD9N3V
55d+JPGYMUFS4Z6Kw+Apb93SBXYW7ie2tYwjZ3Kr4xgjPllM/ZeTTyssYJ+0at7k+qzT/2kJ8rlP
l3pWTh/EbsrPQvj7cpqBOXXynONynCsqi91u/db4ameXCjlWmUy/elnM0T5EyJ/MMHShOzL4kV5w
5rkbfcaDIHfd57yo6bQTKdmO1e4IDZc+TORlEsxvErBE1WRnHKB3Icd07FBXVpofCNyichWt5gz0
62RedT8+z7V2sSsN6vl8HhJxQ++SnlT6nsfmUzYOL0mCnHOVP7tFt8nSiZIJQ5CE6W9s6hfdo9DA
19ALDyq/cZzuT20GE/VPKy+TgzTaA0e1uSLQXshanIuip/duvijempfmT7XEMhc83rMabQDEew9M
cSyQ19IN+4SA8MCtm7uBbBqU81VMHeR24lLVGekS+zkYm0Mwxze9AM8i0G2cdMgNlVcewTbcjVYt
cUo/mXvLKzRmHbsnq6BjRWVJzOGNxs0zzo/AWYJDITzoYgmkLqqkSTOesI58dUOs/ljhhTSerdy9
aC6bJoXDPXyTpT6UT0FAOsOLKewMiDMixBM5t13T52OAUM8s5IeWAbwaoYhQ8XtpgrnHhyg8OlQh
GtgNi1E37vAHZ0AF4g7TZk2H9YXO48OIIUJ52fwBuJIjLJePDnRyw7WpIbPzOXgO6MhMLhrAygTY
AaU0zaBUYHTf3ZieAaJ9CkN7oh75mnbiG2lNAi2gtonMwC2oku8MNq6FBLoLku5pCvprLdsNO93e
6f2MEUdLIZfyph5SLesedpM6xbp4/DHNu60LgCZJ+2XZlircgGBxMdVepSUifOEMhiywy4sIkKJ3
bZsdGjIX5K5zH0wfBbRGJ5vhmYxACpTT+7wBrBitzBCFSTvDKL0L3rsqIaRpC9rOw6gyg/k/tebr
WrxEsnmEmXEohmheYk0F6Sw1LvYQKs9aijdJsY2YJM7Aq/AmxT0AWpH2WGVWsVz39AjHvm2WWmy/
quShgr1JyfSVstl6KuWXNUk4h7Lc9pG2badE0F2ontSGlvjGoZLdoeOuKbqh9zAtW8KVONEfQWnx
huMrhqNAMtIZ2DuYyWZuaQWGazFLHWANSL9wCn7IYBZGJ8cFneeNV1O/CWA6LGPYeykx5cA0hVeN
kIv50JKyW2me+Zay6KI6bJdln9xjRe8L278uNO85OVnMCtQDVVeNDsEEgRB7HEzVXRg3ZpuWC+wG
lmbFdlyyMyLvdp2r6W3Ev2GBD+iP0Q8sh3nnT+wSNuVhKr5ut0gQ/1oqqrviZNU5gbMZgRsHhOBp
ya0gvB46FT7Mr0E6E/jGG4Bkq36cXyd4qr7VfaAatU8S8QzskHbvVO4U+8VXR4aGkc8ij+ANto11
4xFQp2+H55E8rEDHQkzBESoJHbVw3WbWssXCBHT6pqrqpyoN/tPn5NR0jFvIjmpFOZ1Ie/qzif0U
RdYaqz+9sJ4nKIllSIuj0imPc6bMWrKvZQPQxQ6gMPcPExGoGR6KWc7fhSumpaTnP6b6m2331Wbw
wf73cfpW8axJVlgwwMuvpIQsTVMqnvtD2BYOnDyc6pEnALqMLCGbmUHBs4FvGAkqkFMzLTMRUR4e
7VMe4AkGyCzK7X3kkm5Q+oHtCZe/SOWv6dJp88fwF6D/e+7QOm7ynmA5BslTbc06uOR9e7RByRte
/G92mhrNj76dTlULN6YZR4SF2PQKQsCoFIR0MbixVtyHpknXxMt/7OcnldvqFb7Fo2AbKgAzZBtZ
25hU1uBqlQWB0lmYixagh9SWZJfbGEMTbFWpb0dhD5c1kg6Ubvc1reAXFTAJ2pT2d+J86/AN9oYF
KMJEhCRsYS7UgaXtizHvFV13HdPps5wUY7YgO8OdDVdqtFppXkbffXaQ7bTM9ANxynPq9DdYaEuO
HnM5lgFtyexhlsnWd+SbgOKXud26nbSHMxkfxKQXZL52KGu92kKsczpEPaoBTBiQMqYgL5/0X7Zk
H46uBa5fnG0nnkAtzwB4LPgElv1cWCCych0pxcEHJFLCCTXHs5Nr18CkUt5W9a8+9x8O4gcUgpgC
Qd7ZC/WxFAxvSZlzBkc51bDkieST1ajP/jGWM7bziXPWxvi97kNUpBNjb7r2AD94vGoZMNmwoWOR
Jxv1hAQ17y4s44WhhlsjOVUHUsUG7rm9R84MvETDmZF2vrk1RPKRTBVgk3D4Qm0feRwu0WiSoDUi
XSKkqkBUtihCsH3VYoROEabL0NNA+wJYX9bk6JllHmPbukbkcz4VmbDR5aFy9GfpwcsI6z/cktHa
5+Aq84k3nTzBANsZE0Vsy6zuFA/OHGSo0YSnEeUCPWq3UqdJAKWU/MP6msP24cvxE4XdR1qDacd3
4R4CsV/1BJl6Nz0FxEFoPV072UC9GC+l02xTGV+AOCHLj1cgNWqYSuoKz61jPkZApktanjX5jwby
CFWChemaB6OqmaaoB0DCMtZy0GEvylc6bQfpJN8Ibh9nB/BWZFAoCWRxUw/YzBAdU6qpwIMeOUEp
vC2xm+M2RmRAf2ojXnHaGScQWhvhlfQ/5DWyvC31toUPZ0GrWpSn4kduUg0b6InKBlOmCDWEufSy
QzPUB9OfDi02GrkOkI+q/joz+tciT4MFhtpULxMCx6aqXnKKE+Sv1BHj/tBb4aGbquuM9qGSFNG1
mQJDuBt7lDggVQDzrF+wZD2MabRL0Gogj6GSn8WvY2X9ZQ18QgM+sJf60CnGsz8XZ+lx5ARjnSww
ymo4FgHiiRZZrTFb5vn8YhVNg9wnhN5pBqkw90yesCoekp93xAxGV63mmNZLTaet6jpt6VgNqCTI
NybiDLGVrJuhM4FJaoC7PPE6xDVg8IiSOCdaZnZLfRo2JC7HqNDp0+PMqxGQRVTBlIQH2tiYocDH
S0LObDt5GtmZq3RaOyFwVNbHImZ0tt3QTCe0vbepK3clsX3SO/rWSly5SSbkSgy9eiRzQ8XBP4yc
Bo6oQLq2dPAH9KzNkm1gIsH37HzdSu9oDMY1b5l4sIUpMjcEpXR8b+zJoKMT7UeUyZH48M2ps30X
9+jSYnw1dPY+CzpAhHO6iSl8TiqSbODpE3t4Pdukqmr1ESmjewhVCSmy93E2/RTFvAMLf7PHnM5s
/V4WAjYtXq3Uy7C+eNbt+RYa2SqmxllbtbuWYw5dHMDMRPMIaoGC2wIIzJ1dm4c/RePefXe+FKN2
R/jkaLrhk2iLZ2pygLIhdjrjuNAA4FxHn1IrfhaONbGZolXSIxWux0/CCT4cJ9kbmqTPIcElVqEO
Jt1Nzjqmn2FNUGVp1K9hf9HbreCjlxYK95ordtJq97njUB0YzG960hepIAF2+8RUpJZX2vtSUEiL
3ORmVGa2n0IJLa/V5DqK+lcHRSyMwjGWYUMeUu3u0rqJEOBZRzJDOSbWfwO9ukUdJE8lsmDxbH2K
cggNdC0snmTSwlnzRUWg4n+whx4yXX6qF5GMaPwbQMs59bZOTho0gNQNtHNL5J5BKbSZh/TUm61t
DV+TgIY12M6BVGFveTCaZlOYSx2hqkVD33Ht6hQIRvnVJvk5zHXgkfD83DAcgOBRsEmDulpUPTI+
5mj4ixgSrw2AyzbHp5rJC4ti6+JrXzkufclxvmaT+9RKeIlF/1ZUiVzpyOhMBgWsyBOUe3TzqEcQ
op083GV++abPIyzXwvgrycssTGbIL/Hvm50KqQsg2AOHdmdYb+g4P8eu6Jd9rxQEGmgSoKm96Ft1
bLWaQkLlR0evy9d6AfcIvi+KMP6pG7tqU2nZMZIeLzi8+sNna9l/sJb+otp+z0NuqsyJEypAzAsx
6le0xaJdn3kflQmKUc+8leuJvRZBikjrJ6ep7l3XuUvPyzfJQKMrtH4GbaZ2AQBX663nemw4/KTx
ZU/Dq545lxRWymAh6oYEHBz8BDxmmWrPSnBI2PE5rIMTBBVakH36mmfd1myFhZKE/xz3HTKbWChY
1CxL1/+MgopNpfkexxlPwgk/VAF0CQnuIVoisr7PYBitfLIyn742GeRb68Gx6gAikRCXAvc4tvYk
TyMqJ4a3CHxsqcExfqa595cqBYVq9L6txL6PTPXMFUcnRlOmKLaTMI+WO+4DOJ9pgJ2SL4moSs//
jwbHN68PWz7MDmG0nkU5sqVZV810PlK0hVxfnBzEIRdhXug0CiPwlJ3xQwEE0TB2+6xteLH6ZZDy
FYPLR+1hReBjfSnoNS2s0PlQCktokhAmzdlFEGfiZbH3fXMhUej/H87OYzlyJNu2//LGD2YAHA4x
eJPQOoKayQmMZDKhtcbX3+U5uo9WWWlWg+7qrsoiEQiX5+y99pKC3osw8zs14E0jrimmWC+GThen
Qd9MqxY4WTOJCLKC9t7pDCc5o/qbWSnqCf0rccDc1aY79H8sOnI1YShetHVxF07u06RhMcLeoOnO
/aSeuE65akTNQUc9skI8vDcCjZqrd6/kGSbwroSKWc9xTrBOKxmeKJKPtpOvQS6Xicv5A8rvXt3j
EupqyOW6myaiY1hjZixA1NT2cKzS7qz4G2HvviX1dMsb40PU5ss4cKzpnMewNNFjm9twsn+oL4so
PjII6QPNtF+N0rmmpvGgJdOlao3HwhHryR5XIWNJjNoRE9wPrsrsyxmU43B6dNQgiKxO0qvK3g3X
IK2VXZUeXwHwKrxqPfckw5f2Km170syzz0pBYktKGQu8OqpFAEl71Mg06jB0Vnm3MlPcNiI5J6FL
7yk+1wVMiglOCvUqu7F+YqXfuVN6bL3xXIEvX06GvOqNhZdilgtjwCpe0j6YDYGG3ChPcyRw9QaP
Pcwu9XIyCop4IKdTgk+oSKGiO/WvAYyHCqsMMBBUYbufqU5OWbiqw75bNh0bhTVcOy6Psje/NJMt
Xmj0rrGhqH6S1UJcmuBV6INPSETqLxMuM4oLVrTTV+sgVogK+9JO9rvrcblrbO8iRu8uoFSduNrB
BFmkylFumn1x4z4XMPizgVap6ZeIamALkT710/D1pTOXO6I+N1FaIGBG3RzBq7AMtCEAdDFhDHgt
Ik8ctT64j9j4MBggUxjcR4E4QnfLZ66cV8vgmBPp8z60als18HdaAxtnns6QUiKQTNanY9ibgQ3F
ZszVDW7zAg0fsJ928e/8uj9AWe1v2EyJGddMkTbvWi169CZ3H3byK2u7vzCy/0BHtb/BMQMvTOBv
kOTrp+mOffDQONbf0hf/gP2W36C9fptbeaD5GYNpRbebkA9jOIcm9bma4p2dvySgLOwEoyqV9H9/
W6Z6Lf+AFfzN2fx8v4/yoPl//8f4vzql7Soe+DxeFN/oQwH9eGzp8xGRiBI5e1NthtGpb+OUP3IB
ueO84jYokVPtWqfiEYzdsZPxOslRmCsGHoFBW0PMyV++TfGnd/INMtki5SZcx8t2qgnejtUPuw42
krBrH9FCz+TA+ny2MudXwiXdF+1G8db8GcczxQx6qagOyUhR06CMLWoC2GiWoTc+12PJsE1/Rlby
MAcmhX9OpD3MtaGqnoIRkCAYsg+DkNO/fJJ/jkMU8hss2A7bJBm56O08o765vqCh0tSIoZo116Ae
jU1C9iDdhX//Xo0/vbdvsEp0ES6VtSzZOVr3LPr2QcX7aHV4j8IC2WjH6guZo8ndp6z3Xv7jL/3G
qCzTCmLVRD67JoKP0owOluSWPHjhp94iFw5kSN1ksBDHlOcmTv4yJf8w4+U3YmVja7qdEUayEwjo
m8pxF1GN22sW7V+QmH/6Beb/j8SkpuNM+ezEO6MXEF1H7JrlV0dH4t9fm5re/zQFv61YddPiGlap
9rqb3pPLu1HuZnWS6lr+EyXn3+CfYfwLQfVPn+bbCtZiW9GpKcY7CsYvuKU5CVFAk/nq3z+NUG/l
Hz6O9W0Vq2eoiyLr4x3O2UPoYAszJ7pDTWG/xTo1CS1bk6/BZiYtbmWeagxG40cZ0IGqp2vs6Dfg
R4S5hQiog+ioYz0wPHFJIhRvQBT0QX9W7s+2MvCYQs7zhvqcd7g5dP0TvStaG7KknaQ7TE79l8/0
h1dmfUOZl13SIeGcGAB58JkAiMYMudZG+ZcBYPxhEba+LXK000fbp82wE0gF7CiGGsCHIxHsq82U
gUdV9239mVAZjvKuufbIF/33b+sP8QbWt1WJdhcXWl/EOzsdtnrsr8KgvPVwGKix/bfZY6mX+r92
mDqAItIIPQawoV0dr3/XCY2o82Tz75/gjy/v26IjMD8UiOTiXWIXzwGd19IWa0UNV10ihCyfyiY1
NMMhoQJu1v5fqMt/4ORa31adLM6I5539eDdN2lvZhsR3U9j3jfoudcNwSVHN+NsndP40Pr4tQBbF
+ywM6gTlDb1S9PLsTnYBAiWwX5TTuQisL4X6gUIEElbQ4xJ9UHJ9rT463TykY8Z9pKlw/Amll0+5
Xihqlt0X59DD/e1UGIgrCjF9O52CCcOyiY+roFIeULOzY+2tqzM64TlHEtVlMJMJMZI+nZHe3Ydh
eba6btWjgtBaPH6DP4CYKpfwC/KFns04M1wkLNx1tQT5KCKN3HmytO7BjN0ftjDxD+QJ+gx32fsW
BMvmKS/6lyp29t6cvo8edmDPWXkC7pE7o1ofaMnD9Ez2gxNtFQKlkea+0MxXmlg7N0SBmibOMS7z
Q21aKw2w00RqEDPsM7DgMkk0UJXn/Bpk/qUlJPdOojt2GcRgahKQ2WJYBTUttzoc+bQNFMC5fiJ3
Dd2CND5bc/6AZLvVwuG3qFwk8SlJgodO6x4dZ/oVFs47qbU3rvXc6LJs68jxmA3tWWBoAvDByYjq
/QjfguJW76obEzfeunGe6k5/k0p90MsLXYhTYNTXmYLHAq3QzSKHzrDIjoQzFzXTLutpDNtE5sr2
wUe51Y/DSlJSBxdZcJeT+dpRBqfKonuVYD0av1QAMkDHfR8519qGopgRy5m4gPwQxIbQMdOQvboc
7Cchi4PhFo8S9lzXQQ5G0+aN6d6Mq3PhBw/YvEDy91xPsZzYVt3y+2yqyd6vMZyGhZmJr3FETEpE
Bx6wBRydpz7Kr2HgSaWIPbsEwsZFgaEmILuHr/zfF4I/LdLftlHbTXHe4bHeOSJ8VygZ3PgMt+kv
8/0PAZ/C+rZvmmyZwuvY1yoLWahNdCRI3lPjVvkinpyV8CFuDEb2KlhiqNrdVDpAkHOjDvVwi7v0
Qjdyh0IILo+xG/MEdBBcFotIx76gYzUbHdON+DkalnG5wBS87dPyvx2RxLc9eYziMJnDmj1fBo9W
2d6COXwv6vAvG9gfXr34tj/SRwS21RZs+dyec9ZCI3No7Bb/8em/bY8iKOfY6nVyMACu+g2iR1iM
gRP97d71h+VVfNsEdS/3R6oz/Pw4wSUO4SfS87MVp/d1KB61znwOtOnNAwoLgf3Fz5If/2nEim87
YxFMrNAxQmcLfZXEh2Yb/sNQFn85tfxhhxLfNsbJbPWmCvnxY5WRU9b0lxn5iNeT7TkbzNrCam//
7YN82wvF1LS9dKuI8mR4Cz3tftC9xySo7v79x6th9A8nyt8nzf91gkC9OmsN9nocmHG5EsJ9Ql0/
rGwgd2odqUS3M8q/5W786Zd9W0aaBsMAxwmCH9BLsjdEgu1Rvua+szHNeYV5b6NN5V8WlT9NnG9r
iu5Xc92NSbyjKvmg5qTFKMCo8pcsFzWA/+HFmd+mfQsHsZvbON41Q3rvOuNauddzH0q9Fq7//btx
zN8xE//0W77N/rTswjQYuVDojWYAyaa6mBjlh8Tq2FCOt1J/LUX4SwYV4ALA9B71YROACj0d0qtC
BCcKtIKK/nFw5H0VTldiwzd2Rvfe45mFF6JrrKw7Qj5Rs+feD5FMxxqGUxVBFfTK6LOnjbmwMuvY
uDQ+bWufaOOPKGgP3cBFsE7vhZiXMzeroBp3JnusMPJ2GaQqWQtt+KJQzSVPGzGl0rGqQdEiAnOA
kXrRyevGXeobd9AuKsdvlDHwhMeTh26iU9JPRzt1nNUYx+DmAqyHbvEUUEprB+9gd/67axXzcurG
F4cNY+7Q74wB1UCt4M90vfEiEv/V1wEVe8F5tvqDFQ5cz6Gj2lUMAjCk0icaeBMYVeI2V5zRsiAP
wIbQ0529qr4MNv5MZdW1U8WxQsPi4CHU87tUgywezc9twzGszUmtwU65oS5Pcz+q8FFmj6TErr2x
1BaF7dIos7eFxM5GWRbbQ9TS16zrvZZpr7VjXwd73Js8z0IvOCdMpWpZc2tcZl3y4Zb+ux1OxYE8
kOeSjrTs6MYmjkHCU3eINPkrwFFmBKC1CbI7Ki5gpdfsFNbSBybmO8GO2PJhAYhxbTfAvKcRwnRh
HMLI2TUaDKFBxudgTH96PmyaRGLDiOpfkz6/oNxptlkh1+r8mMjoqC4u8LLW6HCvHDIVBISgemt4
UjigKhivgTajouQQKGYIpMLqPsY4PYghuJgQYjnBFxczgo9b9BhwHX1tuf3NxXY1aj49shYf4Hwi
ZCKD60TDrDOdm6JR+GX6mZvaIbK9n9o0/5zVC7J19y3wIZO03qNOdQ9TOzr51rCPPs1n5AA3JNET
UvrshzTowShRcCCRRHi0BgFe2Lbx2LvJtcbzST+5QfrTIw2BJKZeneYGWBa6BMJooXGslNUPfW4O
MxtI08QhZWP3wRwFHsvYOSVSvzMdqFZTd195iJrEJihdb1FZ4HYQkF+rsOjgeNUNMRrV1jKyB1JE
K4VCf50ahGZGmnwqEJI26xdFFKxspKAU5GfXPxtcA4iATtdBCMy8MzFd60PyjJAAiJW8lETYLQU/
KNCltWob56dO5C/NTPp1VXkZTTKFMx3fRzeF16jS7tyhBL1C7qFb0CqLggvKKKTqcbnLTGwutUv3
3C5OadmezTI+SR+6r4t3kTMYni7Tv5BWEBIkYg5rdKwXBPgbz8l9Zh3UTYlh0U4f6iC/yyfrSb0l
i2ZIEwbXih1R4xCP8wFdYZC+eZn5hBTgrE8Q0MP4kJtVvFKDAPYlrTtuJtn85UFVThpEZqMTP8T9
vKl7TcOdE1w7Qbg5EOFDJPxzGNGV0zW4Pz1CAyfnvTjVyS4i+MrhwWB7rrHq4JPAmgqT+9ULvSdE
Q6vI644c1rFMIcOaJm9XeYGxsD0TnUo6Oiu/DX6pIO1x7DcN5OAsST+6sbr4LFzOVCVkidcnzXSO
lYkXM5tQUiNSsnVLx87mP+i5fp4nog6wWHZHRRbuKD3FjrFBiPCjQa22ik2NtDELfzEtli2N1y28
vFUkO6SCrNw1+oiWEYLe/1ay2+DIzL7wUSG+Cue7jF6uxDaxrKvmI4/IjbWtkLIy6SxeilTAuqNc
/xoqG4Q+BtXGS+WjaQ5IabSG9AmJkEx66IHjghFuP9OgPpszxmEWy4i1VN8TT34yLUO1Mz8sVNdM
6WA10g9X6QwqtlxHdLmyRb/upP1zpkFS6jgjJNkrTUcnzynfNB0hsKWf0lHe9TOMwRIcitNIIFaI
tY364lkiXUxhfM+lplj0IQv97HwqOPfsNhuL25o3dS8yROTW9riU7cLH4U3dAXv8SykFKi3u3A4W
Jkgnv7LMunledtdYvtLoHwSZr2pB6LL4Q+dwAbN/piAcrF2c8YnrhKugdO597CxVii00GOA5eYO5
q5r03EIrkFp0F9QG7cC6I+o3/9WUIREdPa44/+A1CdBRiK5titrVMZ+NqXwlM/446+YF9kaxNppm
Tbzjs+Y7a8GahtoEM27RBCfbQOCeuTr8lp48MKcR17jhRtON3nYe3W1PJkjjbBtt+GnY3T5Pi6Um
w3UkBIr2AZN1ualj5O91DsauJxrW1LD6euKHNXk/QLwT9jOhqm6jftfV5p5u83kS8VbBwau2PRlN
iCXBtK5mKSD0W2+aTSQ8md4yyLIFhENAdwZFnQJeTdUXoGFmhM4h2vJo6DaaIVf8+IIapIHSdbiJ
wb73mVTCjpkUJEQo0brDXjSQ4TRr8FJCJm+bxceSETd4LvSrcFqgJ8PDkKClHAG54gmxIdzlb7Xl
P2j6iISQWdlOuNGDeFva1TGKo007oeLQI7kPq/KWg3dHIY1Mtqb7m7rFDUwF6n8A4BBxEqKhSe3g
v1z3Ymb07aYBA7AErE6IyIEwmmtGGNuCF7sqfG8xu1m5DBA3LSyStsAjPgVoYvvBPY0+P6p126Nv
9W+D07VLU2jPxH1QHSjp6aKjXY7OdDJK2P7CEE+OFr5B4rzKCk+Z2tXrJKFBOmGYgTsA1SHXqLBm
Kz93Xvp6fO0b8wHZNRdThGdNMuw91txcSz992IWdMa3ntv2pDRBVQwwOTWo3Sy+xD7FJB18v2xkl
UY9jcbDuBlbAYtAQ61Grg5W5VFNpmst0qbYXhZnOouQ4aGmgqngAGHJvKwb/PuEN7BN2e88o3opm
3KsfVBrOm8rnczvIx3hw30GOIrEN+nzjN+mDERU/E9yxankyAjymmZlf7M65jUV/36N6gJYTMO3x
1PdGvumFjqBnBLkrUMDwR1tNHgzqGerIAEP5qRc15JfowQG4U2MrIC9GLB3c7hxhLQXgrJeICLco
zJd91RaQlEeslG380JWWAeqXJ6UxCqmGlABd3BFxsauS4IN+AlBJ+aI1+pMMmUm2nXBYBP+CNBAb
iZ4fcFlvZzPcdzjTug59ChrYbZuiyYx1B1GUfvFd89WZzSvolPchiJ8Km1KZp/urJHQ+2qw6ZaN2
NkbnpKdWu0QzckVgd8N7+aJVzas9hJ9O52wRn+zHjGKSNHzA/cwuvfVofhQr9VWFFOKdqvml0dFa
WJq7r6jjBzYIBDVe1Ql/TKrVaNBkTuWe3tZdVJbFOjdx3k9SbBu0jKjCgD7V4WcGsndZB9FHSYmu
19TNLsT9QkLVGJ0k961G09YTaFCwWORpMffdElBubFX3cWZ/TKz/uQVEZmi1SzS6H/ZsXEwXP+Xv
z8AXTH7jziaqWAEkyUFNN2Edog4CYJozwlhH0oVkX3XS8S2Dgudq48MwJJyoQ4BGjfzh2oRrIKL7
CGbnjIgOX3HQHyh2bVytXgeFt4HozNJOp1G3I1Yp5A1eRJqFLBZcZV6d0DyiP+V4gaUpHnLkS2Er
Nlkage5BDKcGsO8z5Tx2EDR8+q5qoaXOwLb7AtcrTZqN4AuzW/cBiUa+MtzppP4pOaPLMlIlbWEB
mvfTe+m1J3XDT4i/UKd7y9eRy+FeTqB8uLRmLSIKUsHcBynmMuEqcbZdiWJxgHFk5UfHSTfqfcsq
HJdlVz2VLq+3xMo/A6B1aNzg1NhNqJvLeVxDgHhWH9mU/fMg65uJlsbiG5ttY1/ow1ME1YoA312L
WKNjHfWJ2O2bTwJ8h8zcq2eY5fRipA2G/vQs5+mi3oUnKa4NQXSw0xrCePgR+vpmhn9ijNNdy0mj
SK212cdnmc2HymC5daqNTuG2BhqozZjW/OltDvRVnMwbdf73+Xscm4ETRmZCzE3yilcA3DjRVr0/
9yv4IT+Fh+6iCtlWpzR/hfW817i3ZJX7nM0G+S06hdc6cXa57lNXtjY5LLaqT99lgtDPTcdfotMf
ZjO7Iyxk3WOFXsyDkmqgAE1mhfCSO6nxscx21fOm+qRa+2n2yPa5o5BxqcroljMxqSlf28xrcZQT
Zujfezb27YA0sFWqUDOG6V0Si7AKRnDowpJmi1ALECv8GSL1k6rwUECGjaQRIuM+qzUx0oKjGj7q
IGnbxUZzvANZXzuLjbjgrmd5zhOmBa5A5PzxKFE0QtnuznHZPIeD+wa4ooVLFO7xQOnoASAL2viZ
FEZttiE6mZl585LpgG9r3Xn9l92H4WZU6EArPLPIbkPwUGY37foAv5Ar0cfk7IyoUKgYNIy8djdi
0uk78Nk9igMCcI6uQWioqb+gCtylafZgjxHHVVx41Hg6zlTqyAzZZBMVExee8SNkZvp69Sorqtg5
xepMi8ZFqyFEdxgk6hc2uNxHXOihG+xmDxdcvk2jGj2OeHRc/7m2xU2k4Lgxx6F4IT/e2UoHwYtm
Eo9CgNqbYWnnsqqOLiNKk+3RE/l2BvxLPMp90wbrNvJWoHK3Q8eJCUfNLrOUoZRVXFhn9RQdUvvZ
vMstXy4NHSWRYaUnxxcrUY71isn8ilDtkMQhJ21kkk3iPOtO0LIIGOAOPOb9UKdAweqTWXYPSrUV
DtCXUu/iVyPnwhhGhthbpndUBz/Fx+8zJM8j539hsce5oY4poKiv0sHvmXHz0LLwcTaBtgfGyq2T
56oiPGmgMyCN6cscyXHzy/Yg9PrcqFByNxkeSJR+g8F++h33PecHa7J+1kX07rkOGr/i0Ds9gENn
2bnO2WarUEcw3Szv6tYEA8zzTpa7mHuyTnz6Qsi49I56ir2e8I5wcI6fSO9DUy6D99wrtsSerHKj
vOajfhf34iIkW8OsLpn9ZxvITcYddtTMW17WhH0V5bKCSmLl0yaLg3aV1rYqf/C6wnvPKAHKl/Ha
QAxPSBSQofHdCZONFWiXtABFlHr+2pr7QxRhhOIc8AM34Ncs44kzeEIQBmw5MqXMN4+aY5jJR+nC
EysoQyIhn3/URXINoJJEDcaQARdameMCHg1IFGO0Fpl9GMYCclJ0nofivXK4xJu2T7pa/myqsaBJ
f4sRrTpMfg9Qun/WYkMuIMJnCz9IEesRw4iTp7oPU3dhC2Ob5cnvwTP71sZoLK7EjD81yJvePDux
sy1Y8zVfnNWmXQ/FhviMdM3x+S6yScDg91LF2OlqYajNH8EY3ed2f8/161wF3MP9HF7H3HNDIokZ
BWd5MGP7LVVmlVFfBnrHEWbqpk1aBgBw+vjmKNE6Hc9bxATTEv1BBMWXU4MaFOYmBa9vAjEu1LHb
TQEvNN5l7K19bY4bFyAPyvp0lU7hMzKdX3PRb7M2ujkkn6zc1sJCV2dIAjh92WV+TbruxXDrzxm3
DYl3wxqE0QEh7NKJCi6owbgaouJolEFKVzF8LIhBygDESbU/8+xRNr+WbXlKTXev/kpL/WcxzkiD
x00jzLXB8Knt7NqUBFQCvRyF+xZN8jBl0S5yU2gtKAv76t0wk0e7Nn/mqXvrY8hZWfdr9MJN2ZrH
nN8ZG+2ra7kQoBW6ka0pEJgkdKnsdBX46mImIzKevyYXsXmLlBnN1LIe3IeacMmU+3bK+iGy+eog
aFMj4RNXE8bqvvtFzs9jkJDnOHlPQdY/ENbMddCouMX3yJvVgabvH7oGuyAQWdvL4KeI9jN1MSVG
1VOSSfgTOCrRB7p7o7U/047t05MIr8Hpf3IIhPBGFIaPDZmLT1btImXqxUWLcfRWWOseiIE1nWWY
vwkdAkJWvZeUrgNUCpbA7+3q+k+hrshdlzPwtYMwh2uWdsr+umnAIbHTzGdieJA/BeKhHhF5N8av
kWhkTXBeBRlCtIN7xWV/NWdF/3CfjZx0I5LXUCSGz+WA0AwX4i6rKYmN/WOCinphlu4tDIrVUHMN
Ch3Ei2b8gsvmSt9/p4vgmeSrJytWiU9Zi3CVF+7I2gME2W9lYe9IfsHu4L5IDh5mPSmnJ7UEzdli
56RzQr1Qdie4GDf6aBujHqFTVusMXKzwINQ53VEnezEvja1Zpk9hqBLkmoNao0wOBlxtGYfha841
etam51Rr3mL28bl9dh33YHRgy0bmWpI3j5EmvuLU8SC3xIe2GFVodXhTj+WwQnkqm5oBknjGImol
wV5Kw8VOUwXRXnfc14ZIPCRuBFlO9jNnhQtunXhBtuQmrQoWOcrHReEyMKC7cpyz8PwuCBbPlkNn
P2tO9MJ8UOAllM4hWtrGMT/8AsNSSxA2ooML/v+VORLBmIKgawbo7AicsexpDm51bBMG33JGnGfr
xSfI+ouudHd1/csc/Cub4W4KAkKtvLcp6zd5HL2RbXOpOMHkWXOHRRdHbfzYafUqtOWWPRlXTnpW
b18SsK7+Poi3VZrlNLV+mUl+wn/6EKLBH8xL7Mh1537NNvztyF55nMW6GNyyOiepbVT91c9faLo/
QkN4NzhEB+F1avIPDsJZo9Ln4LywYOZsMk37rl6VV2L5xbE1AVIzGTEDR+WQpSgRrH61iQReKZsa
0hzEi/rgsHbHEvpHbBIaiR8HjMTa42o1sF+V1XCJ6TbgMoHoWV70uP0wQ7mpO68GjalyQyLyaMEi
lHCcbLf/skxoXJG7qlhRdNmtqhFivpM/qXNuyBHA9ZnFijhernV3XKW2d46ogMrIXrqpfiOVZKse
0IQRrD6trph5+YvRRGeeM8TSFaUu2ZNkYJBeVYz+40gRgH/kc7rhG7Xwj0+J/jy4NKjGdDX38TUQ
OrMfciSPQPlVTskVTh0Q6y/Xeuw4H1ZT/atqz5oAG0Kmj2SqwveA41Tsuww2MwdP9XOV9wv+vNqz
+AQIP44UyaHE4aiQ4XY2NJYPq9xpYfnDA1MSOpQhZvcQmvWKypuDsXnSyk3kPJeATdVlZgj7M3aC
hdGHqzCd79X/nmF/BVR/1L+tp9oJqsVeGq9JMa7UkFJntJa+guutbfL0XIrnPLmP7XXhUCuBWbhI
wJhiUdvZU77icXObZMEyeqWavHFtwjWY4qElluoBOoZYW476oiV0DgDZqSYlpgBgV2MfxtO5jAzq
LlDc7yOtPKlXrB6REThSQ1WHkaH294zqRjor9bNiT7sF1HpcHiWu7kvT+8qJ8PX4VYlRrUpf2xm+
9xbgnXM5Eat/hSM0KDrr0bB7as8+N7/2WVrpPpnpOJnTQVQcIcVHaurwuYS3sNtwGSifI05tO3l1
qUHC5eJ76cnkInW1a9+8vqPM120UekYr3Sujgz+pgJZWb+/9VhpELmuf3fDesCGDXrLW9oxXFbR9
51FApHdDmY0CrbbRdV1yC0yvgYWRgE4VqsqVGs5Sxie1UBKEp8pkVUJwKIuNbssTvy6xzFc1fW3P
2o9tds9kTQb7hwcXqTUvGYcSkfs73fnE2//An1dDimsbd4m20XGLVCdWrI05e/cA0x6SKn2uOHeg
R+d+LjAUWruZnzrb86fqXKnX2eXkEIExmS0QiVNFUy+O7tXpRcj2TqVWGczqxniT4kOVF0YzurdG
IPysD+pReIbfnwj2va99jEQUJnO1NWL5SuQKFwOoCs5bn8ClYmga7vicheFlJIiR749QAtzuauJE
ZrbiJ0XqXbGQVD44NXL70iA9RxG1dRyZJ32i8QFFkZbfSauCNd+M6KOdXk2UQG1Ox4wsr1afCNiu
q00PgqIUgXs3hzKJTqVVwdPVUyRtT8HzQ03qnAa3cNzbXEVr9oejPmVAh0EcQTs+uXxjfLWoWVYe
cnSeJWyyTWv/Uq8KEBO4IPeD/9sN/rtabexJLulUUwi7ela+rYi6IeDiEocZyRE1LxSmPMXQOQ8P
I20rhzXeI1CMSaGqbYwH3sAsOVYFEKjibqHsHuU071sKQWViHVUiXMneF03+oRb2Qa1yNeUX0xU3
HoP4nxNXqpcCc3uvhQjUL5WDYIqfMkzHKaD0AXDdyacrmQhrdYoEg7Znnk9tfVLH3VgDqGW8qE9H
UgbLZb6fMdEv1Ny3Om7tsKdivtwA46ueVYTAcIjIGpyE2iVhC9BSuVGVjpz9UCIwiSxvFwdRQ9m/
3XGjguPtqlir4MFKq2VjV1/5ILbqCjVa2o5nhYpNAc96VOueA5C4nPOdJT58GgycaTdZJS68v5LB
0XMCqWt6QL+Xktg4llW7Vl8F1FULlEDR+tfKoNjCEbk3invdiz/VbKmzR34QEJ2N5yWvuZvf8g6o
0RRCYin5u4lwTkGBtd7mgbr7iVdROtNXmI6faod1date6TWFo+Zx9t2dOf5So0OtlcJ6RsW8GGV+
zuLuZgn8LhFFYlZeZGwQFfJFEnqvRAGIOvnouUVbzpvfYz5mtnscnnk8Nar1jkQ0enkxidpUbaZR
nJFNHSSHBVhZqynMUDGKO3UFmn6Hi8VbeqD72qchwIuZ+H2wG1G7ccNVllkicEmjDxE+twn1z27p
SnlvMlpL19zhZX3uivYyBQa5H5hwVKHdMD/xdtHYvKhVRw0ONbCrWhFU2K+zrl0HKVczdo8plRf1
G9WDY8LhQhHNZ2yyBowzDlFdAQGOZV9Y/lHvvGI1NsgCe40yOH74bWl0h3p0CKks9XtACBBgBLG3
7a42+pNtf8UUw6jErzSyx3SqaFg2L40jf1YYeRtyN1EcSkOdXA9FmlDKsMNFS4QLn7C5pHP9RUQ0
oshxY+ClrDXAxVER4SRiRyksid+w3iJ2ByqRbiwaaE2ZYPpT2Ujaaaa2nQbdLvY8DEXR2UvGzyQ3
7nRmsPTAuuY2tdF+8p853J3hv0MRg82IDwKf77QoIkSpXjLfWz12cA5UvZVpFHqz6lAE+P4mjNcL
c6Q84ctmqf5QyMvTqCtknLQyOhoKBL+2WCBqCQaEsou69qiTjRc6iBmD6ehB5oo51EyOcScy6Pd8
hDJqj8lQnzzctQV4y4dOwNtq2HvkgLDHZnsqebVBrx0wJCQ/QNpyZx/iTafb5qrtCQQx0o9YZ/0k
GlnhAcx9QsenmsyfnUDimwT0wyblqjKdVUMl3OeaFoTyyHKqsxmgOHkvo/7RA0RBS1k89G1dsxAG
XOgVySbB9evVrwXoA60DktOlcbM3VUFThBUf0Gcd7Fz7PZzAfXlUmgvB1W2IYbcq61uZ3xvtPC3z
JutXmR7LJQpntC7EQuAHxGLKUdaLgBVhY9ykNgyNWdY71kJqY0GdXusZy5fbAEHOqLB0jb1pueFq
bnWRyPdCfBVQGfwboY73smtXvjZ/NmZ/SAHNRT1iFg79H6aP8ctu9YWRjkfqAuy8Ufno+NFNQ2Ch
yYFIaeozq2lwdz0tkcVYDQc7SE+dnlL/CTwUpii5RroIc7CnCX6Yp24HDfBHF0frnAqm0dBLZkwY
NpJcVmw1YptZu7dhnKN2XmPJmh5yYIGkiA+bQhk0HQ8tOyCzQmXB6PI+il0ER7wyp0t2pKCex+Yz
swtYPrG3sdUNKW1Nzhq+QYRI9Jaw+1psUDo2xZ7C6KK2jdX/sHRey40jSxD9IkTAm1fRUyRFeWle
ELLw3jXw9feU9j5MzO7MiAbdXV2VlZW5GJ7M+WEY5loveWm+RkBaE3ErUUxqMHD0qtvxumd/RnqE
/BLHJiqkNQx614y/dEFpaAPWq9o7FkPOJJUeMBu/FPAmrX+6tWyiWnvu6MyYaXDbt8zHCmxSuse8
yDhhDmOJdf6w4AbfOsigtpp2wPSPUfgazUf+Nk6rD0Z6Pgd/vPgFXtOeRfdihjQBYWf+yFLsD2Di
r5bBduE2W/8wuG1x96HssLpi7WIy6Fct9C0uahSeiw0Nj70bD59Rj4yA4ZOTOxrD/r6pXrsk2MUD
TQkXBwjEzN+KfFxrKnjFRWAnT70ugrVF8RaAow5w9NdVih3oYrx0enGvOjTLsWyMt705nXDv4aWD
5tkZ7Ee66T8IjrzJc0wyh36IfSlL89mumEVeLHP1Z+TYh/k/vxnuldZRhNTwQkdEDdgTHvlFZk3I
ksEHaWLcH+a1hAmHOtPvWzxjkF8kIbhRzHiNpVLsILUetH64QZK4WWnKIoosH1467rlSdoNjfQ+p
8VrjeDpyPmTvNQWSxrqiy0XmmFgmElYaGtyxkhLZenZo/OpFTW6N+Hgt8+QGnTI56f5PhuZOk9Mh
MJW4QCNJ1JQI1BkVzTaw5h742koBAUnBTelYdflt2DZ3C94L8hOW/YHi6o1WGFjUdDhncqE3yBNY
7suEi3MKIAhRxX5uzBLFjUjfKc/cwcp/De1+h/zmjcBmi83mDkv8OASkZwzbtNK1uxSnxtEuML7X
CJKuQfYPxYiKuY/WLqIaL2U53rVR3a5nvwEvSy4TKbJs2GnQVrrK0PSYrwMip9hHYAmMzXASHWJ0
OTUaSJGMf9K1qZu6WaW+/uByPl0GNzBRHQ59iX68Yt7QQ4Wkr3eBP447Ol+XUasPfuTuxxIVH3NE
iaDZSNVg2h/UdltDjbRfh6OddVxlQ7uyNfs+Cd098Mw585lnjK65sTxF8/QeVpgG24noWWC/avQt
/HBznVNBYhKMPIyGlKCH6lTZKyw5Odi5T3u5EhtDVi5B4lkiO4NtYPqEHTQiH22DSkhzyw3T26uQ
MS7UWMHgU1zvI4exavr2GACVsPgx0UD+aSAFdQ3MAP3Q+7JaZoKXcQunpY6dp35STMB3d5bxlc4W
DTWsOFD5cQLEQE2mKW5GAFN76tk8EEbYHQmWIR6VsaGN/wDt9eQhrpOHVmYDCNaSZCUYr8h2azlA
DUWUBvAofx9M1nbCgdDGSMlKnBengfw3+KAmiJrc+MZDDjDFrkTs4LYhTRqi8DRDZdCNS48pi3x7
wJlnmJMd8hcE9woDQ/5A9oHjNSbHw3lrlI3Ido2EOhIbWCuh4LqnjXDnAOmEIPB8T4E6NBdH2PS8
RDG3vefejOLkltPtpYxxaAdL8CjHiL4mcDsncOLvHfvDo1RbpYgA2FP5G/lHHCKjNR9ZL9rHKleb
nDvFI7lq3bUTCGcT1+sJhXrNtrkhc/9e7/JTwpXaY5ydNx9gIG+VbgMk2IJ/iJpGAhwBBnqvM3Zv
iTdJf0Zel7kzkLLOs+XdZnvYSIogWzeyOUcSI4w+O3dcFlro/NP6/p1Xr4PiW2E8bzHPVSnsVjBx
S5xqb/vBGUmwtT0rEUSe7rgUfa7t8M0N8Vn1WFUm31ZN3jVbeTuJUShevmQwkcggP/47GdVvlKHA
q+wHC9u5VeF6G1NWNvV3vlHuEx2IwurWQfs9N9NT2f5Yjvo2gzD4C+ienewQWVl1hDZ3Hn9qrHdt
YIGWYTB8a0104uhNWyHj3RPOQPqKMYLofig/3QFKqqbV91wJj8WcrB1GlLa65z7HJnAUx7wPs1PM
UyREr+oal2L2/yWM5vuFAGKhlRDCNULqnIc3GZsiG9HhiYppjSwfOlU1MzKujg8usWF2oNOAZr/x
pQPTFRWm+tXrJxyIDRN3RwUREgWQ8xyZ8S2AHh4xc5BtrRTYzC/mDejssolDqE5Gf/QnaLC6o/W0
ndClAl1BVPzaGpBKVLn3Gowx//hLGEn59mFSXveWDs5L6rsUpWjKcfeB9IXrya6bzwbph57jOyEv
0LIrwtS9+pEdnlPf/CigTgGroTubLqhSoEfU0N/3nfRIwJ9uULBBIsAq77UWSXPqqA3jsgjtm/F2
GXswxgTh8Ib8umrT55GHWReTDzAzYY6m+6fEXX7yMnki9wklefG5nLuDgZMX0aq/MqbYrxYn3w52
hARjcVBkL37CUJOP1Jzv4bsdmNa5LfUXs39ZsmqTMa00udH47uSwCYlZph1e/W5iVn/Rd59jMNXr
VnUMeU3nJKBs7cpzbhhXw04PScOcp6UXO1Wsopmi/r3Fm3bwrUPXIyVE6ohhww9IKvBYtOzBzdCV
6IbdbGOEV0Rwx80GTYYRtQcXk7RyUQwqjPOXZUhq7cM0DKYcJdSmG1Z2qzd/1aPG/PdbP0yfaWHM
u8JJoo8iZSv7uruBI4nv45jc0yF/GG2sIzPj3sYkpqLXuWJ6jM6R2W+mAi/l1nxENwRCLifsxjWW
K7H25DXl1ZxILCpaQWbnbY0e8XKmAZhuHdeUva8a8sydMZ6XFoAO382sLfE4oU5f9LuRDko4w0JA
H7fUp+8h6X/8Xt3PjYuvzJisfd98YCjnbhhgw9ioDA6LOvkpY5/GiH9i1I0HZ1zWHMULJQB9/g5s
Ak0FxFj2ZactNxOmLtVUnY2Qcwiz6BYxBeSVkl1gQT6yfUShJtoP0SnE6an2qp+Gon+MguymIW3s
+uphMvoTTi7HMtEgjWQ5g/wRcPmYgtgig7HyKsbR/VJ99V3wpTmYPY9N/WVZ3sY1KGUjWlabvkGB
M036fd0BVhj6yPAbdkmOdzXZgDeAWGAiwcjomTKORorCKGLxKy0y70N9OLU4Y/oIxLC4cHqM+hBb
I7AI6isOtIx1UqLTQ+cH0M1NUB3EEVgza9yDZwSwus6+mnPxb4rYINxycjbpC+DjHgcUECZXRbzx
eV0XtdIuKHd2kj2VUY3SaLRpkC1rl/rW1OxVHGNxytE1hk9tzu8UVbdgRa3ufwQiuQUrFWZvjGx/
cLWQ4EEees2yt3cjVrIlKnjKx+EwTU5MjgAtuDs2ykyg5A6S2NnBi3M77mkYlnYYX+XPTPgc69pq
NpJxu0RCNyaPZiynpkM5mxe5awb4jNlYbGZ/pmPqoHrS4Lewx7JgS8t512HYpWli99Cf9LTi4o2e
x1j7NGv71qiGl262AOkH4w3ZnQVqkgMwDF9pCVe9LLcZlrivh80NkjgwecotmMhPbrTWtkUQHYc5
mPDDZCjoyNjAVP0Z9dvvgS8s3wzbigOoTaONtwRkFSNIYnovU8VMhQJERAZGxPEgVn8Ebk9Ho7uT
FmGM4mTwLRc5QqM3I9q9Ls8EtCy+Fr72OrjMhYfmDsPak4MUUUuH1DHT+8JYcCJ1zyb5UgeOl+Fq
4mf1O1lDzo/FE4qbpbVn9UBXWbnxJurAizSzPJOUYk1fHWtWP+zMF0WsLRk89gn0cKe0amsZgONh
Wu0m5771ok1lda9SdA4LnOtGA9N+GHTnt0azwPG8h1ZXZ3vW3q3CfHO49GXvGcRtv+q/kDO+bZvm
h3wu6gqKemzZ/OooaV4OiijPLcYHt7XCw9+SQM1+kp9t4AutSN/hMh0rfPGGaaJz0uDeHWvnAW2G
Ide/5g7Kkl8/S0laGfqx9S1kksGivxV8G32KjpOZfQYxtA9DGZccRay2pjUIUVDztM+6bGnj9w78
tKzeO2aorXJ7eMMqqtrBBnqSnesojbSpbBE1hBjD0uZc+IgRY65IPF+YTggUoyNGinaNH/vtq9nV
76XbXDMdnwRfT4FpQPjx2/UYZpB5M/+pcYl00L5svqtjYtvW0FIJW+S2sn5PZ+FfRnLSELc6Aw93
Jt+uOucnGvT7uoVwAVRR0aCheTWl2dOSxs8zLKkgjp7NsQfK66zbxsq/zEi7t4zOu09jHnLkLvG2
SZEvKyzEApkXws+F9GSchy8c4FEEd6IjDe7v3KgeqxSR8mqe7ksOBzILj16VXaAQWaslVVfY9c2m
j/CbUGZ7q0eko0wmI9Oa11sryjj2ebtsRjBYtE4RRazolvbaqVqwTK/rAqWnGat6YORCH9+6QZ/X
cEaLnUG1FZLkYtdl7X1//FWz+c/IZd7GYeZEwr6fZVdQz41bQY+GDnwYZ+1jCkaEnhb7ELYlnl38
dbzUNoKCwwV1VujJPjxjzR+ei6Vey94r4/xqWtwmNhJ9zDUW+zhUF1rWP/oE+lJ5K2y4V0r5mwqr
dt4nespVeFfU/bsfo7g8wKMczepHafoVuZ77iVKa8vniluO+GS16Smn1kBKVW90FdgaGai1kkn1j
XjUUT7aDFLPV3aV9MG0QsiMMEajypTmh0HYuTWjtuU+fqtpYproy4knnaEE9a2z3adptoYduIY1u
LAeFJit8pGJIzGnbJ5/NYJ8hq5+GAPMOMj4IvQ9T0VEBV+/BpMUPWQkHnuuuz31Ug9U574PbQee2
J0vrGvPERll187wN3XG76PlrpA0XORldP611y1kv5vzQ29qzvLgc2IFiT2vLYz2Ob0sEj93SxpbW
kMlEtdHi7Brvnbq7eKW/ZQKNt+g/GngfPkdKwn8b5t9uY3xVzOnDumBuwe71lzRjU4DMOFnylEGK
UERE6teVlH1o3tOBntYSBJuKNmlWn6cAbynKoc4M+5uiRBYCV1odb2HS33stv19Ke5UP0UEibLs4
P+2QX0wiI5N8a21E/Ss996mzHqbXBD5iQcKCE8gqrSEqzdmPvJO8oJE8TIu3m3kxeeMiqU5Mgv2F
fflvQVPY+rCcnOwkvbce17UAolEEQBRnsIQttLHYVRZFc1ZVyHQJNay5WUBbiB9ri1PTdPbdPNgk
wPw/37ZBBwwNlHXHEnGB1C49Q/tDR50LMOqAU40BvwTf+Rre8RAD5svYXsolTDMBTejAi46u6FB2
sNBD9Tn7jKpwhcqX50uXvkHvHpBtzrzvgdXvSoaUlIdb84xaFRhNYpVnwUHj3D1TcO3kaVFkUvWt
eJnEwRiq1pn0Nu8TSBduCP85HMBE6NrXzilIgvf/f2p5ICGKQvANNdh/3fmvNMYE3i2dG7tLbYhk
+kOPiFzIGgY5FOe8/pxatVPI3raDaC+7L0rzP6pgAS+rNyEOCVY3fJju/K8wmc0pBavyqd/jdScQ
hNNs4JKAgtfZOtPan8mjZNLTI2k0+uyFtRt77btCPK01EXUO4TDHOHAvxRvsmLecuCiXuQ+Xz0rU
odVQW9UzorD6HAEqTYIISt8Cv2wrJhMqLHwT6uqkc97DAlTUj9WP0wT5KicDg42wm/CJ9N2FW2Ro
vsaFe3gUfxOwcYQYn6GMr3KQ1YnQA139jrYZfOxwhbcCIy4Zugxjv7ZtyGA8SBV226ZablVV7Dp8
spXbvml681sQQHqShaTg6CFH8aX0/KnvS6SFMjAcLS/f+5p+XTm+jm7IoE+Av0ET7eyA6RyUQN/i
UqF4aZz/9g3S2AzhAv3k/sPgasfSCK6VOMba0YC2l3mUncNsA6UuD5b4FQI/Jf1y9iL/3E7Buu5U
DCijNrrnPEdJj5qeehc2V9Rd7EDbTHwG5eRrrni3ak/KGFg8SEFNTwcJoYkbuykOaG4csylE8Wfe
NAaQs/R4eEOP/NWmyTt2xGdRtONaV6CNy/zRdMXX2BUnsGvkwfP4k34YoxQoHib+pgySO4kF6WA8
jJN+Kj11a7KdCzrJNj7dfhltkRWm7Aw+E2UdsMi6kJylhKEwyeFbO4B1zdqtqV1HGm/UFTe6If2c
KnupFntTD94mbqd/zYBXKWMMdEllrA6hVqdob4OwPI+R8dwghMH9+SyVVieKqli2AGR0BvZbkhl2
gfZ3mrMGU1rJQv/+JAWmDkIkNqLwkGrWXlagMNS+S4ptOHdbvS5+/LF7ZBx2swzWgduHEbVhY5E0
9aazDaPs2vK5vEj99r56GADUk9H45GiNbfo7UjhFQXoNDdi1GHSEiclxK+6XBnJFaD9BzzqFRLTc
pUVnjU8DwiGC8jRuhr8klCDjQVJcm7Ol+elVhxDjE5aNqQCldRAPB5erw+cKs4Q/HCgOeabmB3DB
JjRHDzlFohPO1MXSMnVD72tgS+hTUAmJE88ZkyaPYxBD8nqXmZazI7WdjAGKNxttqGhLWVr/baq5
XdH6pqRzHoYl31aNp904qXE3UBmkQXJMq+7bWdr3hry2YMScjUqJm3RvQQo9QL5Ca020dTNk8onh
cXpOh+nsJ2ofcywLwDV2MHT0Daprx7ZObzHLOxR+9RY6jX5IyA6nMjwkcnO19mF0EBQo/G1hJfON
5J/LoH2UA/vbKXFTmzvQL/UbUp+iL3yfmRqNJTa5otgEFa+nZj0kNWMqqMskUFWTYjw2aXso+2qf
t/GTXaORDKKlk5QzV3dHXIdyVCXuix69WOgdB2YIUXX+h0zcytSGO5xSAedSdKYGel2VCRAAQcjQ
52PmBFePb5kN2p2U7cMYHmKKrlJTbxxISD0Z5u80sFPZlRNu3twFUli3WgflyniglXKwJh8dngy5
GXjhg/EuB4sh45XR5fAUFxg8kfmYBYzh0evU7fLg+dbbWIeXNFpuG3zDGYvE5kMUS9lyVu3sqjy8
U4hlppibZGkLkOLT6UBeqIIdyqGZ6C2EMdQ7j5EijvPM/+Oh96B8U+xR8ZnG8b1nTDGmYY9p0A4c
MxrVa1RXF8/Pf2X8mFT9UHf9GgAe12728pSTcwCQIhQB01M9tYXHQ0s2Uiu6RffgQYViF+T0U9oF
sdesht4Sjxsogjup4uwa1XHgvaYx1rWf7CWL0EGjqWcDO/upiBKBTJxQ/xVOeRH4PjOje2lClImz
kvXD5IqcMHrBoGQnKz6WzHNYKZ8b1wBCIa3KK5MKjGFmb3L9xql2L4wwQYszTj3HkQi4opOzLsb2
gO7dVjZV1lAczMVLp7Kj6/dnvkUlGEqab6VvoSC+yKkddRqZMMXjehGHdVFYDdElRzypJV5BnF9J
bQT3A6R8eXXG8GgUXy2pY4CHgV+aH4nS9nbNbGkCWzSx8lfwXpWh3gnSjp4BYzNMLifccfx57Fcv
lisVqlgnuNU+NN2No758G3IgqBr6hstWCni99R8ZojwJHlBb9rYL2yPiomC405cU7CYuxcqEb6st
xmdIsBU0QPL5Evq1VJzywlDXHg0v/2Sweyd9IiaOkR6q9oR8eV09ms5lTnEkzHDSnD6YP2sj2JUG
Q5ch7XIfIKftrA8Gcrdyr/W8hiyOsUCDLJhRkna+7yYogpYbH55kbZi30jfteITCVmUQdq/Z6aPQ
CawZwiXPHuXtnU9J3rb1Vvr1kiLDjsAXCzlWHitT5htJTY1W/2Fe8Qb17n1U4hML60uYb100PPTR
fHEtoPMCC/vuh88u6zR67Z4Sl4lfprHFko53AhTdDLP6hbHxC5i8cmv1IHBLatnAq9D+JBa0hXat
VTJAigaamcaFdiQi/swwQMgq82NOgpRzcAamd/7bcEKG5aKWhyLQu158OQo70ip6VyAwiqjYhdop
BDs0aTP44n6rODeR2tcOzWOlbrWkuCQlRFqJlIp0IIjzQ2xXn/4Sv7TktXNRbXNEkV21IAoVM4ph
YtVBIsOzMYuv0ktPXRJubTPZ6Nhg12kMZSTcoxsOZjAd5bI1Kv/ZqrAsCHv7J4+cvYR6o8eXmhne
G4MtUOXNt5UxqzKNL27GZK7pfmXVgImTeg70OwEbeiNGnZX2lkQGWTBjidDvpZdIhiMZSscF0abm
jcu1X6XqtlzsD20ozrAQTq6CMFGO61JH+ZmmU5nDTcvcO0ap/tCWFgC4EJX+nieBf/KLw7kIKg5g
4T76DVCCWPi8E8jq2nqOedxzxEQsCsRk+gtozxLX9C69DcFaHgy0ur/f5AAMwyrGWk6EzacmA8gY
kT6wbxQvCUkaHJXoJY1Wx6wee81emxIVwl7tJEf123wjHgHN6KyDrL84evEgu5q2OZLCDTmN2rMh
iSnKC1attuwWb4SXOr2a8/Qbu8sF+tonEzuPPRwh2/IPXCHNiNIhQTjkSUiNNtoAtw7ngmvhNHNB
mhDKpD1m4T3Q2T8NQ0rgjht97G/jdLpwQlz2uVQ/JVszI6d25uXDsoWrhwE6iJ5vx0f5O3hI8lsC
x7Idx1t5VBGAvTQVKyM5MuO9WrwMLdnGOYZT95cWSjXlNfkD18iExLDqAQkZhfpDCDIGLIkuctfz
KUzwPAi1JuIhXuAi2ExgIXmDVVYe9I6Nl4kYAM5fMwOMtMMFmQVAjzEst3cWrSlOrESgP15vhQo8
meYIAGtVXCJuc5/NiCZQ3xjolHdt8yg3hNaJCgn+FCTJZvCbGoDlMLdsgNUIVE1BiZCdhMrq8W8L
xAzmcTOEeJ+kPoYxzBSj0QwPubZe5TWmhhY4zzmevIOEX3209rLCaFfuo8g7Tfn4MbWAXlyf8uzu
I4RvzXFaMW7wqHsT9iX0TwJ1kUgJDVV+412SkpNDeAs5KUueHSWnmaiC5LP5freW0Mb+9SNtL8UR
BGR+OSdGH+SnZaPym2wSftOpkJ28/4vFBpz2zNAPVoihgHx+oHRGIAwqI2rmOJjnGyYJTAIsJDHL
6+5tP9vRvfwX6t5dzEuS3CGckXEP0bXBoSb+J9e+0/3Inmjzaq8T+/iHWvnq6A2h20YphoEuCKgD
LvSp8RQvxYNr1B+SuI+WeXTxfGnSbOuoFK8XlkwKO1lKk/w5D/pXEOJevK6DHjs1qYDo3WA/d0Hp
+8BvBtl6zqlUZnVGtmIn0aYL2id5RPak0ZEG7MpK+vraR1sHTGZGeO7YMHL0DS5VtxF1qKQpQhbU
UB9361fT6nE78FbVyIAjLVtoLjcBBQPfgvrwRevtq9ZMMKaR6QdZAwduTxNtzoC2v2RAHFr8usBF
YA4GBBBZRdZW+E0qUJtRagpGauQJdDW6da6BiMpUrKSR7lX11q5g1bDqZDsB+aL03js3Xzuh91lS
YFTR3yq3dPLwg6BWHF7bwHtILeusLRDdeOeY9hFq/PAYOa2K0oD2tG9ZMPBGTl/IL6APRELqUW08
6dLaMofs7El2T5I2N+bBjsZLPsUsH9GblBBvOr/ky7HtEP2+ErYa4Jm/YhNAyaK5UdPDm8VIQbYP
PecJnUL+KkvTrdRI8jl4obId9i3wODUM2tf3plE+tb7a6ZxxZgpKQP6WiY6KeT0Lyio0ibt0YfRR
4hvNEy9BbcSmTizbEHKstnX6Z99We+mM9Dn2zFN8pml1lUgeDkcE6aHFy5vWYH+oVTPt6YR7WPTX
BRZZLIGorbaN9Wr1SIaQRLDb5ENLT1+V8VoNOu3uXylohedTlvG1pN9ilPnWICOvq+Eifw6A7lnP
BXiiRd3gkszoen2UagRh2r3qWqqH6jhQA+hefztX6VnYqhTS4G2ITx1xaWDklvkCoDk2DO27c8dD
kfCOZBkCE9lGGBSlCq96kL2acFb45ypsXkbOXUcHSjYTn8JVGGEDkxWEKXnruTeOAoBxnJnkym4q
PlLr2Neaq5QByu/YMA4aZAVzAkdKU5ijSXx1sxeK+KGaUIGsDziWyXEL9Z65THWRyba+Yzi/aR/l
wENrbtGw71hSlKw+UkjINwwF7GbedYFnx48ORNUBnE8upILBJT5n2Xyk+Ek0sb6fuPomvolcRH6p
r4Vh2GiYLI3pBoqyScwjzX4tTe6n/iVNmjuTbEp+OrCeXcd4KvzsaoJ7QwFEOtG16hOpaeY0b1Xj
H01B+rRRk6/gW/0dDMJTRpElV6/Tt996oUGfQdyfe24CAOqWWIZaAHtwmccHIQQD6M/ySIU2Ip+v
M0kzZbtUNPJ4JzsxH+SIpsCaOulmQ+XQccUALd5KOUcIlhkr2b0Sd0j0H2SXlnN5qUHmBtZZ7l5h
ltZMwblR9VFOwV0ejpcUM421S68QnmSyKkFBzAnwBIrHWk4vm4ddgPv3txZYXwKbtQVcbRvYbMC4
lziJ8tn8mpbEKYNOf86sAiEY1vPyOHVfmkLYuFMFpBzSJnZxNw0feizCFgmlHL1yhfMJLLBTxwLL
0aVVJDeI6ZfPLdogutQwvOPM9H6RlJ8VDsutzaAbN2pbkweljLSUC7KHTIPLdRpxS9q4uCQmDQCI
QQ5gDC9NLMGrhz5i/6/DzNQgytAdwjsp3OVE5p6ozkOcnVGhoQoPkQjeljPg1PewuDsJQ///J0FP
g46qXt6DJ9ORNHle9TsZ8DfZxb0eviF8K4MVCdL4Q/fEtJfAguyNEoufKWqvkl9ynYGVUBJIkZ7i
b6CjVOSnR8tN7mJt/iP3ltb0DKV9r0gGF9V/uZO66DGyL5RfOTWj7ICR/Ie261PDgGgWY8ykUXfn
WNBI3NHTSAq19tUd8g8Q84sTB99/myAewfE0GLpxv6zqFrOodGr2ZuQ+JibQloUkFZrsaArSsjOC
XzlRS8vwnWw0I7gV8NVLy4/ZxXOjBallj4bIDW3MHoER2fcpNwCPX7BL2aDy7FuzvYcn5FnLvUvq
yDTxVrZ47CNh0SBAKjekZIxSzIWxf5EfB/vKluLOBfpEGumZHGprg9qXoPCCz0jwKimi5MoSvAsX
p91AeiZwtKAsUjILmCzj2NBJVgEJZK7B85Qbk7uKdiGjs/i6tGj30c/wILslotg7eFf8OiFQgCZE
uX6uNTxrVf06avljk7VIACbGpzO7n5mHOljv6t/yzCVYlk562401GlJ9saZMvHWK5EoBi+3tsvWp
s5LYODNK+4XaJdiX+VC4/XNZL/vJTo+G7T0iB34J8rDYRj16aCO6X+uxrPGMohdZmcC/2hQf+6b8
WUbIB0yA9UIVO6lGNzdakiQyMA9C1QZA30wVtAFqGmC/Jo8Ajgs73/5CVnjTgHewhCvyb4VGlxAG
JX9mU0r+M8uAjcN9fakYMBLkPmnngILHuAUvRmNji24N4pLddmowPa11/6sYQhRCfIq8NkfqLN8t
6XKfTNm8ikLjbMMe0Dg2coe0OZP/WYX8EXwubd6Yhr+ux+k5MuAGk3JsVOncCo4tyT2U7Avjflc9
8Rkdduu1jNDXrJd8gWYpkIhIdpIRceJQN9n7U38OxhlWno+4Am1PgnjlmFtEXlZkDPKt6sUGaZT6
oFnjrsevcCUdKynEaLHIHicBFTzbNV7Cwjz6OJ/1QD/SgzEbc+vVr8IslOYTdZx0GtBkXhu5+zfn
EnzXbv7ifzAB99v45lVeTJi8dtftpS6Qrwtv+/A39Z/OkJW5wpBVuZPN71gsesJloUhlsmZkhjRY
j8v0t9WlCVWjacR9QwZMfiVv3fFN5G6Q1QuDeKVP46r0vucq3DEav5XF5XbRlXtlEt9nIr7/kRWm
ioGghzcjU3+ui301UwgjTbXKy/fSCmpmzoFEtby3yfSTYzTaCcgFKtXadF/T2JD0iNsySGhc0nUl
oiV83gQdtQjiix2ru5Tp47yeaaDIAByLM7oLg91oxmW0xONqW2IwrLfDrerc/u9x8noDsUW+j931
j/Id+9r5Ca0Ke1NMtqImOUWop934U/mMNvW1jsMf5fO8MImBA96O3R7EKmbIIGtw47FuY7/+inKT
yictjsrXdLxoKyg+9oNUqF4TnerExKcxmddRyTDzMN/WQHmuPX4UIUB3hVpItiAS0qYPKJv/5LGG
qc+IclIXYHvSFfp041TZ7QxBDp/qc7KAdXpQZVAnDPx4w6D5/eQuj1bynUQoNI63pvvicN/KECQ6
p3C1YBYyokOYtRlt9cNl3zb9vTx6Te/WUB5wUOahD//8qbh1EGmQNpdgGlwpUVgi8DT99egKZ3xy
0E3xGwc0VnuSrS77jlSobkdESsmfW+Vfe0qGwscJRyax0zp6lgcibxsCUwbcMbyuPTEj59S0i+ki
LTY68Sxg3t9rjnpQzXKWK+yv9+n9I40jhhRBeZL7vQfBl1WT+EMD4DBiRTWaSAuCF9L5oEZiz8me
BGVooUxyL0sUUmbygGLZAWwJmmUgs60G3n4tY3rzFB0sqlnDaI8JbJWwQTVcGprlrE6WpXA74+UI
OI9NrmE5zzQuP20CclRk5ySBbMzeQOIdcdPRSeWIpkmIViojWZCPWgqwKl4OGC7d8GHgJsvujUwf
pR1GEQp8IMfTGEWQEpC2omd4Z8E8N5IPy8vPbeV+9Lp9xfabxMt7z1JWiyfB5bvtdOp8MgKj7y7p
TDuiHI8Gd4B0IyrVQooG58qkN97Pt0OqpWtcjIvNoHpmIUamUVChvGeCYVdNw7/Zz+8mhyKMnDpO
hu+GtCYIU2vt0v4UualliCnyp/xZ8mFZoTD0YEBmrzLpSR8U8B7x0wb5KgyPJwQm8ukemPwOsUry
p8x+jhuAMS19x3zq1x4F7J+XHeZsdwofYyp+vC+SIv831CXl9fKUQF9m8ziP4+hf3Cl8dSHVKJpl
dqjux5aoz8oQQCLI5R09AxDBOWGVjA7IenoxhuQNMka/RA0Px/pwhu7dkySUiL3UJF8zKHGsUGXz
IoY8/ciYVk2KyMZsPVtt/K8YPIikHlO9dv085GxOX6hO9dXVoqtvsRF1Gb9ipyvukMjTvjVIIUFi
MMen5Rf01W6RVyIeRMFN2hJWMy3aWgxV7OU5BBn06io1MTWbuNURggpRPe246JA738YZwByiJwHE
sIRZK5CQQFB0Rpre0qz+JOECiwnrPQyR44xYkUUTxgvmFZajeFcRIIH4wnRTL/VHaaSMQrvVTpXF
qaNMtDstgeWZPFbh+EC3nJy92SNZ9Sua32lhLjuZt4IaqW5Ed0bXq+fWYccspNJFHt63Jb6Rum/g
MhAXGVlw/KpKZN/jQiRHxvIrGs2vJOUIOVlrcVz7q1vPkG4ZORpTEABk5DjZjICjK/ntQu5FoBXp
Hzpz5ab1KWphUKgb7HN2Gde6yJuWafruzT6Ew199pKMWtMgnuXqZsGLFWg4nHrXHZEIfOdGKV4ig
zKzOmxxtWr7HeuEJdUQLGeCdVbvvOJBdlL2hab7tlvbO8OyrDrYYWf7J4QplaIjN5fefxezs5CIJ
LOenHgqkydqBCwIlJMZGq9TdTF1+TFhlOo2rGXJYTYO1cQH3NGPgxk/650G4XYDsQ2BATSlOWIC/
qoWBm7BlPN0SkERPoY6h+xOGsJDdObg1Fx/SQfIwdONj8T/OzmPJcWRJ168yNuuBXSCAgBi7M4sk
mRSptdjAsqoyobXG098v8myqeZOk2VmVdXU3AYTwCHf/RYK/95xXjH2mvwzt/NgnHSk8EXloEBqk
q5MuaptUx+WOAcD0kcJFjdP05KORy4XOUrKU1KkDVZK6pKOw82LA94kJPyrbyTSJlkEx3KtxcoPq
wmz6N6DeD0ld3ellgqgR1bAO4EmTIl+FpkQ/T59+6rzSNNyiKXMrgdpZdfHadXgoMl5e2dwicfky
Dlg7m0W4NnXYuRi/L+uWkGqU9G0BE24mnf3lcHFD4QRPYQ8hey2abqw+p14GCLahymU71aYyXqwc
HBWzu/Ur783loPf7IFyllODQv7lIByqBiHu1gKEBL2wnZlLJIAQyOh+FflXr8tZFcyqFrty5yYUL
gTSs8MqSGIxhhd5dNz79nAQ1c7dBFhoOv6QGOlbVowNZVEkAGkhfkq1MizZvwelr93UOk2xsBw1x
p4njocmuUeUHrJZfkl5uMrBjeuttZiiAWHy/2pJ8dAoaSuXalxUV12XuUsarIb6FxZ0FZQDcV3Ip
yuotkS5UIJ5ZhOKu4FZtp1i5+khrlrH+XtV0itU8crQX0D2yz6DL5VL96wKFwzO/ipJ/rdJaIkGq
1OEiLw6BmHBHT9ih9MT7DxklL55jIZ6ESHEqW/DXTgaMtH0LEq4WtfkwgBpOyI1rb/AY1HJNyf0R
belfmgXazSgNhFSzXQchInSnCy2YdmPXrGFBf5T4oJRUYXsxanQ1HYSCUGP0aBu6iEWNJrQDvXK3
bmfd1LlYyN6IKLJAdjZaZJnyd8PzH0YfrpEpUcsB2Jd03IC1SxW2J3pJyczBmrm3TYdbepGuXW4U
mH+/1p4OA8S5CEuwgn3l3Y9d8GmTCiAmChYDBEBY0NWCUofwTubQoQnYeQlaNLlq2obg+KdPWSPp
kUKmrxMoRhzCKL2Qe2VDd6bhBHmPmR6Hi5Gw4Yviw3KDS3T23mPSQ5YsDA16qNw8ppcCfZ3ei7Zx
Qz2UbHanK70RWQLphoqeU4vsaCDVU700ivFJEDzUVa2ANaQOzQgelDpTaelrg3yIuZRm9X3bh7/z
HnjYjJiDH7evEzyaoEp3pdVuInPajlp+MXr1LkyjVU+LFC0PlxMKK09aWhU8oh6ocrcdKE9AZFda
GjIF5U6rv/rwkU4JhbxwNPOlH+MbvL9XU+p/v2qoAUCg9KFU1rIaRH3xS+19PQx+KeI/NxqP/1vp
ELhpsNF8gIZYEChVAYn0RTtpy7qLz6MJlxBoTX1iMwhIns3ZSmn41tXwaOjFrZu6azHNmw4CqeQK
YbTYhFAXhwJSwIdNLJhRqXGj4r1b3ydeuZ35L8YBKGeDREgEA0pyxVXF54rjvC6GS4rVnmFw5+L/
Ud1SmNe3ttfCKGwuM9VHVnx+y1L6CpJaTxjemEWHem1ykUfRq9t2eJPcG0a6yqp6wSD1drhTncdg
6H/zaspygz9MpcbL33IjDOmLTrRSYGMq4YqFWlYuRTtnnq+RGnzQXKp0bUMWqn8DyATXv6ymPoHE
U9vLcw/1g9DSASGruPJZSLTg2vjT8CTckc906Jad/aUKDDZx6Vv2H120ctC/ioEEKK0ekFADywwf
ZMqce7XM6O9wNy0ZAP6YsPJwrewiRt4iZLyUVITlXCj5QaUogtTZK+IzNqEA2v+fIQdCz1N1+WhZ
SNfS0zlzImQixxKRCnuV0z4CO/g+QPuqyPAimFag5jaclQs7UGInwafSwKDVtRUAeNQSm+Htti2a
NRwEVDJWPeXl76EHuUDOEiLTBEzxTiPPnDQfZ3kA8WgiaLp+riSHGGL1K2oxjg4WoXQfUA4D5jVz
rEy0k0gIxLVBEXie26eYNIlhMxuahWSjwE6XTKJmu7fFUD95Dk3TZF55yEgU/fA4G8aFg8Y6og69
Z39C5L9kes5V0yTg7ZoYEEtlDmfK4xkdCb3VF2NmfEq7ulJ6+0pmSW0DJdYbEQ9GOV1w+v5Sv5MR
YQz6NOpLkfK5mLlIzaP8ajy4uH68teh0qsAbR+GjU3cULa5hvXCV7RAfKPSrEYhaUo6PSm3PyKY7
AR1ZPcukJa4an9eO95ZTrqU8ASsITJz7qnf9tjCGjVK/CNL7PM+Xaq+2xrhTKkAxepE2epJMt1J+
KYEV+VZ914TtigGkgtlw9fNuYxRWKhQ4nGR6aBpIzGo3JmN0JzFDza34XOl7fG9Wvg4d9juqwXc4
qK0jZ9qyNaaQm9AQNuAgBkyxot8xXSx1DFcF4QphIwCMAO/yDQIGSwHGWjErrPKuCpMXqpjfS2OA
u+MKsVW2VBQQ0bMxVgPnBcoaGqJKcTpdK7WO0rySUN+hTvMA7DBJDDquN9SEbitqzCgBr9QQWRwI
SmVFhddqNH5xl6I+hBV6C14LOoX6f3SoU0B57Cs4jO8REmpKys0oq7U9DBdgp1VFnZJFSLqFDDMh
SwbhMyyiVQOZwumChVrdMceVwogqKUqlrKKGOc/t1ffcoa6E2CA21uHVTLhQw57A1lfysWqTa2N3
XVH0VVolSYtvo61/iOTdgv0e5tm10kZXFxOlT6Q0gXVUKyuWUieS64ytjab+OYHszHGJ10ZwFVUO
VRuFhdfITpsHqsWxNi5t378WzJs6idTbqvEncVWjVdPpidCgnItmVenPqbL362GyedAmko62ESAe
WxcvJeV5E2ackla1oGSnWBznk4Nsmr2moZJRQs0tmxTPh/LnX2oYLNtMkoprBk6flgf9KqLwVmbp
8xxYV2qBw8/aRrxeOtTnRdBsdBxYNZdZCYIrJ7GvAtksMbh7GVycBnpocQL761e7GR6bRDvrRPNB
jYEIeh1mteqIRRwcLoh4VTFQy2/IkgfHdtc17vLkJiij+SxCaWHHGMVPvNal5ztfaRKeq+lEqHqr
pIcc0T2FQ0aBdlDGY+c+d0G1Y2ILH2ML+ZYqgSOtdK8QbcGk9Y6iG3U9MK3my9hpjIbEwFDceHRe
RFIq1FVPM42lzbEXOtklMPqnsvkClfhR+yLeZE28U0PSGiwiWbvPHSiCegD27PfgZijLhmScQ1jT
q20H6kARCqWdF6ANZpTnSd/ytU26maAdegJzIC0nWnf9jTCa78tyFFc+tb3xLh/Kbe+RGrfRjbqh
xT2mxxH+476V4rES7nA/XnU0YOnKg1xDp9miqj4ipYRpF1A65W8A3pUkLWZtzmby2WLBR28LyQVz
bdvBnYvmmel4f4ZR32itc8fcjDGAYDNZmb64MgdQtS0NGM7p5NIQ2vtQYMRsGejM47MGZh0/mVpu
zN66R1vupusCFJTy6JfIsQgbPetSZ5yGUruVvcgJmlD+zateJNvRnd7zxNhhuH1uI7IZIx6l/lvT
7XaVoqar2iTuIWIsbopChHTB4+0woc7fRWzhlgSkypuN6fQbidSVOqw6C+8oKxYhR7AGzB7iVJsD
IhgaZZW9wECASORc0hEGbIVm2tjFqyIKmzMiGwH3di4ilIBcZFaaL3W6mVqjNP63BZTsOOBkrTR9
VScoHBAf6ji91WJgbUicyjzczsZQrOaug5VZAeTnUKe6+qR07+2+esrq9lUgrjQBqwbR8Eis/oWj
1s6uYTFFAVgKC++BKEHPgPtUgXaz02DBAvtVadOq/1M1D2uEMtEHp1uP640/25tqtmBDNeBZsF84
8wkFZRJcirC6y7nl6+jpja2DzokL51jHaCbv08uwCt/HIdmoW2iANHOL2JKp0Y6Oh01KFNYZBVow
V1GgKkk1dozaCGQibtvnMPDe5jq/nvvwUtrDZjCTc+XlOLswRTOTRyoKbOC4Z0FgLuGtUrBXeQae
GDP8y8RCVmB8wvYP+r4G35knNcgF5rbcRBlJHVLYTQDCm71M1+RKCavFRK0Wk8+F0qKvIPmKwb8G
07GidncbNRhbhAnplVkHV4WcGyzHg6Wlc6s1RUUVdAIaCHqKnH6pz/RNS4g03P260lhJDncfok+F
m2tojv66LY3yNnKCaIn0LyT8yDh3kfUlEbp3o+Gxcgf4beYSBzxAz2grp2nxEjI7E5cTThukUjDw
iJHcMOfgykdOGDovokoIND+6abyR+KFQdAGGBg48R0I+Q+2f1js3KbwdJj3lXb1ipRxAqUrdqT/J
Xbx/Tb7e3s3oU5UsukT4aPJEwTlAlqsigReZ1SmEvRRaO9S2jVa556kdXFhV/0spWgfcE1C55wD0
18AOkJYM72xc4B0ekmPSjYkQclG+p2Ooki5DzI8aAooy7pGlS+sHZzFtGL/oFL42sl1LI7irSWrm
QOkHp2CgR3TcCzP+FJ77K5mxQWBKoAq5MxYyMJjP9GgmvnbTkyEdUjVeT7eGV0oJOfyD/nmyQ3hj
BpITJcX5xI7fbau41cPyDErrqgTHMCGV4iXmb7tJH5DLZj/EekjphFuYAYIQz4FyraMns9AbVXnS
quTcqD5HIPWeUFgnjgjlVeZllGZsomgg6x007Svpdcio9vOb8IwH3YhRxNUuinJ+FhwwWIBcebmH
8RM4YR8ZhhILQmH3d6aDUnrCGqYhHpJZxZ8uEgj0VaRzVuZyoy4Nhiv1hdCNHdJaHyClaRGYHaW3
fkNBbYfUy8aux0uJbUrN+h8b7S5OOVn98G3AI5RdSUGCegtdRrR1Em3ncHZpxS8k8ChuDzaRlfZ6
4IlVMMBjqYFmedGIlcUk7229+ZgQCPMYZ7qzl2WJuZGVVcSL6WZMsHFKeJ2+7DeMDZoCgDbjSFyl
U3s5VKTS0Preo7IWqB0Wt/BkL63GRMCxv03tYjzzShOSy7BoM6OjjDXC/g7NneHQwu2wGz0zXPq/
rt3Cjg5IthkgHzPoMAwucpLCSSmMcjGaSL3AyawN3YGMpYSkgq3WGBATjDpYakFwYQbtNsdDyYEn
tDJNCwyhbDo6H+LLQmN9nen5VdHEaJc5XCYtL9m2CuegVKo0B2hEDkTIRMpo7l+HYfrURIccFtfv
jAU/+LS+NKd6APKMw2wGHbGdIbfZU4iBrJ1fkv1+1uWEuFb+lU7d60gjPCEy9j6GU0JvzxyuVwHr
xlT+BpwFNnLmKtgKAxS+qhHqnfE6Bi9q7HNXf9dqwHwY4DQFknADdzi174wScRxlY1yZ/sWM5r2J
vUCJFn4eov6hjIHtyvtw4aEs3CG4VQsNzZOJQAxOtp7YAblbkQrwUw0Y+wrzGtbtvdDRb6zDnQuX
VQdab3r6q1Xrz4VFQyw1UBMM0vwstau1Z1Fk4pu+3MH3QfV+qXsrIMbbOgWnWnsWpXFzuPeFtZAA
98+QxFxXSbxrDHehdAunigoMavuMTg5HxLDrV/i4mCJ1S4daAtrGZxldmSgLd1gpbZAufVCrrEdn
yVLeA0lyl9R6sKw175cxET8996rg5q5Wr3JFG4T3IEPztY4x0i068aTspHu9XdsceOyjddNjJ2y1
36GyG81rzDd33ajdcVysGi24UX8iiQEtyRePRoEeQiqsFz9yrxBMSJDtQ6OElsB56rQ3mas99I62
bixtGefGje3CqLG7tVYnF6nZnRc9hTJKTV8FiqlOTz6niTd71J+C0bkdK3emnE+Hj3ouWWZ97gzc
QtKqv4/64DewHBJ4XIYb1qdAR8rBVbZo0rU+DeWiVsp3ZRt9xiglSz4BdTGwZ30F+nfszoVsPlDW
G0ikXe2srvWJUgstFqx/lKGV53irDI4zd4PgMgW/JYyKgA1/j1uM/4HdL3215hGpLJoxYfms3qns
IzbYlJ65tU2NtaBampW4atls7rz173wbzcGe+gymr3AN/4Cgp3U2j9Mm0PtLpIaDhSjQYDFHF0BP
Lh5nOTzIgDUGzNaKXptKf/JxQ+vG8qaiTbbNggAyKSUvHSkmSHa4oQEHy1DRMDPKVwidmCnIkwGg
LinTxE+zV3/jII57Eel4R6HCrumd9Ib93LRQkXojAI4PfWVSzlYVRiW4TV10Sb8GA4cEgklSpQTd
JrO4qCTiWgzrFISATqL+JQza3dTbD+qXYmVGjKLvY8T5Blet3ID6uA08GpZQ7jbw7p/x1AnOjMl+
g7rewVb1boyS1LDPfid4vFBX8PWFCcmuSlQCY8T3RW599smASDjQoN6jxjiWf+qQzpdXjsiNeMTg
gYnXRf0IYiE484IANBryfiYLm5C18xznIZymL9SRfqcjaiVOWm9L7i5DX77hvHUR1YgWFNEMUarb
TbgWUw8NuLZVFkqO07ALguw9mvOLlmeZrbsINVitlg+8gyN8q3ZhyT0LJzVA1hKlWxPbiti03y3p
vvuOuWv8pAGRWWVoIX+PC3f3iYa0n1jQPl2QKrMe3PsR+XkcXnpW/eaXUI2BiUFIpnPi1NoKCL9H
GkwhahghPyqlc8MysS3xuvuxFXTIuUHGNmgAq+iepgL0mczMt8mlcIcftrpAtRrMZLXKy7pVcPD8
0iuaX37f/tF7qsSwV/Wzunce+oTOcTCsa5M4ZIrw1R/zbe3ZAylCt+uk4y4iqCNn0hO/hUYlXthh
s5ozdwuY9VX5sGMDt6uj5BGXyMfKFxfpCGJVla/M1jkP6eXQjQ1J1Mp1j2JqaMfiPMOgJyaDQMgw
gk6GmZuvEHnwYgPuUPMQvCHiyDbH9Kmvr0QvHxNRbo3eBObnV79A9yfKQxk8DyKIQU2liWEokuwj
yqJ7qyz8lSexkwLnvsXKB/wCtkFmTdRQ1VSnCuG7MZgD/IBANK8Fge9MG8PnIuif9Gy+q3VtJTL/
9r8SvWzrabD9tdXDZZIhNVmBaDeySlgsza/R3NxHWHdOWY6ow7AxIUD2ZIOBaZP0lSvVL6jM6ZLY
h5rMKR9jXfm6/uTEumeULDoWiyGtZKM52VVmTvZaWCZkRvfaL8HFckNwynGXc/tMBd4SmjnAakGW
l5IECuflUgUnsrk3LTLiRd2BOMPU8SwCNIbIX7LsYWKeDU6PSIkbvJOApqy+cefluUlD7kOm8lW5
jUNzYllUA7EqirCLwhnKGOF0u4UNGFL23kKTQKrmkcBGOSbG9QA+WUx7cX7NDZj4pr+bK+zF4xgR
9dB9Qzo5vahygahFnjAB8X2IUJzpYqMZR5uh6OmkZhvbL1/0SX6lpco2QZ8RzfKtQYkpTzyKQ23w
6rXlS5Xnd33fUG7f2HL+qAsoqMou3RSoCXNr5h9cGhPFEvvSq6jHub52f1shf6k2jR9E11bdXKYF
RUh72rgVlfdZ75a9lK/mgIivJdp3R2rvJM/oG0/0I/MofqjlcEP2xApJgyflJJqlNJhl3T16OnK+
srwAjwWsJPL+JEW/oldxHnD/m4wPTctPWPUeMBvW91ZHUjqjRRNNW0vKrzCWp2WIDhIyl+bTf/7H
//nf//t7/O/gs7j910L7D2oNtwBD2+Z//vPQA/Z8tANBD9wteYBd9CSwvgaBbI5+FXZqn7K0Vt7V
P63wvUeQM0Szro3JxohaVVdr3xxcOubaXliK8mymv/QaAIOTlIvOih4ArV220i22LOhfekIupeVX
Ya8niGBpX9KawTREGj4GbH9P5r9ncFWIkP7qCo+MyasRW3G5XDW7XNYvoVHchDKlKm9Uz3rHEZKk
7U2uU2kkzSrPslY+RdmEufLMaZkttI4ySuu4yzitlu3QP81B8xLI8NbMaH/k0gMdKIs7pzEhZSIB
b7l4CWPy4KCi0FI+huQ0DfLdGt0PN6XrVZfPIRVbJxl2vQgeiwKLX+fBn+ObGreNhWubj2Fmb8sU
bIcGWVOtObIIOlXhBHscn8/j02wdspVW8//7AxR+wGIw/muAuCTxMI02dE70VeabL745vM9WexWz
E/SUcnOaFViUObBVYnqkZ3FVSM4+F/QCJZkWA+jKHCm9V9G1VpiQNZGUddvLOh0+zc6GBwtzrHIG
Jhddv6DpAjDzBXon4FPPHKd9tmrvyYnkQ+dkd1rX/Rb4+szoxxkDLEzb9r7gyTyLzGy5ODaXCQUF
VDo/aejgrtPc54b7pya3xEOE3X98UA7Yhut7Y0JWiPvCkGm08OKzXM9isBcVaTTi6mgsX+eY6i7c
3lsff9qBGdD3rN3rTNZ1AVJ/bTspDhr1cpCUssKpu/DaavXvPWPf1H20c692+CLl6tCDHFVdHvSC
oRoEJ7azcSBiiL3vsGw4lzElq01r9E+R7T40CC073osqAk7TK0gIUd9gGpfkIaUZdKbojxv1DZLn
x79RKKP1n+LJ3kfmpq8PUteTjV82V7TVFq45/Rk9oF26L9BhZucX7SI2O3R6ixSxeV9dGNhcNjl0
0ZM6DrjCWmP2mKQzMHcfIDWg7uXoOic83I0DK0uIf+42ScM2mwA3r0s6uIq7kMpyHUfwtRRjiBZY
gVABFBwQhn7b7eak3Dk1KsjAWFvqqwqzj37KmRKYPz5ohhqcnwbN+OcbJZk/Wgb6F+spGK4t5coF
KFBdbSaju3JN+jwgGyABAcOnJ8Y/KKLQ8WeLQytGTeRfsWfux25ItMFZR4jOeYh2YGtGpxcUshNY
jwrgixUT1QTA7YoZxqDgV6CGBix2AedB0RnUQNZQzXkzx7tvJHVfqDSKAYf35/H3PDRrhrqi/fWe
2NojXu61ztqv7wXUG6t/E3Aex+nCAHfJG3OponD9DUsuTG4lVEIKRa7woSibBLf0RGA6NFvfb/jX
m1RNG2CDisWtiS78mWqARXkCZz2lxINmDwUc1W0u8+C2p0GRWeU28naF1l4eH4kDd1Jj79ZRGNVQ
mEakrQHbLQdPQ4CIBjPO2cwOx2eE4ilp8fFnHfzWvetBXHr4y4AmXutAJfinney5jzbXjf0VZ/55
3duXrEiyRlqCqXOuSLLHn3wgIH8HuL8GuUyA+dhRgo8w5gAKOxpC0tRxIqux6Tj+CDVgP+w6Yy9W
ahjSNllEPK51PD0xiNWz9qZHfUQ56LEhT5zuBzbY99D+9SUG5ixGXZUaXgTNOVTzoZH3Q2Kd+PVD
H7EXzMpx1ge7ahknPA/oaJA3ljO5qE7RpJ7sa1f6J86WQ+tuL0hFeSlr8OIa/dn4ysE7ZmiTXSD6
ryycNlbjAwK0vd1AT/749Bx63l5gAv2ao3WkjmSgQpE7nSdIg8ZUfiZBa1I5yExD+NLR/Pn3ltx3
EvjXRIW49ISBywMrllgXoJClejsj+U4CRefEQw6sBl0dSn89xBQaFl4zq4FGDOnhGJ9nqGVkSqL3
+LAd2Dj63oLIbb+2AxUeUG0F6latO1T9SjmtCyP9OP4ItUF+2Dj63kpwNIwbZpug0FJLoK+pSIOe
PHEYHvrxvWlP0iFGOsD318p0w6a33WZE1H/nxYW3d4Z04WxUTeXAOan1C7fGS7fLpHZivf48s/SR
/jmzNNk0YeOxuHYD8Fu4ESGtsxEYxRx/95/nVXgqAPy1cLTS7JJ6YlxyJCjwfbFV0226ljOtBUOD
N378MT/HE+Gpx//1GKcZXE6X2V9PNbodrf3qF8OWyvrVSL8NcsupO4/4+RYmPDWMfz3IzyecQyLa
hEM27IwBPDc2GFbgVIBe+lcRpM+6ka6d2HgvIv1OeasptMpo++43rTxSNiHzjNavgZyXgddsOgbn
eVSghwzNiR7isBhkC/EaadLCqx5RHvldtt5l3/QnVtOhCd87P4CJhyKIDX/d2HABEx25mnC6s2V3
c3wqhNpP//8+E97+XXoEJ9xZE3OhgVLNjCdFmx2GKlyms+ljkWB+KvMEF2ORIQS4XhTQ7ICEfiHs
tRhLZ6ejUB0bNVgLzzmLZ/hYyk/QHEmqTIojx1/z0IrZCzhpmWpTpdGalhmkI5A6VHiG8rzNq8/B
RT8g85wTJ9DPoYF+5z+XTKWbrhWmvb+ODJqCZhj/6iPr39y9e2EHBE89mwh0QmSJL/vSvhehBrg5
PnF9PbDa3b3I4wIAhr6NyRbKZSg96NzWynTlY43BgfOUcARMuvl8fEIOrEt3LxD5dir1pmNCqgL1
4bpZNEN0l8nhxI1D/HwwC3cvEkVGSFNjsL018lDQtAUM1G5yoCvPw0K5THUwFp0oo8SM/QJ5/LOb
jve1khwohXbVIvadKY5gU2domaVts8gz+aqo0gW6765wrkzNy84luP9R4eCGxERfQLHdlIvX0F9r
bnNihx1YUO5esAt1vS+QNPPWsxec+1i4FRgL/XuTsBfe8g7jVTlp3tpGtDwouq2jiq8JFk4nzskD
285V3/RX/LQ7u6a9FhA/aZyCqpkAhNC0xZQjWqTU8tER/Tr+KQdSL6ze/vmoKZ6isByZcMvN36xk
usmTBrZZeInk5LBwjPQlihrz3Pn2wIW4gFJ4RGe+uVVOWjGwnCx2EL8Lw5XEKaBtzYfjL3ZoCPYi
TxsgHxRWjPE00hoGLa7UXG38SxXvUJnMHn/MoVWyF3YCp5UyzRxvTUh4N0zj1sOQ5/hPq4X2Q4R3
96LOWFlagXEXl525uXOi+LrSnde4D/9AsD0xeweigbMXeRJNzwaUJfAWcrPnITFozyJM1IzA7o5/
g3UgHjh78caIjKKMRnaRCBF8NJ3tgOefZSj9LbRYlYgaPWMXQNM8uqu4hozvVvrLrFU3jk4/fGo3
eq195SiTxGVS4Bkz1WcO9Vittu/KoLtBcBoSMTc21KnIbqAWU07C9Q6mKEzcaIAWkObQP2ZxIRs6
YnaS4d6SfBSQ3LMEW2CM5JJIrOYmWPdpHBGgpOK3atwW8AMouTXQ38cbVakBKver4+NyaFj2wuQw
WbXfRSYRgLhlVuNDDnkeyaPyRmTO3cTRrPUGWHf//fjzDk30XjDzxzjouPN7a2WoogvrBsj6S+to
wYmAc2CtOnsRDSZeaaDDiRw/uOoSzmglvc/SaJ+Cqj2x0w6UG4SzF9QcRB5EIEIHl912W+bOjaL2
Cvh0BbYgitat2Of0IKj5pI/qejfBVdWs5sQd+9AQ7gU6PWhGKCGGA9MQlgwaiXFhbufUOFF5PPTz
e/GqG4Mar5TJWcdu+rtFY0TpwCmR/eML4ODo7QWq1vOQnS0FfP9QXKMZ52EOy45RhBZlwjWCIIFX
qsR72HKxgTRcmV54IQ4RtL1PvIP6lh8imrMX0aLadUo0dCC8xajs5FTxQZjrb0pHrxlRLhhwp2nC
EjmI3oAJ796IPlMgIbE9/gIHLlr2XrhLQYWNWkWjVllZNTYkYmF5mxwsoC3kyAFs4ePkjKeupAc2
ub0X+8Ar1XUbj/a6IelQErCUj5X3hTNvQzhW9f1olK/Hv+zAMWTvxZOkE6HV4cQCrOwVYRVa49by
+C8fKNoLey90iDIHgVtyqoVxsgFmtlMap5gY5bAVAfgaxJQkzW9G0A8pHd9owpOqLp0XJQCaMbQp
+vjCaZwtCbZxlncdk44BPKJb4sTaPrB17L3g0zmhsBorkmsM6WFC6F8x9iqBN5+40x4a2724g/N6
k2qFIVFPZNqq0X/QPLj5x4f30L6098IKWDOOc6hl6xqh5yk0duojwHZuQKMhg4qtUAg2Mx7NrQe2
ehpwHaCHvLSQbTixLQ/clOy9yDOHotCRjpFru6tTOAvWsmTqSrzaZgjksTmeSHMOTdNeBMoTqWVt
KeQ66jG7LfKOxQCZvXHaEx9yaKL2wosARxVTt0VMDSUpj0uCMtA8Pk0H3l3uRY68FlZroA61Ro3p
SlnZmTGOcHGSjSfWwYFJkHuxIipi0LKN5qznLvgF7Q3dCOw0cFcMmP1w1G6Pf4dx4KCWe4GinLU5
TuDKry3DTjayBjZBD+nayhBCBnRKhw0ApIlVmu/jhBNKZB/0sXnvgwHdQarsSoPIqKYrb0ao/Pg7
HZg2uRdg3KGM3UC2vJKevHgl7eqsn0+suUO/vRcaENvrfczF3bWOzxtCzB8lTOvjr31oJNUj/8qx
vBYUb1T4uDdwY6zaGpSDKB5707sPvfTh+DMOLbu94JBqWdB5Od3IHGpaliLiqPJns7BP3KkODc/e
1s+cxJl0mzuNS71EuLjAgJs6Ma3fLdMfTnu5t99LDNQDNJSh9QPmAluobAsRUJkgMqO+lNg24r2y
Z1VNX5gCjSCyoSWUKBBMpAKpK18Sp9oOKXxIR78IR+/am4373rZ3rvIV1PCaPzGTh0ZhL25IqK5D
m7K5WxKsHoFy3atfjk/ggUXynRb9tUjq3HHnLOanyceflNbXpMYAHqoFoeX4Iw609dFt/OdCDIMk
R9meZ8yJDt2+2GTUsVdhHH3NdTUuhrx9G426X0B/RRIFD1AEFk0gjgLlXtQ7+iWAkGp5/GUOLFhr
L7z4PSwMuiPsZdJhYsUyDZ1ridzi8Z831JT8sKa+QTJ/jefoli0S7SO/n4ONVPkZJuQcleOZUaHM
7kj9dkYrNtf7ZJFY04mr/6FZ3IsiFTDsYe4bdx1U5ipwTbjcAOYGa52n+Z/jX2YdWITff//Xl0W6
JopKTN5aIl9A524NTR+YUdzSrkOoWSovKnwvrAjuQ9nkq3yud6YGg0U5aJleeut7yNp39SvWsh9o
PQOV0vAoS35XygVRg3GBphe4p8nFIDgPd3GHW2VS3Wam+Aob455zYUAxzH0bUyTwUcAAajSei068
Qqe/znsYKWS/sNY/nVKvoAFieW2Ud0OMsmufrY+PglqyP03vXrxzUrOEcoF8SjzSq0QAATJhfulW
ALirBK+i/M0Eunj8WYeOQmsv+Nld5+KjgSgNAwwdT9a3XddcC9jP3dws6Y7deDoiNfPY0Min34QU
Rr/AT+GF8kCuKM55nm7sqDh1fTm0yvbipRnbYWY4XrCB7n5uD9GbwWB76bhEeOjj+DcfesRepCs6
zesCI4S843k4fmnRFd4Q50GhlKfi1fFnHFjI5t5VacoyWYKMDTb4Gjf491S3Zdlujv/2gfVh7oW6
CvliDixMnrFBqM8E+EGDUokRY0GXwJK3zR4GjUhOnGAHRsvcC2ajnCfw63Gw8WtjVfkaE4OAHDDN
i8jE1/v4Jx16iPr7v/a957n8mNMg4WVgYJn1z6mn9DKQcUoK68QRoV74h21l7sWvHGxiO6QJw2aA
kPVMNBR9J1joSDefTT40Lii0x7/mG3Hz06PUqvjrc3DfHMG+00QSTvBY9uF5gKZOECE7qA1i46Mt
26PsT1/oHg7INT0yLIliVKk0Y1r2UQmLDEtleBphgQwJSQk6lYbcnng5W22ln95uL740KDsXVZaE
G98fb8ppeNZLAm4BuTszV5MTPyvbAdy/c3ilbBDaZXdKeCYuqnVZBb+F0y2kGWwnMe0KtMsx5VtO
43CdQkHTMtRvLI1qZDWLJ7/0t6PjvOoSS9NK+VGpfyO4TYsxuBxs/gaT65eaoAPi+Qmxil/61H0a
abdJRnlb6gkq71r2OlroCA6CVLmvgqtgFClsT4i9PuBzIn/RLRHSRVWS2tSZHKLHyXNfDBPK24Ro
lSKwx5N229DlPxN6/xAi5t5oBZJWk7hDnQLXSfhdTYELjBY9V478tMQE7BUPJdf4MkKJ+q1x44ru
uovkZRCnN4FZXhWTuRsQ58WPiyMDdYQKod/uUwprp/XxH5kXGyU8F6bOtnCst9pNXg1QhZ0m39K4
QPo0MG4nfXzwcLFwh3nnFv7L/6PuzHrbxrY2/VcOzj2ruTkT+M4HtEZKsmzHjpM4N4TjuDjPM399
P3RVnWPRKquD7otuJKhCYFmb3OPaa70D55OTs9Eu9aw9GLq0xrZPA7wPNR776glzo8X+sz3kzrRh
qfhW4OdQL1qRHVIY6xUSe6g+9dByi2TTw6QKg/FLO6BcxpA1U1UJihqBugp7s93JnYt4F7pW7vAY
ylA6J74QTILvLbZN8As8fFmzaBt6+Hg09t4DOZXDQNdzYu8YlnUZ3zWWe9QCd0vhVFvreuFIAlQx
8pQUfKut67ZHCLb1woImZpjKj0nvH/QFKn8xXCWRWniwSdJh8gyw4Uo1Nm6hipbhliDHC0mnKuvq
VxriHx/PfAgH52f+K8LvzboMg1ZWXAsCLXy1G8WrPvk6vIFpAme4WYyd/6wE+Sb3xQOXT1svviYt
Hsd5gSkB/jcqjBAUT1rtaJnw6MRQ4wrtj1+VRgXwNeySTHJUTT8knvYk+uEqm0KWyRoF4Tj47PU2
K/E5NYf0Ww+dJatclBAIXeJghJeI5GYEZbxGjaFnmjWFiyeGHr9WC8ZW3IyaCWXZQj7TXAmQ3lns
3XhV+cUPcOkwGmRfksBxIytYYEF5FfJ1VUGiZrIkQofvRiWeqgQiR5kGsbdFKWuMm2xvymC18QXa
1tw6MkTGi6kmTUEC3vUaDVVXbY4ZJiDMnJLMXQPTnSrkVDgyOty3kPt8gcZ6NHHdQeJWQ89Lv/aD
8SrTXSzQkVVbSqWkb7Uo5+JcW3eNJ+9MpaYXkFZB7hNEVI0yIhmQgA1/dD0Hs7HvEJI2xphfldhR
qKgTpLFylaH1EJpJR6pE3YmJzZBWayV1b6LOe2owYglRJEn9wF2KUiyx13iKVGTUFflGRqc1GvGV
HwZlBQblyzQ29VTv1wPj96oc7jv6VTCIZRldT2VUfZIVQqxZA1uDKtuDJZptWOIrZYr62kWXd6mM
yiZD/wQdIIQFeelpDiRB9RzGdrhR4RtXoJb7Uk02CpcMPunEdbT24uFTZRNn6aPxGcs3Vv99IJFv
jU2YrQ1F+xWKGfd12bxMaXzFsq5HT78NGM0Gb6ZiUmtLpU8N+lb+5MwCA6BAl6kb2l3oqxvZFD8n
e1kD9l3UpFcwsuHTcriYCKAmjUeCQ77TcRCA+7eE+oIqgZ+j+ZdgvxHhOQBORu+qh6ZVdGRoId27
vrn3hTQsCkP/jF7jN6WBjqO5KL+OEBpgOWH2Yf2oJ3NQAHsIQxT1g5EgIGz3X5RCO/pgiRaVhB4w
TDRAqe6NjAFKKUGKZB3cN2lwl2rWS6Jnh66uf/hdvLWLAI6qhBVxWViHvBEvSQcjuarqR/D7aKsl
w9eUkzMmMDfskHt0Gl5Pkt1RA+2+1FtH6MWNHmoYwbTSo9ZJ1Mp65ZYE5tas+ufW7deS5V3YU/4u
FpuFz4na1bAMQbgMocrlwvK3plB3kd8bi84evxYuRgmJduHo/rvGZrFxEetegp0qsFpP3/a9Seqg
Pkq9MSz8A/I/7oXY9e+CsVl8XA9J2+j+AHgtCL54prlvgTrHXvPsjpeQi+rf7cSz+NirS1ukXgwU
DAnKZZD710Fo3LloaXB4FcduSO6NyMOCozOaRR2WpMRKmEyQtPs4OSqhesSr4UdTaJ9M8BSAXvap
bTiqQV9oIflDHac833NMGwkDYNHXo1w5Qam/GHp9XcHdh+WyC2X5W6Tm95UJRurjI2aKJc+EVq9Q
rjcHjNX7rRACTK4XhfeN1j0KYR28Xrpwc/m7r5/F4nVqpVSSOxBujfRV0cSPEg18jWn/8dP/zaVF
mUXhVlNVVEV9au2Z6QR22iLKrjWXguK/e/hZUIwnQo+Luj05FITXo4LcE/563DP9Lj9W/hQa16vO
dw/cLV31pkQWfDSDvaregZn/+P2myXVudGaBb9MPItMT00cYO1qMMo5DoDCQU/u9J+CxiBODNjgi
TOV83NzfwYDmNIq4TlUDf1bf8aUWOeQfrncjdbjkKdcowhmxv0AajH/EUrTNstupLyays+vBYA62
ITEQRJVFQ8jbGf5TGKtXvkvNfxLeKOGrku7JYLmD3LcDAuyqK//IP/yPE1Jd9Uqye87yoQQQWM/+
+d+fs4S//zX9zr8/c/ob/719ya6fkpdq/qGT3+F7/2x39VQ/nfxjndZBPXxqXsrh7qVq4vov2t/0
yf/dH/7j5fVbPg/5y7/++UzAABf27sULsvSff/5o9xOi2AQf+TetcPr+P384vcC//nn91JTNu8+/
PFU1v2oYv9m6ZeuqpQPTERNmrHv5909kfiJbsm4YmsyySbOy9v/1T0n+TZcVWHu2odiyIhv2BJmu
suavH+qasLjcyjh2yrptiX/+9e63f8zXP4bjPAXytXD8n2ltWaB1+RpVmMJQVJP/M+3fbD6aaqhZ
56fubf0NP9usVVE3VjA2FBg9WvvGhbYDgbov78VIYBjhy+J/MRP30Pf3Ah8dAdm77aWlmYbkTYdV
lnSOkapHDFm3JumEIEw3gM13ssi2FoYBlrJCvnDfCxcJVHcTWKgClupd9CCUbNn2SEpq/k2NwE0R
rhWQ9wLGMqSXzeA/dAOiPnKOzpK6GCvWopZ/LQWeKV4LzTXBQiq9E1yQEpU0VG0hX0Vwk4dLLUcx
Xqt31iBtgudiGO9cr+BOBfHHTZJbeyUJ86A32ree6+DrTPilxfD/0UwnDvn7ef4/WSte8/SPp/Tn
PxZP5Y/mJ+fPHwtoWiX87h9zXjLEbwauzYpB9UsAYZbZMf+Y9JKh/KZqpsKJqqrMOpO5+9esF+Zv
Jjp5pk3RxLJsY8rF/znnBYtItSxhW5au6GiWGL8y4+3Tg0rXLcOclpwOPkKVNfEaXbyZ8U0IYovc
GsC+7bDt9uHVsI+v0ivzJr+yb6Sb6Nq/Ta6T64w/xTUM7yvvAFHiYDqJk+2zPe4UR+wgVtUxvimO
xdG/yY7SdXKMjvUhOJaH8qDtwDxt+ON4u36Pdc3VuM+u/OviqroKr5ur5iq97q4QX1oMV9K+23W7
2Om3oPKddK8d4j0C9ofoJj/mx+AmPXo37jUCi0f/qO8Qgd5lh+GPLftkx35Lgz7TIULWNKErKjCy
d8DTuJcaKudKvxo7rgBKuOnScfVmqvy57fxKE1Nw+qbPhdoT6g40gYztotMRpbCyC9HTrIjzOq7i
9SVM3bCEPA+jXFVJAzWgrKwH1Y2c/ozqZK8I6l1woVHpORZ68JRQdkZaatMq3W1tNyswXbDrnn07
vRBsvetTS6Cgo5u6whJgRs/C4WxwFbTKUa72OuNYx9EO7+ILlZzTkIj3pQlD2KbO5ctiXbAC3/ap
1LhGhyIh6qqJvxxrHFlCAA6KdSHueeVr/eeEmNqhl1QWNAtX1gxteo43Y8fFOwDzpGJcwF5uAS9M
a3RUai6nIuJ41pYSan2t3C/bRN+bnXdthO59WckPFCAeP55GYhYVvb40ewEq37Kl2Raw59OHcQvY
43HE4lVH82dqVPfIZd3ranqrjeZylK+9jk3cC7TrKNJ/Iim8HWwSB1mIjIOW3Nam/SU2gwd3qLfE
WXvdVfeEU1pPhlHySgylBv6TkpNI0VAu0JDf+EZyiBOu5xX2wQbZpzVwMATJI38VyS1qZMpqcCtk
Gzz7izHgWRCFXMJNu8GStP/O4ywyefzWI9pCna26H4xux1K8Rs3uYFuIqWFhEfbZERTVZH+DqpkZ
aRs5xhxQoWYtlervLhLgi0Iavzf+8KM2BipRPs8b4koXI15ZyN0uqvea4T3iZ3Pvm+V9kLbtonCj
Gy9EYbCY3NPb+6ZRfnLBwFo+U/aFf/CQzFgqVDUWfY3rVPk4Zma19IZIRRoUCwZY6vqo/lTYxNfu
BKzRyum+3k8qYbg5VGZzjfFlsygsdKgaDQVTEWywL20gF9NK36CqFZrjXQg6Mx6RvJFMfhfAHDLR
S1uqFCT5a2DOUx5HTWXKEK38XMPLz+IG7xFD+1SItWzVOax7+LAt62wBBH9VtG2+JEG2rTrtPvWb
ezsJHrIWXTKz1A442VwnRAgkW5oL2+T79aYIwVLWbBU3c2VOMVN638yKKMMLXCoe9SHa+Fm8icz8
whyfFf3/WG9v25kuIm/WW0lR2rOqqZ002KF08pTU9tLXjNsMJYOmCHeVVR6qBhMZf7yqEPhp2Wbs
GCGQPF31+qOebUWb32WufjskOSmT6Mk24r2qB7uPV+N0s5tvDMJkgzMV1qM675AsbpOkps63CtEr
QDNijf7tA5x08ofyhfLx++102kdNWxA02CDlp0d50ye9jJMPjr0dlXd7WdUF1gKX6KqgdM68j25r
JiGLYqCvM7vpZaMXBpWkd68HiGqVN7Vd3gU6jOvGvu/lGnEB/LkjTELzHvY8L9x1iNB2xdqMijsP
92h8Ml5G+pytm8IEFu25qd9W7XfdbDZ17N5PT+8W5trocSrypbsx+W648ZPeiys6OFq4OdoBrbay
7A6ulU7CTWvGdVtngCttZWlo8WclLW6SojzI43iVCHwZEV41KDHXZbYfG/GAdm6qdF97jSeyw32C
Safvxi+5jqjl4JMVjZ7cON/LaASUZbnWwZTkGHC4aCdkLNK+8nZyi0ReE29kxDpYmCj0Kauyxzc4
bQ5Rdm+pk4os6NLps2oSPeWqD3kVJT3z6ziw2QoLzcnssc59PByk6b787E5irmaC/C3mrrUBmFyG
8V/6d5mH+mCwC4xwO/W4jPdlmIuHsQ52+KblC7/AIlUhNSKt5aC5szv5ARxLBDWvVhYlPFIOoNsy
Mm57Uj6qLZzRrg9olzi1YeNLFGx1N79DAXgfDOWNi1vEIk1A1NcV6mJcMhIUEKLkW5DdmMEmb3u0
VIvHEa8ykIIash9gbVuXE2EgVx7oyfcB6FoiIY8uTdNQvgoG5SGxi+9oXedSuu9kPULNOX0cB0pd
1ObIfeFpikXouDJE4LBFPk+zF1TrzRhhsNjhsMpYIpbFjnOb4c0aFt3XyhwQE1EeDC/dp4qA2jwe
A5egKR9XQfiFMvEm76V7JUsktL+ar25fHDoLe6/COlJ0Q8AqR/gt3uSdf6cOE20eC3iJ0oC3iyKN
8hLjjtJxE5BEK73PnNNP056G2cctLLhj9Slnh27sm6qpD1JeoQsXPlpldWNl9EeYt6sH0aFWNJYH
OnJjh4izDsNVq8tXvg5GXq0PeoLYggh2qsjvEE/ftvi5hH72uY4mxWPGtvU+Ix5HNhirzTT3riOV
oRL9olVUeFwtJTwPiSKcZ4sy33VP9YBU/SRcxX2zXFg6fkmNd5DqYOu55q2RqQ+xNl6ljKSUfx8w
l+EUfQg98Bqh+TOKMOKo7F5eZdnClX1OHqGjSsYzSK26rn2tRRGipjqSMaAYq/gSsv6B7mDqhttd
ESyHkoi/674KifT3iI5ObDEHoGdDipn2WLkyv4MBe7FaxDaC+nV3Bte/KJPsPnJb7Fp6KiZ1eTCs
YJejhTh2wxaZuM00+lIUbzw33icCyERkRi9Bzr7fy1dNKz+Eot13xa7o2tuxvfKpL8hMxgWejiio
l7D3q0Mpwn1tJc9en/00q2+aFj9Fbn0ntcgCTWtpKO7tplwGtYsWbrruI/3WqDg9mIc5z+rJ5dey
br5meATVLTcRVjXYReRpOvQd/exRtdO9pWILb63yUVypvnYLsIMke3cV3sVU6twsf8zwLqL0gd6i
GHLUNNKt5T4V2kOdo5+rHbFeGZZm3Ado5CZ7O6i/GgSuGCrum7ZFnjTGC9THzze2E5hQ6Wb6hFnK
yDVjmpIGK1Npbt063E6/YXTDlS+MW8lDti3L9gMPY1M+CtiyBqs46PSpgrD7aKSOFKVbUzV+CPQo
w5iQVCpvzDJ+tvEq78ofeZY4iq6/nqx9kOytoLzRTPfYpvVXCYNmw85XVYBiqrF1feVLLYkr5F77
RRPbt9MjalTqgYBsCtvfaqHvlFpxgxTQCzLBhwhpJ6i2m6YKkUfie1332NG5i4ZtXcUhc1qhNUe4
znrIByAzTJ7Y+zNk/r+SgjjJz5Gx4+88H3fykWPwXCII+Xs9/9T/g1k7jdP975MZqLnFL2/TF9PH
/8pfGL9xn7IM3Ua1FwTnBND4M38hZPs3TUfj0KY8DMDpbdaOBIZOOsGwuSKRrlen++dfSTvd+I0U
INc1m7SITiz/KwmM2R3IoPRI7m9KAqqEooY6BzxDce0bNGDHQ7Okjriy9sZ+3Iwrf4mMzLJaSmtt
gRL/FfjFFd4+i3adLuQNsp2LfGmvxE69EAZOGcL/hIHvH2cWr6IPLnzADuNh+F0oAwg7eGM+sX+x
sy4hfU5D8L+aYlDoZBPNvSlMfBMGygmmoDoafFT/+wHchiwBPXiUZGPIH1yjNX9/MyfOZC1mWMk/
26MhcqTkrPQ5zk1XEgMKnDIefCgDUqiDyYxW+Dn6ZgTA+zGyPrvd09g/Xmj2XI8aCq0KwTyz5kIQ
od+qnivnwwHz5WdrD9Zjr6yLT94+dZKd+L0kLbr299LOWF9oeMpKzIfybcOzCBg7RDM1PBoOb+FK
rowdp/s2XdefLpXwZpxXLChYKqScyY/oQpfNeRIuVH21lHMyzFrPNgvE0sKcqld2XJwXsez44wDs
Bp2jeA+2YwM6HPcKDv8G5W9rFejf9QElSEtcSFMJ8o9vO0DFX8JWuGSw0IVqI7V6OsEakkjUf8HM
NIAIrF0m36hbhUxdvHyUK2xi1mjDXujzqU/f9DndwH1GFcq03ZCRnPdEj86/lQVWvfViu1/HlX0I
Y3S0u95AwjZOvhTZeKuoyVZG9DgZ7UMgoTJaAaMyESi4wKCbTTxN4wF4IEtVyFuZ6lyqJY71ppfA
/W/7wUMDEvO/SUi/L0OsKfym/5QMqGitlT7KmwtTb7ayNUxImA8KcCzSWbYxT2YZ6Iv3ht6ZDpkz
95OoY7GpIlndJ179a1IExmtTlmVq7MXCZA+fpebwhc2tQe9NZ+wQWHIhPOXy2KHofolRNn+nP0bW
EvQjU0mesy7LoouzoiYHBYF8F5uExononiPT+vLxFHo3aqQZUR0nZ2Aa+jRsp5M2MJUW2dICr3M7
MK/tyPI2Q+B1j1zEkiWeIPWzoubxhU1qpp7BGce81S2y6Bx2OrflWSZOwiuh99HmBeQijug5/55M
BOPOyO8GP/7ShSDSwr7NtyoOCZJkrjvq9oGsrUe8c0iHrWoImnWRH3TZuLGV8CrXKqyohOsoiXbh
Wc0pFfp2jSkKg6DLNjs6PWXNU5iqoeHq5CqJE0bRQWjBtaYiRiyL4XOhFtWiH5B+1BKcAa1cWth6
e2NnJnTqPjh6g60ssip6skYtW5taLLELIdeI2t4uLHOnxh66NGS2JyTlMbzYm4ViARIMtWvqe+PO
yCP3my2V2lIpWqx6bf0IIDpcul3+qQz0+q6ouNUEktXjjV5/KagJYiQQX3d9fFUK+1EVmMSGRGV3
vki/BiGekNHAAeDn3Xe/xT0taI6lMt7nmdos8AH5WWeDtwSpd5DJS7hdUCKnDnYPFZ2vcY9XRWaF
u1QB8D+o4GJABnyS06RxygwVGEltEH02c5yqxmEvIYjdWJ3j++g+VyiA4ryOuePHc/c0sWMgXfC6
PGQDnxlSO/MNl+Sha2R4JzmtDsDJm3xhP25gVhb4owX2FUIGzKhMfS7wE1VGYaWxDkgyUG4xpkpx
nenuMhE+RH75RZOteIHZ4A/LDo5tkd5Ryf/qDjJE+Ag5XSXKVnUvfnHBYmLMy6o69TGm5Lst3xaV
LDrAk04auAHObuil46CABMJC2HjDrYxeCicwVgcE6uPeIKo9WQj0t0XyicjRmLbaOammC7Kirbwm
dvCW1D93pJi9hVHXWnaUO7lodhLpT/Grbeqmqekol2kq24RpTs/0JmgzOhN3wcYdnFK4QCj6jsuz
g3zNIJOnTHCRLytxSYTy3ZbIcWLYli4I4w1DzPnDQ9G0udaVllNoYEaSMlvz0d877pisteSzH3m3
H3fsfK+fzq+3Dc6C4By6bkiOzQK4VYufSQ5J3KiLfu3iLnP/cVPTV73dzF6PShlrQc2gHvNuDIvA
bZDPTSwnrZQWTIyvLrXRwolS9NBYcowkqqLJcWZhZ2sCsjAXxvNd35KKmuqnFguKh9CmGOrNeCY9
xjm5J4FUrFDJD9UxWHUtoMxUjfxbqRya5wqxxgtSMu/6l3SsRnBi61NdWX+9E71plDMBt4B0lB0j
slZG8U0gre82l8Br05l10rVTK4ZlmvwlIns98962UrhmF8eKzLSZ3FYhQgVfsD7YerK9LLDes6QL
r/VuPU4NsvNZaP0qJlXx077suqwPB53XKuRk2drSopcR2m5Bn/Wbj2fNu1GbtTS7OpVJEvR2SEtt
/KhKq6Lb5cHX1jrEkn0hiD4zVJrBzVnRTWGZ3JVP30kQeSEtZg5oSnuUbAp7PLSVTfJIbePdxy81
Pz3YVqgCThc0RTZBxc1eSg2MZgjyiqbwVnLkJr5pIyw2Pm7kzBgR5xgmQB1e551Mj16UXaBkUuf0
DWAv/BrdNNyGauCUnXahpHtmkGhD5VDgzWQxx9KlOli62FI6Rwcg4W2HsWh+wi8dYKhVWb1O69z1
1kanxBeGbFbjJSYmhLQJvWVZpsALNuJ0zPxR11zA5p2DU7iyLDy1CfDFAUqZNRs3Ur1FUXifuibx
1raVd9mi65v8tsP2dcE+3rLVackGsZr8wvi+2+qmx9IU4/UCDiZzFmOa0FejqshHxwz1bU2xttFg
f1TtFi39TWB/9/rGKWzpAqX3zARmMnEDFDKJIGNe16Jw2Wq+1XaQlpRsIxfxlPANSb1mulc/fDy5
Zmyf1543ASEgZ8vJOAG+Tnsenq8f9KrWOVKCv5iSA4kP8yxbkcQudyhICLLgcXDUs0R/TpqUhyJl
fxDqt6T1OGRy2ej2Y2l78SqZ0N9I5VYrPY3KTeT68mMi28GFk+79E4PNAbfG9kgmilvNbK7IVMWN
BJcDx7cXCDijFQOIphg+pSq2tFL3TcF3ocrtFWpWn4YK+FejYsHH5ilHm4ZLLYZQmLAna2gmpvvz
4+58t1YNehLAwrSpqqzY2YTRW8rSuVEMHBPhVWGnP0t0x+M0uZGrS/3wbpbQFKkZ27TIGYh324KS
i7YOo3B04hbxxKWcFj0FHTWUvmL6EPz4+L3ONsb1mHNCECvPN7owV9D/6zR8HHwFm0eLqC0OMUyN
UunCbne+JUq6Cge8Rn7mdD4WRQg1qidaKwZ5h7HOxhbBMnflCzvOuYGijKvyKsgREQ6fNlPLLnig
RBpgn+B0GWFa22Bm4jfe3WgmFybFu111Gqk3bc1eKfDGzB0kCwcjNf5sJPaNbuY/fV98t4LmKg/9
C0mUedaQBMNpe9rpu+l1NookoQuNAS8pCe54Dh2KO8Vn0v8HxcK5ZzSvsiT5pCEZdCE6m6ew/mhd
A1JqEC1N2/lp64mr4aAt20yVxNMXmDbYDvdXomy/1hxsY8JFW2byZ/TJkaPARGebAC3aDVaEN83H
k/b9qTJ1BBccUKwE//q8ah8nQ+jm9jg49dBIPlWyYXisTKv8lOT5d6E33cEnvN34eu5/8qVGOMEA
wAP+XYCgEuZ9ui8NV7ZhlL88xy2SjqwkTZAC4mg/7aIgQr1Zc0PL0a0QaJ9wX3zXzTemOXQXpvnU
2ScBJdeCty3N9qO26uxYTiILDTTJ8lfj2LXFptGzUlx4pffraWqIcFzmPxzls1fi+p+RuJVMB888
ID7auCPDdWeY6vc84wb08cCebQw4psb+Z4K0m02xzujkzoobC/kwow2WDeaWDWCEuKEcrYGLwD6r
HX3n40bfb0y8IdlwkM/cnyl7nA6aXSp2apK6c7wC/yh8JfqF1frJsqm89MKonW2KrLRJKlSwR03v
/+YaEESqPcSqbjpF0msoFsgYlnkixskO9c1ffyuy4STBeLMJW3TalD9WxqhHiuUokmV/q/TWuDMl
KK6Wi5Pkx02dGzWDmFLYKmcIMeZpU0me2U3TCMspVV9emr73IOnt01BL2Ed4F+CP53rQmMphxAnE
NPNzONesvJSb6bXgZuJgnlUrJIjNlZ6pFy12eOz5EjMmgD1ZVubzXJlsiLWQFBNNpVa7lpB+WPg2
FoDVcI1YyBfPDTYfd+O0ZN+1R/oTWL+wEDmbTX5fVeIBK03Lyb22emlNFSAkrNjF2FBM1oRk7RHY
88FCwWP8uOXpm9+3PEXEFClkUq+nA6iriSYNVWY5choMmzIQOIyn6KP9eis2W7ZqACoVNHTaCje7
AFZVYDuABMQikEly2l7rXljN596FyB4wOLG9/E4PO7RbD3JeaDsedU6QRm6+ovzWX2jl/ckPavxN
K7NdUemHUWsG33bKRLsrCnE7aFC7cAq9VobqyXJz/cJyPtugRUDPBc4CqD4bIkUPXWGNrDE96p1C
1I85wfpYZTgNy92BLPz2lwdLARLHGaYSiipzyFpkwbg0xMj5otXeDXZH+jqv9fDClD8zWBMNhZPc
mmoZQjmdEoWmods19AQSOpbWtZbGW5+k3YW81pk946SVWS7EjZu4Ix6x2XUtoSyoeY2QmWKtvIaN
7nUXRurMbkih7/UgMWz28tnUEGWWN9jh2A5i4N224LTb5n7pX0dp0t8Hoape6MMz2waVEoJdQVTG
lWGWNWuTMklBMFr4x0fKtzgfMVr3Ux/75FLXg2/YQOqfJVUZb0I1xNnw42ly9mWx3+a2ZlA2N+eN
u9hfSp1NOjQFHxiNyh050x94rD7kCAJ93Na5YUQ65N9tzSZL60uBr9Yu+3HdhmjhSQYwGONnZ6gX
2LOv1KTZfggqlDljTkwOtv7Tadl3Q4fMLznXwIf07oACjH7g4wizABpihO4DPhPFMpVs19H6wlzG
iiVFRzMMknHbRcgpop0cFddqkndXedFgrRN1U/EDs9DyG+LEkfbrGzgcMBhXVKLMyTLq9IHdpBUj
aCXL6UJXXkupjB018nHrXx8ALsA6FS+T4vqrgseb6MX1wMmC0J6iWw4nKPsjcOwsrgqxaIcY79uP
mzuz5XFXnOJAjSCfu+fpSyml0qJJYplObnFqOoMW4BvkDUH8hfScjp+bVapPtmTXlzQrz9yzqOgY
UxZCJRutz7clN85gekAUcEpo2i9lO4T7ou2/UjHGN0CbdAxi0mUREvGrstCKe78ZLgEGzk12Di9S
Dby+wg58+vIN8NRURR3CyRtRLqXE3RuGGyyLqLyQkzq3Bat0MFVyKmXqXFDHh/VQ9UGPYJdKCbIz
OJAHgUPwx2N5thUdBLQN+onWZvuEjekFRd3BcsLBb68BcQIld6tLjgbnOg3UErOG2Fohwj7tNL/z
+pH8oeWMpfZdV7wvLlINup8+f/wy5yamyj7G3yk5PB8bRa6lwPMIl2rh/cij9taqDEi10VFRa1gR
dneh894lKwmY3rY3O7+iIFc62aS9QiSYEyfZzSgy5GTyb8QhV/LYyNBCMPWLxcPHL3p21AxLV1Wd
sXsXsXlpL8dgSNhWhDbgo5ZgGupHnz5u5NygkZ40gOzA3qOIeDpold+2qalFhoMkXbRpQ+w+4tHA
t3DoxPrXm6IoTQJqKpMSb5w2hXlAV4ak8RyrE1u7RpoGGv+dkLrHj9s5N2AwFHkfQhroC7NX0nzU
bnqddqqsVBeZJd0GHmy9LL8KNNIQbootkrfrSpT2P2743Myk9CtzK4Ebps3lHY0UUZG2SgynJcT+
BB8R+Els18GNa5j+Q6hl2HojlHspCjgzT9QpwgKwYcr8+jTEbw8GKUBqgOy/k2M+s7aqclIXjrzV
xy83rd75qWxqHD4EGnA8lVkrTWd1aFY1hlPrPvognox5swzsNtfCamljd3ChvZn8Lxl01t2UxKHc
S2qAS+fpa0luGdlaL+mOTVICP8RqkszKowAIsOmGww9CCK1Yl22UbeOmbRCvR6HKXjWF7g4Lq6sU
nKItV8ZhN2sfPu6Ls0eUSUGHMhgLR52PdEU5xZJrRXfiRNlVo73UrI2Bpltc4K8sj+jz6UvPxmG6
HaPPH7c9zd75OLDHyrD3qCRxZTztlqDIuMDhE+voqmsvZGDsBDYA6NxWWQd281zqlSMZlwS7z4w+
wNhpNCaUrCrPNkEvk9OoB9PhDEUg7VNSjYvSd5NvrYiFY1Zd+et7haoo5DM5fwH3zD00lD70Xb30
SNWMubyS4oljMLahY9vRJdzYmQ49aWo2z7pO9YXh01SQadQ21d8RA172uNpDUndXKaJbGFdf2KKm
xTIbRMhmhIv4Xk21x9kWhWJllxdjYCIEVASoGXrqdhBpvZZFdKnMeWZTUglNWUzcEfRX/vXb3aEs
Vd2OC8nbFQTwCyCIK2p+dxEAV4zBl3l6qaRxrj3iGIINYGsmt8vT+YmctV2kITwZUSYQC2NU1woj
PPaT1yJQ+ii4NFXONjjloaflANRxtjFZfVjLqT5xYGR13bsuGusF2melbCoTYPmhFP7Pj5fg+RZB
ExiyzR41N5pKLDtRpbTjDCnQrMUjgOKlkZZryubVldqIaBermDB83Oi5FQgMXZd1wn9uVrN1b8Q4
Y4YIdu2kTPoaNf2zYXSf27rYheP/YVNzU4JSqGNcUYzapbUo1mooflCvrY+9WifrrlbvPn6xc2vh
zYvNL7G5QV9Fqcn4ZRhMq+4PNbRv4wxdv4/bOTdqnF9Tao8TbALrnxyTXJGo4pUK7Yx2D2tHLfcN
9MsXJgpGJlndmiDGRP/7x62eqdtMeH6dYouNh7sxT6r3bmrEsWdLjvCFtreTJNljIC6vRMRGKiWp
umsNCMdUQ34ixyFBZLLrRa+44fbjBzn3+oBs2AK4aRBNzuaPjrZxg76h5CC7YTzXeTvc1aQOIscI
tcQ/mkWvgIOXZFe6UDc7t7/qkCTY8MRravW037u4cgchtd4u15MvjRu8cD7fqSbpn9QCyVisEjdL
LtzIzy2WCcjErsdhJazZWNeqbgyqgPGUCn0MtijHG1d90XTlzqyysFtZRZhegjzOeKavAQt3OOIW
WKamzP1k9qKy7vW1n/s7ySyibqEosY87eVBH/lWpjaF5HHQrrQ+hqefywrDqtWaEqAVzrGIXPA5g
sW0dPqI0+lm6TfL+f5F2Zstx68i6fiJGcB5uyZol2ZIt2W7fMDwsg/M8P/3+qD7nbInFKIbX6Y7o
i7bDKIBAIpH5D014kiVJUXYAG/Ps7/P++TA48xLp8y37/scO3LkqYFfphH+M8cFBx4UPUjZKcWmw
KRv+iuf7f5eG9+cs0nHdN3ACg4ycJT/LVdadG9spDkixbUlVrUUSODScbR7tczvp/ZyMYYy7OqqD
szVSBavH374fvpRSu3F5r2xonRRfQeYHXRMK5++HGSurR1CO7xz66edUSIdelaiHFM6BktOd2Tf7
Rt5yJ5hP5yJheIXJAX0gC7sCt9PZTeJOCoJzZjh1+oJVWvcLaYTcvi/MToKc2ct1C4Eiaa3DpCRU
w+PGD8X+r2PIXAEnXwFJR8FzMXMrqMJRV8PgDP4DrwrV9KIOU9terd1Qix40IW+AUlaCFgOioKlT
V2PzLM6xPLSAaDCpOmeQg3fRML3UI9LTQ3loRGrugPRsARjWRlR0Kk9wsahkLAsyUZcZVtyFiHf2
DcqPNmpg0PoGudBgC6Z0DLED4HD3BknO4fbqrmzfuf3Eg8JBsomi2vt9NdWB5ATow50g9uoIZirh
o62lYhfyif8+JtM+oc07E5EotS4ug0TPg5FKr3SSi+JDlXQ/SzaP32RuVtSIkcYhoh9bWcUcUd5s
YYALKnkLt6+uI2/F8/j99JLe8ts61MQFx0VZcx0hxbKnGnm7pRizCP6vA5F6gokm/wSWuAhtfRrq
pazAR23GSflTpHlcUbbpQOcXk+F0O8SjdG3jwlmbHBhoSBog0U3A1O8n10yoMBpWnV78Ycxarwt5
mLn1MJpfbu+RxfZ8ndtrDEC5BYy9sQhxY1EUvRAZDFmlVUAtmrY7BYZ0jlOrwODWDBFRDpqvtwdd
Pnf/O6pKHwp+F2pCy5vNb+rQmpwkvUAziL3RDCUXieTuCeiriYmC7+yzutWenU6bDmY+Na6cYp56
+0esfFVoHspM5eI+vwoFMFH6YkIO9NJGHY6+MU+P0dOEJjUu29n40/myvjXmMnmbJ053THEcTJ7m
cuNiuYvY4HEoiuTS00zYSaaO3UuSf4oj7SvFD//nqJXTUZITGAhtrd8jh/QfQFbT328ucNlo9GAL
rZJFLX5Fzs4aUsx7L4HjZI8iyh3khBFbur3Ai/DzOlcQ/QAjoMmRIC23cKNOg+j65DL0fYW8cF9f
rCGITrFRbUmurH1LdjGTAfxJcF8MxTtJKiTDh5IvOfn3rJSNX7oMdcP1QbhLaKGTDN+e3Mr5NGcw
tkbSQxq1rJF1sRixiBDxpUJRNHKbIaUhFMXlt9vDLFKD1zV8O8w88TeluCpUM60fffQ5kLnFrE7O
9WYXgEKu3SAPwq+iQMzUzZwYxYKuzPXycHv8tWlSB+Sg0LygrrBY2M7yU5WKTHSp1DZFWjtLrUdn
GEJpd3uclTDEy16bdbmQsOVTvp8niXROW1+JLxYIaqhFKC2URWTsI2tE7q8av8fgNTf259qmmWMr
KlFUq6964qbf9EWR1fFFtnp7B3EATjLqHzsMVox7bRRbAJS1b0l1BlgNZXEu5HkN3nzLvATRltoF
m5SOA3oeyBRPBayLEB7c5yoDq1n06eSNKlpMt1d3kezNu4gqLnvVtmd9vOVmTbtRjUWdxpfSrqQM
wYMpgzNa2n2GArjto9Qc51K9w9TGeU4SxfkhnMzY6MKuRAM+MOsNVoQ38zLy+bUIgwq07SWKc+2x
Ygc/ldkY7Pwp+sv26et02Uk0/ylpov01b+o3C63zdGyjJoESPGjVryq20e0FdCsXG8u6MiWSVqrC
XCBMaLmsNFEkRHrC5GKNdfAx6SXr0JF83qnZsIXfeEX0L5IdQhso4vkxwoN7cRAjUw+cdNJilIj9
sHAFKF+40EgbI+StWd1j0FrNi9xHwfcIkuk9clDOj8KPu5+9XOgP6BsnYPQLHBJ2xkRx3DOMTiie
XGoRt2xYfdb73sD+Ju+1/2RK28bHnvbQP32pO6iGO3ChXM0gN9+R4ZqPok+Fs3EaV04HhW9UEehL
qXBqFqdjUMegimdtHKUz0Fk368b4jJqT+pSJyih2hVzV7RmIC51qo3Osl9snZCXOkeEBiaTvTplx
mb+qw9A0fq6i2ljS8jCl4lvlTMb+9iArQY6UhzfrjDkHIrO8dmMfb8yqJpiaImndTutaN826HxpT
vCs0J/0spdrv22O+YgUWG4czbIPUmunqVzOTEY3OAbfS8i7K8Q8ujs6TFrbDB61Nphp3h9S+H/yi
+E/UG9OTr6v5qc1EnXiEAdG50thZo1c3YTm5DaYCsau2AhMFysLyr76jOeUK8BRQ57pROZaTmjwE
Vd9nuxqB7P9QcI8LmD2iG11ZVPWdHhVzvlyrY0rGMdidqzVjVHm17zSdq5aRE7hK0fc/fBThHDe1
peSlliPkLEmIYyznY+0bKlLm6HHwjS8JOm/3hsK9nxtFZx8TxfKbQ5VMaG/FHEVzN0Qy4s9+IyW4
ehihtiWJuWwqzbHGYdMiSQoK1OSV9z7WaAqdm7DTwovVVuWzHGt2OdNju89dVo/7JhmRsYvwmfyY
OhVgJZwL/M8UL4of9oC/7VCpWeBZ0ZD1G8fpeq+Rl3DRkGuSYduvieibGKjlhlQBGg8uTSEVocuH
Lf7pkTRq92NSg0Kss1i6DJmW/YugyF4j5sxqDdfKCIkZ+CNPs+gymal2X8dW74UpOZgMmujb7b29
coG/kn641+jLXtVNBHgSv8YI6ZJpxiwBXJUiRPm3D5960Ig/JN5pG+WDlSA1Q6dBg8/YSp6777+2
5RtxqAxKeJE7OzmmfdfuM7/UXUGZ+WDA/fLKQsUGo+7/uT3VlasGWJ3NO5B+BBttMXDsQ2pMRRBd
8kJoOxA08tnubNkL5E3jt7WhyBa4qMhukaKZ//zNzvGdpBuFPIUXKrol3tzIp9C7l3GhIYH4+1kB
HgWTxX/musH7oZxMkwEItPHFiRHbBB80ga2zjO+UMKX9vxgKtKqBlggxeClfbUcTj5GxjC8hFmMf
1FQNPWj3PCyHXHn+F0PxvtIQn4FftPxWWtkp/uyxedHkHOp8iocWvHhj0L7Z8hgYGwd9SZ54jUDI
DDkG7VsbMuDi4nQmM0Sujm8zwS9KkZtpzGynZsIoXFSwJiyeBqf6KUVN/gt7F/9HNxWZFyhIuA1q
hHpKLGWDO1gRCqQWn0PZ+H3X24nnH1h8FSwyhcblvV7gudQPsh1ckq6qjhCQu92ArsY3kvrg++2F
X4t5RGPqteTY8tXCd5FNAdVpw0ss4l3Xpk9FaMJ9wlTpGBrDdAiSeEuO5DoEzTVv4j+qGjM6ZFH3
GtJQ8Lnr8OL09T9jFAS7klZm4UqxHjyH1TBspJzX48067GADZ4QNMXaRQjh+kNB2qKILJu2j4tZa
iJ5uNTXktllYR58qqM9bDd/rL8iYvB4UeZYPoRXx/pQqUjxOYTZEFx2B1Q+yHKUeeoX5US/pa9/+
gqtDURmhCSpzpy4zpKps5RqTNpKVVlbQtUv1HdBXfQ/1c9zoIKyF8rl7ABpEh1G5LBmkFZqkeSSi
C7Y/+s/UV5Ojb1a1K4/FiD1q9ztsteg4ZfoWwXql+DUXRAix8Ljn8tcilrdKGZVlXEaYrBbFz0YP
RlJzPTCR/J5wGXMdOaBjV1XVtG9jOfuMik78NZMnqdvYTNerzQ8BAMp/58LJqxrKm0gvCToA9Dj4
sI0j7dO2ooMUWuYhaCd7f/vDXq82Q6EDQB4KF5T09/0earB5zOSafQtx5WcvpfUBvJt+iQkYezV1
rPteC8d9bwR/Z2P4ym5DDQD1diIQH3tZ6opTWbRD5QSXypYwUtLlSHVRt0jlgxLr9s/Ukab7OIvL
h6QyKIDenvX1aSUJm+MyMGfaeEvSToq7JiJREklYLIcIEovopR+lX06No1SXTdPx9nBr3xOiuwY7
m+eFcdXRHxrJr+kOXrS4QX66y6LzOGWa15BYn24PtTazWaODRIMb7up7ThaLTc4jLrDnJK+PnMEr
p7a40yoj9BSrzA63x7uuYGj8S3QNqYjzdrqKe5pk+Vqmh5dWoyCkS0KcyliWZ8Hu8hIkpbrreMvu
gRxme60unS+3h19bWYrw7GHyTC71+c/fnBSljJXc0UqGHwTqmDDlhs+oo/bP0lDW59tjXT9Fubug
2NPf/2/D4f1YMdo6Nir74cWeouBjUVbKl1Yr8o0PuDYjhJmA8cwY3quLqwn9MhdqRBCiavjg8Fjq
duioI6ha1Ih0b0SateMP9A6sAKIZc/1iMacGT7pUG8NLShHoRO37T+wngSeUWANgm2Rekfqdx+tw
q2+/GPi/JNe5cmnOD3t7eXdNWiGXSNaOp84K5ENZqckdUCInnh+w43NvhtOFtki8swZnqz21WOH/
Dk35G6E0yl68vd/POZ1l+SNMiU5xXT9M/hNqal8zaUtkZXEQ/88o88VMK4Pu4vznb3ZmIft5qwtz
PEmAQ89mrTa/h6yIkH6XbJTlA3OjjHclkzSTljmHrOeM2nOWRwEFrNEIMGA5RZWs4G+bpMNlikTA
Ta1H0YeICsLBkSJ/X0nFnxGHhXKkhARGBBH5PpE/Z7kWfxCAeS2U4sdxiy+2suoaBbnZtWOWAV+y
0ipC3ZB2/USXAbdC3R/rXWaXozs5KCT81UGdlx78DVBCyBOUjpZ5fgQCTTGgZRKJHJBpY9v2uVdE
sdgqjq/Maa4Xz5KDs5XB8hqJLLOK4iq2TllZF7TKJST4cXXV+i7YiD0rI4Fvmb2C5oN6pa5Xhlno
jGYkn6RKTT8qlTJWngM1/GvCq+HfjGUAAqXpOKNAFykBiO6RAJTJJ3/s76ceDyAq5N8mts/tzzT/
O28KYK8nBGOl/zfOHCLenJDenuyx0FL5NGCCAeFESR8iK5lekKLwd8FU5ogA1/JGeF0ZlMuCfQEm
E68kbXn4tVoZEgRBTy2UqsnNTW3AClwTnwxnSp4UIUvCDRt9cDYC7Uo4AKDOk4S3FqD4JQ5Us+uh
H5xQxpuuyhxP9aXxR935uuPq6EH+tkWZfr69vCsRliwWECFQQp0u0WKmIigrWReIJhihUn2K7CH7
ntTBH7lsy8sET+SgqnVFnVHvNyLR2sAm9UyeXsArkNh4/11Fq/Cs5LVwErnyNAiByF3FX/tVU/YW
mIcOj0pGYdJo2nFjR70ShhZbCv8b4Aco4NBkWAbdpkYQIsZq9qSEOYaPhpXEuILWkuXsojIt0dVL
jazawRSTFB6iPe6mqh5TrhnRmQ69uk5LKtpDmm2BTVaobuTyPERpSc5AhWX4iwBBVGOEMJVaWQig
K3rW1/8phjBWXEhNVCOS0MZgJFZjNIHjMMBFI8UL+tAmZtl5TTGp/kHLZbxaNQn/y/NQBepTWxXJ
zzYCIh/ksbTVrVnZsrAdqWoZwMYozcz50JvzOU0FDQ3KyafcymmJ8671uqw/QCSjrZo7T3+9XXlW
sjK822cN08WumSaB625QKCcpKiZzp/WK3x10M9d15BQjA8NPPR3/qaukekYMBOGc28OvTZZnEGjb
2exNXT5wmwyXgNgk6NVy7uyCWqkaLCXLCOfReEw9bbTM7u+vqVf5K8SmyfWucL6JHSf0kIlwEpq9
OFoXIb6rZH29+tcHkv7UDCpAOXMGAS4Cuh1qcH1rDdy7kSk/fX2oHhsgjAiZwzGod7U2dS+SlDcp
7jCmtYVpWAkHOtEAJgk9FvUKMENnvPILk8jnW7HzTeO9abuRH6I75FtRjamT3v/jJ021yyjT/HP7
q65cm0QhElskPBwAD/Nve7OFMzsHdDzrQNSJcKmpk+kIrw22vuTWMPMj6c0wrWjUKg4ZBieA86Q1
j7HqICfgv9yezeIBMl+YODjN7iacR/0qpaTLI3UJPk+n2AxxKLB/B1G8hZ1eOQfvxljslSqtYgHx
xDpZCszTECUqyYvCP3JxvD2X1SVjRnjBgGHgsni/ZEVhTTFNG+s02GfqKG6o917S9vt/MQr/CgPN
BIXlVYTZprBbo4FC48dnYcbfFZyfjKzZEAFc/TBsNBu9AC75JS3YsctMT9LaOjVdGhx7aYx2fpnl
G9pyq0sGkYQ0mtlc4ctFVoZh58AHyor2UvnOkTzmTmAB8/drRgWBsgxkGZWC5vsvo1XKRBPZwS2P
mDED1AnLnl0J7s1UzdQtDN/1rMgR3vB/FsP1fVN2MLzNUxWJ3wb07csM9TrY2lB9uj2xta39dmLL
t65Zpkqj+BZaZuYuQeheRrK3a1zF2pImWNsPMxB+poqbgHQW8UCe0lyniWqdlH74IQkbGXR1/Hva
Njfz/w6y5G60yMFMcWFZJ9/EVSavpLt06P/TcWtmg5O66ZBtFGavv9Q8IJ54cyLjwC54vzFaZKaM
ekChyFSe5XA419lzuqlxM/8jiwzu3SCLiK2kgYgkErZT0oZfVUWqAcUMfwxR4ZY+pR+z1vz/nNXi
W9UlEgN9GKBKJLpdQvluJ0vBS5LY+cZ1v7F8y+8VdYqTQG+zTx1O57bWu00zuk74619sclBMM5SH
q2IZV4OO1hF4RbZeWFuYt2JpD2NRqSMH3uD0L07U7ATwWkmZ5fbf74i6STqtoRtyEt0LpjHw2qgX
fTGnra2+dnL/d5wrTLwTjGmgN9yvfSHfl1b1VOZ4eZXVDuTL6fb6rX2lt0MtXk2tVSH9G6jcsdTE
MA6ogrODj8ztQdY2OUVT3kcIKxH9lpEIApEvAN4T83TLneL+pUGW3wvr6lePP0WZZPvbA64uIEVL
dPrIca+0UkrFH6EEcauravChmmzPdqpHovnXbXWltQWkFkKK4sDLver9g1vV20qk5EJ9+YCWxNnB
qlHJpOPtGc1baxkn3g6ziBMiZdVSlWHUOt539k/JfAjb56y13Ex+GacvffYvNgbH6VWdEsTOspsL
ZGEgU6XWo/o8hsYeI7bgaJjS1jCv5cfFzACt0foCQU8GtJT/a6U6k6oqMU9xXk+PkjLLYKRCnC0r
1XZBNxtZxbJNwlT0XJX0Exo1IB1sEmsvaWnnaWDALmMhjeeg7NLvatSOlyyx1Odc9/PDkJv+Q+6M
xgE9oOFFzYoCfKGps3ZxHPwCECQ9CSBLD50Ztz/GrFE/hkLvvvpRIQ6RLQe/2qFWXvLW6XcR/99z
KAbIpZTo9wCoSOTGUE4yV42q8ZSasjjkaW56eqKJu7GdqlMm6YBeshwxl8DUHwZRZb8nM6Khl3bt
ccY6IW9oB91/FEokB5EXypPdaCja5ghUy30DSSIXQYKRdZjf+WVZfBpapbpMwHBHN2Xxdn6UkRW3
6th8RKlHx8g6VB6tYfJxxxq17M5QaudTO1rasZ2sUfUw1Es+odBa/ynjIbxvciil4ax2iGd59kH2
nRJDAbM8a1Wif+pUH3Re4xvSky7lPyu/0o/CEmInBkzUasn5PXckPqOHPxwc7DIfBMLJP8cAv800
iCV3rha6heE3H5AuSD9T654E/1wVfITDVpwGCxe7TjJtr0yNfK+2Y44xX2LvqVgAr+ub8a6WJmwX
gkl6IDNL70OjC74lGimb29dFgDGDYf7QwclNB1ltq99Jawafm6KGuEN9OLzro644oUASnqbE8j9J
ad8+G86o7Vtj4Gmkjd0OBW35T2+Ekr5Ty6nBQC92imPeIbqTYw93Tys//dTrVLGcKGsfe61RjrHV
lb/beGRtKAInblOZX+g6FPsw7XL8C0uBW5qoZ8QRpQ6K1w84UhRPPn/5BXWbHtvCsDn62NfcUT+z
PRWk4xmxKmcHgMzZD5Mj73WU6Lw8LEq4LFpNERQ9HNmUoMWrVpPsDNuvziLOp4+gZX3dBfKGVBLs
uwAtgdxgD1oywLVA/soRqNxwRsA1iAbtOr3Xj0hbyh61ddPjaIJM4zkBul+2kmBXK0F5rISKBwOu
jjh5Rn186JMufOiAle2Tqhofe6ED2QjUWqCiHKXU3ALjU1BX8XNiy7MiEd4A91lnoytihVG4R/Kr
updL2HGtnM8POg6p4A3/JfSr+tGR0uYUAkROd10AccYdjX78qlVF51UJTmtmq7dHkEfFg6+V5lM0
oRqWYu54rlX8ECUtUc6loo+HmurwCUUu0ulCiNDF9TIkoQql4cFQ+2hnzqa/2MBJVOWq4WwrovUS
SbV+TG0/fktQhv5Q0XXzDDsujlLR6Yeia5T7PBzkb5FamclJ00tHHGVW+chsxN42+tKz/Lh0rSz9
UmuBvy/SdsQvU/DFkIt9ZksNO5GG40MLqOV7bEf93TSrhrYOAjwI/nwScdMBCZmKfRtOKYjYkoPn
UKzsqMiYEdZr8vAo/Gj4qFAteeijgs8xlEbj2mrJpsRaCi39dsru1QkBQdlvbcsN/cHcl1o8ndIu
k49ClyCwDFaJGLU6qk+zBlLgot+uPBFT/L0E6v3S9FOzk+rEfioCOfYUs8s+Rc0gfTMbqjYqDeSf
U011zo4CLYNw3w1fjNbOLmM2YLtLg/uDX0fNs9UqgBzbSChHGh7qxcxVfdY5HD+0eQkyzWiT4txC
NccjOB2PFFXDPYqS/S85xHEOU4IvURBOB2eKTM8IM/nBN/Jul+aScjeIuUJlV3brgUHud41mt6ew
dWx3MBTlQEyyPDHw/zkd/lc6ViTPmhaoe6xQymNMB+4OJUlxNAwj4y7Lui9DkPmH0BbpQ6BZEuhO
uz+MIiy+Gv1MZ/bJJ3W2mxeoZvQ1aVJjXzdj+STHsf+hzkorxf8wTcBYTslZm1TlEa9D81tVVPZB
bZzugvuxf44L29j1mZPg+9jibgmujezUDkf61XApgOtJ39VmBMc3NvWPtg+bb8MYKgfLlDSMAxPp
kKYjD7eM2xBv4draq1OqnLk2pj+jidmX6nSxS4N9+NZKeA6OCIWcFT7Ifkis7ruF7/ZXAxDkH92o
LJQ6O6P6IOom98Kxrg523XeeiHzxwekjOORpFbzUSCrsA4SwDhLlnX1bJK035IH9LR0TPyQ8xbhJ
ZqA3w6GJ9n7VN49TpWO+OunVsybhgok4sr/HxKb7ag2+eZRmzbpWt6vH3sEfSY59zYPHGR2kTAvr
e7C30ejlWRY815LCkTZoCIvJNp91atZ7LW/GfScwtgHgrh7jWkOhIGj9U6RS1eNvtCdpHJKPvuaI
sw/pGjoBd8QA4rdVT2NhtTv4OOUeOJbYSQit7KraTHcjSORTqQbtnRYJLfaaUs+9NDKNk8YB8PxJ
645Zg8/nMMraWYxW5yWRmnijEzVuHmMOA4KjSXc8nkysYKTxYBWKtdfLvt6HFUALq0j5F1LMUUs5
0L20qpRPgWjtuzTzoUvDrzhrTRvvWtgSbpc4wV4WjXz04zR7qCvTgBrh696Um5hNE1AbL9GqNHRN
9Or249AGH52xMP/BBdd+cERUX4LI1L7bJCeqqxVVeJZDW/owpSW7Y3ZT4GIopeC5RK/oZxOU+k7L
iR9NJ0Xn3h40L5Ryf+fbsXwGgCTg37ZEUwju332u329txG/BoLx4qLkxdyP8ba/Ie4zN0UzeT3bt
8DGN4UvrNNIfRSjVEWU787Ms0Nyvw6EkDRC+q/kKtj+g73Zl2EY7qZzSv3/gwsFEpQOSB24qSwaP
nGpi7LpKPyWTQbjz/TvUdr6M/paa30riT8ZPs2lW971WylEMX9hy1+onNUe6Om/3VlMd8yndSPxX
3k6AmLlRaOEBc1l27wVbL4o0hhkU7Xuccu/gtO2VWf+xlew/VrXlKr3y0HCgYCKlDkCV5sCiL2H3
0lRmQ8h4tYgfGj8z1H1Q+aWBN3BF1lVRd4x2cZ9NX0CiKOkOIep4Y84r9STaRjOBdyYMI9v8/p3d
ROiCWn7B0c188bWtWulY19WW7ODKIxFTitmNA+AZgNXFKEGcBMRkW8UoVkbkn1Lcownq7GRkvfE4
w1Q3Nubays7NbLimBjYES5Dx3PtqhylVqZKN4ccWYfOajCyD1n/QEBofPLrulu+qUiDXrgYLxrgv
pF7emvb8Unz/3gIqhfwwUF0wRODy3y+uFegIh5FanlInPkiD+j13zA8YdTykZCBmVp7NgaLx7dfr
9Vl5P+ai6KmTzlcDNNYTCY4WerEvBJ7hvUx25iij1p9vD3f9Zdm+KG/DkTagXi1FMtKor2rU9PyT
41P27Hp91xblHvv30K1EuFEMv54bg70i+sjUr8G+iTIOheNE0qmvnJ963/MYKELtLq+dekNScaXd
CxQe5BlUD0W3rojmeahluYpU6ckvw5jydEzE8IJxGsd9Ecb+lyGLTXMHzkh9kkOpT/egwgYy8JL+
N8ogZZHs7SgPtxwYltwTps/vQjBiVtRkyKWzXlUYYZ4L3TkNaj9YbmNbvrTDJTLkIWc30nMVVykN
Ta2lH07USu5T8BYFTPxYVg5j3WuJqwe5SJjLUHV/3Ubgx0F1NGi3zn2kxX4vsDFurFnxMicUfByG
1LyQcA9ePEx/bRzG8YZUjYY48H5gc/O+fNMX02IRyWWNRjR/C0dxqfaoIYI/Mj91vtjit1xfDHPM
YhOQZ9BmlBeBmndu3wB0cvBHSuFH6fInaaiOiKmiTdWGR7UKn//6VIEVhpSGzOGM7VzGS6qvvpIj
CDx0zblrq68UXr1G6gYXq+mN7vjq5F4Jhmjoc47nQ/dmJQVwEdXKUMr16xQjcqGaJ/KogQxDjI9q
Wwe7vhu2dG6uIyOkWMR5WVRwbCvl3QlAhOgdxGmm4rETPbUBe5x9X3rjkIEYdP1ofhpX5svtlV0J
Ieh9whbQCMkwjxefMjYKq67s3Dm1o2p4iiTn3qSlvas5m63b60uIOb4ZanEatCCxlQ5Fl1MvSy9a
3n+1jfwhUdMXufJf7KjR3XIM6RGF5kZMXp8jOxZSFsT4pbqf1SNu2huJc+KdhR0ToHQ3GMYXJW4z
91+sJkI59mxXKJM3vd87fo+ETq7VzimlfOfy5lBdMYk7oW15BqytJakZ2RJKphQuF5+N7c9F1hOO
dZF+x/T9oyOB3beNB0kkf5SiOqSF8TGGk3F7fmtnA8AG+NXZ8eEKz4koZpLIWe2fmqiMXb1F5bw1
n+mBYaPXPSZj/Hh7vLVjQcOSprIOGBiF5vfrmeFOEGa67J+6ogHJo7WnMQDSKMryobSas5oqD1ai
f7s96Np2QaQZVsKMN7xCUahmOjrCAZUZInVCpUnC1tSrKAI/YsSsbTSR5sj1PiWaFxOt4lmNEzjA
4kNOWNFqBFH/ZIYYeyLMiFVaHceH21NayUrAanH2ZnEqngzLJEgfzH7EeOFk4Du7Q7JbfuBV4ux8
vRyopkjqRrqwuoQYWAKKAyRxhaF00L5Fbb/0cV+wu4xy6GRm+ySo/X/AyhnTxql7JXIuF1E34Hqi
YwD2ZJl0VWPiZHaGeU+bU4LHYyVofspdUdfUrqfyWxQIx3D5G7BsQQ0EPypjMio3EEn8XaAl//e3
PtLxbFa+LI/ApT3zyGce0RLAroE68z5FymWniq64i6Is2Uhu184H7Qug3aAhiK3zn7+5q/LeHscJ
PM6pNe1hdA0tKT732IzYF82Xmm5fq7MHVt5b6u8M+dp4//fbCsTa3OjCPOmqf9IEgTnwlkBeWwyZ
p+cazGWDApyVFLtSGTYu5rVNDNqQpjgBFoDuopWnoRtTjYiHAXZs8BBL+/uo0D83rfFDaouNB9Pa
saQBz43IcZmBne8X1i/6WIuG2D8NuchPWW6Le6kS5cbnWzsmPAMBUTLQbA/6fpTcV0RumqQaRjah
u5PP0DsbdUirUrb8pdYW7+1Q8095s1MCPJzsVkdHPImSz0NjvAQlJfuudB4H5S9Fb+acnI4qNRDS
ck7BUp2xarKmkTuZnitQ6qcaov+xUETjtnHOM+j2Fly7kegVImfLQxrVhMW8xMBTOiepOimRuodV
tleG8JORUPce6Y10Rr6FeF87ciC1qdOCQLKA2L9fSFLUSULsnUb8OGh3ZmqZnzG5UT/2bWP/NEpN
+ZRnvfPiOC0lp9tzXfuG0PXmiwLQkLlMu6chMFTfELMzxeQcyjhSTxT9Yq90UrieoaRtHO+17UkZ
hnIWwWxGKb2fairxU4a5d54qXX5ps9x8KfO2PNjjsIWlWMtneCmBguI2BCc4T/3t9qTx30LEtk5R
W7fluRzbYTgIK61+2f40BrzrIO/taieIflPmhvWZANvaWN6V6WJbioCBDpB6tmt//xskHwaQnZTg
YYb2QzBI90Zv6l4LoG5joJXvCPka6OusgkOJaXHnd8mAnG+g2aB7ipfM7z5YVXGAOXSXBfnX21tm
bU7AipEmJfVGPnMxp7Sm6ZmMvEB5TJCLggdyoyqjhRUGW2Z6KweDj8BsOBv8z5Lf1CDAEM531SkJ
dal11bzOn0dc2zn3Wp78jABpJZ4V1jQRkeIINvKotTUF3IiG5Gz5dIUDU9QpdhqZs1EFcfZQdEW4
K3pTeBEXtJsWPBdvL+zabNmmhBwQlaiHLTZsZiC1n/Y9vgxj8luN+2/5yO03+vIxscOD07VfVafY
yKrW5ojWFkBOee7MLj8mmlN9jGKJfUIn+dmpJtUzOyxZrPHg4zK6McG1ncOlhBkky4n1z+IGxBG7
SeuETZpaWnxnt4PtpoZfHunUqKfba7k6FOkp+wYw1VU1tCqt0ugTXvdW6oSfNIRoqMm0/cUS9pbC
zlqqiNY66kczC5d7Y5FEjFrcD3XHPgmDPkPUIXZtof+2KwRUkRHSdO4MRzm0Iht3EyJt51SS/MPt
6a59xrlcR9pPCQXu6Ps4I7LCyatCkaie5OVOVKrkWW2k3SXKVFyGVBcbX/I14Vykx9ShKKqTIPI5
l3X8XKMvW6S1dEpGDMv2XaUO/n728PnmoxpCH1EpzfiQIMv5a5xqVJUzfNnVl0QPuFdUf8gPmTKk
LhETSnbmx16l9k/2IHIaTlMo6p06lkrslq1j9kctC3yb8oHjH4F8QEz1ta7YV84w/W4nGnCUF9RJ
39tKbeSegTaNdlC12P7Ov1kEB9RQ8zvdKfiBtxd9JU8gJUFkddZ6pVQ6n+c3F0zcAgEEU8kLSE1C
r/kfzr6kuU6di/YXUUUnminNaXzc23HsTCg7dgRCDRIIEL/+rXPfG9zruJL63iiZJBxASHuvvRpu
XoI1vaRxdBON4tTHw8P/dD105GeTZHRbALyRqPK5TPBgxOvCocuOiM9c70OwU20xwYPvdqOD2Irc
yuYuJw34Cn++7qfF9f+uC0H/eXiB1/3pPjl4SEjcC9NjxKZeFZR6fCxZiDCjIgy6/m5wCLP68yU/
1cr/95LAHLG2kIQLF47/Ptq5kS0xkLccaTYHt0yl9irssvAvq/jLq2C3xX6NfDGYR/73KqPqUif9
KD1iTrLdOEfyO5MP7i9Q0ZePD94y8AdDQfGbpaEGo2TOxZQec5DGitDGMYQ4rQKhqr1ZNZv+0mb8
fjnoRzE+BcP3HDD1uQGYtUjJFoCXL6dmOXkAfK5JsL3KJO8OVkj6l7v7/RmeL4e4Ihj9nS10Pj1D
MyDUohdzdszhcnwV9C4uIhgt7P68Hj4djVgP+J3ATuEPhInTb9qJ3rMtWymWvjcAOJliGoMjx5Yy
iTuBeXPi7TYWpGWo+78lCn51f2ckBfs7Ugt+8/hbFWkIciWyY4c6vEgSGpxSD73On+/v03H1z/3B
2Abnx3kp/uZ534YZzbWL06PedOTXvsdjUcHaX8sipTz5H1n7/1wOJQ3sqzBTxpHx6bggKKSWKO9y
BCOEUyUhyHsCP3dJC+Sm/c0C7otXB7lwBHE6qn1oYM7r9V+7ZOaidMxGTY4esYTvYFkNDkm+UvuA
/XxcK5cusy647qdkB4TD/k0a9sWjhYIbhC9U4JjCfragi2XUwmYlj49wmPffgMPNGOaAWHIDZv/6
t3DS8Iu7RSWFShyA2D8N5H/vlgbaw7ByjI8DlTx/oWC8a9CRkHRZE2cDVXieL9XT4NSMcUrrLBiM
HpFgFSK/IgX/z627LWkWV8c9675hvofabMP6iw9w0M1udUiT+20ZGv0KOIOMNxxz+rGALNK2pY0D
is2lg1qxVL5LxBEDw+1ZIXjrAr0uCXcNacfo9c9r94tbjkJsOGAn4CljCf/3lj38lwRe28kxJJ5/
EzMyH62fzGnhL8rbY4w1N0VMjf45evBB/svZhJ4R//2/KpHzWkZuQ4b9AVsriBKfqq8IgsNkQRjy
sVnS8d42bdMVEzQct6O3gFO16bwrNrFGexTx7XoaNziXwJdJe5Xdepi+dvGlaXlTDVzYyxazc/ja
EQ/Gj8nHMvmmatk0TAXYtjGSWZqtgIYxLoggZyuk6VsDtUbVU0TPb2OknxQPGnhirsFzyo0FatVF
E3h6Q1qzMZOFAeh1swx8KNZ4sAVsrvti6kKYzib9srONDosm4OLgbw14wsByzqHds0HBxKeCya0t
UM22ddi2siAWsxzwi6cK82+IAzt4yecYTVd8gQUyRpYgJ6JfqqDGGOshll2R6WQrMpdruPwh7xWs
Vop3hHCiLgFptoGssghDfQtu41wpdJMFnYS+onglO1QAGIcmuH3mVHy7Duu96JPoYlozVy2pl1/O
ybzWc+uvNYQt6YUgcMdL7OwBSejS275pg6oFcfUbEhSQoZPDlXWEk8EdZLWvDpOUXceFqabGwo/a
63V69KJtq7rF80vmDX49tNET7ce8dqrdDjM6toJCFnFMcpl/C8+2jymfUgj4ybuLDC0BpPzotigq
m4WS2mPQayOGibx1bZsfWRIqFJVgeA3ZlKEKhcL4BetMX5jcXku4Gv+KWvj7QXORjiXN4gG05HF7
m8F3+BGp0JY2IRrhv2N2VEjHuIA+SBYjNrkimeEfuvmSl4i0YndtC4+Ebhj8a9sE7CVauKkjmYu9
b735IGjag/eWs11O4/ZBh2NwCdsrfcrAW6FlL5XZA+VuSjKJqLSNH9YQEN7i63oAmxyLQdpwLnwZ
Ng9c8PkEksn7tvJ3mztvvw7W35vEZijOu7MzB0ryXYYZTuGlw1g7N633djGPcTu7CyRdoKeWwse3
o9OxWuVGXqQahooJ/d1BiVfTTLyyxrzkYGrtyURBsApk+peS+ovTlsA3BQ6LwPnP8Ryf9hKcrEMc
uvwIOmqrSmYH+g3TmOlvfl+fSvfzpgEjxTMkg+kd6rJP9SVSpAz1cjDtIVTWbpfFDg6ugd+b79wx
mu98RqyoVMuiv825vziOAGYkGAiesanfQIWELQssNlx2BNOR7I0EZXkbzYpdm6V3f96Yv3iYoAng
Xs/NdoA///swiYlM23EvPU7IQ6jZ0Db38M9T/9v87p/9999X+bT9AwkKMWhFgdS2QbOTU4/CBZJQ
RMSncn1jm2+rDMzlv+z7XzxG0KnO9gRnUTRmzf+9twb+APM09tlxjoitwg4kYjHG/CEbyN8yGL66
FEgqcE/DVBSSyk+X0pTBaxGF/XHufVi0GTHiE1Jh8j1vhLr/8yv74iyFEaWP6QsypRHs8KmaTmKn
wpyS5KhXtSLBN4kr4tq23Ci9tB12JNiFVyPEnH8Zin7RNMTADuFhDVMN0P8+FWl9Ggzrgi7oSKye
yjSDnKMYPRhd5QOwrhlY+V8GWl9cEI80gYQKNQN8Zc5r919VoaYT7GtXBCKoQQ6qWtjS/ko0SXHo
tIqYykP89F909F+8R1wSE0RQIpB7+hnWn4WOCMAJ72ineTshSQ5WUFCBFAxj9780ll+8xnOb4sN3
AX4Kv42VTEtY14KXduwDwi5xgJJriz29QpB2UHk2l5WLveUAsyZW/XkBfXGT+BqiBGOms4PO5++C
srlZIxdkx22z002ciJ98pfwGLIX0+f/jSsAi/mlYzhSI/77BVc5Chjm+e25SdQG7veae6BURk6T9
28f+xWI5Y8AoMVFkhr/5mc5TkDf+kqfHYHMU0a6jZbZsMzO+LWHewBrAh2b7LxvMF5snAgLwYZ9d
IX/X3El/bp0CWHi0W9buwjbLXvJkYH+x1vzqdaVA7UAOhf/Qb/5rLkXO2Dr2zZHOirKCY7AFZ81m
UQ/p1oKq/udX9tU9AVABWxMSNayOT6WyHedsa6GzP4JR78GcrJsvYHPlDn++yldv699X+fRpTzAY
mZGviQOhIdCShoxyVShIoS1cUnTwNM1B97cQ0i+eI6I/wF2Be0wOh9JP+1fTxQjdpgZlY9Jvz0ZC
11LMDSjm+czW1z/fH8w3vigf4JAMIywMWb8wuez8LgGOie0ymWRckjFHtCqLlgV0IzomaQlu6Dru
R6eufdkFJys1vNDkEjYlPMXWcoo4PISgt9r5wfDemOR+SMk+aLumWFLblUuHEKVl6NtyZfRZJPQC
ARH3/TCtlekDgQirZbsD+/5KESFvZj+StVnYr2ZuZQWPy9dQ9O+kF+KwkPkjGHvdQE4hJANtPpov
nUHbC4c4tjNAauGLCV77WK7drJIix48JygSinwlj4yYvIRnpdqmazbfYtfRH2juVlc3E5j0fBo6Y
A5vvKYL5TAUMVu4jkBiqlQKpMzoLb8PIRCcdahgK2vzJGR7CL6kLylFh8panFlI9F6u6W9195oND
6/Vi6AtDFohJIEycfhhYvh980/rHRQ7T9wCjJ+gPe5XH1dRJez2PdrtofM/fuZ7MpT5LKSYamptO
UFKZyZm933W6MJnMnq0/ZN/wqQt0ZBZJYD1pHkarZoh7WLdvJvcaBtOHAtyy1+1cZwl/Zk52+xGZ
b7eeSeRruPT9WPxDxIj7s9BwxF7XTGHyyiMRQTQFDWVpoAm5aOex3/e9ZHu2LuJWoL0pUPf6635W
dtrly+KOGyXslQXTtrdw7KoHBrUanFby4+RiB7K4haOfO4H+ilQLfLtlwiFoclDogWbsm66O2mWt
UQN1NQ9mvhTIVBN55bKOnlLoJ66mRYmXiIb6YNeQHpwZ4R5nKMSnAboAvMiXUUqkmWux5Jfx0I4P
YMaLo59Bn+Q3afwjg0tJBa8XIPYZBnwLF94V2iJSTOhy6sHPm1qMSj03phsOiVLrE50aflyhpdh1
Sie386oBTG9j4G5YMwalXFL/KfW88V6qOX1YtbvzGqv2K+G6ykZ46AO39zEukd9dOE6XUet5p6zf
6PWEWqk0pBWl189twbJJlr5LLfQeXQL7GxK/j0k0IxS7D+Ub71W8j6EcHaBfEzNBdCG+jVpnEVtq
I9E9bxPv67UXPcOtbs1H00IxFkWNeoSLPzg9iwcC05mT/Y5uur/Fv5MnvWVQ2yJrA4R2Ps/Lk+fT
dC56DAcuMhWaMhjXpPJTO1esD+e4RguQPmztAFy0iftjB4NhYBGgDVdSbDAui1zyowN8crUZ313H
4XxW+o32Zh3VhO0r7X+g+7rzhjS9WIMlP5FtZXc48ZpfiS/TV6lNtyA/Dt4RHRqdHY19+QvbY/ww
bJ3bibmdqzGZX9ZmyS7JpOyViXq4UUGKVwZIY33cIAKqYibR6UBwA0EwRJSQmt6EoZ2LdZTmWuI4
vrSthOKmwTCZy00dwylNqmBsJUJ+VfamZtrrMqHr+sjQ1KJ1NN0Vhu1TRSBRfwmWpj94nUB+QDTr
XcIyACT4HK+hE7tF8CJ57dtFXM1k8gtifKAO3ooo3xxVTJ2iiClXGcM3s2khQLIemX56Gc56tFfN
cQg136V6kkeMefgHYoeFKmKXihe5CewNPlR/84hguHKDgoYUsT83KJ6bBKmi0M2VuLe00q6fomJj
9o0qx/aJllGBQINk31O8qWKDiRbcTASKG9ifPYklbO/cuI37zBumcl0Z2UN72F2uYjQwrqdnkMdz
/UUD7R5seENejVHk7oOWY/sdg2y9GyCDQxJ0511TyiHtSuMRDJZQrVDfRaHnbN25gH7QaKQE2GDS
wIGfd/1WNCrHpgR6z4WaOcMbyc9jM87Mw2J8vg9t4OM+JiRKMF/ps0CpQ2roWdoLvSQxB7Dwx0dw
vSO/onbASkXKZXZyAccN+rbF3h/+gklz8I5+C59YAFTLFKlg5CPmnrqBuK6/EL6dS6e0vDAtuNoB
I/z7jDST9wU42EVD47nsxwFgSKSn0UdYxAJYMl639m2B+f0VermJFxjkxL84sUvpb2F+kKuv7xV+
TCVaFV653oTtXvaWJTvdsa0m2BLOR9eyhCX2NbmXnpPfvETQG44vGLZXc5yfwjVffmLAjEzfsUXo
NZm62mwuvYFSTJFzSEW4S2izJaUbwqYKwNS9otx01QL6S48ghyQbCxxamDOm6XywdgGfHj058Cej
yauZG/ZzndME7UKIjNhlfs59oa4G4fGnnnSQSYSpffIYQdJwoDt9zSRZnmXuy4u5gX4878wPMyfr
foySrQL1fIIvYzJXiLjxdr4CDjzF4ugi957HnS26LrFFK1vofYm5g97VVkGGAzpoYBmgTOsdBriQ
ImlxgRbaZFuxrsM16tn9YlMNYCj/JoX9Iah7txGO2cbrjmABIMJvUfmrvwzXq+clpZwh9SWzf7R5
/xIq/5cIfbHvHch+JFGuXCEWrzcW/VgdTGQL1czqJLRtroYOb1qFobqOfc+0xTpsU1z501nkJ9xh
mMnPEeyJUjYRv0Ij35ZinuAjzAZ7aCMdXGTt+paw7VnHrObAy+4ctIhnLf6LC8WC6W/u71XoFHKM
sef3DVS29Sja+WQoCQqlAFQFGklPDgfJT3+F3dvKt2AX84GxYllBeINAvJa6N7tkYhGQxMQc+kC2
1TxCuwjinAfTHYxKofSb6yhMf0UUdQKZxQX1lF8aO6/YwEBYT1F3VQ3y3BBpfzclzViEwH6HeEwe
cda4Qz41fQ313DHnaqTQELK9mqILEaVtXjAafghUHI+Zi5fLUbZ9mWAaf8mgoJQAldUx8DmcEVAe
0oy0lVPJULZQbld2RWh949w98aLlsm8VvvJ5KEY9/kh9qCp9H5UnbUMDQcYwlBvZTJUsILzDGukt
ggK0dIQOZT76AOIje63jVRZoYB6XzD7gW1Z7z/KrJTBsP+RSlYkXmodETO7QJtnGccd+W6GFbZ8t
MfcpoPNyXELYEsQWjx4WYwXGLf2loT6tYK1McQxmzTFcGlP1cvxuEJzQQdp9IMgkREaMz+8bj5tb
L7XpPXIBUTaNmgIwHuedi1bxbKb2lZvkTD9rJsz2k7BESxgWWOU4TjRKqkmBNiE9XUP1eQf8HBNv
s5XhavR3Ctx9N1P60425X1iUfPD9W14HG5Kiz5Qpxi1E0G9D4j1wRXFM6fLiwU1ipxc4ykEjPpcb
xHPlKgJZK+QmHvFVsqOSnip9hAtVCPwcywVShqpv5aWy5lpsHVBcxCXvOjqdesMVqspUX/Y89AAo
j0vZiEBdJglyPjodwrIqWPQt8Lhh167hutOhcgV03PlzM4zZKdZRtMsbOdZ0pVs5EqkR1xaOssC0
4NKMbXMK9ORdIcMwKZLcZgeMY7raX+NbwOAIRsDbKGkEB2+MFuyvkGzXuZyDG4w/bskSuccctIgi
sCqog8bChjLLb7zB6wuMZGqJg/MZPaHGPB8yWFR4yW6zbjrxNRvh2aD6B9elvLJR5BXAyYIqbvKl
8JElC2zIe4uSBXFS9Dkw3r41sJxo9fht7hdvx1cGRhELdv3ogqBYM9U/ygkbCMd066lPUI5QOfuX
S9/SwoPBamFbOFYbEuMchcPcCUmVIew24wRhsnAQSI0fIk1ujS/ibpox9tqg8kDWZZEOHEYLLHY1
xSi+YmHTHebRkBsnRll7/rT90kO+4FlQnACo6FLafmRiiao8PFeN1PCdnRjasr65M0CtLoWBH5IX
mHiHbXV9gMdBVraw8K9UvF0w07zDxYiiFdLzqQXcfEm9UH9PAPgXNNnWmy1B9ZB5EawPQK7qt6Oa
/LEWvHtF3m92NUzJXWMQWtfMzIfxDda8N7WwGJj6XegjdRCa9XOVKd6woXenNKffW0mePJc9Iegy
2/Fu+UA8qzxMUWrKtW14OaTTTZjwaddvY1csOMVLzfHCUilD6A5MD3F/w4tkxX7PWHrqtLSnGDOz
0EC9wr1hrlWTuXKY0vu4kxTzIvYGjxV9QqgxxpRpLx8GNeXH2ZuWxy4Z4WcDN5cCIRDDyc8pTCPm
nhy2flbP7TDUE6Y/WFrpFTH9+JiQ8XJVUYNixj14Rgw1MhKEKfqhXR6WKeyPIINPVb6KE+/NNSPJ
R9x634bY3StQMrBr9xXoNuiJEfcnf0U8shWTej2ovrtPRLjn8M0AEahPr3WzBJD72x8Yh6KsCbnG
xsf7CnpfWyouhjLOzQr+53QHpjlIRhLWFTGScqhO/NKDekIXsVnu2Rxcon+nuxzk1BJl6VCmW5Zd
WPhD4gQ5i0bS+Zsw4P1jlHiT9OGz9ryLJJS3CRt2SW78OqCsK9fQQ/hiPvNapesHzUZeRas891N3
GxCAHZE8vo4n7KlthjZBhTC86NJfPBuSF97GEeTv9LYH5lAKWMGc0rnxYIsNNVCUoHuNNzf1mP1G
AR4pBEmqEdcpTFEAvYg+02eRAjLAFmwlqsm/eVn2TEzGEEKLrTLj9ADDvm9bOC0lOs6b1GffA29g
aHUNreCDAk2DH7iHBX3pYVv4ctHSaduZbUl3ys3RjfTwFSBBfTxtFh6DI2Hh29Cp8TC4OSmzxPgQ
RWTqW+9sesm79iJbSPwwa3gMOIyxS88KtRtA9jnFkfqxiRghOr1GWm7ET6odE/SaDUIIZjxj7v8c
pBA7mCM8QMcf1duG/GWdTQQrQx1Yqudx51yS3nouHg9BOOwH01wro39Fjt9I4ifgrJInmVL1sQWR
AboN/IMM8Gwq2gAuFgEPTZUvWWlwGBeTbW+tCePvK5p9hEpuCT+dzZ0qE8/DbpReZUycViG8SESg
F9D/YDYEg583a2ZaDyheK/jD9qUHPW0xQExZ9GDtlwDFlwqfvQVVEOstjFHLoB98yLSgJ9gPraB/
ZI/dHP0QMjufWtPPlJL7hMVXyBzcWyX6qehh0zG1droYmmEXDRvdaxGZO29J+m9oY18dzTAJbnha
zJl+TBk23zzicj/YjhUwA1r3eWP5DnIsbDVJhL5p7FAVY4Sz94d1vrIUo2nsz6wwU3exJtg9PKou
MYzg//wFpOanDiW0Bx/Tbk2vsoW/YNr04FRgS9rZuFg1v5/WIKk3YoObTJsGlM8EpbbJIwG/n2Qx
pVjZhs2XjOEV6WD2MrBWYD46dE+tpP4Oikn/ek3jk9rW5H7pSSkWH6dLRAw+whF/A0D7uGXpshMx
2qetIWSXtI7XLMtEhaHUk0XK4Z6GKTJIB/8iEIQ9wyB1z+18ATnW7YDS9H7xmzuKDRXfkHfTAsxu
2iTarxFySzYhIYdb+r1vort8NK4CtP/dEefXU5RcxCA8NJRdhrN9ydR2JxZOji2VcHpRg1/FfLub
IS4rQ395j7JeV47yO8ooucTzIjDd2HSFYy0uMYxeS39wuuphlfLNEVQIawjejwUvFxnqaIByyaMC
BizuMtcaljDaEeC4BvkAos3uA3AAYB2ECMts7QNeLqsDaEEbeNR595KFAW6sf3bMX3ZaoskGhIp8
kSl/SOc0K3LWro/A77pSduobDHvGYgCBHD4xQtUcRidtoWCdVcUts6zQW/9LxczbwQXnOleDglLP
fEC1B9uBbP1JMba7gjPVVNO8O8u1uxg5PJjsYNMQh5R2b5I37XHBYGiv9KLqZk5uNJhIOz0Nt6Fi
YyFGQQCJY/I9hCNHdhD6ilyGt0gvlJds9BHHhfiXIteoaSUEtyVzyXc2saAAGVUXa0NgV4yaFPl1
x4zxI3hrOXbM1hb5FJ3YlPSFb9gl8hYMfJuyvAbOklV0PBtL5aoptzz7gDXTSwsCPMbic615gsom
iBAQytXFCNBT+xn2xwTEzy1qLyHGBnrvQ1O7htuNpz0LN7H2wXTbMbPML0nQvw/5iK6k9eRUdGHG
K4oAxCqlY7SXHaGFIkhzHAPgm3zU30izvMAD8jvHq4EPJOzDRMv8e0K3BeOOOIakNVDASsR0n8Or
aoObUYUyHxIOL3jLGO3fYUKeV0s3wxhq1LzudPbCQySmYS0+WMgdyj5YkKu3TB8w1Gngo8boNWYs
P0OAA8DLOlX0FkNVl96KFSZDiEn9Hkj+FnDkmSLaGNfFq6qSgQa1a328gg3HDloA+Erl8O3Scw3T
iPWDBN2H1wQPaL3PJ1IMZ7VmC94jD+s/WTZ9oejwaM8m7sakCYpmxgsGH6yLDX7eJR4H3wUhR3Uw
jB+w4nlxVLFDEo/4RSz2bgM3v6tMInaIbjczKhHwLkRwgxJpBMzJ3mE4dmYOp9s1DOdfN2f1dToF
3wMULxqJmqUiYN9gDrnUkVlWWGVFz7x3kDOqqYrnYNxl6+QV67Z8iDU/GAVDnHYcMNAAseu0bhpN
cdAd+NghrDqJl/kSvnx36LTbvNzSnqZFsK70FqDTVjeMkYo2608+x2OF4plWIsVjnBHR0Da2v4ry
6Xpg4s2hKUHJ6B3grAZbH9Qc70nqvmdjfOuH6kp7DnK15HHMFVYZOo9i5E12DUQBtC9PiCciBLlk
ETYAEQQ3vWiCU2DsAzzp+B2XeQqsv/X2qc46fH9o0glGlQWF0189IBUMTbp3JxlaqH7J37gBtFwC
s15LwcmD86GPZ5P/3PYr+uzMCwodDnfwlgUY3kZdkeKBVniUBwui/1ECuQJ+wnadxnGiQhHfKT2L
Mk0MINh03XtwZalHRC7CprMfYYx3DotWU1oqE/M6gLFQOU2gB+Z8DY4DAvcO2+pfR8GMIUQQPjuS
/sT08bZBIEKlzZABl+T+LfG0hSPVEBS9Bhcq6Wb9AQk3DPDNzA4wIzWXM4CDMjZBfO9ZxNFHKoNr
GPSeqA/76I3AVWQPLNuvhdreQM9Yz8CJawqLQKrSlx69wR1F0NNzdr0FIYVueeLHhYUKpns9mgqX
UODYfZ/V+ErWAUjYkO0mzAt+TF38kcEMpu+67N5Ns7zIBEy5ENIlxAMBPPpm0+x9AMW3UnQJLsZc
pyhyKAwy4hGu68nwQ6I4tAGsJTw7tYipG55wTtnnBSZqldxkUFEW3vfny5o0U+ihHMUect76G3Ib
LO1r1sOsHfuITy7jZtH1iIIcEBWDWVoJFzMCOLIhsDmCbgDvUVe5N4wIwlsYcD3ksu5AyFtfpHAb
eIveHBR+O/WYOQBE1AxWW1Z0+juCcq767h8XsOkgML+tW5jEFAbDwWLj4bQHD+jXlIsHdL1Y+qN/
gaKwK5CUyMsuBKEOzA7sVs1wWKLwo4165Nbq7L7z18MWNfMBi3Y96ohD3eHPv8Y4w0iIkPWHITMO
i4hcid6BqCQ2D/Awk9fg0ZrdhgdcNSnIW9Dohmj75gRGHhve5LQ+R1ZuO5jOhfC3UluJ0whU+2bJ
yyxunxiiDLBmt2gugHc+h6Padmw+d1oY44Q7ZQA7FhbyoMp0kz151DdFMsofo5wXwB9+dE/xZi7P
OqM7BUceQMwLRm8rcHHXL5cSCbfHJfDD773JOlQMOUw1O7jPHjBD8cvAg5Bb+V4RRjLD4a4AUqP5
Lc/KhDIaRPacpMB+khilBfigUZn3cODJYNF/hfFRXuil5z8JmWCIBY3fTrdwP90MqG/MTAbVv+Ag
HsJJhWzzq+7atQ4HLCPPj5PapgBvBWw/Abffr7G7AfgAuzxN1G6ZqXqjkwTDpwnGu46I71HGXuAW
qI5LZE2Jl3Y35M0zZZidA8PXpu45cLncm9yubzuJMeEoL+INY5QuU7rQZ/H47APyy/PxneNg2ouE
ocvtCB4H5BU/ERB75hQuILSNyx2I0h+9aG0dQLB9m7hsKTdULjtPyJNBbNavDlkTOAA42nsigp+J
6oJKp3bYBZOP4QHTr3PcOyAqiSzQ7w1HdWbeOb8Zd3qQfeX6BBOsKLc/Fouqwcy2q4VQsJkWWQwY
X56cYx+jT96GTKxlmyCxmC1oClT+2Mp0O/YbkCHE1LV7uAVjy2yjue6SDIY63q+F+e/wjtOPfMUM
xxIC8A0KHwQb5+5gpglHesztPs/mfj+EEStFmqpSial7yHrUAKj2ox315LccFoSxYb8k99N9P23h
/azhurrCdPAI99nz5EHfcwImbNfA83b2ETjtAHxf95vBbBgyqjsZoYFvjP/IwxXoLzgXGGw6cggG
Ciu5SZIqiLH3pxqq5TivQAWFPVij0VAjxa5efExknY872TAgFUGn96AATDUO3u6IcOZrl59bCY6f
0mfwUHV++mNpN1M7a9I6jfEZULkMpZoskG2eyLtJtlvt8gReOmgMb6JAbdeWorRoFaoRz8Pn0sfd
Y+7lEbp7TfYjAKuLGd3KbT8CTg1tHp58K+VWkFG8e2x8BvNqwYLPDQB0eTN24mcD7N0Dy77iMXuk
ZHhv4Z1YuJR5L4Ay3C5R/nSVtCq5aSfa7IAav2Uiue48fZ3Fc7yfdTBVXRw0v9q2EaeoxQYtoEy8
VBNsT2cdj9ejBw6XCtljt7E7nLYWxF0AbS1y0SJHLoZezrsmyylwGYRcbIpPV4EQ/knyjR4Y8bLK
Mxzepv+Hs/NYjlvJuu4TIQLIhJ2iUJZFb0RpghApXXib8E//LdzBH60iQ4z7D7qjO9qABZN58py9
17ajX2zrZM8Ok+bT0j9kSh/8kHO5D1DzjZtZwcNrHiNeM/Y+OqfLFN7hWN7O46CvYq4nrUITjOC3
CrpROjQ2q9cxKX+VozFsRpm9xXX3Wmfj9YSUAtvasJxEWjBvZPaUorah654WgfA6F6nrvJ3cotjY
jf4NijypiN30vdaqe7DGv6skZuS2dC+1NXWooVkYTbMoaH7R4e5o0U0Jump9SK4msiromBMaDKGv
qv1Vr4kkwDGeYnwgcFfDNv2WZGtDJHXI7VxG/N4box4iP86Qt9JP3/WLaexGM805SZUvRjt5wENQ
4spM3Sxt97zEUYi+DPc7U5PsgJ7hri7yEbqqecw6swej2NWBZlf1SzQCuy4bDvcsXN7WW4y7CYYj
eHlwzHXnlruINIxgNujpIsl+6yuQrrNTOrvarMKtbtf9tkviKFis8L3WYYvabZjsesNANFAIL0BW
J49JV4+YEWea+QnfYZ0Cgiyrkr+vre57T3/0imHxa8M+DP2sBUncjBtAlXjqovSXwaChLapv4VwV
uxT25iYUoTqge+Zzr9oRTXn4EmJaPZXaMJ/T0tsbGvk/dqSqbTNZ8PYK+s5UShVvLF8qA4TEU/dG
vx6l6vh9FG258+zhlkX4VMf9N3JhelrWrjoj2q2AVBMJrjXK3uupyoJUWWEAkQuwp4Y7r0PE7RhU
hSZ50y9lld73OoGEEpDqVhWpsxkIot6BgG5oMEtx1uz5ZXHM/r6mvUZhSZulJ4DFi0ugranj27go
jjHT7g0rG7lQamxOXj8zMOdQKZLmLa+r3teJGtzoku48Ou80aNU8neBlkkmjU2zMzKpuHbL0AEFP
ZdDZi77taZVvqrpuch85vouAQudo6olXUh1RlicUn2Ic0qtFsGdI4zdrmc2GRUuW7nW80RIO5FqR
PIN/i37FJU5GjlsRNJnwq+C9T9RUSBbxBZEYAr7wUhEdmUtq9eXsHFO5UBc3oSdNBoNlKn2vygh2
TDxtyr/QL34mp8KtLnAFEwz6IcTXNCtSChu0faKeovfSDi0nqIyw/DmW+KT+88Wwj/KIzDX7EArB
hXYrIbXI7mYVHs1M5SehGorwKInvkILLLy4lVsnzn2aR1UTJUQ/9G/Jv40K0iPY6aZe2DlH1UU0F
kT5rV63M59afl9BJaKimlhFYjBnSDbRZN4RRSmvbr5mav2XgPemSVN7vRQOLlM1Reld56dRvaLA0
2TbOjDjeFasbmFy4nv8lEnnH/P2F/GzVAF/+Bm7VKhJeE8kuM3+bOOvmJZeAeKHsyG0aeuofO5Xd
P2OR6lchO95L6dY0RWuJIsKP1JLTZuePQkLgZh49Jd60rwT1H98YZhw6Ks01jhf+wIWgPvMilaN1
DY8YDpij6UUU1LO9cCCken/5+x34qL7jWjjywFWg5IU2/qfyNImkmNu40Y6k07l0fDzMMDKdg6KJ
4m06SRwPtM+3f7/oxx+4wncwGSFaRlB/GQpT5NAkXJK+jkkt8wPlldoNnS6DKE+1/2ypRKMsVi8l
IAwueHEvaTYU1AGsJGE2dAzABRQS01NfCFyND2pQ6WKHAyRNXK2JePJC195xdk2YYsQnxmTNvTnY
Ton9sM1cvx6mxL6T3eJOT1Nu65y/49zMNmUtPWa5Uq/u2kKLv6dzZlx3WqdV120V2V/xFz7c8vUP
xKJIaA3UgA8vOvQVHHO6Hp9sdAdM3GOkLSONxX2LCO7pPz5eriVxSYDnc5h9mheLUJTnsegRpwA5
YtfyDXB5eeCwrac+vHUxB3+/3LrO/PENr5dzEI+i0CbY4zKvLhE5Ew0+mVNeU9IObe7uMk2bnsg+
zoGLT+ZOdMXyQ4i6+uLl+jeJ7/LS8A5xcxkk6GKU+vPr0dqhqBw9zk+NFqXsaRxv7Kp4jWKlDvFc
Rmd9ioarIkNbpTTrTemMnv/+4z9safx4kgKhE+kk52GD+fMvsIecYzSRhydlUuOIPjlRsXt7YUbq
aEba9MWi/9m9RlvN3eYUh8nxwgaTGGMnyz7NTohlpu/FQsdwyprKl4sx+LxkCEw93d5xdP6K6/PZ
C2zBhcCYKNnE/zWL/o/JYRxaitO4S0+q1pYADwfyOi0VPGq72f39nn56KdwwxNjSfMF6+uc9HTWW
LtE76akPZ1pxcE3XH0T70cDN9PdLfVh+eXxYlP7fpS48Kppp9LUeuyn9mvhNdj1Nd7dZtnnWLIHd
dpB2hvqrUNLP1iq01h5xBS6v7KU/pZKD3WSLRqz2UPbbGizDFpF8/F+V6+svM1efj4Sz8IFsk3pj
2OX6nBLMMujQ82w2SzZWj6NS3J7mgTPJF4vwZ/eS/cSyVlG+rov1P/+fN6QjDwJFX8y7qaXVlulO
u8WGigI8Z4YEMmP0l1n/z5Z2fibcDj68tQj6gFpNLEVsr8X3l9tddeiasj5P1peZx5995SBPaUDx
4mO8vlhnmNbBV2x4ZEZXz9cmqB6/8pb4JrE8tQ0b9yuf96fX4/OmQULIMq/nn7fSQgxQeapEUZEN
5ZXyRHwtzOSBvF4s0QszmL9/BZ+tKph7kB0Tpsb+uX6Q//PkjEy5nd2xYdD7TnzGvB5JCIho9SVH
u01Gik/aH2oHZM9ffH+ffQssZphGuLfUCBfLZyYrknuGJD91cY0JlFxBgPgg/lu1/ftP/Ozl5MRB
hDTCdJeYsD9/YghaGfFqlp+ioak2bVX/0IaWz74zumNnjc5mrMQXfpj1IV1uTlgVsa5ToGOtuLgk
qQZtPnttflK2lt3jFmk2Ii4QuA9dvquGYdnLSJMI3fpkR47JF1f/7M568B6ppoAGfSB1VCFHgDky
shOWhYiA7jrd9nn2VXn3yVJN9Y6rREB7symX/7ytMjJFYcXcSNsMGemv/UUv98YfoqRf/fcn+Mnt
xJlPCiRzK6546QZL4tJw0WGkpzmZmwM6a5zmVi4CpetmkC9kMPG2XtXjQF5xqy1fXP1f0OjF08Th
Kh1z/UKcD2/q1DeKsN+Ey8dJbBBfv4zf6bujOsvURJNa0NU9eUlkxIc4T+f5KDRV/cP8Me8VsRQT
g5S4H5oh0ApHGP4YaWOMUKNQjznS95cajcsvFJax3IcgrDBauyXADLOoJUHVmnKy6xb1oBNYtphf
UrLB3xjfyu+F3szvo61E6NdIljXYQ3X1haHyk+WBMyaOSgf9hi4vaxzPbPuWOjM5pWxn343CZsxj
8lahlrI7fPoi3VB+xUezQhD994f+yUIIMAeqDb5FT3zIQg4ReZWhOSSnKh44peTYZB9JcSNbTVih
lHee6CYz+Ps1P/lyBGs9JJF1+UV9/+c7nVeDNcDSTk5Wb/f2LtTSJTsLiXLr/+PHYcfjyII/HCTG
xeIHhdXTE7GkJ3pkNLK7ad7ooi2OyqxpZBnTf8wGxkdJhCr7yUp5AjJhXFyPTh9xlrJJT3kzNU/t
OIzkshH+gu7P/O/VBzU57s31Nq4lyJ/3cJ4Wc9Cing2TqiCQuTkEKOWpx00NthUxcV9c77N1iIUW
5iPQGeA2F+uQHrV25llWchL6Yr64Y6J+delIiwvftfoCSvTZqWOt22jy8A/k1Bc/bkQNrul6ktG9
S6I40LrFOYae03+PPGe1zaWhfU9QmY5/YBnmGrVdNr6hTxFfuNU/O/XSNlk9givTHpPun3cZOht0
iU7PTgBF9H6TVnCL2dq0q6gUzXfdK7srlRqjs9WtOXmC4TLdt/mYoWfic701RnhNCOeQxaZe7HyR
vfDJl8uhjKhtFu3VdHrxt9V9mUzCXKITxhzhq0gY256ZN5FZJCUlXRt/8dV+ssFjO+VojVaYI8Nl
o6GrNSnlai/UU5eBWtSLrr1CjlSifSNH6CWkWxRtI75j+4t377Mrr1mMkg4EH/HllWOk9w3pZdEp
EwmRDjaiLe9YtZVjbNwupr0OK8Tet8TJTl9sSp8szNLWIf66/DNf28U9NgGAOl3tRCcErOW5qczp
CdVbF5BxPu8srxlx1BnMyaSYvrjbn3xvEhAox1DQhy6Nzj/fPDLKokkxHjhpg57uotaztq4yzF3j
JNoXl8IWzf/ZxdZL3xbcErJPzjOX0AIthi1SqiQ6aWSUTlsn0qdvDOmszcoNfmBihOI/GetD1tXT
1m7i5LwAKryOJHZVTlcd+1Za7JjOyXMCrHxL0+AfcgT6xieLbkY3aiA/jTsqlqZR7l3kmfPJJolr
X7utcWBX83wZ88IuytGwdcAf3zgjaAOk8eXktw3Jcrnj1BJtV8W0o0tL5C5g7Q4D6X4d/g8pDwZr
xruq4ua1ygY1ExiGt8aOG++oefNyMqZ4eqWUY5poD90hg0cMxMZgy8npD924osb/oFwXH4tlNQKs
T2+bR70g0Yagq3EmujWf5bJBm4Pxw/OMq4SLH0x7joPexsl5MBH6AJCRPZLTuQgkJkim63BuSgM+
Qp4U6Za+F8Mod1z6s0IW+iAm7dEsZyuw+Ypuo3lB6MJ2rF7oqdENRc613Ot4gfwhkRXrO09oPVwu
vjn0Yksv/BvS8uy0OA7Kgrohsostj52b/9KOrsGEmt6T5PSunnt9MCM89zTkATF7z7bWvoPa6o+L
VqP9xH60K9ywZhC2pHexXmBuQ0VN0dVIH0ajs5lbBwqQSahh5WT2JhtXf9G0KlyKTDW7ijvBPU+j
K60kHHTTZHm9ndqVn5X0ltyOy1h+Fb3973t58d6uEogVKAVr7MPCUGcZiWW4AE/WqDWPqC4NZsUt
81x0cNn1ZJOaB8/LfBz7XDzIAcsxEhLcJEuZF/syyuSaltnumS1RWVYiOmHZwlEqnSHfl4aYEUzp
zU5MFWJcVGTbGtbc1huX+Tr1UrmtuowExKzTakH/ekb9rFNpHk2yBHEgt+7vqcvlrswIl5RaER76
cawjNBUVbIJ6BsMzpNWd10Gp5+dJxtTpeC4yS2ABr52bCi/CdaZ1DHqzRnNOPJP6Ht4Ptu7SFOeq
pImN5OubKNEPM1+NBz9G+4cYs17UyY0skrKY7J5sqx8k5XzcbkMUmZu2FMJF8hEbm4FYgL1XLeYN
no5s1+hOdjtOSflzBlaxVVC67x0zb26XrB2e1aijKc/DlR021kysufuYDkyBp1qhUDRUudyh0g93
Sk/77SJAN6EaMNLN36vHT3YDGmTQKnAfAhK7LOpiq088oYnk1DU5eoQhquP9ONpIp0ulPyYmdohS
c5z/fo6m2bMGQdDXtz4cbw0i9awutuITCfa4HTRSFQmDjI3pq37Lx1MYxapHwNEau07I2sWW46Lo
wb/EC9mp2sLQI8wnGSYQ7sHM6/bCSYw85F1dq3A/mlby6z/eXH4c7SykQtSVxoeUpbWJYIsh9I7O
mIhzLVP9ZJGPeDA60QRI6vTb2Z2H/1qmc1F6aZLxgsVh93KXTUq5hOYIhqSo4vZOkZBwt1D+bYpU
4gUy7PCLyunDLV6vx5mdc4/JyERf997/7cYsuYa/LfKOhLQm2Qb1rHM3NlSaG+Lzcs6bBsZQVyXJ
grIJBffUEQL8xfv02d/AAzZAojiQcS+7vdbUK88ae+oYOyMvNzFH3yGzeVs4mYFrom5uaGIWkDBk
GYzUIV/gbT58RI5OKc8ZjIntv+2LP29BnLhe6zLfO6ZaMT0iWF7YctHH7wvLHp4k56MjAXFfTZE+
lKxcFRH0v9F69DMu6wwjZmjtrWiWaGyTp6Hvp9se19OjzER9K1uIdX9/mz8UUev1KI5hs0AcZUr2
56803VLIugKfBfvgscTD8WNcmCIIEDDHv1/JvKyg1ivRvFzXB2A6lyVqHtctsY+8wuQ+yn2GUI0W
vjAbbfv363ws1bgQOV7E7gAa4Xdd/CQb19E85GAfSren74GUHKFZkbWozbtlJBrTJGqMCOLabHyp
kD8WvYalUo+S9IcmO7bv0pHJM3LIetnnxBPMp6Rx4M6hi8ww2ztNij2rzn///e9e/6w/dmpHX0P3
XOwq3CLwnn8+icRLrKGdC/fI6QnAQrMq7qZCR2lSdV/sD59eiv2BIzjjSvNyNemqprZqXn3EeZH5
nOs9knOlhvMYmt/+/qP+xdVe/CqWEIMzOFEdH4H9epmNojZy99hxYsLhuNoN+znaGtpMFq9BzjM7
rCQXV69PLfaaQ+Xa9UGsT4iU16/SKz/54eyJ9Ok5oDm8IeuS8z/LGvGFspgYkB5JYp2v5kZbDqjo
rc1EqPIXq9enr+FK2WdSJdbsi4vn2Zi5QVk7wdG0SkwIlTm3v9cm2k9BeOQ5qqrhFT3gPCPjVMs7
QE1cuNjG8qcm77XCJzJD3UszmSIA0asYrQwTDC99kngnZD3j41zoX9HSPvlEHWa1OiUvbS5wYn/e
Hp0AkkZjnntsZajDx6zih8Uov7rKv+lsH94JywVSRrQmY7T1Kf3PUyh44MQRWnD02tq7wUAvYl/N
cJavopSIbH+kGD/bLQqtOQrnAHB+fWKEy58EKaH7sZRVdlvNWNT8kJ8zgDdpv8ws+bj5ECwNnY4U
THpWyGj+/BsX3SapuV9sFhFylv0u0xXalAL9XahlMarL2LVvO8dNvidKjlg1OR29f/XtOOuU8eJO
OczQ6SVB+SfN5OKvyIeayM9ylKhei/pKOIucHwf0Z+0WQXXa4pcsu8jPR0FPVvOyzcgUYM3tTgCd
0nuvjwvU/jfOmcWr46SFc1ZTSgaLpq3+jCULn6tJGFS9VufWPCtfwrNybkbZttgWymp+EVOGPBLX
XbO1HDTGzjjLX1NptzaRku4y7/O2LAv0b/PIAaDNRmBHoFWWDbgZo9zZvRMCtsk1F79mq4rwyjbb
Yjw4wOIeFCefK7rpmDqYV3cnM6IbhGgeDOoAddYOkNvgMp8hwr2QbjyyctjJ9JSVYxZuWiMZH6d0
JKdZzo3xhk2upfyixC93iweE45S1XTRvWo5GMGZdXEuvHie3F02IGJjwbGBdz+cZE2wd6eGVxuHp
lhaHPA9dY0XbSp+8Kmhgo6wSelP1fqM8suYJRlHvUzHF2FxFbyGrHot32as1QgPi0otODvK1g3/i
OZZLe72k4aB8bY7q39rSaY9amkVq05X0rABaVCMDcxAhQRtiCik5pRR+NwFZxWoUHUK7iBOfxbUe
/HJl9ed6NL+NZmNvZ4wlu6kA2nhMGto8fCimBdBBwjvAdJkOzaa2QyR2Xtskv3BD9Mgq5xIkDt79
tivMl2owRxivro5zcC7ictM5tEt9t9eXY5w04ffQURWX0D37oANHeircJttVYzi86c3UX/W5rbn+
WDb40UtjaWF7GFnLMZ1lygtEbJdio9Ri/k5E0dWHIY275AyMuc035lDp2XXaT9VB4a//CWLfebWw
T5qBMejta2rwcCHSWNVTM7XO6CuaWfU+QZeEBa7XWkYXavLs7qwZA42WHixtsu0WE9NS7XjvJQbt
BXNyirAS5ouSj47Fq9+Wjvq9EB05bcI27BIffbh+dOZFPaumTA8Ai7RrDJLRQxY3TX4IDQfLkp5g
howNU+0wEqqtLRzjFXB06gSIl9STLtOi9DWj6ro7LVPaZs7n5TxhtEG3qQslDnnS5dXOzjJ5g/DY
CxLcPuImnMMZtB/CUvlQItSv/MVAiLbLbKzHRcdJs0/dZdyVZkajxVmIDxvmBp44npqzaElysEJM
H9/jLI0wHcXAlGxnPLVmmt0JHbmlz+Ox9m4fZTuVIRZGltlp2ckBwfyWYvhXmwUN+kMTdjGG3s5O
/AIJ3HcqK2LY8EmYb1iWXM1XQ+e9EWhiPKSxY+70ptZhIwyZgW4cLjPEBURPgazDWQb6PGXfYIDX
q95Ha+70ZNECmjceCdFZ9zs3EwdT16IUAC27FjddYrfbxdPVtaVFptoYTVYGgzsveK/06ilO4MFw
JBp8mejNzTKZJR74FutpOY1zgYERZNA2zPPhxDLm3gP/Hm9ClpprPRvnWwZR7Vmve30zNp75T6fA
7xIzlwzxtphn7zyKsZl4XqV7K+JBHF2H5E4+6sp+z3rygHPTSPatabfX3UQUtE/vx/WdbCoV6muN
yUxdRzb9BGk/29MEkQadWYWDdux2KQiexzWbDFl1mCgg1MpoX62FcL3bErWQdgzNSazEFRzEdM8d
uamnKX4VSZVD+yq1XQTxhYmdmB40xD2oo73QCgQy5O3c6f3z4FCb+tj3QhfAwuj+E2WteUQFDmNn
zLNutc615ySJ65c8dDqs4bqtSFMvFdazCaFfKM2O6rtT+Fno07d7K2RRgvy/9PdyTvJbBirFPi7m
9MpJiKA301gE8TA6UJSLLNklKI52OcvsWfH1oRh2rWQTVlH7C5fee80eBWgfVeUuJMt33nQJTnC/
a8gX3eSFkNPGAUd8XyzSeaOB5G1oaFq13xeC+TQE6FvT1RT5cc0yHLq+NE4Ntw0DhR73aI29cDx5
MUXSFpuZsy9CL66ZA04FHLNEDx/1JFxwK44NHlmuVZlwpaxVmyTN9CaP2cMVgSfWpq4161sT8etN
QUCPbmjvWRTnlIMT/sYwUtbvfsCVECllYjnJOAin4eydxkmk172ETKGP/ZIfugyATaRb4imONHc3
iG45Y4JNn3Q1CyKVaQ2xHHdpEI66fCFhlgRgt8XWnad1uRXTmP+eMrKuGR+Y9YEi2jyGM9Q8WABO
6AT4hafpaDKUjoOsxWeL52JYzk7BTHSjTH520KcjFsVutO1nMTrO+ywy7bs5R8265kT4mMOCp8dQ
15/oIt9igRqQt8ee+VpEtToi62f7wWdabRI7SbeEU8+PXTiwzKio0JcDY8rhodM5DzmtTK8sQFy3
c69WYEoqiyCNFf9KxjYw7yXaUoWkRoCmVeHSsBb7e+IkhFD7SyKZA5nzgGQ2DY03PFWWvqEUCG9E
PIY+LDM8qfjzNd8bsupYpY170nun2ot0EsWDtYK9QPugPNfZJPLAlX3IFdDTG0mrL37BL/4hmY/c
GT0JqLyVhU4kEpXSADmlS/N94sXy2SJOqPExb0x7o3XBhqNkvLI1go338C5UsTdpSg9gLHTWjkLx
FrmpXuCi69nWbm0gFSc918Tku1EOQ3Hqs3cHJmR6nqtZ+96ZZQH5QJXznsyvZYuaBEB7lpoPELG0
Q0EK95rISr4XcZ8HIUJzG0MZ2Y6u8yvtcvMec5PbbxGYhnQnE177yjSy63DMUlYuZl0bhzNdvoHA
pf02WtWbuyHTWOY7BXyXs9x8wsetJ/9UWez0PvGTcJy0eHB+84ks3cZK9WwXp6w0pj4491jzkYGy
TWbvIU8C33FWV/5g00gLhiVRvzFwuTbogGFmd6TJQzoBA8YCUJcfCmUOP9iQI9yKaKOvFcwQBY4u
lIfaMsm21OBHynHpHph/OTVOP2niR7MGl2adHu4YkBnkjVXpKez5zDHeasZ1ytc67XmN0THqjbiy
bK0ud2NsjsleY1yx7ZM4lxuM/NHNLL25BdQ3i2enSp0bVWhO9yjysYg29lLyljJXMTFCdMULozFL
D1SZYrgpScYY7lo1ZE/MRNMtdiAVQiWSaCvgdB6nuEqf8U4D4lO92KfMO66U3vXf5bxkOfC0rnmA
BGkcqFOTHR9ZA5SvDUP71ErRpUeZVuq6KPLyvLD77mXMS7rxYDMiPeZG7HHVZs82qJUrxUj8Krd0
M9qlImv3IEcsVt+quTKYki4QSiaTR44z7FYnlKnwMZZbLOhZRV/Vq8Yq9GdSoeg8VsVBVb1+7U5m
/RzqLpbPCVlTs2loxG51I5LvqUs5a/IXnKDXzxAF6UPgSNNbyAcWZtJRlm3rTxlEPcqt1ZCcJndx
GsZADnLz0FLhUggPVfw8lQYeusKD4N2ZfK1YP6vxIGDu/FzaZvjuRfRPNgtkiTvT7cz3elnmctOX
rh04wzJck7zU/iRIQ+2qfHLKTWWADK1INFNbzWEvcRlInCPkFY3fG3l/11ell5xrw+32EDKZTOmZ
Lm8FZumj2SNmCUTmJHf5WBnXph7bP8MGK0dFnA2rgt3Pb7E9d4dusez95MUDH8tINRvFaC3DUWyh
GEHDFAnQsTJZNpzLy6NRye4kMnxM/LaiIv3AnM6ecFukML37nkytdejqUHsewIv9SLJxoLKtSTGw
Z3UOJelYde8VP0ZvyQKHxWfnaM7MMS2cd0boTC+4k8hr08xM34Ov1WFezK5vhjM4MI4HFn5mxjKe
MRrMjvP8XjkLyuYCCz3/vjJP9O3aO6OV/dbJiUBsytg4Gm7c7bWlWfZThOtj1Cfn2A9hsaln034P
F8Zk9kKWoYdT8Co2RjdAJ5wExIiQphKGgHUsSYhkCLQlIh7vjV1XbCwnlVeakc7kgKfpb8ehhCdo
AwImVXNgO/UQwOuLAyttl9c87vvdUirMROQXPRsM+1C1aU0Qw7bYmnxa8xbJYUeeRoYYMx366Kbp
h34PMpdjkBtWb+x8dnYq3bZ7QLVPq7cTMJLQ8EOjM+R8SuHRRltCQzI8T1BdiLSmvxfDf//J5lgV
Pgb0eofB2zmDf4R5mjX1eXSK4rl3JGSZHois3+HvG3xbn9tbtYTpXTrKRm3KKUKXoFvxdjE7DG6M
XjGgZ8NQg56NIRdmMCgQYpo3mVfjcgXAxom1M9LuUaeS35b5YLxSfr808CAoo2NKj0UZ1Q+M5LD1
dACj7N1Tusdn4QWdk8/BqC/37jjHB0vnvsrGyhlT0oLdLIaGN0AQSw4QOV2HiCl5wZtw4I0voipk
5hbHQe1Wxt7WlPWtaCO2Zy+0s7MNuhf24iSGk8kR5Jb6Vb4WXgSWYy7KoC+UOjKVqY8j5Klyk9XC
2NVeXuyQ+zRXNZS4wGPiQMp8U+VAIiomV8MyvTptmj60VooNT7bZi6lwfEe6yA/gGptjWMy0Tlut
RzPklNJYTstUaT8aZPEvmYfPLoBuSq+gwWmnbU190h46o+f10Kbkp2IVpoIG7XHkoWW37lCIe/Ys
becV0GNhrisKW3d+JAkVeohwih9aDuuyyEEPs+FMzkNt2gYnvWS13TXOvnbAsJYYi3yUVPF1GAHB
DzvYO3VPHeVkcriFl59sNchJBwZJ0/euqyVegQHzs9CGm5DWx8mZdD2oZm98c5VXnnPliJ/NhH8U
iGP03LWRjDcWoOrtHEkwtG2ZaczYiHOLaHQcgJbm6U54efLL7YaBVY1hys6tem2b8dN9oZR1pUvh
0WwZ85u4d6JzazvRBORb5vfNyEvkqELsPJ0Njy1EXXU2Sk3JIhEsM2Y6P60kDGYtso7UQeaDF+bG
E8a9cbfg9Hge2kpXQcrWGOPBVuUmWcoR4IknoMlMBbdSs4fiZjCcISj7pdjQPB1vB9dlfsdpqtoh
20Di0FZ8z+5oB4VhNTe529QP1VgbQSsarOs8WnnAymX6jtYv4cZRsc7BCsbXudJFeKXjNK3xDxsD
m3joHDOHQzu9k4kYzrG/odhc/aRVgarYGm8Kq4mPMewcoKqzBo63BNxoExxUXjlVbG1Tq60DlXjN
0zza8UPZjiDGUtrXnHk0edONRn/X9CzGBQk+EC9i54pdHch3Mqfpo4YzfJdQOR2qNrF3EZKp25E2
zJ73rT1TgrQ91CMbBn66TPM5TM3k2Wg8HZqYsfwSlgaZOq7BP7ARVoc+MqPDOGvcI2OQLJplBvg7
77ut7lTmTw76/bWtOTS/DfhIBAFGO+KzyJDF93TiXdfetTRuUT4JZ2fZhceYXcproIPuNqyHMUgM
InQSvJL/oHbn9Fmu6LUGa/G1tZ63oZRA0m8pIGEShJtw5usVWqxfjapGLkJz5WgkTgXyaiyr36XR
5wGEioUEItjMAEHUEbpI+8zOoq4dsHG3ih7rkdkmKU+Cv6seU3fbiT59hqbUX2cyVz+Qo6TXphsh
I2hlsutcLb/xVCHxEOjEucFQ2YQ5MBnaenJH22YAI4lprjHNKcAgAjeHF/gGFm+K67IHQrfRMUqx
HWC0x7ZTXYshWR4WbLBPVEuhLwnOOU6Ll97NnOCv1lZpkFeoEfx+JrvnyOlNe9YSlb2ypLvfxDCp
a1HRmGwxrkx+E9fWc5pm5rVdW5Q2zDuWX+Go+u8mWJG9EeXyVIVLdrcURrTDhaEivx/0vA/aVIUh
xuNeXEeoNc5mvoovi3HRttB1hBXEjgHAqZLvpbZopwhfz8Z2KF/Aa2sbM1HDEwJkmQdoPYZnBzzj
7ynyOo5tnrhmFm9ghJIGapWoZC0DgL8rujB90Gu53M2pGR4yrWBpSzTN2I/WOqDKMsP7UfQQ5pD1
DtdG5y5RoNMZ3oZLKq7bVhYPqhWmxfKMATMpmvLa1Mrip5XrMQM3D7XPPAMpi2nUsnx4SQWIwLYe
cE8Z/2RdlWzhqYUvSwIjqJiVvqlLm007p+4hFpOuApkU3SMOnMX17a5frmQ2D6t5163oAZbpVd3o
003aouCw8Ha8F9li7i2UMTe4l9JjJzvxADx4unFLQlULe7KvGlQfiOOosW/+j7Pz2o3cWtbwExFg
5uJtZyqONEkzN4Q8gTlnPv35KAN7q9k8TWgbNjwXhqsXV6pV9Qd0XXAbrRSh35aZbdxIDYrJm6bw
smOCWX17m8pJdCSDZooCzpgAaZk4O7aWbr4qw9DdBybqGqMUlMc6z80/oqm511DdmvQ4i+LgJRqW
9LXZSf/UpWpjQREh3QautiWT6eVDH0aIV5h2jjanxPNYd+t2KwnyqDE2KLJ1iT/ssLcqHk3ht78V
iWdDWdnJJCeFBLTWcMtUOdq9eIdaD6Foa9YoVNgQXrWC/lBWqkelktFzxShLuwFHiC+wMcCbNvuG
XJk3hfWk60hmlUjSIftY8VX1EnM1z2ilz1SwUTBG0NcsN7GJTA6Hdp5CiEfx1Is6/SXEkgCRRC10
0fiuKOBTUO15qqSefxeyedDL5/n9rVXCyqcqSTGjF+gWt55anyRXLo9aGY6Pje/Zj1R1pWOJz8YO
5bzmwej1+E9J0vmKHlu/jfWmeimHovgEcJkiTaTgT8vL0XgCNtHcoWcwcna75UGn0fpsplj19ZSP
7vOslXfj1DJHbIKcO+aCNpSmegijKnyyhtr7acoSmwwd4zbcDoEt7lO7k3554dDeCmRT073ZegiZ
cjDdeEnt3fmZIlElgX1rD75W3utURrP9kJoTT1ftkCgfteZer0f0zsyaZgjucPnwMrQ18iCAyRyu
soqiNbLahyQMQCrZlfbilVn91OoNSyxpeXBuQw//r9BuzOC2hQ6NJoBsmHvEFyPjUCiB7wg/b5ut
XOU6kKe4ASLv0RL8GlbdsIsKHwvCUgxY39Fd3mOQijCLXUrZTgntOntIkBL+Gttg9RT8qV+RrlO1
bRSo5JMunhsOgqQBknOCmoUQaLzcJn1ZPxQq5W02fnyAFqR9oxhZfJJCrXhyM5F8CocuuHf9JLtJ
4wpRtoqauHIzdD6CZQniw5s2IZmUqSI+ImTbv6I2XlYroMmFbiK1KoX+GXy/S7ZCGWOiqOKW5wxD
IfYZz7BniRftGhJ66qPOemTcnPT8J5IvIPZZNzEewwChOvrmbhAjrj2yq8CtKADL+1De1WPLi9Ib
bZ6pSuqASQ+P0YiNhZXqvKx0EuXrXbvLxuGb1zjDxrUSfuSsZZdTb+xrc3JOaVrcWsgVJTS8zcB+
0Wxp+KOWVvUzsjrzJ4/y5ncI869Z+e4XUFVr6nADTqIWBF1sjkMvLAQt+7ExePqND6j1IC8SV/JU
feV44GR4zVyz2VE+kVZ4qNPQZjMB0QJnUsskH7mAFZR1E+s5ntGOhK7MTSRV9l3excMBfwPvMATl
j0bquxUowyUQntHSowV8DjYXRMOMqKlBNAapFZoIf4dldzBKDrydBYw3usXVNr5rcKa7K1uq2VVk
9cgeU1C/HbzRH1Z+yQJyB78vYOY60AIbihdf511Xm+MyN1vQsI6gwrdBbbjepx3qq65kJFvqP2sj
X8AyQE61IAICyQWpNMMyIKzRSTDkINC7xktlI5XXJSVqw1Kxxi9ejATFGHjKxG8Qs0hRbEFfpz/s
jK3G0FKkPz5LVJacFmPPYmX/LAUD5AZYBGMNOOqz+YR0WyCpwnx2+nif527rNKmW4/CMHvv1nbpw
PgHNUDFGhNUDZ2N2cAi/I9sB3+fIrY0ecxyUvF/1ivb+/nqgpX1B7qErBvZeijZfGW5mUAGhweH4
TYTaDQ+Gh7RLii3qiemh6TXqdh3X8/WgS9/RAsYB8IRSMRST8+XIQ7iodMhhTtMI/RfFHnrCvJgS
WpR6VKYr31JZOvbgpcFMg4auXvCzClrRIC9d3cnG3LgryxKX+QChsQQ3lccuJ8XZSGGTfG4Mkctb
Lejjo5WLIN/mRYaMuwqGkVyGMnismt1XxOhJNxHUTJ/iZqycOgToK7zaXNmzix/JwtSR25hlMMcD
SZ5nS6qCCAWyRA0OwQb4+SjvDoCIgpVQy8eDAjEIBhvkwdm9AH+2U5Oa40GK3Ru9wK226pDPLiRb
PrStZq5NyFyZBXgTmTXHEcOyDGNOFy4MMOehaQ9OE/MiwX6gcH+OwcgS73S6L5tSyUhDOsnqpH3Z
0/CvvSbNjoOboEj7saU4/RSycAP4uTDw6pxt6cxNjaZxtcFxQ/uIfO/O9SfMiKX+/XAcgHPAcvEW
gaMxv/igOMicTUnnKIYrn+ypKxemUf/k5qY4XA81v2MZEkudjQXQeTpCZkciaVmYoLHYOy2v0Lte
Rmk9Rxdri++pjGEwNNu0GJGmaqOX/yEwTXhwqbjpXIwxH1MpRi+gd6L6VYl/9tqr4r5UI44MJqJx
9crMzRft2zD/G82YST2oOAGMvZb2ji1ehf9HQdGVF2BWrUzc/ICch5ktkDqMqDkPWe9YyCIW7c+M
dCXN0LqpfiqNvDKmWTAWx/QsQSAJEKoBtks9PxjtHCW/augQ1uf1T3MEUjZKb27JM2WIoNXvPcQO
/aMnqACvnAFLoYHYgllHFwUc9/S536UIfoVendVUOqrpXfCb4iQwLO4eFGdrF7TCBlVjNIsT24Q9
cn3ZzNOkadTwcNiBupCBxM5FoWSXqyDg9D9RY5OLk02523r0MFf38UTqv5nlgITlpkOBstmEIJzr
gwy+iJo1EuLNB1N2fgxmwfwcAXifS3FOAu0GpfJ0RFIcFCJ099EtjQolVFzb6SsWBWKVmQTuYmMA
tA2msjvGaPl+pM8f7W2cvL8YnlrGd5h5oKR3/TvNFvzbLwNhT1JMUoUYwGzBu6VupR7PZmfUQZwk
Jd6mzXPYVzfZYK3xii9XA2koXGYwymjXmPMEztI6uvxA3pyUAqm0K5DRQn1ONCOWI7hwYugXxGW9
Lwq81pzrw5ylPm/DBJsKbRPpZNC5s+NLH3gC6HUY0lZJdVSTC/dgJrV8uh5ldrtOUUDv03wzeZhp
PNLOl3vXalHt6X5E3lOkf9wy8u8Gs48e06bNVsD6i6FAriI2YMkT/Ps8VBSVmYavXORQ9ez3vZYN
BzTzjbscDYDv10e1MG0WPViedgJ9Sp4656E6q6qBOxjilHvak5UP+yZHV77EECrAtQ+N6hXm+1I8
BI34lMhz8bCazZUp1Tzg6Q2e+JzVoc+zcpdlmn6fj1m414Ee7nKr61bSh4V9AO1BA507JeLoxJwP
sgWP2JK62SfOAofdeYJgTONRd1/r0V3jIKwFm77Au2OxsDDvE21ln4D3fmlk/afvN4+GZn1GeeDH
9clbWCeWJRSEksDLoBUx29++O6BXSeX05AeSfIuBif1tghKi4Fq4X6+HWpo3QeJtUhEiVZgf9mbf
dWWhZOJkKd33dDKMwD7k3k/qTx2ycRt8zp6uB5wW3rvn97TdKDhg3U2Thvrx3EDYL3ETwKFCnEC+
Qqanyh3WTlGOPTYooYJ3R1djbaN10wO5K5rS3l+Pv/BtERWD2TExoHi9zdYMXhHaoJmDi28H5eoH
2U1abEQtJaUf2BZrTr8LRxjUfqhWIOyRF5FnM1mmZYvTo+yeCqQ66AAZxotuFdoKD2phTEIjYWe/
U9O3L/K8MUK+P63dUw/PWdoaAy62BztQ238gJCMhfv0LLo2Jsg2Cinh4Wxegc+RFMHIUnUtPKRF/
w4GV/MW0R3x1rsdZWJrwYkhC2As6V93sCHO1oIgLC2XgUlaDvQ1fO9vQHakRmh+HvQJ8/EjXv1+R
CliOOjGbeJcahpi+9bttrioW10AxSKeh5Z69R2AHPnGN3ZR/8GOP3lgejd0vZDK1b9eHuzSJZD//
CTxbmLKoY1uQbZ0M0J8OYG5tr1ZWe/ApoKzkWUuhoM5ZwtCpzYAtPx9jk3uGili8e0p1o/2B7Hmc
fzNx7vokDblmrUzjZTBYNQp6jZqCygmKGufBpADLA1Qt3JMvJXqyb6DsQT0eLOzrojz69fGPaE3v
ZJJ1WYA6Pw8m0NXDLEaGVe4p+g1S3Giimyn+KOADy4frsZb2AYVjjZuci0+e85NANvqJr8bSyUw7
80BSq+JYKNqVz7dw7cDjtyeJlUk8cJ4E9dS1ch0g2MmWknI8ZLQgnQxO+BY7vVdrAB68Uh+9nC+L
/ATRPJiVkK+02SeU6wF/zAzUggva9pAmITaacaPcQx5Yyy0X7gL4NRTdTWQvYHnNlnzDeQ/teOD+
xvMJunN7p+XSwcctEGvJ7m/f1odAeF+vT5syDWB2A02VeGqSCkKEaOyerxHTDQqZKjAXef3PWNqb
EdBw0+GvXYDKAOf5yU3Eva52KNoVN566Jviy+H0FlB9UOAWsmVmmlBd5KwCZQ8UVoftLWMDcRvZP
gmNSGKwVWJa+8CQKREUUhQcu3fOxllwZpjnYeLYmCW1ErIaRnhRbtuRnPQDK1AEr99YEtZZGyOPR
RkWHYhsHzXnQUW7pVw2FffIgnm+7GsSqAU/0WHQ0nq5P5uL42Hs8E96krmaHi1wFaN7JOZT8tBE/
DHCz+G8At3n2hU8GCPgeEWyseh+NsViT5F0c5vROpYSFJNycwelTMZVyIFInjTbyvmv8fOcmWke1
CjOM68NcCMUsUsRBdhiesTEdRe8uJZn6QgAx3j2NgY2lXa5VKXa+2CvgDFKr41pVduHMsaf3t4lm
DnvTmt0Pbth1WMkBAMeLrztKoXhu7Sj+1kodcgAWXJrro3vTO5ztSBTnZDiliLCRy8/iYcdWJwVO
i6cYmDh44rD17zlPITLhXtaLozVY7ucG9Llym/eAgDdtY6KSABpOsVGETLuUhFGgkl8KGSRmWGk/
dcDz0BP1zj0kQQJ1r8XpFKB9XyAVDsLYyu+ENmKFVMlqhjVFaY7YvKl5AjMJS4xn0Uv+1xj3vuh4
fbBLU0n2xDMJPWG6ULPtH8ZtH4Voip8qlV6mVhXqjRuM4DpjGufXQy1cUDDS2R30G8VU1D9fNeYA
4sxrNfekQrG4ywtqJGhBK3ikXY8zJ5FOOT0qc5QimDyQEvN6BL6KPMI0TlQFsYF7EjfvOwqXRg11
VqWE7DUe/L8stcRzQ+v7WfgGSP4aHll6CvsCHx138JVHFYgN5nqa1WjHGJVtQPdtaCrHsB4eEDLr
Vuo7SxMBpxySLY8Q5UKPtpOVUlJdTWDv5Gkbn+xkM0aNvtdDTV2ZiKX9pMpUUWCWU+m2Z+tbx9a6
GKcD0bAa/9lom/hURvgPySzaU2KHa0JAS0ND+wMFiGlmeOacTzw6hpB69cw+1Wiwgyz0bwOlVLdk
TCuLeSFZhvFJ9R5pNj6iPjuXFLtvFT20xCktvH9aS/uKr9D3QGvvIkW5s9EvOaysNI1fPj8p0H9D
U4xTkPfxbGRdBy+j8vEgh8lgPeXl0DtYIsfPOUK/QvTKtux19YYEZsCMqXUPsulh7Uyp9RRrYXEy
c3gT13/Swg3Ej6E+9dZ4vOikF3DGmsrssdzDNBLbqx6R30hqw7s2tBAHNaIYMt0Y//EblH+uh17a
35Y6HdKmpaPaP9vfoN10pZZcjmkVcC8EMp3TKrYjzryPBuLwIA7ydFRCaRyfr6c2rtymo6N2kvuo
esox7foaJBicXI9yuWpRG+UYQV1A44R805V8d8m1eRb1clla0DCHAJidMkBSAvYejeaaRuXluj0P
NRsQVUVbQhXHOqmu/CRyzSHDfQjD+h7o/udStdb0BJfjGZrJmwRiz7zoEFtJkOmRYp0SU3yOCswN
y7j8rHT2I0i6R5SCVh6xlyuD8VmUM1V2CU/o2SVTSBlB0HQ6IWehOpOA1CFx8w/29jn2iYI3C8+6
KXsX0694N2FyGppBxsvlBE15OClKFt7jfuodSCrKlRRhcW1Q4gOwolJzmHP+faF7WoJp5anrZG0r
msjYyx3gCD8qtJXDeikUfE0V/dvpZJsX3zxYiyCeWIZAQKutP2TeEWr/KzlXsv/4gkekxwKvQNWG
xvv590vDSrYjOWOWfAxLtLLqdkoQvLgduMjrkRZuaE5nlVMKxAunxbyXIYIBNn2jGafSGx56N3rM
IQ5YarMDiqWBRU2kY9ZEDx20U1MDfMXdLeMabeEN2vQguoIvINV3efvhgjiqX9QD+dogDi48Hag7
YrkzUH30Y9XdIuQ67C3SuS2IrHzlDLu4g3nJ8hfC1xSKBUof5x8bNkxk5cGAgBaA2xG+GrW4rW6f
ivbv9W+9Fmg2q3aYT3BKAoXCMcO/pLxUrextj/PP9UCX3bLZkKZf8m7/WZLstyboXTzius92w3Yo
hnGHl9BR1wZjE08+fYizogOG+eaaEMzFETMLPh1574KPdW9WctVpwHxNvCXjgnsOYs7u+hgvNuNb
FIMKAageeiazgyyVg9DsalQBIXN/q/sAUC1qfJ2Nl9b1QMuz9p9A86JA3kdtLBkyFAEcDDeyS+kB
DSsF3ShBqk7Xb6VfshyP7JPMHBTWXLlDaXPTrJGpOMW1uLeC8i6UxLHDg7rozKfrQ1ueqf+GmuVM
I5WwOPAYWuXiG4QqCEDDleP5IgmapoluP+7ypIEXdkUmjmok77oGkAZ9ReyxFBCLdflsJC4sxLsS
ZZnrY5rm/SwPJCDvDLp2lNdRYpmtCxvh5xL8nn5S6uK2bKoc/9DxqzIat57k7iNbRV5Df8II/YNY
A7I8AsOfA1ZMDUmxZru7jxUPuresn4rBfFYgVriKi19xVn/henq9Psilr/o+1nx/05I1csr+pzA0
212fqUcA5N88xT5AuryHVPYo6fVam2tpxyEgogg+L/9Ys9UyCDlpPCkwTlJbt5i/oQtQi/Iz/cSV
psVFTjRp003KTlQ1FbLL2ZeMc5kqI7I7cMqC774lwo3cQpToHl1Vf/AGe2WJLmw4xILgqIAqkCew
7/l5pVutrUOJN0+uVv+APdtu8joOH9txTNEy0lYP5ymFnK1QuqB4BUzxAJvOzkc7l3isoMtxwq+4
9LZ6p7cYm9W+3O3EBDXeZJXZSkC3BzR4qU7F0ibSd7lrQ1QEur+moL0wrWJC+mJ2g8omXdrz4Zdo
R1i+nMCj1US5I3FDzSDJUpzFECS5vmzndlvTHplqx3hpqJPirTkrsCpeZUdm4UNYawweP7+HttxF
eO/ZrbGThH6ClbVX0VgYhnpbIEWp4pCSmt9Le6C1Y+5ihGXRxEnGam8huOoNa/Ybc7mvtx8IapOS
Gur4rPLZ3MA8Q3YDK+dT3H13EyRXVSgIXfclRHIygZMdxD/l4qXX9V9G9zy5V17/QHM16ov4s7XY
a1GU+2llniLcRL3uPpcQjklKkO43nvcQGj+j+qZQ+tfEv9OCW9orB7VdK9q81fHnC/TdR5jj3ZAK
7AM1rc1Tln8Sww/b+DW5kGuZt5Vc75+68ralUW+wMtrjW7w1cvNgom0YIGZvF5/9HJ4NFRqtQYeU
NLIzQozszdtUsU9kWhtbnZwU4JsUeK4LCDJ2hIfxHz/8Oca/rn/NhXNE8BIB5YYHnk4h4nxlFx2I
NrnE+x3nsWBTgkY+oTbsn5qqzA9glQIHfgoCp9ejLq0hHOXYUZP0FXmleh5WH4cAB9DUOKVN9Mhz
dmcW+S63m52dVIfUqrc1PJdMNnaV0e+1AKnVds1Cb3ax8xynhwCqnAcY8S86a5jHIOdlY3Tv6172
xczcb9nEK7w+0MUgJpc35XwKLvNacILSsVKnbYyEcogihoGxiWYm7vF6lNnx9O9Q3kXRzr9mVMpF
hH8jiCZz/GF43WuqKk8NUjAr0za7Bd7icABObFWNVuu844RsjqaPUhc7BYS3rdkZqB7HeaBvqsjL
e+ScmrVu+SxT+TcirX8SPVpOF7B0X5YrExh17JRW03ypA8M7xXoR1iDJrNHe9H4BYyaUU1IYijDJ
p9jNrD/XP+58rf77G8CBInlLdsbtd/51izgu4LxOo0Yw9mtVWv19Ntqcc8IoN0mNnSAWPQpcRZS9
klpHsc1vXvR2CAC2dfr3lV8zzeW7g2f6NfRMESwFQoDu+LxsJXVZFoVtlTlWaBxr7zaWu/uGW8jq
n7VG3A5Rc+yTb6Tcu0ALdp2nbZt8ZbnNe4D//gZ2jDohj/lB06Hy7vVCjautQoHNGi/Qak/jZfgq
o7awbe0eE1uVe2BMkFQA8Gk+p7HLrkbilcNvKNYOklmS9/ZLqJ5MejmAjynXn/8SXRRygio0pJ+6
u8sgWOotv6OwjSN4h19qw3ZQy5UXwfT/nM+AwcObuiWslAvRxzJvYzstbWIKHwUS1XgWXfyI4a0D
I2uHL+Ba9rEYEEvGyRkK7tO8iS3ZojIzM06dLBO3big9jEaGkZBbflXaelN6pr+7vsgWA7LewYZN
diHzFqTcg50t/CZ1zHj8Hial8oAaxzMgfSzA2+iPVbf2l+sR56/xt4kk4UEMl5Ib7YTZPdRUCNdn
FUuqpZ21A7NVPTZh7u/xEpHv0QREdQsro03fiu5ea2lOha1VPl//EQvH6FTjIWvmImTsU1L6blnb
emUH8E8zR6qFfmy6Ub1pkxbxBFRn/pdQU2477WBI+7NQQ1fGaaD1qVPZOru04NkFYIgkr6QKf31U
C4f2ZPzJK4EbnpbyNOp3o1JCF3kSrU0dQ4Qvnlv9Ro5ip6jt7Siq39dDLawb2AjAAyj+2ZNX2nko
lDU0aSxLRCfqtthH4MgOEM+tm8rjdgdw3B5oIDYrQJKFI4C30BsfbqIfzJlLbpAb6C21mWPK3Sdb
+wcDnQaDr+ZuSIbdkHXfVDQnVy7ChZXyPqY9y9G9AbX60K0zxxcJ4Pygga7bO5Uf/7j+QRfmDrcN
+kPAqRbMEJvU7NsU30VHK3Etq9qm2GCVjv5QeCwDa+3VtTiqiV5HSYXnx7wlj+CIZ0bxNCqujr2L
dudG6YDPxxkX/f8wMJ53NK050HjDnq8Uyc3MynKDzGm0/pseId+kJwgWwLrHvqWC83w93MLCnAw9
pgr4BLqbly/1LEnlPDBTJ0hlwz3hk+YaYKmq0ty2aPBgvoTJRLLvva6vv18PvZDBTDQO8BVgnLg1
Zjt9LIpIbXNGCpP4G6wRStXwAzZRFmylRCHtDlGtzB+NKPj4IU5grikKf/w9rxA08uCpRm9mTo0u
kaalz2Fs/vaQctwMBT6Jiry/PtCl1QNGZqIigVa7wK1ElD4oSqS5ExusVYRtko3lhjiIGPbKJ9VZ
HLMLGMV2QVlzwjzQZzhfPHpgFDUmbaRA6M9u5aaepHJbsbJmFieOJwJAI5rObIrzKJZVF6JVOVcS
EYS0SoyvKNz9E9r9tq8zFkx1NO0a+Zmy+Xv9Q779n+fj4y6c2CsT/HxenmPOTDtIBhKMPKKFAAQv
LrdJqbNktBzcHGIB1B1O0VgkT0lXFca2rMb7aoixSx0QZq30YGvoDR4cHYpf9cGTG8neK1qTR7te
xuV65TRcOqUgEOm0ICYs37yP3boijWqFy6yX3GDXNtVnKM8vWl5/au2PKsxzvgvwz2wljBlArs9O
3rRDvTgW5EJynpbGto1dChChiRruynJeWmQTc4hdi70xwNXz6cffuUGorGJQfozSbBOmm7CKVlby
0t31Psgs62klJOsL3DYdCaW2LaZlNAOrU9RqO7UT94kmPQUouF1fXosDA2cCeI5s8sKdrUHqukxQ
1XBEmCr/RLGQnE4uzeP/EIVKKNckKSRSCeefL0SoiqoLSXKLRvrWryRAuQbawdejLO1REGQAUCD3
WhfpfyMAwsYq6T+oBh+pVQUY5BhvqiyA1WT99qJ6X7nWUS7l39cDL31Ei9QfhXOYxVRFzocndzEZ
sd2ljlrD8gqGSdU6jMSa5fXCmToh1mDvAKXmrTFbhLiYlwNbPXPgUp0sSXklBf8zhmIFtDovqU3Z
N0AXi+3Eghd8y/Ph4GnrIaAZl44NZuvXYGb2p8qVJKTqwFaZI3ijwORPSGkHR2HkU8UqDrfoGijb
rGr9HcojxmOftZ5z/TMvjR/u2JQk0/YHcX3+uzIp86rO1QqnrXK0wuUY+e8okbFEGdYI3GuhLhas
2mBfJQqnG8z8qKDl+WKosX9Tgoo8XB/VwnlJPseTlRckj+g59HmqqwY6+uqOJXl/wkF0UBN5M5tl
doCosmYUtDQwSjVQDkBbT/2C82+YIobAudyVjlYbwedhUsE18rrYaXljrWzHheMMVh0jw/hLA0A1
W65BIfIcHZbS6Wz1h6uGX3XDOpqte9On4961jJ0Hs2/l8rksRrBDYOqyR+DZUdObrd1Osws0K2UU
80KKa6inANmSv9rmN0stkXaV913n/YPK3Y8WAJfQVnrw/094liYIvqmtNR1R755XiUiSiQGXO1Jv
/pKNYZdp6QYl2RcZ3WYgl1nVPIwi/KO2L3VZruyPi/NvKsJT/ICMb4Prmlt8d0mDf3sDx0/q9H0e
mp/AXgxHr9a1Td+LYCPqIt/4cvTcK+6aFoY6pVlnaQrBaStzGfOMRbx0NvKst40yCK3AGbQkMW8V
0xn7qv3m5lbV3qR9P+F59wiHIiyF+Udop+hyaqEu8DLwSPhrTe70BxFL6XgTRMOYnITWIM2Ggjjq
2l2MsJkl6Qk684BOOYBgs+wo60vJSiftYtGCn6BRR+rCAcNFNVu0mTxU6qC7AXIy1DiStkTizniR
fdUJ/fEujVUnCu2VjXJxfUwxSSqZM0povILOF40dtCnsZGIKNC+OCKxKp46jbmVrXOx8ovDkAB1D
s4Z8chbFNTouP9TjnapHMD2uwycPrdfbuO7WXo5vh8h8LUxMQqhRKkhkeXbIJEELFTMPQidBxT6L
ES0stP4J/t3OqoobCvy4Dhg/gtK4l+162yfayVKDH1AUVrtD03Rd/BIeB0Cr6JBycZ5/2qZEc0wp
qtAxkcBE3K11e3QIRI49QlUMOND4nVdaG7eHntEoUtzuSn0I3I1BFxLfvyDoHhBQyrFJoEPu3ZqR
baMt7ArjazFQYNlqwBnsH9cvhIXfDMWNmglSLxPMdbaTynT06G80oRMm/r6q5GwjJcUPFPjyDcjR
L+6Q5afrES+uIBYEj8MJe8pbn9jnX0nV4wYNtxYR47Q6ygqvfdWwNha+Bl6dfLkea+GQQg0DeKyK
VR2ObrMkV1ISD5XEnhnR6gwhOKlQf2V63G8kPxVTfVjsOjsCeU4J6ylEu8u5Hn/h63IbkT+Z2Jvg
pDuLj3w1doZIQiNtY+4ltN7Rc79XcoBZwLoO7P3ko/c7ByMfFxkQWNGT7fL5xxWtpdYojUdOWWkK
mo2jh4AcFlMIE0uyrdSbscnilY+8MKEAiE1whMB8ptP4PGavkHDgiBc5iINWO7ku/iphcYuFXbwz
o+yDKD/64BP3FNtBNGnp4M3rKbjKtN4oN1CxteRPXNm3I2UeRA0G/eNHGJBZ2J9QG2i7z+cucYtA
cTMlcoa2c28qRBM/tTii38pqbq0g2hfOZELB1OdhJE+78PwLFhkqgUk/RI4tN82uMC3gyDzQV1Lt
hTN5Mspiy03NR3t+UHJXN7Q5y9BxM7SRu9TlmolBFtUi6PfX1/3SgEyYITC1SE4uICIyDoo+4quh
k9lktJlqeTvfpC/08SjWZMA9tY8nuOz5Z0PDFnpJYU4nf466ZuSn+9IU7UqUpc9Gp56zCjkD+rWz
88puraiK4ypw7EyNULgUxj4lHdv4o2l9/LORD9C0osWmIxo1WwdxFri9L6acKpbjY4EG5I2aAEv/
2Geju6BypKLiP9l7X+xXBFMDWRSh4Vhqku8RVq9vBK7zr9ejzI++KQq4HWolwLyAGs+qJZ1v6nkS
F4ajaGX7lOl19uhXVB2NSgq/DGAtb+yx6VYSqvlcvQWl/kdWDpDlcs/m+PXmkWxgqli3Ow8XuJOk
Wn/9rvsgu5NezVQFmiDUPMJlwF7na08q6OGja9Q7fd9+kxtITYNp3PVSuLVqnDuuf8v5CfsWDBbK
VM5A1GS+0FXPl8shRpWnigsKcXgRfVdMnhyZJeptqZTu54/Hg/8H6gp9DeADs5Sq9tByDgOvcSAH
IeHp6v6nrE5FfSLZ0pqtauFTsrLL5tij6YPSZwTVQ0MFrax5WmC4fmxpZTo4dghl7m9Qm5L5oMee
7D/llo6SDV6/oerUKrq5+6hIlSc8bsO/RtJZhzr1jGHTRLyfNx6CmdgLDLhBAlCTLPkmzMP6JRtk
91drV9Fd1Uim+mTanbJWIFyYJjwhQe2T0ZOHztlUXaJro99Kg2N57XgEe5Gc+r6Kb7UkUn9RMuxe
rk/TwmqnQkFREhz6dHvMTibNV7WWuSIeTsdoI0RbX2T3rSJ+fTiOKQMiMagGYdY6Xw70zXLhyUnv
dEWMulZtVMdKhIAuRJyt8B8uCtAsA3Mqp6nk8zBJ5mUn8udEjUeNpT7KmeQU9GwxghjMNj0mQ5FD
9aLRgQ5vbY9oQJaod39u6SjaAJdQrd2C3TOGrz3w/Ag0HopsN6UJbd1RvBKN1i5tdLE1Oq03jtc/
0cLU87PBVE2NeQ6f2VSUeSeMoZV6Z1BS+7ULe4iNnpqeqmbQnj0ZcZPr8S7e/tN3otQBC3vqrV48
sOq2ziVptDoHizNXOZRAVX7jwf0qt6Vpg1vXvfQYU+mx98ZQlz+RTMj1vRrk0hOmP0a2cthPeez7
lw+/Bl429z0PEP40f/lwW1lS6ua1Y/dldeu1kX7KUcnBW9LN5ftM1oeCc2pEqcNqo5Uce+HTI/XE
lUaqMSEkZylvgplQUTdW5ah29NdT412t5DjO2K28UQd3DZ+wNFIsTWWyG25oEArn537VmzhZDF2F
o0lVmDs/T+TfgG6i17zHC6iPq+JOS+28BAEZ1msCX0tDZa+Tw/3bGZgNtay7XsNmqKbINaF+hPtS
Vu3O7/1+g8vVSnN7nsNNc8oG5Banf0l5aZZdCYw+KvzGK6dS/fBRGdJya5X9mqrL0vecyLS0mNGS
pSh3/j1Bjo04uSRoMOZ6v6VyoRzLXDX2VRINR33QpH0N1eZgS3L+fH0LLY6PpwQ0FlhrFy7muUve
Sz25clKtUI5u4DdOklre/nqUhTQIIDGNZsOCsAqS7Hx8YZxFagro0mkSpd3jl8cegSO7xXwg2bFE
XuIUluz1mBewsWnqICdRVAe3YwJROg+KFEKgIctYIxJcSva28A3aE1mVih8atXUc9sJMyFtu/kTf
aa7o6qM6MN271o2UOwu4W4i+oFf4K4f7FHZ+SvAoYA4hAExSWuc/K82EDl7b52fZKt5+6Ed7nTNi
fYzlXavDurn+GZYmmGCUuqY26sWhFGrCl6lA10xr4CNXbirb0ajylY+9tCdt6nfoQkxYsDk83cvk
GD+AlChZ9M2OJZC4hf1oqz9VX/JWTv2VWHOuiwU7dUB+uaac4T+TLmHL5AYHN8Wkxi7XHIYXZ4tX
ApufRJAn92y20r41R42KOibwvowNRwH+XBFjO24jWvhrOImFsYHHRWuGziD32RwzUA0RLYtpo4TG
MH5lTxkHWeui257S+yc5Vvvt9dVxOTy2BvqlPLO4sYG6nA+vrI1O1JSsHRzN8vCLHVqjd1/oavqr
6/vm5/Vgl4NjxVMDmipBE9RstiFDsljSV390jBhvYcPvgI+iYu81j32sr2SFC6kBjTQFBD97jTU5
T6HKMexCMyIt5N1gxDC7kRhJN/ZIK2Y7KDXMGvzzrGck44ff9lBH9i4sM/+XJGqE5qyQf63k9guf
mmuERukEz7jsWPa5Wox2oo5OoItkz3/n7nwhRnRTkrXH+uV1gqUyAGFQqtBN0d85n1XVV4cepUHZ
MbqoxQykxqLXytKdYeOnZGOwvJOTTtvhxlIcr0/xG0zw/HRT6XVNb2oY7lM38zy0hwa4Pha26Whe
WLtgQ+Tuc1r6I/4oVKUTPNb0PN76faT/8X2/2+OTpol90IdVfIh1t/0RGJio3jcWCqLYWyFYdzsk
iSwdkWDxk10gY+C7G8K232h9jx1wBl98R4YoR590F8D7Li2UMtgZRdMkP0d19AH3NaqvbWWAPvJR
6H1W30VQ7fsbIkv61hsNPdxWvq2eAjsI1E2Z4EGAJKcb3eD6azQ4S3jyV6WhtvbhmwAEMcoTUDhI
8i84PbhntU3D49oppCLbY6oEYqeSyizcDG0fnq7PzJQVXUwMB9l0smj/R9l5LNmJbGv4iYjAmymw
XXkjWxNCJYNJSEhI7NPfb+tOjrYqVNGTEx1H3WIDSeZa//oNrlkXa8LjI+F0W7H89sxmP3TZduuI
duV2K/NGbp3alyYyLb/V1lNeknb878u/sfopn/ALZk1C/wouNhq7RPAm7dI/nd2DTzXBh/Hk6f55
UsF7+pg37pSJJJA6+jp698uZ3FYxIyFPJTiRXaU+ZoVpflhmNBRxw9JlLgJEfe9BR+vioWuGYx6V
4ad/3+xbv4DeDazsN5Z5iWRG4zTJiqSck99Za5Hy6NVP19QQZWYjt6+secF1h2bEjAMYhU0MJ6y0
3pmL/rUHnCcZeODwvM88ce/85/8zFg1npxZnG8NTgZN83C9dhoa3n5hykwFzWs0tS7OOXbDNaRL/
fft/lRzMGOj/nfOu6zp/+bvi0aybmmDoU0g20bNcm+pj2K/vyfffuEEY54xQaP1xULo0oiI8Mmxd
ZKinlQi4g80Y4RR60k6tJiCHIevNNKos9+gvObHB/77Bvw6y8w1C04Q+iSHKX4sZqoYAoqqCE9lm
zZ5EBJJPQeOwpx4mUqYt3TTvfL1v3SwIG0AlVBuQjovPhya3rWbmyyfKR+/oKO/TYuU3g4WkqbGj
l2W0vMOWte+li/xVt8MQPRP78dnChZWC+s9FpDsvt0Y1OqduCBjLtgB8yvGfsqqYr/Ds0PHZWuWd
I+SvnYIOgR0RAIPinenpxTW3MJ/HAAtIIgkMnRQ6I2vO8utHXVjvGU/+RXpn3AdFkzkl28RvYeyf
91f6RtYPRNOfRnOSMXnR0XOljbPlj2ciQB/CuwabzZ21hEXqm2V0BHBo/uspwG+A7w6RCXoRfoYX
r3YZz1mHS2+eomLA4MgohqvODgmnySJj9+91+8aHSRnLgAp4HS+uy7rg7B/gGYVlnaSK8jW2p8WI
0lX4ZGf8+0JvPVg6DsoP/JiQHF9y3rOlboyuzt0TUSjE42aqimtr81MhB+gHChJKw4cdIy57bada
p4tbvHfivPGRsmrxEMEOnxn8pUYGJYEOp6j1TnZZEvxUUb0PnWnH7ejMBzpi9/Hf9/zGuj0zxKGi
AX7hKHL+8//ZcBHAd9VcTh6NliGYxW2yvrHWLfhMXpDz89/XeuO7pM1i2kihRUF5+SJlKD2cBVr3
lPc5jLCiJfWcEt4ebzon99sdTnkWuqAsJ1jr31f+ewkxNnPACQBaAfgu7xKaXG4J4TsnEtWW68WP
+it0GvP+31f5+1lyFcbx5KucEbXL+4OeYZRClO6pM4NqpGT1XEw3JQ47caC86uu/r/b3SmF2QQ8U
ME6FSnP5BXqbDY9xlexygKSfOgLgk64iXTUkwPtBGVu9+/f1/t7M2cnhtNINIJv4Cz1rbWquHH4K
SHJbpCZRj7G/uu7ea9zXirNzZxoFLOK+yt95eX8vGy7M9UDsEP/TMv65RA0hIoVW2DkbrpdHeyvH
fZkPa+xk5fLSmb66JjSsf+du31gx4EoQQRjpQlG+RCZVuXqq96XJmLUcJKhLv3Yke/bk1v/7sf5V
dYHOUej4FDwY1AGD/nl3mcpEM6vJPBHcmZhVmVgd0Zu47voAzx4dyOJcBUbx35/pbwsxusxzV3sJ
5/iEP2rbya2Tt9R5Qjycfw6T7O7hY4sfJFZDLBKG9Q7c8sYK+uOi5z//n71mFBN8TaYwJ2sLsqvI
66owaUF1kO2WxbbGBaU9KbiIuuJa1/ly+veTvlxHZ1cH8AJIWxZIM7LQPy9fjZb2ZFhGp3N26Fic
/CiPDVOm5Dqc4yT/fbHL13p5sfOP+Z97bcH3FxezyPN8OyZxJzGW7aq3PpyvNJgPuR3GVfmep+Mb
G9DZ04evBRsqDsvzj/qfi7pTq6quN7YTVFwx7ip79K5h0ARb2ma9fkej/MbbPMt9zt3C2Yz38rC0
RUkAntkSQrfM4W6NpkNTGf1XN0dOSZ5qQAzoan3WC0PHfz/aNzY+yp6z4i+E3PsXQQF6lctHuVkn
RHZ5TFpmszOoa6/KvkYQbhf/0fCeL5OKjvVylm5BRbrk5WT+bIXzsJAIGGRbio3iehzqAMetwGrS
aSOV8D/f32++ERUzshj3kiApyPsFtCMTqquU/9z27fDi14477upuDl6Y6A3vtT5/w04gLh6292fC
DPOJS6s0ssgwWNlGF/ddN7zSvrnuhd3aKc2xt1MVqdhB1AW3oh+hnCzrmm6u28VG5r8XRvLGu2WO
QEFCoccvudwNyzArpzrY3JPhBTmmB40k+nY129yKN8ZX274belce/v3A39sYLvaleVuWoKj5VvNy
/GADn8Sw54neNY5jV6U6es9f6fJsOe8NnKK0YVSbAIoXG9GcbwRbh210ClY0h/UwHXFRfKeuu7wn
Fi3cJ3iiyCkZKFyeX0Unh7ZRjXsigtmMc90NSW3X+h6POo8Iae+bLab5+O/n+Mb2c/bkpW7+ze+6
dFlt1KIxfDWcUxsMbh8LRxY/zXxpW3KfEZmn/77aG0uFq51by/Os5K/9J1OE1uqZq2GqXsFbFupx
IakmzVTTn6SpzP/+WRIJBwuLCpIP5bIy3zJ2sqDSzinaBuPOK9uOiF/buff9onjoHBX+/Pf9vfUG
z4cVhs4WnviXXjZ+SMiswqH8lMNiOnaDn13pbW0+Ros1psVqz9hmm+1/L3tA2iCyAUQxm77En+GV
uY05srei/TKnZAnY3pJxcvPv/745NuvLE/J3m4UHH4gPeARM9D8PK2LdQwHtwz5/6h1c2YUEqXny
ygfT7dtkWXCAGUlgOtrN5sAN8MRz0FllqgLFsKueddyMwKGuBTgUmZm5V1spUt+dVGp4Rn9CSYSc
MIBIGawEy/D7cDiY/etVI1ChT1Bf/Z7urWUPSlCILAld4fzNyeSTMLy1iZEBd1hE8OiRjVkx3VF4
wrUGpTmFU8oHh8+bhUapGY22IUWjfGqbOkrWcBt/BHY3Pmy20cZhZSA7Ccz8HDf2ENTWa0tAOfBV
byVWOFQkYjvla7B04jmU07dubO2Y5Ncund3uRZq9mXgkY9629sodDT3RNcsaPFTNtH0ICVGPsnGF
kxzuw6Kfbtu2I9AWWEnaVZb4ZtcmrmS6hTMXyc0WHjNe/mlrfHMXZn15S7SwcadlefYnIz5+Cssw
GS1XVEnYrt98+DvxGhEHPbrj+sMLBPFXTJPiVWZe2uYBxNii3E46y9wX7Rrb1bpYz0awZTyX5pM0
uteKGKOkrVpvV1fmbSW2/FtWE3A/Zos6li2vlcim/kcj5XxV1VHx0ZqD6V5U2c+gauXLoMmWV8oJ
kjEwmDMGdqbuLAd/yGys158IegTCdBdVeml+UZzS18tAajb6O+e2Casm2SIBd3xayfousUZH1mCq
JBuA3jtYR/vSyPt9NJbV16qef26d/aktQvPOYh/bsTI/OdXcIHid1H52HffG6Lvq1Osw+GyFMr+B
svOqjDpMLWvGrL8t7rZyKJNVoFuRmGmRiK4oTvJ2Z/hG+bCGbrdHinU3euvzMPT1SS/5MSJlHs5o
Pt8H3kAMcq0elnWq0zZgBBH/hlaquv4+yPZjFgbloV3RVVdFExKdbpT7wC3UFYfwI91e/YtJmXUM
tdd8XUYhrlrDtMRu2pr1EXa9/FEW2ZPT5/IEQtMdnVaqGMHoJ53l1p3IsK/NQRdumjn0q1jUDp8R
FMGjLfuD4VrzkXdmXzml+GJK1fwyy/BBG4H3o6WzvWmtXhxn4sOMNKuXAunwRLZ1iUf60SWaOdZ+
BJKSoXCxM60+OXOHLwMnZBK53ad6zD+zjuWN4fsYFy1ZjyOHiTFLbop97pDyCSn9tTaiZ5VlzlXZ
Zt9EWLYP9ehNzx08xV3l9J/bXANDZdG3JfCUyz+Fzw3fUezgAhTbqCTiOnQI0M7m+gf5tmssTf5H
RELuSpsPOJe9k9hFJBKgQsQvy9I/qtnYjuZoXRtW0CEaVYX5beit6iiLMk9aO/yetSZB5LC2jeuy
79vHUljLrbms6qqoVPihyMd5V3mNQ16dO2OtndPxdAFT2MCq3HQogqNRwzLH4yQrb8nE/GhvkIin
YPgEd7S7mnIkuZsmK7jo/eqJ9LGnUCoST3tC0KOw7j6uZAZNsyljN5rwv3DLl6aMzuORYknJ5Kj3
le5+rb1jxL1Upypwv1l299JboxcDokYfVymXvTKr5WGAA7ODdCV33JN5NeGQOk9GnRh1GyUix3Q/
RhOh7hdDRnfRlvfXHayI29qfRR1L1mVaZXXBegvt2BUweSspixsFXXY/5tbPLGecNynXRTERnU1N
p/JJeDq6EYMD0u9iLHjExjbb93n4M3THlredi3QOp/KLn4VfkcK3iVl6W+Kt5kjWexE08bL6n2az
Ux9M4fVpv1bl3ea7bbpk1nTKVjHE89JQwnVw36oY64AaoiEWyjQr1Ze5GkfULaa4Edrsu+vIq65H
2zb2c2Y24Ittn4glzONC4/ARB7Or03rpgmuht/pxxpfpdfWM7elszp7HoF0kBUbFmvPtyrBmamHo
X6NpZ10s/CFrk6xwhtTLNdHdbrYkljv5ybAoy4/rUVIsidBPz/GrRhxu4Vie5Vd9nfSG3+47bObv
fANPnlwJxpD10u6mvg4f1zKy43Xrup1cGmNnaI1MJxfDEVrommycAGnYrPON48zrVUV+QWKTBhzb
JofSVma/OjfSz3oqy7gBNOPY8FRiEHX6YTTsOunKeos7XwU/RkWGTOaVLgG/5ZRIe+FQm/GujbeK
mXOsG8QYwuZv1d3YfKQnMhJEWOtXxxyKK8oHT8VqXMIvWdc0Kjb8XP6U64j21q0I8uN+x+uNgnTk
b12sm7b3mXXZCqa7Kn3nwybw8uudPLtti8r+iq3u9MuTlp22Y+veNa6Bga3TVFfBhNq6jBrnYKz+
8mXN8u1z763OXraaDQBLKPsLdZP9HPSedT9nzVe7Uqe8Ngw4zjJ4VbSS6SK0nVZYaJxMQsKTsjWN
h4bkOF6F9ONtaL+j7q4eGvjFn5dNzHtbGg+Fb0R7FS7Vz3YSY7JBHUSMYy7ym0cwByI0eU5QrPnr
tWHVu6z2opNa7elrnRf+DuZ4eTbhuxm3sEBotLzMdVPGHsMhZG3mzxwuwHH06gxcqGKO4YY33UqU
rtENxhPm7+OhNJrrPqqIsM6VvXO62XroabBSBSKSGqMuUMZtOUJ73ui2lK9DH1qpN2R1Si70bVDn
Hzzl2fuyc55asY47Suh+t5bDh3UJ5tQpQ+bJsHHSzBFWPNib2CvNeiW+wX5E8UAeRMfi6gu4Cp3M
rxoMBL66ImtjhH7TPjOIQXGwwTo4shnjsh2WvV94YJaMDsJBrHtzmnXSWh0haG7wrRNLvTMnzHuQ
Sa+Hvihw23UW8qSjWYd305m/2qyGTE1DER1gb+rQQCI6rA1HZ215uOP5OktLcpY44tbi0TaWYd9u
CGVl3Qa3cCy+RXMZxLo27b0Y/Sdb5bdmWTzkxUTO4jB3qV70B2fqJ4q3pU6tYe4Tew3yBIWvcxJj
+LqSKpAuhqUOXrHMbPXOlhpg3gk07yamtiBTWQgdRxb3YYTt3lNMEgyzfgqF+DDn1a0z63I3lrXD
fq5tArd8dZ+PRnayhf2Ab4O9Jxb+s5LmsVlr++gKdTcXnpNgdXwIs0496qxzdr4x8RcAs8TivGg9
b7we8QVKxsyvknYWJzBFdi5tPue9aHkNw/AR3GQ6qH54BkrBdwx0OVm9cLjqZ+kctO6K5wmriDRc
bOu42s21cvs+jbAZ3/Xasn5NfSFusTj6QWZxE7N7mSezA+rOEQDFPnt/ohTX5EQMY9nbr12TmbE/
WVFcuT54G3DSSbTNuYDWahdMPSYG02CYx0KxeQxjtRtnTgtbi9cg6AZWnedlMaGj5q4TYkknv/w4
DAap0BNGHtlZCdFu8mwhpkUc+sWvbqGcmef1QWXWCp886NKJfzXmC+kwi/EFAJV0rsda2B6+5n53
RxvBIdTIbJ+JiAJlkLsRm+dkdkt1tLq+2I16g6RLitacm3tvruYvZwexp67ux+vZ1IRZjEH+ZDil
vF2NMmxiZWLzhZ9CH0ceaamVmpe9tw4i9t0qe45Wm/8G96poj1GcJJLYrb9xhtuHwVbTJxFMeeqX
WRDnuMHGay+rO629PTdmP6FuQmlUD+c/7J9Cf+2/0Al+HqmYGNWjlFXsEG475w+m1tAVLemS/bV1
aVlrRhHj+uoYi32DzKc/udUGul2M46OTcfb3juM8dWVf7uZCuHG55f6uU+c6au7vB0ujEQtlkArI
MgevVy+2iYOBMZCdRrOKfRwxNV7Fjc4T2khn1cGOxyuuhnA+eNWQ32ealsnqbQkXvKuPNdkznAHe
clwq6rcuFGoHykMzFsjbap2+srrtWFhVd/Sy9YMYi3YH7SAiTDl6JTK3P1XDNh5CKddfojWmZ8+p
9b5ZFKpBW9V3AAfAkF2oPhu4cEwJCrT2p+/m/CcUZfQgEDrkEnyu/Qzu6tY/l/RKad67Pq7ezprm
ql1iHVRQXAU+l/DcrvBAxjRXN9SDutAvpDcaDwHR2HEdcGpPW1HErHv7YzNzrOaDOX6bNkbRTtbW
iZsJI1YIHnZqmYxdW/OkBqn2Zjh2T5XbzFdrv24xHjV0xTmVXW2bIwEp/ikSjX8PK7NN22kZ4SN1
2YkaVbyOhpA3QVV956AXO9W3wWvdthGKllCkEbywm3Vcw7vVa7P7qlTjscwpDcW2dRYloRPtWkX5
Yo7tlLRi+myh9k+KzdgeG06HQ9e0QSzR/8TS3kiuUtuXXlfPjsjHFFg5iEPb1ckYEqqT+/WAfU9R
pcMYcfxrA66ab+asnPaEuV2GJhWXprItgsRvIYxiCkEZA9/jFvIQ1n+VWK6o3e+aKbQOdj7qRAyU
X/VUFNft4uRw/zEhahUi4S1wdGy03XRdDe14l5V1cD0U6y0MFRbRathEMJRm2m2sm04DFYiC/2pe
Ky8RhLHyfT40kcqTosMyVI3uujPV4MeTso2d3yyclrRr6dhvL3zIX9kQPQS9Fp+4pcwUAtZPZzFv
9GzdzAMr3JPsUTjqN+cfzKWX5TtHlpdq02wYyZngipG69ue8fG2X5otrRXXsKvuX2ILyCj2LiOu2
svfa1r+MSX3Hi3JNunrbbjyP7WbxhjzelPyQ9+u1XhBjd7mKnbAaqU38H1SuM1hFv+xGt9KvXmGG
ezunaZpKe0yqUYdXLUc1VhHRpwwG6FWv6+IaHc7Hzhjzw9jMt0FR2GTbW0bciLpOoqFRx9ywi4el
xIPWMkvjBlj8tiAu6CYbtzVxROCmeZf9sGc89hEUmffUW3VKsbu9RE3ex5ZgCdqQa+/V5HiJDNgl
1pD6KWuL57LqZYzNKJESA/1KpD/3Mr8Xq/ZS3+vrLpa55V53CM8TDINlMnj0kVPQfdc6+EDe7R0B
lDDmprIjq8jzmX82v6h8fcou9jjUyUh0eRtu3E1ldZitduV2ltfaCh+WKjwIS3YJJn2fw1HKHT40
nzpL3pMTMh1md66TKbc/GUZVpbalp1cjqx/b6uxHBcH6asjCLvFH43piB/04W/7L5s6PCuMCTxsD
OBR0RRtayweMP43YtFWQ5P7q7IrpbKqJ+2dsyLXd9z0jxb43niEU5kiJoaQsDAGfvbKwaRSCbQe7
+xCGo3k7j4t77EExjhWmgDet1iIhqYvEAXMxwIU4YifSAncj8+0kF/Irs1uEgbrqbmghM6Q1Vkj/
O5CiTZ/4FKklZNn3R0MaVrL6rn/oSAFNteYokHSnghMgkaXMd92it0QOVnFfQRlj1ms+WON04xVS
pHjXqaTr9QL/L2+SvC5k2p6tiSUqvv2yLpR09LRALM0NG8xLUTnZaTMoytqmw67EG540qyOebf1N
uca5OG6G9WMul10/O/nRb7xvfT4XseQ0jPNlY++cukbGU1nPSe6sL4vV/HDs6mukqIHYoPTRnnV1
sPGV2DCq389mEaSBKPp49vspjXDc22M+/TraNQAVpdKuihDCgQQUX7JhdX5mtc1XUo5V3JDBZnSt
Hy/D8p3Z7aPKtocQ9ge0bR/71qrcz/1cf7OsYdw1IzQN22CHDGyjY+Q1Y3BTGuu+m6Nxrxr/82iP
z7bZO3u6rfXkEl5J8pb+XPahm4xz1Fx7WVveGFSG8eic0bO5MzHKsfYeQiG6yfxU1vl0dGg7EFXM
P43SXfYEzOqjdAaOz7pvXufZr/dmYTIjd60hUYP+em6Eb4cWZ3M/N5cbDuVvbrayabDH0IyFj81a
ggCNrX6IOj+Im5Iu10XQcCTwntDqrHAPpp33Bzvs+Whm9yoD8MEYPPvplzZdrRHMhyyoyb9wu+26
G3V7p8T2GWPK9rg2+CaYXb/G1kTTTRNnp7BuF5ppOuRaBPdSyGtDuPivs85iv4PTWkDLiys0lLsZ
9fYe407/FMh+r4NiINCwuTNnQ6Srjoab3ndeYJgHu9qW5R69IawRoz2KxSKToNBDzATrGkGnjqlw
y9SMqhdJUk6iZaYTwFlQzKExr8tt6WLTGXQauWJKCfIQZMBqUKzC+qItItHsyQzuMt05/GuReiiy
KNwVgScPY2iTzukP7vPiRt+MIBdnWhA3OEYqZmGw9qdJXE1jOe+kdrfbToqKUrv2r3p39r+STOI/
TIATu3pam7tgpkKi04Bd7ZWPtSO/+FY+xoE53Lh1c1N40GPCYbwHoAxSjTcY0PT0a4pqzMFD1aRF
TeXkd0O962skrPOm/bhwiTuqJmGlWXl2kVY1YEFTdY+iMZw7FF5APRCxU6+05gSvwyolQfxTJefg
2AUAdgNp0FM81BQoUamDhPbH3ndjVD3WNZOyBN2xybc4f5/XFvAsqsvxrm6nMfaWycFw1u9TzXyD
Dkp0fOlemVqb9Mncw1/eFuOUjDx+2mrhHcl0qGNmis9ibOUzKZLrnbPCKDZMkFFdlTt7NTmKXFMd
ZFNQqox+m7B8EI4ip0oKft8ONgxeT0Fm4UdusQ+HIBCJW+XbAfYqoczbkO0yt89v/SE0uJgsj1kw
EMPT+vORWLzoU72G7eNUV+6tB6rFU8uet3y45/8objQnburW0+MAs/C6s5cfjTn8kMu67Q1vpPJZ
yGww586+agYiW5lhir3Z9kbSNpjBWSTc/1jyhU1t6BhLqCBfEmecrdhycn3mQGYH9EDNs2rVo1/Q
D5UjG1DnbPnBizLUf2v4UkaCAwRzQ36uKwApS7Fl4c6rp5NPS71bejvfB0xsrk3pcptB9JXV2z2V
2xbtamdrPzKQCzjgIlf2rDOy9/px0c9B4z3C6f9RyeHJCvj2MwYbD4Glgzv8Ub/h5Z9hu2KHV2PX
ykM1rNstZbL51BXLCiIRQs53rWvtDAB0kfdpcLIfmazs+ybTzrMwezBMM9jUyR2KYk/e2E1vDhZE
wTJ4XJ1y2UdzP8XlMMt4mTd5IyqVgQdivFFlDA0HC1mgihxa13yxztkYGbsjYOqyuBj7NtU3w7TH
61aP5ktemlvcdEu/l4aq963lDTezWtRO5b0Zm0RSoi1oXzjCplRq1adOszrMSLLxOPdEI3cIdE7E
Qa87MDmKPEYjwup1Imnsd2bDIQx1r4yZkhUpgwFeYWndNZlYj5OCSBLhFUSH6qvULlf6vHnq9gox
4qMxCRGLeZxOrT1Px7F15j1xWiLNh9H5EFVgb0vIuWT34qVmLLWfLeHtq23xjoXVmR/kWn3LjQYe
bedUe3cDT/aq4jGctiHpBu57IShbL3V0ayxECYR95uOqUYpD7lNagHlAP+kWThQDUzK6dC+dmzVI
IuVZLyJcb+1VqnOrSjMO4T2epl4m5VycS7jO300ZZxq38cBTQEK8BiQP5d29JdZbOfPnG2OtlA/y
eVUrTYUidlIFGt+wmtptnII0qggWkbNbx1ZQ/yqt8sWa1j6RUd8lbcfECzT5x0ahGMN6aG4tDvIE
sLJNmACZVCRzHjdToQ7+0GRHh2z3uGJ3SKpGgsw4QxRjZ+UeZvJ1D2bUfzbM8TmsqWRdJGuM1025
Mx3alAF2IdBw8L0O9bdW6PJucfwxAbFk+6O6oMcb9AHHg9sg2uhSB0AeVz83Zdim2hqyOx68lZgz
wIUcZ+faaUF7bHK9r3oiTnZbOwR8HcN02CZBTQRA+CxW41qUzdcpL39GihPbNz+s21jTxMovFdql
BEUquPzY/4QP0O88Q+d77YYirhrGMNESfMkaAkSZnXWPtdWrBzuUX2YLdLGz9QecivSBMGNW6GD9
Qi3Au7NovOEV+C+BbK5a1kuiNT0prMDpTEv2Xou2y7/mfmnu18BeUsaXzpFczCwN22E7x1Cc3hn1
2gxy/9BwMDmFEHCml6AbwWfmz0EvFbJXlqD2pzJAXH+AAWYHcbvlZo4PZ9TWabc2piIkFXfEPTLx
wEssVa+YMJmmfTeMPnYQ7ey67/hN/J3FgaHKmRCK65MLSeJSDtzmfsZyIZDdsEQ2JFiE4dztSPz4
k8IxRxboaDADZYQsnHgqTNA6iIrlIetyJneOm/8SsgYAE9204q7g4Mgb6TGPrbze4LXb1Zla7/r9
c69K9cUp/fYeHHmsUgLLB2c/FjlWaxlMBUlFLttfdRSVFvv7ajrxUCjeXIlIgKjsil2DdsGV7zAM
LhgU5yhBaL9oTJkfQP+55KF4OPvWLdrvI9lK9c/IW237WE059YOjERzt6PU4wP7bavh9UYyG4Bhx
KvANOH+uhl4g8rHg+RybzaxkOhDk+Tm0MMuN58jMbaKVxUbDzi5xZW5z7sZWUxu3xoxFzM1gBv1w
RZm1eB///bMuKDm/f5UPDdPBEg9SyWWeiQ/0LDXUVRxVdQ8/Jq/BJ6rtnU/h0ijj92UI9cB71CUX
kBymP2+eDt3eJukbR71GYrnuiaAAjDlbke4yp+2/oBqZSSVkGTH+dUmZjvaljIycLJOo+ggvrO4+
V5VBI2TmdXYP1i1gKlTNsFz7xPfU15tYnENrML+5LtdQQYiAG/Re0u0b68aDt4Qs60zLxeX2z7sw
h0hyOBjFqWuH/Bg2kFaDzXTvJ3x+dmMXOe/wszz+vv/ZQM5PDfoLvCIYU/TjlzKSNbSkZYmIufLQ
BU+Wxci/alz3S6/y95LG3lgH7Af4QVrQ4TzEx3/emsc366hlK08Ad7WIz8b0ebqtwfb5v6+38Kxp
w4mAaMTL9Rat6OobTAyP4FzmbWCV1d5W/nu6xjcenIutPh6eTgDf9ZLlm5nLOPqBkR0HEq9Ac2m1
OXUmYYNrB/o9gtQFYen34oZthpcG8fbYE14sC1TMuM7CgT8WsjEeYRM3a7xtnvKPm/qlcQC5qcdg
ei8N+VK08Xt1QAqPiF+ADwqr7s9X1nt8uDllyxF0i54gT2RjgdKbw94w1M9+oZq0tMQG32hPsPPf
4dmdD6/Ltcnmif/NmYXP0fXn1duWyg81UEm5Y4epUzDL9sIRdwD3XsrounHFibnRo8zfMyd4a6Vi
ZM0GyncB0e9iH80At4ThrOXJVBbfQ7jAvXcL8Q6l75IZ+v9Pl1S6s/AftdHlQq0QTjAFU9hc+mJk
HBzIqN7BBvDnkx02i53AlGk0M6lp/tU3wnsE0Kzpy138Swe5eeU7dmtv/iB2aZdVTfK5a154UwWY
EutzqvypxiQvtrftB9OWO2GYQyxQ6+Va7huSp228IivfjW2ve8eKDQ7uG+/cddjCoQOeLb4vVpx0
rQbYyy1O+MtK4IzVCz4ymTR3cLx+REvt30ORcq6XeYKisPkqIXpIvWrLq18MH9DVpDG/3aD9yVhU
/nYE/S2ebF3W9+HKRDfoNvf/SDuv3riRdA3/IgLM4bZzUrAky5ZvCMuhmIos5vDrz0PPxbFaDTV8
zu7sArOzcHUVK3zhDchC9/nwncaz3i+0dsYSyXDuKzaptxZZ2W26tsoONLaDrwi/Z8WSG7T75NZN
iUiSalb83aRvKGXZpL9B+cgv7YqlmYPI6mQqhh3PbGzcQTjHBzbxfphVqC3NpPZ2MSC8k1PmwapC
gvDoFf20qNx0WtR5TUek5lFY6nWf8juRA25jp/rc6aW21Rrzh98ZLkWn2tgj0TFsyU9vpjDTnuuY
2oNyh5Tqq8P/nsNWS4m/DtwRdDalwGKgKuBXjWGFEC/pxWM1Wf1vWujwpmXuBMsKCeJnB3mLBTQm
4CsNIAS6u7V31NPSO6jCSre0p0kJA5qVNtKyK4uCzqnFB2rdK+NWJ7r64SdVp4DHuOavys7G+yi3
2yfbNMRGjn5/JD8pV1iQZkBYjWLTJYCyJq8rXq3EizZTXakXC07uHfJuEppUlBcrr7GmPajaXls2
pk4dcIiE96MssIxYa5Ne/TI1JKKvYF8vXOzc6y6oEp3bhaP59taxxyauplwPd07VmQdf6/JNacni
KaQAsfj4pbp44JxZ0wnON+Qt5+xJ9MPQkT4HeT/Y7rFFw2LJXLfUMfyFFPF3lWmse3Hw7fih7d0t
p//xyi+4dNUBZIYNBwINOP7ZVWdThy3akUcZebVA2+QBdc+1XVvBSh+lZ9J/Mgtt7adj8bm2nXhj
ZGCfaTXk1Ixm2xJK6VGNyLqbDXMdEHLT8sovnC+d81cAlUHa+xYcHtRK336P2CinlAA/3pd+sDdk
VdIvaz9Hpn6fB8FdYWoPPpi95A9kuPxn81DCo78HP98MtvBqFVD4busKM8+Qvq/vimZPgTa6ErZc
eOIZisDPgwphgUw+m2dKMV2joLOns0ecPAwRZVsMUR6bHhVHIWO58q3h2hN/Kd6kQgyjDtksaC1n
q5s4bQk9mtWNu+B71YHKpONCZ41CgF031+gXF84Wimz/O9rZckIFUUY/MJpbq2EFfc8CjEvxeZIP
H++aebHONw3gf5YKpic8mrNnhL6ZUlWJYqTtlloK4SJS5dKVlHAWVmWm0SLqx9TbThpaUXWb5mL7
8fiXPiZ3B0x3QifEEM/ycii3DYWtglh3kHdZaSyb1LhRk1wldk7pubjmO37p2QQWHQTgy00g32cL
m4o8S4toiPcUhm4rVN4WedmfJj38PjT1LajzDaDUYzGG64/neTFCRJQTjSrOJkq+Z/unCuNg8icd
2ezB+KbLPMVvtPkk/WhXT/S33blNYNVHGfUPsZ5cCRcubV5eWQOiHXY61EDeHhmpTQiOkMjvJZJj
STk+ApHDh7BKHn05ff54ppcuSkiSFPBmOi+0j7djWS6ODNJu433odgX2AO4s5k7hmpb7xwNdOCPQ
+Qm+EPuDJnmulqgDrvAQmRL73Kydtdeb4dHXaE/mlJmurN+FObk8PhbbFDYEG+ftnEItNoChKrF3
q14t7CaNb+iu+48fT+jCV3Jnxhx0EhIX6zx3Caux5tKLxb52LZ06sHkEPbmRGhgOz03+/fV+M9jZ
lqhyvDm6MmVKo5mu696Lj4k1udvS9qYr8fvFD4U6G9kJND1O39vVM2WoKiMTYh+5wWSvZdPQpiCM
EQRL3EvXBJ4vLiOdL0TPuVKwHXw7nJaOdj3QHdoj1P3g6aAxwjHZQfx8sMQ1raSLU/trrLNT7SsK
9ZZiFbNMQgFppb6YtBq2Wvbr471xcSBurTngQu7m/N7q89obYUFqO68v5TKEPE6FZQzuYiDdrx8P
deGKdBkC2T6+Gf8+e1/r2PHjGUK093VkhZYIoaafQawMNlgq0XyjrRrmGyvuywkko5n5N8B2A3Hl
R1yYr0dB3EGgBA7Zu6qBiQ4MLklRsKMF6TwlWDH8KqTdHGQqx5d/ny8hLEYDVCBNpv52v1B87Moc
tfHdlM9OZr6mmTa01bQylyWAiK/ZZOAROvSywikPRXYsm6LBXH/8Iy5tWuwHuV1Q0g9gEZ79CCFx
GwRSv6tQRvvZDWDZt44zOg5iTSB515bo+ms8q4tjQmLlqsatm6r42zE9L66MKEJQp/Sbjd12B6GC
ZhHW7tod2itxxoXvicz2/451Nj9k5KVGtyrYgUYzVgB1pi2g+2lP8+pfFTTmcgFFZfR7kNtGcPac
P4aPtzClWQbArpJNkA8glnL6KhIkSHef1fJOj5NP2thvIvNaTvTnHJ7FU3MkPPv+IOblnJcqJkPo
pT+LFIGh1VfC7C3AnCHCulELDriH3zmMLfqqSdCSwoxq7aU5WG1jLGeQa3elvXAp6mAxgrkmBO38
natlSnxXoSMS7OwGGuui1ekl1H0TrXpw4atUjJjNqkJsMgU300fZ7MEdtGuX5NnrCRCAyMMiM0Fu
n5rJOSM874jQuwaqaeXY7dxom0H53eCli4/P0Fks+984FEQ4yJTvbffsnYETMtRePAT7wkK1bNIR
dV9MWC4fNCz2VmjWGdsBd4MZTeZekYw6C2P/GxoZeXy1+M872TiaKb1fyDDYd7Yb/cjtlMVOBgkA
wAcaV9madaxAEP9bBDSPasJQ5rqALg1C6uwAR17tSYGZ576j+HcXOHF4D74bsL3fx//Poc7OrxYM
phfid7FvplhuzaHodnqIeaFNf2z/8WfEC4+L569D9GdebBkmZBJ1UU59ezENvUq7JvXDvdua3dpK
JlrY46goN5X9L92rxy3mQNmmR7bihDUPeypJZ2PtxAKsxlsS1NsABsNXyyhRscryAU2LvttmKhtX
A53PW2T/i22LjPj8XEuRLZ2mHQHfArtLFkVkxmvKY7T9i24mJqjiNc/t4nsSBtNzE8XjM4yw4jUO
IcLCIG13qZOk7soBgG3CrRjRb24qB65Pa8f5QmiG8ZPKgv6p1pt8lac0vSOFSsAAbPJnmRrmUa+L
ZOtCiJLLYhTVQR/HAsCd1thIH2dQ6ZIIxkEUh0fbrjpoUZV38OCEAPHIEjQrfFRRQSBi95NlDprR
QZjl6zQfQGjnlS8ep7CPln5st7uwm6bXZnAaOBJtUN13uj4cZADVkmKxsRWpVt22g5v8NBXohrKx
0mfbDvMVcXZxFIaZHO0sVdva1NU2cKT7PfMHcTv0pa6vRgH0cePGKL+0rS8f+JV6sskbuhcbLwrj
fDXWeG8AptXsWwWJ5GcDpfShl054XwmtW3USfl1tyvFODsL5bNGVhjcL1xFf83oXG0lyhIVtH2Ah
mWqN84z50+5a73deiwCsQVyYTyqCl1XnvRRXSr4X7rBZ+oW/EMsmnjnfkhMuh7Hfi0PuldFTTEsD
E3XPyqd/C8v/bH1cyDjR+ixzcy5o0ffgZCxjEodU+MZdaklrSfJuYBfaXnO/OHv+/wxFF9CgG46y
qHHuYztWhY/B2hQf3DLDKK9daULeG84IiNf5V6EuLqq/hzoLKfvaxlUtsOKD1UeffcNGcrY5+kZ3
5QE4i1znGaHxSpiBbJWDENrZR8oKmYZDokUH3xq9ox1F5VxuU7e4PYA69VLrVhZD9m2Ip2BTy+Ga
f9OFR2CmypOxsJyzd9Xba4uHTyK6Z4tDomku+MYsaaoN4qXZ5yatqtsqplxITyi8Zv/3RzTm7L6c
W5KoB9NlM989sF6dJWUW6tHMeYroezQq2NWlpTe7tvTItZwObuwCNENy6ILG+jqBTP4dQGH8ruhZ
AZgN6wRGHrCLfjWMBYIa0YzCXpmBduULXXii/+AvkNghNkKj4e0S0SWrpbJVfBhqO18Lzxqfew1Y
cIqUAUQmG2CRbX6tk6m5Ivtz4fxSNJvFoz3CkHfCCV7uKdcoYnEQlh7e2DM3hg3Qf/r46TqLcv9s
QJdqBNZlpC6oUL6dHhBhF6JEBv9b4js50HbYAsJS21gPwysX0uWhKIRSPONonWdpozBka0JWPeCM
GK4tnpUnWBnpUkWjceVOurR21AZN5HcxfeP6ezsrV/gtRpmVti/KqPoeULGDBBqI+Jqx9vvzQ48P
QwJPd/F+edfSUsII6gzj1b1N9L7NqtCkjxq22hKMlrWsq9RdmsKt1x9/s/9ENc+PD4Y7uo0BJDHy
ecVqAp7aNrar7aXCa3Gb+nb0qw8qQGyOBWF0Setz5Hg4cd9+MrKy2cCvzItvVgzobOvJQK+W0+hn
r02QReGiTDpYfWGSojmUlCmcu7Y1gEwpcKyJ4wgYULTSbr3Esu5b4WftEhql/1TGevvZRs/tFoZw
BvuDl7la6DLxPg+Y3oaLtgn7T2ZtG7+FU9XJKopVcAPjdIKhGKTqq9Y3sBNEEz+VKJAAGUKd+os2
QoqD+6VBcjTMRv6qEw/cY9U6+bAQk5q5qnEHDbzLZnay30oVrgbEXJ4DVXOFlQXtw558yQMpCmFm
plOZ1SK2giZcNLYqH4y2od0NaaV8TmXl33ddCayumhr5PONojWVbVW6/JD+Rc7RIELnoayPLV40e
w62mcd2A50uLZFoMtsw6jqWuTkZvQFIrcPFSi4zUvd2XbdUlp2CaxnI9JW1swaFLwbzSfKzsJbdy
iUFaQ1i4Hl3R7oD8NfqBYB0wewY3TFs1pPf9TtAzSpZ61PhfeShkt84zvf9WI9YRL+ok0w8YG3X5
MkgG77WK5xk7sPc9oOhah1XOKPsKqr3VmRs/QOECu95JQ2UzG8BcIeCDHD2+0fe6snA7EanfewvD
CLufjpomd5n5yqJnTDR/V5spFKrGBta/SLvOPjl1H90nkUBtA4JfHS2Krpl+j4Xe7yJHtWrZomzz
8+Otf+k2RunaIDVEXfsdDCqfaFp1QScOoIuHddhM/i8zrtvv1WQChE31ErT4YMT2azeW5pWxL0Qf
iD061G7B7uJZNr/lf8mEZXYW5zUCKwctDouvVYYw/ao1RfEJXG39AHEtump5cnG6PMsBgHKStHNN
q5AOb8RZjw4KKZB4K83C+tL5YX8Sk+ec7N7P9nbqGTc+6JToTgaW/FYghPEyWl5/HxJ1Hgc9cgCW
Wp4CVSqNPKaSEemfMTjyX8tWg0f/8QeiWMEyvL2bCBlI3w0yPRKXc6RabZeqAXTnI/gTFjdhmaN8
PEYdl0jqI3JoF7bRL3wZTd/xnM9vYmR61l5cenutq+zDJGUHzn3yvM8gJFro85X1Cn1neJwtZfZK
imkDjrNMl0XO91gAqqpv+MdeOOdFAw1WMbYL6XQeCuMlUIeq6WUK3lTUB3JP5660zAj5mChdh1o7
PPsVQBcY7tWhNIbiYbTa8YvMC4MGXVAYT4hX3CoHbkinOn++RKyF64tgKWke3gwpPf44gqwX9CkM
lDmrg09LRyXfQh/GAE5r1WOK6Fn+nPkiGvfKFW51CjnA9q+m79FKyGrUEZe226uXQu+4+RxjaqKd
E/ktLoYhFIRDBEXxBMocnZnOT9VLSBnsWdlTUi/aLkDVqCZjx3nbioIlHxfi0jhG7Xdr6NpvdeAV
j0FnhQcLTxE4mslQfVcKOnleoEmP/glCyrkPnbPVqqNTFPp9ogb/BWYQdCI7NlbDEAcrFIn9U4eK
9aYJxv42Rnh2NVAg20Vma4j1YFk/JuoJN4k5qXunDsxi2XvtcF+iNbUDdS6+5D4+m3hopd8bU6vW
wp28JfTG4VvA+/nDHeBEkbBb23CMhLmF8l/sW2JmntPIkHdRaY6/ZBb/YQmBmV1EkM9sSH5wq23B
lbOoSGLj9ZQ6+lE5ibWeCBBPZosNJH+u5+30fjDuUyQV2FstMG0R1q/FWJZbw1HDjeqkvbPHcbw1
hh409pBF9g8FdQ1yHgBK38pFvigQvXkE3pyfeqeIr+Qb7yMJQDnkTzzmc/3gHJdEYiMqpyHaAyL4
vXQjxBTQaV8HKEA/6m7xza+s5FrV4tKYqMVRdrLxkkXl9e2F5kVkJVnKmGUixodBA+Se9ajMTg1B
f5Ojz+MTqP9uBTx8iNhIT9xReY5N/N9LdUpB34H1oImeLozIS37FQRndZMB4xUIJp++v3CyO+e5i
sdH+BhA9dwTplJz1f1TVhV2ttPQwmFOG0Gdeed4KYycdlnnuG6cU7G+07HPXQy3I6k8U6ltQQGCS
HwfDkhXw5MLST26becOxqz0TVXqZR089qiTPWe5lPzCzaOAA55aw0GamhrFQjRYIMowgQW2miXV0
bboIGzA86PcdZsZEehxP8FKWX2LBHGZSLCV5t4XSgmu/KjvJw+Mg6n6HHasRH8O0S7RFFIZhAUAn
CO9z+KTPbsz5WmeyqYNV5vTes+qc+ickAYpiQ2D0+gbNyKDcFLHTDlvAW+lL382GYbDTX7mO7F9g
dvgVZQOAbHPtQn+/7HNzD8AH0tVsz7NnL8dyvraDJD6oupLVZxVG3Q6slT6upHDGH2WqZ0+R5URH
0+yz2zxFOmkJJG7wEGISybFEHd7aUDgX1cL2m6q4Euq/38SYQwHF5i/enHe7otDLYIoJUuGA41CJ
CEO/EDbFIjn1s/d1rS86W12DVlxIZdC4RWkf+yYKBeeSxYXiThvhQx9oe6plgvT8rSf734nq+ytZ
oPXHdPXtewoFwABagVA65ZVzGG859EnXFX58SJtgWDZ95dLwwSs5JH2Grw6nF+mHYOF3Y7dKGxk8
annT3amM6r2m28XS6vLyELudhmJ+16/TPkVuDfmTVaHXlGoS3+PSBQBmKOdU9emTBavhCZ0sby2T
GoZKCPFR9NWwRaEDKoqK5Lroe+uUKttBaMo1YYGXaiHB6Se5IRdepfRFaA4PHmrDwKkn6P3wkZGg
9Aa4odhtTLUMFlqsqX2sRHY7NWI4DMJ99VJt+KZlJnX9rEVHTLeRUzCKowrVVwxV/Z+6Wfgr1x7c
bY22zSrXRL5TE6GFVtT3ZWf8VrnlbP2iVxuOFVEGnY05SNRvubuQQDdUfGNVWUlBr/VuTdlohyT3
YE/owttgTwNxKZpKfWnZNUoGUQfTonbSNRT7+A4yDo5AllYiOOUTD7je3ahrxo1m5s9anX9JjeAF
xGd/a4uhXeMlCYeGX/rVQVBi6+YOgg0x612rEi0JEL93vALDktAi2OnB+JWz8ymaUpSHNFSCGnpM
+4a8/dHLOhqaAYFMpKPMp6CD35Z6igJWDm+YlM/7MtUObYM+QkC/reL8M3Cv9smKKFsRhi/LKkI/
jN+TLkjN1TJo9a84GmGESzq+VtPwKWiRSAOEhJVg7c9s/ES/zzz9iIhDjqoB1AOEjibXugWl1W20
Gsb+GE3GqqkTFzzRrOrCh2vWoxka5It18YQavAHvrOwPlWfDdjJRUErhkJeWjUJTFdx3BQqeetY2
p7gxhlM11cHa6qGA2j1RUoGfy8Ka8h9hZ5or3MT/A6oCJJyG3ZSgYCIb9SqlhX+LlTsv/eS76ywv
ugXvRg6oN6sOoUoAexbt9DXoDOdb68b9lvhXW5VR2dtLnIGiB7SSqtN8iYHW1PrNVJr30CRTAD2V
set7PpnozJ8IFQFuRLMQJh6EgypV0CCLwjjge0hpmDLk0mO+RIjOsHC9QV91jeXs/A5yNzTbeJEh
9oSsIGoBnlN9TbrsVw0tEF2Hvt57VQVJJYFRuUcdPVpZULi3bYSRjWWRZyVKD1eKkvnvQcF7Rt7D
OFRTbywcV8s3Pu2im3LINZ4fpEdGKeQ6TmMU6mhgfBqlevQG0rC4NCD6qhgLFK0yfia28lBDyGn3
VDhosGU/NaObrQ1cpQ+O6JBHTOpfDSCnRVpJ0IpodSw7Y3IWsRHlMPskdDBp9WvDS7YpEQOAtt4n
OM6mb87ELFGGGJYuncxl0MMOVV1wSuqYNUzT34aXIyQxqfzA7UPA2cb2SYm8uB1rtCmquv/u1/kv
J+++Kc9u9jn6EdQN+L8hPiVePYtif16nLW/nyM8Tjg0PGKXBsaqrZZNQy3AQ7tomiZMti6kT64BN
upiisV5SJHTIesc9zTyOtObRWJXts45s0cnUfGMzWE6zmVztRTdVsY7H5Kg8qH2ab6dLviUVRt2M
l1EdJivWnOCSVjvXgDu+iM4hlCDF+GbWaXID9aTZ2SKNdrGMzdWYZ9amiKR+Az0OCYXChnkn5bDs
8uhn41cIdpLKpyt8nUEdxWG5rvRcChYf+LhXNPFvhZUU0UdLDcvIflAS/GZV3nST6Va5mVAapJZW
jtygUv8hQTd7XW/vgOrO7LWp2NpZEq2HzJGr2kZDM9bFuMw6W9sE/hjvUl89pTm6c4AXvGUN/QDV
DxzMA7+Oto6YkH9EImQVIomEfZPDiXO6+5iwBshdCpk4a+A61+19IlT/8HHk8T7fJt7yySXhO1ED
PReQjhsZmZFBEQ/gj7spEQpag2G/ZZNgt86iVlcCzLNIYm7CQ2ABhAXrTkfHdY4//8rvjSbqCkdA
++ggMi2yCISBoz/Vwr4dYaEvsxRoyT/N8L8RISgbXMl//ubtiBbNvzxwbY2oMq22uWbqa2dKffpU
bHiZQGD+eLyzsug8RKADxsHwYiYinZsldeBbpVub2m6qoJ9DRD7qTnKtc3JhGTFan6uiEATn5vnb
SXlowyMcxqSaSqIETdoXjOqE+cPRxpOwbOLpyne7OCvb113XnXv2xlmAOpSaVtfpoO1QVBerNEIq
Afux6t/izP/Wjgo5CA06NXRt3k6rTFHAICPUdrEaqN7VkbvKSBEIU2xjXdlpvddM6xrWdf7pf8V+
/w0KJoMKNtvyXW/NQvsutdCG3nlUZO96v3ZXMWSHjFukSb+ObmVucL58kY1voscfllfmfHFlPcKC
OemC5jef0L9OBI8mFs66pe0GCiabHgWXLYAL61oeenbQ/8ySc4eVg8nGBNnzdpg8bgPVZ7rgYaBD
saHyJrm+U1x8F/UEfWJpVo3wQd5BcV/2Kna6rT7ypy26shTRpi5EX6Bp0xg6es9RXy8MH3I5EsCw
XGww3v3zx8fIOAv///xguv2GAzoI4z3vbC8Ete649MaCnal9CahpUXJau7gzwbNc+ArGAxoRQ4Gy
W9cjqYrWiB8shhx9wLKCA3EN6HDeTPvv56B9r4Okh+x3bsPXUOzzJysJd66nFk6VPZbUoBP45Gme
bGnhwTaJN6b9AzUoKrzfe5izUnUbss11LxHSLabt/2GBnNkWGqTHXKc9WyCthMziBVG4Q3d40duf
ECdbmjL75gj5KbR8+Ga/5ty3/ZGKCCI8bQvb+j5QiYCUcuV2uETEwGOdi48nxKCRNm/yvzZxmaWi
gDgb7uwg3XljsEGBa1NHX7ogeMxdckSCGqv87ATZsUKs68pKnFVD/3ybv0eft9Jfo4taQjOtgnAX
e9kxH8elG6oTLl53BZUCt3FuY5Xfu5a2iUNxyof2yvjvdyrueJCGuTx4TM3zN7SsDXjg8N13Bqrn
S5QjSwRiVLXUR2SZPp7q+6F4PbkedUoFdEzPy+O+j/9mkXNBhr2z7kP/6GiAVWRkqX9/Nf8e6A8W
568lhYxPRSqOxL614ngZhOGPIPH0hbKqmywcrszq0hUIUxDQLdT0GU7x9vthKOcUk4enQeZRp9ZR
MkPPV5hXPtOle57qCg5L3IJ8sLM3U0czY25Yin0yYdUJ7WFYtIPSTiKD8e54kAtyu58wxCQ5DR11
rY15Dl/67wYGqwuOE4b1u16zESQSXD9kUHiZyJ+ntlJPVmHQJqQT1tCOG2qwgfose7x0CoQAF+CU
+m/YsPfBlbvj0jYCGQAhaFY0oOTxdsGR/IAMigDEDgFhLOfAXBFao8mBu+Y15Mr8R52/rnOLmLo1
4wGWfztUgi9knWNhv0NMAAFFhN1OelEiaUpRfae5dvtZ+I7c/PsxsaCw00Div3jv3g5aVZZZIO7O
hkK//NlFRPmm6VL1MAVV+/jvQ1FUtnGdwtYCg623Q/WuKNH5KLWdIv/flD2wzbR0KnaxN145kzjP
v1vMP6Elm8fFQAN+3dvByDeqcoiCYDcYYeJsLbQ7XxDMaxdDJ4SBhmhC3UVHl3rVxaKixNL6iA96
uQZtIDV+yiYtUegIRpx5AU0npWkuuxAB3Nbu22UPdmAvU3LWegrLk3RkumgSL1zKGKiayAh/Mjy9
98wT1Q+AozFER2QEpwBFj7jMfHqDg3T2PT3jfaN6sUb3beZF0ApZiJSxbA2GhE2v+0Ae6Gx8hCs3
pObTvfCkdmdhSvgdDehwkasOWTRrHLZWB24xiKP4iO1O+au2UB4aK4V0LTB3ZHbK+BQSsb2AIqIH
kvv2DhnqWRIySdOdOw39Wo65OuRg/E64S48rtEzHu0wkAY+4k2ivCcHNMXOoeWiIUG9pRAQn7lVn
TQ/mq1/JGJNGJG43tl+layUS9yRTb1hlJha3VdY8OxKPHVS6fJQ963xl9HGyMoyMvLAwjBr1ad5d
08lltkqEcE9RGkVbawjwlUzSOjtASHaPoelVKHYW3n6yY4dAp+keZJLLGiWooMznzpn34ER2uJqV
nQfKP6lcWVpi06vq4Lk2k0WraYyavfKn6R4jWr4cxa16Z6LlsKesUG+LAWn9JUwO7ag5Hjd6KrsH
uoT5ydAMfPzsLFq1qk1u0yAxO/Qsc/+oojJamV5i0+rzX+w4qdeQdB9tM6JLivXQGr3O5iEygnw/
WKgb2ZZXPCmEvnalJysXK1ZEuDCMT5aZcGq5gB1UfUP93ltro3CPCY8kCAHzdTLFsIWzOa5gUp7I
exCJd1pzpQ0KHd0qKtfZ2Bp7HjmgEoy2smyAD5lTVwejTsx78PspkrpltQ7y8cEzy3hTobDFne7a
n1zHrnZYXk6fQmQ8k41BN57O1ZCHLmJlYzmtQqNsSzZPuI3LLltbTdIBSPOGm97sm/u+QJ4zNLQC
BrSmzxR6dAoRMIsi/SjQtdhnVJ3kFkXWZDqKtJj6laZ5ybMeW84jFZD2BZcz8xEh4ezUD81I/wPX
hNhGgm072nF1LMLcfhrzsdTWJtw+bWFrHeqlCAY7UMZtrb4VjQjosTqNAzuZWpNBocBD8Urkv9Gt
pfOb9Uh1LyCAdqR+Rv6MKTVOlzn6s/4CcxZ94oWJrXzVGWGYvCBAnt80lqjYwUhbeVdiwbN2On6b
XIOkMnCtXZ7b87K92U5DgO9xuxt1KR9Ta8xvXfjgKwrS8gZ9kYB9JuMvVW9P63+8ihnZnXNUrn04
WedculIvMqTtvXbX8GFRcNYMQnWa4BrFszwOnCsTfXcZM5wHog95B4MuxXkpAzsUrIJ1p9llFdjn
ziAHSHqqReGEtvfHM3uXvDEUXmbc+ySp3GVn75mq6II1ToLQpuOgUW84ryLUTrZbrAw9/PzxWO8e
bDyewVnh3cicqAydpRXKbus+U3lHMy3PX60JkfhFT8gSLUWcKmef5A0qvb7v19fet/fPG9RdaG6E
gKR9/Ix5Gf4KOiPSiK60qn7XhmH3xXSq4dEppfg0HJRC0DvZymGDGs6K3tMC3y25pH5r3+IxDoy5
pOJHIbd6+OfVQMFitqlCxmKmab79SU3eRuQuZrfrmzT53Aj6buDAUChvJ/UinNh94b4UV3LfCzuL
gtWMPKPQQnfrbNDBNPrG6cDS17LfxIjfB2G/NtED+3huF3YVJB/Co3lL0aA2384N1SVvcqOs2ymg
Tb2LzjGxkulCZFRX9u8faP6bKHD+soCkTRrvFA3Oz4qe0bUyu6iHzTLZz5jXWNo6DRMaSV40RONC
d43upDlO/0VpcvwM0qb4YrhlC+qp6NQLkCTJu+eX2bH3yh02cZpAH9QXeC+YceHff7ww7/IRVMGo
FbL/4Wxw7M6OWyam2o3KpttpsvRe9coJbuKwjjcfj3LxK1NKgG7MqoJxfLv8vT8UsSw4aAXlhgVu
QwJ4oL/Vy2798UAXv/NfA51FjXnnVFpHiwB/UhVukyanRj8Ac54iB7W3gQ7Px+NdXD4uRp270SVM
PdtXaevoCg9mzgy29zuHEuk6thDl/HiUi8v31yjW2+WrZVvqQ8Dy9XbzA1AkKqYJXKpBPv37ODN2
g6lQH6RI93acaUqsLtM7jPBqXI5b865LxbqshivA3UuLxoOp4+NGjkgp8u0weWJRbpdjtwvqVt/o
qADvfF1ekzi7cLmzoXlMDN5gn+ra21FC8KiA+/yWzplLA3nuq/AIbOre3Zhpvy0Qu/549S5N6+8B
z/aC2zQOPmqIWEZ5/UT7Zm3Ka8nepe0NqJ9Joe0Eqe3sHAHuiM04MJGPT4UqN3Te+o2ok/gzOx05
e5F1uryywy/EOD6Gvy6XJncNGebbZdSKpEkDQHQ7zcNzaJvqtI1XU64Bl6pFTDvSFabINrE1pPES
2+xivHKk3y0rbAb+BX4V0PrcBHj7A5yk5akbe2sna7XPpnEzWvmV6+naEGfnq+3cEEWbwWLfx7vI
LY5oVf/zLHQeA3Jnipgmhq1ny1i1gZtTTpt2dpXZp6ow65P0cYf/eAu+uyiI/z3ucVAkEACJ1t6u
1UhHu5S+Ne1aQMrHYHS1T5xAbZvjRfL68VDvjhdDsdvZG7MqFSXJt0ORsQKgQXBl52gj4h9Tl9Wv
+HsFpD5V+E3zvTJZStjSXz8e9sIM4R4BXYHmQv/COlvHULNrGWGrvbNkOSHCLYevAZB19NR67Uqp
7tpQ8z//O0SrEjDRCE7uTFfFmzJ25EOKWeLe88YxvnLK3lfMfK5DjjVyH5RLmN/bwSYz8hUt6mkH
Mtc8okArqlXYxEO0psSS4j/Y22m/TOb6IT3aIL1vFWqm93VZXFM0e0/g5bNaPGczQAjg5bn4XlPC
jpPgA3ek7tuxAhk/yt00/hC6uA31W5mMSxr3G2eqQAppcMCuPXfvbjlO/Ezwh/bOzW2fJzcQGWGP
6i16qNlvT/texAaknVPth6t/3Utvxzk7LahRIQEwMVEJ/vyYRZQW0AbSntjB8e7jod6flrdDnd0w
pSyQNseAZOfWeCPEiHM3v6YOi0h9HRiPH4/1ft9yYRJQowWsk679D2fnteM20rXrKyLAHE4pKrqj
3e10QvRMe5hzLF79/7AH2LtFCSLmAwY+GBsoVbHCCm9YEvVy2ehjtUZ4rbbBSmnK8DwWzjtin8+3
x7n2mT5fzIsH1syLiSBOaIeyU2lP/ZxFV61M3+BWsr090rz5P4XUpkZgNZccOfOwAumqnx8OH/BY
Ba0rOWZooSueFmfqzmjCIL1DL3R0Noh59/Zj1NQoyjexyJGTv/0D1MWazr9AI9Oe0fqUUuhInP8C
uJr5WHVRcpQqA/aq3dhU3tJWMgYXZ+g0cisIKSieY4uJ22gAHomaG21GBLXrcA+k80sny4j6j0Fg
h1ghTemPrrUEjSoav/HLNCnx1wrDsHSvpZqwPVseW0y0kjC7F1BvhNsbWh1uRrzulA2Ul9xcWeKr
EyT8Z24zR/3jUvh02aHi1FkQEpJjMJmz5iztl2m28pNmsJlv/bi9nout8+9yotKLds0snrY84dBK
MmCDdYIJpuHs475L9G2P3V6/adIkkU4q4qab20Ne2UN0NEnKCGUQB/tAA3+aIML6CH3WCIsbfVcf
0buj6aKPkZzehwU5524aUa88zAbtPR6Eq1TTa+vLsw81k6AUJbv5gvg0vEZN2QFjmx3nzE7g3ael
swsibqaugt/I2nuyuG8+FpjGLRI66NvScV9cbVUEG6m0+JxxPRwVucJh1+7xVpOwuxk6t9OclTxy
2TT+d0QdCSsybIV6xuKGo1QSJWkdJMcSTMhzWijI0Fc+KHz8R7FvVd/KPk2gjABFq1F88PwgF3t6
YY4nKsN2UdyeIZJ1tks6n1K90lkrCkZXl4S0hq6iDQZIm7/Qpy+gIF0eyuEUHykT5K6fYoiqZtHJ
ynA9ip2Axqm1AkS4tsuRFVEVlf4MwcpixJ5yvy2ZSnzsavLQStbAigOeNEeF1rn4j/oL8w31ebD5
x3ya3jBpQhp9Fcct334KYvmILzMgXKt46Md+bxbDmsjIImj++OBASGbsPPwpotrzAcsohnjX5clR
D3qq/ZpR7Qew3WuU4msHhyWca2Q2y6guDg6gtNbEdTZGUU8tDrGFfWfeWeAfEPLY3b4irg9lIA/G
9kVnf7GEmdniIZykyXFMptgzUQfeypOvuZUDRPT2UMsg69/Vg/9Lq1QDCL+UKiSkpFRRxskRjb/n
RnJorOjb1owbNGvlgyLS4zTW+1k+X+7Vu16O9zaOvyu/4toGpf7z/37E4hP2I+jrouSW0GKioBTU
JzIFXfesJ2PxhBBov7LA1+5gSoxUrSldz2yu8y3j82wZbcACE+5u+qH5aQ/BN3KIbdAVhx5IeBVZ
+9sLveiE/7vO8PqII4mrkQA+H7JIAj8YK1yym7IcUEX04b1jZvdSqrNHlBFNuFeGf3zaFjkv9Vry
fHWB50CafhCwpyVATlZ8uU16Iz76eYNVWgLrO+oST9eqe4sVvz3V64PN4lgUz9HOXqwuwhgRcq9h
gqnjAIopmFJKRPbgodhaYgUUOivX2wcQbhGWaUCsKOpBoURFYTHgCPvPaWFgH9sCNYLDWBCOUlht
zfxrLAqhuTjYyyPuRMhjvUZWO3Hh12rfYy0hjAfSKCXFkjMS9EQdJdiT1/V/cC/2v8jITIIUN3Aa
2wyZNAtO4XSVrTwIV477/F4BXpx14KF6nG+NDoZkbAg7PoYVFL/GSOPD1Lw1ubZW/byyB88Gmj/c
p6sZcUeflpsUHy0MJLCAU5+MrjQo6ioP6Kk84lNAm0/sEhxTb++I+QNcfCAu57mmr11SJzVDggcI
cv2oG9Q0FJNgFZ8m1an+bu0idOVQW0mZlWuPAp0U6kUIxStwtc+nSgtFF32DmKbaVqN2ClJCgA36
MbTRsQiPKS4rkz3iQKRgyGRWVUIpHLm6t0CvJNmtoJFYm1qDz4TrRCXpJ7kZpH9uL8qVnzifEPYt
qYRJ/+f8Jxa135pJqCVHIurXRlIbPOUye2Xlr+0tECB0Byn2IGW72FujqopeNdTk2OQWKO/RUIdv
sYjS+pj4GaI2t6d05eTTfSOsRCgI+Y1lOF061VxcIpwGhe5hh3qazTI2iaZ/bcsx/l+mxpmfH/7Z
rmNe30+7GSvDhtyT9Yvhobp6H+JURM2Mw/4f68Tz3Q3df8YPOSwjqhXnIxVxNovAMpIeqL/xXX4O
HIxobi/dtd1AsQEcLqCdS2VG/NViAOwZmYiq1/dNnKevKY4RK6No86ZanMS57keLmNeAfvF8RXxa
tKQlr2xTwcsH+R5ugyT571WpTtmumpyOctlMAvZRoW02bQ+2MFXGsvbMTInqneF38FTlScjGRsrL
VN+SG4ryWz+RRbmhqCya3nYU3sFOwnYy6wtOmxbbg/PoNzVdiYlM4GDSxY9g/LUplKpex3cUeffi
TzUF0aMJAuR9kp3xD52BMnUD3yrXOp7XLkHQ1NzkQHJ1hMLOV0BQGA5pZMRHuNB4cIWZF4HnBCrz
huSC1/TZKcnVZw0Kz+0PfCXmIMYie59r2Jz6Rck8hE/UKjDFj9IIMyJrrXGT6cW+jLRfMcIPSDGk
JyXKV97ia9sKLBbwUFB4gMoWl8wAu6RiHyD42cgvqRF8N4pyXNlUV8egS470CXktdeXzFcXNUx96
uKXHHjI6bmGOvZFhza288tduMuruyOpgUcLmndf3087tGrluDVkERwdxkqdWpKHkwikb700kE9ag
99cGI0abDyN5OlXI88HK0CJSRnLriJNjA0nM/huEC80bpV15qK7txrm6Nz9SxCZLQPEQ8dxnU5Ie
OQrbnJtzao2/rHaECQOvqXRI01oxfmtj+z+yQj4uNVSIsamg4MtLuYi5O4THithQyJMz84fcTKcs
iryxkt6brgFl7eOEdvsAXFtTlbYDEhc4N1IOOF/TVk87wEqsaTb671xBmEpm4QkKduvdHmhZw/6Y
GkhLzGE45QrSFouRFEVQ05SSY9vpOxMuX9ZkOxnpxVaTfkLkfsG7cdeGNuKwa/nUtRcQgLgGnZsG
M3CC86Ep/zUg+Vp26YTdYBQ0/s7MMWowwt78QlCi7m/P9UpkBWSAxfyQH9TsxXgGZuaSUJBDLowy
AaGBJTSd5iwoXT5FX+D/7bfPme53a14y1w69RRkStRj+I6Y7n2gT8L+NAYVkrPiKLxin51uMu5Pt
7eld2zP/fxTESc5H6eOhIVBnFGNEvNGOol+M+90nYnf/h4GoxoDL5XG8EPeop66LprqFESKc76EN
fq1Dr+wun37dHufqsn0aZ/G9cNLVC8tupANFC3tvjnF/zIZijX917VaxAH+Ay7I1KhaL6ytodWv0
JbDGqQOhTR2E+U1BJHgvdwb6Amg4wTrTwk1FrXsXUaR8vz3Ja4dgFplW2ZpUuZZKKSbtviiMwZaX
cncSmRltNWhEYdNZG2x+/4fsCa4K2nlUFyHZLOZK6x6OlAqVSIkb0OWJDCCvxpNYl5x2ZTdemxcB
A816SmmUS7Tz3SjjLt5KMU/QoGV3pV/9yeHT4nN0qErl7fYSXjvXcNlg68H/n1F950PZKEL6I8jE
Q1TLlju22fgbJlF2rypS/TJHGTvVHtdCo2ub07YBJlFGQ4l4eXmBZJYLpUPZWq3tyi2V0fLwhtFX
nryrq+jMzmpE0mCuFg+PnOiT0Ygayo5ooAin/a8J+56cpuNG7auVcvC1daTOQ1xNKQ0h8sVgvlOO
Y6tkwbFu8609NcAEavXFyfS7auQsIJyRrzxzV1+fz0MuXh+ZrrASmAwJL36msYVYh5cM3CZdtatT
mSw4iQzgu+WPvo3z3ZRV+oq4wrVrkxolyRHLfKm+GNRm2UyGER61cpYrGzQf0lhz8h1rzWzkoz64
SCjYKFROUKkgglm230HMUk4xGYoqs7rLcUR/HisBCNkfEXYdSJufReLLhqvHZotNO6Dl1LVz4fxl
CKf7iaNf89QmCdjw2frWPkIld54GhP9np8XYDuEVNfRDkShp31Wz5t9F7VifSO6j7/oI4720B8NL
FXV6idO6PfkwTX7HyH3t9cCWXprEeQ4Gw3yNcAffNSbqJa6S0mZh5aKvuWJ3FdLiVv3QKHnzuwoz
+++8S8OjrPbxFwnroJmTDzrcTX11gopd4drqwRcfVSgckfXuK0nwfYpMBfenVpLNTSz5xZ2khf1j
IyEAgUKBcN4x40Mxqm762i2CqP+tQ+bGZDqm7rlttT58i6ZG+wdf1CI92lY7VA9SpZu/637sUIct
k+m5DMOp8IJBD8G+Kn0b7WQfCABJlFjJGK4cTxIFk5ub2gmlgUWc3csNKJfJCo/1UFmkJ4Z/D/Wu
RqF76HdEG2uspysnlMAX4TgGpCuyBP71ZoNxEsK0R4lWnOukpBAm0P54cvZh6P9lYHK48tavjbiY
IbqjXTOaPSOqQwJFzv6HJ/SEeUCMD/X4j0j7r7cv8yVVbw5ImSMTpAUGhWw5xzxtBRJJEEHhBqib
totfsI2+B1n9YrXqq4Cp0CAyT7LqIV6xzUNj5eGi0Mt78fmYzr6eoGPmax0WFGXZ8/dE7xUHmUMH
i7B0kD3e59jt435fOx35N737OwnlB4Ttwp9p6kheIqPF7NWO+F5E6H3h6A46vtAR/rdbT63LYWNq
Y/DdL1Of+ELvrFkbInSVKTxpyMp7Gk/yzg+QBLHtqAI/UdBLUJtHTdJi18+y8CEKDWUrI+fF4Soe
k1i84zD8Vgz+e5dEdM+nsdnlQtKRbm4fUQOzvUASmSd1BhZiEtxrKWk3gJcH/oH11Zem0VMnn1sk
s34kOnLfiY1Zval18P5LWWyNwhfuGJX9vrFKpGVQJ30cywwCTxY7j/jl4U5u+w16I3oZvNgZCQoQ
7ALv08aOD5llS69CgjLsSrkce77V19shD/UtLpsSsNme1jhPWCDcpNPUQ40S5TcAuOm3mlvuSZk0
+aHSwu5g1sWvAvfsP8kA/WfC1GBjDbn4HWlocgWZUR3GVi3hUsjBFrJKfe+gDnePeKH5WBCX7MAY
aTtKd8ZfQ55B6rAUAfAOZTGpUcuNkSKYliOH8CrFTcdXxA/LDZW0+2Y4mb3t1cT+UckQeq3cFDjI
xd0DiNJxA/489+RCn3ZZgZQDwqzpg23DvnCUlOqobd5NmSxcQXX4XbJD2+PaNkM3o1a2mYqcvENr
A34CRV2BVDRC9vQZM1WGhjBLY/dKELp94jt/h0XWv4rR6FwVNshWK8fpZ5k0ElI6qGO+Z4GsnFS9
MrZ4V4mTGifSXZcM3X1RtVLodpHZnzonQKcqUKj5NW2cbTVoK26nIgghy1X6lNqFmSIng4F8XeCV
QUPXsbw2R8VKq21gaHFlHwdl6n/UDlU217cK4SWzGNaUJsa+t3XUhsxZKAEL7+rZmmrlDtnx+CB0
/ghID351hpPvOz9TXq0EqEnmwEDFaSeQtj7CQv/gh4VSZ2s1w6OERPnRVKbunieuegyqjkOiigHt
Divqzb+RnDFLD8FmxfMdFcXNHnVcKGW1Sq3air1u8FOkO9Lmhx/X6VsrIUuOzk7+OsbZsJ1Uf/SG
qG+92uDFQahknB79ICr3Xaolh0Ea8oNcmlKzSWWkxmvg3IWpOCdhO/rdCDf32HVTG7lxBLK2D+P8
ZPcZ9tsJb9YwV227TdTEzp88Dtp7Bd2pkzEFr53ZAOizS3esZzPiVBF7FAx7l36dsxmkMHgWrU3b
p/d/RJWTPjlpHs7sIfUUmv4rKooNaiWxxCZGVnRCfjWbQMtADVI8CEvRUW98ww0lk55nHSluUnT+
MchbtiZsX0tpLFcL5d8NFPBNOrbWbshjH2vi/C3vYqhDDWLJVKYPeksVo9Ac6iftZGwBVT3o2Drc
1TEDSUOENl6kDMcq4NbHNjs5xCgLuVHX96i+GVO+r0EtvQVD/pDEBTegElQPdto4D2mrfh0CZAOc
xnnTTHT4FMSuUVxDfT4sunSfoInuSk73bHbmSlawzOu4xRHMor8+3+TYDSxCS7NEYSbqcmQzHb9/
toKs3OWZWrq5E5hI9Fj2Jiryk+k0B7nNsE+8/Ywto8qP0WfQ45zVgXpcvCH5HKAVMZLKrV7UiDsN
4k5XphQHeWTj//NQsP6pIICvVMnH5yf8U7EvCNXESQfTphqeFPcUaJVvjTJoCHEhKL8SsC/DAaZF
okq3nRSB7uwFR1nUPXkBu0wguOzx+pleiAzsfszlGk59LnJ3vtn+uT3DjzRn8SIT8iiUT/B8Q95g
8S0lOHJBDenmWGkdajSW3ONrHytVZnjUBlDorRLbfKvUMT4hGW7cNQWJqQe0O+x3SG9VtdulMjxx
oXXKC3JiJv4GUWCUHtzjDkffMAu+4fKBezqIMcjGDGIc8rhMUjfR87z/z6tIscukvQgyGu+epZqb
hYP8ACYuQc1NJ6SIpGGTcT1u9S738cCUnGNjhGt0sGXCyqfDYQR+C/UnokdjsSMHo1QaVSm5IIau
fQhl0Amdb42725/qyr5H8IGdSDpFlXu5GU0rGSQ16yQQW0iEIYJqb9kqyrFK9TU724+q62JXMBbe
Q3PT0pCXAt/RYPQGTujScSAD0BHGVVIJ43mjU+6cpEuf4SA3/S6O43qPmk9juKiAmQ8Q4JsEWk6l
dhui+uq7QB7hwcn9iGu/037GsZg0L4hA8nt+mNNWKlPq28jFIjrvNk3aPuiIwceuPNn9CSq1fLDq
TH+Fu9q+qH6bPlqhMSYurO5+R+FA9V1hmNzOZddBZUa5KZA8/BLML30KexKvTaWo3YyK76PQAiP1
0DBQvpeRbTSIh2OVu4UxoP4d9nL/KDmS+NUh+mYQU+qafpgZgNnGyjTxFSF0xdj0vKcj0mylpG5V
9LsKT4rN7A79395ys9qyH1s7znsXwjEotpHO0XtuWPWrGKr07y6r1AccG7AwnNA7fJvqyjyOAwRm
SAJ+dSzjNDkZ/pjxVPrSLzsNx6Ms1yYeLn60pnt8edVwSEgD5HkO1kU31vJheid5kp6i2plDWy1V
tE1hBy0RSzAg/F+ohf6IWfAwerf38DKr46TQc5plp1CZgfi0qCc5ToQTDVbxx6qS4bjqGYX6jSD+
QP8pHTRlo/q5Evy4PeiV54pWMAVAygMUw5duQ4jLCnIbNrOIndqg21e2iSvp4OyectL8u9HPB3PT
dAZ4S73vx+pEX85Y82S4ckmcpT7z3396S0IdJjh1i/QEoqPxjDTVDmgN1SslF+WDLbQ4utSNabOh
RqXxds2r8WmcBMR2OFTolMnokP8ZrUnbRag5bmLNF8+ST7sBbrt00NXMvK/I8VPXsFKJKpgRP8eD
qAi2snzW6FO37PhhM0m2+aC33fAYhFFwhxK9jgp0Wr3pUIq/INCPFwya2AezjZNNjtnSxlez8p72
g3II8gqedxsrJyTnnN3YOQZOCzOXO8SY2Cyn8uCUTo0MW9BuS1tNUVAunJKigilOcTFHhVaMsjZZ
nfkLjKpEWsQN4kQIunR2hLhMYRl7EyTFt7qzE6+fbHs/NgVWeFqrAVmDqR35Mhofo9keNEyXsOWO
8qceVb27oe6gcCPAtB2Kyt4YoLc3llaWR1KE4s50Ivsezj5c9tyZ9lUtV+G2roU4AK7ut0QFf2S8
SzylHaL7Cp2AL3YrQg8FQOPQO/G73JLgcqnUL47f2e4UU8XgUrL2ktm/B1oXIQZMmpbNcnVjKEun
ytSiTZzqyUtuCXx5cho3pV2jMhqAuQvaUN1y3WpfHAqGO5T/xLaB8+wqgah3WA768NBRig8nrKJ1
qYQhITXI9WlTukEVIdjVGCK5iVT4nmIMf9KQS7ILSuKndoy8wUz7IwF90+wNMYaPaAA4D7YizK3i
dNUWOT2ikaAdzEcfleA/fjf9okc8FG5mWdKpNCe08nOly5Fo0q1o19XQhEF6m4HL+JQzTEvs+rqN
Nlge2J7jFLbbqML5EyVW9m7nqb1p/Xr4USOq52GdXOz7RH+v88iePIybs7/qoUVvqhz9V7uSzJd6
UnpPUnI6TRG44ccQ+c0NOCv0Kuq83ldKQq6RmJEn7LbdAJR0Vp7iy7PMBQppCbg/jzECeudnrBB6
1Vm+SaccgW+PpGs8YNLnf799b80FoPOTzCgUTrm7HEyNlxhp0hOttNA8PtW0nfY5lctvdIS+y2ar
ncAUDBtseQw3KEZ9ZXqXFyYDz0JDJlAwPOsWYW+fmWhn9lxVwE/TO/BNKDSOonuV01LaKtWoHga7
UlHaCMXGj2gr3p73h9bbcuKYctCfwiOIJu0iJgXmEdBkaZNT50d17+VqrX5FaCMaNkUohRblscwv
3DBtteZvjHODfxKjahT6uMHQE31m1hPWuiVu19UAsrrulJidETuFsS2iMtU2iYTq5KGXjfKEKFGG
tKqVBJUbB5rYUUawf42VWpR7DQjunQST65VOZm6jENuEnonN+A8YrrMse9fjNXt77hdl+1kryNB1
KAfQxeyLViMHkUrtGDN3QWkjmazpOTBijDhSrf8iD+EXuTBq0nLN2KkTha20muqft3/DRXjAT5jp
VyZBNPNfNn20spC0EsHck68E/q7ravMwGCraxHncbg2Q6Ic+8FfmfREYzGN+6D3DFAeFtgihzXAY
kE/MUNcsJP8OPcd0K2PjAc8j7jY06IeV7s9Hlni2x+YBNdzbcYWkz7Tk9ra9kiVG06anRg+iAzKN
xTYew3AXp84L/fnMhTI04t0m+TjbyNImtNrq1U9QJFTT+ldlW+F/zVzmH4SnDgBMfg3k6fM7pbSz
rEitPDupdQOBJulL+z2wQvsZhzMChroqqzfFd1Bmv/21r6488oO0woDLQTI7H1crbLTblTI7lbpf
HMK4qo/An5y70A/CBzoBw/72eBeXC/OkbKDMskkyGedinrWw1V6uJb507IcbxUYMJcGN3prk7C1U
8jepHMXO9idE3wPNWUE/XR18dgCGEsr9skwPw5QCZDayzYZyQqjJzzuvK/BLQKZa+2MhC+r1Jbkw
gtpiX9rtf64nzHMHI8EXJtcnlztf63qckkzTCbwpVIZ3iNF2z5kcvbRxu4Ycung79JnuxvtEfxgs
77LUbxJ9SROZyKkjJT2IKp42pN9+QPHSbh0Ma1RrQ12zPxii+ev2B76gvnCFMTZvD1DFK+WhQsqo
lWYI4GW22d0rQQls2S4C4eyFlHFuDMWaCtw4E0pGCM9Tr2wxtnfpyQdf5Gosw0NZmTjsdJMMq3q2
1ZJPBZzkCAuSof51+9deXagZ88wza6HEsNiOWVrXspw6yUmnTPil0XEYnPpQqV2YbfEdegb5I+V9
ZJ/sUl8hyF8k9PM60XzGbIFcCED++W7IMTfClpFvJHeRAVmOAPIvFJ4nhjanldvlgmDx8VEAkNIb
naEQy5qdnIc2iklsvbhuit8OHGUviRztyJtZb2uHfLtpFcMdA3nYtLDOtlaPbPOmLRPMP2w0O24v
+5VbBwlDyF+zCAbKkYuTMAVFa0sZc8cNLyzdnp7rNlLM1kO9yXhNC0gftwe8CNnmxf404OI76zyq
lsgrDgQVrCcao/6pNpPvtwe58nJCFpwBjvxBm20RF3aSWXeqFs2vmF3dy6pAT1DF2AO54wC5qcmO
Bnoy7coWvhYzoJoDho7jDoR7Wa1x0GgMUyh1J8QcYoNcA6/ZdDb2rQZaQ7YZ3dWWUlP9MH0E3wwq
MUIO7P/hi6KcCLVjvnRgl5zvZqWwQ2UoUhZ4ko3XqFTKn30e6O7sruBSF/qvOD6qbUCCKAA7MEku
jSkmVRIaskHZKW+QugMcpj/mRaj/1WbV4N3+rJcHlUY/H5RaGCBWqlPnU6MZ6stW3WWnyQ+cP3Wp
Bc9toPaujYLK/zAU1GiVUIiZXWAGhaEWgxTwOjZSOOydtpW+YBWU7BSM5FZQ8tdmBcYbBqb6sZSL
kCvoe7MXJb1YVcmMb44DVkBHfM2V2+Cf2+t3eceilQEef5Z7mOvbi61hjIqQ8rBIT8LXxxNQOsmz
EbeT5KSghYeDkNOIY5zIa1y5i4b3vEdmphH4JXKZi4a3nMskiZmannQEpQrXSPCdMELF3w1l3T4W
VTS4kSMBI9ezGqJgSC0ETweagNGavPXl9cMvcWYnSLreHFb1fAvheJ3JSR1nJ0oZ/o/K73Iabgn0
k5VTePWjOhwJcHfMfNkcMZMJ0CVA+NNIAImNcP+nz/3wrZZoO9/+qJc3+JwDgwpDeI1cYangoXR9
R1ZOkqiPjuPN5m20Kks8cBMpPUrD0O5uj3dtZqRFQJRpDs7dn/MVnJI8iFrk1kDyDZgK4ge0bdCX
8ZwhTVawfNc+Fom3iboysGt5ya8XnVp0el1lJ+SxyxcllI0DXuFrePXLx2LOsnn/eDFQPV/e2iFS
jVmYG+mpaida4e3Y3MdY8D62KBZsclgO+Pwaa96W6nyqz/MeRsU3DhwG7TMus/NldGg0Bhg7pKdQ
G7JqQ04m6ITilfQ9Cs38RzXGDSXAuAtfCzxuavgAQYWGJOqPgJWkKB08Ojpmd5fDqZaPamQUb3ak
DsYjTQuddLTImUw+jY/RlIjCJX/3/6HgPiOvBlslwMiTaiXgvNgZxDQqbZE53uS4O4uzpddSHMui
N4+2hAGJDCb40UZA7KENK+3l9ia8vFGQWJmR6vMjr892hefL1zdK7Ex64BwlkBPRfVrVttjG3D2Y
zAU4hB/GxK6+xiHEd+qbkgMVxQ/RPRqjOrVOwWgO2sq5uBLZ8UWpGRgwOiiXLI98opqlHigcjDaH
D+S2tRljFxTaNosdVjW1GzG7dERlE75isYGMqmMTk9MbNpEeNge8REGTlGuVaPXaBTHXEZz5DPFO
L94Xnnw8hK0wP1lCKxs3SYyRguRoFz9CkAVPozrKT4kiRgTQwIx/C7JRtBt1bLSnzOlRqCxxGTW2
vdI6jYskXnFInEo+QcuxqIa0qvlTa6P6ZRrAG/CcAKnzxFjU3oBzhb0FIjN+88ehwGojNXTJLRFZ
SFaW/to9QWBBKw7g+6x4eb4ZjI6TJ5lTdrLCKE/dMFajnzk2d79vb7orC2kYJs80Sg0zsXS+SD5V
9HWb8q4pz54uxJYnywRMU8n16Aps7b/Ysa5tb493MS2eanYS0EMagLBcFlcEb3VXwU4yjrVaZsey
Ft3GAC27Mspl1AoWDalJwDkIciNGvdgfwufJhgJpHhFbhXdUYb4QSjmomTx3wr2S8UKChag99ESw
zNUn+VDQP1ypA12ZK8rNuK4BSKPwttQkADND2IeWyjHom/5eMoRAwzVWN7dX9OILcmuAuQNHgLwm
53SxUaYw1lKBUBWkq7j3AEa9h4mN71RYD/u2adWVpb14WeCVaUTHRACzKL8zT/rThhFWkDpN1TrH
UB3Lb7aJ/a6DsHDsZyDOICKfAttYMya9iPEYE2ot4qE0jpnuvASfxhx8J6j5ZM5RFVBZue6iNwHY
625Q4+85m/dukDTprqbJd7y9tpdfkIEp4sGOmpVLl5ONolgfgbQ5R0SYtRp/EmLrfeGk3Z/b48zf
6OzhJBbgItNR88DFBumb8wmqGZ1YWwzWEdq+49F9H5+kXu/29MrXhBcup0T6BB1uLr/Oid3iZGh6
2qejXoBClnAwkOPS/FpPie+vRHCX24Qav0Yt9aMegHrZ+YzoR9pjY47s/aDM3vXCGQ6xlMSWO2B4
/dJk6fCo4oK6xvi6tpA81wD8icppzC4WMksmdQK3YB6tblJ3KqLam9Hupp2l03m+/c0uzx1KniYD
8WJfQYMkUE6cKdPZlErxy098PO3aXvdMrdaOjYVpxu3hrswMSx5K99xnVFSXMzPUXlUaY3KOWNmA
zK7QMHurQ8l6TvswCVbmtjxwH2BeedaKJbGyqCeef70wrMaATDs8tqE2HQMAQhsUF4MDlR3dS5Is
8/QcDKQe67L336b5MTLKxzx6bJ6LyB/RW5GkgtaHpIpgSyAOj9bqi505gom4PdRyi/47FNtkDrY0
emDnkzQcdETLqguOUEF+2YEu6MZmmauAPp1UHfs7uqK3R1x+w3lEpDgo42hAoZGSPh/RckQtjUmM
WY6Mm1cocKEJKlW4elerKyWp5e78dygY48hxUFlYCgw7QooNzHoDVJ/i6CnQ+uZLg+fQ3uyHwcvr
aY0rd20xcYuh3gZzaKaXnU9NbzQeVgXeUKZox3HUv09V9yumIYsMyBHtwjXRpavzo39JZwE+FJM8
H6+R9KA0Mwi5JiDhHTx/MKUALzedqAU87+rP7S930dL5WE99tnGCic8btLg28bXIEJOCNZHQXMY/
rrG8skGXDKdYH2GN0P4KETJx63Ao9s4QGwfd1+FnUBS9U4A2eI0ZrDl/zLvl86Px8ZM4ncYMeieG
W+zftq8rYRRhCOssMoHVha++3K/5bFxd50+DLPKfEIw8GqDzIEFWuWFlt66tt1+ContypnAFEnl1
E5nAExEkR0/LWGyiRi+1FCe98FgKIFe9Mjylir6vc23bx3jSZNq321/12uTgKswHhNo1OeT5Jiqb
XBn90YHVLWyz2BeGGeIeGOgBkIaMcBADB1DCt8e8Nkftw7UZtsSMoTkfU9F8kClJKh1qzRabPs5e
27j7MUTyC8XXJ7tccxG6OkebhPKj60rv73y83i6wkggwSkENT0nA55TNLkB57dso4n0tO1RVbk/w
2iVHpDSTIhkTEvT5gLEWlfpYY5KiZ6HmTSKpgZQb3wPH8ve3R5q3w/IAzFK5OpEZPZbl1MoOGEqX
KNLB9E3EAUMBKqOKiwKfVMP+mqpye7KCSvFqqR3/zoJIXrkUrr2S2AtRHEDtjsL04gBKAouFSZs9
aBIVj4jACTbJmMaAo4hGq7CVIWjU4gl/62QlLr0oFcxn/9+8DUErwL3zR/gUEUs1/sx1zdDOMBjf
9DHo71pwlfEWLc/qoRdd8OwIefpTqZXc48+h+G9xIUbJrcqkXLOau7bFSHJ4ZGY1Q1mb1+nTjwlU
wRHNYDA7dvFTUvW90mZfgi78K+jylbbWtU8+15dob5Iak/yfDxVP0O4Q9ID1G9jveU9RtZ7Sg+g1
Txf5nRO126DApE2x/JWy3bVdPdd551jPudS2qjQdBZEU0nubTRVQNNXCZVwCn28h0Xp7W19bTppo
VDXot9C/WnxbMeB+jZp2cGwKFLUjX7K3pVH/Jaw6BypWGSun6NqFxMfjKqJLOOdX50sq1DGdwgxy
2thUqgtD/D5tiy2tigBO7rShquPdnt+1d4viJ3VkQISz9d35gGYiQhlAOORR5AuxBirrYHZwJWRZ
iWKvDERRnELmrAhG+ra4+lpTp9AwTVy1WR3dqdAfPZF0a4H5lfWbVTSIlmdAESj38+lQh5oaZxqk
wxCI77KNzmzk/xySaCtn5aHLcBS4vXxXjsDZeIvTVrRTo4d+B226Cb/S4t3HpXrsg+wYKtljlIzH
pNK/i+4/l1S4cs7GnX/Xp1OOQIicFtJ85dB/9MAcBxssHL2wMSQ31CimadExlooH/f9IO6/lupEk
DT8RIgAU7C1wDEEvUhQp3SBkSHjv8fT7gTu7TYIniFDPTfeEOkZ1yiArK/M3YXcuB39boV9Gf20l
8TiGTbBWSRBlX9t2jAPU1FHpSxS4XXhby46RNebG93dqQ8VyOQNbWd534v1EzblqYPDidVxpsQR/
GUsmApl/nkRzdMwbVd/rg1xuxJdTg3KPobnCuIus+PtB5aGe8xxNXW8wtJ9KJD3OTXOIock1oUyh
fOyOn5+iDxWyZUGRB+TIAqPAQmP12UdFoVWTzxNPlfLGK2SBLdQILakudcsN5FwgsUFxTsPB9LGL
qwh6UW49f/4jTkQ6cNrcnnybi0zYKheS1TowhkiCuQ6Vo9qlfaUJKNF+Wh4jIYPJ6CWr3Wq4nri1
DeRLZJMSFhHolUb65hzXplzhRNOG3lwF8lkH48czEvvWqmpox2kq7WnHaHclPmT3n8/2VDjiAcHr
ASkHsOqrLQ5qY0qRGUcDL/O723TOSg/xpmRjY09ND2+R5flMlUCsuc1ZDpUNPeGYuNpcVJp9N9nF
ZSonLyj0/JGq5CKttI1tPDWxt0OuIsNcGXXa9BNCdLU+qE5jdvp1HtdwzT5fwOVIrvI909RR3Cez
5H+smxGaFkXGZE+hZ+W24uJSeqkE/bwvtmPsyZEI6IBnYF9AX3r/NWK3hUa8xtco91X7QyR18mL4
5nNeFf9C4Y2vnUyGQV55y+9HCi01FmaJOERY95z9QL6CYDRDeUk30GknNonJYCCwdANpW6+iWt2Y
VR33SehN0IkuxZAbTg0S9fD5Fp0IY+9GWV25ZV3mY42UtpcHseYiAT3Dcikf1VTc5jJqVsponH0+
4sl5Ue1bsI28G9fpixmHRiMGK/OkzirPqPPJXtoY0l/iGYgXwGXtRf6LGE3p+/02qZkpxyGgKm+g
lgRdx+/kO7nH+RxjDtZ846BTpfl41MERUvJGioXzvj7qpZ5ESTExKy2Qp6vIkIbvcFXHPWbRaARN
oOObpr0V7VTtzNCoHSWxQ7jc9m0I+UDSUHwLtLrcwa0Kj00k7mGty5fYx/8Qbdod2zHpdlWgxDdm
Vd4DohkPy/+vS/LzMq55RHXVU63DD0bL7SeKItcKGhFBN17VmnoeN/490DzjW2PqqE2DZhwgPiN0
DfdiOsxaPx8CvVQdVhL+XlILl3q9tKvCSL7KtQ5WQQFxSmmE/ycYQs/IMVdpeaEcSrrHblGA1BCV
/zVowh6uannOIU0cCNP9MRDBj9gfFQD9feNQ90J6why+F33/Elr2LQbw+KRYtXKRa+quMu1ruUFd
vbCgd2V4zNZQDtp0TnZDFf9CDD19MGDK7oI+SV071y9VI1Yc7iTbndo4xGsF6rRcoaDR5cdeBN/q
wjqD7Rs4gQqNsSvH59rvv5O15DsEvjCOMqWnsSHqdYP9JY+mSz2sH60kv9Bn+a6Q7X00SHvR9dF5
L9nf+1b+hsxwvlcr+PvBbAcOsjG382xejvb0S46My1hqdqBKf5a9fVX0GGgmpYZzYWAZX3IdVwgs
t3sHRcz2nFhJUdFHN6Aar6Ih+T31LBqyBrIT4tgImt4s3XTuZcwr0Q0wlKC9CYdeAojsH+x09rpB
fEVPKXKtUGbDwsa/4JDFjqFH35Jh2Ykiu9CL4RfmLTcSAvwe0h+3sz905wjzd8cskbuDUgDWMGID
Ocwqi92iwwJIjBBMUDeOIFtYLYWWHlhMUHbuaI8/Alwdd0YN3H2SY/tocDKO5mxaF7EdTpd1G9/K
qeA5qZXyRdMV3dWs0wufers96uFY3+jw+c9y028cbUqHvVYhf66oiXyZhnF6jpJe7yrLKVGKyNP1
eThgaGhjhFhc2bN6I1LjV40DsdlU2hmEwO9T1Ncu0bFymmSSDxJE08GIgOnbeXoRySH7rA8Ptj3k
zjQYaGP3FBxHkWhntpVe6Vlxo7TWdd2rP20orrIbqVDIw6h9EtAJjjhxWk6cKN2TWaHmYKpOreXm
Gb2aYxSMwS1oBzxzW71HsWcArqG2HWYZcu/wsSLJ0PnKXp3EnxoNEQcB91th++XBqo3qzMQp5Wya
g3gnWwntadgrbqigLoPnx5MYxdcgHLXjlMTzrVZWC15WMV2jyG6b1LyQkuKLmjbm3ugxCJ5eyfGK
NjtR1mULufy7NZkQH0L6XlJxRrVzdICzMXcORZXJKNuO7XDTtvx5lgbjOVCAwjXDcnYE73QnMeTK
7aXgt1kgRIcYX7/3R7naGY1x38Ne3Odl9ISCEtTNUcLEW4JH0c93faCdIaiZO1h5ZA6vr7PAj/aT
Hz/jmHkEVY4KhlJrB6uQVMC9LIuNTEGqyF/CMD8ToxK6UZaaTqqNZ43cj3w6/WMUTb7TWll0BKx5
EaX6k51E30k3Ye9Wi7epLqEUXAj/TPLFdQl4ezfB0roqUl8+8qrqXB/CIyISTXkwTCJZG0c/fFxr
uASSAyyb59zovualv2tymF5RsQMSXx310vrSjfZ5YWo1SXV1iVYH0rEI8ziFhu+m6PkQzaGYnQrI
rjPwzHGmBrZmZyTKzpyaK5UirJvEoXpoI/WClOGiS/o/WqjeG3GV7FIdtX8I5Cp9C/25zPTbxGg6
GGGh+WLK0kuRQ/iEsPDt85v3RPZukUNTiAJ3RhV6Vf6yzLybbbPIPTZ7xI4W2bd4j0ISKTQW5Roh
slBDZSPBOHHdM+hSaaKiiULmKteU9SoxaEHn3hTFo5tbYYqW86RtXMAnp0ZlnTxzYZOu5T4xftUG
HhDZoiXeXMHKRa6lVWTwYUNVQykc42iL530i5Xx3468yp7SbYDAaNkPWxUPc62i1Q5Gwy1+fb9qJ
BA2yF3evTA64+Hy9T2SyNhND1OkZ4o31Hg3zOzH2V5kxXmWtsVejeSM7ez0Eq5yddizt5sUJgr7J
6pBU8UBelmEFIk0TWh1K3rbkNJ3/oGTaCPodrpXU1Mq5EfbpHz0KfI4QhuXYFedJdCOKIP06mgNc
yAlAieHKcU6sbjpu4WjSw8bpuUITF8syvz0mMbe7CzRM38JYnNocKEQIP1Owpyy3Sp7zyAgb9N5T
L2z1eWe2sXpE/nXCNKb7WwWKJdOEx4HWGJQZ3qerDULuU1hdO6Ye5jWKK0XIZeGk0VECGOLd52fh
1KyWXiSYAx3g/ge3t2E0e2lgVolETlA1vyFn/WiQ7nE/H+fEk5Ttp9BAGsKxM1dnII9ioDaiRPer
QS0On+Dwa4dAGexCOG+2wT8snSAKGjDcePScnCGVTQ1cLMRle1VqHBK5SdIQ6dlu7Mx9OgMflKL7
qQ+afxGWqGlSmFrYTnR4339WdVTngdpUqZeOirmrRlkgCzRaG9M5uZDgK3GAYzkZ5v0ofiSN0uAz
HZGrwzHJjHuUfYTTmi2EvSnqrlS/SBDb8MsNlNipqAtoi2ItvKqPRYUSvZcgmOvUq2PYa7OufBlz
5V+0Eay3g6xmh6nTnKLanno+duVf7CLn6/al8EiH3Njbg9FtxKZTodCmDGNQy14YLMvheVMI8kvi
ehnmqRcNhqeI/tG084tcH+LlHg5gqbdbBYxT1wp7h+kN1nMooK9ivCXNpp2AKfSmQR+8MTcpSKNG
vtMr7NbRuZ22Bjx5/t8MuJqiMjXJPKMT5fFSzImV8x6ztxtRtd3GhXlioIVwh0U3tS1UPVYzi1OK
z63ZEbVyodBlynLFwawbBJNfAQf9PJ4sB2F1p7wbbPUYN9uiSHA0IW4NEw+a+gLK/mNqTz8MGI12
qhyrNvcM8qCNOHZykkBbF7gk/oFr9YNeKkZKAH1KYwavGHtWxCUGVI1D33pLCfzUFBXyHAIz0QuI
0fuzqcNUi6ERJlRrcE/xBPY1s1dbGZxSyxfpD2zcpe9pX/fKXTIFg/ow2H2W7j9f5/VxBZO2oMep
TfGWRnZ2CUdvPpBBU9pJwq8U0fPyPrO1nwV6aSp5sUsZ4i/vomUsmjWUp2RENCAWvh9LN+kF2a01
e0o9lzt/qFp4PT1v7WCLBbMOogvOlX7NUtCB+879934kG0JoivAbfRLZ8L+EOoCRfWkH0+Oi1jQc
KWdo56KhuQe7ami3OBQn1hT/Ewo+FGhZ2bXvUWKAZEhxneaL9C+CxLrPM9+TlP4ClRmx8Z2so/Yy
0wVJ9Qo/XfCa72c6+rgMzDYzHaqBBHYcIt9APptS+8ZAJye1+C2Yig6sd40p1HPR0AazBg/AXQTP
Jcf0y4pb80LNm/4LjYaff30wSfZ4ugPLBNqwBhGXctSM8ZiPXq5wROKseqjHDqW1wGxg8XcbqJST
y/jPaOYqiUChM6igUrBl5fDbGv3gUHTD1re2ji3LXqHGQEMUyzqaT6u9Aqsg+tmmezfY9VRfqlAl
7/HLSdrDPDci3PjaXrs7b0Po63BIDNBhpmPPSr4/GqJSoX/V5eRhJ5I8aLypuh1ZNXbDlTZZwVE2
Rj3Y+Wo35DvJiIyf09Sk8i5CGRq/i6wyrurSML9Q6Ze+xMbcPSjyZLv5YH0zCwQmhZQ8p+XsIt6C
Yks7XBOpzcq1jVTPXT0ioXeafKgfY6UQ3/s5H+9h3xYvaSWalIqWbYRI0qpF4GZKiQqYFlbF86jH
Te1aQ1Ko3z8/Tqc2mJcQok4EoY/sn0EM9RSgTOulZtQ9xBltTpeHgNZtxNNXkNh61QGsoHrA2wuU
0yqgQvg38uWR4mm+Lyc7eWr152LQonrvS0MDr9IYu2qHpU8iHzqj4/rMx6kwC6e3Wp6dSab1dDzn
joqjgppOve9fU1oEbexzkaeK1/k2tBq/pfqmwDS+m4K5RxxUzNVXqdACNGigjVh7nNfM33nZydmZ
rYTYk2SFQF7TzPSHAG1ONKM7q9AOsPaK5r7QSoqBk/D/mmTJkQcFQNGecMimqqszKKP0V8jj5JV+
grf21CtlvGMB9IwKahZtaeCdClK4gvF9casBtl4tvqWlhW/I/ujNvRl9K0EPBtRFxzi4AtDa6UdJ
lmp5Y8eXr3a94caCUEIvjqxoPcWmnWozaiAgRkEWOV2WHAVlZVTDUDvOp9CFILURik+dZai6BOJX
z6B1aMyjsKXpNzHLrJmdDIAUzXiOx+dfzGsXcTWxRYme5hgfzsfusWLyRO+sFoG4HIhIOzt+4O91
e7xq+HcvUUtTvsrpGcrNfQfKjT9oFxVOKd3VMuXO+zi/HmcJOdkR2evH2WzOI/PFHsxvVvlkVKUj
KV7T3SrhX7NqZBC42HCj1EX0w+j2/ZmDpZ0vglKqF4e1edGpVnEW2F2zEV4/ShEzDKgTpNvQsQS2
vTraXFnaSDVdwd3QQtLOmcqKx0Q6qtSsOv7b7PbWOD7QUecPfLQ5vg+VQhskis3UjeaivlakYq7O
Qg6legZLDqVehC20u7xN0GURE/UpblidDkVEv1xzAd/GX+uhb75Fql3P7hDXsuGEbVcJSGJzie6x
NSuXSicXF2pg+E9Gg58NCihG+ysySuXF1NvsoZ8S9c5Ev0o+p+OvBLsB3ZQerlsb9uchrsaoAlMV
Hxx7SAxE9TKNLmI7TdPMF5vmyQH3SJSCB6suHLOe7cItYxnOv9qU45OSD3Z41kiWnXt2q7VHjvBg
YFWGSKk7TcZwK8l65LsjwtyFi1Bv/quurVo/ljVNr30xTC2BwdeS0LFomeB4UqrZD6kvI3pgkJ4b
V0CNuwK3nr7ErWqkOyUrk9+2PUp/hmzSdGRu6g5AldCzJ8PEoclBMy9BWLeECnToaRyBIaQJtR8m
P/1Z04mqD59/Nh/VK2B5/K9kPfIghIXVtZu3IfKmoz57TVA7k4xcrppRsBqcAaFjIa4UEF7pF9W/
6trmLKmbY2tOV3E1ugGyaY29ZZb3wVWQNID3BYwaKqmoRazJ54kIJNue/cmDRncRSp1j20cEsNy5
Cs8gcrlZEB8BvTmd/XNM/L053GSBfqZUxq7ESy//irLRbrAMJ9G3NEaUEwmRwV2JHZKA8/CBgpAZ
pAJNUMweR2W/+Hx0sbILrMV1uvkzKUAtA0GtfDH2rf+EtKokOTjIgJLyFO1kUf/l24+VQixqcbVi
uRYrtveBo6qRXLTHTPP8ue5djHeQFrSqWzhmTxtnxDxxUZlUkDgpgByg/60OSaFliYjoSXnKLIsY
kwGraUE09oHqguEb2jMbebTrTIjoKfYRBoVH3J/bsY0cwoj+sS8ljUPIbu/mLpVga06q3Dm8Eh5i
EynuLheoimm4JBhlo38fWuoOTpPOqJoVKFx2fZA+JYz5u9Sx7hpls6HHnefFzVIUuYmLsNk1o0YH
J1er+n5IRHvk4vvlj1p6AE/VexgBxndQ0fwbAWfjkmwoQnG8N4eQrytD+V4bAAIUZRDtkHXIboSA
0IvupXpmypORHSa6eHsNDOIuVNvCNVj6b3lhQr6kmb0r7aJv3bQvTfp4QtuHgdHQau5H1xIDTw8u
4ttoFqh05QOyFLYfDY1T2/rk6QZSc47ZZUHAH9jDU1uE9VOkz/oV5sHNXjULjTcEHoLn9hxkrh0W
ucvxNA7yVE5fWotsOe/n+FhVwri0fW35TMbRnaOsvQRxlLrKyHK3vlw4wWRO36zK0q6UmhZvCqEe
lXWguXu/CevbKjA0R0eslhPcz+O+LmvlR461OTEqmprGUXCauGlsX6I5m9EO0hPbuFOloHRRvUkv
cTT2vRrF26Mdhu0x0HJ9H4qgd41ENKGjldP0VCmI0qp23t3UBnKqwaBPD2MXtbsUofcDruaRq9U1
cTWGh4ko4eRARl3Yxb1/qCtev3aey4fYRgc8S0KAxXpWXmeKnx1MMVpnra22R2wUjHPfzKWLuIyV
a1LY3o19SXV9v5F+GIvxBGrK86+QV8gBLdWi2kk6wmoH2Varn8S+EDm/sv1WTIl9CGLpNq+qYjgb
saT4paJOpiELlicYSiiMU8jgHMHMP+do1J/1Jl5yEXZMqovmdhweUaSe3FIs2aOSWlFyTPI0xcQe
0XW8pzsEWv2yR69SQ4/wcTamgjsTpoGo+9SJ5cR+mUGjKftRayM6nGNwJZtFB+it6G4Sw2qrjavg
RHhbjGF04CQgfXkMvI8nIfpE4UjC7Rm9+hL6eNEUhs4da2xodp7IQHUSUEGaDeGIRPT9OBYUckgb
1exZw6g4lkjU/sKnR9s6dmIiGs6jXnpommTLtOuDO+lytSxx+xWojYTKKtOSJfQk/YqrrrT6Xdrp
ZAvXY2KfgzjZp9XjaGo7PV9E0S81ENQDBCi0ZBBu2qpNnL5z3/yQ1QoIBlXhh/JDFtfn6my2o31R
9OeFr3pLRmN2qAOp9E5ToGs1LRff3IVW/q2XhGvWP6Rpy5n51NKA81wKwaiMI0i3nI03dbVqQGqv
CALdU4EJSOdhmI048JaJr7gph3DcT41fDs9yqFnngd4oj5LeJPj35tIQfkEseRLfMvj1McmU3cJa
wxv4r3mUgJ1IkmkVLqLQH5gxmsqtmviR4cnjkNybg6zclnpYPjbplP8ltGq5WYGgkijDdV/E6d6v
hioqM/CnVPOKOJDPc7yEDkgK5DDet/QpTl2sGD/BLIJOD7hqte5IzxLSJFnzUHQo/2hKLDx7TPTH
rK7TL9StN8oKpz5xNAAXvjuf+QerqTId0zKXEh2da8N3TAxJ9o3SKWcItGRfP08aTg4F+Q7ZOVSv
gIy8X8MxJUfo0FLx0M0tpH0ymnJ03iqziSoqIr1bPK3lk1m9/ii7LY1DelGU35aFfnOAJW2g7tBr
wjOrRNiHSGrMm0lqlfaYK1HQPmUKfkg7c26lYdcbsfnn89l+wC5rlIgRGuFlBQHX5IC+H9+X0zEc
AkXG0H32tYNAQJi8oYzscYcFeXleaHp3GcZDfV9Wg2jduQTahrZuA4Tj85/yShF7txSwAXldkEaD
ZF7ET97/FFHVWd/otYL+M/JzjhHXreSmiGVcTIUWnWty8hhSj94lwvha5UZyjXXW/CTpsb0zh066
SoL0myhRovOlkfeY78/P8DRaL7VT8S0sen1XjHMNimgw9hWcogmElq8Vu14nB3YioxP+Lmljnga5
ZaF0bballTs1P+OH0aYxlgkiQ3SlrdX5C4i+AEx1bcy/O2OOf3VZ0d9KFsrp5FuSnYDTEijtgFAr
z8vZFhcisrKvIg3UYlcMllJu1CrW3yMbCJZDoS9MO2dBpb5fu0iMIEf6yvbsw5QcrewyT/faePf5
Dn2QMFmPsor/E7e80Y2IB3D/lYfuKD1me+NSTK785D/ON9LfHs71eEtr583HkUV6NQGVWsQK3Pmm
POiBY6OnoTjtUfqzOdryZb89f6vRPjwWFqvixM9tejTODl64/KBxFB1xxYDxT1ty/H1zARbn80Vd
ZxXLqHx8CIry/dPJWO1c24N/SdXIxskk2QMZ/am1WIdkySWncjelW+Wmk3uIWjvEiKXa/0GGZlIn
uRij2PaGl/mm7R314T8TLA7pz+1VXXfflum9HW4VTk0goVmHoLunTa56JT2GlqP9jn8CN8Ha6fOV
XEfu9VCrO6nLVHTtBlYSQb8DUoheCdYjQJ7482FOzQipZx1R5UXqZc11L5q4r7KAQ4l7zuQEz6/L
x9cWAHPdmNGpE/l2qFVwznKhDmCY2Cv1fIouRLgxlQ/cx9fD92Yu691JrGlW0XFhLnxi3ZGazzNf
mLjSfi/z2Xr5b81ntUNVagmEoZlPDaJyRD03Hs4+35xTZ+Dtiq2u07jC11avmJDenifiOpxBCW8k
WSc/2DdrtgqCdlxCEU2ZRKU7yc/yECi74tAeP5/Hyc8UftZi7sGlSJfjfejDKb2gL12/htrhRX4o
D6/7wj+Wwba/01ML93a81cJZaZsMSdLYOGteaeG5VnmZf/gv57QKddE0d1I1cH00uAKZKo5DpTw7
wVifgVXZ54Xmitz8oQjpolW0m7nJhFuZW3KKH2B0y5l/O9PV/vljWVJDYP8Q5+nwqqu8ebRjbK3G
a6uHr5XLF6XfnXfwUySl+FJYPwo/ua/talf42X2bD6hsN67CW9eQKlQ77cIp7MVgtf9byMn6l66u
v7mreff+Z09kXGQAMW/tyca2rwmk9ZDqYhg5ZmEX7kzKJZN6OW5Jjp4MM2+WfA1vVZOB81Ww8eJ3
qO64Tl+vcv49PxBmisPmVb7U9dZX+dsBV4EzT8pcw/fzP3GNq8eXCGoA98WV/7hF1FkOzGeDrT7V
Qk8CG/Ef2+uq31jBO32OUr16KYJzXz4k7Qa78YN8xv+eCnBBaA9BdVqnKRKNYqG1nN8L+2y5wy2c
9m6qgam9Lqj0ZzNFOX1I/hlxhcjLkNuK5yVsp+FdbVwF4tu/itv06/9/Uur7cCeUTkxVt8Tt5BAb
GBn9wb/i8/CzNYvVmdCMWu6aiSFqKCD5TkN+Y0i+/HdjrO/TvAmixs9YqSzeRbPsjF18A9Hivxxm
deJsEXRQh5hKNi/BOpx+ZJuVlWVTP57qf3ZkdSFM0jxbQ8mmJz+56Pr77viaGmi/54fi8O+OmA55
lpuOJ+kaqhsVeCkoLdePFD7Y4iysEkfTNi7ukwfgnzHWCFYJwj5BnjGS6caYOGP47mU/Pz8ApzIc
NCf/bx5r8OrkK7A7S8ZoKaaKH2X4t4A9qLa4plEtMKnwQN1cdTQsaDFAg7PeC0Xk+M11KJJLLel+
t3b/0hB8En14DIP5/vNpvepvvD0NDEv/BLoelnf0Y+XV1S0CEGxVV4zeFIaG7GZSWX6XMxCJP31e
acM+qPCl2kvQrYr7EslNkHzjPLXHCQmICn8cRG4V7ND8u1zzcaSjkDj/SVPZ7J+SRqZ0jttAF/82
TF9HFLOuguA+VIspPZdwl3hOessuzup5VM4MyQZ7jEuqM82S+NGCuC5a0/hhlaaECxg6OuZOwpsq
26Wo3OauIUMvwmi2MYZ96E/azCUuWSSfxpQ94dcBZ0svpeC7msx94rZ2PVzzNyXpPpzoJjhFPob+
ZeGb2Yvlt8NFpvnWV6mZ1D+qmi7uPxZVck+Sw8FTgmLCHElr5+FWngu7cSWE25/1sUeySBV9igFq
R9PmaKN14h/noC/G3aI8mnz9fK8+pI7sFVh3qtSU5XhPrnEL6JTYeWQrvVd3jXFEYCp4hl7ZV66G
RaDtMOnm2MRph8Zy21TTPjN6TbmN26JvXNMfTCoo0Fz8jcz8Q6WJn2Uiyke5CbM6fPFWJzfCYJt1
KjsKhXEpXSRowfgXuNz6YpcnQfGszcjqUIzJYt5RoHqNDFQ7XnI4pxob4O8ldq1O81Lw4oegT4xC
7OoqgGJt+2kd9Z5epu0OZxkoUJg0/e4tesc5jI+NzsGpLQF6CjYMvOsi1rEE2zeFjDaAGGXiYsGW
RHJ9nURVfItysEzrtaEatosRRrxFB85oL8xMLaLzYi5SV1aCK0OtheKYOFJlu8/Pyfody9N/aZcs
tT9Aovq6Dau3cqc3tTx7uj/HB7O0X9SqRRl48s3DZEZOYR30rvklalXfGHn9gnodWVl6vzhsICq6
ymsjhHTImFUaKUVguwAnWAA1Ld1IaPh8+MlVF7YbsX8dlxmSbVYImkhefOS7K32RGmEuJrg6uXFZ
UzS8KfvM33++pOsbZhmF7wlaBkh4LCZX21x0gYUbQyt7YSp1Lj5m1nmWDWKfBubsfT7UqQkh1M41
QLn/o9SMHVv5hKmb7GHmSz9DV/Lye94F8ZY43Im9WnYKgC9ZJRriq73KJcOWOjy6PSFHrTcHeLda
fTMSQPsYAbcBBjGIt40D8qpC+v4DXVRDEIBZ9Akg868SnDQHHqtFM2RaYNPdPmhznD5iW8U7Wk0r
FfF7y64kh8JS81IGWtG7E46EPr5wqnjMMVfuHGxhelwm0QMN3B5Rd8tpu0bc+V2vHyANty+92kXl
TjfUzneqGrcmB7ylpTi0kyzNUxEushaqKGxssOoSqB8cL78hyz0AsGyVF2XMbuyWOnWE017vlJDP
FbjjIK6bfFa+z1MKLoXWrvy9ahLjcjJn9WstK0WP97kxAOmf/KREpSATt/6gNIE7og9ya80Dswtl
q99CMJ+IQQs7Cc8HausCNNVqJ5FcgbjJSniFEoP5yO1hXhyMKRK6VtIEkts0fhodFM1MgUWArHUr
BRKAmgTQRouS17tjVmmxdcCWYddbjU4dXc2lZ8Wj7X1oxGXJaOw8mUGMjsZ+Fs1wTd/ft+jxj/NL
blcJ1ubh3LdOPcztRRWnYiM2fHhRLZ/tMjSNulcxyVVy02mllkjVNHvhlOJlVQ5lcmv6mnRfx2ig
0ghCKyct6mq4xFJ7OKL66j9HgSm+8XkqwrE6qUXdBeHsrRC9flnCsoJLtvwtRGoqxKsrM+h6XIX9
PkHUxZfQ7a+k8p4/yYEMqeVZagbxRWCm7XnTlOZGsWZ9RS5DIwdJ55I3mU6D9f22mAVd0tGANSEW
Yxls2LVOvUYI4cbfBIWfHAoAOi18dvuDyl2WxFmIxG3iKQBoziY1zl2Jb8q1eqjAcR3IL5+Hzg/l
iNe5wUdFYVinOr0mbqYT+Ni6MRMvqY1dH5rnwpiuo04GmOLf+tn0u80CFeKEcYjm8aqflLuNH7C8
Zt+e+eUHQPYFIb2cO3Ki94vbl2NClR8pO91v7eQ619vk0Rq13geOaDbPgeqrl30fz74bgm/5ndWG
r7r9INGh1jorBcAYqWKjFry+UF5/E+bIrxQHgGyr8CDloxATFrPeJEnm5NjqPLTHYYDgt3GyPvTs
l5EgN6k23eNF4HQ1+zBRFDNSppQYC4jPraBMJpdphHiS06elVpH80BK5I0G2v8rDHM17JY5LlNus
ov/a+fWiDZrXJkjN0egMh+6p9C+o0aQJNukRyiEwsVYJIiCmqB/9AT5bH9oujx3NmdpqC8S+Thde
F+IVErA8qShLvj8GUarkamBDvmqiMLmbKsOEwKule9MKjf3nR259jS9DLV1VEj069vQK3w9lqBIw
iFDH8aMF+pmCcHck4OJhGuDHPldAircEQU9NboEFW68cJFAJ70fEs6rM5Z4RoXuo9wq7q+8ikOOT
01XBuPU+5S9bf1BvB1sdKc3u2tkfDWixsopwHPWKySwR6IwTB1TX4+dr+cGbY1lM3MDgMJFTLk3X
91Mz0rlFMIB9QzGnrvd08NPYhT/DrRrUGLMCra2LW+xTlcIZarv/3YfVhHlDWOXi4IOqjZ15Vqyb
idVL3Kw3isqBu1tR4mXg7CqSewEZD8kTvA+N7xJWWD9pBJXdoa0CVVzWoW9uATo+bhd3zPK0x4cO
ebi1aFocSC0CnBHSd+YIscTgfajjCp+EhWMFvAydz9fwRAzGk5UX6qu21mKI8X4N444cTy/t2BuU
aYfm/72GMMhszJeWZF/O07yXjTxz7K7zYqs+t+p5Iwotf//7E/N+/FW4a9HQSTtbWoS20uuZoj/1
JvVHrdKcyNN/MRYyeyrPP5uvYa2NG1Uax0UVsVctV5ILoBECrt+NYAymuRgeO7CawUaZ+OMHT6pn
IVKFsCeGSuu8XTJgGqXYv3uKitVY1PZ4vxuZV9gkUlXXPg2bRCjOy4k1xcgAhRFoV5SoVnvaGTE8
bZQrkKZJZ7fIgn4P87o+doGmXUZlmHyVM607WGNcXJRmP17niDO5dh+U1/MkWbsAGXs6PmWFdBEx
0Mn8CTFS06Js32nf7FwRF9YscrdUJO1ML4PyDkVKFeGlIDqHhZUf5tJojnIXdnuw/YSbDPJTGOgt
UETR7X1ccCqco4bqdjQAk8x1bV7Sn04mBxmc1mmbCPScnif7Madyj/iKto+HXDxHAPPu1TkqrufE
kq6lJu2PmW2Ou1HrmjOtNZRDazbtVwrctSuRY7sxxm27esj7ndxN9pHERyDTpBl7K/elPQ/I+qVX
pHDXxRCJGDb/YvpURxyFs7LrM9t6aPP/4ew8lmNFunZ9RUTgzRTKy29p2wmh7fCezASu/n/4Jmer
VKGKPoOedHQriyRZucxrtOVu9p32xc+EfFwQ+IwgMNkHqthh19j+/JLMglIhn7UVtTNv0HJ19qYm
n9EV6jf11D36ypkgYHtq2zbu57wYqDeMvIzQJqweWA7j6sLsnvVBjDvbGRNMcSY7gg1jHEFEW9/8
uNSPeqsNUWUX3YbL2j8EZYYey9yX22JwnI1Z0RxuZoSObMaVO1dDDMi3tXpnm5221xzNRfFR5kMf
BrTGoi5Z2isfl/E+SQYbiYAtVHAcrqiG30aSCkXjoqyN8tgBpvraJoP4wxWYzmHag8ANGznpw2Ec
sbu7rce4GyIB3zEL5xrsz97XEpVvy5ZUe69nS1BHtRhVsIFgUdUM92gcbKduqqgZVX61633pI/0f
hZ3Qi33yeQsmBotsuouRkQd63+JYPFM0/jbseTdXGGzL7EqhcyHGE3B12rg+Ppbv7E3QQyqyqVD5
0avLDZbjaaQL19wY6XJNgnPd8/Po+u9KZ+8kRznaRuIqP85up451YGU38AqSexiIEwM/BhYfXycX
n4yEjacCHYgv89szMFfJMqVOTeTxF+a0lV+GS+9ke9Q/g8PHS10IchCBPYiTNEUs9xxjSUMb7GNL
7l4rF9dy7HHqmUzD5g5vAiDSB6Nolb9Lh7r5hU+uPT+D10+cx49/xaX7c1XjhRaFXNDKf377xE27
VEIGszgaw5A+1DOCUsghYCIVeNk+GxYZpn5mbH2kuiM86lG9SglxGd2iK72aC1u/cg75+FZBknfw
VpTCldIHneqtzuff3lzJvaUN7pNU5rWk4cKpYv6AvwSNZCDR50ksycug1T0SDK5atCc+qGrLqH/a
ysJNPwH8ya+URJciCxDQ1T8MSdV3IFcps2yyq5lb023uR0ACETgtKBD4WLZ4rvqwu8LR9qYrudGF
HcVBatVZBtGH//JZ5uxraZ12XiqPXVw3W8cUUV00fZRioHflAS9sKJRKxlUkftCCzvVb8Qgq7EB2
5FgTDZculc917HMhBcOPQrtmgHZhN6EKrkBXVEIA866P/U8PvGp6Q059LI7eYmy6TP/hDUKPjAGK
om3XO0eW1P2alUUffymXdtMDf01fAesvANJvl3XwqDcMjOBZtt2ST97GsrWg8+nXrCPfDThWix4P
3W+oRnSAaS+8Xck1EM3vPUccp9ERG3+cpq1IpuVextk3L7fX3MPopy4kq142tlOQkaEXXl45Pe/r
+PVXoAIMUhpZr/PT064wdPpGjBoCr967sypvBgdmy8e7eunk0JbicFIAQcM+29UlkCi4T7xMCBCf
YZNEQoct3Qrzxi6D7x+vdfGJwNrRvF0FGM7L5K6o63QZeSJQwcuWkUW96z3N//TxKhfuYp7j/61y
VhAsVjyoxVjWfQs+11rQf+XgIOLuLfkp1nKD9LGC9PTxohcfjYHtKvkG9PncZH2wJoh5nS6Oi6um
nQxs+JwmZhIfr3LhZXkY33EegDShuHXWzQhqD7JSycsqbDyceyOc7fTYONqdbqTqynVw4StnVoBA
FZ1cHNnOR2vLpHobNQR5NJBsKpBCEHH6EDPISo3y04zYXFxNVy7/C5vItIgLeS0nV57F2++ulG5n
YJLJVQhgH4Uvr9kmU+VfeVUXNhEiIYArOijU/uerTNiPZ/DROPFimXcFzlHPLmSEx3pxnwxhXwNm
XXoobOEhWPPaVqm0tw+VjryaKsjFUcvymFzbmzciIZ3/+GRcOPSMZNeDgYkxWeH6K/6NyUsyBF2r
xLE0CuwJhp+4xeiho/xTLctNQXly5XhcyJ5YkNdETUqn4fwSWAehjBxGHktaFWJNGT5+OoKOMdj1
QzurbMNcpdpgIVXslMTv5OPnvfgSHWTSmfzqEBjPrtbaMMVUD8EIaTje6vGwZ4qfnWTM5KZ17Su3
68VXiPUEUUsHK3z+cbud8P3aTcXRqYRXIrI3CAPigW1NV2r991ccejrGGh4Jxu+7lbqwdE3TDW5W
X1mbztSgGziFcQJxIa/cpu+fiaWQOSFYrSbi5+8vk5C6dSXFER3W+lNV1H04uKJ9+vg1XXwgcgWU
LOia2OeakbDIM72rgAr4Rmf/BaNgS0QNCv/eEUY8XwEDXFjMQLWPDAgpEfLLszPh0Y5JknEZjtBg
2lM/9OmzR05PTzQdr8m7vz9/xKl/1jr7qkuzkXCxWEsumO7mnfs16OpoSg19twTB7uNdfMf7Jmqs
Bn0c9jUZQOXu7dedpG5XSLdfeFnoy5hdFA8PpcDcAllqP93OhLEcy8leRUXWRnwZN0Wdb0qdvltB
nvvxr7mwzUAtmL6Tm3AFnatSeXrKdLV04Q4aSb3NsvGzkkm2o3K4FmMurIQqp77aPyAwrp9zYaZK
GAzuWijGYrI3XeeQsicTLHybdPo/PxSYKNJKIC0mq63v+5/4GRsNrkmVOR/7WDk3gPJKiMwVjqGG
1Vy5xN+HamIIbWcM6NDdoDp4u5SvYmNMJm8+OrmzLzLvu4jrNMI3frcI+VdrzWvuWhc+dcosuicM
ydaM8uys+losDLuD7T3Ayo5kP1e8Nf+aecaFLwIiCvu3qhMw+Dm7vBezkJUR9NNR6gHGMkg173UA
B6cZHMwmNuprX/uFbYSHi3AEuBc+CX196n/eWFeyoKv18zGZe+QeTeuPaGMacZ6ltnlleycwVceP
D8mFjWRJBjz6asHOs75d0kCdJdWCZj76svllQirbByNyQR8v8j7vYqjzzyJnb6vsyqlt2K5jldi/
hiWYb/JqgHNqWdOm7urhtlUyPehJ8Z8nL6zLEeEzwNj73Sw1gZmMirY5HStb++KtFuTdkG7Tdi7D
KXM/f/yQ77S2OIysBiSE0anpUyG/3UpPLcEE/2w6Ylc2Qn2Pi0d8lcfDjJnOiytTNw2dpuy/107t
3lWFdBAk6q3ntLPUU41S+1NVZs2+rOKUXnE30lFNrNuy0Zvn1CiKG2tMhyGCzW1GducVN4U3KZBR
6XDTDhPSC2PSeSq0+yzexXallyFd5/gONFAf+iAKj0YljVNFj+TRBNPxok1j4EUd5rD5f+zkAVVg
LkkchalAI0Q/24dWo7mi16Z1HLXZo+5K2vk5gbC6Syt5jb98/oWua/F+aUlQOQLLOVsrGVXToXFh
H/HwmYZwXDKVbErTKdJIZHn2s+i8TL9ydZ1/MuuaXMY0dnnVdHvOgl1TzHg+dqV7nMzW26etbTPH
U0b48XG69GR4E3ksQVOJJd+eJhnDmCza1j2WjkIeomjGSKRWE5mFSR+4mPort8W7pt36WCjOrity
dhnOvF1Q88yZw+O4R7cPxoPWtGbYoIDxabSQJnKTDhxXzsEtmxSbXR8zdj03LLSg0DX9+MnPoyA/
hMTUpuaEPQ8a6AxYMg38FKvQXBAvY/tLTGOzNwxRfwnyKt5X+phGY65fk3JaX9q/TeH/LYp6MZ1C
qNWoGbx9+sDQpGoorI5eVsiD0Wvpbiid/r7MsS74+PkunJ9V9YWMGIgBvcmzkGujUtBPS+5h5GD0
TJzNQryWw4Jm/cfrXHqj1DN0lWiEWAC/zw4qWAm/Epn0jnrHXoe29NqdLpBCKDJIQp3yYI1WSLcM
qcIKd0jcrRxcf6cn0ruSM196pXym6zUD+PAdVqh00Tz0g8w9ZoOyo8SW7qHzWifK0+WHsjTIyqMx
Xbl0Lm0zQLgVj+6vDYyzpy81D22sSXOOcpq8b4pkKKy6VL+Cnr3wmQJH8dbLGtcYeohvz03KkC9H
bI7PtA/QUnExRwsSbd4UcZFFlpdfpT6sf/D8oLpkJGvnlwbaeao6QLvrBM43R+w/kOyJwZlss2rO
49DAZc+5KQD7id0wI7rF9N6pYUrSZUWqJZMK0SCyJDus6chci1fnxfP6Aa0gKQcAB0n0OW4p0Y06
EcrCkduPV5miST7acTNsE/Bxe3DUryO6N7dOqQ9RXnvDlZv+0svmN69SFgw+aCe9fQ0Krp5fCB8N
BvR7vrSK8SU4e/Pbx1/UGgTO955pBuAKEq11WvV2lSpu7DT3iMmuIIVYqrLcJ83kF0A0i3ljTvhu
NonVRkCXr4lYv39AY1WtXHEBKxTinIOypLnflLkHnl8tUm7RY6IZDSNBXjHefH+eyQEtlAVR80d7
4VxHpjeK0Z1HzTy27vQHeBCiS9J9mTXLD1F5uWaGcEGYDBVphPMAOZJ/0hN+u6NOEcvengrraJIH
LqE+uHP9iBAcmpfN4n4nX+vKR6YMy281l9lfcC22FnnaAiC7c3VtiRYGoOM27yxMVcqgBguC+81k
hsrXmzK0Stt/Gjo5I44JsF+/0tvgg3t3ItguJPwRNObKpOfw9vcH85A3NIqso3QQ3Q7G+oZ6fdsW
lKm2aqErKs+91drSfnA0HIBnzKGrBqAwT4PBMtS1J2HjTWTVrr0HFvSUqvHZiEW9rfBV3Y16IYH8
q58W0N1tHSRVODqY90hRmg+LG8htolcAdgypOZvWhSDqZ+mpySpri8sdvi0xlbKa9Hw/I7GIsmCm
b8qmFOGgdQiMQlzZFkr2+8F0nxu3O1UBflEMjm76Zh18ZIAFmtn9RWsOCw7kkpVVt/dYOBkbvevM
0NC8h8JSOgZGsr9rRJZQW/Z3fTd+z5NhustT/3evVzeMWM3dDKcN1U+92mH/9MdMmzh0ZJCFqdN2
2M7MPygBgrspjn8safpT90dUeqxBhbEE8avkNs3SaQtY5dRNqt21gD6bflGhF2Nfheapv11KVEhE
PWRRjhIKqoHaXuruCXknM1zyudkVrdk/Kn+ad3jLDWE6NMUm5z1sBhuEM6V4GwVx/nkxfe1YLwxO
J9f9mcpAP9gMVV9gC6htFdd73H5AKC/OrbJzPdJSuDl+0xWY3izeZnS6F9BW3tO6AWOl3anA/eU5
w/0yNMdulHPY96sg6IC1TpC+dEu65YPe5fpYRmk8LGBKC+3gZ+VrjcdQmXXxpxmYexg4sKqSDBcU
v39MNPeglPgGnOseU74Funr1txRaunX1ZUAezrgt23TDm/L3dlZDV+sye4vq7JMnxi+Zn9wHUxoZ
WdWgIebSyDLivdc0STg0aJAHyvlr1/0xHr1Xr+4lwK923+jOTdV47l0zd/sl13aytT+nVYkxVZ11
ABlS59BlvgadykXVsXJ8XHqSH0LC2xGGlJt2bLWQzEveFn3+E0CrgVqUOM1FcQtQ/dWfFiukp/uc
Zcgkpgm9H13p1qY3gVtlbfuy2KQrsioCZG7LYStwD9lNsXcQnVxWKHuw9YSAsJHTh055J6Gp9Nd4
zKxD5yOPYcWS3Ynt/qAMH5cyhFHCbMq/5iq4z4X3m7TWDYVnfBLOfMOAZUOevOxq5bENZhtKtPcQ
V1nUIdYzied0aoRpkUSaY3+uAuuXNxhop0x0c2TSPc7GNBy0brlRDsZhxfC5TbsgMvUejdZBv5GJ
Ed8lbf1pHIZvxqx/kZ36SlcR6X68g7YFZpGh0ePHO3kpVBeQaBHEWrT9hPieWfIGebMHoeYT1Nd5
L4V5SLTmZNlVt21dYC6VtdKGUhUZRf1jFvUn6Cvz/VLJXy4CbFuzxtZ1WeoAtpmpVvcrDOGareXZ
S2QmZbedcveUNVoepnGa7su+n3Ye4vNh2xnlBu+ybxDhUWj0lmdasE9T5R2FK5CBHgDbaBU15Ri3
d4WDFVjZAJMTTXyn2Rn6JInioCzJ1zTWf3Pz/NZ87YuYPPMYeOXnrJI5znay3I2m8Tp0AK1LwP6W
DSasXNSxMpJ7/oWzV672aOHXGFJ+deQ/5bzvzcb6HJSuusMQCmuwZT52vf/oqNq8p0a9W8tsrzVr
TGzlF9VpYjNr+XcYb69xsIwhQnlYrzrzXnfqe1xl9I2VB+OWwPS3xR7vBKNVPFiLszro8Y3kaNwt
nRsp5pz7os1ujVr7Ojj+FHWNl0RtEnsYY+E/Bzs+4KR5q1lZ/sPRuhvHSX7WMZBWhdfYPnDHu8Fv
T7o1HGaR62GZqE9O0P4qOyaxmc011jf9r8TNX2cr7ffA3n9Z5ghGxQz+isC4T2LzJxcgLLm0+pJo
3reqdk9ObpqbBj6M7Pq7vHB/gAJ4GYxZYKQbPALLB7u2SPVZd0WGJq2LVHxOKl6U44/MnZ4Z/m+d
0X9xMMLc9sSfUNX2dFfI/MsKDD8Qn8yd07vi1kud9DZV7QSpJO5uCfICQzj6t43N3+uS1N+gQYm2
NVXXHe2lOio87VnZ5t6NMfESlfHiZfKrqU3HgRM91n5yCoR81hL9nt5EGMz9M1fPN2FPdgiHcjOg
nuekBtqDGprObt8itNUY9rbus592jpWHA4zr0Cn7qVvAoU9AMOa2+jJlOMXr3t6TwZaSDIshtKwa
WU3ICPJpdyqrdqOdbLMFeufEPH7rDPa0wZaujZChZCKZW9GgwzKok4ehGx7mLn5ws/J+tjAGT9Ph
sV79BaUuX/XR/yQCwtAIO3lHafzSAyraMHi/Ew2TW92mK8qsJcQ18yWjszP1+Wflt2VEV/9L7nVY
+KFZt9VSa58u+tPCkIs4E9yJADlgPefkSD+4TyukjZbl5DTavWvYR/r2v7CpeOh98TuezB/QXvdm
bf6sZoXEcq3tUyf+Sub8Wg1Ms5rKCC3pfIplfXC66uSNuNYp269CwOqPTsKtQLr2fRxnxAOzBkvD
7m+cENVH13yFGfTDVASCNp52Rl/tbYED4YKbxr6vKS3gyx6AN950NINLLriGBlXYdZ4TOp3/7Bau
BSeLG6mrizvlTT/sanE4heZT1dEZy7SbRINiL3H+2CD8fwhG7SaW7rJZNN/cBziNha3VPfgy+Crb
4FHLbYRhO/d5hCcZak4msfRjN/OqeUy9NIniPn6i1WZh8Gg+pUWz67nGQ3/pX6eyAZ607LBR3ZAO
HSY7w2UOr8Ji/Nw1EMpnJ4gmaZ80w6QxOv6qfUMclKad/Eqjr2TWoe3Ff0w9xhvb1lq+FRR9MrPP
wpZJwg0cgoekWOkQjXfCnbliJeVvNF9Vexh3XmhW82NK7R7mvvOHt+YzCBju56R4wrki4l66G0bf
CMmL28iz/T3e0DIsteSvb8FzMnNX3pUBRs5l4pqRKuzb2k7aIhQDyF32RrtrR4cNsIPxKTF9eGbm
hOiyOWYPshriXa3nf+Jlym8LTNg2eVcDTR/LnehwiBcaWzsTGeNScjWr0dlStx16fKo3FLuQ0dSc
3gS1m70wSf3utHkeTWUyf+qEjERbZ7vGzf8kPRAkOxmwiZyMfG9DbAl7LITXI/yqQHDH7uTeMhtY
LaHc/FYT+IzKyc7DXhtPSgArUqLS9yT6bZSj5HwoR44Dtma3lWeUv+a6UWGnwZQ1ha//dOqueNIG
U+6yJL+Hav7cgkY94H4qQ0Hme4NHxn0p4wA7v7LZqnywNq6K0f0IAnEoIBkca9N2NkZsOHuRlV8w
C7DCzDe2Wtd872WdbwsDlGrajajwK22mAJRJ5LmE6aExmy2JPeq0Baqnevlpkf7PuLP63ZSnXJ2t
E4dzIsV2WMhUlkT/A+XuL9OSJ2mW+MxmptzmjLd3NMYDbAYXP1TJcogZVW/oWHWRkvpwEnUFStd0
f5Z9fgv3LQ+bvObpjBaXdCe4oZWykPcYv+alDMIENdAYJc5+Mu6NUa9DalqxB85+LHIP58jZ2iX8
0c7tvoKn/87s9qfTtcDWYh8yWeVMG6dvl8Msa+Rv9EMDJDPLUGLBh/l7jcR1mATmJ+mVTRhokvBv
szfe3O5VaklU1xr92ZkhLgove1iUfujn5U/vT+Om74xHPDJ/auUCWd8tkz0IsOQFYwwKNjSHwllm
RpjEbRu6JiBpdNaYA5a7Sus/06n60Sb+Q4tc5WYaKyOqMuu+Afe4bQ0IwpjOvIjW+xa0o4rarjCe
OAxZZLbBU6mhKN4aKoeOaQCFDuru6GTBU+635F2u2ew1nMFtPzs0HhpDEOTvvTLAgNJCbQeHTCeO
5LiMgLKbKeTC2idqGF5Fp93VCz3CfpjBww1Fwshr+sUWxlE/aVmklOXv7AGFRnriXehOcbspF68j
Pe5fZsNNtnR1NWwdq6fVkihUvF67I28a+y4NtcLb1M7wqOvNlv4O6tdVjbCGMUcQBI5zMDZo+sbG
aRpXCTOM5beZ6x/QNV+iqgA0rS8WtqwocmxHt/kNldE4WM7YhLXiVCZUXHuYje0JE4HbwKasDimU
9BAF402hjcO9VeCNOPTVrrTEn2K020hSTEdOmZEfaxxZMxv4VwEi55n2y2/yNGqrft8F2r3TDYQ9
KNR6rX5O9fJz5rBxscR/NIBupEr9wRWDe4OFrHUoHbJ2qxftEUzpFsbg+KoqZ6MPMfl4e1zSCXtU
fXxi3MAMOHM8/rsqCOk1fjJhNu7k7LxWHklTUaW3i858PG+CfS7Mr/SEjAdjxn+BS/igC25Yhgbo
NYw/qrTWD15tq11uMvWtCL8HryrualX9cAbTOIxDy9kuIbYpQ/ovDVaKodblz/kI6TQVboIikesj
Pi3HP1rJwHNMSQ1N64aex6snGHbAmCUAjK/JAFqrKzXzpjaD+5px6YFe8z2Mo5uRzm001gk1p0gn
brdS3w+a9Hck509CgPqvuolrKpl+QJsYQ3LKr56Y1JVm8f+EiN/2tmDd0puF+UazFKmTt52MOukX
t2p0ecy5qP1bezEg+TeNm2b3sx8MyePoFabaEO3y/JRORSN3wdABo0U6Oniuy8LtNwMAaucePKPu
U1z0s73BiUi/6xHZG76VNsNUau1+/CKGWDYbfcxsLUS2mNF+MGscyFSbrPFvqYrqh8BGgBoqLREb
RX/FD3bFNFCrt7ZS2edhahLsAUxBWACwnV7zBX3HRwY7yB4weIH66+Cbc9bXySajcUt/MI/zUtTB
CWqFVz9prZN4oaMlmn9TK8l7K+PUsMNeTp52hw+s92SaQ5HdVElATgksyr7S5nzfZAV1tSJpTFiK
NAPPXxJqrJ0+IYsghG4RIorgVllwPQygv5GaUhyuFq3ZW/OQbHGz7a4s713oQgLZAGa2CkV4qK68
PSRJ4nWGSFoddmTTZ0cjGx13YwcJ8uiqz7yX6X9xxbdaNE6Hohcv0hla+qGGoiFWFpn+OnV6VoQV
QtTTTsE77zZ6nRIEB48+YOjlNT7ioiUB6lW6drZaX2S7uAVBGBrKml+bXu+xR2+aYQ6raYAv6Pa9
W23jEUZmRK1qP1kgXe+BKRc/XaPSJyhievKdxkMVbPBpqXAtFuaIUYmBbiop79TqEEqr6ZUyOf4G
68vRw2UQPjm/mxfLrlVWv5mGpP0Mkn/FUPhz8Q2akPpT+HZlE9uHAmPhBBV3muxomodqmWp7k0N1
4WqI42DfSFP+ntB3bTewBMp92wFVaJpJ3kqICCOmS8uI+HNWfrWLKdD2gRTKo41jVc0mw3DyVPeN
jZwjRqgiWphrqDsgYbirJ1ngn5qGuLtpYSoX2EH3ybj5uOt94aXTnQVDj6YPMOJzFIQgxrvzVFlH
t42b/Vin8i6zC+tKL/X9AG5Vp1h57qCTLeecag+eXTokSOqYFwHtogy/7WBvDGCnka5M1TXD2gt9
bjgtgIRpOiMtfI6YpGpuMrdo1FHHoMD7kse5+buHu+hSqweUBVbXxskVrMX/qNNnMRb1JSYUcDMQ
Wjlv4jv2aJWGau3jotlVG7nYT9/4hiwQkG26rN46uZrbO+ZJ5Yp1TDkts/CKg2yL5VS6Zcw1a3f9
2o9I/W2fBNI7jEvqGqdcb8sferlAHht8pR5EN/pZVLdzvDwOg1M8xjF9m/98LBBr8ADoY4UKYXzd
4X/AKkmNPfaQDdYxSY30WS9oLkVIMUF6/nid90MXQh70CY/RrI/F+Xo8/1mnDxY7NnHIOE56guu6
o423mVEmzzXtI48IzAh0IzEJUSHI3uoqTvJCyIX+iIknmjwo4J7LAzpjW4JBTZ3jZGNJ8+C4A0r2
jYl+Rqk3vRNqQRf7j1DJjPTWnG33S1/l44zlUDOoTYVJPNyFfhR1pLfYdDu5n2q7rNXN5Fb1DWYc
NTOB5zxzazPCnDAzvlq9UxlbnhO+WGYZn/Su6f4YCt3pyJyg9FI2GQi4JQgotXuHvtBXfQJZsVFd
EbQhRG3jYTRK7KxVKWxt0w6DcUen0LlfHBSowqSY/K+OnJORsqyOnxpNRw7MrhevimYgiE7kCK3J
duMiknnrGloXP3mW6//E9hMpemV3sxtOA//vlRnx/9DXZ18HQK51sGkz4PTOofSSXo6mEnyjaVZt
Y+c76IvDsBSfPCfZco+c6Doc2tzZ1ZkHAoD+sD6eYHBeOW4XAoNNTgi9BLWBFePx9rjBQ8F71wWF
m7iSntFczptUb+2vra0xULHyZPufjzdi+OvYlCd/Dyf19L5wBov1wAy2dyLps19zmlkMazokoHyV
fveYAkVuWaorK1+I64D7QcOvA7j3dngoi6gCSROBbWQ/bgCc6Lt5Ca5xmS+t4hDs4FIj5fSOjNE3
FjFPz8HQpQkmNbmvM0/QisPHu3hpFeIpKgIwf3ltZ8GoD0pnSrxkQla5LRqq9gAFxQxO6DVrp3fh
AENfODSUIfj6oaR0NmiWDT1DKcbktDgWrXIzse+nqdI21Nf6U6Vn+daxY9qLy9J1+L/Riv+PD/q/
9VkXrjbQqnO6hL7KcA2VnZyo89SPOfbNqOnG/wpEtLFyN5njuygk6O8PpeontD+MJj6KpSj2EA6T
26rFZ47ZfhC1pd7tdCd2rgSAd4GeqTpzZwhYOoRZhqlvvzxhJZiu2yI9dZbWH1B/XqX4kvlpWv3E
NIXS2OIwhoBP8Z/d4taVHSTOfSC5gJLP0tquJovPrS49OVndvORag/KvY/l1/V9jC+uQNCPbtCLU
/fNpt+WUyRTncXrK07Xk78p4L+oFEQOsfo9WrK7JF73LqVgPPQg+PHBq8K3ODqtYfLPM5yk7eQDj
vzRMAUNlL8FDlzIz/M/ncpVnAPbIWsSxsy0MPNmIyUUcDoCivvfRb/uEZ8S103/hgTDa4NMjkIDD
OE9FpdePuonF3ok2fn8gfxdhPxXV7Ygp/O7jB3qPnlrllmAKsW8+AgnnMC1SqEVXiV6ftBKTYgHf
cT863rc6yb2v7awvG2cxrX1BIbPtV/oq3R5vE0uvuLKz77BT/A7QGNTk/INI1hr6/sl/qiEZFq3v
q5NOiz/ypJFHrZvIXTOm8w6RpGnT4Az96eOnv7QoMW6FsnI7AOx5u2hTMesdGEecKqUXkYYjF50h
W27S1LCippX5lkT+mqKUZ/FX32QAPCqRjeflGCEfenZe20I0g2YZK6et1fOd32FvEXZSZN/kIMFR
qNj5LdKMpk+lHI+Sx1keM7vNio1DXEl3KraMjCFzPr8wqm2eyzJz/wymnnTbTFsHvY52M4mOq4Ey
qfkml2JatsIoAxpoqrQFxqyxjmKxaA2XflHcY+lQoHcTWcG0ugl53CfbtMJkA2tCx/kczF330DhN
8bkIgIFEpjIxHfP6oPjljqrUdrqngDAY1srM9WPTejKtDEe5geObbKhASNLdKl68O2WMXvK3agz/
d7KY8+/KyYqTI4T6Wxhj923x6ilhaGuknwpEG7BnVAl2k1UzlQxdR3B9xNS+C/sB8cAwB6nwu7a6
mTmwEv0f/FaX2xxPzK9Vi8z9pjFnpWOOptrkN2PEliGDDyj70TMKr38qUOKpQ0onGe/nqoCVYc5C
u3KoL8R6kh64ahB7wf2co8VUofcxLuD1yc/MMLHAzVQdJEOX9vh+oUHQMgaKgun7x6f6XZZgrTQy
+vkA1UgTznN5M64KxkiSVQ0RoExc+pBKbP+/5iLrKriCEjJ4PPs86rp0tdSwjPUpWUagMlgbO0Xo
c7GN0cePcyEaEpmAHdmkV2BXzz7SwpllbpRGfdJrDavg2E4MFFU1gENFgc36lczjwmork95bRQws
ONJnvadAn4oUyENzKoSZY+k6FLScsWczwd/YEqH5jx/uwrtaLYeAdZsQ8t4xsj1lVJMcrOoEWl/7
xoRznDejEIH5/7EOGFHaWtzKsBnXSPhPeC3tMQ2wBqtw4Ertg1767mHJEuMKTPR9Q5GWGe+IARK+
3+/5dlKCmirbojpliT5tzGKWX3yzje/7aqgAnmTmMhzaJQ+Wg2lQVYc0L5qfne+kD9RaGD3mRMsr
x+ddpbN28ew14HKx0O88i7YVMCkLVdiSrGdoNjiNdbjXJFnk6xS3+tCNjx+/0XccdLJKch+bu8yk
j0QD8+1W0y20K03Z5clKDZK5yZEvejfg+qmVw08kWBw8P52uCc1kHqMR2hvzheoaTePSMf73R5xd
p5rnZP4Su+UJdgTDXeith2YE8hGbQ36FvHcphaClTg5GV917bybqx/9H2nksx41safiJEAFvtkCh
LItepMgNQhQleJfwePr5oFmMWKxghXo2HXFvRyuFrMyTx/zGqFvcDYkEBuo1XlKVzb6hU76H71L/
jBjAM/pUVeZSc2oEL2gj9xKDvNFwIleG01H+c2RakkFqvsUB3fqk9FsOuGgoWZTs8zowvCm2IvyR
5PAC5flzbF9WWWQ30MxcpPQ+/sxaU2aEPDveLxwtGCtTpT31s9kPXmC0na8VdfWzLnGYdAOcD74+
Y5+jBuknwm60iyymLKe32RC5iJK6jfeZ3WPzy+xSqtedEH2++Q8L8YQQNiAYfYqGjAASO9RSUuu6
0hnmq2Ppz11jXHLZObeZmoyBILwwlHRP681G04YCgm68J6lpgCppqAA1Igkfl8HWSqvT7xJJi0f5
UnYX9vLzTQEAjJaMBgF7KatP6jE1spNOy4Jk3+sDkBERC+d+DBEjdwe5QrL26w09Ex0gB/BqEhgo
OYEWfzw2FnxQrZmrZE+Bt8lKpR1WiUW95k1wX9V1w5RUeCZMv62aWuFD5sgtnsp59c929YuCHk1o
Rs048zJv/vj3EFkvhlSao701GMFeasf6xhzneQ1+fb4QIM7tMDJ96B7AL6TJefKkguvELJXx1T4a
bOsHVGNxrwNL8CeKf/8/bC/0A3iaiwubdZr7aH0J1rSjxg2XRudKxKlxaLOy/aWTeEWrthWl39fT
GHqtaoMOtoME3i1P0vjz67/JuSvK5/Iccq6sT+HBptUJZUpE+16ahpc6CbubKKVZ8vUqnx83tKcp
6vFyXs7v6ePWtakaU00QhCIeNr80299gCIRXDeJBTTRMib9e78xPqVBtQ1zidaNtsvz7v9KIOdOM
MZhwY0zEmN8nslFvRNPLVzkh/cK7/XlUy+uJQDyxhwkgehYnF3OZhodNTJCzqgoscUvOdt8HTem4
Vm21NQjzQYRennX5kykiNVmPg9bfTdJYzU8d6VbnBpMpv+VyGKPrgYpctm01ZFjcxo5jDJHrRjHX
cG/bd0UJQyhnQwXOqG4GYbrxzPuJUW+DDzJImKFEW81gsN8bfXU1UUAUa0a+Ff5FgTTfD5MtEATG
OX5BZ7WRdCEKL0/Jx4KRPIJtQGKNIw3H9OOuN1ms9KihpftJgOTr9DlwkVv7ifVrgMOJAEhsKep2
niFmFH0ZXfghPoWshfHJteUnQCQF/vNJqJC7XMy5bI47QFrPReznKTSD0tWi5IrB01UjSrj0wXsd
S5eGIqfHbVlZJ0zRBEFCkSf944cbfW30IsiGHdIL6S7XllaAHrd+L6RL0kGnN+nPUrRuYXbjAsio
5+NSplnlbZ0XAwwnDAezQAYxZOnAYAUUgUq5sKenjYfT1U4+LOJ6pdoyl0uD7ABk96rRzZepNVZO
Wj2mqvHz62t77uOwn4c4RMhHd+7k2tJplzpFzP1OyqRtBJ1zNtvbLtCfgMM2/+HTFitosgZE661P
fPwal0+K9HEnQGnjJUJDgTLcjwST/HpRJKwN7emfP48zwtcRbvGtOY2CFaLppVTrww6Xbe535rTJ
/RTUzprZ2YS6dHtJm/jzuSQmoepJkS3/6Vp9PCw91k8mchX1LsxBWVdUim6h17/xOLmwmcs5+Pvm
a3T5KaQWvpnBvOaPSP9f8TZQpLlPJBaC5Vt5kml2xyAckwv7d/5z/m+Vk+KQaVjaOnlX78w80tdx
incXgpKN/q2NM6ZQX/9YZxejL0Gvio4jo86PezenEbrOHag0u9Iea1t5cTKr9Donef9/rXMqrFbP
dosKBdZykWh3epT6EbrdXtWLZPX1Qud+o0X6CJ35RcLtdMYu1X2bSpMQO9ACCHxklWEWq0Fq4kuZ
6qdCazkNWD1bDGk5eOZplozsKDDCqq93TY+UsXhJYh30tQXQPb1P+8nv5wITFdAeQaG7uIX5X3/o
n3B7chpVsASUeFT4pE8n5yQ1OsMuMitnlAbrYdgEY7YbomnbOvVGTiwPFtSmKBLXsg7pFNxU9NNw
b/CMUrlwYD/HMzI8niL68EsubZ9klCj/jWWtjMXOZKjrJLG00qXohjz6ITaMS4nImcVMVJIocNl8
k9/g5MAGU8NPYjU7kY4BSGelDFvbVcH3LdDqpnC2ehNJ7e7rzT5zTcDQ8ZUcq8Wl5eSajELC0wNB
tF1YqOlBHTvLT+LJOJqI415Y6swBpre2IK0IaaBjT35WPdGxQEoCwW7GwZVNkoGJhi4///MHwR5G
PAWi/1JPLtv8VyhT+x7Qc2qIXVLqQUOikjoFdBRdWSfIMCcXosyZb6JVJPOTcVGYt58kj3Y1Wy3/
r9jlhYynr5GPPjFbWn/9TWdSI0ik+GUTntm8T4xvuzVhh4S92GXq+wQl07PUeEOjxbPS3wy6N3AU
b4NZ+2W3v75e+dz3IY/PRB3cIVC15fj8tZu53je4QCC4hgBc6KsNFCccE/61SOSw05RkNgRTmgzs
tH/dlA0+rrFAm0wbftZB4oOId9x+pvv+9ecsR+wksvy90J99/utzCinRGkBi3a7pzPvZ0a+Vqd9N
g30/6/oKqdFL/YYzt4s0mvJQXmRFmaR/3L4oAfefYVGzGyalpB9nzggwdVF9Kynh7H/9befWwuKC
UQ+k5s+t10pnWqbHfJuedC0GS9aDnDeF10K6+HqhM5sIsow3AqAXDHF1OTN/bSJNuKpXQZXt8hG8
MiI7JOzDVZmhxluaI8opl0AdSww6+dWQCKElv9RpAPJPDmGH3mciayrSibVsozGsgV1ym5q50qrs
2+yXIccUJ7Uyiyu4JuMLWoTThV7faeOIE8r6pJuktpSjpzoBtVEWnZlp7W4qp9gLgwlHJHwzjrVU
S3shL6iyDKi9csm2+cyj4KCGSZa7IN2w1/641zL8rFxKx3anhkP4wqOJ5YBTylRnjVA9s+rSC7CB
0wU5OgRn/A50PnaZJX1cMIhEWEQOBjkT9NMjEibhsZ97CgbgxS+FqlyadJ9bj94pTSI6+Z9l+lSN
JC3LEnlHhp+ugYyto3kQa03Nb8ZYv/Bxp1dk+TiQEOhVspngTU6uYxZUDMnKEIcrNPGvGBIOtGeo
82o7vdQ6PT0wf5ZaoC1YmrHkaS0d96rWjEEq72y4ixAxtFXTaBvmpKFrZ4xVrSl4iBrpQrP4U+r2
Z1mOCbJXPLOff77ASZwKZPCuN8cEIXZrMwlktkLt3jR/qM5wpw9aAFkwPY4FqF0FpsfXweHsFpMs
IeKBdhmD54/nB0xBGE85mOZaleH49vprqAp8Adr8ksrcaRj6309FjIp27hIaTpKzzESMCOq+vMtq
3INcY4rKFewY9VcluntrkKN1PGn5BUGH01C0LIraHHATskLKiuVn/yv2EX4k3cx7ZYftQTfATZPg
0tIrWkXY0a/Sdqq8PC/sTVI047om2bmgBnX6HrO+gl6GSY/cpFlzajpaKrBjJ6aUoPoU9bHIouEg
C/USfeHsKoBDl6bfYi55EuGTEvXvGmw8tbWD4jmWFb46t+M/5k5/voWfb1H7XZqoJ2Edmid3z+Ko
ADrVtnaBRVvXVsY/vlbLKmwZGCjmx8xQTn6xhCF+IQBmQIuGDDU4M0K/RaF7ozxOHnqQ7Qpz00tj
0DO3gEWZBNJaJHafPhcCTdJIxf1lpzba2rHEZmqTwQX+cmlofe6XUqE1AqrFfedTmMmRLKc6i5Sd
jMaE7VYgJ65GToi1+vpan5EWAWS1AAz46SnK/nRR/zr4o2Ul1gggmIXEKuh+zdNtOn/LIhD0Mdyz
0qWCX9npe1o7vrZIDwPuRS2nDaHF6VdzpLi1iaJY888gMCbaZARoxGm0ZDRziRJ//b0cRNHSQjLU
Hdl+72qhmbmZFT+0MxbtuZpdOLKfEnFOE8okzPog4y/twpOg03ULdRznC3Ti4fo1zS4rdN8OlGOc
W2uhte8xKhqgmF4bXdl9/ROceSkBhoO2WOR7SbdPImuKQ0pc5I6KpYN0FKbae2LSXKmq4Wth7Pf1
Ymeer78XO22KG5qwGwSR1J0eAJZy1bjUB7dM0YArgzm41awe0yWACkW9p2rFqOXflzdMmVwd1TJ6
iSdZiIw/eGswjNrJaWb5Y1+Hj4j0dV6D/CAWspaFdjBHiYfu0qTjzM1lQAhGC4YGYxV5+RX+Ok9F
3AWjpVQYBCrjQzBwkkNLvTX78fvXX6gtJ+XvpJaTRB+HXvMy46DeVz8uNKpign8azzvYBkNw1cSW
lXkiU51HCz1MDm9vtSjZW6Ls9xg4mhPw96S9ymtZe4fRW8P8lpBY5qeJjdZF9MD+Zmey+oPpp0l6
OMVBjy11VSGkUSlwHQA/aPq27iQRrVK9BACFd8NgbYDg67eFpaqlyz/sK5PoUbqTVpbPQWkDzKuT
1mk9YU7iX6uxZQtQxoMyYi7Dl1MuQltYcxvlNWKKBvIjXT5JO5isPfJ4Zr6KEmirNRpH2683/sw1
WoBSyx2mWKLX+XHfc6uERquU865N9d/0Qv1SCo9aaz/PtXPhxp4JzjSNqJs5TIsVwskpTkKjyQsV
sUgRGcMhxZ/ADargXy2nll1EzWrp1TF+sU9rzAElpnp2UNvFSVVbSUnwgArlg1o4soeOzLevd+9M
XPiw2MnuVYiHm1mjzzvkYYd1JinjDhBeDke1R64iGvRNGTccVUmqLpTunzE/f76TCL+IguJ4dRLp
s7yoWqQK592ISvSxj6Lxera1eT8Hy9HVs+ShqGbAQHZXwbeM1F1cD4OLq6HpFrmU+P9lI/7vb7Ns
1F9xAsdIJr+mMu96fGjdVC13okH3AQhK1yMYV7Xfg/lfx1R/fmmQRUu3afFFOQkZs8JFLHHq3KmY
k2/MrLSOStj9YicupWZncmsupEbj00aGD0bXx68b5yg2koYqUGTBIRrnA+xs38RQys2H/q3JlB//
YTcVi3EYczjwzktU/ms3DaODjOB08w42aJJd5aVTLVTY0vidFKX2lM9N9KBUdoRgvSzpz18vfi7k
I8HBiaLQXmqnj4sTNRGJNWw8qptgNh5nO+he7B4B7+8D+fGFdPRc+IEHQxEKhhRgxsmXoiDttOpA
gVbrfem2nelLbQFTRP9tDdm/tp/+HJgFHsagkabyKaSxDIHJ4d4BwVVqk5UdtSgrSS0T7fSSu8C5
UAfMGGVg/EQpi04OTDCM+TznRFWnrJibKkJfWeB7L8SAs8cS1NuCcyCnP43dM5oTRuBoPM46qg01
ymqwTcsI8YQ0cH7PwSXn7XPpHkgSmj9ctsUZ6CTnmuJ6NOm+/FHixoAtquAZ0IjxnEY1vEhH9MRQ
oXV1zo0RD+/YJ19qI5w7LshA8kLaTMYBenw8m2ZDKSa38rTTuvwX0g2/8tF5CvIIW8mo/Pfaklkq
ffNlzPAZL041KOUywk07ZDen2zEJg5tarYoLj+K528brC2pzAXuR5H38or5WEzurUK8OTOlXaBfX
HSQOt4jVS3SNsw/G3yud5OoQ9vog1RDjHk0JaSns7FaUZaUf9/G8diSz+N5LTbXq+yBZY5EiH5Rh
EfwIatWNSiP7DxcffANwX2ZJJpi6j99tdbh4zTiX7ix9qLypw3J4ipscqYpQ9UGwJv8hz6EiUhkp
8QKRHnxcTzRJavc9alC6VV2FM3dRDeTHNi0xKXIu4HHP/qaLf7QN2IyM9uRpViRtVKe4mygOUYAZ
ixqFmzyrtvRKzAuVwaWlTt5dEO36IFGG7Uw487ssHeTHWloMg/JFp+Lrh+Hs5cOVBew5/CSgnh+3
0IorIQKHtTq5uuoRs6lBj3iTllxPpnFJ8fXch/FDcf94bj+r1Ye6KWWJYk+7VBlaJOrmRP9uwFtA
aqPOR+3Cp51bjUESoxYToh/trI+flsyhmhVCn3ZJ36LoY0MJ11ejhsYONpNlEa2/3snljzstdhig
/i+EdYFeflyuRoIjghIr77opWGOF+Eq3LvWZmGwrubjTQ+c+QnPz6zXPPUl/r3mSLU1pk5YR1Iid
0ON4Bfez2EcRjJOvVzl3RkDEAUHhnzriFh+/LJsVhLoE7zlV7JuQ43t9QGRsluRNUeoXSP1/MAuf
thEJjYX3tlSPy1/mrzRpSBPwWR0ds2RolD1ayfGqq0xgeIlmeXpTi+i6itTiRQRl9jglpnLI4C9c
970sfgTNlO+jOJjdMhfpum6LdB0sdIcxrou9XtnqQxdJ5XoY+9GjHpIOkDMHhB0aTfGGIq8eB+ST
XEcpjJ+1BZ9ElEGz0mMn3AA2NS03Yi9WaSVl71Ug95s0CmteRXt+y2tHuwUpBxgeuQ0Ukfq2d+O0
DG6zWar3GaYaD/FoKJsgRHfOVUdhrVFgNr8bCCO4hPH4G6Zc2KakY48qZNwcpNHOvKGcTc9xJFRk
+sFJYDZNmJn20fTU60GNkGZuHhsjn116mBkagcZUfBNTKa2iNJV8Zkr5TWEJO3bxNutRX20DrIKs
HyJJIPqoRbuz7U7/WatZ/DRrtbIzZoHkW6/1K/jW/FdKiu9BWFzqvJw9UAwNyQ+BenzqC1jOFDR9
T1tbY8/xJJO3gz0ctCwj9+2wu/76+J7LqADJADAH3Q3m4yS/sPPAQhBwpoxJM+UWYP12KGmcS2q2
Rt1H9WOn1i600M8uiQ8hpT8H5lNVPCr4dqK9Ku/MYHBMhFXS7CDVWTnemnFTmzt9HhJQl7q4pDd9
JiDAQqdpvzAIgFicZB5dgh5KFJLMAdwaMcGplzinK3Ngb77eVCDHS2L48aZSx9A8p9mCiwW08I83
lcaWlMpahAxRM+fu5JRHR4ymO1XqfdRRmRdze6wqdQd77kUyhqNIk1ty9R5xQ+dJb4SP9mju8Y9t
qRa7Zmj9NrHvDDvyJGFfOY3kq3lwJcn1MbfRMmGk9Ms2p5+dKj1EKNyNyvS7i0TsYUtxyAYJFkgi
eaUi+23brKa6QIYx67y4TK8b3LHdNEQnKrdwRwZ061YKsrBZ/1h24H+wrfNEFK4pnzZ94qCb4lRP
ipNu+ipYpPH0wXO6es/kGZmFIlM2WZ1mXlqMB9PosPoeKIybY26GT31b/YKXAqVQz7VVAXUuEPbR
Qktw1df6sxGUfqtnN0kfv2eBqtzHoXETFvqzXMlPY6IduyrbOIh2g33ND2ku9yuaXts5D251zNbl
BjmjokH4klLKwB+jKQVkhdnxMaJ+ZRhF4MtwRIbXS8AM5Rszj/00W3gTMbOpWg2INVDOvTnt76CJ
XvEHHYMpNV17irZ1Mrp5lW5RDfwu4PeUsuT3efu7zYM7SVd+NdgqyAP43SzsjnYxvZcFOxXAvUuj
9Lp2rCuns3+NTm1jLNq+DKg7u0hS3QYGVhdaaPla3m2ise08KXF2ioNFdT6uZzTnulFeJaM4pkm7
jhXluxX0vmmE42oKcsAEoL9dfWKUl2jqXTVk26luH8VUP+d2f10oUUdHyPolRtvy4Hwh9pmoLzAq
v4/x8BOJ999Gh4hmoGY/1AlnZ9HMmLvOm9wuVpM9PWTyk9kUvt5rb2Ey+4oEErocTNRA0/hNq4O3
Kiqvw8HZ0Ao/TFDmXAmEA8q2B8g6uavRvXR5Ro5xm9woCWZJmoFgHIZvgFneeqBdQxJcJ2lxJ3Bm
8RIU4Mu82YLcvC71HmX9Idn2UpCu5wm+VoxmYCx0Qrs+bqqKZ2ruQF8nVlBRdqa2XwzprtXMbdHH
C8BChvIobNRMdF82w70aIjGFuM8a7POdCCLLQ+FDBoIdvzlBe5gsGkVKj6BpFmi3mCr8mGNEZKgL
v8Msi9zYhKBXFdUm6oN1rdVrXfQbVGhXCFW9GY0DuZVrUJZ0ywNLecRK5ltl2Rkq4OMBW4+rPMGx
Zp4HpIXjAQFqc8V9R8LBjDezOr/PiM1lAFo5iPlRskyk7mCT+X3ENhpKisuEJka3CxFXRfIE7Ouj
HI71I0yZQ5kYt7bV/ijNfHEVkR6qLOScw/qXjBTIdDh4dlgdHLl7SOvmUE/pa15Wt85cX0Wd8awU
/UvcKgjnmS/UR99kWJKuNhqVW+X6o51rAm3z0EM6mlYFuiEj/LlZz36S37zSkHvltzmWUvqcONZx
dhLORms89oPkG0KGxz0M+6531qEIe7dyujuRhtdTM90mtu5bhIUV3goeU8iVmXQyqm6zuTZD7VsU
TLGrDcb1Akb8qeXTTdrG920uEG4uqp2lVUca1T/LLkOfxbpPQnHbyAJlU63eJ2n4U57Mo1SPCIZq
DGbNOr4rC/VZmuW3OCv3cRH5qNCUrtRY4K6zcfBDhgwr6kWU5ZwYRdByyA+GpLCj6AitxFyEXmQz
5wqhsIBLj/Zpw+3Ou+h7ZVSGOwrzvkMHYBBFBEhXPRa6djSU3FrpNYfUiKYX6rGrJCwfwkLh1BrZ
UwoTyKumRkGpSzkAZyn9aur3GLYgjY7Hkx+p2jF05qtKExu91GUPYuPbIPrthASoq4/W8yTra+br
KN5OBF2t8LUy+kZguQkCLlqnXNURfxW7vYnGfBU02mtgOLtZVwo60XrrGoH5rdAzD0+luyLU3/Ix
QJvTeuUa+NzVYFFhR8i2jqxvdlsnrtEYjm8P/TGXpcEzmbj1OaCpClZGbQwoVoblnSjJuaJs4idv
7qKyhjBQXLVQxD0tifehMj4XkbyOhuIGrF7kCXbHMYlMvZbFkK2ru1bi1jdgHx12Ty2KmrDRVnfN
kPyQ1ajY5JP21CZ566NWj+C94ew7NY+QatRRpbeM90Gq7qYq3ppKY7m2UkruqOb3kO51t5eqNzNp
HsqwclwsRMNdq0tHJ1ZlbyzHnyY5LbV/se+HDJGYRjv2dmR4iDOpbiekt0BWn1Bm2gSAmF0zKAnh
JarogYr1Kd8T10nn121+MxX1a1xmOp7zo+VWA8q/kWn7Y5w+2S2gZya6vmILLw7qbT1mqHoiQej3
03SjpQMylYVzrOT4xmnzx3Isb4XTMNXUw6vaVrdCGG+OIm4CWGNeZ6dgjhO/K7BBj1LzapBNr5dD
pL4i3Aac5Hpooh6PzVl2KdK7VT/ba8NBX7NqUK1v/UpBqDgt5nyTpzJ6WNFGY9DvInZ70y9/J+7U
vdD7XYehjImCUVCbhy4KvEqFeGqLFDe8qT10E39KS3knOdlDkegpQrnWVTSX38NKZ8KkS77Tmytw
BDcSdtckFw6L9fp3k9ev1NPaVfv6uW6ZEDtVMPuRMjGqZ95XhM6rxttCwNE3Q2vc84L3XiWVu0Ka
HyO5fkZo39gaRX6lV82TKPJdG4Xf2yr24k5cgxfDuwJG4UE3Yw6Iti/YzikdTN9SomMkymOvVdtK
F/dRGG7DKfPpBj9NXbeL1WIzdZpPfXw9aPGzpLe3Bj9vozLgRdn2qoidA7Pyg44Gf2I2tasLJDq7
dhOKajs4MXDpllp3qPatg/1AFV6RQe2nGa1Ue/Elaz3Ktc5PhvZW5MznCHGoTUPLLhQFRb58Vxto
mPe8JWgez7HbtDFTPaF4ZVoj3+lECJzNVgkXYUq9LBkrt82mzpNjgpoWbJUxfR6Fnl+NbSJd0+i6
rVHCX2lifuOQb5WO4iILjJ8Ii76qYf7ejtna1JvN1HePtJV+ZN2irZ3rrjRI8oMejLE/pf2DGjT7
yqhX2GxXXoERRRKEFkHAgO6h3aNnoXpyKh2mHlHlMtWOSBNivZZz3rsIZWJe0r0U/1GZNgp/Anty
1LX6kGblAfo9Y0erf4vGYtvZ5dqie+VLgV1jaGFnVxqOH5WWY3hvp/444/oRtFKzVsbqR9xq1bqV
5Ns40W4GJZK8XMXxOIHtbY0YE9jNY6vpd2GgbKS8eyxta6vkUuNK04iIYR+8S2p7Iy2ij2ELH1MZ
FAC19hbt8kOiD+8q8q+x4hwW1hQ5nXldC3GlWaO6om38YxyXzDLVXwMEcj1JliFa5ulmEPNPiD43
om2v9MBapSHJUY7aekkP1mu05Jcayoh+xgI1OXmDSRggdhOhWtBbG1MZroyuOE4KCFicWq7TtOPn
6jREafUrRy1Xg1a9Z3N8M3GG3dQ29k1d8ooGYBDTVHdbSezRpj7QDGDyGyY/R1JP1D5b4WtJ4bhR
r+R+Ozvrfm6ve8gLIhDaTo/1cUmbX4D83oQ4CKyEWa0RtnqUUGDyLb1Wt6qebuilbItC+tF17Y85
0R4bR/8tivpboyaRKxLngNLatdqrsZeGMirZs/Y40JEg647WtGS3iCIWK7QkfdCbO5nT6qpKwmXX
Jheu3a9gsH7OMsi5GJ6s3YTXVqiskDm7LkspQrs4gZjQtDsrie6WMaMsrF06pofWJJef9OEVCu6t
I5Fgt1P3goXdRiARr9uT5FqSOq2yBFgI6cjPoMG3bxqNfWkakGMdH+Xth2TqfuVIeOOyQkRlNuDH
XVO6Zp2tBE677tDjy9LbhbUOa/ObNNTAW4x3FWdcDz7um5DKYo2Kc+pnYeSXbV+sS7Xj9bB0XFrE
PpwA6eg16T7EY2RIVlTlvwVw1U4bXilbbwod6xKS2/1QyeQkxk1SqivcWjbypPYPpbDu/4jb9iST
9di9xr22gZB9MIK69pVAusewQ3Wtvr4LMn2rIYbiqW33PKozhRIGD3WXHpIgXve2TZhVqTHB4ldQ
kLNulY9R75pWeyxF9prV9V6I+ibrsT6ZynIfTPq3SDaeyrkhRcL/A7nMbHIbxRlJ8hAMR3DSC+3y
qh/mF6tPN9as3tIMO8RhvcdCsF6p8/yjDmH0hQh7efYckw93pb7mietWtYqvtlLq4c5SkAgGezJ6
E4JVV1Wf3ZqJgWQVyVKITZdrQwSUMs3vZiNa5aGNfrSdvTV99K4VNhJGJIpuq8UoNpZNBEJe8wbV
xpqn3iS4UoCWelfk8si8/kZY+YSkdFiuWtV4dZzyKY3pBdUVmaEuh4Y3LptTKOYP2jUbJB4Kr06t
dRB3xQqXz3sLl3WvsTvECMrhl96YZARNyS7b49uQ8GcLVPZQsZ8OdlFewywjQWkYdBhpdieJ+BWQ
hkd/a1fF2Ytq5e96BGG07uNvpUUlaHfRt3ZMv+Vl+EaCFvjd6BxCHE+iQVkPGfRBtFFuIzFd0TIz
PFsQd1XzOKDcjjxiMLpSa/cbkVvBUxhKmPx0m3ToDVefQSp2zTaSOj/FipUxetCt0PB9CeZUWvE/
NioS7y5iV+tZjq5RNqBYRTM4SG10EcW1HmPuw2TsLWgarlys/yx4r2WhPqjIX3tDY73Xs+HKVX1L
9XiD+fbO6Itf5aIGFKkVZez8HeVijqh1V3M3rZA3VU+V+4AohAeJerTFOHidHDKOqaSDXtTHWoUj
P5gIs4D+5uxLqdvIMyrS5NzmSBcTEdgtDqi44rQWb482PjRT3Hq8gz8yFNfcGDQ8UvD50aT1uRqz
dNtE9Z0dyzN+zJI/lkR+Jwu/O7r0HBbGxsGjFmCym+WD5eVo4TmNQLlIenDq4a5JitdQSl9AZmxo
ZzVeIwVr05j2bbO0EhtfTTAdCCyYvKWEzsAoQS2lJWNlz46c4QZiAK02iIraVkhj6lldei06sZnr
giOUdsDbu249TdpNrTe/qki+KwKp9qSgfGwt6RCl0ybVlfxHlvJQijp7GMORvk1q3FEQvo4KnrNm
Z22tHhuP1GqQeTMoni0cpkQi9tOg7JHP381IcXpw/WQssEjp+/pQTvo9PDPfbvQXVKSfktTagZl+
aMthn87dt2gsD5mdoJInKrRdU3Mbd1hZ2EnxYMG3x9MnfjZl85hO485M7E3TkqLLpeEGUU6DoCX7
CaqS/pSY9tDkfldhl67N0bRxMQjoR3XWN2MOnkiru43ljHe2HG8lqwGEpFff9UHwI6h+g/wh/829
lHVXQyxtERbboG5zkzaoWM9wcPwqad8zvdovDw7DXZScsEkxVEElQHbmwuJ8ZhK3N8MUS4VU40rY
ceIu7jReT3VBhIlf4zR80ETyPIumWKML5nWhczsDg3dni6vXodPMg2q6UTveTPHwC3kp6luHLYxw
BNM7n4DNs482ldv23TvtwqcsQZNOn6vQlcPyVmZS7iZdkMNnk75jcOsD45EJJ1nkVrOzidrizciT
d01tr+csjF2ZEWUpdcsjqT60sflNz+VNlDWaFxr6NhbKq0X/IIp1RD2zgDugJ3eqEz4Eo/3NGGJs
srJuQ1J1qNDC9xpV9yDyrciKCGgESQOs/6bo4mdFrdcqdZcXxUq6FpF9kLXyG+CPV1ARFGy813OU
M3Hr2/VgmEw7aIGgsmAKLCH7dmWW0AUiELYU1JghvzlG+JuWe+UndbXJFp+cmmKGQXpFNhHka7ov
aMLj/gLiQ70PnLxHissptoqUMBh2wowr7aDyP/IUGy/I6j+0tKbdSYYgHmH1wfr1rgib7yhnd+sk
LmMe3/bKwXeKm5dd8QOPbp1Q9ZhR9lAPGZTrCGQunmE9jhJNWa5mC+VTu5e3MyEWqPq6QCqJ/z7g
fQMvnGrbRm2xC5it+6kR9k4r6U6BpdP8MA+fKM9e9Ol3wWjCtWZCroHY0Dzqfksm4cooRXh2bT1V
fbUF6bYaJQk7iaT9Fgy5TzbyP5Sd2W7bSBaGn4gAd7JuSUqy5CW249hJbojESbjvW5FPPx8zN7Ek
SGg0BujpNLpUZLHq1H/+5TGOq62NZmdy7V2+Wu+WMW2JtiIdQmCrc0tL5l4rk0NbiWQnTUXfhShN
QA6KlyWXN+DYN5kSkZsmok8otiJfi8AN6ilIGu6pZLjlXlQWGyfOgg59UJ1Mt7Ken2COBaJT79lv
Wt+xrC1MkV1mi1fDGbQ1de9BSYs/3Dt+6oP22mhib7TRjTuhTRzIGasSZ6vP4cFIpkMRahr5YcRy
TApFm+lM9y58ELC59mFQmp9LG4FZ9d9FHMU+1toaG4LxI61njdWikM7Exkr2m/07qzDOtalRg6bt
vo5t/VoVmQymco49UVrbXnNvnVyBlJTKgpusoFontwRRM62hsS+9Xmc/MqbqRk/avasY93XM/9yB
hJ/sPk1Y+K2m0tVKoi8NtRZhWOVNqjV3LNDBM+PyB4Tqe2rgw2A3d6UTf4t1NVhY6Xbl3gzZ+ADQ
82pM+ifDGm9UrK3rqMcvvWvAvxYjsGZyNnoQEm+iAFizWTPfdCtEAWG0AfxhN5TTc9Pgn+HQHx/F
a5I5vyPLeUpqUijcaJ+Qs2lFRuJpWv9lmZWKKll91YDv1Ub8jEOS00Bgf+CU9JPorUdi4fxFxAng
Z175YTQPG8pPbgAau0st1bdOD18xot1o+vilHBeyT5zyvg7HbNNE7ScwN/4p/vJ48hMqpLVvnUhu
hNFuSM3k7kFewGTypiJ5r9RmuRkM64mNqfA6G1U1xTVhgOEzxmkEW1TZZ6ijhd/VheLjlT3A1KWt
0Tes4yWPLRCl6bEbS7RLyp+mXe6Fnjzomfy9ijhkVr91cfhcUVZRhmz7dHngC0YF2NWfHOpEzy2t
3jeHWWyTiaQgvW69qsPR0DWUnWYUv/S5+22F9dehdSjhGu2zFjfA4i35HC6Bub5mDY9yVNb+Uust
nAV15XzJuZFZM5NU2WSHZgjwTmv2QqYACUU3+ij2QJayZss+RHBimAeg/oeG4BY/hAfgDKwae4j3
C3cHL6rbTzNJGaRhOT6qic9pNOZBkfS33cJeWFkNTgVFfuvYIBr2YJZ0uZoXg6arOnJIzdzBPbt1
OLOG5j2blmC203echPmjufs1RTihDI70yjRyPYc+Fh5CvwAWD7WDcX841k911X4Zdfz+VJDgenFf
1itjiv/JTef8vUHsehNRjqkD0AHuTEt+u6iCVlJXBmhqoXLG2f1Skko5sb/xWUzcB/LtMuUhD4Y3
FxJo4ski5qdpAkC0KHZ9z3ei0SeKp5dKb353g0FK1mg/t5LsnRnX4L00okOrjN81a/IGYT31xKDJ
Fg1GUkh345rxDzNp223kEI0jmq+t4xy0zryVal9yNgp8RzCV30yd9YqY45c286GUy7de7XUCkbTn
tBqWTYV/E8aMu4l0S39ahsQD/vthwOrD4XLf1vFuGtOvSRX+cTl4ALicB3Ux76zEVjyCOj/POjGB
AhwGuBxctB9/RI2+yxQOR5FtilSaAcKmh1FYf6qQ5NBocPfVlP1sM1zLXYv0MKWhzLHKLfHJO6ho
dyqYmIh7duPOhTyptlGAr3xAW/Ag5ulrrsmXYuAC5qbsFsY4vTgF6WhVEb6EvfGlG9pPmkG1ZZok
Iww/NU5/P1RpbkQl8Y+x821xVvJpcYNjw6Yyu4NjhPeG3Tv7xrBfeimGrSLVl8ESd6EVf07jPLAU
c1MX1n2qi29LuXwnbvXBFNPPok3uQrWld+TMv9KqGYNoXh7z3GDdpTt1KXdKWD4NafvEcfSiw+bw
ClPuC32JglbV3+zc4V7PDjwW6z0EdxpjbgIDQymtKkGx24TIcW1jREBTBChO7fQnJc2Yf5NaZkne
amt6XKrhk4i7d1B4zcsneQ9BgCsN0TDOkNh+HOWfh76jlrHvU4fEyagLlE5AM3JfXQTQkGE/ixUh
b3Sg0dK1gyXNpVc5nxu7+NUYeqC3zSEeZiCJEcypN7iSJ3RquijQ0ulJ9ir4YtP6mZ1cIWJpKwXk
uBeMYARGnYE/4InJdJggsR8xJt33kTBuEhDgP3EyfO4lFYid6jZC50S7m3PukjG2eY/VMIJ7UwNf
abyf9r/Zs3XVQKduadB+jqgq7WDEFmCLu09mZE+byYqLjK1+tq/2v1dqzfGM0WxpK/Edxeyx0p/s
qq4BtXX3pUrLeMsekj0VOuo4FgbNObK0DFK1EQpHP0SkaxoXL6G9U6utpRv547afUFf+d62UiSiL
/xzsWxtPkPX5/MOemR3yRtgqnH1sSeJxBrkMta/Hg2yu9P/PJFOYMIPBBGyIXEiWj2ijw8z9WZ06
sVeK2Jh8BLzinktA91XNczk+VgSUPdY0v9/0UZBUgMhhEd6C3e0318iIpbIBLUjuaCsEzkkyKDhA
C/O1iof6i6bERMBI1yDV2IoyLsXdUibsPCqBXUGutgAHl9kMp4SUdTLIc3UU+is5++NjUwyjrfOs
pittmPM2sSPyW6KkeA+5ckGq6a58LmdWqYYrO6+H1yQQx3wcbmqHRupqHJI9Hou7OTZCChydHK8r
0zqhpBk4i7AUkJ8gP2aoj+MYdTz3nUpIZqvEmYxAeaSpb3Kl7lKUNlNneBbhOr9GjlAOVBFm75cf
6ykDD2v0lSuJ4wF0kOM1UiNXbCLBGnGIDcAaGJiv19J4AxNPDy4PdYaMApEIVy+kA3CIj/1U4DdE
lZozFF2x8sXtaSXu+kG3CD4HEJkC7G5bLp5tVT9NC7kXXtUXze/Lv+GU9cN0XVQLyK6Z8bGjed3D
VEAxzNWpXfJN3Ft3yyAfSCGx6h0maMaVVXTiIcNKZTzYjfgi6+gwj1atxlsDh2GzU7JCQHTRmkAp
sHcTY6EHjgTJrVqxbe3FW0LzZ5iMXyNrpp77ArXs0RoV85oD77n3jXSFzRDur4b66ON6y+dysBI1
1/euHGpIA1G5LYZy9Ms2069M/swnhFkfAmxY/wZhEcdDRXUUmRCwcDKzlDpYtMEBA00Z98pGd+5o
YwAX2j8yp9Vk/OOkyEevXNEb6PR0Ov5BlzuE8skyq7ob/IyzmojNXEv0u6SpFFwSCTQusB4jSToO
f7vVUF2TqZ7uVRCQ+QvPJ2yj8Uv9+HsaWad6j9fNHndPsZNtPr9AQzfpPGvaPREg8vnyqj59qYwH
rxXHXzxSTyywQfvMLKyonKOW5rUST/MtvPwpaIzK3l4e6vQDYih4gStjF6nrMYUWeGdRFHt09twV
2kdJ0Ml2zPvlh9lTkmcLLaZIscq3y4Oee56ruFhn42Cex18tsey6Nrids7fSJtsVrS6fWmmAaxP3
FGgmwR3/fTwIWAKnG/Z/Bvz4/qZKAMFCzdnnmvmcR1rzx6iE+kY3leCfuXHqKzvjmYe6yrRXc1Kk
ntARP47X8FUSvem6e7uLpy9N0pXqTp8y5UsnnPhPnIZatok0O91dnua5YRlzdedDCaGJI2qy1YHq
DpXm7HudPF+rGWo+l9oM1HZyPHIm6n00iHhzedDTU8BaSzLc0FyCl07oj0Q7mzF3Mt6lGgeqg/RA
0m/czLpuek7ePWD5RQM0Ij4Q974rY5+dsOlqmFuttmLHh7qCX/dUlqqD9RP7gACB8nPFrvdk9RAM
2cBLLGV7bcKn2yDNM5jZWOcJsheOq1ANNGfKubPfDBy1qecOWubbPVEwVzi0Z8dhaycThCfsqmul
8U9dGaawmBf4gzemlo8QG/slNAL6M9fm89fS8ENZbbCpoa+ygLMQGBzv622hLWoOweeQNDA6vFBr
iRK2yId/ipRhehFzondIL5sq30Iyg1tjzwi3QYTDdG+WZhVuVR3diW+OYfUOhJp+TuKOBhXt+5w2
bSa1e7ufyz/kIkbfe6OYUBlpSvXDEctkUVsSBG/MI/mI9py9dFY/vYsG7dKmbxXFgMfFDdFz1SwG
85RjaN+EdEXVb7keO8amZbcgXww/fcWnmmx+htAVGs9ws9n2yU1yaXmYi+zgxvRqBfljxn1ULY02
8wulUu6Tdpxh/YQpcJ0BjS2wyfp7WEK8zuGX8i/hsMSL7icBh8gi0sHOa9d3Xblz+iyL1uDY7Hum
hBrkraUmxjVuYgF/a3bjzEcnN7Qboivm1jeLXMXuNYrNL609Ls/qyAullVxgHAGnEspeR3kuPFRb
2tcpSsp7W1mqPpjCBUZi0TRAt9xOIVVd/nxPtWiGifZTwCa2XEvFf+TjMjOiNDRMhJ/70rH6oJ9m
I8gxoX0x2/RpVDsbTg47s4EXAiRKNyI2Fc7Af/8NqoubM2pMYgXhgXz8DaU9GkruFtFBSADEdKqn
bUdGS1Cq/RLYXTpu20RvNj2A4F6Zc+21TqL+yo84OXNJNUSixu7JheP0K5Co1mkMA+QNcbk81JIe
jFFm6WdHpad+eb4nW+b6yFU8/ZFvw+U5dnuwhjAmdBxZemQjIHZr29xghGAAzZK0WUBwuK1LK9mk
laru8mUKr8z0rxnsxw/e1NZdU4Mn76iadXQ8JaBUdItcZZ+ZDlTs2OjIuU/ar20UHRQ6RnXgoJ/5
POkt2dp1XRk1d4hCQBI3Ku2tTHuTEC2liaB1ly2kIScJHQ+QmVZLWSdUZ+GM25OHbNumGTJM+lfX
6YzXLNRk75WUbOqV8/bMu2PxUJJizacTEbH++T9b5TgQuqOxp+wbCvd77h7z184YrV1dqvOVI+dk
V+bdUS/xyXDcrS/w41D4PHWIA6dwz/NTbqa+bm/HmuCAK+/o3DBEt/7N8UBlewyqDGEDgy4C3KEC
S7+aSTYYNKfDOr8yzpnrKqpvbuI2+rBTJ7kyTvpypjbaU7BEN6SdCg9DAOUwusN8Z84LRu9J2m7S
QcBKvfwVnBzeholi0cH9G2LOmr3w8Ulabq1bvdanB92V830cAp9nNkZHIdajn6aiSnFtmK9hKGc+
PSQaqHAoS1AJHuuqoAsBrCoiOShlGBYBZiTgInVDF843xqWOb/TJgAe3DGnyR4U41XsOLhm/Ls/8
3J6LbgvYDvYDJeYxSFCV5aSjiY0PqtPy6UhLaV/iUYIsunpR6z64MlZ0tpJof2w9DPH2AmFWH0Q1
jv+1MjaIgMAsQ8NSiG/nWKgTDl2fT0MRH0ITEhyEYHrHEBn2Vi26h6Lpoyti4DMvHfAFwBDBDFKz
4+JpbtQhFNQwh7Ae0q1eF0+tgk/1PGDA52ZxsatUK7kiIz07JlaTWL2BU5ykQEyxQpqHIqJDlZqa
lwlLbumkWXjNlvMdVL70tsBx4coef25QrE//XgK4lh8faTokY8Ig6K42prr8atMk/pNZNT3JyTai
n0a2zAT1DXF+rWo8sxVygKHwwvoKw8bjbA21kwN0Yiz1YVBrSmAVbpYHIGzJ/QAx9Nr2cXpTZ/1g
sIDlAIFgCNTWfeyfndfpTHwbx5hpKnq7J5hP2WV0zjbu2i0Lo37c8NDbmzR2XzLR/SxrfALMkSbC
5S/qzHZJLiDGcIhcWcjHH1SLe7jhNkpMDJwS/7K6yNzCHQ73l0c5+93CzeNWt0IgbM8fZzt1c0vM
T0J+XmzCTydNsnsSSxVvymVZYK8ZzR8rhhqRt+qIPDKuN6NZ91dgmJPLM4/cwNMC3wUOb6RnH39E
SDnkgIrEB/pocgsyS7AJKh40ESSpvUzC/XJ51n/NZj+WC9xyEPUi3kdITC7NxwGNJlKtIuzyA/xz
eK8lrhJPUdtHvwlkzDIaYs58x0XXcR5KW4t2WQ9zfNYjJMY2kQI/CT2B1edEqU32mjlEVqBVjjtt
UxRaD8aCy0FQh+XcbUmrpLctq4R4i8tTOP0YqWypedaV4a517scZqI079cZEFgN+Y0haGyOjC0Ze
HwLlrH+wxjm+64wodq6ccKffInJaC+NL7osCMPYYMMsqOymVPD+g764/l5jI+bHd9g+hal5LPD39
APAN49b/F23A1eFoKIgOdTGPXXooFxHd1s1cbuI4uYZLnRuFm9fqlMOMTuqsTO0idlIzOXSinW9I
KyGMtrSuGXWfG2UFWEmPRMzpHp8RvTIRbset8xCWk3E75hSeOXZOny+vidPPyPqLr7FXOuxbx+XH
rCRzMxmsCTd341uHTvFNploIhbVZ/Zw3+nRlDZ5bDJyzVNt8tHjcHq3BPpV2ohdFcrD1qtmRg6vs
QoUEGbV0us3lqZ1b7nyrRE6Qw0lpdTSUWWcNMa1KclhsSK07d4rKp7CT01dNj5S/7NGs3xTkisjg
8sBnNsj1Q6Ouc9W1pDu+WeDcVsMa4PSpcptreT7goAKt3kQpavDAiQB4SlWhPxZFjz4xzYorD/nM
ecT9mK+A90k67clTdit4/NhCJoe6y4D1GtmKh2bs4tuldhT44LP6I+HM2iMTj/AUxq3UDfArEN8l
3Qxzd/lxnBabWCqthjJYNSPbPXZDaBRcVipJiwusINyYWfdU162ymWskgW2TJOjczHqTaFZ5L9Uw
vnJO/PWCPdq31/wZMGteBmX20TJonb6M00Fx93EXdtuk0XXy2hriAMuZoKgCsi2a28xvoiX1pSyX
TZnF0ndlXPq2NsjAaWpSTOU8P4R9NMFrnZorr+vMQqVxvPq1ECgFgni0axXC6WtjhPJgUUjcjmkT
3bTpmN9UhKn6KlZjsOFr9cpbOfPhI4TiiwehZfRja/okkjo4l3T3tWq0d7OVoTZJp9gHOp58MpWL
K7XJmUmuBS/fBQAbENvRJEOzsuGO03kMKxHdCSvRgkXRs60b6852cmMFBg+P9/LSM1bV+dHL504H
/4FiQT8NOyBXBxHlIMK9NqTVp7Ceii5A8gio31iLvLOU0p79Prf1MYBvH33NW9eEugYSRe9aWyif
luEBOLfvVi4FhHIIT6btRxk2z97UDWa6LWAMNa9ml7e/HdpviE4huFuQjVN91ekawpviJfypSsv9
pqLL9qqqo0dHmKPnzq5c1YH2cGXrW9f00bRJLqRCI90G59Lj8GZiYMcC0C86dFk43hSD0R5k22Co
TTzw4+VHfH4orhRUnSvufVSH2bQQqPMUZQ/XItq5Ypm/FYWMbme3K668zTNLaC1baNEQuk0Hw/1Y
v5BVGzuEVyl7XaZpMNULPo68m0961z2TtgEySAjDlW/z3GfCtgUguEb94gz6cUz4hFmkcEbv6wkE
f9crhv2UTBCe6CsnwnOhp7lXhjxz8MMiWUkk3CjoYRgfh6wzI8EFEBinGjK4gMYg9fvZDLNrBpFn
3hybMa5XEA8wqTku46Ev9r1EeLmfexdPSyqQDpJdIe5UXc5X7gxnzgBjDe7Eg45VyRXp45yqKa1p
x5fKXtFcCbAQOjkeJ7namUE3NcZnu07zPwV6srcBJxF0MyPilisfxZlXSXN8vRrRpcfc+ei5khTa
iUFbuACbZCEmNqgK9pGLBybtQtZursVDnY63+hP/PyUenay7/vk/l0KxdIksWg7hETFBMKhltxHu
0m0cS5YbicjnCqhwdjyOfM455nhyIzIX1eiVWqPqKBSdhjt7S23p5QNF3LzR4CZeqetPP0fmR4YM
N04bBoS7/vm/88ORwW5ssjOnQaKnwbptNyzT/CJE2z+XGW2CrjP+s0sjwDSRtFC9QBUcPDc/DkqT
0oFZmOYHWxnkW1yGjdcvrrlNYwVx/OWt7dwDXaP/QDLpQJ88UJuTsO4iyVhO/5okrrjHpRVJmjsk
u4Ho0CvrUzv9IOk/oGqEwbCyC477eFosFMcouGES4ZK/zti4vQ5VhsjEapXowdYzqn87EyOU/VDN
i40aL8V9FeNIu0HdHn8f+6Uu/FKJO0l/IKruXAQN05Xi9sxDWUleFAwwxcDvj75kctwqoaMXOmQl
1Ow+S5YAb1ksUFR6XeE0tc//+SVQtfHBrg1ANuH1of2zymK7mRck7dmhophxPM0AIMR2gJcv60n5
gajjqnPueo58PD0FxSIbFUQpB/OeoymWkM6yVuE99JXTBhznTtDzD8i57cKfCY0X30qiaC/cVv99
ebKn2yQjr8Q2+GCg6n9bFv9ONqfbqep5ASKq6K9dQZ6nlknnUcYF1tswkofbxOjH+7ZhO/FUKtpr
oWinhw+jkt/AHrle0o691RfSTdAJpcXBVbJyZ2RK9piRhbz77/Ncm21cAlfY/fiCpIctyla7zg9C
NO+uxv/zzHHuvnQgCT+FtCjA7SGyH0UtF3WniLK/sorPTXMNS+J+TbcEnsXHVZVLJ0KGMRLvPI/a
u5Y7eFgZY9pfu4Oe+aQh9q3sMIAP0sWOtiu8/hsikgh9zAqn3+mLqJ6Lpv1iLEP4n+swbDshEJJf
QJYwtJuPM0rDoS2QGJMmXKv6LUYloE3YJHWbpYiyt8uvT9PPfCEkOQLorHAYAP7HwYwhjCZtHrjF
L/DWG+pqRLhhVz4k3LifJ3wgb0Z+5D3bD7ZHQ9ciuJizxBcROgh3KNMr5cW51ynAPeH7mXRwjo/a
FEjIckMQSel26c5s0g5BgpM8XZ72uZdJ8cmZvn6jJ7hnBVkePHLigKVRS/5EW75NNKgOWl6E1/qw
Z7ZZYuJsCBYQkrg+Hx2u3IryqQCX4+ypiTzVsnLbLgBbtTLWQVYhBLk8tzNPkK7h2v5WeVgnxZHM
C0uN6BAcYqG3z33SaLfkU1/LGlp/9dHOCpYFNE3TkJVz/N0Xi9qnHa28Qz0g20hj+iwEsDoB7JXc
t4yl/skGpF9ZHGde22of+BcJWY3RjpzJopE7kIhEesD4f14N+SzTt7oy+m3hB38tW/fcDIFcaCQx
u1MEMtVlnEvdSA9doqK7RmzzzcggNCTJUmySnlAlKcMrp8a5tcJ7Y+PG8pgN7WiCiGvjtiSR5jBl
xjcrUcK7pauKh7jV8xtZm+K/Mt1pV3I2gYKvrnZUfx8//jkXoVbM4ZpK36ZfI9gQ6HbKpsiDy0sS
pOzMcjFhGq4devIBj2mmTtc4IO70RuPFVrRAFMamSMJXq8PFChWKz02+rX23VvM7TafW3KQuIZ7D
gLIuaEOyBgJEvs3KZeiXlxC51Lyb47x5yNSKO0Yi0+R3SoWMs84sOV9HEmXem8hQfmpcP2B26hB3
jMTpXqCxV9+0TLNGvylUswiyWaTKBitWnL+y2haoHgfLQptulSYC06hWPi8A8DWugo4xeI6AbIDJ
Vc7fY/bQm35cVnhP4VpL3O6UpnkfKLOxvExjKX+jNoQ3UGUWPgj1YGWDV1pI+b22rdJmQ6Jk9pRn
fXdDFcTFzZ1C8VUOfY7mKhR6gTq7dyLfdgf0+XVTOIvHWS4OCqfue42549p8i6X9UBLCm/mTHs/3
vavXjl8luYO6FiNMJaCjh6uJLHoXX19MSiw0UfW83NbGGiZqdIXYT+HsYF8kGkgoM2Gq9+liur6a
1qvEUtW6rdGnSMM7kiZQwPWp81OL0/69MnLF9Vty0R0EC9b4lJjTrPicGctbq+S0eQvTHp5h0/WA
Q8QDYjIwdF+0sETprLhT/cK1wvgWEyxHQl8RWaVPpuLwfa7UBiNiuNiKV0liJANRouDxSq4u3ywU
ZKk/zYn1zt5p3TtrXANhRPZtqsJAcbI8/2IVOAAGWV4nOJsYi+LBFVe3/dhNyyZxNFoz5Twt1r4J
3czwsK4etsADoe4rRM+8kVPTtGhSSYxBnDy6X8kRMlNsKIbxuzqMKgJS+LsPY4r/1radQMF9LSey
FVXhMOS+aXbjW1VM3R8zV6XmF0BpHODSEvh82Fl3L3VMphBTxiyYtFNzudWrUEOdnGhFg3sJNC1P
nbUu2fWMSWIMP/NtVJL+k7so0zdIHDZxXJoMmjxHsp5kNQr8iWoPD71Sf8TaqboJMZX5baS9U/pD
o3S3qkQQ6Wn2YuKVaUsczcZ8eWSzxfXI6ScE3UMx1oDKJs2JzLbbRxGN6rdh0mrCxA1kIGbTFV/g
qPHGNT1tqEZ0vJy2dk3soYcD2graaIr4Qfo5+ZhZxCQQVpcTzlJ0VP3SHup3bCTKxQ97Z36F+RtP
fuGGaORQIDm5l5ZJ9bUZtGZ6XjJTzujILOxi0f3XN0buyHeWFaaGTlQ4v5eOJOPAKVu7uq2WHhG3
qMux82j8T79UrOSeU3S45U5PVISlixkNOFwNZrJPe2IY/DSWrLjWqYfmjQ2j/2UujficDMPseGmS
C1xL63yMvMiO4vC2Jc7xhyR36QWKw5RtxlBLTYI+tO6bqbNBeJjTyEdFGjJ86k1YZ/4oi9reGNOA
OUdfKVjddU0xXyNxnzsNOSsw1QX1XXO5j3Zvc64jK9PSg2K27lPawFn0F7Wsv0WtjaXl5S38ZLD1
qIBRg7k71xm28Y+D8RPqbgxlcbBiRccAsYkrBRsgU/sD+lSqm8ujnRwXjGbToOXY5bS3jv3kkerg
Hk9C9UGvROG19RBFXhobw04ZM8ypwH/8weryICd4ZVMU5NNdHv+khmJ8zipcUKECo+g8mm3LFxEB
nHNvJGR43/V9/KXgorW7PMrJab+OQnIPF3D6ZydMRUcJC3hpdXEw8rHZofIdA8nehyeS7O+qKEmv
aSuMc2+RKyH1PsOupN+PbxHzbCrqCoNjR+vGuxWB+YQruP2+hOlATFCpiO62HMXU+Ra6tNZzCmHd
EcRpmZtqMYqnzo5NbDE4SlaPwvEbNmdKupOsjldYrcljPy5T4QH4xIYfTuTKeRoNKxxW5nj50sRF
/IABT9HjPjgxOXr8321DiXe2xJUj11O4MwtN9UL08iV1UZpv7L6L3+1u6p7mIhd3l5//mbdMmCLv
jVqLDtvxW7Z0eOv2yB2dlNNJBchTXMM3KwyqL49z5qm7Gh5dKwyx9hKPrqgR/agKLXd+iM1EboEC
ZFC5SfmW1eVwhRp02i9kTcFCwzif67AKGvzxDbedW5JmtFYxFgnluaLbOzXGFjfHAXGDu1uBrlfD
k0GxWXHEgW4WR0YPFLbTlYd7ZtLoBLiQryTcNQb+4w9p0JLmoWYVh6Iq28hr1XZGOJw0xneJz3R7
5YM9KdaZtoDrSmcITIun/HE0ZzIVeEhJeQD8zgIyYbAO7huKnyS3fEvClx6N8hosfGaKrspddb1m
oWmxj6bYZQPE3jkvDxz+KQaclEsxlMTGY6d0tpfX0LkXS+t1JRDoK9X2+HkSlEjcqBiKQ1kMqP0j
PJTcBcw0Ytv2ywyiuJxwTGxSx+sxyyXMZ6QH2GoUYFd+yZlnDahFUxrnbdRMx/1GLIdnwrB4syGi
6c/pMnzDZxeriAZzF3VOQdh65NtIK7Yz8TT4qywTn5XkFIxFYt5ABc5vC9zDbwrEHSRKQOJytKq7
siJOoD9yyVh1LngNcckn4q6pmBCN5xrPqxb1AXND3G3zfrjhejFu9HmxgsQwhD+2TXbltnPu+RCq
je883RG+gXXb/wf6azJ9imhHFIfGreSDyLhYuCK0falm5ladi/G1M+orW8yZowSIE4BK43Z1yuIt
OPwVdWwAGVrCgGLZqKm/NGP9RTSV+rK0GvqZK8tgvYt+QAB4wKD3tA1gDgOpr4/hn2mOptl3oWrk
h8GSvrAbzABTm7zUvu/f0gbvS3B4E9/eaApmhYXatrhpX/4Nf7P8Lv2Goz6iXZoZAiQdi82ojR9J
bkPWYDtxvOdRRDgxhmaxIwZUfUIYVT3gFWt80nTyiLfZYpsZgLBb4qOghuW7SdjP81BZpeFBRpP5
bz3DLG8jp8k1/QXxz4+qnUwX2WlRvcsqd26SSJjPxZi5Kre1UX/slMjQPC3BEW7DptGauL/oo+Mv
hWh+l/0Q9n6ly/pWxwMjeVrmMj2IcirMw4jfePG9ijtYHFg0EpTaFILONBeBey6Kub2DytV+cqMQ
T7DQYF/3xqwkBbiDD7A3mzD/3uPRS4Z7rnSVrw9D+X20MLDCmWK1OqZT1gtP4HSCaWtfxTFeIZn6
3bRmmlnZZEbPHWlEmyuv5szqWD3dwRVtGp/He6PCV52ZZgRcSrHmEVhQ3piNOW0dqxtfLg917ku3
wBRo7hDETKbux4XYj9kI20NPD6psFj+F77FNi05onhpm2h4ddrMru+bOjJv+StDEuQOAu7+xgnt8
CMcVuCvDCdMg8Kik1e0bJ0+i2Vdjw6UbaWbXhNjnPnFqcJtUSzYWwNqP09RzIxOJSvtED7G4iBLs
sVqR/+qmvtgOXL/eLj/Vc3OjlOAsdQ0Njtz65/983o62JCgep+zgoP9+7sNcoZUx6kHb2vGVDfPs
UGxb1MAqSQDH7dyyl+TNh8xsjaq4IR4jfxnGXvPN7JrjwrmRmNOaJkmNdAJ4ScntJmkjujKjO901
jnS9SDruzRi145Xz5xRZX/Hl1T6B+9mau3z0vjCvat2ZHLF9Fa6mNnhFhq3Mtnlv35IG4j7gZFVv
FUCtl9AZu/sqnSw/ry2B++YgrlQPfxNPPmyU649Zuds0sSl4j8/s2C0HfQAXPlBDZZ+iyZA/I9g2
b0bpzMXO7FwMQpOlNCYAjdZuNlFlmhoUmR4buCIz8H/PcxdHCqorpJdJUrsPVinM99x0czDmsOX8
jwfsshcHJ0GMi0EIgqqzetXLFLv4qWWoye7abliwkoIbplF3Ktmrgr0AUFs6xJ8WK3LY2MzFCTdd
mGF1WdZleA9MgYt1nkZRUHRSwxNtBfgAavTyJa/T5AHrcWkEeBRp77Wm9SpWjdhbkmnbLPQzolG2
/FxHsXylUPh9kRjIlxgiMyR9MVfyYmtI1w39rMVGwVtIHyh8dvvVIR53IqQUkS7uYKXhe3f5+zpV
3gPvwUJeeQUrpeC4/TqWrcT1Bhb/0mOcWg36J31WdoU2+GmtBNKSv8PR+l4AwBGohmstyqfb3qmw
Tk+HF6cTN5d/j76ux6MlYq2cDloUNsaKx2Awctii7ZBpHKyyfMhG2A1US5wUO8Is7wUe8Z495Q/w
BAKcdArf6uNNiC83Rq48Jdu+6/PkmYwwHL1UfORqo79rCS7o2kVbBd+YmeRqszFFezOaVYxDeum5
TvHZNqPXyxM5pQnyYCHbkCe6ekacXOtw1Epzy8mjg7vor3lp3EYmWKpZaxC8BqJaoAPGVvMtnVy4
DnP1P87Os1dSJO22vwgJb76SPo8/dcp+QWXxLggI4NffRb3SVZ/MVKZqutWjGWmqSSAI8zx7r62e
W2EfYja6YUrXxKslGxnDXVnlLU3zxVeO98l3fSZyVJQnhzNMmF7jwnbGm87WIGztXuv+xEULVSFp
+CMhzkVoSKoQcb31G1V9MKQb9PsMD+gHkG6Tv4KZbKH7BBEJWV3nkHdjWJ6tMgiVySajdbT4WczT
M7EaNQhHlOYP2eh76cYumvyRcvgst8EgEvjg7XCj3XmusV3mJoyKeOdZvHEQvV9pTDCxHoLO+KhS
tgrjkk+W+s62kQkxSrp8MbskW9UZRzpMhj9quiY31p9zuQYjBsEmbknOCpRkTg5ydPBV67cZhmHb
+d0ayYtVTo+T3ryVInmYc9GvTOHtVezswLIfLHsEyxyYx8agnmHxjQb+rV90tqfhF9HpZPlgvsYH
cvJMDD+SdjxjY8uzGs9iMujq3i1ZqkIb5D4CgiAKjo5IgMIBRYet5gjncabSZAAB84pvqZgyyCzZ
7NyZg++ppUJbm0fPnTk8ttIkDUVO1FhvfHpnZwJ+tk+Zg2eInYTTz/tXiTJM5SUIXmIYYXom0XoI
RnTC9jrJIF01cig2ntJ/w8i0tkU6OYfr178weDmJewsvABiDfqoTL3NN2LE06QJIWe1H22rNkJzb
4ZPU+GBY5pryVuHh7JKLCM1F6+NR5AKfcrJN6s2smbHtu4fAUd9dzZqOTjREZI0o+WJY1a1O2nkZ
wEOpw/zMvEYd76xz7QkBuKo0nMPcskBBh+7tT/ESO0b3yHR++oiKNOx2Za7CdqIGvolZcj+pUfRi
2+OkuinKvrTPwWPC52NR5qGcdrL9Tq1pZhLlnTfKY0/KClq5a2uospd5ngYRQtBZChMmh6t9mRr6
s86R+EsypgFoYtAW5ib2oKKtReDIeWVVKVBLpJjep8YX1UvZZC5nOmXNn+AwD2Jdac34qzf6fFoP
ovaqPU5rG7K8hKbF6klPKtRr0e/6AC7zrkZT/B0DsE72sKZ8tYq0eMTopAKmmtbpyRmSvdFlr2mf
z+DlZgzsIALd+C2uxz7dlkGlmdiCDfmG9za/0+OBc2MTodEIRyW6lyGprf7YCZ2IKc1oodSqzIYI
GTWTuzflMCIDN9My3aJBlvo6DUZX3EMayppn0mHVJ7h68fe5JAwjAb+qVtZYBX9QbbYWSRYw1xeD
NyHf0qgIkULQE+wmr0Hunjp9QBMimuY3Ubjaz8pQY71OOpFN+5H0n31W4tPbmJpRPkaCQ8KqiXpC
3fQyVWC4hxngTZQLo1oPzghbOs0d9WPuBRsqwtyJvRoDeZjsLqpCgtZGZ0vIcPxILTf/ahZ5GoWx
6hl/JZ3QcjO3Gi6ovHTHrxV6GHOVz23rhOyKqTwCCcqOkAtUxd1bmlpDsA1wpTSmjxnV9PrPer3k
W+gqL8pQp6iVhWVBiWllTuPYrE2JSi0M5sDkvwd99+DrjT1DCiVmYsnDyN6uTyL22T5omcFQ4AD0
oERundQUHLwNxSCVvfABjc+TnQU4wq22+2ddCOdivl/WWhv9Eivg+7lypoiuzyaBeYL2/goKMsHc
y9RBvPuI0HysX6/f19nZZymP6ricUF4xOzsn3ymlBzoR0sabUPfVW547vFojC5xNnARy8+/X4mJM
UZDDHCAc7+/NzOzGoz0PCbeOpseRZt+9rU9RQCSZC5Tz3y+2zIaYAiixn8FpgkZLtLSBV6c4xbyM
tMI/w9yYPTCLDQea6xc7W5h5irQMqH5yskPMeLLCiSaSwm2Uj2YQ/cvBNm0MBujc3H0+p9k3C1lU
FE7MGmxibNHur1/97wL6bpPO5dmlc3BwSdTCAfz+wWpTJjwa4v6hLMBObJTmc6BCMpB8sRpptms7
9pNk7QO34BlolbfT/BJJ76SJJt4grYk2IyjHPwTqZPAU/ch9NuKpG0MjkklBZEopfl//xWdfEz8Y
TzwD3fZYHk+hL37FlnZUcXDIXb9+JCa5+xrkdnXjrVwa26yGS3eSriF7gPePJSrHyg4K1z9MwdTg
JTBIb6HJLjnoebfiny+NAOR5uL6XUgwysffXGipDixNn8kkMy/Xf+KCjt9oW9pt0elrsFrtkkPkT
hLQlD+CfHZgcaLArsjHHB4eSxnx/cdGiLSkmSK0ywwWy6qY491Y99UdiF5zUvNkwvPD6cPlgImWu
ujAZDq0ReyJQ3kFDgXhnCk7VPyjgu89VpnQ6Da0eg0bXo36vGzJy15FN/StsO2qjA1KSkgp7Q0Yq
3Fu3c/WaBEVRjdrK1Bx9L9xuIE2Dcrl+b1MrP4AbhY8DgVW+pYCXEU0IjdpdKgOySVyHvCV4G/Kx
h1R/EM7spVTBBrdhFXTZ4UZQjt90tiINq4pTfmzLrjRWlY5ldXN9TF/Y8/ENAsKi0r5s+06OC7An
m1K5VXBw/dknvHkqN+xBjLvZmq0VJ/Nq9z9cj9duYZR2FmHf+5cOW8WOHCiuB+HBIQkrr1DxsQks
Fld0d8IN6zanwH79omdvfqlpgmnyAWkw15xJ2DN6v0GJd2V2veq7hrAXMG6Rszn79+tg5qAqtcDM
zsoOuV4RcdZ58Efi1lhH0VA8VeaQ3jgZnE0Q3A1tOsSe7NaXgtz7R2gi1qlw4GoHqRpqwr4m70jH
dkPPJVX8+g2dn/K5FjfDh8o+3QQl9v5aTToUsGRYHJIodl5TNA44xQhYV6H0AIEehAvNnzrqSAIQ
k3Gf3Tcx1OfS6OKPPgj5YWsgqVjkNOzltB4rQLO6/hMvPA26smzZWSnw/p/6hfqginJZQZuejVgc
K3tKdrL25X07asONFevipejKMnI5IrHCvH8YBsTaTJVVfCT9snyk5EnEQKJFO5/oqRsPfln73q2N
0BUdyvCABDyfKXKZuP9TsRZDQWTh2GMqw1KxHZ0BCL09m0dBsW/DVrRcFyC9/7UFsLxsC8MctV7A
L6e7qnmCpVsFJjsBQVJPqNHrmTgHPA8+a+0/v7WFbEWpBCnB4tV5f38cbiVH62XaiVJCyItYu7c6
4uK0CszY9Utd+Pip7y5fP8YgnuXJNqMk8iAyChUcdGsAcTQVDZDrCqiB+h/uiUayA0sAW++ZQUOo
yO8qP4sOU+4ld1bQR5zkCPAskiG5IUg4W7cRLoGEYwJY6JC8tPePLxkcHSp7HpGxk1v3iTLr+wDZ
46YpMo0Kq1aQyFb2K2SHZFRdf5znJS6GJtsFFBlo7JHBnlzb68Yk9zVPg+vnjsc+aJpNZ1DSVnXZ
Po+GVhLClVLGzpsmQpCYeWo/eNL6ff1nXPxAfLwSaJqYnewTdbHpNez6EybBEYXIpiYYBMy5+DX0
Qt/35mQdy2FqP16/5jIozz7K/1zzpJDFmW4kgIyAZz3P2y9RJ4aNz8SWI+rCSnD9Whfvj9fLV2Ia
58IE0dkNgShkCFXVrLZGmujrgswQGEQzUqZCqNCy8mh3/aKXbpCKKVvcxRZinh51slQLksii5gS4
lwCCER0V/QP1hOBSvzGCz+uUDKP/AzFz+AiourwfwpZC2mN1kvpWodzDoDF5a6VFmJ2ygoEw2mFp
+8sstr7oukQaip4YvomudHE3lVa5pVz+TJjqB3RI6jX1y+TGOL/4LKgZU+JeKNinw1xz7TLJtIi1
3CFDEPwJLW9vrj9Zc/zvtfTlWSzuc+rVbIxOS42tNuex0xRIwp1oPqDfinYjPSAfxNNaQ90K9C/S
N2YvvvWiddYI3vxHQQ8yrISgdORQCUQR1L1cHw2XhuBfQAFQMQ4jp4SEYC6HwEJ3fiDdiCBPzX1t
3DTaWgKbSeLEdKdkfMvwcWFiowqEbIFdGlX00+o1mrux0SZdO8BBiDcUe5fMoTi9o0VAOxoa+p+u
IPXGzoX4Z58qixG1BBjcLLsAad+PR6/pxnIMmFA6bWz302DN6FvMdNPMMdy/Ruk3PvCzjTfvnF0w
mstFRXfGAWmbrvIwHSdH0WXllwL51Ws+EB6yKpBHdyHWSXjV11/ohZWQQz6sCzSTuoEr4/0tgnLL
Ryp/8TFLZDRtArsvok1g9LeIvhcGDmYa0wDlTkfw7NOpRp+UzmakaVVK86PnLa0eYrnR37fiaERE
Ehl9U964uUvr0rurLnf/ny2T08Zl30MxPRIebj4RGCRXnp6UL/0UG8Rggd0ORgsFNXxYb9Nq4jcw
qP/hoEE5BZfmwo071zUkGKQYRUZ8zAu3m0JdZ21SWep+uf4iL4wd/MYsDBQIONSczhdD75XCFlxG
qIyoOR8l97rpGzJQherWvWn4Ny54YeSg/YJYA6tk2SCefhyao02zBYcUhVn30E1J/ETE062Wx183
4MkCC08RIRZ/c0R3ThbYRCJizk2dnmJiiARNrTJ+WkQbE05YJ1h6wVSJjy5G8ipMsyz/5RmFeT9Y
CsdbaYK3XQI0qI0nvQxVbGs78hYIU1UsGtFK6vEEeIzQywSKrtMkhNDMnQHfFfvE2p0t8uWtSvsk
+swgjppsqrYgbbQStJeIprO/FLpdfE1yHf9AvBw1Ah1fbCgputpM0u5N3fj5M6ePzv4YrATM0zNC
DNkZkUlyZnKckWt/MnPD6LfxQG/xxq7/7xnu7Klj6gP5DUvi7HMtjXwaIko/h35CwL2TkQJ4y5yF
o3lyqnZCg9k46r73OOzsbCddaJfECJH6YkQeWrihGD8PptHi7siENd/Yk5xPJjwA1JmogGlNUTl4
/1l3UVaPlgZRLfXd6J40t3ZHMEb7OgaeG2qEj66CzCpv9HEvLP5UJ3Sa7kjZz5MLwK0XEfpUqhS2
ZuxVQFhe2BdDfkeunvl2/WO+eC3Wm4XIhO7rtAxKOzrSLIfHz066P6ooMR6zdsj2AZ6IG5WD8yHF
wZW9MqVzpicQO++fpcNRWRk4rg4kR05b6RZ8BMGc3rih5Y2cjieq1wtRY2minc5OU+OqGVdKdNDa
tH4q4q5d6TJtPotBgz2TVM2ahky8pNdPoabLW36H8wFDBBw6NhYeyKln7Wbp5YNfDvAFCbrQQiv1
f7QtCfCz5a3TPMWrTxzp+vorPO8b4gQElr/UfDyX2v3ym/6z9hiN7sSTzsRlF+68N8EGoE6EOqiV
aE9KyySHE4wVBkUFCN0kpHIkqj7NPkZmlb9e/y3nw4lp4y/vHRkf69DJ90KXzkGH1SXHcTA/IHrS
viHzdELcNbfEDucPmloa3yV88mW9Oy0dVtUwWPEQp0fHq3V6YHQpjLKq1/DtMZu1pNdFHarM67d3
vvSxRV6wrBS+YFueDS7ZFlaTozTqJ/LyukbIjTvKT2Yzi3XmBOOtY8qy5LwfzMuBCPQFQ5mu8Kmg
I3bmNOcFpsfcN7VHx+znvTDzYMNerVh1WZ9tyPtp4SXa3SPMB22tuSTxiZIQ7X+/ccytrMCINIFx
nHy7RTqovqX9eswg1B7rajZ2MQ0r8AutH0oioG/4aS+NI9oQWC+gtqAKNd8P6SpHLOx2dnLMZfvF
NmvjpUCQsCKUsL2x8750pWXnxlaRv8/sWMII3N4iwfOIJkTb6F3b79As2dQPxS115vkEyN2QDEAJ
mF3TmXRQxHMz1AMIPMMe6t8yRlcZJoSb3hLEXfo0MAUs89AChTo9SEtOOGUx4vyXc6L2doXlOWPj
cU8pqCXxkURjTOf9h+sj5OJFeVPsPrnqmfLHL1TRyMxKjgFUmM3symbVJ56+CrS5ugNtJrfZnLo3
lpRL3yPjw+ATQWXlnJIT5xGiYDAE0JJH5T7lGAfLsNUnOiLVzLnV9vIb4/LCKzQWOxA+ffQUZwzd
tPKiTIk6PpaarI6kR4stUvl/Fij/bStjPli6zGw+ljH7nwnd72ehPKoPuPOXRGevlFa2Zx5XlPVB
r2eU1py8u/EsL3wI9GJ5e0ulkq7c8qz/c9GqqKfOSBD7eSL5jVqj/J7WizoRIf0/72/o9/B1LxSH
CyhI4WpdNrEHPppV4W6H0VcPOl0q2Hedc+Nc9rejczKDMoewSmCzcayzBAtIZWk8BylIXLPoyAAJ
JlI/Rs0lv3IYgwE5lzdkrz50T9I7u/hDqmzxh5Ri8ASs4/qPSdX+77qes7eUZ9eG0ZhEpFd3CV5j
4Rkf2DrP37R6keriprZ+NUmDc6C0PYKucUa4clc7SEdWyjUK7acRpYG3tlnNe8Qbi0pF72m2IujP
y58CU0RfdCMGeajUZJ5hUOm3FexDsRIDoMAV+vK4CQmDSJyVHJpqDse0ygJwmbH6JBK73Q76INk4
6/l8V/oGuY3XP/ILdTN4GGAqSDoiO4u16f0gYcebDd1Iy7bIc2ltKu5hwiiAL3g9gvh1luoYfNQi
anUZYm4eiWuN2J7sdb+Ztk0WIBwmANf9M4DAvPdxPOAB78r0lhDxApl4KeQsJY7l6HhWyhm8MZr9
HCZWB7P8KwyddqdlRa7jSWmmX4YCccAprST9vSq1KFvRDrF+24PU7rW5de9gamH/irvE+hHreTqG
YOBJAfXnkqxaz9R+DJ1XGF/IL+59Ajyt6tZZ/nwbu+gTqHEvFG37rCDUZ44zT0VaHgWYy2enAUAy
p0E5hZGmoYXz8tQhRiFSNdGZkXQrHCq9uNW0vlDVYM9hoN7BlEdL5vR0UDRxVvqLlpeQtnRHvFaH
pFq6WOXadEXXzzzkVqevLKHPa0MQmdoR/XJjtjifcpdaA0Jf4DjsuE5LtcFYFR7krvyYSlXHpA5X
qJUYfOP362P74nWWacJkWHM6OZ3/BqTxtg7hKgZgcJys3H4yFPXO61c5X7G4G39JMNPxmbNQvv+A
6OH1eZ9DeTLiSK0C2Q67pjdkGFil3HoEwdw4X5+L0ZdKJohIeIzUkelEvb8glXxRFiYR5IWW9WId
0/hiwli6UWtzJHQ8nG1P3BVmm1eHPNatL4YKrHGdqUw/9LVYuoymrhH/Epmqe8RJrMPG1rD9h15T
GvYK8EPzvdR07X5wgooPxSwroqqr9Gck9floTCrzST2d5T1VivnDpMvyWcajN994sOe1W47pHH7w
C6I/Btf1/j49fEqEmCfYdYNUPUg3s55dvzO/eG7iPpfKy39rrNb0/Ofs3w+2S4VgaYoZ1Al42O8v
3bmD5k2Jhp9IzM1j0iB/jvupvbH1uHCD/weXMhfM31lFpiDJCC45L7Ku/OmTQDm87gJT87FgKk1u
GElRtFatMng/WXeLTna+vUNztJRv2R4sItWTLUlNXEpJNEF2zB2jtw7JENPrmwBkPFd9PNW7lChI
zCQivtUHuPBZLlmVcKNx7J5rAAZ4nxEICpDfqmPxiAoELasiRRZ3Y6tw6Q4XHBl7LhwPbIDev0UK
uLM7luzOBdiQ16Go/0Tm2PPBEHpTobgaHQha1yeDCwKHv15r4uc4WgEOOnmqEykQcx4Irtmm+Zag
I/1gj7gSEyfX13nnF6tKOQIE8zRvBnGnJfW6M80Q7cMfzVTRx9IBcnD9N51vA/lJCA6ptfIwzkDu
ns3TbkYHGKgRm5jUiOTJtt2AqxNp/BzfAmZeGNWoGTjgLo1rZIcn305JyUikts8OvigeShpCG5M2
51b0ZRdOfhM/cMaGjeLY++u3eWF95bo45Ngf8J+n47mMLaI6Aw6YbLT9Halh+g4vqr7Kei+HHBMH
q5hMK7Y29JbrUf/3/h5PGegXUA50SGcI3RoQklaMBWEzEvR/JTTjqW+cP5nZeTfe54UFh4LPYozC
AsFXdDKs3cEdrbSfsqMhVbRD75RtmqDU99nc1htLNrfyNi5eDw8pgcdAGqgGvf+MkgJcuWsD3nLb
NHgsu/gbImtaIPBGnu34Jif80vSADOH/X+6kUCBFC3jOZ16yhlh+bt0lpBh61eH6aDkfpVSYEPnw
z9+gyJObyjnzBVi/AW5aHjmUtlbaKiQCTe8ZNa3x0o+F3oeii+LPRR8Q83398uc3yeVZvJl62Y0x
W7x/pj51LlK53Pxo6UPvHPLIN2FkB4N7aw48/yq40FLy58Ut7qWTr7FPElJz2foc2VHTLBuZmbSW
NOil27AqOirITMC5SZfDie7zTuQ3BuuFbsDyA6j4sIwirDht9TQevegOvsWxrIZmW7pJvPZIUdwZ
kynWFmX/MNZrPwQ82m39oidipMnUYWGTE7InnVXExP7vkzSb4L95CfQUOfaffkGJZujJUDPEImfy
QjGQqfugRVbg76rY7Y749/zXXnOMR2u4z9ibbDRrkM99kDtfW3c2N3IUr+QVujcqLuczNb/LWlKL
GBznziZ/UJUw5yw7Tqaa3dVgjuN3iyPP78owq5frI/DSB8D3TGYpOgE2rycfAB43T0+TPDs6Shbx
xulj4yXP+1jusUxkd2r2hbvRo9miIWJn+uv1q18a/8sKyQaAjQD22/fj35kHNRDzx53mji02E9ZS
G7WRH98sF/Avel8twO4EuodWPFvIswrdOGK0EZDUj0onDoyYyi5+C3IJDur6DV18nOzQ0PV7C2z8
ZN2vejeqYymYlDPdP2QgrUQYRMOA7aStawAPkfxljTZtnzrtb0wmy8M6vce/GE2qmHxopw9TyaYe
kw6A4FySDN9A2g8Hb6rWuEuS0LdqwG5Nr/6Xi5Lph+bWomxwuiroCYqAvjGTo1vAZ2sh+h4Do+5f
kqh5Im+jvtNr9f36M770eSwyXyowCxHqVMzResQMNanLCu9XAsxkCcaPCPY7I41uUaovXYqS2VJu
xeyCouj9+LS7OnXcHDUFPqaYmO/YOghgfvuuSoYb57mLR3IkiwDEcDNSGD+ZjeCy23lFHN3RbBO0
FFkkD1pQ+ntj7t+CpMKdvfwvGpftA+GjSGeburuRDHdplUAEjPqNp8qCePITcqmsTK+pulbdUNr7
AZvzk934qtph9E6cu8aLanUoPGFNYVvZYxtWbXCz03bhoS/sHKqwC/Dg7EQSz5Nri5z3C4S8f2hL
7MlaCSmxzQZjc30oXZh/KFQy+Zgg1pH7LZ/zf0qjetDHdTpDLHaEdN5GSaPApxd74yoXJgVaAzSY
KPgyLZye1EGygtfi7R5tN/E/whjxN0NZ2Ss9xsGFugTRvlnIu767GWJ+4f4QL9NLwzaMHeNUzljn
wHOLiWMrOXSpWHfUnPrHIfay6sbovfDOuBC7mIVnskQcvn+QVt2pvoAqcww0u/+jt5jmXLv2n/xx
/Hb9lV26EmEfPDFWbEAVJ0tG30ZR2mCROuauUR2MLFL7EmLa1r4dVWMu26/TGRUdjEOFGVUxzcH3
d6VXsSQIje8hb+CmrLMoHyodHIbo861wq+yzqyvTRYtOsuNOMhWKvci1+qgkm5o0d++AI8LhtD8H
huZ/GyepxavMXniL/OTmt60SDyeGxsZnrcrcucexqVe7Fgerd6PheGFt4EREFYORgOvs9Mvus4Js
6YmBPjsZpNigSIKH1I8yf0WF2no2mjh5BsQhbzGQz97W0lJBfIMZBIYcn/X7Jyi9frDjxCUr0Iq8
XTFW7b5KGnGUKr0l8zkb61yKchiLOxtNwglPLgW9bbSA6NBSrWvrD5BO5QPRndJbKY/UR0+HxXIl
+DLL7EQohH1SUGysqbYCQp+PuGCLOx0An7bqyVT4lkDbzNnIRs4TZSvEygjWADwBc1Vrnefwirpb
HuLGL15KRRV4ZUYZRFfIndbBZMf5MuWlc2+nSfE1S1IjYuvbtSLE8KoeqjgO1nak+idswphiwT9S
M5B9/QKjCDYgiEf7IzDT6XWsM7GXOK8ORpwq+IJ1g2agbpOpeiikrvUIlez6ExsygOlpadrfW6/V
f0tZZ3dRnJTWKk9QZa06kl8OpouBjj/QGXelE1cZ8qVYB1W2KPl1VwzbrjNEsx5sEv82XhRU5h6a
ibRWQS9mfc2U7fTr0YypR9bSTIMFy1r6YZ5P+V3fCD3eJCb53Ssx9doXMaZYmuwS744vyS4jNtPf
yV7WzdqfAs4InpXZH4wqnWBl5F5xr5ERrkK38ANBOyLXPrRThqUtiUAwGLOP+za2BsAaVVx7n9Ok
n7+4tYpeNWN2fzme6H+nZjmB6rQ1j++0kfNmnOMy3mh6lhIuoeDXrWbliUczK9VTVI/2g6BRUhKR
NVt0rVkxmr3XVk65D/BR4zNLWmmspzaRrI301i22YNY48L2XrrafkUZme1eLvEfS5M1pJ5ph/Gm5
yo3xWOfFH2f0y++qq+PXPk3SO9AS80tvpFZCerrp7YDXOg6QtKEwUGyPcJO1Tqt+T1iMgzUkXIzd
kyycr9Y0zQ9Fm6GuqroCOGcFz8tGsNbfkU3YfnTMwnzWkT/pd1GUJQ5YrJlSVTLSPCu6uqNdHtM3
2PROmrco8Me6D7N8kOYGcDGCLN9opj9pmRcf9KgQt/j2Z4UGPi/2zku3GQ8/HdP3c4Y50cXMdS8B
TuJb8G6Upd+Nc+W9tHXwqUc0sr6+opzLbNhtUdVYZI9Ues/WZxuPfMTrADY24/N0vFi/jyNkskiV
4xejc036wU61D2bg1H91R1nm/Brt0QyzMr6V1H22B1t+DIsONcNFx35a1rHaLILwA/zeTcp6Dc9s
3Mreiu+1wqV+2NHBbJ/QjIlsradCzSvPG7t/XSz4CZQkMKTyF22Tk21g1fdEohETfZSVmLYloGTE
MFq6CxLQS0Yhv5gFc9f1l3De1+OivHJu2KZ7fObgwwBruSPH/6NS3wBU/1FtlIe2JrZGtYoja+Uk
WQeKrcfLX9Urq4hfnTQNdln/4tjkiOKKTKLa3kEEURtcO8OeXYL+2Eo9urFJPi9l8EtRu7GQwqhh
XTvZFWDVaiF7ZPkRCX++s0WaH5hqqk0vx/lgmrBZ2lb8tuv4m5EX+YpcO29rWqrbdJOt71xCvXbX
n51xtsHkFwHgp/tES5wv5+SFUb1vOrcjaSCplJ6uJ8qfHwdL0COBEfyTmDcZh3AcqvajaMtk3rbC
FJ9pKDhxmFt+RTwggIdgY7Ph+UawUv2VWhlgca81ci0MinRm8h6TKblxdrywYptsiGEJoMtF2H2y
lfOSjFqplZI3ruLi0Yqb9q2uam9//elcejgLrYnQNgY1Y/r9dIIfTnaZTCDQjSJfJ0WiQrsw842V
+emKKk5+h4sC/HhqjNrH65e+dIOUZpeUEuYy9kDvL50WWkUCGPjpOTXVBmNqvIowwx+uX4WjwoUp
c/FtOWywULEZp7qSXkCx9Vos5KNOotimqevMeVDzaGxljWcSaJdmbJQywJOpvm5CpbWNH6bVVB0I
24kf5WS33n5KTdI7dSWKdVVkxi63vGlbBUG+bVOrOozNSKSkqexXqcycUMGyLX5ojdZ/TXOt+6TP
tfsaAaSovpc5hjUChaIMnn3mNl80J2i/lanwY9wuY/mVyObqMWMqRkbNdAMesrC78s5OYownJM5K
f+U7o6MRP5Uaz7MOczlKGu15inqyCrHeQWDvyGUKg6w0Xju3GN96iQY07GfTOBLzW9sQzKMSLomf
eVv6ldkYdpE53wu6Dhtk5/m3vC69j1kuI2dfDVH9OqMIf3alkT210rKPVN6SVxcDxa4xWwyxdG/c
701Wa8mK5MjoNU/JGXSdQHuwJ+EenEYtcDQviva40vSVga1y3OKAqfqwmaQlXgOzBDccJJb+6hLR
+rXIUsAElDi6bs2JPEmpe9p5/cGWZuk9Fcrw8l03U9TYmtzaxkot9STiSK/W+tToWQhSR2u+lXFQ
T6smyQq4b4gJTPq0CeDb2gi6Dz1JdFu/zrrfQwvMeOqnuYZjUDUvaa/nb03N2roSaYnUz/eqFq2B
Mw72ZrSqyfkw+HGjVnZMTvTGYnOiPjRupf2os3lo3jRrjsoww/Ncrwo7QLjA0yz7TdEDpt/kmHl+
TAZ4gdXYJMRiB8q3QgALAy+zN8UHSoKdeuhtoCj3nKBc/VdA3FRVYXnTuF4Y+WPgZgezJh6vYpts
/KV9uiUMHyJB6KpXPQSWxxylrlrkCqnY1+UQGzvpETWAtbj92cBT+RbYkf+hdTQiq4nBS15Tpzaw
b7R+vpkLv3FWrefHpPkMwXSk+wlwzYhdrQjNDrdJqKlsOGrkBQ8c1c3JYcRXvgrrrMofms4YopCs
MnEo8AOkod3r7bem66MkFGbfPFVyTvVQq/P+K7MLonfD0uQRpnX3DdVj87GadDdfmWnvbqYgBvFX
D2jDQz6cedxMmbKeSls4X2ap/ILkxz5PSAWY0ik0iew6JEGU/LJjQiJXmPzh0IiEqIc33OjiQ9UI
64Nu5nP8IM0h309JlD+WtRZ/Ep00ulAox61XY+m2zSoh8OvNG4b2rumC8oMzrNtc5l8rX5Z7+ohF
vjMR/GlrK5DJV0IOzLU9xdHHYDC9Y2LqGB3yqLKPc1sZd20T52oXkeyxBTLY7EvZ2z+IakrlM3aH
DBZnlIzWaoLz+NBVhXzRdNAxIRduvtWqaF32tJr5x9LLmlpbNX8p5ZTQOqyzdWybyW6IZuejFTX+
tnDZ70timTD2soZxNm+JEJmsfoUztYFSXhUY++x241dGuy0Aez36iyLNADMe6mZbrEWZx1/Sofsk
RCMXIqlRb5JgGCvOUSW4hkh+8v1UbpBVR2E3cbYZiLYKx0YW24JE1VeEYXTZjNpctXJWx2qaolWg
Ey8e9O4dsJVs44+NAX2igsUW9UH2M3HSYVNDXWm2g63LNyT5eENaEu7WpjCMhfilDtiz8eDlbbXF
QKLvF3hDRp6DN4bUGCTUH6d1IOjOxbJgpV66r5sEZ+zoRkBrxoovSKEjIhOkDvRDYw/830wiWInA
AHC0F/3SaJkMV9kb5Y/ucVEHkSaoB2SsiOFjkkEyxcocGaELW6/fN7Oy25UapP88p9Y8hbZHsPNa
95HPgKYunpNiQrvolxyawr6nfMh23W2gVtko8y3mVlB9Va7dSQweX5K+Kymf9HW1r6YswOMxu9av
bKxlupKOHvwyUl3e49c27zHhwqktKDqHeq1x/iksGX9n06w/WPHY78u6NtjSOMx6yTS4ZM0bVL3Z
sY88JNMvo0dHNOnBSari4Bh4A3rwjKjnkY8/TVTKoCvmsr5L21xvq3Vramm0Nh1nFKuO0yfiwSSe
f5FQUgerypT2vZbmhfjjFZ3frTHWUZL8fxydx3bcNhSGn4jnsJctyWnqsmQVb3hsWSbBChCsePp8
k00WiR1pZjjAvX/tNfadJ572YTmNfVOGGbVV88sQVYlPaBA2m+e6JpLqSxfTmtwnQm9Rqra9oxHb
K9WWgZY1823brPz5AVEo9wq3wJqOzlqF2eBQiXNuWAOrox9YfvSyLUKKNCK3XPJYERx6IfUiao+A
m/NySBp7/9foyEGvjnbPQf3mRN2Fv6RCBOWUkpxM1XRWasIi/DvQw/uCCUdMDICW1aRO3IafxVCN
6kinTEEnx5oEC8ZRnMgnZStLPiR8oUpy04rxTY2xO9xUIEnrYQi7cTlZftDKS2gvuv0p3L7Go8At
clOobsDWAzvMc2hTeveQdBTc5MsSNj2i763jK+HtOslp0W0TPiUMQnm577Wb+v1VnLQU8K/EqQDN
prsKdHBCs7nPeThs7jCmBGpF49HFm1He9XtcvZfkhgF+mPrfWJIEnDZCyS/sputXqDY5X+KNosF0
dcfYPhbWdaYo0MGxPU8U8d22hQbt0x4K+MyUZp7vJssJN66bNR5TZ4oi2lqbAI3cItX2vUTh+Duo
7P64eWhUb0QhnP62441yLksg1XTjDJt52YhxWcH5wrXIQkfZv5Ld8oZn4Y6Jw0rDxnCy0Nuv2V5W
ZXdw5jj5Hnq//W4rEnJTu98Wzi4v9nTqBBuzvJWEW3zE3tOQ90Vy9YcJA4v6D4a9Pxjd6PbuVqel
zAagwE5tMWxHjCJJ5hupmnTtSoUSZQmiH1a3I6SkxiZI4fbjkIUrpmHSMw54e7JYnjhANJUiF73n
0kHZVv8qSze3qEus785E0EkBxIlKZ3yZ//oxiLuDtwjAj2XQ3gOx3gAoU72isKRyvHRSDdX8K7Bb
/lwzyfif8PvqBjZkNdwDzGsZkt8aI8tcNX8TpTlPI6dvEURqQaLbVIfd8fqlHA5JUqvHhq/N7Z4U
NDOVbj2CZk1Jfzfac3+iMNX7svVmH4J9BDJwy2vFQuhb9XcZiuFnZKypy5pVu21qyWFWmY/bYchV
ZDijRr8wf/tIN8xdqnTfMVGLcxyVDohT3/jp0i5LmVd20d0TWmJelyFx7l1RSQb8LaBlxwrWxcmp
4HHVwaC7lgTA9dhZ0EL1j/y45eKt/nBqateS9BDPzYQTuudCJkx9vJm9dv4JsVI8j9PkvqD/Wt4I
7SHRDY7g0lnWzrmhDS7iUFLo1djorg9irdruu3OjkhJupymarO2n9scQSutuZQz5BfCajJng9EFn
hfWiuaxjV9MqBNR+vC67n5z2qAHIsfnZLy0b4lzatyNVg3cyJrqI7llR+cclkQwRtjfuSdpTG4Re
sLJK5zyrfr0Tqo5lDnxTzJnf1phVi3YAoRfNvKcGxHkCS+yYNDcqJAMihcd+Z3RUIji43rQ9NGXS
Ps61Sm7pI+o++kJ4Vj61nYVmt0cnl7luOT/2xVTEqe57xodiitczeqfwLeRvPLRjQrxA1FvrGaMW
vs1w3qI/I3G1NwFxzIeWXJTLahNfmMWhkTeBLsxj1SZEz5TcZedEXDvNVDSFh2EhmjP14orprlQ9
5Qy19Jqjy3Nh02+lrMdOV/vT7OyG+pZg6Z9B+LuXalm4ZMONHXzfJ5tunsAqTO4JZ38PtFU9+i5l
ozPR+TIzOliPcW03F/K5hpsGYLI8wsSTZFi7hLIjt1FLRpl82OcOoOK9Rmt1H1tL8rMpjZgzciL9
80RWLcNy5MpHuUgXuDNW3nOAboaLuCfqn2CX9Q8Tv2NYeEfe0Cu7mErVl09LQAcYFQS2hdB7as1V
Nx9a93VYGPox8BzTOmMa2m7ht1qg6Gnj6R6K0L8TlQvwEUQV150dzXd+sqo3jqSEJMtJsWiEiTTL
mVD2+lT2jf2+OsRLn/lxhoxY16LxSa5NnyLb3g80EGyHIG7d34GFbDwdNJ78IGnlFflsx0c4R3+i
Q3sYLg38mZtxrlZEFjTYdWu71eNx5QCtMowiBGxSIt4+1j0UeKrH2bsb1iUJSQ6W/oMM4uaW9Y/B
BEtfc7fMIiRjsdDdnWWt6E6WzYyfozP7LLjNFucaNc0l2ePhrkqc9mkUMYHdgqVpB3qrti2vPEw3
KdtHM6WjqmtgbdVwALprP6TGdPVTLOqAcB9v+1tLHi+iO0d1x8IrboPZikqaGAZ6UWTMyJdabsDR
G5Ve1R0KohvdXFwDYoPV9RXvMwqfTHQ2VoLWMRTJdSREvindeOeeAu77SKjoSQyJ+O030vnVBtda
MtNU3oEQcRDwLSgeh5Vc3pGcn3Ow1PBP5cSBdZh3bT9WweoNKRMRqysmCrz1sBKkMBPTNz1XsrHv
tnbZKEKzZPBDY9w5mdAuHrp2skxKMk3PnCnm+u8y2NZhGjXh0Q67R2Xq/XMiqv5SbfBO4zXU974o
9/BbUy/9NtsbHWzEd9pMUvTrva4ksHw3jAif7qLDN6/eBe+nFOKJCa3/O9Bl+Okrr7oXhTX/QnjA
dFH4SXHDN2Bp0o0TeADSqsvP2lH4v+Z+LZH+7cG1a8PXL8VcLoead+V1H2reoKCzqjHtjMT6V49F
cJn2wH0LhBYfUVdHZQrqIEYGM+2Z6/tur8dg7oabTTvmDttX863RyqjMWcuyS5M+Zi1SlsXDtPOo
3pFINz2iS18vU+FYj3il2c+JMzX1wUhRDulOGOl+UbNwywMaybW7ZQ1ul3yqdBjnOFs992XrUAXc
um2086z5kIcWEPWlmGQfntZwcv84xGbUj5HfL+Wp6jikUoONIrxs9NMl+RJZov+3j7hQSG0PBUNO
vwx9bjoTtIfG5aXfrK1tuTTGtf36P6lFougUL7/7aKQ8DPY8trO5VbbMHbvbf7d9uCS55Tdcl7a2
Bmr5lD8jmmIg0XnbV448kA1XvytnQybojWU9naZubNDFd9prMgjp7TvwFts6L1XbvymO3yH3l22/
cyZLmnzRvr3lK2LvJdeYUIajsEzcHqvNOHG+oZPtj1ONYuIQjqR9X6GKZjiIXnbuoaJRyc/dnpH3
gZIb+RwbryORFQDazmdNgOltg+dmu3UK7Xsnxmmcyy2q+ClHxr/doQl2PuzZk3SDbLOdDX64RLxO
E7kZA0d9T6Yrh4MH09Mdwm5e2wMm9+GdFptSPGMa0kE2J6UNLuBto76BZC3KI+kDW39eFzsGOiAL
Z0srIs2KLIqt1T0VTcSAKIXev5OOJIunwh/tt2kWXu4KIkN8BHsfi21MAssjtg0qztTNufZnUqrV
RFzYkRV28FNgvCi+5XebnayZbVrRe+4vsAVXkk3nJ6y4B3cg34BjVszWeXWdLWQy1bu+aLkE6p0u
vlj5aaMiEZ/2iM7VJzIRbPdIuIG/vy2ggHgNJlQx9wJ7Qn1LTh5e9jJwmi7jwY+to41j+G8AOBWd
KiR/tAYS2dXdN4M18NhAMRiytz1Z5zKJ1a+V2Dd2kXZWHK7NPESXtt6C7dCqmDk2sDf6CswOFJOR
2Nx59C9PVEM0jNc6Q2l7LZwMbRHfV9vIAkHcbxMeu4pB+mR2ouLScmzG28AZi/Z+tb3p25939k/H
sFikAym5UWZj+bHzfogTdUNWaYQmc5za7bZD86K+WAwKee77bffvpqgY16yqfYHqoChM8tRGdv0C
ki77g3Y1wUGoieryEAqPmW2Yq2U78sx6P61i8gK6T1u/B77zTX1UfmOVpxUCUjIhx6I6zkQCE74z
R+18rIeK671Kqo2LAbUTFiVpxUTlMQA1abVG2372jTcnPzuzKnG9dzf7xNDd+/emGjt9LBATRPmw
kBx88Sg+a7jTV999AuByKB1gRihzf3ZGl/2irKYneW3rOce82PbQo1/fcvAobCSgQNGnKkQ53+1Y
qAeIqJ2ZBCB2D1+prIIoC6kXq+5lw2N/8BFv9ocqXMjYUEFExaUzm15kYz+Y7jx51v7Lnwli/Qlp
X0bHULmyOVsoftUtT4PfZskqsWEGmy1pZPUqotU4hNz+gBMPQj1Bzlo806HV0TVMLNlyq9tYt0d/
WJvlIehKNzypUFAGLDZ0lOmsabDI3KToQ2LM+p0LfWxa56S5M/1j0berd+DXi5uUdKj4Cpk0uk2r
GG44rVeigQ4NsdzLzxDZ17NwqLE9WVwyH5SXGvUAQTzb//gwxiDbBW19l2Wb6/CCVdWfD3sQbyKP
RjPx9ZQt63RcuEjWTO0QSEnq8aJvwRzGMlMwL1xkxEPTCBrUk8k72+j5BFFnO8faYhBnlnR6AowC
C6QqKTlfDsKuouSUsKwidO+LmfnAYaJEKlB5+Pi2em9ya21UkSlqMrdn1RV9kbpWa9MAgtPQPrRu
1CFIFHZh/7GaYph5FOu9m3+WLT1lp1Zh+rklGVIlKyhU4JjfJRFDBKn4S9tsN4Q/46tzdi/+aCgv
dVMpasv7oE8k/Ahhl3kxm8/eRn2EJc92VDhJNnpTv2ZLiy7rsAqfgFYjt608eYmI1evGyWLOCtkr
+zp7T3MBdKAHLeBKlmcRiI4u3GqFLCoYM+14DDyG97kYnnku5Hqo3aIrH8cZTD66LJ1V9irTVN8x
GxgrJmwa6QLe4tDOyAYeujArGAZAHOYo7kTGDRxZ2WJ8+VsmcOEZWfLFkPqgm30W1hHB7INd+mDi
Hb1WlQTcTSn8dZ2DM7AHnocBm3hq7/O2nL1gKm+HBrzpiK3SAWCtJxHf4t/sxzRUy1582fxMQOUq
qVFNpNbkJtpKWfhomE9J/JvKoweiSi2I289kFStRygMwdLF/0prbyUvjJEzkui6oX4HN0BAdcd0J
i4/VLMu5pw93PNSlu02naHBh8nQwU3DAU1yjuSYTvWQlFKb4W19lkJm9rHp6Cdc+cA6+BR77sx8s
x7r2TzZQNk3dYZapynYVYWY7qrS6TLuqtg9lE0/ep2ycrchhRUCa5MYz/NenhHk4e8plAVyoS55v
RDCb7aZbK42gmqxg1tpNacp9Sa5t8mkQLFncyqJ4hh8Yyxsb9PTNb+buqIyvwkfsGzSZF2iOrLPd
u2FHri+Cgi7l4ZX1yREEDr+vxRSMT4AJob5vZldsCPu8frmgpdiv9V7uGu8LBYB77//bdxK5cgqx
7AZxHED/77nq4Gb4UkYuubWb0YfJ2VSVubx3vIyEOP1TMte+9VWU7RJh0kLUldwMm+imu1Kpebut
WrlHxxWL+z9rd3jZbdN7e5iRxgKLghugeWWvt7xLqGY7uVjNiN8XEGxuCKVreZB+BfQcfDu7tagb
n0gZfShtNRRHm6nwl2UJ9EfN6hGivVMU2J5jItzkzWwKC1lQuS7iELbJUmZrQcj457jKgtMz8ofm
uSsJtc83syiieNGMcQP2vhtaXIe2nr6b1iearKwNKKAtpkDdjY2N4ERMUfU17hK6apJ8OqdNbI24
ixdsKHdONywSDXC17qcoltVD49fbeKIgFrICBBi6APuBjA8iSeRy9KVdhseQzJIZho5tHkKjcb7p
ja/0AUYm8I4elSGP8ewiTd+WLZpPk0z68bOwk9I6kQmvbVJSjfcHVZEnKEImE/NcN4NRnyidYk6n
2fKK4ecSi3XPa1Ur+yFuyBY5BxvTy21DHFxwt3plMt0XaFCmF9eUc/uKLnXZEECV1iPP5PK0uy2A
PSNt2z3LuKqbXIwydNNx0MWQTcSt1Yfa3/R0VNT+fstrEzQnHklGHTga5ctLLoMubgmnATKiN4En
L00aE+2XrpLTlpO6am0HPSG/50DUm8gS5dUGmMvoBK1huYjcQmaDGicptHdDFPkePbm7nJPMMb7/
Rdmkw/ZoFmoi0JUwLtlQX1WuzeQs510Hw/iAKmgsDjzmRAz0rYqsW6sQbXu7Ua++nlzL7zseYbiI
bLQXI/IlHrc+M7UbiDilTrycDl29wbe0fC9uSSh3ifgZO3+565Vxeorqg7bIG2Oq8oBKJuxAeA3p
WFV1LVQgVn9GsFQTA3lQjqobMLuomnKMjVv5WMdevR3KmGJxYIAOCmOK+Ijyver933TDa4Sy9maV
B8nF61DC3a3YpC1e2J81WcuYmmNvYFqpm1XlNuMXnPPC4H4otCvXXwNdmnWu2yhZDygZiJxlf2t2
+hcG6L7ADXvUXK7dv20xwej5da8kLbpilrsbeEoVK1LoPZYqbFe4LpvywyRcn5BA/6RehYfYj7o2
zGIs031myzHxc9XvkfgrTCnafyhtHfFnD82VguQD6e3nRg5jTy1zOIFrIiNrwvtRKns9kX2IyMmR
gyszOfjo2OIJwdsRhsc0h2Jxh/U0xFYRUMJEtmLqztEtCs59/AOQDoce9MMMJ4X1t8zdrnP1JcIN
R9GMHELG+6YPmgu6Swvgm18ZpLLW1YdcKg+JF5UkbK6ELVCWI8K/DXhIdQ9SFyZZLLkeUZft7UBX
iIqg3j17So5hpyOZlwoW9852aiCiSXRz+5aAVQyXQfbTB1qtZP8k9ap0DjsrUXiP3TCUJ8/WPOED
Cc5vavo/gDNCVgBav3OYWHVKuX3sn3Z6s4BmlLvPBwmYZd00Zu2Kl40vjznpqYyse3YCfzur3uzV
TStsSS4b+VbTfogcqtGyvi+96JWh0ClzEdml9Tkg2UyyJh7C9tFf0Bif5x1Kcc7WMqINLYhEQaUZ
RjMTI3YLveFnqcvO+nS3Jn5n5a1fGQqj12mTNFJogg/p4whxjQGbmUDco6PBLpx4cZGcWtJaarZi
myuL4Pf9zKoHl2D5Yr9X2oQx02bgfW1T4k0UylPHlfUigQwIGT7cpw4e4XtuvYVVewnqwxI6nkzn
ELHHc7dw9n5ylZGUScvoCHsMxiWOnvK6/mjbs6/Pyyj1+ktQe4n7wzddh1WPS/cW+HGTr54a6uJ2
YfOe7v1IbW6YElsnzRcpX0t8biqlxDGcuCyPjLd+98+K5j3eUpDcoCUwtddrAGYiWFz/bEiPOHXG
pH4oYCZpW6ATYMwmcouLA3Wh4a9Y272VNxzL6mHtWzGkhTGiPTMxdTIn2H5hqGFKV2d6gev1qAgo
uG+CcJRHUaKpSBfLD/ubUQ/BlNUhhZUsrcW7KqTKx02r9p90lWtS9tjpuy72pb4biKUsDhYQhvvI
hWATAh0NxV84U6iwRuxrd0SswoOpCZKMbi13KX5hu/6h1FT2Txivo+EYdb5XvSDv0DJfi4jjS3qD
DE9sXpDEExv0dNXDBvoyJUhrnLHsp3vWjqQ+uIFklhxYsJYUwVvEAInqCvy12el3IWc53GkCWHZk
SJq6HNuKp+XQINuBBben6mUOatjdXe7bkF2RVuIFNQqD/iQdEKNeAuVlWJ2G7xZV05p1VWGeyq4P
p7z2y656CWw16nwTat+PK7TJn5qMKcNHYGw3oxKn1annSO9TUeU6kGVIZWBqkXP54TW9QJ9u/Z+U
6LalmwW1WN/cycyUqnV99Kg5gjmDXIcozDBs+584y2YSS9Q2UG64cHxRIVhjqHMJyUYCLKX/gbxo
uG8pinmeB2Uf+aEYWrjnQ53ZGEh/OdQZnUqAQAEmFg9vaAu2cyz06qdBWBBp4MfECTKvx8WLnLrI
uVI08W8hEYzx4EqKfSi4YBKHM06mh5Bm+MdmDzS1X5LjOG2Yox7GwepeTLd6vzDahK/dsAZoWXlk
+vuh6zyVenPrL/noXQHTflHr8+xOZXOKaVN4ovSuw8ntWbNMnbAti2wd7OjJ8kHOKISMcVfMTg0M
3067vtPNaH3ESowXgieW38hJ+DR2cJGPoC55XKyAp8MOdNun3s7NmEsbcdYpaALrNU7sGLR6X8N3
hTfp92ZJm5mht6pDAJnyGXWbfYuNHeaopQbbvoi+VxQdEeClLxKB6EMR18OdO0Uu6pC+EV9JYfMd
qkE+PtAlleDUfkm5PFKcaUmnrWClDte1uwNet/LWSWi0NIsQX6KjgYyCspnfJ5qJNEwrPzBN1s/k
Q9Q+9ZR5VGwD05C/RSda2NSr4Ob8x6Hlvc0W50m62CP/3ZVcLQBD43CFTnfa4qbFofuG7TzRNxUb
l8kE6OQDOXfOe0kEAe9LheY7pwXe+tp3AVpjh6SEpr5hqtn0koxwdUwd2TqF/o/y+tUFhuytexl4
Jjjv/zdW0Y/5wMUMrjtNbfyQbLaVJdTC/uBRFNfsngm9/jip7n7Qdnti4A5+DCiO+htmqEChv0/w
/M5dWefBbicHp5HJo20Lb3u4Bv6gFvDDIt8Ww8kcuE5/qq25e95KlD4cWO4Z8RT/F3/qUHFweiMo
sdgINA/duiEu82yZ7mHDo2E4EOCa2m2/9G5VPQqKc3U2qrm5awnWV3mgq+G0L8FySgySlNIExZOM
9L6dHdWMJxGxjmbTKNHu8Kv3Wdz44zPZA8vX5CX6jxPsOswrYNXpHu4+JE1rAZcFkNFh8rwUvMMH
tYvizTUhv7FdL+3zvjtM1hxS4NvVtN4lwbyCFiRW8LsHBrzrIj1/tu6Q3OzYZ8HtpC7bNNz7gRUj
9p8YB9vvwiNyIA3roDiDO2xLaqrWgsTVcv9F7kMSXbo+GW6oI/N+1f6gv1C8GLBrde1eaig+LKkC
WyQbrh31Ar1MbMvMh+nz01Y41Q9jRvvnGtCmjcxuLgxMdE1cDrtkv2VQAKDh7hp5N029LY9qD8pf
s/TiC/KdzT5bqOvsYzDa0FAoaiaXaaMT+oyUXtfApajkPawzj2NSdN/Q7fVxh3UpUW35NK4J2UfH
qPc8w9bsXte2cbLOsxHdj2kbBjsL5TahpNcljF1gZ01UT1YugLCHVDZy/xzC2bndFptuMbUGDmSJ
volMDD/X6ELlVbk1r21vqGRj7+Tl+JtPS0zAv2LuU/JXGaP5TAeW9Jl/6uL3uA7uS+yUivbuiIDp
dAA8h3FdGkgMp4qKuyo2JYN9NMtzQVf3827GEc5zm79d7B7B0Yr+uWSJV/kK7v6w7kXx0e/SO7Qw
nR9j4Bc/tAqh64hPvV2lH96pveft3nUTva8Ub+7Z2NRfFp6qCbWcaXBva66HK0919Wd6dcaHsd7w
D/Udk7CIFGqFmrOsEJHZGLr6jytCFm3mPTclth12ppF28tVzxDMdReP3StPmnG2mKy+C9/OzZ2DW
ObrYuDkZrpoS7c7gPJQw3CHgaFW9LzTy0jlHDzW3AQqLuzYY1h8mlOYHxq/GnMhfb36uYRs80Irk
vif2orubnX6So79H9LD12+Scao3MhjnfmZ92nnFYjGR38dOH9P1klVMNNMHWkPpZV7aKDAH4vtto
LDmYY3q+yB6CZy4hVO+XRJnXsdvGO7uYhhwJg/07qbAMlz6Bc24KZ7dwjwHq+yndqz2asLlZ4Nx0
OJ4We+hO88LEMfbh+mcZdSwug48O5RTRbkRguxTEAPGcTCHZeZNXHa2wMkEel4yWR7L/yVjSkej/
2G1YyWzprfhVoYhybyz4l/DgrZ1fHfewC3mahB1CZDvjez+KpMw5owbrDMQ3d6d40LGVaYEG6KYc
cJK0gEmY1M/NMrt2Sq35iD9ersHPAmvPPd9SNCAuvUAircDG/sxFWbxtWOZewgmtSLrPpY7v+KC2
u0rrBOpST7fadmkKD9WYRFm00aSUJdws4ui0s/uzGvz2xq2Nh1hqXQjboAuROa3y3anKke21YKYA
/tEBAcu8H6wixrEzd2CWp6bco/BhaDF9/o0WYYufw8zp9SjWLmyp4BtaniKLiycqtXubTJzqpIyD
FlM448/mtqLhl1Kw4oU9sTwsFNTsKSw0HNgcQTUK6Q9n3OX2SUkk38aHfKdO98q4Dz25TE0IXtby
WWSudsabdR/BF4tSN2gFQC1Yj8eJKzJJhgDY3zEQlolz4+8xgTGJnA9kUsgMIjk8MiChyap5F17i
auFet3VAgsFWgqo2Tra58XqUqPDea6DMBzIHA5rQUBtQM94ecYlzTuzD5zpJ56ZLWvdvM3bOqe2d
8iMmK+A8r5oYNy43+Lagoa/UiUxFY5jlejxipfWLp5xg1nUyxRkJtToZLCkpvHD7Q0+J/DEm+vpu
W+H27VrB3ELt7AJsNd7qF6nWesebNs7zT3fz0OK6YsKKFLqRPltNPaY8uOOBZdrkMWwXP7Cu3n2r
Sh5dCEy+ECUhf0RuR16uB2oncge4MF33bvj2dujqALgvdTH+k2Am5zofiAAgO1hTDLcCCC8NqRL0
N5lXC775bYHyeHXMhhLMtqNnLaP6gcoyMD3UUyoXuy1/J2XfP+8jD0Pb+sPfnpUQ9Qw39c04CQix
RSNj2hrTvQ0MsX+itTePXY1MmOxB9buI7T3tioIYGqr4pjqzk039pg8TvsXapn+2K4cCcMG0T9RL
RicXrUhWTR2JIL6HHwqB8NbcjqK0T4xOX6SagZopN/5cTWx/+MYKn1tm4iFDo+gyKgz7v9b4zhEx
NrfGVR4dpbAqyaGaENa5TDb37WjXlFK34evEgXQEsTHHDZf7kQT0v1gHxcUu/NVKR+rMgHtLP7pZ
Ymu+OJs3l3BUOjiLQc2Xbd47IBbTkT/qmlM5Yjk8CnssPid6JvbMsWf1eyRsbMyk4/nkHLXepxko
Qa1qga3kmv1Fn7rd4T5InP1fqNYGhN/vPrcgCr+mrq4fHSDxtCur+d4ZEJsGTlV+lD6imShAkMbZ
V5AjN1SXIVni1EaNg8nBG9/YnFkbSA+59B3w1NnF5PJP8flwCpo1G1Sk77e6cQ7tGEXkouHi3LrI
+jJbWB0nWMP3krv6lNTR/NuZJu+eb1hxbnYwiVKo+aB8Y985hbExNtbLd6GlfDWBN2E9Hb18bYr3
Mu68lxii+GOtvXdbQ0MH2Do/kbFZf/hGxqS9w9Hfc+U3Zym3xs0WLlomw067iHGT8MONox0irUoo
/Kzm7ZNsvuskAUByLpvQf/Xq2dacgnyexylRSb4N+42sLcHMQVos07l7xmnYvUZxoY8hmOhRglw8
W0M5Z2jvnLPTb0l0UstU56Ee3BZKuiza66ptylNE14B32zmLDxC66rsVIuak+7Uu0m4e40w1cv5f
/qsUJdStP2ZzQcBWMhb6LND0njpfo7Ri1DyN1Cr+2h0a5Dv8Ez8g9IMXubUB4nHL4b9amEDW8MNa
NHokOZFo20SJfIHMXG0o15ISIN9A/lcmPBVB9YUCNVaH0TLr2zy41RNII0JccNGZP91rk2pTyWcd
RdMNcoP+B+Eu+Bd3BAN5uPThO4Gs1b91mkx0sIRzJf1Mw4xNYOjwj3wD6z4Y2eKIhomQr5HJuDPP
FMXfyOprgUDyeuQT89t+qSJx3oilCA9+gda/LbyhSSNTcJEUUzk+zIOjXtCF6X+kTAiw8Jqw0bCO
x/e96Iq7TQXuz9V1ZwEWP0B0lFTqloOrAF+C/UxUmsmvV/dDWZZfJiQnoKn28XEnFekM5Gxn2sNq
iiDOWXIoSJsBu1/BHBqvcUPu7aDKYquJXtW2dCfBiPyE1zNGkOBvIXOri5RPAGeexH8cndeO3EgW
RL+IAH2Sr0WW911t9UJI3VImvbdfP6fmYYHFLmZX6q7KzBtxIm4sPXayoNtUTECyOPQdQYNVz1Ko
i54049pW/h8P6xAHDRsYqy9rdhpcwbV12Eqnp8OYrszMftbm2MuHP8NEpfyDhIpktvMpYuPtmQ0/
syv9VQ8uXet6A0HlxA8tiaqT4U/zFVWsDew8f5em4R3ZVZ9thmQCjkMAqEjknssK2SeZR0rUoqo5
1+mijhR1s664EC4EBfYGH5MpZWha8jsXhLqWz97VDB/vlMexvq4KU3ID1eBuwh3LKxjsdBkjq39b
ULEORkVYwI7ztrviZsdOyNoHqCxX2QjqqeWunypVSjtr0t0S/l23amt+TFOlNa8LIu5JcLbfl2mY
L6Mm3M2YqmbfLpbxOkH04jd4w1GvzeEqLel8tbRUI+ZkboTcV6u3tEFuX6iQM/kcuQnrqXnEJJVb
75WAE2247O6iSZeNycBlBhks8IdBegD/r3BghBsxDRUaT2J/qNHUw4EMI+PpLNKdl0zfzEr3xZN1
YHXpaZ4AbXo8vxXc4HLKib2cfWAaroZcC0RuGjuL4ts+kJkV5O44sbXZqXdeJKeDhyYE91YbLzA3
h9RI2lPhxl3o9U211YyxOccMt8HAbbAyG/2vbneKJxmn0jJ29aFlytnbet8HLq/Yc1fKKzVbXVB4
xdmq+9eIFrujkzb+WRuFG9Jt1+xzlqcHS8p6iBIB8TCPjs5jEBxB459aV7WVbos670+Rp7WbTptU
ELPSec0GaZoNOx1gtcvvtSWmEG/sg0Tlg8OuhdLjE0yhW3NvTBWvht7rd16vh8/CSVNwthnMQV7u
PpZabNkv8l1wOwDsDixvmr1PyQJ1QJvkRRLduwsOkA2Pc46zwq/vyJDUapmjCmXjTucp7b6mpOD2
U0aQ+J0dGsS597aoRGCCss7AK627qmnOw67TWZnR4xf8VJQbrG0pTgDm9Orw9KOLI+Mp1vb+SQOr
YOG2nr3oTlcElibNy9ho/wzDk4RXgEmnuNXXTVaVe74w08nTsA/StrTXmay+9Bmnr2r4IMih5gyo
vBfNLKfPdqCgT+8pQGZNVBw4k4LpTSNIZdE3wTOlYSXlDzcTgftEq4Mi77+n0rJDMRj6wbPiFx6d
0L0oCOABkuHLgbLMnGVPjcNF4CGfCHMNIfn/eTuZSbFLUNwJlZWvxJyztcXoCKLR7Ize+Wwp40Q0
Tk/TXMnnNzm/Dyxpxh/IB20Lv8vxF7nuCjwzWrmaaa/0XK9uDemKMLIi6zDptJaTL+uv0TJ+1bQI
1ZQOOKhSk8+nv1JtCMNHLMPmUGCYZmjXPf/fmC9v2Evfomj6m0QUDZTb9ms8TkITjfzsXfVqVEbz
grhDjM4qNQYAO5PZ1kvS/F+ex9ecvyV0nM0Ok3iIduxpd95YzaohGOeiH1aJ22cvFTf/JoqXeT3q
gkodB2xkH09+EvbIuqt4ZiZ3xwTACAj/1KtIBC4/wXcl7WzdP/lBzpLfudKgdNQQEoOjhoC4ytEa
iAMtT7NfNP7vtuqnXVKL4pwo7A4CPxakSOy/jnb6Dz0v31k2fy2cp+jqWnl+qy0dZ4dyrvHIRKXv
dBJkG7uIf4HEG2fYgJtljc66yByXllss7BwdLMiZQo/kQiAaUjjx0GnqTD2H9AfV+CyHYvvcJ6YX
sg7XxsJZpeTTMR5emsHuQ/p/flrNOdF5+8sc9JsaM/4nucivVON996l9LprC2GWdoSDQ+2XtaP0/
spM+uoQYb+yl5idkkAbrnbrcDn2dbSKmlU0+d7+opyFBuuRkQghBREsVvRQzmce4GeZvvyCDpIk/
9ujwKnUsk5NlyswXr+EfkjpOObq2E3b2CNCEkxnQydGc2wSxiIc14h6dymsj0n/3tXEalLiUhrcc
F9aTbriHW8JajuS3SOKrGvBaUVbeKgdWOE0Ndy2yrp2QT3zOBSv/pXlAr3r6/L1144C0p+4ExAQ6
FSIoVzO+bAUrrvHaAqoioYDIPpd9gJX52Zh+FlDC9wtK6x8bR1/jRLLy2XGaHciJFUzapO9NK2t3
lqaYjCwWdENsVrssVvvcijPOtghbFOw3qPrskzvTWDfmBBqFe+5sW+mIPSQf20Nbq7nRx6FCSKNo
VWMnctBK69z5vJCBNosAqNE5wMCYIdxMvB6q7FXLpyv9ICooVZ6FXsGaaPYldF+9a+Nk99XdnbL0
B47oFMeluYGJvri1DcFErepWsnhk5Q7DyTEApWK3jDFWSQYoc9ACzXXVozFZwpDrD95yfyia+IUZ
/G6ZbrVlvZW1ymhtD1s4FxzBMv/OPdm9WOCZr4BO7RGx6zoDfhFKYHTXXKfbg0LxY58Hbqsxr0hB
RFnYOkm6pgZaBewLyR6yMj6mAjDTgy9pVjH/bz8odmITR4BaXUbZDXBtuvKyZwJxNu1EEsqabSbs
Qe5F47n71jHlG+qB+WFak9jbkSZecprqj54/dGFOkHMzeNawGtL03+Qvp7GwkrVjNe12aSmhKMea
fbieVST7xF8o7KVflg4WkgaO2WCfTGO/R0Fwb04ZQb23JcZhjahuPcO8MeIbxvmHMpcPAA1eHzWf
JK3U0o3jjuoapRNxsT75sMp4ry2Ld0zAmz8b4TXoHhhAyaLtmtn64dU7BnWRnIqWwbMe4p1RgZjn
da54JsKJAlMeIiW/7TRbM+r0J03G/xh/E2pLyUjlXeYfY63OKPGHeE+CqLHEFjDvbwbkl6eNfuet
iiaoL6C1mTv8MmrkZSOfq02UQTyt5mUotu2g3119pjSnB2ywoMSDpORYMtlkcfaqqT1wkBP15AsX
mo1R3U2c++0wDuUqaa0EU4O/2GBTJ9GwTuc05FZJlU9FdpTlISv+GIDvpXFVUfNhZPVMQKVu14td
jHlQT8l5zsY2BTFLzEOlz69wR+96bjgbo6/H9VjlCUgtowl9XWLtN0Pd4jezlMlFGggr8IggL5kO
kvHJ8xjk1LDN5FGlVg37w5RUmw75mdy/l2zWpNeHVH6Tzs/OSn6oNjDXVvmiXhMA14k/+N9sQ/+p
xmFBThsPnDccuhXrt4xMveIHfJWty4AjOIbQcfDepRmf0ayf7KCbIeKyTkm4JOefCTCUeBYU5Hpz
IkHC51xOf0fs+Es3iAWdx6jCvPZf7dS9F75+Z4Hce9I52lrmLRlbs38nhKmtgNE2JCIQu6I+X4k4
/fCyXL87qfuJc18GitwIzjJcd95jkNDNmSEbuL+qPnqxBNgmUb1oxb/8cOmFHwDVg4Djh+HDedWG
+BKDazH1L+ns3+MGGEUA2IZjhuZSNh5Kw8xDSujWhTcekLgxPXjTvU9FfJ6c7lqb0W5CXlhFTyck
HReT6UXNzBpLDGVsHhdhvqu8/dY7BlMZFT9jrtwjYZX5WIj/CeWuXaFq15wXXbmpYu0vrRzoWXZ/
aue6v43wOXw80nSdkC57TLASvGfH7ojEmR8iq3Zw8IynCaIPzLb0oOia8Y+yIY+ITKV+y1RH/8U8
3TfsSOHv2n0XmTzx52Hdgan5a9pCSIsnzxxuYnwsiWOEFYVD65yxhTM6Aa4BEeT5Y6rd1ESfhqp/
DFGRqoxYhsrPbiLDnp5ddrT6UXRYSv9aNMMvUpNlIJOm2uMWm+EweuZ7g1xGREE2p0X6V8CbSwSt
G0x9bwZcn1pQWfZVsklwZQKQrFAUXRK1fCktdbeKibeSMxCmrl+Mun4htnbyau/NsLIscAy7Wzlg
hXy9Oy1QaTzSkN6xDq7AiGz5svSr2YY1weXo0iBClDjlTiVeSybZNcFcOFzNKnapHxE86NwJnqlN
Ap/oJ9+evm6DLuZwyZTXgdh07W6UkbayaaC6lc5UX4u+XDZCuklg+yzk8OxhIak/zoGTg/EluHKI
VQA7Eer03sbQPnCZ9vsS3O6HDafNrpfuzPyRsXWWwNFflUcHTyNZo1tFuWHX7Im2r3wLJvdOKRVC
IibxSevILiYArId+Sj4tWQIs9+1V2lCj9ij0TWIbEYdqYayc2G6D3NB/OivqdoWW+l9jnl1nVTfv
tCeYdGt7V94nTCxcgCocJox+jXJODBKEX3+Y4GC5uV+toY4Ju9kD0ezEhT7pzDOcZhZqMv9m9pSr
uSDkVQjZ7YkTV3s4OrFGfGInZAn1ZJvZLW9duTMLZ2Zgjr2LoQGRKVCQ9eSJLoBofkQ1QldLc96K
5FoPdVFbYaNAjVIYe885O3n+ImdnpJhcnPxY41CMUIyfmN2qtuKCsVKx8a1pT1Uplw23w5vR6+c8
Y+xScbkx+SCuwU/jUI+H+S3zNB4GrLQ4uhFGmDYkbFwxxj/mVPLidrr/NzTmGCwWPSQ2ed5o+Fat
xjKYpHhQyecxeUwQ0gmZJp5LZHOt8SRGZR64wm9pz37MdkDS95QUO9dbwNcTOZFDLxL5G2mpfLWe
KJ7PWt+VOSby5NZatuekcg9FPkUBQFgZTmLwwkZm8R7L1jguPhmmcYgUg6c/hpPN47K0U6554Zdb
nQDhscbR+AQb+ZcmCCegA8ReBBeiaQ0GeDlQCRgOx7lq/0zjbN5ZVGmshGnTKp2at6Gdqdso6rUQ
yxsYgXEkKffU40fzC9MFnzZamp1iqcLOyjrvXnj6SyGs+K8rPXOTFbYRGP3Aj1M40T6Zk49W05a3
3MZftez5wZCygJWUNAypJKlXCxIhhne1FwOZ7zmfzhjYfyMtuTAzMuLQARG4/KpDXdD4sFhmfrMH
s+O/UL8hm+ojCaVog3szbrGT+utigxxFz14HSpcueuQBmoxGH7BSoV2LUrA5TcUyTGkQ4cEZidWs
8b9mmEP3kHZFbULjF1vbG51zxsfy4U/PTQCddfOd8pev9zeaTtvV4GpNoPrRDNs5qe75DPxGptTj
IBYG/PtiraI8vsduv58Bl86OxqUOocXGL9Z3cgw1f70qf+nxvVd+vNhs1S6/wbpnBOKY0GlnXYVK
ta3eDA/V27xbU50pXcPkjKGkQ7O0tYsmmuYW8+tvTGJ7NCLwpC/KtaH6hECLMxwzo4erq5Z1K3WG
3JqwINJg0BnmJ46Yv9ZZo7gftb4jmoyqOToDihkJCroc3KuT18sX5MiVOBL5FApQedPkdmA8pwo5
F1T3tJV27/VxDIpJ0UqRyymIuy4GsqHaz44agpUM8eFQE3tcGfP0J6lUihjExWzTT9KC3cziTcNX
3CapaQXKo7rDGnj7zuYNwNvfE7QvvkqhDXy7K/EtU9/ZISaPd2Fm91iwE1W126niHTrH1XypR3F2
7PLC8Yfw2joiyPJ+r1s8oZJEI17LIqXVUAwfTjkzvqbmZ4uyHmR6na3n8hkT6LOTE0UUK9p/YmGL
FSCyxVcj5lQ0VG7fbdox3vrRqM8W7ZjrMvO2U8NzZPKjN0qX/rBF+X2W7dmfu79ljDpGHxKGTtx/
RBWJVcls8FXrzwoXd/kcrPQxdqIOiw4zOJ9VupmfKlzNnLy2nsL+k6oKqF3aeA0aqifVvR94pYie
WUEAqW3m3CvYNxx9xciFd7Ox8u00mvllGFEOFMncg9t0DGTobhu3d8tr42KFOh2Mhu+NZyD0D69z
74RV9omR3nSVPAxbW1Mv5+ATwp769nxazOSf08Dczjo0LO0gy8pUOE40JtBiUhQ3v1R8aNL6ZEIZ
7ZaIK4Jsfw+lRiwp4O9Aimh0HmMcqaBf+NO1S8umuJRVWlb1V5llt030atkb9ArfC0YvvP75t0ZI
8lK73XSoaYk8Ck19UUMxUw+AqQzWMFLJmHw5vY5EIYwX/rkk9CnrfbNnAge1ql4IHlJGNfb2rbA8
JB1IS0L8f+O8uKVVc3VqnsE8hVnfhH4cnazMN6h96DX5G/7Q3SSpoMOHXPPGtocOrEsuW7s3/S1b
udobHHm/yYY4yUMTIVoPxkUst5itOg+mtmZPOU0e2M+kaJaYJNs648j4chjS4ieypLx6nvdds+lw
rQY6OgAAypMxZ+fZzgXKSlOeCOX/Hp55I2DVN2KfLnUkTsQSz4orWid6jKNMJsbR3tvB3NPwkyE/
qDcp0dqKqOhDKojKdQecvjLwSgLswZeuLo6qLcuwNCP2V41nwR96NcR0nKvZf9N59wXuPD68+MlI
sFxzLxt6QZuodnexyxdq4BFJmEPTw3zILy4BO4rfdfFDy2D/QsQgPZNspdxOTTbpWUkXILNddp7M
yv7S7JGQF6+G6pybKqVmS6hPZrtlI1liui26p/s7TRXoqOv6b0yG1pp5gZUVEA5BIcXM1FV74tzS
j00jwaxNpF/S5ktQqRHCF1mrOGqLIFJRv8/8et6UsrX2msj4z0hJb+ZF+UFbWuUlirr44bUeLgpV
CHu38YhKpR5uXoqV7IoF5EvjyjgBG4OHO9X8Hc9FdXlKrLduFsWmd8QYB5WUtI5V8DMj0NxZJwd+
TpZi2pFScULSQ9qmKNiLGPIjVuN24e7T9FU2Jqm31vW2fr6xuwceEfUu9EywWtpZNqz9zFaApGCP
EHdrjygB+kI3klrxx1MrJOkdh+GvrVAoYAKKJtQ7NEID1X5d6aa5oRm92AJgJjSgut5LCxuwgVVT
tywyW0zxXoULKjaXXa0FdlFP2yUbeJdotkfbk0EVaR0L6k5Ql1x8sE3nuiQpJou1x3QrWzTGycgI
+xyKpF9sovuRgYpu8tDQFV/VadL8nQ8VRclqMqMrZPamoDI0GAtz3ovR7XdIIMNJ2fP0mpsVHRXp
JE+96eoHEVffdHqabpBZWnUiONO/uWlXXFs/04IGZHTP1Z+9OoRc7x0tkQSr7NxMgufl0O7jum2u
I4uGd7Tq9TuTR8NeZ2fD1mJlI/oVvcZ854gEsmWv2vWuMbw+P11XregirpZZhkuteQ8yozYBgmTq
3kxYzG+pk4k2cfF/7IEAFFvnsq0zz/xo45iRn8weCGwVzcfcTuZ70Rb4ahI/6Y142sD7xdVvvPTb
Lc0TLRNHI9C5Leuz6534Yxnn8nVCG7zoc2nvdKD+DYhE/T72xGulw9InDUy6DaxFej/UeDQoyzYZ
raVefpE1KM4m6Meq9+ZPuxv0I1sDnm563VzIvxJT8G2KGXRHsI+4TQ9Jh/JC1934I/sCsbsDWZpW
ldR0PLJB/a0UiWKKebBUIrZ9VGHHCroL12S2lWykCKYGSY5Llh3OQwFcBAl0AKvSqAjo9EsldIyM
SaAG09Kxx7jJQ3Jb9Rmtp7zQRlu9iSKPngrmSBRk8I6tmy+/2mYZzq0XaR/kKBoax6q6J9K55OWa
QcDbE/YrYWQ6WV0nt1120rHTTYLreuyVbG+D1o4o0bWzjlK/Oxsw1F8NaM7F73suespZ5XuNGwvK
sXxDOi4bMF1zR7a72MMFc1LOtXuRtTNv2dw1bvpcHw7VbFUbnOFy00Q5Dd1VUoVP+/cwy3KE1JTa
O6FScJ8JmvXi2vOzCgNAgvAgIR2C+FdXGsPdK1xr106mvxOtx00boWuGS9sSrNanKHp95jH+LuWQ
vYplMXgw2Onw2pnYqCZ5ro2C3YgtvFraFWsCZmpBGmMnS9xF8QNvb0GwopyRrou69S+maal1IT35
miQD0exSmx549suHkB5LvocsX3teT3ZwYB/DDdPSv1RDm66VAQUBStCeSn1w3kk851RflHl7jigG
2w+0rT160ao8dOx4+exVbJ0mbkdGvXz5TEUktlO2UBBTiP6Z2IoPFr1soU1t09oTjHM8SqzwefgF
xOWs60KiCG2JQ98tC9Rr19SWiYeCVn9aWeOcFjIkHm1DBugxl0ryOeNiHnhGpYE+5dmn0OPx6qGK
nVFuhj96myPhEb8fH/jK2btpI5aHzaBl64W9s9QBmjZ9c4pttKtkgudb5YqZcWWI1lpVlPKBBNUD
gLONkELPvqypoF6eIJSIddovzdrewoIaYbEM/rotypfGFTG1do1eHHV9fF6hSFx0ZUJ8AobBkMWu
/aU7MZluTXYhfLUo12Vc1ylqgcf9XBjuF5Y2Z4dfZ/pdl9PAlG+Nf203eSbGnzlUv+6csBzH5Des
UrVuF58/Aj6Q/y+nkvSaqQw6R8/su9ZqXODt89DUQA0R5IyUkLjeNWuqLaNAUhry52lIvLr+grqz
6FWGICrrkmWdBB7CAtBpPbUEGiAV+mhPdRhFaGVWJRtf9d3veUmzU+UbGHyzqC5AkoTb0YmmPQUr
yYHtdHiySW+2J3BW3Chqe1a6nVARN2J6H2UlrWtDwGmtg/tTeCGKfcKSC3zLKfoefbiUUS/yCwHN
+Pos0Ar59KBVsj7wqPuOgVyHXoIiDhjX9K2ZrwpeqaHw5hnb0m+HdY9/QjJC1QcmiR+/xp2Yew8o
afGTV5daCp6PABGzZVUnxWd2bcAl/ZTFwFul0+r67mS2tml00vrk1mQIYQc/ZBISfY8cb771nrHk
m6pvM5697gLRQfmvuJjGQubCUov/o9EgQCbInvuj3snlj1m7is9xZ3/bMUnelUkj0qkyqSKI3SYK
HL2PftN7X737+Tx82Pk04XrU8A8TYD370sQ6poUJaYTeOmp1yn3SAPjrlWGzVXH+o2mJvi1Ggh/U
+UaBiQyDeKO0teBU/4t8jEpsZeSjOs1+Ehx2wAdHXYjvUJNnG2Ifd80NtLj9cpT9I9yUEcmcOEAh
eh6MaTjEjjGF8yLyA66Eh9LMYFj1GktrFUOJevIXMu6LEL68JwUcMyyMztJf04LbNbc0rj2DT8XA
dwRYBPiJ0AlOtp9N1a3QFsWvy/zmGWNd48TXm6NEVAtxvDTA8v9DUtXM7DMvURWYdEwo1mUS/rKS
LN+zVUQ7grCaoEROk+2o36QNQDTavqONGs1/jrtLaaOXDYJDIMi6onfCwozERlL3sVXIhjvqQABx
GZnqtdZOy+YZk3C3KZzrI6Z1lncVLjzbF9yVSWkuZ6lP3/QyVQ/h0F5Gx3eW07mZW8mfRCn3swTR
3zXVVPwSXge0lmsF7x+Y8Dy0DNM6sJR3PgyEOqNVpLc2HLBPc12StQ+QI+rgmwXRdNWxeZfYv5UR
Pu2meJ2l5QfPChUmiYzJpUE982sZaxJ8PKf8SvceA+Dg3h15kdN51I0hQl73mlDwuFc2TR71UrdH
cksIZLXd7P2im67LYn/GccvyFDFnW51yykA68yKDtPABL7qh2tVeh15o5vVppvmRsWmEBBro2Ro4
USHdYPs4HE1/n1LYR2GvmRp/Ss3rf9lV4fMRM52eMhx+k3/JG1SACHhQWG1L0Jc9kjYnENN4yy6v
KvupVBEfTTWIB0mmBD1MzxXUV1dRTlkPn+2Uc1sUI89zXpvjciHBMVx7SkPe5jxvdgU/4xVJjTQw
oFBetaGZT7o25ffoKe8sjJ9wuqJ/4SlIgZwH9mJkc4pGFHs7NbV8vQzzNtZsKJ6yrNh7iR9RFYBU
dEEMRS7kxXNs3Ci7iMXyTg3o3MGcl2emOo3NDzevp0eRtfNxWIR/TnLpnjm47JPEFbvMbkSOzZ0K
41/OE4rMKAAzXT0AuWPfCwBIxIQQ+a44pkMkotDTgKhXRJqK35SD6SYBstYIaec2WJCNr1IJqnRs
DbSdSEqWXaBQ7CJISM1+IhFmDCiUQSiYkG/ad4vfSDzaI8Hi+6cZgDjk+bi/no2ALIwlfUP/+Gdi
Fv6t4CJfV/TRnaA2kS9KCS7psTYFk3u+8L6yNiUpBmifSWgna5yubuU467pX5OMbh50CdpEWH6Dt
9smDfFYEzpc2PuiOu1BgUSeF2lB5HFHRxNB98ciyrnGa5FNsrhsrKHRbbjPASgympjFuhV4zRvMh
RxSajGGVGxoa5WQIyjlILw6/vDLL1pq5OOeFdmT6Vf2a6oJosQMyk95rxZIt4jy8pzq9nF6obmiA
srRy4y9dTjWmnbk3FzP11GomkQCKlL+iRppvlAMYWw0Yf207z7SeRVxkw17gdiUjqdN5Mnabpp+6
T8qwUyiMaDnqzf9+tIrX/uyzvWuZnE1mzd9TLP/wK8LTEEqcaqqOAt6I4HB5m326g+M8St3BkbRk
sh0Rk7m58uZaoCLAiMlkNwFA2qu5ZFswiUaabVEO9rAKpKxi51ObExmypLJdq1E1Px1rCwI36sx3
SojtQJP4lOTZOtekzC7xXiojqV+qJm82JbxNoCVJRYyDiqnWpC+eN9Aw/zEVCa7UMlg2Wprsc2uz
6NWUJNFrqzd+K8v425myfMnyztjZk9UEsymNPVmg9IVKAl7mWVzfbEtSCkyp92edN+2TxTPlocUU
WtGwgfiYEdokvE5xROZN1b4fNIcff0OvnAQc2016N9Ubq/a17YTx9syLLrc+FsaFHuphD/47P+ZR
epueQlq1NsaFYWXOfZJFg1Fwtj4L7l57vK/bwJj1qfUxdmU/V+WO+gJv0wF9bgrYg7UvS2Pb08VF
jwWrRHQzw6tl0WAwPmlHonvGy/BsKEZbKv7kFUFPo9Dec5CTTemZydEQRn/gqCHnoqBXx8FYPvA3
6GV0siaD1rBxIshhI33ycEojMEgtfzfwxH8PuivepbFQljzwxHanND9mmtbQezo1kj3MlVgZo0ts
yy6XhmrdBOzWdwCzCKvXfH9j58dblP53yTp1s41BMndFLnUD5bKnLDO/8r12Vxkp9+2Y9N6JjSLL
LqLY5crBVe67Itbxd7PW/NRrHLmVPSnjkuMTgBGa8kMbC7HFUyczwYeOylDTAZvMfOtL9WKp9sXg
2ls2P5M2zSN95/K8nLaUuELnTyAxNI9hONZq+AILMSmMn2gJxAofDl01mH/Z5Kduc115OzcmWeuS
pT6QXm9miGd6rl0R/XOpiAmcUdf+8d1hwM/GulRB7WNpM24DiUn0pUNWOezgsDq+CG4zifPUaSBU
SWEae+FMPJh8Z/pdtGm8p0iekMqE3nKyJ1qXW24eWGTOMsBAe9hMRj90e2pusnxDFlJOW8q6sB0H
FWVqLfhjPlqj/S7dOll5ULeHWhu7m1sZ5Sf8ZxNGLaCHNbiCbIOfvw6qnBAdfMQu0uQ0GCPxr4qy
qI5ZaZMnkETiJ/qMFwBDGmCOrjH5X/yq5Y7R5Nm6nj1lqOYOYMYKeJY8FzdWAGfnPHXNCzcgpH7a
AeutOtcfX2FTip1j+cUP4tPwLqcF15wgRlpiej+rO8eY/C7v+im/YTjQ7VpOaXGgb60V3CRO+svX
ihhcyPJJT2FjnSnG8jy0pzK54xZpz/gVw+So0we0crqyeU+8hcGlr/LsfdJR3ShTHfCxRbntBg5z
e3HkP6qf5JmdzdHW5SANGqvXzrlBVnJN2ozvKY7rasQUt0gdmb8zrdfutqSh6KplfsRCnSi3qITv
jfto+25YJPlMOnq2s6Owsf1aVIKDG1ETHqg2SnZ5VkfausZuxLadrWPCwz5UHMEfKufiKJpJ7moZ
2580RdB3Y1asDe1FfFeUPp4GzL/TqDcl7kcxH7xlJtte2+2+H0v1lydRukNc6MOyiO0LGlF8t/TG
2Bht6oUVPcAbfXmS3s4ku42M22k/oZ6AXYo5ItCRjLt2bBd89UQErOkhhMj7lZ8fQ1jmrTN6ey6I
T+KV5Q3521x2zYLwpEcnOLZ419pjTXBbeSuvSeIqrFzvz4wmy8pEBAfXtamE81mkNts87Fa0f/HD
UnqGXyEb1pDSp5s8EP5TQM3YeCyFP71J34IMojdvX+OCslRbJ3oeuMgNYcnqlUtr9Cklx44M9KTF
x9NxIu5Y/MlHVenaOxxGTmqb4nG2LZX3xW9K5jEw56vLK/1V43H10SbEu2op8l09TsZD8/18RUyY
YJ96NqeiwMmXuG2tnabBnNplAYhb8HbFwuRaEXq/R0/hykNzYYBYCFtSYB4UYqRiJJ2iNR9uc+0Q
YQq5Fqp/kWv0H0RODTw5D7abP83OTHjvsFG5RYamuLcUrCcq6UIIacQqLsCq1FU8CwFdaR/LQZSP
2HJGb+XGLWCUi2siSdqm1jY2/G7b1/9xdB7LretYFP0iVoER5FSicrAtZ09YvvYzcwYD+PW91LMe
3H62JRI4Ye+1MW3iJPXCqEMTUU11vclMZAZdPxRHFAOARAbMxuSmVTvEvFWwXjSHGmp71V2WQS37
VJNhor25P/jKlfvBSGYLiHWMYT6b5sIOhS6yb4tRyiGHZrVKBQhqnxivFwYP9IYomPECND4yVFdB
kMcs/mI1if3IEzNDGisjxqYJsxrOzctA3QGfxSt+gALFvw4gypPVVvknGRCcHrrlxVkF5kjeiZ/Y
+JqzOuxKO9abomZnD+3Ozh5cqcsL8JT2MaVz+Ih036GwGJflr6sy+HIcQTun8fIz1Urz6DMsvtoW
YUNBLIGYdzMtWDOpo5e4RUjwXh2aao7XI853ZIJKP0nO7zVKXeM8i0U9lEzLLn3bxWzTqhigj4aQ
AGLvEVdyzuM5U0MI5TCsSN35RoYqyySLwd0VcySG56bqTsSGYDYiYWcTVQIuMoiwtZvYVKM+JrMy
FBVwXzHXM3LJwuRiy63gXBfBFXlHkK+nAus8JsOJiaYrR3fDjq/BU2Y4xqcyimQ322374c2i2WkQ
oMdSGOnbgE0Whgg0zefUwfGunJhUFSOQJxy2vIaSS+OnTatP7Wbyi2UI1hLSA3rA7CnDJlbKltpE
hhMBz4FHKIupexFkdOzbOwcf+PLylXtRduxwYe54SUF4C0vhoZ5tVFg8QYX36tFFs6WLYN5ArFF/
WD4Yr+FJIl9QRO9YaIMw9nwolA7Yi108d0x7Uo0qphui9plSlwsiMmzwLlAxOCmbdLl2k/llZ/ZI
0Iay74Rfbc63huZerDzlqaMrNGuKOi3mx9oxuZqTyMokCpAq3tWYe1cKGtfVbDskh5BaXNwFaUtJ
A+GMki0uyyNAmHFD8xbgfWhnIn1h5GRGZz+hGGZvcj/IV1GQdmpl9jE7ew436pYKqPtuQBe4YZHa
rhts1DhpU4lHH1BhySpP1fukT7AjSnTPBBWX2WkZ0oKwbpz/mTtBKkf3xCMzO1ddzaxLkiJ6n2oX
oIDqKnsLp87Y4rXno8o0i5pCMfD1F8AQRZF7V2tZIlyFbR0wU4xZoU9B+cFXU/HsJfauIaxgPxkx
m2kSStFwsRVFfpRKmqKYMMW+MIptADDuxIq8CTt83xuTqoWVgNFBb8hcIDD3ntNgv+B6iF8jeuwQ
lokV+m6h9mrKzW1gIBloZ7N94dj113OhXYRfVfPQEReyRdgZnTFypBzcbXT28DBCPpvtX8cc0u/Z
Ba7ttJn528vE2og2exBavEFla49dZ6CxGY32yx5JUmd8rcFxxA4jMOX8WWq8ZbSAYe9U9+sCvNVk
qgRcgIxfyTHhq5pK0COI4PfQD5cnN9F+WHOvrmusiSyXZHdYFnje+KVHPpVK0rLa2U9qFgWdY1GH
LgEcl7kBw4b9qTjx+/vhUOjoPFqePlgd4+p4xrmxiMH8j9zSzt4MNSDUwrTAhU46bf7zZtfZ1ybq
qVQNzsXG4Ltulqn44NqK//J46nf9Uhe/ILHts09Y71ZP0jzU6ahOY7Poi79YVERJZbjP7J/Ajc5z
O391XgtIakI07OpGVBuQWOahgohArgjjIfKJ6hkQ8YKMz5rskf1cTutqWvSn1OIw9HTfNrclTpLH
Pm+BvTVd9shx47HNTsctgGxcZFntmb9+g+5eytw6KIacRznN6V5w4p00ioi1yP0B8R+s2caw4q1l
weFgMOCoS5bxfFF72LtRmdNuNov0kVWDt5PoTF9tVJhMn3qlr/YMAB122X14iYt4cMx/XefpY83o
accVgltVMz03xsi95ja0GiBUjrXNCVmjXluGw9B12a0chTp4aZluO6uvN44T1+1a5mBVGsd2NsZc
O48e2uAnxQDmfQoysScssGn5pMb54MxBehYVzNWumNkMqPTuqwE2oLdaRhNec8cLrdzAzgRY0MC1
kY9PVcbcq1mGObxLebcVi0p65KLfwBzjmgEngEstD+a9HEuLXVpjHywN1U4D9b35lMbPEDXtMMCq
C2RLxMzpxpfJ8urXxhZ/ZXdHXKm72YMBWraebW3uJ8+tNqqoxQtj2D5spsXeSjl7ZCE6eFwwJvH9
yxhZZUFE59jleM/xDlKBFW7zxfTqne2OvU3wM4RRNlC3mwj19y2XHhMYhVyKy+nixYuJOMZKo0en
MNu91/TuOxgFY99ErM7Yp6urAeh2b5HBs6lbPzu1SCf/5e2S3VKHVUuIAifeIz71X5ld5r+M25xz
1k/s2PzxzkdDX+lNVvtes4bYobT8w7aPKDye8IIWLmMkoPTloQP4ytKeWQAbdPVNOlm9J4l2WCV5
EiFiX+SRlQRnGZjKlT8BBmuNyGQ/pRggYnROdrZqjXfVpcnOJEZm7U3tnK/tHrnmLCKIDQ7rLCYT
4OlLe1rPHmGZzDO1ZWwhrY4U/MUSVrqXP0Ahu3+1wjEqppTsE1rY9tdqnDJsSndCT1nJS0Sns71n
e/4ZM11jXxblMS21hjrNf3YIVLGrDBtAjT2o/iD6PJp3kxoA+ajIoWDHT8XidwR2XTszrh6X1flB
QK3bA3sdd7mElxH63K3PztSTZJpmZI2Uk7pbZMnsq/i+Q0V/+hjRwBH8uTAlqf4NY+mdZ9PjmHXZ
y1WB765sLMQn1eryBbQv4k5o5CcbtP4jL9gjdf4ASXHyMF+VI+dkloH5KOTTksX5BXFr9wR0lnEZ
Hr4NOyH7el8ZrKuA0WiO4WTtCY74mfSDD3xY0xeL7YpQoKUW9D0K2l0qnO/EU6O99h0vPfgJ9iAW
VtrdQmjFO9C13U8GFB7Ia1eJDcLP+RZ4DnJMObMtxwC50ZAk2L8mabv2fMmXoqpmr33ffpxZRSPb
AncbZgx5Q+jE7xWQpTWcWgstOL0UVsZhY3sys6mwSv3n2AU2suouRfET/6YDFl72MjHLTF1mqdPk
PnoL5wBiJQ1DihWX+XdHebEWq2Fp8vs6W+EESMZBFOyFawmqjrbmep2H2GAKbv8B0WgfUO7ctW2V
RmeUz9d5TMAtS4yQMBZ8r93SA02P1L7o1LTQBzax03NhUifqQvuf5HjMmwwV05NMl5HrxBl2QDQL
EZrF0l1Gd8zDRbDUoRLl27RNvcfIBYipi+8c+UjTF/honzvtPFQ+kTQTtf4qnQtvR/hud6ggCuBv
1KwKuPKblwjtYCgtVW5YUxooTSgLcrVYt66Q+V9WVIQ8dZ4j6YXzBPUs0QYrykNvz8MQrSMPGoBv
oTYAghV0JN+Qm/erWHPHDLSJpFp5GNOxsHms1GbUzSs5CWeHoSx6w5OXU+qZjfXpToNNhl+pf+vE
6bZu2nyyVv8h9qUCLFRNycrz5/qs8hgxJQbD58pr2nWRQGMx2s6j2I+hMww26LhItCjZKQbZQyUn
vwYBUCx48Wjys3f8Fe5bWXBYl0I4zL0SVt13bdxoPbaEDJxwXLcPYqrErZmNmjolLXcyRVJoeTYv
MAv6YIPi29kjwFeUd3mNahu+Mcr6zAFPo4f41OsEfyQOG/HkRL1mXIpJA1yZQv6pUIMQHEEwM9Gb
myQbhrecNfrFKJbqxoQWd7Zt+iBlhBkqAWhnYLjrcoPWzT5LlXDDIWIVMUfqJ2KqewaSVT0OXaSS
DSsrdHfgO8pkZXCTc8Xny6ZamuWKoB7lEGLe+GCNWp2ye6QNYYmaQZ+WP4tPubUqkhRYpodnfxfM
gcHbDs+CmAv+vcFL8JzNfb93tRnvuMRgLuam+TD4uQgRDSAc9r0/txnsTc3UmkbWMgM0I0n1zh2U
7CQ+2B9k6PphBGpw6Gv44YyKYAP7i1QinFoEXqvGBEwA3wgDDHtxhKrILfA7FLL9LwCN99xKuzo1
uUPkkmd+DpmZ/OilDJ4T3cLtJz0YmV/FRwaaHt2tBdeCdWuwx0qT3VBklL9jESdbdmvDl3ai4Jx2
0mb311qG3kOERRIdwN5XK2X7gPrUcFdX2cEL3W72a+F8+srzwX5FDoIvLSEl9GNwB/uHXiYgTDvh
/A76xqFjQsH1EqDkgaWc0M1uCkg5j8ZSyyUUZDp8jX2w/GuFieTb1gLcsEXJNW7aicPXz2v3Pcjd
8iljIHgFVbTcBaQOjakXBYdYgextpi49DFJZXxDw5SmgzIlXbSX0h51E7jYxxnpvRpbxyp2qW3R+
eBvtGLxVm1gBIzx/xGtZZpfl7tIz+3s6gpEZayp9EvBMvGfm2N+CKic1D9HBQU29fh/SNmUpop3+
oevadGcTa9DREbbmxuYtGdZS6Xjb1JL/lfripVANedVF5m2ZpYOOkIb8T7si/7Ki6s9k7EaiAxDQ
BZ7TmuHJJ9gYsBC1tXNrA51ZYcQfYJnPY168qlGTAu7/Y/v6vRB2j4N6POtMz6+WENVREkfwnzEG
7lEP6D6CfAYOGvHoait6tiPPWpvU6jSo86bzoZ0PKkO5Rrsut64jzomAXF2L+YwA8sU3+F0ZGVob
8mfhP+EDJ4WtzOlRrGKXNKZGKnvnfVlVcw5y74tZ7Eb3tV51qDdbbV5TAbiJq3gl/f4L802+l/X4
hg5nuJURL2FaUKZKQYCMcqwXCq1zY0f/2nm2nhSOw61uLKD6szx3c2pjl0NVYXL4r4acbLsgc364
fAhO6O17Gjh8sFmzdkGNnW+BxODWiFjmWEXEDKRluKgdvQbtcpbS/IM8nW8GErTWcDlKyKF8n/j4
r4XfMWuwSkAq0RtO0Y9uyMCXtM2D1t67rSQLsoSUSYGl9aGkqU3M/6urIEMhytpWBewkGKAxKCLW
wiplpkteK8JCOhZGuMbFgNnq98OJYvvHkFTLBDN5CLoJjSzyHH5T3r/6qah5ASLzAKKffVib4FRe
hLnCbEBV4zy48+Rc8SaVBx30dDsyHTjLSnu1oBFdAYCaDjWbWSICbuRPIESK1AM6skMaDG8iAnhm
tbi6ilzy1IIxORUN3BYzRYSZCMc+Tu0iL4OrVBi5Hvo9Hzg4vWyJYn0g3AGs6QP2OfNYINoJ78b/
DQeCvPBqDQ98XkgR9dRekgUkwSTVpybSisgPPNe5k0ItBLHySBgBms3FUZusvFt/4gR9X0n/mglE
0+noEs5GMsRh8Dt3VRgL/oPR02dAAdaGTdJbG3PKtYJ9XhVkzB01q4HWkVCOS6LkEcTJFWN3XDFm
s6NsPXhDDUg5PzjkLbSOfZ4YdkO4CWBRKTRdsdsG27Fyj4YHDMlvo51fCranyE3wUON3nwUNtcfA
zCcEahVMWU8DwScnQYUffJ+NkQGEmwkJRGKoCr8wtJJtXWb/1cztkfwTBSGwwob1EBFBR5DTxkM9
fCisFrQGtxQ1bPyS+83dqeNlFNQ2J2/JrMoe5UX23nJkhV/vJoJX8shZCOeAcjLcDcZdtNX9HZkY
yBBgwcs0Nxdhws+FrICf8//XGq4RH3ns7Ali8krjJksSSGyxGKuBgeMqx1r1ZLntK3yPM3fSekzZ
G0ygXcPUnsggXEjBQm6xt8d7ak6mPxvbEG/pQK5YPqX371V/Tr74TUbrl4TFbJ21qtu5ATj4OZXf
xAxGTOq9u8W1mI5DzHAXp8kfgEiOakWECE4Qg/gNMhWjluGrHO6Ja3cFe7r0Cpc+7gTDkC5rm8k6
2UnOyjTo/sFPI52VDA0K75pBM35Wtq/7hBrjUizGY9Y4U7gkAMLjYZfO6RsGjhKdVLDtaSV5xfNu
my0+Yvm7wbq8e1vr5jLNjI9FMyiWpTEWDPNPmiQ2elV6tWj4V2AgmFMNcutzVzcJZ2iJghlMc9zP
f7gMHx10c/txIIKq0ulDImi4i1ID1zZt5xgncu8LdmS2ZjfNyNfFdGn8Rjn+66r/8IYcoKhpY1Co
XyM59CdCZfVqrpw+pJiExO5NO+Tgu2Rozu2EOj3nNniy7/ft4v+ZjQcGxMy79WRYfgiGkubRoT2H
MPHVu9jW22Y2d5YHyNI0zIqtUfkZWFHyOHvM9ec8fjHUDOQgSndtYeyNAJXykjFSKhx9KRof8kQH
3ztOH+eaybu0L1yID7ZDQ0G/j7IKUoT91zU62DqFXdFcoHwvluBUm2ZIEhJZO71/TTB7rkdEZptU
Rs8I1V6a+ytecnri4XJJJC6HB7Jy71sXX+wIA5hIOKM5QaitNyrA1tfO931RrR0MSNiEp6zh17eS
c9klVzEmaI3lQP8b8DC1iI38isjfpX4STvGDJPtaJMLfsF5W60hC0Kgs3gyUgya3R/Q+Du5nDgeq
cthh5BUwj8oWe9gwml+FZBxdGy6Bb8lpCJJoS74F6VsxU6clBUGYUaFqWITDXJ6se0JBxgG5HafC
OfbOcq6N4jQI+2Il7oyEz/waZZRvkNp3YW5inRIpCbS6n6739zmzygMwAEFrB3MfB+KTGc1bX+jP
KAE12vLzQ8tAHcZ46YxEemHmk7xUXYlijzzZDscZP957sBmPIzHiMk2mDkqAtOptApuE1zuf11HB
sG2q/NehkYJvJL3L+vEAt2N8inXg7lrSrogh//Rc93cJckm+T5Fs+0R/k1UrjpWZ+0fma8wkHIbR
lQFlPrMeAkAh/wnsOTucaACSPYhmbZz3V8a7H14c/UJLrTbS7F7AFfwDMv2fW4kDT96z8KtnU2QT
uIxB3CE5COJFQgdf+e7a6ECnmwardr8VEJ8w5vpbudAps9g9DCxc7lSyYzHN50H65zSHg9Sl8h/n
bbbD2kkaKhoMdNfTsGJBcesLj30meUbb0dcM9AMibRjd8MYwc+ltZtqrgmfBTYIOy3H7AMUEY7BZ
PxUF3yapAismGyAi6/hV1h1qjQ64fRB7yEjIPNpRy5d70ycGnUrhoy/tc2JrFNY1gsNcxhsXwE+B
hCFkJX6k8kE/TmjkGiIdfkf6x7BN6jczmf5/Hj/axnTmWPw0GddiEWWRjWM/YKw0KcZdScScTJp0
/UKu3bEbwgH0W2iU8qB785ahuChwVdszXkYnU0iDEzYIjGf3i2C2kZBIY5YWNXt7A5IdrAvShf2i
KLZDXdCfAbIK7SC4snLU2zjJCEQhiXuNS/mj6xT6YZdlddpZB+RV/RX1CcPXgbp/QBt9M9qRw9Zw
SuC0OmSo8IKX6wII2Vs1jfsdTeyB6+TrvrXGJcocO0GHqR2/2HU05iun8T+7YqRC6QcnOTFzZ6MZ
YwHzNIGQcI2MLTNLAJc+ahAKhsJZo5Gdb9gXrTV2ZYBj8cKccGw5RObhmUjE5lgqBRMywQ3gN/2z
o9MvApfgpaWE2eSZ3FgKhiJ9/INl+XcDjPUwzcbFyj0yFoIgvxbDTDOetsEXCug7RiG5mSVKPwJT
3h2B2xAiWbb3J9Ykbm5XHwIvMpkoTrpNCchZxf1grxI/+a9zghtzKcbe5es9QBMYTorNWLJAQtzx
YTVmGWaACdBd4JpGEjauOjfVR4e3E9SF+WbP/OVjYSHYTIuXtC0uGOzBqWqMxPk8HhDSHGpj+Wml
06wHn45NZeozaJPp0fQrZ10R+Li2W9wKje38CrItVynxweuOxBBC+XqAT8vynPj9xWQYi1YSp6/P
pJqZ6dmX7rCa06KCqhv9LAMmL3+kGquKelljdr7aRWmdJgcTWh4lL0OFgooAlFOP+zvMfPOPkCVQ
UXP5HfiVhkvoVmdR6Ac9854BecENHsRfmQLXl8U+U93GJW9PYJKpB1QAi1klD+UcdEebi+NgW/Ub
cjd7z8Rw0yXZrmBzEMbVZG6MOmuPlODDm1/blwGM+MZrCZZOI089wSZsdmYUxDt4aPE2SYqSvz6D
ytPIIDQj42iAbaJdZmQPpfUibF5Zce/Ta9n/IiPiMDHFG6G/VBJx1T9quz8PhfxCcB2t83J5r4OG
5Vv5mhgWaqPqMenicqe4CddU9DNk6uIFAAWK3PqjyO942BqgLEaAaku0W3YiIrDkz8b8gWPsgQy5
l9miPZty9yZxrGwEJv+V2d0jBWX5n7/AQMDq/gp4cQjL3nwwzJpjSee/i928tksXHSScfE6O/ISc
kJgDlPthjPTiCCDtxPHaX/rG7f6ByrP3pm5kBRNCo2UWybQZMZ7te9RVrJGsh9Ksd4T4EcbqVfWH
TDuxIVB9QNZkRGsVZCcYHKAd8NJti1h81+xBMDAajxbGYSJmQbU76GFgqWO/8lnD5UhnSjc49qYB
q0p/89bw9mG0dCUtZzHWW0YchNbW3lNnTe92VL15Q3bkx+2xdHzC3idBza2hqAznOl+e4tr9nIFL
LgzlXUC+hihv1iBu7uK8D5ZlbaYkGfdDZYV0osn6fj2lsAYRzqJFyd8gW10ocKDWZ3ABIJW5eEKo
JH0KQOzrxRw7IPu9FFNWxsOajBvpxg9WQAc06i2Sqzsj2/WRbnrQzJME2mDdz+Gcj9+1I7jW3dnf
9D0IVL9Fn+kVTOD8ejcg+l9DVy23fWQ+m7b3gY2dOdaERX9EskuSZb3GCPg+N/7Vt8yfwKi9NSqK
m+Hrm0XtlA/uqzeh4kaPTTieJ8MEgD7fTfNWpcmXL/ubMsmm8WcafNQ2/TRvuYHcbZvP0wr9Gap5
sO+IP4NVZprxek7aD4T4EJbK/Me6g26yJQb5qPrNuHDr3/1jk98Ha4hZxPn5Du4l7QxHu3EPUe++
jiPOjNx2izUz7A+DlufRk85vK8FhWNiAXIM5rK3nMzE2iheg+47r7Obj1djMzDCQlsZI+qMz4Kfk
6sCxuPuDvxCwohEvpv8qowg5dNI7jxdxfJHsl3n+R3za0Y99upyswRHtYhhIC3mY8/6H0JAPv55J
jpyT6EJPYDHTGd68yv4OmiLkkt/k5h2MbbLJT1FGW9J9Cixl72O2NvSWKK2nMktC7bWfGiHcxm71
MXXY7gYjthrtNC7CaftaDd1pYXofOoN7gyzwW1oFlCLp2eARWaOssWoUa6WscyFs51RmHZtmSlfl
jG9239+kSLqQ36I8tTngjkxHLm/XcIpn96WjLURK+K+t74t6v+ad7nkOzZaNIDBuPBEDtYhJ0ne3
uF89imFsBNgJWWO9teTxrnmjsfXk6mcOnGftqVOL452nfXiTGAAnp39N7fhfamLCyof5KrzgQuGB
fh9r/1RUYKHrihoQRTTdGUjl5SMOQBppyYNfuVw+Tv/JbJiGJ8a9TADBqucc3HkOCj9V8+zKu82x
Dz7bmu2HmYxsABVG9dap38sJYHK2sO6KBoOuM39zPMJISOn+tIV4G0k6I3a8O+FFuwsWkAzayIcG
julwSRGjDWba7ougDzYsOx/Qo7247XLER39WNoGPmYndQdYN917bvxWZ5hLLmyt90nMWB2zN8tJ8
YppShlBeTuj04BFV7Wde24D2s1uLkrLQctigivf2am4eErJqUWXaaO3H6pTG+hKk7jMGSfbj+MVB
q3iPlsVxlo28XbJX98RDc2JeSGtGTuxHQlzuho7kuSiyVyGMB0s198mQ2jUOZhOnB/GQC271XgGd
dNUXLs1HIpaI5UnFTxbYu5mniPgXBcY4eyI8551wpcce9duqiQgVl076oC3rOot02/dJvkdkfzFz
LuUk9XmhJq6rxKxfJrMOE3L+cKWtFxKZGJwmCATgsAwWWCdpRLsYihMaE5cDAEwblOsTBe/VJjKd
tS8uirlpNsrXZIjyNm18380IyeIkyJpPCYupE/qRxv6qUnUTZlqcgXZ8D6phB1gh2q9GAygAf6rW
hUEXxjSN1KQVOW1Hq0uIC3NZIfk6xwDtEtVaGGhAocrfkoSFvUI/o2y5kmxZ1h25EnjFGEvkbG1I
4eIygqE2Mv0Kidn5Lewu2xO4zKOkIYSW0vos8+Ul8Migiw0K/M6fH9nEl+u47pBoRTlbHtE9t6kP
xIiiKPXJcLMW+CtN3711XvZkeAxKkiLJL33PNqxwnFfofvijE/fJ7dNv1dEttXTn1JiDcehiM7l0
MQWziwloq2aFWbB/jPuFJqGYNP+/9NuPp399al6MwD6PZHPhdEwelmly0XHaKMf1fEBQ9ZlBtg+z
ni2bigdYWcpjlDLPZ7FoxJq6/ppTBK64W3CdsuXYkn7Yocxr8g0gj2ATkxEb6il3QjJInvrMP7tN
fwbU/Q7zgttOVRUnEV+voSduCibNZ8BiIHETTXZdj5jeAFkUltYEr8Zn36ThLikb6gorIQiwYIHq
hZ3I5Nj/XMsJ8IiO4iBS9nWeD3UaCepzqWDoQZwcUTpV5nppxLiDzPB1X2rYVrOlGXAecLT4jGzH
VwD97aoUZOOld+9Gih6C5QnzsbpKfiqZPtc6+V2WcXg0h/hLDbx9GFxOec3lTc4MANcZoeaI9cEP
UkJI2ECtLHP01knr+vuBAObAz6iocsQ4U7BiCdrvyta+TQEgHG8cb8BLKK1SUBogXdZ5LNz9VDOs
EBlAoXZ6se+2obQPXl27f0VH+HeXou8DZ+xwUwIqVw3QK5i5R5VqdlSN+C+1oWuxLpg2XlS+9XK6
+4Y+bTTcIfLPd6+w/gki+VZGj7Bmqpl/Vmzd3Y74slHwT/ij3A5CZF8gj+f4W4HSf3ZGeo5KFu65
F92vw8DiRI2O2n9mmJ74/nO56G9ZJ5e5zMi6EtHwz+LHEsZKe8t2m/ybRXzU5L68eH6OuRQHms+x
usb8cdf/u90fNKAzImG1Iqf0i0fgVnX3/V0D+y6r5S0nGKoRbDQyW58ybxneaOauac8+Wy8PFHdk
ly4EnvSIc8gdOQCJeG8qRz6kwxidFPuV58xryhO2cxhUmgg2EhmJQIs9NgiFBI6Bh86+DmxU/pJc
Tf/AlHabHMc+cjuX7Ae8vusFQwHz74CAw6leHkQ6+38unRIe1LxBGocWdOL3cBRhrzM69xVmOfkx
6sa8LAprAtdYyb6J8dLGJmcjJOXp6jFauvSIPp98i4M2A/+wMi1qDtgtpPgxmMc4/NU4wT00pmPw
XHr+bolMaz0Dcdm4Zk/oVIptwU/jVyWpCmozW84staMwtlnX1twtLn0S0Q8uPbJvrciYI1wHiSy4
GwuAcswmGpa3fQWQ9dkmzn89tAwfmiDYmKHZIor9QjvoraeZU82czSuOzbAtGGOSA3JxEuJJbF8g
qI4ZPKi6Y2Iv/U9GQPkJSgC6IqNz7g7rVJyFKDcwhVAvunI3BlDOmVO89A0RaslikRDV7Zu6eUHI
MqxyN3DObGlIgCJvptj0tVp2A3CV/5p4hN9BxgFikvxmetm7GFX6BI//y7PG92ku//VmX2HIbby9
aeYNm7EGv0I+boWnv6vaPS1tT7XvvenUJyKsaTj7XLFhetPtikL84DZ/UAyF1paPuAFj9y++3T0+
w/kKPIwPKHG3ec+nZFoUIDVJm07bvOpZmpsh8l47h/EC1Wx/GB0G/2lNQx8QOXaXze9dP/9qPevR
WphF8+n9zL2YH/iHZ4Z8rHvwY660bz+RzlYcwXy3L4ScBfbWsApyMtq6mcP2vpG2YMSw4XeBBJp2
A1JlJEpRL9WdrzFsXUMCmYTKWeUI1mWpb70wfzFT4ceDCsxVVnxigveebd6GtYUOocU/tGpmFe+U
8I4M//vBmos9iybcp9QcuEQxGE/BmmBFkE0tUqH+K/Bk0XI0GJzBOJzCMpiRi9quNZJgUdbbaWn/
oEOR/CFfgsp+EjBCQpTj4dQRkNeR0la1HcOyOCq5spMOKiVWOQ7LfqXSmdzn8lqDFu8bK18DszCC
blnnnRX/gbdyXq2gY5iVkO3z2JBp6YZF0UFGa11vXE0NjVdZqWcbYDS8nq0n9ckhM2BNotWvN9tv
VXOX/sAsYKHPgw3JNl1N88zYyRG262/8xAGKnTH01kSKUq/LxC7PlMhQXhncxUyoM3/D5jgIGVYs
5xYi/0G5wmFM6UuwAxYQVRckqhLImHvy28l3jZ7ZuJ0DXV4XeuxlqB4Qk904EA8xwnmmf6W/s3O0
BLgrhUvQamP5uMCbeCdIDD0TzteGCDLmMKF52Zhl/BnEAaPClMiOcbm6CEkxukSoa2efR1OyrDPa
HL0WqsEqM0hzybsv1suXUiIqSVFk7+OIp15h4tq6pXkoW07PJPgjJhZ4Zkdgd7PvBaTfWiKwy2Pp
b720dQ+Vg64js7k85jgKF3TG9KXk19bD3CDNsc5LzpGXNADIvKbjUFMQJTFHtOu8WYxz1FnPZdFv
h8b/dQBOyrr/GoIJKyAq4/Wgp1/tUklUDXAwUrNK8k3FoI5DPR4k6UTrILf0W1vIv6jTWBit5B0D
4NmWGAQMDm0iC2PEhriKkJ//LUPxYw/sygsmuXdjHpYiTJYrBBjBvlFm++kJALdoTZA1bSqzY/vO
IpPsA2NwyEVh0IvEwumq6bMkh1qirrwr1mg1YR0oJ0Dan6JS+3Zq727bU2Y+byBDKXK9ArO4Efjo
wnOR7nJpk3bMQjOrh3ft3y1FmgymlF1nmlW3ISunfbM0cJ6G2cs+Shdb67FvY65olWVJ/dprOW44
SYyEsDMP0YWCcJVtDTEPxyhL+/9xdibLkSNZlv2VlFwnpKGqUAwlXb2w2YzzTPoGQp8wzzO+vg+i
NuHmFLpERURuwiMJGgxQ1ffevedeDRTNsOC7pzkcL2FhPDHH3qG6p3JNxIur+PhsiG/eyBo821Q9
ncz3iDPeEabeYq840DK/InN3fGO2yZnAt0uOoO5jiv2eAgD1oQUx1cuniza0/F1bxDyuUf6eYAoC
o2IChACPdhlR1bzGZJQd8CGHa6xLPTQ74O7cOPcEVqQ8WazvoDdJKUXUF0y41MJi+NazMrJDzUwy
3JSmYEFTHm1FVbrehkjQ8HF2rfoi1aRvr4uE1E7E1ca8TcFyPA2Gm94BZWQ4QtjyeOUi7XzIJXyo
Q5f12SNZSuCsSUp6I1LYupFulTwjOKP17wRzOu4UeowfbLnmuAsH4bj0MdLk1g8Z3bG7+kRcgCOi
YTmMWFZa4DymFRFB7/akn8YxLRVTqak+kKpUZ88u1Yu/VsqodznN+nFDrDCNREdhh2+rmlqv0roU
CAcrwuVYO/sdwEcDtlZjQyRo+01YUvXHbl68uIFtHFLIfN/MuKgurDqD2cPcv7gsSdjbViWepCW7
LnnoZk8Ga4yUw/cMYb6LaMFtT2g+UYfzcO5rODFbF/vSSaN6e4uKgGh4383qYWPJuQWkxVubPHAs
Hp2tP8wUGdYiuKyIRbsr0zKCZ5ibMWnPHu8zYTgtau1Gc6igNT280idPb7IGnYcTKOfaMmT3NUUK
duuPdMmDJkPgo5bMQfwu+RdopMkGpTVfmgtr1cBb+QSEItgzkWcd8SNahkWT7D1oWHuI1fajaYbh
lhFb8TA7YbSfUekcY5J/T/AzhoMOK+stsMjqYl4608lj/lCjYOjaxFvjsI9gSoNqe5M0LB9wN7Bs
Vpiy1vguurtR9v0GdhANBcsrKklIrc2mG7Qq5RgKBl6dqqnRI7TiRm/dSDvdZs6IGAWYVQZfBQLc
E99arXYx4KP7McIdNDI2sdZlb4XM2IGpcAJU2XTl92HIk89B4ZujrNnb9KaTHcmxLG+R4vo7D1s+
56Gxu24DbX9J647AzMKSh74Ct9YaBVTJ1nCJbuutaLFfkQcndeTQN4GzRP80OI6QAg8Ip+dblc3A
Otp4cG9qU/YHcjbDK5CL7XvadtM7Hsvuia8kukX/R1+piCxEY4nd4oKLdECAJrlj9hWRrLDa6Ay7
hJ5CJIo3RBFEt0SNpAdgD4AbcBaY4xXRiEm4rTFq3blZ0n+BlKnRHIZ41jZ0bjil05HpE8a68fio
p0Qkd6pmgHhVKZI5MZHSGtPGt7gCYmdU9m1CO4DWEe9i6eoLnXOms3zkDW027Jmbu0dZWD8QVMGc
Z1ZZCOz/lViSBQdWUzleB0AeGDVxsIYbcA9qA02Re5zq5HvSFvtMBMBblV5HRnBduxyNAj/M1kZl
PUZQa5BNq3ftuW+FhpHvOeIkYISsDWg6MMOSrwYmt1XTgrGma8YQyalmYizQQBCXZG3ggxonFi/6
f5571Q/edAwJmKHeYjmJ7Yyfz0QhXxPfdacKf6KmVvEAGLu2aQNHY4kUSlzKoGlIhQOiGRlGf3In
BxRZx1MAHY001ZtUlV85IXA4goRFXWXCmfd3cTAEmN56e+uZxm0hHOs5TIOnAKJAWDFuqyr9WDDM
2WhtPAHfuTMH21gLyTkNIBqqgtpZj76yj6HtEfxZwqHTKscD15aozxFlMkCA5ueo4LEZzGrDvjkc
lBtCm1wiT3sAKc44TSt2OJJk0uC+9EqacRNTA1Y+Bc6UE3MTaVhsEI6ZdTWkpTrDRWPK8dCZQQgt
zJTbBEMTshgONBn7bGGw3/UyvLNtAi9TKEyh4/5c7Ou4bQjzbRKLdhIDACkbdWG7FdosiUMSYs/k
rWkdV/suN5+1CxcFu8hl10AeQuRy/xeoxOVcE0X2G3R1mi7EYyJGykjM4PhfmjTc4s6Cf0/KU7Ww
TDCoPDDL/IZzRTNHhYBfmQS01DERV7BxkdPolLRJvzuFoX7ipP8zZcJxCnht14Av3tucumFsk+8d
NncO3e6dQ3AR7y6nN50O1qpbkPdO34U7JknQo/z6aSK6fW0Vzc9eGzsPDu1K5kxZPQ5tWz0gAgsS
8aUDaEhRkBQHQLjDNqgX762BmMbX3s+kDa6oXMlfbqs7mdv9Wjsu07/IJTpwxpqI8u3VtVm5SsKZ
t2WWf3dDk0qjHHN+QA0133HnQwdJq6EzaCl0yiq3fnZjAr4FVPDstvdeFLx6TnALsaxj2yShMJC4
swSxXmtnktNGlf1FmQY/ZSHCTVVVx+VMb2O/xGfKg1wa+inx6qc29i6cOHvtzfGi1vVuDKavMRIF
dH8UGHOOMjg3YoqvbF5XDTJFl9AZfGEBWFZtMjCkyIktPHdp3EKaYAmwdXRn99wo2qbQQELCHBzS
e2HHD9/MLropzPour1xCyqL8Mhmjfdwb5S7uhy9ps6Sv6nAJa2+em8T41oj4B11eUpwMrEvaGUmy
mlwf/HtwocDGNl6sTxajcmro+YbuKeoHtpMxAEtQ2+Jax/RY+ql/Tpth15BxMaOQJmKl2QkDIpsJ
rmFdtALSduIdgOMyLCzTt7TxX/0o/7qczTkdPRk6fFWEAmzssHwyS/MrZsbXsZKXMmNZDQ3oiUJk
76M3PWYj+ZS298w8I9h0IewG8r085A31ru7VqUZTSNb8hSBMyZjbXV5COgLCeSWpkHeEflYMD4M3
7tchJBx8VVp1tHWFAylMdxepNWDMqYqjhfcLCli8GjtxiBlZlpn46owoZOrFG0/2Noc56FcrVfWX
2TI1sTN9MSKW20De0StJuYjUe1cX4xUCQpoA4MY3mmHx2u2BrJZNCDx2ondJ+CcnDlSkrd53aV5u
Ne8NKw9yNlJ6jKOmtW9krbGCbIMriY7CHfPqdwIO403I7AzrBdCD2qy2iWpuTYtUhLxOGZLUT8ro
nlxMWtgpLPaHCmWRlVBfERfE0dSV1paQslPZ1z1tnqHegjFlfcikdeEj8MSdV9/EXWTBdaN+1ApF
QudU9Q4A2U9a4gQRdPKCKY5e8YI9ZGHUX2Fp2rdVf01z7yke0YHKpH1wEwO6k8F7HeBIg231c0qW
ZorZOMxOOYLCLM17UD+uQ6BHhL1CUb3uvaD+wZEnXiVV/OwuYoeeG+AV5bFm3LlTRXVY3BVHKvXo
JLuY4D6kBSptrmj0M4hV0UMErgQnZEaTYGIu7RvrSg8vYcDihhvxzayl8UPF7onInf4hyqr+IrBx
sHlF9j3BR81/lDo0/cs76oRnFyvg1pJ2sslJ91xB9Yg2qMMRpxgXbukyA4zAHdjerjUJGSrYQ6G7
LOJEBvZlkj2YJcJcNxLXddQUK68bvzHjpqaeR3R3LTkI4BWKkpla42DzmoOfll1dL9mS+8pAcuOa
M9oHXmpRdQ/A4Rn+Ah1QCr4V/YsLXZkPhcsZpesZFfgjSPfKaHdTnj1kkfgy+u5RZXRRpi59Jg5u
fha+26yFnl7CXBLMF0+IHUneCrr6p0/PxLdkQ3wN0K9hZuntTRJ8AQugPZjKa1N765FOCvuL4Fgy
Kxr94IF3soivEjv8Rvv9MJV5unbT6TUJA2gq1AYRe2ummC4IROiwAWxom/qESwHRcs5dSFW2Az0H
9dQdjF0nqpYfkl1o5uhvSVrsgsLDWzHoC8CFMDppQcaxnZzA1G9rhXZZDHGNzbd2tk5o/uR/Yu2Q
4U7lwl2J+hhxBgNUv06fiLa/NRB1DQuNSvEvtYuKsp7rOyOeHkTU3OA1Igg5ngJsbuGFF9mXROK+
9ZmJtLideGiib4EjHspYQ6VI5S2y9z302nzpDwcbGu0XlhOjW3S+jyQLwnpEfCZMwR5eEadAEM2h
1Cikxdxo/PyjTTIxux8SUAx+oIeMSV4iTSm3OKCfJAU4oMYYW8AIL5nlY9MX5saK2CvAlrFqF87S
HpM/yWflOBL7qKtLf1UzcVx83slLIrqtjsxFnlRc9hgaIkSSi2/mkLVwFgLgKJDDeyQExKIAO+BR
SdemXT65pgcLK+7zDcF9JLEO3teBhy3K0KWh2NQo0DKn12usc9eZRXKDk+XxrmEaT8FS79LBvymV
w3klxpNTR+ISI90DnDt+k3oyN5yOnwc5/ACWOq6akOhotOcnIjtORl6HxyDoH7Rh70PLQ9lWFtfU
n0sQQwpYxcESPFSkCLDvs9vuadNjNDDb6z5smcLG+ufseCeUWCzswMuOdgGShCjp+wwbLGGNI4GS
sTFs/ZR+UiapV30TulbAiLCDwtgkyc5gUET53MCHMt/zniOtzsIbHN5vjVFcj7b30uiGhBjsn3kl
98Iur1AIZFuPjXaqNC3hsj3V6EHWQ2F9Hdrx3YmKPSwAzJmmcYm59ScGuPt+Cp8Ryt4Ad3uzyvod
RTqvQGrXTNIyEgukPDCk2jLi5d038de78/weVhyraH2+m82CQYkQDbBJfAmaYQ8OnUgkP7nOMFUg
CnXeiWF4BDnFGQWQvUyJdLG5UY6ZmutyEh39QLjgUxPC85rTo2g0ujT9I0utaxI2DBrU8UYN3fcy
ZroeLeuvGz1SFl7TIv8athPS91jITZx6y1TJvq2ZGcBZiW/gndN/TXt/oyVSzd4rHrtwhIVH7Aza
uOkECx4j7ljrta7lCb00Y0tP93hel4NqE14VThYD4+BeYCbfq7IANO6AMOzlphBYhZMuusgD774p
HYCR9F7G0H2dZKWXNtZx8uvFkOesIyu+8g3vTs7TvBhFHrRXP4ZGdEJcme/KMkroLItYrmqAEjR9
s/ki6xLsHhktuSLOvyJ+AxsYkjOjmxydJ6LzOBQ3PvKOVUTwAIaI5gl1bsbUh9NiHyVXFsj8tGS9
yKl3mK3Xd2RYYsIvcbXKkEpFR08BQCvILyOP+0LpDB2KqkBhUwe6WevmceRmbOq4ov/SFtNlmufP
cVbfRkC1N4MrYI2bKOxj91B5ED4zH7vlnFQ/MEN9ZxdGf5ObX8KiprhjJAZU2HqZiALY1JbvYyLn
27Rinn49If9wwlodmB9hDDIF6haL2tA1cu/Q8P9YoVPDD+tkw4ZJ9Lhybf1gMjN57n3JNBLfJQ3T
gh9UfOs4vSG8NmknysLZt3Wab6wxQxkQ3CkKvrVZjCc1tGRAu9xh7hnCmjJFJCVQJA7FEy5Ca5sr
5znq++/jAB2VELWvXQnUtRm8rTUTapNKiRQRrm+nSTPJjRulvTuN3XSbmBYN9zT7McW2pJ1Vt/NL
gH71QhYURUxB2rZkbLfoMuhFNRfN7DhftGPmuzgXCugN0n1GigEjDiBIWEO8zHcocyMXb7Kqs0Gs
o7hyrmLiUi6yEeoFzTUTlwh4SUnmpU3Vu56KHsNDYfADVl1QJvLV9UhQYSrVJnTOJkmfz05tsem7
2HfhXeQkhsP1LL6zBbdXSW9wuKZdRZjPGGil6HWY6Q9aPlT5iIYXG5k7LLGLrjxkBKrRdisbw2F4
NUAUMWNQp7uwVcrbBXPp4R1Btw8Ps4rpWgXaC05zy9l6KwkFvyTcdPChk7VE3SJm88NdjtUCcBty
xi8gAvJ3u5AI/spyIN4IoBh5dtDtnkoTCYGCOwLKcOF6rMsy8N4dx/cuWh7vYJ0BAbvS9DeaNYlc
FNOhX6APdyGzfJkTIoBXBh2Epxaj9D1XB7VAsuiNK7zkR8B5EkWe11y4mMgJEUj1Yh4Hoo6kKR+M
hFa9yxGWUBc7viSku/5ZOgOm5JqqPztVlraewAYE15ki9BjTbIiUXNB4Q4brBAzF6ZO9dqXkxeD5
9KAgmyGzchap+SJuHbIgMaXTN5o5tb7SacbMFUlWeXd0suhJtMqAEZYosnvTPoZ0MyrA5YQ30LEc
45I6GBqA+tIHYAJISafTuujJ7+tML8Yy1qIdXlzycBG0M5KL8Q+JNpXPXdcF3mrmTbsgDFzsJqOq
vtYuaxHja8ppOTT26yw875uHMfoWJU6HuUX0enzTVkZiZh279JKbfFIHxxCRc2htm6lJ5qkSE4Jh
xmRV5DF1fplW7Rcvo+Pd0PdclxwNtpnpOjd+HRrhPiJP5MHORvc2dUM9rGYyDiir4VDObk6x0TCF
BivKKOC+cntIWOha9dJkQlSxgpNGXIWFGPeO70RT0/DUnpAEMd/PnZLyEx9i2D7agc48JBJJa6/7
LqjiLeGulOhtQIZqMdJyCtFFbkFGxQfDlXm6zcYpCfedSNlQ6fw6z27UpT9cZ0RS1WROzJ+ZKkUE
ksP3WxkRvfoLOg3ildQGOb6T38CJno6fqvbAZAjfpkPoxHsA/KHJsk5Y2EqUranWPhSYhhXQadVa
5jpviYkUTrTqCPB+d2PH+NoaSEq39GSwQhdjwxpqhBUS/CrR3WVWoLXUIDr3flbSF3OsKfBPYx2y
MvS+3+z9ck5eDA4ul8kAr42iGK8lYokSrU5ARIPVUOCjRE/hCqUTcaqkzWaEIMjcWC+DlF3WD9Np
hjoSbNy+BVT1V9hpq9CB4iR3tlXdGNtQquYQqd6VW2qnmVgwi2xIH6oiOMTqheFwg4OErhwVZjA/
Sg9PFIygzFsTLz2iiRE2alq6LWizR7AjvDuFWzEqdOhEIT5x803QOJ04jjNYN1QQBGqiL8StDH4X
tQoY306WhCeooNyIuhPX09yKnxwk4C80mWtYp5lML9zC8ETQ4rtonjNCTW/hKEM9xzOc9tu+b6Hy
EglOAKCddS8OZoNdCavp9Fdml0tv/SkmyMW/UubUDwTAy+TSiZCvbhrbZaGcFb95YUxlzbB2JvQX
6UJzNygdEAESC5QRGj3uNsogNF27kOeyFfa4DLRg116R345cCLXAF7MEQz0yRV6k442/SzOGopiU
+RLWXaeXtSFOGGXaJY0EEQ9zt89C8qMHtBAZperEYXgA2mFdGXXXzahfvdS7/Q9fHqGfMghPNgfS
JVvSa75nUz0Ya9So44vVohz7D3HzYcwQLzjVHT6NIUcFL33iKLJ8Agof2u9G313SCTGxvhjQa2Ie
S6OJrH2YtsfYoE9Zx458IsZwiXa0ogu0hfpSylgyyCxrw0IfkjavWMWcXQh+YRdVPZp0oGvPdVUg
jfKhGhwINo2+RlZIxdd7RnywygIdaWYUFLkebZLbepR87RGBd9f/ET2tR9mL4ohXpg3QNsDeJPdi
Th/aPm67Vd1UQHUk72RF5xirjJOZSqzt3u7653//6//8v//7bfyv4EdxW6TA7vN/5V12W0R52/z3
v51//6v8n397/P7f/4Y/Zyv2ev7xhFAuvRz+/Nv7fZQH/MfiP3XXN3glDPcI3JbZAhioTZf3IXgT
JR5yaFSbseeB//yi+qOLSip88vkgH0r560VpzPihDkfvGE5RECLrHSn3lF/g9kTK3un955ezfr+c
Z1sCAaGJWNIRy5//7TOmlcVkJI3s44xVG2Zp6TdvHiGWf/hU9geX8Tw+ja1MtmJP/XqZSoy9MSP8
JUVbgySxxH3HEvPiwv/ZxrURX3z+qYT52/Usk6/NtkzXUial76/XG+zR6QxCYYn2a4mX0OQDje0w
Hvu8SQFWCf+iW5IAgVYVe6kXWXC9HFc//y3cD34JzveWkCjMba3Onh/tp6TVtGZw8jGbh2hE0+S1
TWb11cm6OqODk1bpphUF20s6Cplv/vnlldS2pbiNtqfP7nnhJaCXyZ042fkQ3bNZt5IyZ6Tg1Iw4
arbKBfHZn2wAGcfPL/37U2WZGo3LX1d2+BJ+vf0URnOYGRm3XzrFjONLzWThAnD0tp9fSCxf5K/v
KFdC6yjoKDAut86+6FhmNTZ2aRxH6hok506CxSLDGvLigdm7ZkNymAY1boWPvgsYVnbWJKYt8lSb
/shk53/4hT76zrXD0uF5AtjC+ZpB3BExRUkUnPrCuKvgWG5KnOkHfIxfZ1/JjVOX8j7vyTz5/Eb8
vmxwH2g5WR4XJaLg7FlT1JK+idztWHlmeYPBe760oyS4Z+QUP/zzS9kmVBrhgGNR5+8yvQW+TYPn
KlQJm5bw29vakwhlK0/84T3+6G7a0tKO0hYfzfZ+fY6qyWvjqNXBqTFUadG9EnDxkR6XxMEtcwxo
LanDBBKjPeI4PEaff9IPHmMlbFPhY0G/p8/foMFUiDqqLjihrFoa/eDS4j1Bm4Zaf36hDz+nvTy+
0gRYen6hPvH7SqMhY3TgNDgi8ghJNA0WZRYY2qzyW2VO2boplXv4/MK/r8tc0mJhNh3Xcjy1/GJ/
W/67YuqmYjD8o4+G9wQQtH3hS3UuWkFvpeCNff38euKvF+DshRUWrVfHk0Kbpji74pDVHn/a+sc8
iie5cyyqxs3k4z1g+tUmaCtJ5XiOKNcJ4pVYr9cYzTiGArZfQlroNMCiIySrXzW4EjGLKPxDG4iy
ZKJoIvO+F52+SRjtXCVatuWa1RXl34jwfhUrDS+np60SrsZ6cG8hk2Cqq+Lo2RgqEXKirpFDgwki
E7WKBHVfFtUJcGXuC3IIsxKbws7sG+1Tp2zov3mvy3b3ZFJousvJiaNcUNk9sAiyYMfLwE5Nkohw
/k5wjTAugJjOt2aZRRgA0tx7SRFH3joWmQhVPKLJmiGn2CtRDKSVTEzEm3Wo2+5A74Gyt8UL+ZZC
3nzAb4dVzq0NQY8xssw3gEPaOHZVAlEE20JzB7oZyX4oLdTikkSt5NWlT+FvBoubCRklmu/dOqfo
p+VQoqDIZmasVFCaVC+jga1uSeYL66xv227TIhm4G1DJHsw6Gb+R6GxdOaifAppSNkAi6I497lh+
knfQGR7jrZEXsP6qvKeky9mIZ5IfAuj6chi/mHKO7mLDi9GCFYQxrNtJ949JaNQETgU0iTLQ4A8p
U+j6GAHLBrkrM/3oExZ1yJLGvaFgQuACu5QBc8IZ/ruPQxH7AH1/gjMpyNFKkMTz4NSMYdCWl949
0n0g3EUGoP4RMhAUFDciI3E9MC78Sj+em/75c74st+dPuWMBJVj2AYEe5Oy9orHBpDOJTnPpxxtw
JCGZ2w2z0Nqatw45RNvZiZzT5xf9YA9g+eCBo4VmSt7mXy8aumbRR5YbgWwxtL+222ykbWs5zrsO
W6I5P7/aBx+RqznopbWmuSrP1ubJNF0J7izC8W1jyjbCZqC9MlHBFH3S4CpwG0BqKun/sIR8dF1h
cx73uDKz3bNPOZHVi4g6iU9hSZmJTQQfMHVsefDqpMReb5DouLVJ/vzDceqDpZJuraOpUF2lucu/
3t0hmusE4mh4cmKEWOOQ6RRqPRamtRcDT6R9MMc/P7/FHx1jpZKUHrbmAKfNZYP62/KsAb6aHcGI
p1LH+Tp0c1QwOcf02ppgZ7cJ3WykI5ugJgwsBqnItKftHz7/JT56qpTFOdJkC3Z/34ONAJ8+GsYT
8Jb6oEtQlfi0o2UoZvzhkVoembO3RipbCbx77A/COTvEyCTkiaqq6EQ+Sm4dUoMz5iVPu3OpzSx7
ApvTvLpiYHqezy5w/6Ly0j+cXD96uji5eWDFJGfK83NUZNl9ESNPO7VW3cPocB9jiQEew8BXidjt
UJKK84dTxrLjnX9qTzCHtRDULZvwr1+yIxY+gyJqQjR2eFRoUVax0X+D4USKdLrAaApirpTlm3+4
8AffLNsTD5ftuCxW8myRivwarVNEfaIbVPkwbqfXQOb92h3c/u7zh+iDl0fh6rXYzk2X48bZYpH6
fV8GgC9OFCGL/4JxYZFzJo8K+0WV9CM/v9xHBzeOF/Kvw7BFBfbrLUU4N9lxyilc4SiY0MvHrIRV
6OKu+fxCHzyxnA55NzRVjqets1toW9qda0H54QR0UegULzmmQXyZTe7XqbcVkbFOtM1HyDJ1XkR/
eF8+uqsSwazpKbKVUKL9+jEJoeEeKphPiJGcYyldrA2Fcl9GuIB7KzOi7J9/XEsLzqfCozvhmcsv
9Lf1iPlPM3eFrY9BXKNox76LSA1GJ6RHZ+q7nxBW2/BgkvlRnII4c+Elp3XdX31+0z/42FqTe+bi
qWGdOL/puvCcyhYVNZ/Tf6NdC4eswwVtEFF/ISnq9p9f7oPXRPMXVZVpSlC7Z8+u7k1hdnNpHI3U
UFfDYBanJCzDB0VU2u7zS32wFHAll+/Mc2xhnVePS1izSjjhHSP0py9Dg4pBEQJ00VABbxbR1ltb
4Fgzmbn+4Zv98EM6ktrDpQnE5vrrN9tMkdOpeTaOJUnBh36IxZYMQXOTUylv/xcfEj2yq6gBaAqd
vTOxzjQBhZNxtDVW56z35qu6aptN3cbyWPkNBKPSom0fY/T//MoffUhHCzYyLQRf5tmVlYqiXrZL
1NrgDic4EO0aODYB3U7X3X9+qb8aZ7+u6qDqLMpkFnaXJszZEjQi5RO5mXMYwzw923m7LaF2GebM
RppYW981rghqf6jt5KKL7NOS8rUxgx4rIHaEUN384ddZNpHzX2ep8ijXXdv77dRUllMgU+K0T4ah
7keXOZQntx3+sqQhqNZB9QOAjsSIvNlP+Flxh2goFUH9Mhfx0//md+HLFx4rp7Cdsw0PGQKRbmHG
FB2E276JsnvQEek6MgV2XNi8NnUT0Yh5smpGA7UgIti51q8tWrY8Hv+whgr5+52hAhb8ZdIp8+Ty
Tv5tTSOLkE+ejuEpqcSi/0aPhvDPA/kaGMqL9jSX+rt+IoHXQcG3gi4fPymHQgbdo/VWEGyW/ulX
Wp6Nsy+Loy11GRQSeqXnjUPpzYHUgiOXjtP5uzXW0asVjAFwnAmzkC8WPcU0KMhigTDUddL3+gvZ
Igk+NL9J/unWrS06MFoB6KPRRmv21/uDpiFt/WT2jmbQ4Gfqgzq6CVr7EnqFf4gX29Xnj8dvWyrX
ozFA18URzIrOX1IKzims4DYfSYh876wSKXQ5IOaY7fGWFF/vGNXBNVaJ+alni/nDxX9bgJeLCzgR
tGE4Fp2fUwLbR9NLWXpMQM17+0l67Y9W6anF6dENDUFypX4btF2+ZX6KeeXzj/7bxvbX1ZVDWKMw
tXm+n8OtTrDFt9xqwvN6aXbgSxJr34fgxTmYPX5+td8OScvVHE1/TShPO/Lsi61TVtnZsrxjqXWI
RM1Y4nmR0n5+lQ8+k6U0G8rS9FlmfL8+PjXW1hrMPps12SrrrrKsNYbJdetWsBTSAMjS59f7bY3n
ZODQevU817aXQvjX69n02gWEb+OI9Lm9qgVus1U/jvK66vu4+cPFfl886EvSbzU1FDLIg+dzBu3X
eYmlEtYm9u1D3bTOTWvEgHX9sDqUVYDoCgvOTZ3WzBj1IC5rEdIpndDL2rTI/9AA+OAbxecP3E7T
CufEcrawFnWoSBzhG9XjWNxUo2mt0wKv9ed3+IN3xHGWbihFGov4+fFrRv2eESzrHAXKi50Vwpyx
fcPfamaRd3EgIIIhTt+VVRUfPr/yB98t0Y6K++zaLk/T2SHFAdLuC/i/x7wu84u2R9AxL6lLS6bG
6z+9FN30v072Nt+qss4eWy/y4nqEDHhUFWX2l8bXk/tO+Ed7mUyxvv38Yr+/IxQQllRKqAVn7Z5d
LO7BEFSiM49MtNMbt8cE0LCxwHqpUvg3dvSHb/D3Ile4Ht8d3RPqBloLv74jTtZrEgxp3QQ6jt9o
DA7rzgT3CTCBxFzPB+RQhn8qVn778mz2e8ZgDOMc6lx3eaz+ts/2PA9dggnpZI+RQcxBQ6PTDHDC
JXb8hxP7b/fzr0txtERKtjS2zz5fnRBCQbpxwpY+EW2ZwP9k8jztJPG/a2X23R/W7d/eCK5HYaA4
urveUnaefbQYCXs+WATUA5FZzUwkd/gt4KbM6mHWjXGZmJRmAEac588fnN9e+OXCihM7q7jDQObs
wUnn0SuJOY5PKliMvnSu76x0Ku7/+VXo/PC3RWeGweqvH2+CwlW5BN2cXMND35KG6nKQc/6Hz/LR
88Gn4LRjSc8V55NooxesjdLleOxNwdGdfHqX8NAeDINe/+cf6H9mVL+esBhCW4qtwpTsFc7ZLuFB
ASGBneAM2QVEgdA7m9ZdTraO4TcA5SJloot00W1FhxD84LQa3Jiuoj2UOZTSLoJRbYjE2DIs8ehC
OhwIJj8p7iacEIeZ2lRvp6lcXjAVXAC+wVTpiNJ/RFYS3SArpoUFkZQDWx314aZG3wCuvsuaFyOY
xIOb9gA3AAYDp8L4lg6ggfihSKgGATEWS3ULOcSyxmNVGRLdcB3T+sNYeK3ArVyOg1NAOOsy0nnr
yH4ehRieEeB1M5LYNiTsxbKan2ZetmhgRLqNQmuI9o0x2G+ZVcE3gM0d72fPTn60tkQQ7iGVOtJd
H18dJ4OQkw59SpgzCsV8HRH1/U3DetoxrcPFFsAeYiGZokfJDwSBBH4pdIj5WJkYSY6e78qXYZRJ
tx5lPG/aOeVQCcaoQ5FY+PtCeuZ3kj6Vidskd74kmBhfzZbBxgqPaLaR9ML2KJLiYxXa41UunfmE
PBDuEtlmOz32BREOHQ5O8jrHA7Gs1qNKlbmFKJt9saHBdzsxLag0gHLlabAF2PBsLit4DKArvxMR
318aoPOHlerjAVOx1ME7Ug+bGWAClHFSVczvU5TgH+p+K3hj1mZa99x/X6FNZSawJ5eSZU2MCpcq
1kuOH7N6JOrcOhBUkO+hfeXHOqn7u3Ay05nfxJzTTU+EnLmH0Y2EqzTSLl3Lqhmeh67zf5JRk+gL
LLfFo0mGyVPBTPkCudhwFdWzsTeNZLr1RTA9m73vPpKDgCKv1Cj7xhRPf0sqw2lK5+gykDYSCCcs
DvScY+CICkP3Kg/Q2q5c8h+QLk5wOdN1Qnf1FuQ79U4RlFWGRaIAxIJd2U43QdKTqTT0stjIJjFO
BQjbdpPgQ8KnlFi3LUO6hy60kC6pxAYhkBVG8dj2U/fKuc1Jtog+PG/TDsq7bOGcPzEEojFHxnh7
2QpOxUdGwRD9cqFb0MV5SzTHiG0wkH59Z+LOPtr9AD9HiiK8ddKeWUpThu9G3PSkPTvljeyIVkEu
PxzZi+BtNeOYvmZNFV1ZzLTh5ZPi+eKJzrhJvFA0W4GGKtsXbaXuqsb1xzXh1E6/Ig9N8F0QgnBt
C6ZqGz9Kuz1ZpJW4rbxJORsVDib5XgZpk7BXw4sa/9GFHYWd2JNa1rUL/mY+jYMh/j9n59bbNpOt
6b+y0ffsIVk8AtP7QhQlS5Zl+ez4hrAdm2eyeCbr18+jdO+eTj4jGQzQ+NCx48gSyapaa73v827b
xrKf0SQCB4ysMnER71rtwddE+VSgPsURGsPO8CjwQguRMW7bxanbGwJSYU6QEl6j34LDjNyOnlDt
N/hxx8We9+MwtJjyersz0Ve2zXvdafmudMg7XXfV2NAw0mv/YEfnOC84QoW7LhvZObcWpfS+aQut
DhwrUh+yMvSw1eKSpcOTerYyiLNfAgv14EXkAGpZbMLez7p/5ypJQBNjQUwUmkARWcHIZP7CTxPn
ZdTLcashN9vq/twGYC+LMFc4+/KlarmvMv8hLhscg4gys+3Qpc57yQjjdejt5ghYiMxY8kgZmkI4
oNxtfGTsbfLgiDo7MiJt6F9k6qa1rOJuFHX5NsvevfFGRG3uoLK3yRrnYyd8GHn9bA67FFbFm6Vy
0J7LCLJSRGIB2JsRrs78zytDzMDy3UJeusG/tmxBqFkfaU/m28nxShtqn6nsvRqRmJxbE8OesLv6
HVqKOPRJN+4InbB2k1uphzgXMGcwP18TcFHuE4+o+ZHaGV1bZlwmpVXKTVImxhban78ZkIdsOuGB
iqGY716mTAcbqFljWGWy5pmduYeJ0JTOfrST4ZGzThTChICokPeFfQvtOpYrQuvgvNrGmW5BM8vb
zQJeN7Mx87pCR3ohif/aVa4VTgMs0sfOPmZaaWI4cv2aSYbujgGZTIncOA6EIoB9+Tm0Yo6TeNd4
GfSYnCEXlPm2Hx8007KOgEKcMNIBT0W2FV+UGdySbnH8LWQDDAXKtU9pnOu3jF7hpbR1kh/zaUou
TatomKg0MJaretACIr8gYWN8MYLZOuf84tkug7JwagiA2KEeK3esCbWq5tDT5uHatvtmW3ddfuE3
BQT6wsbFg3Ac0tWQHXIDxAUPkK4eZ04LxySzeerrOMJ1kDvdGqd7/qBgF7SBT/DtgVhpUuzQJ9bY
m0s1rRvE/zxl9mK+sYqAbE5dwsiAq+2EOwMGnReL8anmlMkfiuO/HhxN+snOeZpJwU+58fPJKmkt
KGKlCy3Cj4qtGTsu8UsdIbqzNnnruRn0S6fNvyWGxX77+zOQeS4Gfz4CmRQdTGS4cNQe7i+H1kSP
CiVly3ncyZFFOCapQgVhQs3KzhQJ63h3Q1F78XVU0MY7r8Oa+I7rwbkdm9ZYL0ZqblHzqesWW0Uc
4GqERIRhN7+Uregxb3QiDRdHdut+7przBqEITvAAl+yJGfLize/fz/mo++vb8RyXFjbH1L+OKZ0q
ZtLDA7HXjbl97EUR3chJ3C+dBy+pz+0/HCH/elrl0zuXGSZF23nb+PnKwYW0il438r3tzPFhQe++
HSH7bjUJFOb37+xH2f7rW6OgJ9vsXHD/pbwghZgsNHsp9gJu/yqC0v8tm4hPqSw2AJ5+smQV80LW
qMee8PcVTAx/b9uwQOHfNOTJDoc//EbnE/+vv9G5vX3+ANiQf21Qum4yeGj8CjDDFYF3MK7c0F7i
74T44i7DDXAiIwD+eT8hLO1z4s0GgVXRx6L1+9/kfJP+5Rfh5qWlzX38l+ZkpPdpYnZzsZcp2Cgw
oeUmhxi4ziS2IiwvOAqSeEDHMllvDaSlP7z8V8+v49H+EcL6QovQGM6cNdTs+0qO4tpmrnw1Srzs
sBuW0HKql3RCmuYwivvDC391+9HER+9nUsCbv3ZCTCgqMA6oONMGB10+ch6VyMevSjRrf9DgfSFC
oN9iMfrialvmX6YmWB7xk3cYZjsd1YWqy3kE9ikX8K3DBO3NV+FY9fEFSxi8pFzpYCnG5A+tra8+
aUpdXWdX5iFwfqlBG6UVTZ0NxZ7kufYac0wXRokDO7NN6wfRu3aQ5ZIpuY0d/fe32FcfNRA34v1Q
0aIo/uWVY2+guG5FsW9xHO3yyWthIfbxtepH9+L3L/XF3WxQUFgmnzIS8F/7MqCORjSiRrHXR4Yf
RFEMHHLLNiB+t9+kyM3WKQwNN8UBZvjMAX//6l98xEiVaARTGVt/Hcugh8+nMoqLfS7GdM1u/SC6
nAMJqT2rYfbxBHeV9sTEvn///Qt/8QkbDDxtF3UAPbdf297xROWKrYQbjADpTemxcBmVVt0M7BJ/
uJm/+oRRQjPvcQ1e61d5xzAv8PJck01Ppx4inVBf6wsQ/6abH620qvZWpeBnFHJZyyhq/z+uL31p
g9YiG5X+662kzWeRq9vlewmvgRZ4nd3EnAwJMDMkaQXucADRJzkCIn3rlBfvfv85f/UkU2DRsfZ5
IcFN9vOmZWByYw1Fz2pWhmYFJcwkyiw9jj99P5utrWdH/bNq5XgQFqw9gN4p9smK/NjkDx26vzau
mKSjeGHuxh2HcOLn3wTc+iLiKon3JdFYB99F6wI31m/+1JljXvTVJRcsGj90vDoyl59fSreBKpVx
VuybkbMfcGWxc6uy2DBnyTY49QhUH8BED2XprLO01dCRzTAPGud10fMn0JbQdxv16pfUGYPZBSgP
KBbawQxUSpYH87+SUGed1gRBIziLazOAYqTDYQfeaTSfetvBTBXpre1jNXNa3H+Wyvhp4mYphYHJ
z4XxqPX+B5q++8kEXMFm/60xtGlV+7q5Sju0meY8OGe87Q5umAxMf8gvlKyXF9ol+RsHq/2Qw70b
4ZzjKeewGnnTTDSTc6vPCdDhLJnD2CxB5HeQc83O4n0MS7umdXBc8gUWDpkQECCenEYomjCCEfn8
mGeptRr7xtoVZUycg2enV/5iuEGZY6z3JbNa1Jaf8TRfSG2g8WC30OIAHZEBrULb659gI1MXAFEI
GVdcjFnxsEyEWaAnQ3LbEUfJlH+FkpQqpiuoOmagUDQHjkiCHswc10I3RQBWCBsto2gzFT2crYZI
OPI6Mf6YxB6C7gpok7fYVMXR6ey9V9lP+IIxA+LTR8FVgFeSzdl7nD8t7fxtEYn1Wmj0OrDwkLFq
NsMuov++F3W9YTBJWCSSL+rvOdu4pbS3s+/MG+WXInAkxFWvp7MyQWknxRm4k7cs+ZHc8CUotcFe
NY7bE3RbA4r3ga5Bxb1fYis7jt58JbC0HS16d2tzkDeeRWCZnokXunf4CJ142ej+EK+nZPDXohdv
ksPXthmMBQufwEdQLiposUqHvTlMQWm46F4gQa3d3HtPDDPF/elidWqjM1ZFX2fUp3vg5HjImdGs
Or0l5zRix8QNodZpXJdrrVjM0Jpc62PSBJ5+7JR4UC3HJV/K9d9aoGfwQNtrNbNIQUvbcpq5Tjpx
s3CPMcVyzDVhFwT6zW4WVk32NpTqxVzmdIVt61Q0yruAoXFXzdARaLKcck6Gq8qxtgiVSZpSmHML
l8SMmFSyoLXKfOMaKg3PYvvLJdG3fI+kW5/pq0cw9wrAJIkqrvVgwVQIELkafGzzK17qGfNBcoMD
NjlUnMvnM+IEigTifki8C2++o+hEfo+2vnYgH+X+sTZgJyVpj/cSi5oOW62lzO6Ff4xzwomtyaLP
2IsZQInhhvWS6W90qKh2MuPVL8wdSLcbicC3KuWna2LH9N1z4B1Jbuu+hiNrk3l6MXjeJxYCSZhZ
YgbRqL/QWsH75uC4mbXe2OC6LEK/KLu10OL3BR3gmi4jd5Amr/C7kTFniu8+EKm15BxC1BUxGK0k
BEeLtZMlu7cmcj8H5b2h9/aRZ1ffDae5mntOCOk5kd1KCbtgCHxHl/UyIn/2KRUz8Z1M8T/HsTxK
PYWBlcr7quNV4fihkq/sZwQB9Guz6RlHJ7F9IgY+rJnzW5fE1iYi3ou70QcvinpPTXWP5q1awgk6
V1VZz5XXh7GD5Z9j3DWiyYMOSugafkl9ipvhOm/nlwFiaqD3xXQ0ovaRGPcbZyxjli5qcPLIJhLQ
8IL7QeNDQOr7qLrwq8LAawymNndK9Bki/QQeMRSb2XLLQ9YQm0e4QRinvXVK8MyGc5t3ZLpYz00N
p6Vb+vypigk1TNjvaSVDHyuTM7bPTg1y0EXzuQBPCWidZ2taYc2V1xjWWq+y41wV7YVl4g5LPTgM
5DvIFco4PTBL5Li4DWjBRC5+actZho3qoXzpRPiSek5+eKfXMDAqVnoeppPtVtTBmXiCWPScV5o/
rwh0pUsR62+6hiG6BCu37yEcBwCu/ZU+Gva6sSZWozbejGTSr5lGF5f5Ynlnn68VNkh0iLccsRCb
RHt1pILUc3WfxZiue4zz65SVGqpacqMt9hmcpy+shpV7TIsZ22nGlMMd9eqYjtMbOabjiuKLVhk1
rJarDPC6fkNGC7zBNnK2Mo7ZwJCobUdLX04c+mFtV3ThlcwZNWTpmky9nibwnKOcMK7gkn4nVo6m
jJnSVMy7a7fpxxsIRx+uxFo+IREHT3LeY5rC2HgKBMMIMporUt8Old3zsMPlhEjpBGVs1QBz5guj
IYZAlSTmYFcAed+feVbj6C50NDmtGjMx2mZHS3YgPmXtd6RqRMRddi4fj1f2z0SKkCTDlIsnNNFu
DcwFW2P0AXA0+g02ktuqqZxDXQCozAWtZ6XlBO+Zoh2uSScjEU/J9l7mMZBV/qVbOyE80W2JhkIE
MYZyaqoN8vd+o9M/QYOZHrnx32WZqcCIDDYoQhmy0chD5gH9iq4sOSB9MZwKQulWGo5GDtlkW0Mw
/0a+xge5jUkI6g+gpwcvi1EtHrd4fMYdXF3YKZnRdgmqkKzCG+0H+Lq38GuAPF/h/W1AqBfJ9QDc
Ncj5bOZ2AaPRcv6JdAyQYKWBZ0iLyZQFY0jhHc48LUCC3XIh1UdU0MDVtfhK2XXzvfZqjbw/a9oJ
ug1XkYLFw5iAtDWCTlxRDGFkWSxtNaGcmAA+rIYABTk0wyX41GtDb55kIl5Szcm3XWvSdJbVEA5j
FQfc9IzQSle7qJmhAE9oPhAkszj79r3vF/1N3EFanVxZB3bPpmeYM4q6OVWr3id5AcvqZ2O7kNGR
ba/Lzrcgr9BsRTHeEKgIyK7EGlQ5xsEQzJyXxMo3NrG3aw6MKK0jNz+YiLq3VZPk28KLi5vIVF5Q
pHVxysoFYIoCNju27mdVRy9Froy9ssm9HJLhFbfLqwILtl280Q+NocKwYxFiNCOohqrH0CtrwLq0
dJ1XPcihTYpIN8B0eam81rxp0b1tCBdmBuPnb7lFP7agtRlKU1nAx8H5RC4Q/SEhzpIh1QWuw5uu
dLpA5AUphhpDk17tCwsKDXJH0qtK4yOBWRe4EhqZmvJ1tEjGfaq8oatyzRn5QZto9HIB5C2yfojO
fhRdd7glIGERs2TpVnnAfLxcJGOnNlNS3qJhAelUeJEduFE7PpB6c6sm07i3xuTaGPz3ZMoOA1lg
TJ7z6jR7HG8IBHc3uR3Xm5HpNYDz6QTfgqSnxv0g+gxKkgMuJ+7yXWEa2hZGF5xef8QgpAN6s50a
OA6kt29OxOUe3OKbP3IYozqXmzR26MdKCFeJaWdXsBDhhCX6mrZiHFg9RMfKBtUHLcwHvllk4bkJ
CmO6NWFmwRKzMMmAc4oY9VSTusBLsk6JawmVYY1EsMzfmeQfzXH4pvV6tPHw5K0aBrnBGHcsjqmO
BXzpbzoTNnlUPSQZvkcoOOVjprMN5n2aBXRgxNqKS+TRiy0vmW6AkB2gwLQWWv7c9AY0AeW0cs88
+c6FgO33xCk6C3FDi+S+0Ud7CjqzvQTudlnn/l3si2w9wG7mdsitXX0eF7V+/nSGNhWqSEn1lifs
DBXAFiJbxsILQctcTTDbp0BNg3WYsjh+4+sLe328PKUtluO8h4wX5YxmprLztkadjkxju+kmYqgZ
6q4EKq5DYiVjuDp0Yh62ka6FuDPOtMlK3DZj1B7mXDmhKKceQlj2ErEl0L8eeeRKe8uWua+09IaK
eB8jgtUy3nCrRBeQxl4GZKr1e7k0T3pREvm6jOLojs5laYvy1tY1683mUSIIa1Ev2WxU88oagRpV
kFCBBqXq2GjkCpqLzvbbLotxaIR9HCEvME+tB+ofTrq+Qwx0bhLsS0zdQJ2BSU7rCMKewbdATky+
2XJ40BVZIRHaAxJya/pIFaQXSRsPiWw0nhgAkZlW9gzH7DRiUm10u4baHvK88Vog9TcLT91q4A92
PmYyXzGaBxDrh2MzpmAsqtS4ZGUqH8opMXZtP7sbSb8NLMaAAR2ZynyaxfwORCh7ZWizBF6a1SG0
DkKAINRve9AaIXxHQBUa1Va+heQhLurW504D5LFyGbd0ioEhp5Zpg8cvu1zyCNJylU3xda65CZos
ixHLLKniPYpS4XOI873ivu3GZzcyLk1p3CWpU28JAxmOoAkx1uruTVN2egDXcNerHqak5bymhnIv
aB0wmWrIFbVsUj5HSZHgjFGzyabmsOgEwWtT1EHgg/U32YRJZXry0nkkBOH6mfimB0PKgyVGeLR3
NzBG3nvjcoaoIyUlsQQikD/LIFYclCeTwid3SDA2OxAavhyZXi4vjDxTQhYh3DndAX4dZW2l+j0K
52EFT/aMs9v5WepvJjlcRY1bP1blcB833WcUp4cJHziztuYVFes3j2jeRUaXSvinaPJgEEcTKmyy
djg2QX2Crhaf11lCJwdmmIL6WiDifvGKWHzyF8pXOGo8eUjFuoMkOnrcW2QL5Wufp0qGWmeOb0C1
bQPyP9O/19xunGJn2SkhIaIHMM2Bop3fdaMz3013yksUKCRGsteKtd5a76a+vOIePGlx5q58UvfW
k7DfuLQyLCqtPXjkhYJMl09NLhixmQojz8BAbiBb49DbJgWu7n13RXRBI/mCyBAyqFLDvmijjH2p
ij5nt75zhWRD6t+GlFqJmd87zbE16X8U216XhcqG42TEgmSQLGIRyiKSlSTHZsVGTqYPgb5tHjF7
z/OLKou49QzjOka9QYzWfIdFm1ulK78tpfmaVWn5QZH3UXRZd4NT1Q3hhHUhtP8G36t3s/QgHN2+
uDHLHFZywz3N+IEtQtwhMsQiBVDWbJYmdJl0CvDnwchihBE1n28iRfeg0NoWVBCk2ik23qoc9Jc0
pjJUIK3IZmquGRc0K002BDQrvmSrVhwBoHVEZVbTStblhaUTw14knJqMqYkAcZDAe/Y0hYkuerK0
s5tpNI6cGcsz5OWMYB1v00Q+E2ZsbNwxeiFZhqdXT6prYfZvs1k+aiq/UbFzJLpqXtsgdtYtRLHQ
reYHb4ajb4zlzhKwgUgnvJaDHV0t9nKqbG8/zwmcdRLRVxbIsyDrdWeHc+2g2VSH8C/oClmTv9cT
7lqCOIfQpYu3GqIlv5Gq7AMc3t8q0m6JWYxvnQwtR61nO7jm3np0rVM1zI/9Evsbr80O/ZxHQdeN
4lL1JBHOanov4u5sLNbHoB2S54HaHtati0WdoGNV+WsuE1AZp9rFlXVQGXy7CozftsycKEBblW7r
CDP1mAIYrfq8DSEG7ugJ5GFv2PiJzeIlt8xjMjYwYkXz4Bi0T9J5St9rBx9v7+mE0xgjfDvN1KDt
IKNNHJIwhsW810pi84xzk7xVThlAhzy5msmXICWEdpV+Y/ksKBzSCSzE5GwGBYc4HV/1xiWxMnUv
h8J+Jmv+Oz2SDKhTc+tFXX1RwQsLhQOiJnJrsixSvFseaW8fAMz3Zud+0CY3b4h17x8NL2rDrlJk
2/gCN6hSDTTqtDvMST9fjI28JpZv5w1yOKXNctI4DG7gn3HH+B0r1OLf8PQRjJDClxXELhp93QFw
ArC1ZsfhPOA5iU1haXj2RaPSmMooc84m4iGCzDc8QDBH4tKQFjqS5Sc78wniiEYWBNqBrjVOIrHv
RUpssJfZxaULmGeXquySSLpjpemU5FqGbAKCqWbza6gfzbcEGZWKByjVsyJJsWzFmni4KvQqh+MT
fYyTROjByX4aiVYfx2ifAdsl6jX77gAEvciX9DZz/E+ItA64opEMqNzZ6rZMCKvDutp7pnvRGlMP
THJgk6EDEfQEP1DIADSvBPYXqdzliVZesYo56m/9oXJJvcqKjRHlPZ0P3SHhL9KB0VtQdP1WrEgG
ultI8wscZb/TAGqC2fU4+/jZVdJAYHR9HsgZqBb5aXI6dCnAV0+5dTg47RLoc1VtjHR4VJwEoM3m
18pUJsgsB4IROgHOfWa9zc1lN6Q/zmfqCjLYN7vuLlEjP7lxMx0LezLXPW1zqMOeCCNtxuifc8zq
Pe/KllULssj3b3PXelOF/W0QvtzMqV/uat1TYdIQFY8kEeBlGn2qoj6Vuv4BA+FKkbe7QqpxReRX
tIppduw02dYEGXYx12TYeR1X1SkStV7cTiOoxbxNUYsGEqUfigrXv5o8v9+Ss37Leeoxn8Y5HGlc
Bm5DLLtjf/pljfhpOTd0s1jbKmRG21br5JGAIeKMptFZNbO6QVn2WpcaI/6x+BQzZwm3pGtnQXlh
t1Qnxx+itXZWz2F2vJ8iTrhxPl13Xg91VvNOTeTnoZ1z8/dKDk9NQ1cDwlKypf35GevzXW5TAcJo
89c5RM7AUybwazNZJyaIX9WqITBkc2v3Zr6mUf6ipwZzKTHHL8LNCbpGHYhikN5znpDHOKoRd7gt
y11RdwS65fJBgRsLgNRTNqZjy5d8MyBDYtwYHnF7xKlbIZ41doz6unXGi7ggN9ikhbdot3E5NSuW
RJ04Nq+7PC8+XT+aRwpqNL+2PIdBjGg5CzsHnrykG1mg4lNLQakCtWuHeHzajx6iKrh6/flsetng
nGfVAEZPZm95EB6eqz6F8QdY6wxB1DQ9NGza5Q7NFF/VACXn5Z6kiWpTFr717pBcu1F4C64iY/6U
U9xdgJDYEXwi15Q4O4lEH4bk+LgApA6Iaco/I99QYTNkJlVu2qyzPMpC6fgk3bXevVjyPoSnWZ1J
+/ENq2YceLCJwrmM9mVMyMo8t6fFL56qUWTvHQM7gkyyeGNOC+OQBkVQYx+0fnzTZbwrRJ7jzq4I
fI8ftcou9jFKgSB17CjMFvtI9vZdTKj2OsqybG3DBof4eurcpeQpAOZdx/6TJtOPUetItBzh6vpm
c8+YN7m0tInDYS0BdVtlEaqmJ+IT3fpLS9LaoXL9+R6snUtbpSzPo5QkZ1o9wgZnJkPksjmzq5ta
F85D14Sg3j4LmFBbgpeuSp3LLXwCmBepdjqrMNwt/To2vNcRF07XWfWmgTqYzmMeKmwmqLSM+8kl
xRfrVXyZRQi3xs7FqJ/odDlK/VENAk0n4oNLWZrEkzNhAGNJDDlKq6u2859incMNO+4Jay174hI9
Jhp0ZlmOL91MD4SV8cSE4qazK3cdZ6xwdewctBopr8MQZl2nBY00Z+7EnQVTmbEanRnnyaX026vO
CGoCCANnGtuXKc/ZzOzkNi5ygg3dCpGg7t5ZJIqB/p5oJeYak+auJRmqMarLnHQYN82bm2U2uUnV
6F/ZecJdPRXVNSfAhoBgPEUrq9HDUSNEB07ZYZJsCpYZ4+7WYW8YFohQ8tHccGqaRycinAUoKjjy
ObmR5yELQSMhM++XPIL7Oo39N2mrnUOLHNpwdTLrs3q1BJsdS/ssicRjgwK6yRAAz1uNGIRNZ0XX
UQedJUl9JNX57LVB34ou7CY1QrSuzbVSBZLcJXXuahoLBUELnFzxYlqbWeaPo2f2lxrztkhKf5fB
UDp6AxcvgaWfl+Op0uWjqsQ9E9XnToOm0lRDdQFlf5fH2bfEzIJiZpLskfAaMDjcCZn4J99HngZF
edvGrJMDTWw+j+gjrfWPmLFC6crHOEYYqk2MW/DKhK5dA5jJSJRtJ7o2mvA+HPakOBpB0JQEeRlw
QJ0sPjSNUwdan51YZQHwGtG30TTuCK5vr10Uz0QlWt6l1s8nVvdiryUDizfsqRUHepJSI9OHpiq+
F6nprGOyrPY+xJuV3jTXfeR8633CIuCuPpNYRAthpMYQaXGbufUB0ucR0hmAIgKxoIhJ8zA51bte
Emba4rainadZG9GP6W26EM8aWd7zUMTPbUd5J1R7V9rcIlNK/2j0P84WpRi04zafSOUuhdbTf+RA
0Kvl0FXG69BEtxNyxjTWjp05bMxcuCEholCK4YyGTpFCi3ceija+awzOTcI1XqgjMw57yWWRdo8W
RYSD4BRHPrhNyaiib8sPGs/5NvLlq67VW9eT5XZurD8IDP5qrUEnA6oDO4hNMLl5lqn9h8sF5H06
dMgpd1Y2+e8jkNyLSOMxoZ8V7cjXbg+Gqrr73w/2vxBQYOUDeEBUucWp5zwC/48XlaaYXSvLQZMU
BI5BV7hPesLds9gz/2C9/+qVqClcFinheLr+yysRnKgkqP1k3xRxgVDe4I7pnTReV+ib737/rr4Y
3J+FiT46mLOL2jrrVf7jXaWF0U418vs9EUboXjXlSRpmeYvtNcIlf8tyDVsngx47b7qYTWbnALXT
//COv/otsGJi4cYY6qNY+Pm3MJzBqif6DftOgA40C6m2BZxyghlFs5kyAuXdHzlupI9mAKu07A8S
0a8+ceRlPmoJbIuOED+/viy9gTyRNN0XGoBsJVCcq9GUNKQL7Q/ylC8klKjY/u9L/SLKSOjpeOSS
pXu/kcXBzZS/t0HZAdkZ9JsGJP4fXu+rtwby2eZYhY2QIubnt6ZHrSGGJmaG2rj61nB9eVFhEjuT
qJnn//5m+uq1EGsi+kFhhfTll8volLUyZlnFezjA0Ss33V2B6+aWsMvyDxfsixXgbMGEAWgLZGP6
L8rQEVo2gRRAV/NFxkFiAItuVVSFNTMVwl7jtyZv2n9Kt/7XT6jS7ge69L2WSwv5s//lj/+9/aiP
r+VH97/PP/Xvv/Xzz/z3fV3yv1//yk8/wb/7r9ddv/avP/0hrDDisHV9tMvtxxkG9z8w1fPf/H/9
5n99/PhX7hf58Y+/vddDBZ3/9iNO6+pv//rWmb56Xjj/zWo9//P/+t75Lf7jb4wh0zF9/fUHPl67
/h9/02z373BXKKfwrGOih2nxt/+aPn58y/H/Tk/ExbXLJdJZxFDzVTXcA36MbyESwhCGC5NwQ/fM
muzq4cf3TPPvPPsgXuiWsR4hvPzb/7z30z/1qP+8HF+DZVGnnlVH/yFcZbk2bOQHwCGQ7ruYh3++
9/kdKLQHTw89MSAAMJFZL7baRC5dj6ifmYl6VpxcN2m6HMyBQeb5r/z4z4+v//h/hd+cpqps9j/+
5P77b/gz7UNQiVgfz1/78QNWMsmjXzJJHnIixdPmYZDCvU2LKcCeIh9+/IfTQc+EQxZ6fWJu/Ipt
eTllc1bcEs510xKabRdas2stSifLB+SatO2biHEBkzpxyw5vru0qZ2BVaN26UuYqedaILCHv1qNt
QlYMcy7vaA0CwH7P7D1qpsOQIQ8WtbbOxPIyaT2ZRHArdx25lLshU8UBTcJ1iqbgUBMTMlYcYeY0
aygYql0fmQOf28LL27DtqsvJNzvgc3Z2As4ceIsvbk2dPIfcMsKMeKYtMwMiJYmAW+Fj2eJbikOO
OdmmQi5wp/S5W599sWGlmdWmnehJ5u3Rh013FWtmdAUQ0bhy6Xh0LgNCb7EhUvbWhZzvMMGhpLN8
bUt2saytIYxt5WFFQ+gBB85f5WxMJl6/Fcpt/aXQj9NMdmkTz9D0MxB6be9tvYTMKhLmGGShXdwI
0zlpoyT5UXgrt0WDlAtKW4dH9PpMURpdO95yOSZNSyiSOCItC8y+oXCPfj0Vl+W5i0JSzs72ZUO8
fBEOOYPhNCJonSQOmpem9aDjolmRCndl5tMLvRsJQG0IOSnhStTcrRXTuaZ78dDN6CLJ+CR2EzR+
ZbXEFdnvcvAuxmhZVWUvuW2Xp6k0brSEcKmKFIveE5c4Pqs1O/fVjFuLw64fTgaTStjGK41zNuxt
boPxilnRlom7xeCQBiLk6MYmIPRcoOf04XOTWE6HaYmqdy7sWnw0T32hIYn14YCOHy2dxaCY4it/
gNpRqXej6azV7PafAui0YMgqav/FXqIkMJaNp6kj+aIh84ZmRcasqN4tGHaBqvLnxrzCYPWR5xbt
vMk+9G3LLLITgEl4PzAnne5oFIL4vFLfetLfIk7QIOVYUeBWz9x+jHLHFP2Tm1br7DyJrXK10RI2
AfQIm9FVMkRJSBXScq2HzH41F7M44HNih+2bD03R1+rzN2/uSBkWbU3ysS0uJDIFhnvebrKNky9x
ihk0RS/cGI1Kg5ZuGQaPwJQu3nhy2C7aZdkZExj56tbLudd7U3xjQOJviSvEwjxzIedi3cbDTtCz
R5fGf1DU+dsqJWuVkxx+HOe4DHlGxKwlyCzIiKiQrwuVxR4R/2bsppYxfnms4LOGjt66j5Sc35Ai
OB8apbPPMjOhVhZlehCRZ6/QlrjhjB9xLbCYjz0GTEsMe9AUcPTdoDAssZqjItp2WJlY1L9PPCrc
6VSwljZeTFl+KCLxGouSiLHuDldkTmHpfyclZ1m5smOw6zbmukMdF9nGpU+NtxILgUUEkl4OZfIA
q/AKQJS/MgHOY+rDG5pGB9rULLQupUnaVXdpP5G1PR0jUTx1VvquRPLK8h36Ua1CD7sRXdpx5UQx
fYuKYIW2ULiQ7BtwhEHVoDahl+msQHp6K7yvpJ5XxaMbafrqMuknlnG9ZoTuRLtW854z3Wd66mto
Gp16XTddHorCq/aMKam6BwIOoo4RIVFZHTsWsnpcMwRvbWEjcE1atFBKHRPHGvbF/2HqvJYjVbY0
/ERE4M1tQXkn726IVhtMYpLE8/TzoXMmZi42IdfaUgkyV/62aobTz1sxPPWsT+W2bIfn1OsopTY0
unnG+FlP331j1reFvTyhCzTJms/21fovE8ytq+V6YF5xL2ye2AkW3mkXerG5rSne6lCEc5GzIM7L
GveZZVI0CC9XOGgGR32fu9MSDYALew7sg/U8CWDHprOeFo7+1DU0oQqaHCEFOaA9plrH9T80SesP
3QKviW+cGgs0pYgzKmaEcRZdRYFrQPopQaXfbZC0O9MGehDqfcLhu7OWONm51FWWFrIAdLRIOXPq
b4ZP3Sb9S3hQUJOxs0s6hFU683sGH0qfRGhZT5aL1lQJ4KliKV+xcN97v07PIg9Qk6DKNRKgNsjo
pwLNTpg5K/Mvje3gB38Vm+lLdUUSEB8Wx8z20xR/0RYGquepaCJXlBerNSLuhJsQzYOSeRc6TRDs
4rrBqBqLSOJW3Be8mtu6UJ++PnaRJOIhWOaDo+w/QQwHp2f7OGusc0O46zy6A9AL9ZDKaZ6zGD3d
nImtHcBOB9kDh4EKbQGhrwgaKEODXAmtxZOhMj48c3mXJFjsyKg6ixZUqyk+pqT5iucCPb8+PtA8
sc+xdlG4GJwT9qdGrz7MxAi29OI1QU15G9QMivX9QJkE4KuPNof1dP1GgZ1HppvnBw0pCO1HHaU/
dXKXbY84rrA/hhosDIrrtcqSr9JE5VUOxFvhmqieVJM40RywI+eazi47I7gHC8FMagZUchgKLTiS
zqsnxBsZS6RdroVuhXFjIj0Y6IHcZD8avbO1BUW6XbCda5zu6xll7quvwZ6KzRrqtDGheAqtal7p
zdhV5q7QTNq+wWZCWlH3Y3EV44SWNuhCKyB8q8Oys9TJizHCZxqUVmzGlkZTo5A3CoXvPUV/XhaS
EfCKhuNf6SAFuozIa/h92727FDQ7gYn2lLXQl1qK7dxMt8bDqMjajjFq+OUKRGfklf/t82CneKK3
E55ozoz9i6+GPNRW4YgfJKgNwAtQSQ4+9ZEKNK/zdtaqtY7zO33Lx54oxY3pkVNgSnj0hLA06jJF
OP6gX13xb07OdNfwC+QW0fJrZnbSTCBJjnVTRnBzDMAfV9/Yrf9PxzRLlwsakqW+WGn+gYGWElvw
671wULFadJF6xdmovuzCFZveSb0DnpRdTQ3DRjKhKlsvGWoGcobj/HOobAqubFpBZw7rXqVxz1Dx
lqJfyJ3OZ9JotnWrX6Yh8PnBudUCY5fbbPisIRFCJjj/znu1u4ZEWZOJQBIyZWTpxdLYy6xst2j+
Ze0bl4bmRHrm2JuMl7Z36WWiRxj1hmZ+Te5yFpN2S71RnoFDo3Qo4s3ZppS3yykY7duF27oW99o/
t+DA98DWHmuTMYzyKhR+pu+ExFSjBKl3+QuFIfBegfarTtp569ozje76Eg6m5u+wmb1QOP9t+M3n
3Fo3m70pcPSrW0yPVYbdrInz04jQOh+g+WR/IK/2ldPI2sDKR9LmrlsaKzh7R9eil6Di5IrHr4nW
H78kmi4cu/67m6o9nePXLrC+9ACw0XG13YIyXQmg56X96/nMhWL+xLEXDtPw2HuRJCYHkVD2rjeZ
CKfCicxRPi7mTE2eQtC4G4zpphImNeSOB2cetH2tFTS3Ghe0fOfB1WjGPk/Gg2GZiDnrN6eNudWt
Yhur/snTXKpKC5tuPmfrljm7ePE+sBLSQH6uLWIDSYhA+BHJUb8mlOMdrCW5KzP/R3PLynXuE0KT
Q5L461BZ8ZH9eK/65lgM6mQjl5b+o01+RkjFgwfGzZCscSgtTWQNBru32Z2gbJEtIArL+l1ZnzO9
mQ6eDctnDTC9PdWdYuzzCPHuvDURbqMdNejrWAXtXk9c0+C+yt78kPwbaIn5s++I8HW8ft/X3FyZ
/8iQdu7lmQBjFfpiNHZWpb/kfXBqYwzus/W8RiCF0uHMVGqbdlbPvaPaDZ1328Gt8wOFHb8HRIei
aMgGtod410wedq6139hERWFajzr52JgI3uNgQsc555R3Fk/VVA7Q2wujAJpusC+rPmAaiXCm+HDc
iEALBvuoqFyJvwOm2pvFIbbpO0HNG7XueMv0mngRcjFfCky5O6KSyltN7srZ5l9u2RccNGxe8Wbr
BZE4DWHl9vQ2z0lBBkQsEJmgdGPIayN3yH5rYzMidbpYU2Uc6d2RJ0269YnEQERwuYoGDjgaB6qT
+2rrtMul3eqlwcRO3GH/DwwWgYtB/ynsbgAlpBlFhPQI+/8UvzWZ6UM3WU8u5T6kc5dPk+FzpLG0
i9HiFJBCFkgpu/o0rBeR2Vo0tXTVTQP5Wenq8SB1IWGmwNog3VfH8eVpwijfDNDZU5y/jNhxFrR0
d+Y8hp+ifCsWbd4rYzpk88iRxaONp+gURowCqaE7rvreuD79XIhykadBzL+sBRPKvHxaLi+1k7R0
cRHxVa6XhuAIIUfCIvTl7zL036SWo4vFdsHyNeynvugfM17hgBh10pVeOFPtZit7NVExllK/L05R
HVvcZ6QGsf5kDSoOLy5PJTWb3ohVaBD6l8c2cqHm8zIKnXkwbf7wiCrcIvJm0TA82802c2i4Fdoz
d1Cw9VDa3hytGjhPsWZnhfd3ahFtMbhi3dFnqjrb+i2ZxiJEBExlc+bLNT5mCfUYopM76jZ42d4b
Gxj+UTxAe+RX4gqf6fktt12njlM2uaGRlgRfDB2vmZN5DB47kgzkg9OzMDZ62RC9HhcPX+VYO2wH
3YVWq3ybzgsbGVHawEn1DiRsvNixtlckl4cJtzcS1BJSpNDKB6tsKnRPltjMCbVBBO8ztrRXmxPr
Gs+3hfVAN2ESKlD0+RhOujntl/KrUiQvdSIICKTw1KMi15h63PZIGZaOrroYD8SEIxCEWgM3cMME
d/gVni/nvBjZ8ntIqR2ltSwsksZ6INDcfAAVhUYo9HEzVwEyDof/7Ux/G4HuFqtSVGKXoQqpUxGN
H2uJKFT5aoROAuMxwAv8SBLXsFs4GYa1k0RN5uQRsDUl03aHdqR3jo1MBiZ97GSFQ9uXbFI0K/Mh
lox+U+tASFUZynnZFshYFwLQkOFjI+mGg2xfYlul58GZkCPrK5HzzPZt7105fhSapqEJzF7HYhwf
Lc6ss74k4EDLdMIp+K9lQQxLt9b2nftXtcnVVH2xh975MBtDHkwncDc5c9gmNwhYF+ZagMTPkUnV
P9rqj27E09HQuq1VJrcKUnlfu2jGacw8+PU8XHPjNjpkOJRxXm2W2H8y+8l4HAkviQy/zdBucGs0
TUPx7dHLFeoUkzLBuef8lLvXMaUWc6YRnkGM3XhJb2DFRKGnk3UaicM8xWAzE71jXYzHi7ERKonD
Vxj4LKKtPJb1uzGDruW58dtTYjkprEAnr+L048ip38zN8JH2ebsL7IEUl9SIfC/5aCQak8TL38ZZ
ewmsoN2N9kzURTMfYKWD08+FxDZ1MoqvAtnZtzvoRph42r6wa+dkKq+5Ob3Jo9tk87vwiE8p1L7j
aP2ReC0eltKPdB8gJiaZIyyErT3D5jZW95rWfvVd6/hAWrnUj0JixCKDhDsRrSsI0nz3gtk70hbi
bzOE2Y+u2ftPXjq+Oe5MXQdbIUK2+iw9v3+YJ56XEY/cG01LDBUTJqc63/p24VDeu3wj/kFf5SbI
iZqgASKAdtb1a4Eq5kJpThf1mjS+AYcqgTOpiJ0iEubohS3CohCdTILkepkOWp1+9wFaw2HxbI6Z
rblznNqBdZ32BRv+k0DxuidyKNmm3bB2xOXxnqrT9t7cCl2L4BzcB+I7vIdO4ZARWnUosu2oLOta
NU7yVEJG3YhLpKICpDBkY7F3M88JoC9wkSbSJ1+nJky5Cilqk1zryZM4Afz+RSimtBLlyWiUdxfE
YFMaJowtgr2u/JVp47Q3Zf29zIISpgV3XzL0QCM+ffQbZGKS+lqL0mYqxrZL18Toj8thuC6lM1wl
cuKwnInoSLoqR8qGQNAssd9rixrGiORWGq5lnkb9Wi9NDWu7WxTS4jjJqQENjDHqWU1WQTgpy3Fg
hXPppVd/7vIoMbEyqQGDVedXty5Ynmr+JIcYRc616oz/XuiYHY5G618Ku/i2xsHeQ9l0159LypLJ
pFO/VOgGhiGjr14G2AHWS+q65rRp6qqn69x/vrrYnQ/t+q5FofqVZ7W//rz7cymT4kE33IsaaOJu
Ku+/X/Cft0gcK/0xuY0kre8omenIfagPhNCWl9rMlrto7OWeoR5BaJT02wLB190qe+c2yasSuX63
/AJRDQTz4edd8t70e7n+I2uwTmKplj2mq4dUTJRMF/z+N8+lmLKYQVhqYoNrAncY9vzhVI/xUzai
ZdtOYjJ3hugzIvOdJbLLZG1mFea96ntKd2UWZabnHml47c9+rPXnqoK0g5MpI2cU/dmjh0Fuft5s
ja4/Z3ONksFGTdW0XnfOpIbcn8KJ5mwcfz6iFRbEZGbXIbt3d6btvTv/vPV/F5iingpBx9sYOLzO
2KsemOeJa6Aq6oyfrZKrGlCLZolQJdFtITcIRXFDl0w7Fs5WoK2yWDhOYj6qJ6s+F0Nfn7slkeef
d38uIkUGYxvBdGhmIaI1cwOVlzqOrW7e/fwxn6b5CdHwhiYu/RVZSvOSB5yu3Vuc1xnqRBFQhLNX
KbG6tafyF6v6VYSSGLJX26vmnZzyaSvzht2/SJ4GRr3X1E3RnFTaDalk8TqW/OAOJ/WT0SGTInfx
5M+YJ9Rc0orqUN0TxIjQyyVQVw8R11YLepvMBhCUDh2+qctra987G5wM6CuN1trLPdYuhZYIW8zS
2/N5aXixCFUN1klOhbaMHx26Wz5snDsIOmPaNN3lS+ts/YnKCv0p7e6O9WAm/Z66yOaWJTGF2aV+
zdKM+KbWPhVzG7zZOVvLpN6pQjZvKsBzIAKan3s/v2nzh8bdeAw0xfPu+rtgqMid4uV71pMK5bJM
3lHD38qqnne2ezKLFLliOpBrpounDsvm1pmoMUoXj/OHxLpIzFCqkmOforyUSNB2reme5pp4mtQh
mKo2T5jgWirxGrpKS3nQiCPYdRYP25jgQkWxHiqFMBncFVUio1FXlTiPgbyQ5OY7p2TeHo3lrHnc
QoEea8zFk45C+aXxsSqJ4eplDgO98KM0Vf2BvtplXTc3zeyxIC3OTJt2Gvpu/0aIUr2ZqoXTq3L/
Nan92vdDQCYXi6Rj0W6+eKDdgEKJkQ9Xn7cxuD9WI7hC1f7j8Td2oWZXUSDm1dYHo7UMRoWmI/s1
OuogPA+RX28g6q93nsPJzXPonrBHA32fi5l++WO6+Bt0an86c23eEMMjlU4qsv30StBdvfdNaikp
yGhpOsUfMkzx86Iym3VVEfQ13aiJFmmubb0+7/cLIqs59/TNPGtfxBEyYCU9ysAOEVwV7NyApyXG
4IFGqA7bJR/CThZiG5AYRpTUgGhOFoQyDyiWWmEisxbWb9EXtE0TEBCnMet81+7Rx+I5lDRa1Vp1
SZrl3VTOWfnm/CxHit31OYb18ti6uqo4wCzxSNR6pGLNf7OhgCT2iUQW2gM6wZfRmTmVYwxGFaTr
wMYUUTepftTbRX1SfbxXqrdC1Xk0fNv2eGb237jVArhYVsSQMcZx9IlPA6LKr6U9e9xpsJK/Tasi
zU2zHgpHny6CRIRdppk7v5mcbUVi19ByPMVuVNzbJr56xNHSbdM2Z4pf07cZeSC2wpg9MrDm7Q+T
SF8Iq1sTk2LvxzXy4pzQgpqSNIGI8jiv9GLSCP6mQT7unUrKV0sN2W4oTS8i7IoKW79+Jb1o2veV
TTm0PdSv5tpMbFKq8Z/P2mb6JBsr3WOasjZFY1avAbKMK0zpv5/3LLuy7/Hi3UoZpFEVZPPBiD3g
0CTV9umU7gbMDa8yVdjR2Xp/3qtihV7brSyWEgLU0EBjsyuSVwa0n3f62GAmZInfSudvMsUXyZwQ
4u72Qi+3P1LHQoH/RZIjcpi6PqS6798cDCooLzWMmpEysrcUZCIqZ0OGnnJe6w65QbA0UFkUeFXr
QgNLgXpqNstDWzVPbkqL8cAwGap0eK1i84S6/IjYKYjQXwqYL+YYtFygfh4YB/4K7E6EMnjsW3WA
76965DZBBBVPLbwfSqw8mLNHx+/zbSmbOPp5F4ZV7roGwMlthdj3hYQ+W7/u57OTYy9H3DNM/evH
8HNxwh6CWxfry6WNx0uWjnWCuLrIH+LmgTO92E2xm0SGS8pEk1ht1GZyeMDe/TkYmTqNGKMfVBz0
DybGV9MAIoEQacOfjxto8pC+BdbJp3ZsaM1nCiF2qQPDiqMYBZp9SQ3p3rOuULuKTE87hbajGByg
KsbpXNMDFBS1CPtUfVABvHeo84yGqWNPNtL5EsRfJm5QaZvLqQ9YOnXpUAKXTGFWD1EjblrARuoh
luu8S1YA+7b0JW+E9ZyXcMh6Wm4nifzI0MyXHiNu6DnOWfsl4/5p4mFt/bR6FVbSRIDyHCLJOOZM
DPaqCOi5cPzHm0srVfsFJBHcfy4qzkJfJsZuZPAK/aAajt0MHAo/nd9ro49sTtixpD28RiBOdjga
zNwGO/LBMoaORjlLdntMDtWuWVwPfIXYgTS9NITFRzEqk2NdSrDRbnpOxky9duKOu+ix7aqDNoNH
MkIz7Crx5ui4IunGvfgxluO4NE+lmeFwZ3HHhDk2HPaWi96in8Yw6V0NFoBNASXXlqN7buf8Uhj+
tOum+KCqfOGUnp8af4tsIY8y277L2Je8duk/fxIvDC+9Sb1wx0CzrZleHlJzvC7WARJ75xvxGw/9
r4TA5APCv52riGaUhomXDAiyzq3NLKYjcOErkgSiH/I48grxx+gZyrTnMe+fHBeBYmxy3067nhuL
4xLoyCj3HTJDZsHcbUcYbVpXVemHAx64fV5f1Fh6OydvXzhe37IGZMcz3tyxy3adO725xvyrNXJn
zzcVm7IlUaUMqm+lpSOvMzmj3uz9xjuJGaQcGcb8JEoSyP2Jx7PDhLHVyo7/dO1ID97W1vwbIHMB
j9f8RmFif+S15W+dTkNknptp2BNBcxpbHxGu/eSbw2egwfwNfLewdfUt0+yHlbZp6A0KvEmU/OWB
T+Xce/Qs452rWNYDkYtt32taNCz673Jpf6vSwV6ldwDlOREfiUtps45Ddo0IGRwx4qNNLsGCbru0
1WZ2lxkRik1z/Ui2Ox0/hrKe6JL/IDM3j5bcPVnUEiCE+CyoQgwb14fsNty73WE8oX79z2zCNY0B
P8Ak2rBT5gdyKPzTVBpirVhJzcD8zXAtNkn5y6hGSMAxv9NbB8tMNmuKtCSd6Qjw209fsWbFn640
4nDO3cOYzmIjWNOCke54GwBUtg5grMnsSyQ9cDaIlnKOaWzvpCV5fQZWQiSwbMab1MBoqZtNWGXx
I0Eb3cbEcW8ud0frymjIFzTm45/F4GHE/83WZQt82zra+c57B4k6iPQ4EAEcDvo0XfOScEQh7ih1
X6q63U1LGhwLkf6TeCurPP9NlNopi0uSPNhjC6fGKYYmPGUp2ZgcXIz3hahEFq7ud5eUj1ncPGN9
oQCyy45iBX9lKZJdTocMjzcRrZXp1MQy+I/BbBNVkHNYt2RRRy3WdY7B1oeY7Hij9N+YacmldSmW
meGHUoimzt9KVb7XZfMu9PiDSIMh5pvV+G4EeR4b158+jTXjwAcEGwbbZ6dCPVS/p4P2mGK8V7/J
0yKlZACrIjMyOU94owylXcw0vns1gTlxrT7inB0eNkqf0c+sP8Ai/TdOoKUr2KxkQAxy0z7rRX2z
kCpM4K6QUxynQYDdqgs7J3uijXQH3Obs06B8Cmq3CoGGHjBAGQev03ZTA0/ri1d3MBW3EvaJwfpH
1OStSYtHHsNosBWjKWmg60wZFcTV8phkx0RqtxwA4hQM+87yHl25CCbibh+LEtCAsQO93tXj3F1l
q8Qp/QzwCEdrQUU1dYI++uDX1D2bVYUZJUj9yGKzxnWoNjbt8FivYLyqYkv98Dmz2temZFUvEiz1
ieeiDyGQweydP3o/PoxAfugbzDec6RknyOowY8BnrS+4t1uTk0/Cy5xcbTL/yaxxyCNhaFs8dSjT
5Bc8vhlmBtIPRtIx/7tqaGjw0XaqIspGB0IngW9HuMdWWpxsm4+sjA9u63/W6i2FON8GC0Jo8kZq
xlgnKsoA0nYaL7MyCAIHo+jG80ypCblIQYUyxPxbpFEC3MYJl76pjjTesKHyKtHXfOMltOfqucxx
qQlHcpKrReRq9m876awQho5l7BH1AcbhusnObkp5PNz/Zu5cjUxXMgIN0FCj6BE7TSqJ+sHC0jkx
ati07SEA2Lbsd7AYWVj6Or5Bq3Gwx8/5luyOYZOB1OtlEp/rokeKlYovh/yeDfotciWMK3zqL91h
aXL76cUURJD6Yz5ubDVaNFoNTWSQrZB3KxJeOufRsM3tpLFpFL4pzilrwn6qDWcfq/yac15iNfBZ
cQSpsJbho01qjJOGYh81OgY8+gJ3Zj3/6jABMR8dmPqJKXRLJqwUS4aRqMtass7azIkeR5t3UrPr
nXJem0Y34OOKf7Em+guZ43I937txddabID5V/XyEcE+pVi3CMS9wODtpFNNiuyPT+YnIjviEpQRG
CcWjILjXwGTZ5/dqLLSTYBc4/bz1c2lnPz71ZqbDrRkTZrQUMxwpGNpJrhfGSu00OiDnSYcvxsG9
d/75hA6qG8Kr+zgwL7nFylRglgwsE249KLWz7f+1PLM9aySNbGm4Jq/JfawK3OkMKF0Ej26diLbJ
qZYh5qmJT4iu/nvxF6glFbAEUdYOac+ytK1UVxwyn2jRTWZY7WnR+vbk+0odWhuz6aqQsdcLsPx/
39JaqzwGPvZdS+yI/GgiqQLA3ZUxGtfLz1u5I+oTwdszW6H5nTeFe4LvcCCzxLep6wcqgeYw8e1t
n5npuV0vP2+NLYbqGLpownhwNpM6OweurRHzOh9jrU1Oif2wqFFGIGePgIbmDoz4Ix0Tv9nYycK1
GlNt1zTifaAygWRx0Ebc23xixHpydginPy+2Xx3M3r3k1Fb8v0vtLto5s8/4xPHdsCjtAtlN5/9c
DO1/31o/hq/A5Y904hwMqvbzFT4r21lOptiL2n/++ZCoMRSnw/nnU2hg/v93+PmY3oB2Bl1nMD4i
LYvdZbpjtifbVsvjE4s1sRsxGQ9GQ8C2CFT/UJeqiRyKm9/w8iCn01vr22oXXjMhHnuoX5A1dnWS
z/4ZLc6SItU+JmIBwBoIIZd+jSxMuvN1xMWqS5UffG+qjqOeGEguR2fLhqE9DQzToay04hPK581e
XH5IU9qXHg5Rkx/uZLnRiOGRNQrK9Ofyw6BCyVMn8avD+szkrGR3KGMxh4R+tFdUCMuEwavqrmut
xbVXpH+bbXf6+WyuXM4jhXukg3kGFF6/gnhTfZNobQq7NZpH32++NLfPQ3fifJRW18Gr0q3fdrht
ZLvBoqWffFN9+CayAS8gtkLCoV9Tkyh3oCjGfNdHk1DWUS/kd2qTgaJYItHsZrg3q/xhislvSlxn
15K+saNY4NXzSSvMUUBoQi8OQiBMkC7DipZBU5hjg6tmlG9Ncx4R7NTIZ0hkP+drlpeLpHwDra3B
2kWJZpEb0h2xqy+g9dPWy1pna7TGjKrkATzIYnRI4proBqfjKCCTW2xkB+la/5J+YJDsDS3Mm+SX
DzzqxNqjlYskLEiE3sAfHUURXE0OpoRyYQSfqyVanOnDtMEHyRI9gyLuyeF8QptNyDb2tBFtC9uX
GrdujskTdcsBZDyccnDgmHr3IGjgSZxlq5vL787tNKKlSf7T+u7KTEVEfQLIrlLM4I672LtBsjKX
ZgusLL8mwzK33gRXMNn/lng4IrJ5zfuSOB5ioeC28qdOLHe9NM5EnagcNWFtkZiFW/XCHvOkxTxa
8SuIDfE8zkZ21RcB5iBCqSWi3KjXldr8Z+P7n3Ncqh693aoiQr9oH9NkPHaNopalR9OspntpEPST
a2PoViaeY5xsCQ7dPv9TESRgrJrquCPkYpp0knp6zL0dp9+Bwd2WQ7fVy/yPnSqizFQzPHvNS2yW
92m2TrZBznldtuBD8LEG2yHY5ef6C/ATOLTq8VoJ4hLLnPt4nA9DgQpyifvTGAA1+2K/uNad24Pf
3BYvZaDfW318UhW77+AVcFEWri9kbBtlNu81VRbhOjUWBtFPk0NcU0JCG5OrVEg4O87UYdcxmUPT
n9PJ3nrFcp/L7BPVmuUlF9wlM+jMgheLeKi8xOdBvjZTe20uAIrdgWbzqKEcj1IP+KiWIL0g96J4
8B9sKD3WZMzua6iFrMnSItSgSufQqqCM69a/8sPtzdG9Tf3NVoZ3kAmB7r56YU+7ImgOyGvDvkci
tVFtLd3EG57/Ja75VTGjRJkcb7kxbUiGJXhOrtC1fWwM9VhkIHxF2txKr+mjtPQPjYSdJIZpcJqj
7WrDrjGSl8T+3VIkEhqeQuoW/5VK/66NbtoE9vwEnFltZp+hpah36eBaJ07XBDch8bzbRnNvKZYi
WgrgSPevquZIR3RP5VWcdX1mWUgnb1MbJefYvrxZKfIPxs+Gww+xkQh2UgyTg/G6pN1R1n5HlyPi
UEA5u0NPWjYoLttu05JaERJN9wSi+MCxLorteVzzHZ2w/8wcpj/NLx6o99rSjOmhXcc3GLtbfLi3
YSnGrdYAPQBLcXoeT0mSaX/S5bcwys8CoBZBk/dZL9YfH1pxypCpjGZ91MHLkpy/dCJctZPvQji7
wUae2Q9QAEme/ZP6FSsHdMeyGk8F6XuGK1D+m8vHnNZbay5ehZES+IwemvAV9LtSvKDXK7babHuH
DBCsT5IX6WAzJ1OOxMOERyTHEkZ2U4DyKyGRgDiSDC9oZA3NiT26eOl7iFhmcKiX+ldWt/Y2O9gT
NjbRJy9dNQECtXEK+o3csY2hAQ3d/iUn53u06hcmUSLO5vabeJVPw8nudXNlCSsO1sjhKsnPQzLc
beVexETbQwHpUlQL4VGz8ZWVKvK64S0e80+40s1AA2kiVwM12zkSczCfdnwaZX7vEonz+Q8LTrtT
OTA5xot31SKTzbUzrw51FGydXhVUUdfkME82T0pfv6UcTjbr37BhgVqyzD5Cxn2p2ScqbypPqoWW
eB9NwD3svyTlifbPHLshzph67zrVjUO9YglEoVKCoM3TM6BN1Os4JFL5jahc2/e2++4SQKLHZFj6
FQdqn627tM84NR+TCQd7F8eXZRGfsfFXVETHlAuZgrhq9llrMUSsWjXvCErJ+bRai0eVz6wJ+d8A
QvfaobSnE1Y/DsO582C6A9kTRnL1ciKxgTeqDWaQJ99z/mGnUAQ2TtNGyzJ5w1cAvTW16Ff6J4So
f9vJNHZ9UcNyz0/D+kdNh/HX0DoEPU1GHnKgZazqWD2JDv82gHBBxe2rrJ6DeEo2jvOhWz0ZCYX3
6GntQ1NjPGxKBu3adENh11+aXhb8CuSwpFbpoArKXhW4HXtyXYc3xB8Xp87bCP8pEOYqXcPBPTn3
oQQDhVGdYxPRe2CcnSxdkKwupPb2axFOgbm9cD1C69iE2f4ImyOOSt+ww1bbZEgPjRujzomjqhje
65mQM1ps32ePAdxgOOPUSabzWda1HcFy8vNYFl51ECNOzXLcFe1MWguQROx4Hyw5fE0cTn72G2sw
qhNYk2asXqh55uuJ8iQy8h86Nib62jeZYAfsyPGE5jowUNInfvorSBm4tSq/C9BD04+fRdwx+ObZ
A7ITbzMlJo1QFbuO3k5XgXvcQf5DyVyrd//0vHvHNHuYaxlsaKQkBShoGVsv89QfXJIWmOSr9xy+
wazyr8ZF6KHJN9PWDySTLLuiHt7dsnqFkYdtB+5glEZl4p4Sn19ccd7F68vZSTqh8Ka9BTWx74ad
XV+k1kc+FaM7OhzVxoh1Ut/8fY6P+0VWGyvRKU5wxC0pH2KTXaFIZU190IfbzOlpKpe7pw9/HMuH
T2ohjoluYstDBa8p7zgpDH6uNXfR0nMCzwzwaq19Ivh4OTAuTTxtFk0RNysW1Sb3E4r3xHfQgtlw
lMtgw/cUvazLs37XMx7SxNW8g/0/JJ3Jduu2FkS/iGuBYD8V1UuWLff2hMv2tdmTIMH+699W3jDJ
TWKrAQ/qVO0yh61wintyGjv8Z8aK5eytKKpkvohbItLONi84PwyqKlcUAvgH1Hs2ysTgpVSfcNMO
wgP7EcROfogYVVc1tlA+c70VsUHcxaIV57Hh52oRbWaHvsoOvENmuJvuBsjq89/edfsTMOGXRYlu
3xuFwGln/Lne/Tw3WFUgh69VrrcK4x4eQIbE0Uq4w6es9HSzpYTjrcQ33iQ1ybJMrUqv3fixQvPo
XBSlgXz3PPJ46cRwSmmdAEujvg02Ipt2wGYqsGNGLrf8ZKKBAIM5BHMQLbtZfbIEPDkFW1LDklAs
8fzPBeOUNx4MvJJs9SIlHg1XbM04v8/qGlPpYAGnsNp1PDjQ5rOf5fZaSMcAFpgM++BNNxFMoR7e
E5JgtbByJFENgpDVgOzPOgDzRkQfy64BFqPuNwmciFXmqH8WV9MQ+fgRzNNRByxKZzY3RJaLfJuy
Yhp08sYxadw14M8GiVLtFH9VRPNOR7lR4KymnsaXqHrL/QnxxP/GUX4vsow9rDs57NjL52ax/2BU
ZOvAmO61TEbOX31u07nkAt3QL9p4a3NJRsxG8f3gqAO4HeZyL5vDHGr3HR1fqNTg2Ujgot8H1SpO
9T/ZImCP3TAg9y9PLdEud8l9bnKM82n8jK1v4DE9nPv+rrM6zNIZUKdWgn1qGrUlMk56cGFUuYlR
PpBcVpjbMur/vMTgk5pwLHgwXAdTDGtJPWldeRBzXD4bGCxWHibGzoNOZdiNyWSzbHnRiELOyRMP
bh/hg4hO/TzEM2Zbr7rEFh1jFdpbV6kv5atH1itYz9V4RXfG1h84744H+GlRsGGw/q0ogQtQ/aLl
NKJzpkXUhEbrcw/oomQz459nqxjgTW7dvQ7MmOsQ74gaR3TLTiEtltOGErQOdxmMkkBXnDb0Rdkl
8QeM/eusJexj1uNX1uYQVedM4KwoIq505pPJoEag5nMGELaSHUoQ431HCg1lbCa3BrWMxd0nIwyX
AskTAPSau+5LdVaBdw7i5kK/HMa4qPiks+/Wim2ea++wyBjK7JiGopqCFSy6lyFyxYnuogezyPK9
V96RGyc2A6xrk6eWd4hIcbk8TYymHxGvnPTMruItGZkYW7eRB+X020SMJ9y9xQX/YZjOw00OBE8Z
BNNC3m5RYd773k5yDURg+1ffeOKypTHewYHcUwOTE08M05yl1FBjvyl7Df7SEMnR9XhPMWci7Dgv
FYERNa7hif92PsxKBop4W7d8+JvgXtn1tbAF7JmseBZtCt2DuNyq5EvFBVVQdCb0jva3eCP77gCt
DdT0nN4PiXOyqNbdjr3YlYQG7iq+a+SQ+F9Gmdhq+qZWi7Mc09iKvz32A30wNSEktM3iuyA3bevB
B4GGz2QAqY8IUsBrDmujJ2TVFzrE24aajsPIiXSYSZ6DtBkiTCzimy1vsy1SNkuzGDH1i11uJP8y
jlDirMuTDNKAK/fNH43llcfnLAnCQUghQxuYdYoFoXwYpkAek9qa1nOS3qfelO346N1FlfHXaXfZ
3RxGxoTLpYup1sFkzivJ5yQDu7j4/TeQJr6KC6R7k/19lhvsPYzEIu5orifPYN2o+WhZLgwy3vk1
9JnbxS15diYaHjPg96QzqfKBKc5Fr9xSxZVz+UDDw5K2wrFKGDNWeKujeN/l7mfHButMj2VBpxYP
v84jLLjYpQEZwv6rBCy2dvlWNth2TP5puOCLs1Gkwjguk1AH4plYYLaJm6IHXzK+DtDKQ4vHJCcF
DV8TOibyE5vSBQRv6CIHj7hdnIVLe6VRH+bgVI38im4un+HxRKs6kilGo+6fX0J6HgQ/ExV/j6QK
yEd78WsUAUwpJvujqBI7dB1/pPnC37bRxHEz3wJ+rfhwx7bYZkt39Vx3b9BBHhtwk90Z0R7C/qfl
5h8+ohh+gS1s+B/K83JQod1udiQUnmiVQL7dAuD+ykWyqdh52OSWsDrNEXd7f/XLP3e3dsB9Q1C1
toPem61I9BB6iRCRVdzuUzIzBKWEEzpZAKHOtbZUDV6sqXvJkyj+wQ90GObmz7OBTmYzOmnjsveL
83mHX9omFaa/VaF5n8aACwSRmBNVjwSqKpo8ALww/mB6IgGXmpww7NEst5Owu+fkngmRICxdBPn0
3HqZdSooVaJ+rtj7fdTu3B7YIt1TTKRTbZ+izn1ORwxZhdFdmwR4e7/UKPAG9RTjhp/3QGajvWZ+
Ei7j6F26DON+bi/lFjAku5qEW9WgWlxUtLNtJnL36CnGSUjM+DCJ6p3TfEsE95wOSayt/jotR569
pndyW6PetjVWyqrzQT/TNQgF/GPxPrjCkTyO8W7meX+sK9acRtOmFAHk7bqycYEQcHhHjCVDGLD2
Z9Ta9qgkG99lBB09n7o5z6YpoOBn1U5cYEG8S0s7XZet3luRebVwk61qb+jXcfqdBr51alM0RouF
WldISDp8uC0yRbgEZjBOS3MsQACs2H6GWZDoI+ZMj3mO/+KIuUgGVkoIiKsfnDxCpTyA1nxWVotI
NfdkMEhdRSEAH5XXlBpVY6aTBWsqiydQp3vUpj3QpYkwqhxD1n17N8ZNSefbdKTBEuuslWwBcGOs
Uj+F13WUPoB2TRZ8JFS/iDtrQHXPWlntQOkfmwWZux+Xd9k5j1IUbOGq4hLZzS5DqguLIQZC3Lv6
kATZyQk4+JuapJzVT2rlOmJvGzaDJ7gyTmtjOupsPpHxT85+DCqq9+U+qhJnzauK6mq0wXq06dz1
g3pmz1F8z06Sn2y8zjgWmQj8+E7HxA/8Yaq3iKz+sVW72ezPmc3eMs4bIksGqmHkuAd7btqVoBkD
3ZvTseqW53iJYLUMXKFzr34vR1L7OqvuaxzqLRnive13eHBz74F7cxWOw7PfOt7VAYhkOKzr0wmL
4VS9dwZi+Zhzo2bvSMNgpsQmm0AVZNrdicmgGNLLt+ABQtFJgjdueq5oA0PUYccpUmtrLz23Uz4G
obcQaJmnCEBcEP002fxKiSlei5j3sHIAeTZsWOL5Wgiz3+Rq6DeuESWA/YyV40fjZvF8Y1Xkwwe5
+G1pHiwTnH8zPLaFGkgIsGSMmPGYwNKK5W3pkCu2vvkRP6yGiccmhySGK86GT3+IPyqH3qPS3XPL
tQyU2qbt/6Kaix/HH0aj1B5CN98UseE+RW3ePQuH8Shwa3fnGv7Jr9RdWkt73bfiE7QJGnI1JOEI
NGE3OdFHqwTvhxl/mjfexORAGvDUYqIK8YjsPVys0FYRw6KDtNEWh+HVnXqGOR+zX23tTIcWYdaW
ZAQGGxE2KQ8dXFsIrD6X8YYsouKTOAw3k12bHUosa7cSsC3GduS1Bi21ik0yqQHmhXhlln63iity
HknElUNao7W1yugt4WnPW2HUG7fpHs2GnUN5y5RjxecJBXceSya5pmmDAl1sU2dro9ii5nmvk9Xu
mymf+VhWYmMMzp7RcwqFjRrRwUdoYnxFC7GVUHXOW29VZLxzr6TkKdubDsb6Idbpxo8AjInYejXK
KTsPa/o9TZoKRHWeqgY/dfE+2os6a4/KEiLCq8zm1BY28G07eB9cChcVeLL1KLKcma5bQtxoOOGa
8qCLeteLqb6b1HFWTMiDtuJd0JbLZmzgofk83JGMAUEU6TcmPshtrMIOY+M+O+3w5pfFe1tqML8V
6uMEl2ntEaY3CzjhtlRHKgJ8xgHHWRNG6cNejdWdV/WnCf/23mdpezJr/zMeba7eLKA3NgdzVa+p
MPZAmmBbRalnAlJ4IEWkX+niPNBcwkelvaByw/jQ+7qUJ9J1sMiwRbgMLHv2LS2KaC1PrHmwwGaE
uRXeTkB5XXKY/exLRwyqRBRx1TpMs/RZhYsO+3jej9X4Hpfyr6zTGrdoBFDW8ZsV5U5cHoQ3rOj3
yw92nw0sIfq3vjCNPRUZGzppxDkY1K5I3Goz5J4DSYKhkdJTWBF1MBClm7OnyZgfyjY6zwQqnr1R
folEMtcB6gwdGTi7W5FpfsvtkI4fxPJn6RgtgsAcyo+6mhSeHyiMWkCNeCSlk+AHlDhnl8mx61Tz
QzAz4vZO+5lh5z/ji7EH734ahXtKJ0rSxzU4DgSuMn/GupM/spMXO+klD6D6wEqUEdYWMUPBvZ3Q
DAN31jQnG6730VYxokdC8u3KMOSQOop6aM7O1MNMdcZv1wLc4fW1OAzCwTiGwziRDFx23ZC0pydv
DRgzZ05CK+dTNdl62dFY+A/oxb8WUt+xmXleTxFgCgtMOHCYc6B9e7c0BthOHTGr2upuKmkWHuDR
YyiAollqxqZhOvsP5bSU58bgwgSBlCYg3/lKm4LJSFJHPjTOlmDQguIb96GRpPLAURp5h7mjD6m8
aSFU4PS49qMdd0vfW24hA5DvhQm5oG3lqwsjFtsKTJGu6b9iQYoiVc426b7jhgz6lGhaG9tn41Zx
IpP0K66Mg9cPEYpG+rxM8rm0f4XrHu1h+ikoCNxSBcQHa0RQbw38J3mQEu0J28LH6wPAlodEdCoX
95iUNvHg+pveiRddy0Mr5+e68a/T8Af1oUXPwEBa1vcRt2BCCxezNznVnahYz1zt+cjVxPuC0K4J
7tDu/d5n9YV+tttZQm1spqTNFqv1NrREXDuiiqNGbcc0/IlQ7Nw2/5lB4w/TzybnKrFXPWP3EMyn
ybSf4pQXFyjviSKzZEsXB79uafNWfIjJLvb9wpo2gHKAiMZWoTU2xLqZwBXaz1gmm0jzmpq5ZhXv
m39xV0YrwvXRypP9Yxk9mnSfhxilNZZuzZgSaDaE4OPSJT/gbGFnNiMO0dSWX2imIPfJJ5PmLyRq
HuO9zcFcAVVZWd8R0MdVmqOdRWn+nVizta4LDibe2maqrlEjSSQKx1hxlBk8FoeRRVZ3hqGKrTlx
rZDvwM9iGs+xReHf7YemXOoazcaIZRUqi/K4tDlpRWDKPY6eBTAU1dawTY6PpDuPw/DCH4O1GJ8b
u1NbXvh6E/DJdvwtgHy9pUHpp6Ao3V8ouDcJ84FNvvVnqXJtOcFIT3IxrXTKRkj78QXv759u4zPj
JveWcvmXM9+uMsodWH2BXDa75jHjh9sakzzmEBP5OyiUjtDoYjlQogLMLEvL17LwxVHE6vPmxeQd
DOtM3KqZ5i+7psV5qm501QjAdOV4H1agCCj641WmZQoOs0+2RZvluwxOS8tUicFoLA7oGHGYG9wf
sFHiGWzjf/U0xKQzKAcauscA50NfcL74ZV+uOdkokRN4ps0i5pvCCveqM+8t50q4Mkpw1mx18fDs
68ZMtowFfpz8eFqeJr/+nmXfriZl89XkZSp1Dwhg+ZVY+PAWtRuj4Lbsc3PiRXliKwQUoVUh6SSH
pf/E70qeOEm83xGVd+KVHbNpZh6eftMO86B5g2UywG7n0cXp07nIMBX7kbhBZLe3huT2S83lvEuX
2A9rzc9bZ8sDnqwj5doh2CKCFEqyRU5py1YWLnYX/SOn8cPlA2NLNn4Jcg0UhMVbKDkuv8r2vXXK
z2lIrrWFCj54sV4HKvuGOl7hu2KlMke52o1GDPva6rasQd+j/zqpq9TedcVTPtg4umFk7SszoCCj
h8MceSG8lgrDrfXhKx9jBs//GFwolQ/1Z+p6X5kD6yqgMf40RMul9YG75E2618p6L5Lori0033Na
d4DW054njWcMfK+DfvVjXiOyPj4hoxYTf4DHNXihecPZAwJPd27e3y1N/0/H+ecyS+AricmKUny6
bDWBWulwMThLmOdt6gtM2CzpG/gHdghsYCJYtfxZaDDKOWFW77D8iPd6eHcm0i4QjE6Q/ptQx7tq
NM1jTsI25qTAPFuxajSDYBXX3ldfy6dmmb4SSeNXy9fRoQHOtYZ4W465DYf8DRjNsZubd0jfcCkH
XIT2iBspecyAAlFJnqw9L3+oVUX7TDQ/5Hq08CpGFFCVMM2TrtvLJp/w66uNzdMQG4aD0b1nwgyq
v6ihVoKm41fNiMbZtaNJ0Dt6yLlZmv90w22NwES3EV75MUyChO9ZqgSYuNIXNvsfi+ouU2VF6zx2
tsvNvOUlVkdinvR14+LoRLkk5mVvzdleWTmzlaU+qiK7ffSQn31kC6TlN3zaT/xYgL/bh5R9VTGU
GNTwN8P+0euhdu/4Jn0L+BQ4XD0GF+6SdmceQYR/gCLm+HMzG05B0pIxUOQPh5QMyvSr2/eFvVXM
u7Gy/DTZajW/O27xfPPqLoFzRxfEHLpp8T2Suwnt8llhfTCtLNo7PhDwxvLPLoeyBlq/r7yMEC9+
M5Zlf67kZCtAoKMRJVx5quu4YGuAXlUfqFaUfjGckhKVHq/uTqDYYr+wX3UC6kGL4DXtjei+mF6U
V/JZ5i5F58Bt8Wd0a+3vbJuPLGf+tifeirKlL74R8Z9qq23S9FTNM0+sh8Z67SOo+U5nMbg0uPlu
1F6+hLzIc8ZRgyM+7icsk8gbTnLnBE5zyeFoYA2lfIBmUtwRJppqqv2Vwr4XFrTZ7waPVLwbdS1G
iuVpSaIvMir5tg2Ku1TxT4yCMZKaG8JdNULd9CdMxZ4aXNgmT6xDOpbboBu52asoYznAGDAJ4h62
i20HeFkgswOVG2drjr2dmSRvgwl1ZSaCdzsXNE/WCddH8Y65wEOdbpiHE/q8ah+d3W20HQY3qkOJ
wryaqQAh5Oudc76Y6xI10w1wZlgu/QXU6vjZaHJ+Y2XlcnR7zRBfgzfqKN1wjmzudn3NTp5qlsyW
x0bLJz59L9StrNksKASyVpz4NsA/8r7sDoJnW/XlRt93fcvAHNML7VgfM9yyUPoHKo3GR1cHdBBY
tEj+F3ru0j9ZLn/uUi7HuuUBHkm5d+TwVHNuRel0M4gynMyD624L2iG71sOr5/iwdAbKOeCjhbdf
dRKdzyMm+x6MHr5zMK8NA6R/LWe9ievlYUGDWY/BLmbygzbDTaavi6M/tukGLo5vAGRR0QVgPnoi
unWMRwyN1KcKwzJe7NrDb+YqtqtyDXK7oisGtzSfRh4nprxAoNUIBYouJOkeKrYDMV4xi7TAxvZs
ViC0jTqm8enNrK+WhtsoeTwRmsAoecswT2UNCW48PtYpETfMW8CjGqfuakCQXTVcQyHQ2IcJD4H2
Z6oM+qTkSpVgSpMTGdm54Rbo8gtacsB83Fegv2QSb6wKwlKNi3Zr4Jw1K+aGIVNUgMLYuE8BEPmw
lYwbbRI2yLgG7Et0CTzCRerAx098a+WrcXiMfeev1U2NbTEx1bb8mRUwvtI/OzN+rSZi0Plvcinu
zZ7rUQ8fCmIJ5iSHDajuu2VT4UXdp5g0SSwY7BNzfZFN8tyrxDhQIwGpbWDVUhBLNLeYIZLDlCnA
KxZMFWvCUdmqdx4LnNvGOhXZJTct1gJ28Krq/jXoh3ZdwxciwH0ualhNUZa+wHxFoZ7tPSh7u9H3
YEjhwWNrT5R8tX3/jH5RcgTdVRajfjyIfZ+wazL6nE9zkHDrJHjGQmgrB2OT34zLqeFw1GqxnST+
AZerSBlZ7zQdu2tFLdaUOaBxpDwbqv/oneEninHYwSo551HyUhe5A6xjfK0zJJXc4ZuJ0+Eryfrr
ojFv2z1kXz7+eV/m69xgN8pH9bVmUNkQyHg1kvxMsxgzWVG/Z7dgpSmPnFVXabCRmqV5p11dbd2y
fNKxT5VomA3lrmyrnQE3Ee76cPbZZCODJD/UXd6b0az3C9GZYfAeay6uG7PzT5Vb3uf1+K2Jofdd
hNQgvU2Qa9D3CvmXD0iGyaA7+wsnB3bge+MLhgdfGQuTj7DNu7z8ukX96Jq4mko8WdSlYxlWLC+z
ZefCi96jIlwSRyTrul9XEQq065Z3chqpVV3zZ1JnOgcyv/S6PVpybzv139hATeLLBI3HldcCi8rt
qmKCgQFMmc/DzkeVW7VLR5lPCw8ofbNFc8jG7iLAvzXGb+3RKpXai89buR/BeEkcjkx9Nfdnc3px
Z+POaglmQtGxFL8RbpaEPV2kUefmpglTP/4lv2VvAadfa0M+3BZa1JyyOMSXzEQHk2bE1bDAOtmU
hjhVA+xM2x6uS1YvK2VeVeB2K4cgc98GzwEXGBCK7vPsM/AmA+ROTHZXs+4oSjJYiCoUlGGOqLHB
ORwKAJg4rl35qhqDYXLMDvCZWcAv/byJq2pD+uwh1TlZMKvWnzqnkcdIphv3cDnOg38JEGTxUNTs
lvOMNavpf/up3xz62Qyug9DExGT+odsuQozP8SPf/qjTiLUpSQOVso/PAm1lRUI72ShtQuE0XP1k
t9Nl6BFzMPbtB0BpJ0Eo/ylI42M1zfZ75PcvYnKeZpk+ulLofdylhA2nWEGMsKgZdPznBhvUOS2D
HtNEdxyV6vFYQU2ajby6mJ0rHr0sfeJPjh9eD7Mt6pQMS+20hJFV9eGb3xmJyDdJ5vToklRfj+Zt
BKu4jKdm251wSu2KMnEfkTgf+tGqPtRs4LkCX7JjsVd/cElZu3akL02QvjeJTK44rjF6B96LRL3i
iSIZlDwKaUY2QUBbyo90lsHtuaNOXh3kbwKJY779X80+tfey5vqfNOpstU7wKFk2sTskM2zOiJMW
nCFkyK+YhbnUvWQccHhWlf7ykkxeECa0d7Q0YWxJYCYvPH3SPZW1av3/v1w6Gq4FFqr//rJo6+Au
t4KPjuXGcfJyWie91nxYbO9Y5H5L4NSYHy3OBtuviaYA8NyB7ejWQr+lmQUDKyGpE/A1UnHuvQSF
kz2plJ1E21R3c7r86blZDwaBfuPmm84R2UaKXLFNR9B1c4Lxt/2eBVOCuyMVJZbM1oDqJk9bO4Sp
D2fXNVW1pryMwBHTBNg4cyWM5GgbNAxRSMjkGxUfJYMEAJRQD231WJl7mbT+fdx+EJCMbvL505LP
d3GRFGDzcIiPCIi16LGneT+NXZPMcUlCNvMGUzMOhxL/7xiYPxNGaxkgodHbhIb0Ijv8sb1b/Lrm
9GlM+SVKBtRmnJ5gHrgp0IDeuuO2g3a6amQSrPE2UBY149rzaHTMrass3bekqYddTjYJkhSxJS++
/R7iu3OXs58ZD/Fg/BjGlG4ricxi9W8iWf5qz34dc/xA5tC8RaL+y1O172fxYs75EOau9W5hEg0n
TJ6dYdts0iYAadjAgx5RRw1UegMHOSgZ/OsNKgIJ8o2Nnd54ALTO2PmXYaIRMhnT4mesrClvNrJp
DhjW3nU//VRBtGWQXpkO/ae+77YbE7MyCoAOC7qP1pVlHntaMheYIKBxMtga2JD7Fqe3QXiyoxSo
q/4FwoO1STNwFOD9r7FgSH7eSPrntkt/FDs3w2i5V5OYiuvqgCoIv02we7fca8FSNqQ5lRXvlKKZ
A8xJkSzwp5ogpkp72QLJvvoBjpcl+lkCl+sFaZgiuQ6MsvlCxW02jhB74VTFzb2VfJo+yjbMfEzI
DNgrb3T3NYONpIMqNPLy045tsoulU0GzHtZeSZ60tsAM9ijz2KDpZ7Dhsxp36iaJ31wWJlSeUVOl
yyVwGRdrFReN4C4Q+0TwSbnacJS76YuNFiVtZnA09hK3MvwvpM26WvPC89rO46HU7bkCXJiR3AG/
0T/owgwtBqA+emAx8hig147qVu4XsS+oI4sseXJd6BCgavhX6IFnR7HWff0T+y5YPcz8XX6Qc8c4
drOLzy4iUnsdAyZKolz3TUJ0j9vKUyCNT7LM+wl074iUMuK6CXx+B9MS20DHVzrMn5tS39MJjj9b
PaeJeZeSsV5FJrVOUWk/395Z28KDaznF80CD8UpU4KoERvYMbwNs8FDfOh8RiJ4mXx7Qz96GwL3Q
3oCxpfooMEKFZSoe06Q5uOVEjD642E4Ffid7toEMy8Z7KjVIcu1+YU5/iryrangaIeaKLcgoSiEt
/eH7M+XwmOMHg/qWnkcqJGOehTRVlvAAqiikdoGioooKYMsRG1BAb9AC/IXfR14IwuKwlXRSr2bJ
bxfjdTFdccgqYt+Weu0J/NnGSM/qAhKNd5By+YwSJM/8El6KkOo6B+lnG647m5E04SqPnoV+KvL6
txx6GoOVxaKmuBeJxfdOzndB4a5iJ3ixMgWEQpM4ZK7xGddC33GDrT/3CsQjn+deX5n1/0otAbaZ
yxxqgx09NbYXPeYnPv3AS8WvMyS33cV0SL373iM/ECMSGMTrk3K2btBFjhZq2zxs/YtMLrGWG1tC
RMLgFE4AGYml1NJ6SGDAcLlP6afKWFzB56EjA0uLdSiTgca0ud6ZsvvJIQThrEKDyvjyNRVCaD/t
6yTwHks/fW/p+EHhLYYVsKqZC5Fiu4DpIDOqXVe7e28OiP3V1Sf5Os1OvD+PFiRad2AFpqS+Mvy2
q+5FWhjlOjqap5z3bFxOjknwl0OBtV4EYzei1nBPPxepsabCNB1hTvO5sgAWJ8pMFM+iAtE4eV4M
q0EEYNd8ZJgkMCHXHCCDo2Ca1G45FjsNRjMSsHn/oqhG2mdATERRPZqLCSGrGuNNKopXwvHUNQ3+
twSLOuZJuY49vmGLUf3GbTtsfQcPeqzZ3FnphSRkc/G8Ln0cPP9e18M9NQGE1jPzh1t1dRwwYW8C
QAdcBgBdkvR5iFn+TymN6REREhVR+4t/a4DUsPYC44Q5E5KVn55vBJKjKgt5nGfvXaSsGY0aaU0I
lsV9EZf39BAdxTgVYTWnYRU4+SPNJ2ciNKy9HXZUJLJ2iZ2enaChNih3IjCKdrNPK+7gMBTU1cP5
kLolSOAK41mJ9obCg3PS9HLGj3TBv+HHEXOssxO0S+EMvEFUrC1xXu+uKhO+e0w39UB+Ct7MHYws
GimN8iIstPXFJXJnTr8iUhX2VnsDPYM8o40plq10Zy+YYv3py3MGLiexN7AgwdbdqAWECPANrjSw
r5LCeQDnt0Ug/p6sWe9yvJ93vYnlIwfvDbWQvQg0rRUZJhaS1uLza0QNPamXRjj4Kub1UpOn9HgW
jIzK9JDDl+SeCo9p7BioB8muw3xyWhXs6sK7zx1AIzz/NxS7cMzHnBzIPiHVafjIyoD6UhpjL81Q
/GMDmG4hV1O5l2V3ZVG9lRYPvi4ms8NNKHQJ066jrvz2CKnpgRP6VjnOy01eWz10YNVDgUdiLTNi
CoXDcBfRsEnIng23Pxe/TRoQ0JkgqJG2u/P4fp86/VOaBK3NNOCIjbhWA/sN3W8b4wQGOf1nUBm8
6v3iJZN5/5gV6lyXSfHglS1w4SBVu6bC82dR7zi1hjiTzGoRafyrbMf+OhlYwGbZ1Ptp3glNT1cH
9Sko9T9jhB0de+2fP+jyofOmbyCq6YPRfFI0Y2GLSDFBEKkJEAwk/Sxr274VB5Cx2iz8rVFbf2kh
GG0br8EVyeFbsJbFg/HKGVZv8db8TQWXdVd8TzA7bn4xjiued7TEZsNCtjNJfuM+MBBm2/spa5+q
xfOOfXUDWQX1w1Jz4hfLArLTwKFnxej+o7lx4A2FhjEAlmA3PRADtRoF5X+JHvHkb6Zl4hsRtW+J
+idNlsGtVI+BB+GnIYdJruKRZtWcs60213wjnku2J2U0ZJtbw6ZISYJLtp26e8PWhDcuwRURtJF7
e5y+NNnyDtYZ85fZ3wbNW87JYczLx4NlOTIsVPxiDU581ZqSWag5DTrW2jZcaKYsWjtJAyTty5Kr
mKTQeR5rAm6YGvxpbA9VV47vWGE3KhjTFx7xxWXunFeoVmtPQ2uthvhctnX+2Hi+eohwgCnHpQ5N
sT/0aJ97lI4qDkM386GAkvf435+NSRazLOCG1xWX//62uP0zK1aPmS6X83//YuuqEQTbvCaNP/PA
dLyt0WogHHQfP6iS4dBDVTAYQs1OMJfYxUOPj/7EpfECZuRjyBKYRMloryrf/4lcQwM7wf0B3NMK
o0aoLXDeL68oOUEvqahcZHQTtpjU09sysnlrCR+aiKf0M8a7ejLMMHfyYuugg/SuPAq3xkw2xDuT
w+TYGjSkGRDH5gLudjWw7IkC8QmwDijT0L2OdSFg42XTdqq9+6p4HMl7e0ZwyVMKBGsRcEDGa1uJ
73L6kfVD0/dqXXtxwF2kuff93l1zRMFQNjax7nBRZLd904yI7mGPBNUb/JT+FWfJpqBi8T3VYA/o
vAsmIqrUGRT7iudX1CXHWNXmF/86pZQjKkxg9adcuBLDVWUcY6hxvjWuNXQgREmDCQbBuQKj1I+N
wL/fe8fBZinXxaAkUw+U2NK5j6Dlq4d+ysSrVf9r8AvtSjmSda/7tyHJ1XnKuj2+ZVwnSqztltKU
Jm6oQ67FuZVIEewxUNTL/J32WH3qSnO+WpaneIc57hU+W99kVgrmBjaJZIPgegq0fx0uAg4HD4nv
OR55rvv/ZMBoGuRk9evW/HKLjBUZT8o8euuSKgfm18YvpuX/yEq/KRj5m1Z7vJ7ll5UTZLCsGw6p
/B9759EjOZZe0b8izFps8NE+LrQJw/CZkT4rN0Raevfo+et1WGphWiNoAO20EDCTQHVVugiS7zP3
nrsJbPKPRdFjQE2GV2diD+9VxgqwFJiu2bw0en6nvIesT8lKNrBLZnaunszKYvbP567D4DhEWH5q
I4Y/lSMmLvGfrazRpKxI7KcBeQ2kLuieoD19somZnppld+7jVxnbP5oxmxj5UEOxbd/CFDm70OXg
GPYYKmMSjXVuhyax7+aBV2ZZ9WmlNoLRq1ZSmHiqy+LaF3HEEeU+Vt7kfudiMXHk2TVHWUYVol0N
7jMfI8urSSZ9T4WGenLgCcUqbdua7JqEI45ouE6xcMiNZkRMJgz9Sp88wiJ5TSqWJCm+dfL8gnCb
6RxWompOQ4ExRTOYXZPxEnEj4GP4Mjq2NFxITHDekaeNN6LX32N0IGfhGZfWoVSfQXPx0ATaY8+4
n90hZPIav5LaQTxohCAmZpnrzdFCAmObby3xiSpng6bmW4Ky5UabXW1rJtIH0cDrCniUcM0CCHcX
+3VfD9QmIsDd4qkNrVdPNeweRYrOpxD1m95MP/gAEZJHuZ82dOsd+IfaOOkktZwFnjFmCj8Wo02M
L6xLpbLuUyBDtCoF7zZT4ZXtuR/954y0/2D1JmC/vtq2hPRg2gurXYDydRXJ5r6qm+bFhRAzDs4j
KeEPTt17OHj0XQkLfjNbN1PY9wdlF9HV0RFoh3gSwdOXnm8r4xaRVElZyfsPPoKdHZyPAtexQxO7
QGc717F5Kc2CeuAhYC2FU7L90iwn8AvNwYkKehbj3MnNqLB1lb6hLlI7g4g18ImUslbDE0g42EK9
L6v18DpndbdnOJ5tJ5NKgYgq6Vtma3OZA/2Jkdr7lZ0Ty0Jg7zpR8s5KSJN3mhZhI5dlIgk7cBXG
hK7PHVBMGRRptLey0feGe6kFZu2SbBR0Yw9Do1nbWU9vQA8+5zHDX/bx8uSQwL0LB+KCsVsy8DJo
MRMcNdlYARPKcaRilkH0x8M8ER9APIlzqSpnFyPcZUmJlTqlU2DP9W0QCwspwGHPUSKOQ5EEEdAy
33OMVaPDNKg19UdwDPdNZD2GWCzRz8h9VrkvdjoiRc6YGo8jUEYFHo1/jCAocJqL/vaM5zbzjSD2
yWA4CUYXe8OycKuAyqij9imIisOscr92+nevAxdJpATY8S68hmF6jiSPZWoIIef7oU92OXO4OjT2
5GuelFAXzHUwi7HcJbRJqqHFzF+l2KDS9VCYNccWMs06idVPpKPi7JfeI4zubC/b9M0IgbBAZuHU
wE1gIx6swLydIjaLg9rYi5O6SaIMlUFDErNCMsKOHGz0NhLop2uX6NUmeHTt5tMWot5MevFqZU39
Xk7BYZY6kWA10Frwjm2Dmq5IhkcH2kBTLXkZV5XnxP5a4VlV5ftkYkPzcJIEzYmh/auU+g1LyEMg
iGzoPPuX6Ckwld2fSDy7l4F734GWVoIrx9PVG4Hvj66TvgeW53MWb4dueM+TxDxT491Dyd7+ztF7
DqfFHjKMvwAlgWiZwk+zKZe69yEoAaiNJkQsiHheVz3lVfEdaC0uF3y4JpdDMiIuFRBGPMwt9Lbm
OxpDhmB5ua10W4NGzJVXIkloI++gKsvaMsWnI64bX0qu7aq3ScfWAyh6XXNMneQKuLxm9xU8Y0SN
z6xntwNDsZM+2XLvpi3eGrKCAja1az2MDyT73JmLnb3hItrUtnabMxQrvPFTNCN0uBe9sRG91zXT
hszeAu21ePtvTHTHa1XBvizyAmzn2L8bSbdd6Glg0MvvWs1PNSVlEpYXgSJ3FQK2aPD6jtVwERN4
8ujg0sdwOGK6aPMHCrh4P5YZriIa2kSPvG3BunrNInd4srII0SnPnAoXUag6akJM+KmTp2vDlL9j
an+BwEc+LBA+UCWEJotBhAZqpdDwkfger7pq3GcZlMPfA7IJrSDPdvbXjYXaMgivnUpmlqojijWi
mdyOvZ7HopBVIsdfaKJER1loHGYSFraR5LBmivJjOfMxl6r+ypZIKDZXdW43L2VcFYe0b3B59Sy8
VY5OOaQzsOzwPffs9pcdROzQDU97RARBbRxV1S5Gu7nqF3MBZU6wUVZ/DhYxAdURcT9cOhSSDBeD
NAJB4OLVqdvqwcb3vp1Qit7CfLj+vnIqTlr4Hj9eOT5nxAJjusMhgdN21esswNEzJledIuUm7FHd
wNwUhnNHUgDzL61yz6ZRQt2E+hwH6WNqR42f1TlrSQodJlMtY5uJbX3gLmm4kkYombltVRveVJkH
2kk0+6GsyLYz1xk3yprVbrhh5A29t7FvIkMXRz2+Z2LTwXEqyjsggsZu0roYSE0JShm198Zx2+Lg
zYxla1f/NUHa/dYlEPK2FmTWgM1kZ2juktDaWTjTl7A0pp9tdt9k/V1oPYvCFS/D9MKdfertHiqk
0sR+CO2fIpGAM+ZNYxXo3FzJUyv4QlsONNHzEfBsdO+29vp7IymsjWH0OYE5hHQzxQ1m1LY5LMx+
MsHraONzwiKZJRG+lQKMkJ1QTIq1BAVV1jh1o4Un2ca1tWRw3DTNRBhRk6KDFEjj1aitBsuPK7wM
jWFhAfR4llUonxlYsKoPGUXpNXAJjWx3n2zBd3gu66aUT1GLtb+b6GsExtY2LXDvSGmym1B3tcPU
iaXog9XFr6VOChTdr73v+vmEzxw5XTDfDWn9DJjufpIooZPx0gZgI+wBar8XFxMEMuBFpum95r7d
wXRop+RdlYi6tOaJ1TI7cCKUCco29gXKijl6nUSdXZDi4oowgBto7nNbXeeuNo92PvGsA7nZYRr1
3QTXMu7nrAnbo1ck+jHtuXMC1eLgcnXLT1ixQnUShyZtuahClF6Er8p96I0h0iReTLOPWf5FIEdS
zojOhrfhFoTjBNqbkdfOhuLDWNsuFn4e5FOIN8MN7+nLh2PpVFdMnn2ed0yhI2xFk/6YIw2PA54G
+M1vyqr/tEfnqUMpt3LLNl+TkqzVLFNHD7NNr39OWAP1UjwX6hNEz3NW1Uw9TGtbOcF7OI0E5MV8
x65TtwrV0pilL1G2G2hXzTA/hS7KJpLkkLYsIrvEvkEjhYfe6p5TtvwIdrB4mwzMWYqqQwNesq5N
Z603+QUk8Vtul6ewKxH9zC2RfLGNxXXAaSOQaamovYnGnh1wfa4C+74midDSdbT/TQw3L2RRCo0Q
1i3KM7YTjMTaLrrK2dhFitiQKA4xgp0xnRz7RILZNqLh4KlZHBNuMcThZLiadVFuJZukc9ZYNKHV
WD8IGHBob1NCHmxv54YBFn8TuQv+XmwcKDWCPNngYcaEN+o0r/kpUtMxbgnfYOcjdsYw8W14P0Ti
XWKRUDGl9DnFjGlQ5jpjYjVs2DuQilOxyYroh+MSrGimpk2pPZrDCDevJO18plI1QbFu3Fkj0b2c
NtBca8xGOUHYQKCDJMkYkyGtMFxqjG7m9Yh4gVt5Ddr0jAvUuemV2HMCRruuiV8GJE3jWJ3iWWGj
ZYHlqP5XGSF36E3Jit7j18nVte45LIdZnpEDcLOmM2mjQ/YwS6KRov7Xb0Y70uBhHfPbIP87U3Li
uO29VTcSvynncu/k2QeOVQW3MeTJ4xL2h43m4jHmlnWnSMMJhN/EobY2DWwdbRTyq0JZ4h7XDkHQ
qLWruk8ZJmgEdQ8RHetxBrlBux3NChgJk0XyKOujzb3y0JQQ4BgyJRfJq4K4E1EPL3Hllj8Iepm1
ieAldrKXMcfOhnIQn/BM5zALTLKKZ044Q8/oC2QZYUhnSQLTwAu9GVQK26IDsuA6T33cqT1O2fSg
4Of6VtjZL17VI65I9Y/JXQZ+Mhhvaymrc9qYjFeMWf/QX5yICNXGHOxNi5LxUMYR3HZvfBbVGQnK
+AIRDBJWG7XcQ/wRKxN5oLaV+r//aI8MGwB152cjcKzDAKueKxOVV6/enXbQLn//EOnOn39kH83z
wXTG3d//29//nTPmaHN1xnI2HMB59ftvsEtpl6blLW+nX7//i01OwkENMZF7rOudFOmYEzKU0rJa
IggolosKNL9BQOFfPiQEDv7lj8vf/v53YWosPBbAcmgl4HYboFlrczf37cJxtJD3QrNZ1yqdHq2R
jgB4/oCUXqB0bUbmsFbhnnhOBweRYpNPLWQ748JLH14VGUgLqtpcOUb8qMLsfsZaBAZHMPMflo6g
Cl8bs2tZgpg/81wBcErq6TjPuOgQSE3HKV+CAN1h0brJ/GI1KS6MgbFjxTaI0Q0oFYwB1HgRrVJe
4TpSEewBYg5c8wZJ6XdlR58Z9D2642KrKW03LUK7qUCrIeUAP4Ux8zrou/kSRfG2Kxexc/zAoeH6
BnkMbQkEuyMqQ2+6y1hWzERXrnqKq6TbZFrIdqz23oNqr5irs56LDdIG2m89Hh+4Wx6ivHocavGQ
D96DPkMmqnBpBUP8iuMEjQdBcpFB+WyCvoinj7xiNGdX33kJkLeCqlWVd7FDlznxJYLOZR0b3Ogp
BUIOAaYBdKBQx1JTy0MrxEgZAa2s1V4ca7zALKYNGMb3NhG+lpjPifTOkLCbfSftR2F2KxHFeNps
kujgP2+diGzWDHGI5SDCGFDAmGyB2sr57lMg9EQgoFj0Az32TstPIpvsgwklqoSO7lMlYbvFY45S
Rk1AhaPsXo8Wf5Co9zn1FUC/I/YHTob+zYy4PqbEANdQOXAkMEdVrAXFVUDoMZna9kHw3sSYxTNi
DLZAWKAKv/bZ/MCWql7l0gBg41S8Doa3SbvqV43neqIo3NQeX7k3lyycCHuHpuxbXRvvMFGYXJkY
HrR4rM6/P1DvmtmmiJy9KbX8UM5Oda6XDxJE3fF3NvafKd3/JX/6839KByf1m//9Y/D3f0kKv8Sf
qmzKn/af/qv/KWb8/2CGuCBU+59kiL+rj/evsvlriPjyGf8ZIu79YRm6rnsO+3H2hkti/J8h4rb3
B2Myx5RMgUykfA5Z5X+GiAvzD4b7prl8ouWQGM5nNf+RIc5fLX+Wns3nuY7l2P+bCHG+6t/+5S8J
4rbtGbbH/+mHDR11of0POfPoDapopklmMech2nxnq7jvTGffKfOsQ1PN3BGrMnBABg8BTmhF10aa
2I5980cpELuMufgsKjdfZ66xzymDR/ZGVt753YycG2ikXxnicxxPDCr7BWp0W9nPYU7CL9+QOYKf
I6NCNB99p7YOhJFl/MIWxD1Tdvq7lYZPsibQqh3hqLJHzKhRCKmMCcbKa/OihZCrZgSHU77BU0L9
gT/WwmvRgUAMoQ5k+iEPQx9ojAfCmEAwv26YnzHJQaZLWURqD+vOPj4Il4Bxb7wuBSJKQX9Iyb5m
/q4H+nbG5Kd1ElESKr/M9QV2fHbaAyDs+iD0+368xzsFKcHtzhO4jowc3rjj36GFI61lALZll/mN
a7WbFneMjYWnlFj4hYtW09sweNzURKwltdiwidhS2e56xhlmUT4smwnHcv02gebEIw4exYzEjfb1
JVUIj7zgoy4z3g6Aeymmm31gZLeVKb4n2b1auX6XDswXcKgPUXpX928lKJJMunvXS25xP20d/jrJ
RrRKefOLvhx+BfvzOMUpOWaWiXdBIBFOIMkxN3N/kiY+OJgcmNaey0rc03DyVPQZEUJjcBFf6Fcs
ET7rl2NkIO8nKQPr4sPym0rrU8NBl6fMwyJG6Fq0FXASLDM4smjbuuRAo6hnzTGlSOIQxdqpu2PB
RpEvfiVUKG0NvYDfuSuclyYYfarfQ6fN94w+wS4cwArt9B5ue+my+h7fgZycC2ZlShyMno4IKMeJ
dAkKtSI5FgVbxCk91f1828h8l03Jc9lN19bDuGME+8bN72et2QquHS9Pbqc5ftaGbJPrPtF3awHi
Vi7rIJXvHP3Zrq+1CLa5hFddNyjoGsKJH2wuNKDRVvDUYPfv0Zw2YPes1satw3QKElQ2B2/1qO0n
eW/hYGXLdDuSaiaNYT/mw549zanJvU0nmltH0qzRIyyX5/I9LL0lVMLb5AyKy4abgkFR3Wvo/paF
92H53kb0UYXsb/GQIBLSasD8PdOkrmVmaR0RFKxUN6JmIPK1GP2heKzmfpfwSwdo4COZ3TKNXkdJ
fIqmO/LDLgS/3aUjoWFEYFoJU2LX8YMwAGDE+zQ3R5WXly7OTq4M8eO18Z0ykOyrOHgrUHziftpN
kLrorktPPyM2XVM6+yPaBQwkfmv/YoNHXFiL6h8TDY04Q4E195YWIVsl4cqZbmGVPoi52gfaa5A5
5E5xy5orGiyoZXdWMQIJArrEqybc8WSawSmFjIG3F16Rs+tYO+SCWjoDSdRR3OrVWx9+2VZyxy5s
z75rW6XTSTFYhKJ5lFQVLHOYrmUnPAfj6v9P06KFyvM4Vd//9rfPsitaNd1/h0jh/3o2GkL/Z8fp
wzfamPfsv33Gn8epEH+Y5G9KJKCcphyRHGd/HqfC/cPmwHSllC6BepZt/v04df5wEM4bHqIe19N1
8y/HqfGHqbuGy3HquB4WMON/c5wuB/1fT1PaHQ5kjnlp2Ox9pMM3qj7f73HCNf/2N/GvjQB/oQG8
t8kjuREC4wA+ZQQqiqm9Y4DExDm1qgdr3xI7tU8FyMpaoDMpcJadKSVDz84uWBxH04KNoiOqShpX
+H95Rf+s4/4FZ8yV0I2W72vSl/zjz+ny+kjTcHk5XGF5y9//5edkW1ingxado1FD7NZcW0QFxGgm
v8g11S5dnXwQR42HyYCvFOJv8ZAZbCSp9g+d21RbVDU87ULzUXSArqI2+8JzRbhbZjwpK3+KYUlC
8AOMyTxDY+i2Nmr546jsilbXBsEwyaMVQSgZ7eQVf8YGzlTzaGXtr1zF+yltBGGiGFcJwzsNYbqL
LZd7EVmLqaOC9ObCYiuekMb95PUDGxJD3ZaNN+0Ah6LWHDksh6LZ4WFYg/5JT0mVA1x3OKisFPH6
zG4HrS3q/UA+lME1HMz2RJTiAYIaPw1ZU5aOUgwSsznczwPUoSa04kMSdRWTn0HfOl31pU+tgXQC
s57EScG20CEBVs53PLfuWEcXezwqX5kztmcznjK8GjVle8qkrsDiqHfYFARYWyxpsNKGCrhcpN4C
b7ibJzvcYW3YmRbTZFl6yk+kcE5C/1HZOwJoZFvks0wGZ32PFYiUTBQ7PbndfmCMt9GQ5ju30UcM
hXxwIoY1g+YlhBuj3Js9tpkt69Em8FA/RN4rOIIjdhSYBEXM09GGhbUAofIOkK0GtGSexjXJq0xk
Q+c1drH3cpF81lq31YcIujMThDKMbxydkbtdgXsgkQYrjXaU4GJX6CPR+JX1Vx24m9A2/KQxfWXS
6jkwtVaRVf2gDn8zs3LPXComMLgXbYNDKEMf2UQfQPgJPJm7YjMwoB2yq0BjSrul9nUMC7jtfoTd
f4dWt/Pm4FVD+bfKXPeG5pjU7ba4Pehjs3ec2tl2yfQRt96ZQTOrF4RrcrDfypyR0MJOkxOQW4CH
59EoO78ZPKIk210eTLvWiNVRjTWa9ktfUxqThcalXbKzSbAzz7axgwdImmpBAYxCCXsT+9P1rCJ1
w4Gyw2iwFjR4JDmURD9a1nPUIYeNw8codxGyGMmHU3IeF9OTlRfM/sFV9hGaTNdTLwbbMlX22mmx
cEGGe4ExJWxVHAo4lJahaGulBZSXqdaqJIiikToBwC5zu1oogK3Htp8xYc7QkcFivhd5p5FdMzzw
PIDBRnQZs4NubXcvQJ4YHKaz3LlzuGclXZA9HL2mBjJJMnRX86Sdwjy5sbTiRrnDN2vfeyNEp1GJ
Bj1He39ZLgIB8m1KwaqlkbPBRvaBxIoai/FpBfhpbTWMJAyz/omy0XdkMW1lzBpauBA8psoXC4MX
3aAvQ2MZb18m0TurKMi+89aAFsdxb7ofelvvwbK8jR5SGwrFVTJl6abEoLjqweyQ+loa2ybtydD7
cGLaBlgh9BH9Ko8Kgn3Uvf0Um4VG0lv747BXTUT1Yojxxa7jxzZlgt2RDozdlfhbgp88JMjMXN0S
ZILu9Sf8sszy9PE82BhdnClhyJr8qkMEGHMQv2SoRkAAZgiIuMeCkZI05sukgH9kAzKpqyCF9RTy
6yW/Hg7d2R5QSKl85HXYawGPB8Y3g68s76Gure/ejgO/TwUqooVoNPfGYsZZ1Qk2/KlePF+MIziI
0kufOV9RdufRs2xhuTzTj4U71bOxS0M6sprYhhXoiBWk0F8Wrv+h7350g/jIMmvOjg6jmCSyHpEg
2qSONLHMwYfv4iqdzPQWIMO5/A2FJ3237beo5aFceVMGD47p6sIAlQHUbvCvlWcmO4OzdhOVhyxD
9eymElqdVt+PA6r4Bj1XDkwRZCRuactyXworPXZ1eue5yFHKEpXUgES+4ySINnGRO9uoLG6ZhI/H
EeYiOcF5ywUVuO68zXP91QoJbSjQhzYa/RdrDLZA1zCWMGA991AHzGqwD5NOY6I4IAbnu0MbhgXM
J4UD5oTl5b7uYs0qQFOsBzv7pI+q/Gm0z0TGxA3SKVkW7zY8s2Oph1+D1dT7Ag1LGQ+3Vc6zaU73
SO4mHpmlyTYnXc/Tu7QwrwCmkGvJ10U973a41scJ0Uv4nRfJDiaOjjPdJCbDyPBjbOE3icssWkiG
ukX53m1VPZxaZLYbfLPQ62DvbDTjkCrvPhjYCqYPGeEvvkMMxkobm92MtmGjppHbp0OpK1GeRbCK
yUuarpQS57GPex4UQecPvboEoWnues8WR9d48rSOSIpab+hymep3fbM2HK+AM7gpWlKCasJ91zOr
511aGBuQQwnAVlJcXdaLU+B3NudgRKaNI9j2dl4AV5+NA2PfBk9DiMg6Wig6KI2ivcmhsZKAd3AV
HobRTK9VawVEkeMaScLxoSeufEqmZJcEqKfTsGS11DTNLbE/JRPN4AuWCLY6V0Ks8IInwmb3+rAR
pWbt6qS3fEWwMe7EhVw9V8R1jWy6GnLqQeEYt7gZuXnzN6/ur64bvQSLFaSwi5du8BAOemKj2gKy
ubTh5Xeh6afFskUxCdkuYXKAFtVe2Y54K8Jf8xUS/xP4mwg9FghkENM8oSVQ+YGUTEdLnueyfk4T
64rPzSTxeui2TT3eZxLjqiztaG0Mhtg4MY7GFDM4+zGkmZR0H0SfWmuuTXSjVvIM2a/3i6z41iYx
nycYFz2sP98MIjQyhX3OG2zGCkWPHhib0jTxcuts7jjZ76GphvskqllyF1jEjcTap1LulSUS3JlX
qrjm7veHpLQx2Xr1po7H235gEgDiotqETv0lgV71WXet8eZ6w0drubvJRsPfLT9QB4nN8nYBMuHf
92TnNTo4F6SiiLEOoC5o/NWu1QjYbMcPxbaFuyy+VePPBKnJRpSbjGdTp5Ee0meUZtspNXclFpCT
8k5Tov14djAetX5aiW5+JATrXaucW4cZz1CgJoA+vx0sHT38ZLwqdtvwfMtjjtFqL5WE8LlsPCZp
PljGzrU7nZo1eEASAZAMPHJTC4pJNms11sypBxxf2VfSAOOrt7LVmCHqBG1ltZC1R/0YmhgkLOza
dS7hSDCBQSu2clzoVYSNXRmf1D4KW0wf5exuDRIVMrLdTAz0uHrGd23M8Sh12dVW5t3o5Gznae4B
SWEh7ppXdFSRlD+4EvJj0n2Tuok9yeYKmD0AIl2OFRuK0qNzlOV4azv1ixmzIx6bI7Sc4hDMzqcX
B+cRmyTCJvBegPnORpv6kI1oOIbmR2mbvu9vh6Lf95JDVcyAMKvc+UL2cZxL7YKRAJSGNaCo0Sl/
pzy8DmBk6EJ49NiTujO75iGOE2MvTbCVdertdSW1Wzk6EDoG6FGi6DbtkFgbhxgOv2w9wZ76VEfj
dIYH/IF9jzpWI08QM/SCqbSqB/DOZLniJg7b9r6Iwg9pkkOSmN25Kuv+7FTJEXVDtyafirS0NOYy
vNQ6xl57srUN5BQc2o23jonVivUxQw72NmWFcZG6CxF26FFFoTlECYhkutfw6NQZB1rtECcQBybZ
c8FNoBXwqkbwy2FehyjQ+YkiSw+OeRARxBmDAOu8Yh33aD7g2ACP5F0pHeuCUu2BRTChc438xcwX
NvDM1hyQCoP1al1kM6kTTFA2mYEpuXCDdtcHqGCqzxIV2h4O5eRLFONVrEHCLQpeIHIFoQ9FzJnA
WiH9D9inpCKcD2bgZOuowXY0ZnDnoxR8JU8Brt1PHvogOGqdk7jHoB/0r2OdYwBc/rNr61+Rhl+k
Sm/znmcq/YaL6VF+JGQB2GWfP+KP+Qkh5ChTHBTPfZasx9KztZVexUiDE4IP+qRcNkZeu7Wt+yIE
dtOh+90WTXKnZQFlImgtNE2PU2lhc4phzgkCR5BD9MT+RM28JaQI0WvHVE2DbiJaaLHwrLCRrsnF
OVa1LV9yLOYxnjCznNttb+DuI88ZYRXmIW5L9DwzmEQJWw0W2dZYpLGVIlS7QZJDkNK38pDLLGxS
DYzuBtXwrtfJX1N96xCdhWbX4X3QeCz2NooIolZn+ySc+kj3h+qxeXMdLT4RFLDNPFjB2MA3diLe
EAyeBE3CsQdHTr3mYpSGtSUY/pEw5QLOH8/WNA9PzLhWgpVhoxHe6Q0dSF8gwS0hnmPSTJecti+q
kLtUJApPLWB23OAE4eKMDtznIpI8zSwEgfolTNiJJZFzwaabP0VQ4LmEWtQcjQ2VM3ae4bMUMx5O
bNIAEerylwen70aN9LwG+7vaIxMEMSMFQdomD1P0AyYfkIN19KyGBRKz4wV0M2IVSN0ep5U+7MxJ
QhuKXzimF+wAs7QJVGvEJJAbbj2WNX65mvRJoLfjhQMwPTogCHZLGg9j3hFZAfhaIfBRV9S/+IAe
C+09ranG87L+qWJyTkm8unPscsuuMtxGrkwuKl+gnxFFWr6kQ2VLPKSEpr5VqiVKtv5pK+KXbJfM
8Jkid+wQpw19emkJ5tiIBpeVua+yJWJHAF4PAlxQQY3mrDORunljb+4sXOMynl5DjE5kR9+6WMy3
UTNmO5uHLS8oHFAzRFOCHYgqiN86MfA4B74nwI0GerBh0oE2qFQwyGuMb05P289DDo/8E0/V8U5p
SwXnwtesMK8n/ZtKNHT3jrEj6fPHQIwNExKFIaCMWP6KCb+YKnu4pWU5GxMh1XZb+Nwyv7qRyydD
tbx2WrzwSjcOTjWBVWrsYx7b7lnyyGdzu2WzhxfcsvcBPtSA6DZM6JRcJWoDgT66gkpqYEmN7WC6
sGtC0TVsuNwA84bkVGvFlnAbeCqGnHaeho26D2j6E2Bw69RUe9nKHmZQs7OI2eZdgonj4e/x5ybe
lBa+7rZrPwszO3FJfGsO2YUzj9bBZCHjNMk2QIuzCjg/fGXjotVxsMNYsQAUlExxk7i9S5br0rMy
Wr1hy2DmmQCaD62zn9MaL2YoZxQetkequYGERaU2pVF6xyIBD4iJYG1O7hI0Cz6Evw312UJZxtYM
15G9/vBOfSERTTMaYNESbdtxsOg0So3nMCR4h5KHDt/9YhhytaX15QKx3VrR3B0q27hNO+s4osfa
UMLdEHZF+leUX2YbgfEUFM/Mvcx17uK6DCg6Sjf6ze0lSQOoxsrN07e29X7yArmsTfFaOOZzqfon
WWi3KYUspVDOFB27z1x9NpVBrHMWbNCGIFV1hn0T6ymk+vitNIvnYsqmdQZkA4UbksW0i/Hvy5rO
rOYL926+jWV6KglHXWVL2LGbx8ZZD7uPwAWiX2j9BvsXjwJn+sZhi9zZGR0/cdP9aDhfBIhgwUhJ
aLez8thta1bOU3Vq1DhjOQkIfml2vZXstThYF2Z6tFB6FwDpAXY627nlPoja/rO1aeZmBPgrs4dc
R0OPRAUPjWtKP+A5jKg8kCivbUBBJs5mnp3XJtXURreyW2c2xj1GeoRbX+iLtW3CSSxRuoha88kg
+5nQfq9nqpZdLzCFeYP5Q9Q0+BxhnRLTNUAIIdvuB6S0gBHR3hTreV5GTotEEKwldKC6vy3qj7Zt
vyyZzTD/4Aeg06T9I2gckUDZ2rdBFZ/Z2nM3qQdOp56gnkMUYg8uU/kY9cYH2hP4FHnp7WxzeJBW
dGJcitRMtcNaSXEPF3fDQpfSUHofZUxwNPPofB1FIaqjKTwFjbskod/USiEVI/KYaB2Acxi5UBkU
ltw0CAVW1lTCoYSDtVZivF4nu/LOAujoyhy4DpLOMDciYaG1aCP0gPlFzApp9G4GF31kBDl2i1/t
MZ+jmj2McU7G+NGK9hHjGbhpQK2zwP01FC2RKBmayK5VLXSvEtumQsk2ZWqdZ+SIjK7amURxh85z
RRjWNhUkSWhueBw7q95EMl/zUP8pRihpwAdfHIxUu7guXkQr9rPoDklvnyyHFkBP1SnIIczCoWop
RxS8boIJ0TMfFgS7NmJSI8p4qBjk5c70o9kkIyZ37ajPi0UXrm4M+5Fxsq/AbW3jjMnhwlIde+cQ
TRXAiAAjeOaQTak6psE46oC0GqAex8afmuwWAWDr45gI1y2OnwnLTZ3VMAXQ0An7JSLqD1YUXSmo
JRZ37y0JfHSDeMPsmf7NILwMozq9VkYimvXm5SWemMh+0WpkvEP4EaY9mZlG9B5aFmUo+gwCL5Ca
D5zP1rQqxMTV6Bw8UxJx6nhPjpPeJ5LbJbQ3ym7oTmqktlPpz1Z00drB5yTPXknS2+iYzZBaBl8O
FCfJsdNxbmN8WvEYX4gpvNP5RNrybF6JcaFQk95qTKx4V/TQ/7U8u4lzDcIOj1rpxO8YwF5qweSn
tYtxGwYWBYk2HTWEwP/O3pkst82l2fZVbtQcGQDOAQ4QcasGJNiTokSJajxByLKFvu/x9LWgzEHe
O6gnqInSzt+WJYo4zf72XtupvyYtf9I1iNmiFd+yE1ezaj7ZyI1zNVUfsnFvlosrByWBem4Sr4OD
Edq16Y4Goc1X087hCprimKzMZLzPGS00TVReiUqwwcS0sDVoYYFt2SsYrKc6KK0rY8/RBVdlYK4G
VtKAwXnQ0/oOwJfyZBru1wKpdPamBLaecKdnWdwYFbigDXThjTNLWT+Yi5gsqZ4ZTjklYkTW0wDI
ffFuw+JaCQtVMQmSTdzIzwrPj9Dju09KHxue80VY9xeGob9E1NCjrPy3okRufukNwI/zm6sNcEfp
McLOz5unE6SKC9/uIftWjlcHH6girWeW09GpNVA6mI/1GCvANGfYDq2O1Hldv+JjQ8T16b9ZwqU1
yLWnNvt2YvdhIvOxoqgkY9gBAa8IXBLqBq5rirMnLhVs0B3XT4sYEmEBFmnzWmPgPubS4svr7/5o
aTeE2DEGjlAQrt7AaLl2jDSQ2xHFZLMtxuitzaBdxDoAO6GlO57IY4QRGWIYqMSE/p622nURHtcg
G0PYWO5JjsyecnwrB3Cc775tPoyV6DxlIp8QfCPYTPkLUe16kl8ZlBquaoQY1dwf7Y4yLk0Ulzzt
bj04Zc+tohIaDZlcyhioScoPvUh3UzE9kPxbc7bkSQ02uZNTiD5PL6asnmYzCfYjXAjm4M5L08TQ
5BzuIkWTXIIMfDdW6jkX7l5xRDFb1YCS7HdKjTzfpr2TY/YbO29A53J7xSYgShgfM+Syvk8rcPcI
crKWpyBMo0vmVq9Gqj24HQJN77KA24ylsTI/pD4hUFTbzWhR3DExBfbGrvqMU+YkNTa/fKaOYSDR
XJvmNdZVuVE2XMoR+JObQsgzrTbekHtbd7OA4I/9FYwcNSNT892XCCkTrUmVWWwbTbE7d4DtC2UC
nRkt3SsGcYUVJh78jiwaGevHvgujcx3M4ACAsuQy/TSHrLpyEmIs6IMg6L9ZbR1K/JYoLDgpGgWg
lVQ1dP4BadDfRTg8VxhtEu2rt+YQNR/xZIIZyPZWHoY6/y1rfd5LzWJen3ohBc9kd2J4v/5bV52D
2BJYt+UZp6q1IpJyKU1cBqmlNR4zEAAnLgyduf2KC2MTjLQEAkK+t51LIL3eG53dbcksXB1aNbgL
p8+QnRB0KJ2acbZ1SfMVzgOcyZjLdMVptm2DA3berXD4kcVt8wDf+m1B4oDZQFdjauYg462sbnxK
pCjXI/Cqldv8YYwVcinUhl3dEo1PGpR9GA9zGtdeaEHNjgqz48Tge0pnSWoqHdFZxDARQADMDlcl
1+AkOpmpv1Vlic9l6v6wQBReVWDPbLn5wf6CxJ3fiB1STRlHcHZl119HmOhwTkHjjTzGmhq/Kgff
emtb016M8stuNaIZA56hjvJq4E/PLpBpCL/G1i3+6PT98IUMqxFxn+CNfPUhLKSm5yNg8h4fvoJH
VCfjpNENulIae5ub9QuROoWN6MQEO4aXqqHZqiZc02qECcoA9KSWitdGJeTBB+0o0ukEuLcX4S3U
jMZDob6JGtaJb/wp8qlYzcB5SitGIU8Gxn/QiBpOuVHK2wFTxLZ/Jel2Va/43Lk8zEv6KarsbmMm
eBY7Hr8TMBye6QbnKp3S4tQoYcJJ0/pjDWgzD0AoYO1YcYURpnvNUKKvAR6t3s3qiz36xb43L3aE
2NCQTnmBLew+Jrq7Ze2dXlwZBY9+mJ4H9JpG64b7XGnqSkXXrzis57eAVROOKhkvFB9tq7Km+MCn
DAjHmj6rLPG9LNRDSssD42Y47dfkYbQxmPORPilUDjFbhv3WaqNxjXcVjkU/1b/z7jfZ5GvYg1gr
qOl91P30yw9t9S7yXm5CWy/3JdI39mC9gvW5l8QnP6zennaIdMVuEFV4j4GKpiYYKMemKhRBhiYm
epOMrHpgTIHJV2XFXtdqwKTRLclV821ScTC0qnij4njG+e/Lg92Xz26q+3t6BGgEHSL34vJz2Mik
DF+qkFhcW1kDgsYUnJmk0C0yzuYrCZatCuQb0qm8khtanFUqIfaD2VyBiY67zoIQJLN90hNmBn6U
Ii4R8HZ6LX8TdcuMIXERuc30jzkE1d3UYGFoVO7tIO5VYNda6irg8DllTK7cGqgMp+nwJrJdKx2X
7wbsJYujtoFHGm8yRk+AT6ziOWNj3NUdzRhdnX7lQVgTI9euLubiFdO0M0LddXCSfukpOnYTiGEg
GlC0/Ytq5+gQGBXdjb0BylXge6UjkYPwyL3X+dUl/C8T68PAMf8JIqEWsrUCWc/3zbPlfBsaTGW6
oextb8Vwkymmihrj0+H0gySkRzuLDtZ16LIzO/xQV33FCCmz38QMHDfRkm80fXdlF8vglHv3pqU1
ZLY1eoywDuC9f8bCTet8pQ6dHtGFrA/tqgqAh/JGj8IoemzQiTNT0+mIZfFJWigBgL+dxbu9nGa7
587lIFsasOo59hyS3J83GrTnYIGGtXC2b3mZPOjhR93a8sXNXXvbCecFezy09CBW18ZSq3qJD1oj
sTE3LO68a4td0lvo27zJwU417Snp2h5rsX4ZazlswiS8mNyczskcEhzw52PcivJ16lFC2pa+upqW
z5J7utNY+eMomj9VE5zA9xYebBtS/xU8Qd67ByXn+NxNZ9mRN4jbod9ZLKopxjDMBZfE5JsJaude
E5ke4qi6wAs9R3E4rCEb3U38F1tlKJtlXr5bCdAYbnQ74F131xfTDqDRXXGbXQ9L2VWbpDl5SaDd
KuU2ZYM++OCeXeAVbIA/fk3OL6kjJwFHig/JVN0FvNK9Q8Bv3asp37fGiZwLbCaiWcTIcvd56Lfo
KfWWTDQ4tJR8Ya0myHDuvi7tkEhPMOwMab+U9ajvatP/JQajeWA5YGyV2jk9O25yTgemGVrldrSb
9OIEsAdcu37kxvHRhEN3kJWZE/WPHmnTPkeR4W6YeUAty+yzUinTF0JTbjhwFezoB2sUbEVHGLwS
TgAutI43A6IoV4QSHcVGt7FaIY6ZgSqW5oCfoyLcmw3cONHnRDiFxlyGkw7XJ0pSQT0xnwdDZuvu
ZrYLPIwM6WkKHTYmr9umGxsUgALbnhlvCrsNLrkJG7Bk+q814zXHf+jbnX6LAe0fJg4+EcmCPQFh
RnzpMmTscVBwwmLEe7OSDElw7D5IdAsvzfRHlmSashPnKhizHDsER3AMVB0bDo0tnBwvWc7WL0on
RYJK0eIi/tTyIVQtRMDKycF2yObGDJEfYcCCVbZF6TV9UBy5OoFScptztfwudoAm/XwwmP7iM1ys
wJo53PVgvthOwGCpNYb6WPiKQIPGtcdNOL7n0VqFJCuMqq0O9eLICfS/glYBVAxGi4l/kOBvjvNY
l8cgoi+u0OrlWOhYxwhkwlHFqBQgwId1V1n10WJ4xMB/Cl/NxAZ+T2iChWr5d3/+8SEo6qPugBVl
vs1jAkbVwJaIv1gdmZN/ulUBCN6C+yc4+ufDQc7uvjHrbA9+GPuDFvNe0DKwodkQbqJBGac0U6eM
LCWp3DI/unNb7gmrkd4qyf91ffpQGVQm+8xcA4C4l4TKoF2pV5euLbsdnIjoCWxkxnuEfAhLdTN1
A5wa/VV39fJotKW7sSqyH1yDYMKxkeP2yiZ/kw55uK4VztSOdNk9sy4VhxfUvZxCXMa+rHLTC1/q
luJFeaDorTxHGgNcdxrNrW0Y363PUohaLZ8oqYHfYT4XQa1dBYLmK7lw6jvulqFl+8Z2P+uM+vEg
jagbKta1VtNnF88X3erTZaB1w2ZP9iow0Mqz5Tgb3OecZTxXNhHPTL0qR7KDTcM9ovtkTSWRi0TT
4SzBU1Zj/9zaNvObOpFw+3IIRvX8UVBQhnAJ7pDxSMsML+0Zs8PrNK2KxLY8BBEazmD00a6TVuK1
puUcoti5RbxkJxQ+Rni/rSLZ9qKKHlo/BxthjvTVkkPvq7q/qFL/dktcgINzFrAJGhdmo+AWwNf3
MGVxu0kkDPQY/2s65z5lc9zCLNAcSP3DSydEDDsyIZwVho+yNtnS0dVTVa+tFlAWfRrsujoWrnkK
d2aFRjYj6uysCcBDp2TimXI+5oRKzpoWMd8SrBszwjpUgvpEKCWgA9c3vHYytC2lEXITlw5MyS6g
klHNUPiWoI2PYccQWo8skDv7XNp00EaGf7QhBJgdB+58YuRL0+du8l0Wv5v0oVwy7/5basAtGhUj
BYVN+FgF0vJygvpk211k5s6aPJdihVXVGhBLgZ9upH2yw/LvJECK9TXJgYAjSM7I40krpnMA3OKB
whFKwGJt74Iq2oNFe6JV69FISA8FVJFdU+dcxfF+MozgqHcI1nFTUD4WJ/cID9mxRehbbFX0EPFg
YfLDdmhqPqATdhZwTxL1qemPhmB3AiF2i9AZIU+EB4dXfGuCPrkMlUVIEl1iYkclyCUeJ0xOVgU/
1ArV+JiV2nnmZnYwekrhylKN63bkTaWWcaMONM6NLGZkidjCI3BWFfHMsS/vvUW2uA/8/RBY/sG2
lqYHx8Ymz118IZ5XmGpQZX1u8dTM8f2t68QpX81ueHHSIr000d0vn3rDzjYGsAb/Mfc3VWE9mKAy
gCkieDl1/TCl4WJ1BFqoAg6BTmGGO5AJGUckqHgpRBXY+QD9JtPatgHJ1onyvbVM419jwHoL6Ae4
ScCwuqT0Lwy4u9Ji7sEUxv0D0WWl98Q64ZccFPRcxh5OtNVH19MiAVxdMftezI8iB2SRT9ouNMyT
1O1sGzYPuBXqYx7O+8j35z3jWnmyiycFH1VmEsbvSNZKpxIHCyK8x9HeYAu2drGYbqnGzQ7GDvWL
RpNf8lJsNDt9K3jpPd3/IxvK6eiq6rk8D8WlaAnBBUV77bkFbwcshzuqTifCJN3WdUzzoew4JDSu
uc1d8zu1iVBHua/tk8oBvAI+tdRhVyUpVRWDmvicZUe8IaWYlXRKAZ/sbGp7P5zLg6jRE3XGeGuX
nzwHRnw0TRh5DWScyJw7BHAbKqbhylVlBhnWzvbBkHzOGGPILhBK3VG4EYBUfm/6XtsPJtwFnnB3
05FKKLqgAQCqa+fGsG5FxtXQyLiVCMdZaVbx1FcDXjU7ZgDOgM5ZuhpiXoYD8JO16eaXZBzD15tr
6RmGGbJAk452FPWptVKz0VC38wWJIdvMfsdPGpmnwQYmp5Jh4hhcfShvvXl3gG/AQtAtdn0yBNwz
uH2a4VdouvHvQGIrZbNrCGTKl4ERAsuEDvU4rF+imgXWIWlbj43vpUUlDww2GS1O0FNkD7BQCw14
2Jl94djOKAlKW2R1ryJvz3PQ7WyrZjOW8S+lUWlE4UhSB2i0VfRdjpPacIhda3bEZJ+jyRHE4B3u
33cxVwD2AzbCiFkeKg93BEefDzpjcrI38i0SzJZMakviImJAljjvTSuN57FD4Kw5p8ZgKeADLVGj
mmtd7BZPbmddC0YMO93NHcqs25KlIn632jbe6vWiObH9SzcXL8RbMNs2t06GLNQKol0wASgD0cHM
lx+spQWemWGzsyO216F7ikRjHPoGnvhcNJ6ya+LEkgqBEfxS03C1C3haLMyRADjip9kvXgm2lJfY
CR/yrAd6OEJs1DQq5aJIx2WBHs2mAZbkFEQ9f3tWEEDnd3CgxTFKxHPaEHSRLbaq2HiqIUXv2yn6
M2pnOMTjgwZmfUNlzU/n03wiT8MUxjAPKs2wlC0fZpww4/7nl7ag04l2UWzBCyAD4OO64zSzTwP+
LZsv9ZhHdcRDU1Vw3E0mE4b23ufcJnAxTGnw5TsVXRK1VnHaA4Y06epRgw3BbeIN7g25mN/RWH/4
pKGPlk6W9ucDrhNqpv2lnzF2ajg1/Axq6KJ7ynJS+q/6pYrV5WCxfCjIPh19mk5Jw8P4MEl7lVRg
K3/riPCKav9CoDjc0U+9dlJ4EL6m18efDz9/HRVgGX0NVGgu/0GrwM2D+P/XH/n5bVHMCLZRAIUk
KJiguDdcZ8yx0Jo0982gzwplmAImvgt+PGP2q9MwWiksCuU0n62m/1SARtmUsrubTTQp0DIgfYus
XAzbpzQ5UkRfdDTi3MQFRN7dHKNjU8lXp+NK4bQnkaf9McPzaIZE2UywE4JCZDuiFs7pH4UU8zZN
B/BGRVlh76CCosnr9CzAH2sIXXtdOBfRMdgLSmDa7jT/ZnZiEFzCU4Fc0W7VwH5JmrbY+KJmgNVU
L5qb2cwbR8WDJh96beipf6+GrehgDNCejs9GjJibll6OeqEL0w+yy7sPX9AH1diJp9oevUcJwfOp
cfLxrQtT0sem6iGNfpdiZFbcECHC6QpmymAv6ONDmHX1354JhEvoYubOsMuN/inUARrxjjoWcuy8
ws53OHvcnWFSiWZT7PpQKuPbVVmw9536XIpGeJPlase6fOzB9KKYWPGO1Y0T3MxSYZimwc1gklvm
bDYNVNaDVXN5HThQjx25xiyYPRHjA2xc7OBMDTb0R62z0PmoiEDeY6MycSSwAxhWclaY7e7UCGCf
qhILmQG4SWuU/o0a6Y4B9ip321MTTu5GS8p3ep10iMoQmJyINtOolBerfLLGONth1LnnEeJlQpYE
UgIQlUAXKJ/q7qfm+9Q/OrnBnJTQ95N0YyDcGR4nbv6fRmY0tyRF/wAzXAxlsKuT4Qasxt/Y0MIM
YQ5A5rSPMI1BbZssjibm/EOWZd+LYMLwbtkEJ2oYeBq4cRIkDOK89WiCfewMxdkL2g3qQV+d80LD
FSG7tb74aGIKLYEhtBo2KxgjfD0PlaZ7lrsvbQvn86yzwElAMAbMu6DGRT8lwwNVW9yKSwgggabv
A54/bMPvQWnw+suBOqdhem07TRyjzj2HlAkepp527FPZonwC2b0Crz1USkpcL0VFkQkCctvQ2RA7
Jd9CplGp3czbYORyl4ST4zEMW0cRyuNE7dJKLO25IDM4sSgCLv4yAlFeXZLVjHvM7HgS+VmVICSK
TiNb6My7sp4es4FOEK7cfKrlG85tBOFckim1eFTgR99kze097vGj6qq1H8cgo/aS+qJkeiOrUCSg
O2Dpxi2aFFbU+Njb1CFF2EFWZq9dkLzDnSvGP8w1KYr0/+iw8ajfAsPnRO2+KM1jSgfdFj2fz2Ne
O8AFR7JWT1iJf9vVnFwFNF9CiNiVQyiDpfOBqXAmIZB9Fm6ZHLMKyAjSAth2c1/0dLJgFH/L8CVw
SQ1+08pK19VkkAmRTJpLO3nSOdGtMB3mFxXCPNOGX31PfkgHL8gZEMe2W2wadooQlcPDO5zyR5Yb
LC0zrcjOpRPJgzFrzxn2B62P8cGMFcMnVz0KHQE3gWh2KiYFO6bTPc6aHzMjGSKHIyMnss5I1Nm7
GNDoXOOajUXCkKk6hxaRi0mDVs7zEh+Zv53tkTdWN097CipH3LBpuUWeJlk0tk9RBVEECYr7Jc01
A1gNVENqv4s6PYRc1yIXh1gbaTpE7X47MAnsISnInAeiw4QSDVye6xTH2Cw+XfqG/MTHf9S7f2XH
E93r48ng5IIWNUhwUH5PWCP9HqM52jFlEESh8X9YGRfPyEITKeLuulyFwjzOyFRISnbofHJiAcQu
ZZ/z7XHrJ0b+4Jrez98yQ76jtC5XihKPdWpwlVKRQk/kXd0YAye+eL6CYP+lzaSZCpPzOCcWmvYE
QnHbZRpCAy0LqAoe1n1327U8ALitDaTYEYEJguRgvxOCqo6J1Rhr4r6B18whGeVZHOwq6zakLMQq
ybK3KiAuSgb7lyHbHuQypWSafiw0TZ53o2DDwq9vgNmhCBnqZMLdFCQDnvFgiSgk/hici/Bm9TUv
Da/8muqccpt3gpB0cMuH6C/1ZwlMKIwSSEB4ReGi+hD7O0QN1TH1LWlQGUCGMUBnC8pm8+AzeaNy
Q0Zb1Xa4fsVTgeHdS4zJ3zkyB/IKO8TvuBQMNI0b03uoJQQLmPJurAKvsx/hpAn4z7GZg4Km7C1u
SjhNFUxZTRwGel2cdgpuZfA8kUE2gKAxaO7SGxpXGcNrJ4dqVPW56PwFmfcG9pxbOC5cpKS/RaqF
23EiW+UqZq6NroeHlCFuPyTurmkpmaRy+S/Wan/HQO2L6nkevZarTBdAemm1+KmcB51ZM81zIIgS
z0ErD0PxHE3iInTzkX+LMvrxXFIQQW3tBHmW0kOcasWJJoMnnEv1oQto12RWdzMr4gi03JZrVSSh
ByA6RKQJjAOdLVgf4+5kzX2JKBL/kVQ3cC/1tz9KZAi+hGudeNKz5U6dMt71S4MzXpRvaKD6ErX9
2KGPntwE1tXUFV7eWc+DGTIvJV+NmD9eGrO5mJl8k5iT9wVQWa00J/IPxnUJe9m2oXkjGULdZ2xN
pcg9CDs6bMAHrioN62xAv0QxcI82YhITRNDLTQZoQzKaTqnw9fi0jwEWnK3mhiANTLyplWa9CAmO
wwQFvJ6xTum2RZmjEYU7/N/nSrDH8TUGxypMJdfqh1RfqjyEXgMLRGY8NlrF61hGe7/OxaPUdc47
5meQjjamXjxqo+teCr9HPgc/CR/C9XjPFkjQ9dVQ7rNjTtZ+7uctj5CCycR7a9LCe02U44iIiyaQ
sTkGh5GXtFtY6fhQWDDFCc/5uNJslswkRrFRXMR5AzFaUTb8tF6fjIMr1TcGRTom8ZvhfuNzFKLf
hf234RjFue0iC2Zs9Iyr5MMvi25P79XUZ5PHyozEZyuadlfkzEgAYGCoNyLgTJb6MxGjlAiYsWw8
U9U/KB+uHFdBxEgQ4mfiW2RCOW0x+UZXLNmX4xKIrhAk8iZAK8KhABLzl7JgDVv64HK1t3mEXNxc
c4l8N2Jo5W4La1ZvDEIShRHyJPBkWT6mS7koFDMb7MrXnV9GPfSX0n6a2AG2MmLhk6PRcnqnOycd
5o9WkzSPGCk83cH0hqiQG/FgWSo7u/WZe0V8yLE45fTf7kp3vE/ELT03EHQh1MmrPTG5bWwlNq5T
ly+tfimTfWkQk9exViBui2RbNclDPw4zCi9629J+dyqwMGzmWFaMlwKabS1zfNI0RrJQM8pKc7j6
0bzXRvOlyGcoUXkeb0et32mD/Uunc3vdZtVHjSXllJNX8fG3cYo4WINhA+T/BdS7pePd+gtHECbN
UohD1FPuGSARTsiLMx4jFHli1Lg9YRxVVVF5NvwaDyMdJa+qvxaBhmhk1i82loi+YxpXn5J0BKk3
9vgYyZi6dRIfKp32CcM+poL0SFm27hGqH9ElMUFBVvVTr1nXOVE+yOd58TDGp3Y5bWBKYqYX8FTC
CPUMdlUqCcLyCIhdgTboMNvT/LkNAU9QjFHviqXuKxKUUw0Qq12y1AYt8d6sw/waJwhZFkRbXmO5
CRbaiG/2zS5kyIyj9DljKLRrRHagSkQ76CKYj0Ne7BFu6D2MU8z7vr+Zg/Zd68g42m2+WCp4nYBN
EzXxgStKCmpmfN6wmjYqN05BEL6TSo9Xwezil2wVwQoOOGzxGciBoU9PP78SFAt37DxrMfK+qhoO
NdH0YLP2e3mAUllGWX/Bsrwu+b8jKwpvMnQf4/ZYGdGw85szoSd2R7s9Ybey7yQjnXVYIgSL2t0P
sxvvU3j2XpD/TVJCCRRXsEEE6i3wVXPgyruX+pxsLSN/Gb4bRte7cervE3uoV5uMdu3O/SpowWYS
38hzGT3avfXbounZKxgsI4KET41lPKJa+6dZ8+HRtrV+sDXxUQbAtCpj2NqhQlcoh5OepzpHZcyF
IWyJY6oQc1tHO4TgN896kr5WonwaBiKMs9S8AV3Ewwz3O7fsbVMyWrADJjCqbdLLhIMavwG6E3Ef
xKowasmfhdS66e5FGGDMmKuS3n3lBCvwPDjvEZoKdkPcvXGgPcajqLeuLq70sM5XPPgIZT4cCsS1
bM0l/xbOE1ed1n+vk+VBaGSDau7eE3Mi4BBSjaYazowyetDa+pVtjLffYVb6ixVMLG+2fBiGRQPF
C7nTkpBv2IhszCWsuVVUbMORll1Y/m96mhoXFF080sSIlBFyrEkot+wZugKsrXGxJtBz5ky/MaM9
DQuMhOqMyyJBa+wKH3lrKK+q2dzNaqlibE3teTTNCEWcJRwf/5a/4k29eunxRW3MzN7RdpsdyQ9k
xzaxHpjkYTsfwz0ulDfdIslB+OCseJBai7+QZtZHI0ayxo71muWKS0E7mcc+QxfhyphQaSrGQ8qA
DoAayBA7e7ZL8dDYT8FUfxeD80zWpOWp7+kn2s+j5q4ASDskhdk61nNdvvddY7E8f/6MACMrKY59
5IMQGgbiDuM8M9hMEUh//svPB98kNhW341uyaEJj0xbcux00oZ9fxgnNdvRTEt0fWhSkNCV4MDYs
srH6tKrsPmAtPXbwRhfrZ7D++Us/n+nnQ7R8zlwjAj85TPej9gO+CBmjzD+O5vQ0InXhZI8RM7W6
3pezuXdjeauG0UXT4Ge4mpAFOCYJl8h39SxsfSBqn3cMuZdX3HHrE74C6hG5+O2n5nOyBNp8apH0
lfccL7K+WXpB4qC39/kiNP18GFTHp/75JZVojO2KU8ZbkuF7H8xQ4Pkw+8uKjE+gSCVKmF2/hzbG
psZou9NUk6BhJWKNwcFEWV5J4i1uD0UY7XjsgJv32AUrTFVS1Rwr0P8H4Lmt0cm16Ool2lY10Hnm
BkWbrnhVHqtSASid9mBUQnrQ+r0PZgYSqzK3gR4C356jDT60c5mQctfinExnAaMdDNmVd9E7DoHH
kRvvWnObmz/ZRF4auW1oPgEpi19rcPbJwrAxlgXTdnRInW3vrBXBQkSnv4Zkx9Flf8RSuZpg4a4c
0j/MwDzAx/spwqxnZd5oIpxOnckmYhAM5DDKnSvkCLgiKkK0tC4jKsuWbuSSaEJflQQVBnWiBWGs
bpHrY7tm3t30sCzHNF2XPIUgdLt+B9D7XqfMbmLyb9zn7rNy8NAlL1mUftAcPxJGhlsRAazsQ+Ih
Q3zia3th8SGBlr4XLanWifJh+HLcGt10KQ/kMuvidVX4e0PD1xlfz86m7LkRiLncdBbwidGar6oS
79IgidJG/ZmKinFLH42+16T+GmpULMGWzDcVEnMZki9jTvRkUYCdZ/J9dOrPWtW2NyiOTHOqP86z
fx+ZPdLOW+65kVGRONDPncUYv7A6vDMC75m2BTu4W/o2UjM2AUx7sqI2YWYmIRcGd5G9xn2AvOWU
dzdcaG/5H2m1JGvZ8WtyBIYFOasFX9BgSdjUDSpGgHdiazrFwRrzF2uwi01BE/jRcKKXoA4aGJyk
wqoybbGjwillflaURXDIsGYYZCQwv6BvdyOTfYZK2tycDUbB28XWs6uD4OgDuo3A3fJihOw3K0Ru
Up52c2+pUNlTrES22iW1ILTXbGannFL+bB+IP1qouXvZQ9ikXvmsd3V9GP1mV5kw9eYBQGcIbj+1
n/LA8Q96Vj3aikwhUft0b9WYNXBdw/jCcx7ZXhDED6M58OoOTKV/kCz/y9Z7+Z9pQEL+vE4ABIO/
hffZfv6fvz8QoYfPDIgQxoH28/+hBy1//p8oINf8h2FKGwaDVI5lWLb5H/8iATnOPxRKrGkbptBJ
9ykYQf/i6pnOPyDtOVxtsUS4ljD4S03RteF//oe5MIIoR3MdXFxY+fh8//V///l1/Qup0/x/v/93
xI6poBr9GwlIM5nOSShANl/wv5N1Alzgcmwtk6EKlnouX0Tp1pFWZfvQgSXSZ6OOBb6r2XUcED3J
Slq2jV1Z0Nd0j1IneXVCXeFGbwrrG6ei+epPGNehKRPCRVEaMIsw0mFtyVTPwGLm05Jwx1z6MRpl
+GswGVVPyL4XYL/1RdaZGz+CzA7CvWS1WoqiKcVaiU4LvpPanBeXDIGPsyYHQlgBMjjp43SCZ6tC
ylGxtEHf8TDXArmsHNPH6crpDWwR4f/Ic3CRchGcR8M/07hATF9hgLsbWIlhlCq33GjzxJ2ssSdG
zF3mghInsNbqkD0qtH8BZggTLONAyLv5JTTG9FdvBwxxYCCeCclH+wy0PWzUcSGEcuQqfgO5cK+w
8Ycd9m6cd4aKO+JADnTeSmWcm6ipW4rkjYyqvUhLzjMUHU/JMkp2KZ6Ufa4L9xeB2uZvLuzgYsM1
fgjokcRXkqbkBkxumDCaWiDy5Ke4U6v8OlvVgHbkRP1OoFqiI/bVW5sy7azwHSerJrXjW8pU8Vfe
jd0tS+T4ogcufZUABdR2ILf9Gz+D/UfKFCdKaTg0ELuURk563NycSe/w5vdDDH6QETTxFlldRw1d
QWEnfcAYC5E5T1xxkLIiuaKDk4FUYtfWl2kvhFRwLjBLbXT5Qgk8qojT+zB2J9RVwzgou8MyTGCA
kyOntApfTZsflb+wO6wMuyhT4gHkv185PkXbJL/I1kb9SFJK9Ono6Vo622Qr8fNko7S+k6nOGi/i
TGHuQwx/YtVIu31rdbSa/WzRB70O/NRY+OYVwRpDSQq5OSBpm5qL/WcLW9hZWVZMh3yZTmQ6wsy4
uAh/EIWVBbyIYySReZ9RiYdhG+KiLJX2MfOyvERLHIX5PxkPAl3E4A3NCL61elYyg4vk/sSAaJUC
YovcssGKBw5X8TPE367MW5+UVLXWdZguWLnlnbyUI100gphPqRWpW2Q2DuwCjH0M9SxDHmEYdofK
9LvyQIyCy3SoRwc6cOd1h2Xibyb47taVCvqv/2bvPJYkR7bt+i8cPzThcDgcGHASOiJFpFYTWGZl
FrTW+Hou3L6PrFvsqrZ3zTigGSctSmREIAB3P+fsvTbOpOFZuqi2seNEajtQ27Zb6bX9iy+7EY0L
llXzJeMPO/s+LzibO2bRvg9pCw0CcK2rt74yxgIOrF+fK1CzRK77goYr944FT51T47fO0OnRcWeU
DkBy0xucbt2R7mPJtAdMU4992w9eLamK82wJ49ZWvTwYQ4ZRjXG9vbXGJqAtkjlMxGIUW3j1gu6A
+Ewe+175G5u+CaoEGYi3Fl9uux6yObK2pakklOHKlNswt6bLPhnhQqVl1y6W+xKAUyjQ7Wctasdi
osHPzl4GmwCo8VEW0iItIJ6ufKdCoZ/mhSRXJiTX0NMtGSh6HGysDVk77oTM1CWsAMdb5wqtVjXn
000YtykER7Ms3rwxXKKJqi67xbntEBDs8GaGPKX6a40j+LWakzr+34tmlPradKfoPNkWUZLCCxe4
lT/dFY31aAVXrdv4L4Xym8fS5fkk5oYzOTM3gVt/HL7+r2zx/w+BcbER/273vh+A0X9BJcs//wXn
t/ytP/dwYf4BctYmTQAUnWT2AQH3T5qf+sNT2l7ItI5jKouN/n/t4bb+AxEJCQrEYVnSsq3/vYfb
6o9ly/VcV1lKev/VPdxe0IQ/bOLaFA7lnMnb0LagmHCW3/8BkydJNKUnY1n0rJI1ImeIbG0BgWLm
v9KuI+kTs2ltsfn4ND9cTuuZHTqED+Pc683riCyioJiviR4Dvp/XYk3zwlrRjLtiJeKWhpCTZ/gD
BTIVm/ZnYrqfuBOfZs2J1Y7up97xD2OBcaYCutCjwZOt9dL0M9neqDmHmCfQGCdMLqA096k5IyhH
qLli6I+nrHa8vc0hg35pd1A2ZPAumHdCuclGpbBcRJ3vDehToH8n4mlyQ205b4w7iwP1uqf9BxHg
hqwwutCC1AMwvAfGDEyiq2zfYaxaJO+73kigcUy0ywoUtRgu2COElT0CeOtPFSJt1F00b0uMf0bV
jxtssvXqwrISNPlx2+3Q9XzQ+j4P8AT2gUNgyTjbd6NvfWH+Re6Je2E72Q+dk1nrfwi30FxtrJGo
EFAPX5g2vmXJ0IL2e2WnF05Lvdxo4gpb99QzDrofhGssVZe9sYN5rdtBYjLPglNpJB9dVYqD2w8v
o2Pg+PKnoxswMfCa+txmMe8thdymYNRWXfM0xtVrGEhkXlx0+j7BaUgYIw5OCF08OqHbEchXCAdL
4npr2gTTQuk4jippiORaXH76Uun3yEIvDuTjPmBHYWThXZmaYF4XWc4aKz1lY5rvHIM2bogend7y
8NjVmA3ARVZMaNj66c4w3k6aOx6sNSpU5tBUkYnVk/VFyEWWTXQsHHc7hbi9sglLL90MVBhgr/yL
LLZ2HpLQCDM9+j3IiwSg7TCCwTyW4aMvquiQIs4hY1tc07t4qBuWflR/BFPRBwteUJaybcjm2EcZ
eW01NnCyLe7dZnxzM2JhGJ9oxmDJyUjJ6Qgmmg5+ZjY3Rk9WZSouTItxjcHmuKdpO+7ZCS3CG7yL
csyHbepPhCKFh8r26YYPEtrgiPOzqN0QlzLUx354LjtwBDgf8PmLWK+VO1Unr7HuhSzz66o0rxts
HyK2Fdr2knewyFJs0lKjFFWPmRBQY+WGv0OS+8wUDLOYBjMS2sF1o160Pd7PtpIXbUFjMEvHWxXo
b9mMGqMLuz27yDrknL6pUP+uLIkzMZjzBD2LPV+MmvmWEb5Vxq0FM2fbNuaT1Wf+ZWQO98bU0+8k
3hLPK/iu2rnmaNAi2CJ9nEuHefKFdOEGXBca9Vy780Z1ZGO6fesehuNIaU5/VVxEGQEQTU9/pmUw
c2Vp+yCyZKc1KSqUQUhvwgC4WDndEm3n8anEylfWvAnrOyR5+EtjbC6jJ9aOIjDcxF+TG6SDF9H8
6puQ24yyeu1n58JOmv5gt+WtjpuvMaP/EFSjvCzVDKevJemytUN3y4DTW9fTpQCxgXBjavnMwcXc
5HCN3ZVMJrT780hChUPIG0BNXAVkBoi9lG6wq3N8xkJ+lhxr+DrD4qJp6L3P7OirKmUNaQMUJ6Pp
sigGtVpXAxprDKLHUfsf0gH309st7DfnkdPvdaaMCa/HfK38mIyptjg2pAFyzbbKYH6gNmMFELrE
WG65y2kDQMeWBHK+vjZC2dasaptGRt3SfitbvZojWQLnRtoQlx8hf+UY4vcogjMNGcAxieciOgTs
QIgAp7b2jVNXsWHpkWuc6PiKehZY16fe4WubYA7S1ovyRK4hbCGn6mM6s9ZThZ4Cos/JcH0HGTRA
VeTMzc4ZYfV1lrkaHWoopPclahPWhoGvjcImPuhOfmpBWIGTVpQh81b7JJhyh4WrxStTFPi57JSA
17F4tjv/NkhAAli6uRLVeIrIS2Uqwwf2PAYqrriJoizfheTGUsL0ZBhhLEWxdVPXDNZC76uM+XOj
UBXNuPkdmGwPJwd5G+nfWwP856rux+fcP4RTyzip9PFxR+4p1zo6945xo+sC+WiZUqe23ckZItwX
VsSwPU38rU0dyhif+SfbIyZH4rypfLgZyLmyCSCsfTKpnHkr+eVCjUhqjYrk8chjGY/9U2pctLmZ
7GnJDysjZXxQmFjifW3X29D3ubkjEk4NDcsEgpJUhBuqNKDLntVINPE9rDNNDFlA8H2iUVxhSvVe
nQqPPGkdQY9vODfu/Hx4qw3Ek6UEEYEfpL1PioaMWA8m2kzrm9/buDE87nnR/E971yI8fGDsuRlL
UaMGaF9cNR5ZFhsUyOy/TWrc9QI4LM+7xeZy6JFCALajxZpEqKNNuFvCfsANne6mILqCojkwn/YI
eOqB2wdGcYxs0GFTI5heFvKp8Ml/M6em3AViiLfOnKebRrrHuEDOL6/6rIFDVbXcVRkT4raYyLUU
PM3IFyBkuMRKE1YHxKF/kfW8x1HQJfrZwmyH53wRu6J6ZhzhXk8UI2pcPlhjerT7u/xozKTqpLl6
n+thl9v5vA8Hk6kULFTwNK3vUkyCpMx9mgpQnS3cjwGdRkEkqDU8hYVrnSYAByvmjV+q0sNhgH3s
k6Ia1+2t0tOBSNmVV+YAYPmPQrXzhr7LjIge4AY9oXjtsUkRWUfcLn/0I4ZyVxcz6JFa+te0IC/M
FOGEkBWFyJjfjgKPsKTnTI+g3ZdG3j1MNiwtczaqnZ7QVGru1248tWXmX1mcyFxhM0YfqNc6LztY
aBh3rDV0cIQ6ZgWD2SGa76dgfAXeMDLv3cqJ8A524kteOab9avHlEV65HgeTzCbCbKqkpYGp3wfW
HgLmyWRbqk2DCLyh3s6uib4bXmQ7RKeQhLctsJ6Ufc+RawclzD5Lxc2srkwjXjb26rJSRDC4pXWF
BfrGm5aqy7uQjQtXCiIyr1P4LFG23PaTPuCBcFfOskFmrbeNWJmg6lxUXvQu4HghZohDAAAHlZkf
JM2Q4gfVdJVCtd2FTFryOVgNZZIt+/91NIIXhiZ0iURqPLiMPsxwqo5yyHia0QVr9EhW2TAVDRkv
BCMNLER1cT6OV45BlJOBsoHEFip8BrnzyE/uWe9pqYV7N2NS75ko1oOA8Jjxkle+4VlkiS2RMnO0
ss8zcRBN1mKFa8o1RT+dYZwLK/oKR0e30V2dmg/I5D86qETHdqZWnyDvrBVEoJXdNzflzDiHng0X
v/oed9q906Xh7qY5ANc20Xrow/SWM160qsmS39Uhj1KYYMe9DIUbHqOi4Cguh88wmm9SLT6nZZKC
NO4Zc3IOtAVBfzncg8ZojlaBKCJIn+1yzp+BKt/b+V6GAA54StPQOJn9tHfIJeT7bL8JFLY0sU4l
sZoYTTHJxXJDG+M6jpS7pjGx+FQluajEFwTeLC4dXW0nnoYV+iMGPch399o5FQVoSzt4VAy8YYry
t6TD1C7KF3JWRH4NW6Xtv9EGZRO2Gho8DooAc07XyVgtcC4r3hgtJvbB5tf6ebGrE5bgEuvBuU0d
TeL1mDzxjU4xHX1bLZbJbF/kBT4d331virBcC2HmyIhya1sI20YD4RUA74Lw0o4YBgbZ4BwcAAmz
RtWoPDeEP1o0d1Wp7poy7S6yjivk9K65HWsVXMmBZEkzdW+N61Zlx7JSyQUjR45MYJZHNdzSPiHt
Q+uLkbgzo89MhMgI+pJYfjM5KPY6f3Ed48vTUMAyDL1QbN9FXyHUavJzQ8vzwvanyyqED4Lhfb8Y
05lcZEw4q3e3c/qdYAjCoGh6aJUBc7hbh3RMt23XzSeCvcHCuic0CMFNVaHt5VRyS7f1bU6wCRTl
xL40AOsuYzIexT3jvo2t0UD6gaDyGhRJURzBXUwrR0K/R4jJAfROYxVp+3MpF7u6uKhslE35cGvr
zKRI6qhoBGYUU0xXRtkSeyzlZ5UbKUoDzkC+dSPIiruAaanRtsAwiQbI0CRbv9JRxfMTwvHDAq7X
JBHRLGXw63Z82PQQLhGWgYnNIIA6Ow289wFZHZQGcKhDclMX5oGOKhaCAgSTL8aZJt78yGSIZo/J
3MVkckUnFSAKMRADm1NH0Yy0J8OPqvGb6P7UB8Mau251qFL/rVY10Oa+XeWq/5gYtewMqAwOvErK
v3BGVGJxIsA/0aGqWQUM2qNuABHCSB28zhZBQb/u8vg7mjfpxheyTy57jVkmHV1UcH2OEcBV25jm
KHJoyrpIgzaapmZf18Op4yR3AhUXI6wdo7GBID4+d+ZAD/LWSln2anuDbYkcOGpE6uZNJAK9ksWi
NM6Kc4bM6ujL9oI8AN4FV111HVRcC3U9Vtf6Mpz0U8GdHA0Nehr2GYCMRKnEivvCmv3Xyg4q9FaM
AHoWig5BH+0DVvG2PMsRvd/oq520nDvXDJ+xTVBEEQYDANHdFGOLtTTneHgf0HvbK2TjhD7HJ8cd
MB0a7rfRMA12EvIFZpLN4jL9NALGga6CndTW7XGqudHr1D24trhg534MNCeEnh21rxsG4g3cy2GY
iM/g4ixaXJwEmENjHlmkkiyTlRGwedbJNyLO4l0RHyf1JYx4HVvtmUk83DkkOdO4Vwr3sDRwjXEC
GtnuYthw9rmolI0123yps+6hhui4FqHmTNU53w2XpcRLnWqbOuGLgdO9zgtz59AcHtLgBtpSN5ok
gOReuOkqEjt6QeZzufEIcjmUg0nKAlZZicLCK/Rbkt013leOobZuhqPTdKx4EZVGCU13mxfzZ4xx
Ac0DCiZVw1DpbEXjsevx9xMxID8bV37PWNgtwO747pPvBAmQnirZnkPkJQ1HI1YD0l7q4dItGUoP
yPa82kGugRp3opU5tN4Dl5sgPKSKK+FWDU659Mq2onFb+DEYVJqVGzHHZxe3RVEGd8OIqUi1V1Zl
Y9w0PidbvGIcfegIWce2KSj86fcQOeyfaowlZQbvwszePatc1zxKMSznzC3fUmXfFPCg9m6wqZR1
U5TGpsRHbeH7nDqXN2TAqI6871TSQKPaANgcolaY79CDuvKe5/J72zgYkyJaqIbb7vIMFW2gGeP7
UfbVmM43wJ/xOk+e05pvGB3YNT6KXR4AEDTq5WzKZi3V3O6G2f/ObOBbk8VvFagVt3AectX4VKCw
rZ2QSOkS8fxQT8h+OS0Zi74/8MV2vm5KPisCAnPbdek5nNJDSprlOnIIDUAVmR6sIbwkUo9pBUVv
Hj16WP4ROpPbIrP0qQ+9cDsO/acTAL6ZbebOTvOGywMJuwXVI+vIVAjUrm4ASdAnhE5nXFad41zS
DytoOfK74rE3qjfYpTdBm19BUcSCJImpQoVjbWK/AbTMQ5M62CUT+1uau+Uuk90lo8abvjCLqyln
TQg8Ql5BQvSpfa6sz3QqH0bDSnZJWGyddrIvURlu8HjRaAkIs2NJyBmyr6Owe2i2uJ1PKMlZ5hDp
DYG9nyb6L7jG2E7rGLExymkLZdzsVg9zmjWrJOnzHcKem9TRb2y7X2kNQGnRPgE7D85lS75NEQq9
duoO8x74tgw178BJFhtKZRiXHLvMTYSYHyB2utN9cxyDYkMeqeH46K7M9KmzkZYb3fyOAHPVZyi1
6EdBEkBxXGpvD1wagZHXnybTLxGIG+m2DBBP4JE9od0yyCtFoK3bt9DGP6OjGXIl/qGVlgklsOV/
kLF90017e4aaUS9zT0A7Gf0E9PrAIZxDEiGt7JEF9b4YMD1r3E3Mw4DxfR/Z/qMsPekkugubDu0R
OhpCOoyDXc/HkD1/EyYYA92elpJl1nfV6N/4oiOLqqftVKniOxp4sY8/CDaZT0sKRis3ZtKhL4H3
xgyi8C4DlqncgHQz95de2r3qiUyMyNCsuVrsnfwhrtr5hGfA0jlGy/gCoSFu8QSMuzLlCwnNS8ok
YhQ2U72ehuF7a+g3MIh3oYmoxOruc/qtG/o6IpqfAROvkjKJVkg2INeDgUR6cuf51d6W3nCz9IZW
eOzVxnLRaWRmfwVqNt0MZqNJFrPX4QiObbJmHhoet5IBE1ThydvkY7VloYMo5BnpRqbBAyQDJtRC
glIdzHvc7XQtOaH7boQrMypiik3gDEZsiQM62ttoeA5luSnakkSv0OnXyIZTfMaaXLTlvsIRVG3a
pJErUyJVTTMaAVN4DV4yvswrpoEAJthdumJdSPhFBRjwzgvHc5BQbNutrTD7QiNA8Yy7KMZ0LCRM
LeWXJrlzzLBmi7DQ1rSsbb80CC14JzXo4V2WwGPoym1T+umOERaM1xHPRqEjFMPN3QxZR6A8t6oF
zbuEg4igwBJRRpsgyW+ERE/qBmQGeHG9bwZIPagWn1y/+paFzvOMFHKcBoVRmhp9KrIDo4QrXdG8
tyLmx0FvX+Gnjmr3hfYPI4PqriPik7AQtIJViYCpCclBZTAHKhOSAP6LbjnsuGfOKotQGiXsIN4c
Qatqzq0SgklFSu88cnruyb8L5UtS3VLhXuWzTB606mkGc9wZeripuf4+jl5JELT70gn/fmoAXKQG
OuPZBP/gE3tdQ4crR4wzncuJ09yhaj3l5MQ2jnWex+wSvDLfXp8BfWrUtU9TtGwFVtBYMwEWG7Na
LIQuec+mbTzPyHx8Rr+QskOm9vVLNgNnafL3kpjtHjUpU+T+teq8nUWg2m4cEIOFUDioDvVpzJ0v
nLMkeNc9vD8zHHZR9KhLdH1Od03ZjiCiCE90PAFaK2QPxgzZEfznaRYVyQXsxwgpwmxHxIDYkajD
jLEY6Niy8vTCHUliWJUpKKIg9PAOpASdj2l/EfTuXVKgkBs6jiqD7bPWjLw3ezb5Ost7EVgnRBUv
oiXUvUIl7xUnmV9URc8NO7gXZBJNL6YDtjqNP6va1fdwkJgo57Dga7pHSeA5G75b2l8xydpRO3zQ
QOtshKHsGWQYVZe9HTJ3N2p6ATnRgHrQTxHMsC4n5DBwWdLy+S0ecbz403AOKlDLhLY8OaaLxnwa
IzYOHnn0qWDlIFesTcTMK4rFmTD7pyothz0+iqcmzri9dZNAbAkecXZ+jN/NUO/qEoyiGT2S25Fd
5rrm3hCLfCpzC3y29Z0QcXNbe2i7lIlyI8CG6HXdc90igjcoBrcWaQRopo3nKRovgrFVW6wf9g7H
driWOPGuypqVDY04zOIhO+hxVtukhyYoDFroxBuPLxlWTTuK3oscV7udfs0NMBDujuYMo3gzR9Vb
RrQdrS/sYA0I4B4clwkUgsC99iq9FlSfmwQs2q2PpR8ej29cpQFonIJLAkjchY+DRKWmjQWoYK4O
Pbi0uh92k6qumtnHL1p8Jd7oU5hxXw0LRDyrUaFxYJfb1iMZUsfXvkaRaFSDc8rrlk5PBGYprHza
9Kl9bPJsXufv2hztc4mKTk7vY+GjknbFBxoHlq7eACqBxa8BsbhOKuQ8dT1C1XKagzM0u4QKy6Zb
U4plhiSm7/RugBmr4uRTiq+tmL6waSJy0yk9ZgSLzs5ZyAKlA9alb+/TkDaf5uAgp3Bc0y9/sov6
W1JCFu+wNK1UTIOlcokwrhLOKclYXpc+a+7oJE9+Ot2DEVJHFdNidAbWIDLdNVOb29KGBFfmDzWP
48pbTM5MHdDqkzt2ts182pUW+UFRaz0m6aGGobCZslmsFayFHmMaJkKSPL3SfyXCb7HvwYsHO19t
FfOkfLGccEqLIEw0pv35j2guGUPH6yQKTDeeN11WgbHVx7CDq1nF8sHKJmedjfOz1GW1rr4nsrwL
VYUSnWxSqB8BUUv6Yyg/46XxZwAoDiNMxGZ+p3uHfn8OX52jjXVpAdjCZP3VO80ORC7zn85/FQVK
8kgz+pSgyU1ngJMrywe8gMMqmrt2zRT7EqifQGvfPzWO2lY6v3JeKUAs81D77lcn6CpQKE/5XV+p
b0QNcFj3d6Y3HhGCIsJJDi1mvFVe298WvoJEgYE8ZOZw0NjZe9TZL9zS8Bq5sKBUpbpuTdHBYSje
fZd08rpwr0W5tT2DdI76umvnD0F4WmnG1wVOlRUBJ9/RnxK1iHV0zm8aZ2ZB9Vh+ZZ4cXSMQ14Om
XGY604Cz3aU93qRE1caNv3zI1u320kBcXxM+y2pUzk9YtOGRoBvJekULe1FklyZp1Un72gO1n+M+
PrU+zTValUQ/9sXezOIjA8TjlOnwynabV9Or01NIidEME/YqJ/Q2LbMhKntU80PYbwJ7qFd2ETQH
jNYc4xtFa4SrBJEqv6hrN79okoCs7NYv1ngSnZPsAULppsHla+jm5MRLVJOy601TVQbdr/swKN5d
4WKcktVDrMOt6cz2tZrMZmfbEeUnbblVYiXN3rQdbny/uygWFpCmjRjH0tjPWy/iQBQqs1sFbnIC
h3ueUnlr4zldm5zFj5XX3QxO/zrjzGgdIlPCBr9NOXICkjwYjTr0MyOVVIFOb0mQK9Coc6hZODxq
YFAfXNuQt6fCmLehFEz6lOx3tUnpSYjmdW7a4rKIsZwFge5Ok7GYvRpOW/QPDuQvOGszZJtvHFjU
uPpa0cLjDBh6e5hIYtk+mqF/4jBl7kyDdM9mBDPs1+Mh6zXG5gBiYj0SVdRP3QXCB7SzNc/TxNZw
wWGwgLhP0E9qynU8cIcnJfNPAAUYyWLrsRsLJgdJjRtzwLFrUUBWI+po10ouAwtNdpuAaUbITcph
y8QGa3BGXU0VU2BaB+QO1KuAWNex6o+WsSvc7D4CB7yqHWr8shbQURzX30QKzIjKi63MmZEyttcH
booD9Ai2PMO/8g0rAGq8tjllH3Dvid0iLtBziK2sqIC2dNVTOul7bCQPM7KpjVLhR/RMmAFTVgna
iKykZhOYiwkp+bAthkMaXw5UNutVNTg/WKd85EyMfJvyhCzC+RTG96QgXRX7Kekd06elvGfmBQkz
oPmta9xgq6WDeL3ch13ASCecdyFQUfC76hZJ6F52Y72xWjyvUD7ho+DXcmKOg11K7ilBhp9T9r2o
ki8nHR+xb2CG6aHs+O8l54s5YdRIkB0FbhfvOG7W+7Rv7swFUkTiQHxkBvSUOeW7mrPsJJvsy3H6
UwFXaWV1OFxCQ858Hj6NKYtHbFK0r2O6sFH1TFuGKlcGT7WZPyVKP2BwZQlJhLPyx/Goa0laURBj
O6fztEKqEhzNGNq8X7ubNg2yc261fGdsX76QH52rT0nifHn2DLO6tTdG2LgHkjlp/TR0GHEB2Uu7
f+K65Rhk8KfYK6qWjZeomELINtEPopAtcDCRPUJpSbMTbSctyh6Ulp6dB5XADpCzJsdoIf8FAfS6
Gu9tODIXqTKS7IyGoi3eFxPj8gpSop0HzP6rNqFr5R85NrsHLvpbL3lEDVAMtD8Yi9oM4YeGeLAM
rYK0PgdG+qc4g+86wiv3qg/o//SYOk6+fWCKq4G8MHznX1lhvVX4vemb0HP1IGbkdMZkHC39l48u
929pFF0R75btp7KhV8fgv/RpqlkdCYIdGXRpdNBmwIDO83eEyZHiVPCHfSf+HLJyxJ0RfQugHzGH
zQM6y/Df8V1d/uMfnLvSy6avAUcp06aVhPJVoy6+iAnUxvrNia4uYwole9y2UfdmqeAorFheRvjD
rUh8eZZId6aP+U3BUNzYPSM/YxDJZdIylTUH+ujMydrtMDOumRMc028Rh+XLKssZmfukfSQr2J3+
RVCodxxHK1359yEAALa5kZNJcF1Kntdo3AwqeYpbi/Vj6l4rR+/mnv5SPz11OuvWRGPd5/DcbyHP
EJ0U3bSxmO+Gsrj2ARHu7JSUgFSSk9zDPWitylqlE6ux1AQHOaqjcq7B33Fe2szVAP4UDT/UPoaY
ZLdcqx7IpTfwlxJaAERnRDcWVqFVr4CseXYxk62A5KGukgvLSJ5RFcWnsWq6benMDOc1xZg3J6QN
2pBVp9qbN2aNdpW6GzxaetvOM81OR34OHQFBQxZ0JJDGO2bUNNjHK9SQCwaPha6C9h/pnkWeq9Z3
lEPO9Ew+JA/HDA/bmcDtSwwgolsMDeo50RmbiW3epxK+ncUZ61g1ND5Uv4tB222QM/frzIKxYIja
on0SHN7TPI7PdfZsjLcF/eLeN8EiZ9Onb9JHShtG6YKzS1dl3+LJgLVRXZl12G17ERJTWsw32LIF
vqOcmpqZazfR3hEQZMMwOvOQp291gtrXLfxdmZq3FRCmVSnNbVYb/bHo6cVwj/JEm2TcQrZ+j8Er
rW3rrsokLBg7Al1j9Pl2Lm2QxGl9cMyqf1bLKD+B4uCZgeAUPCYXU1Vug6m6oTz9Xi2uJi/CVUmf
mxZVBoe0mMNnt2mt3ZDPFxl4RtRkPtw+xFp4k9ucNY3v76mvJnPTIbJbh934kUmKxkGnb2jgJP6m
4rEdrzNBwFVSdQvYzzQ5BeXvXTth1xHTO6iX9DJeYkhKyC9RucGi25F3HjcMwWkYr42lrBdTdUCL
/8ZIJdl1LXyc3JuvLPZU0yLFR5eMTIneI8yuzQ5xaVu7qDWfIN5+jXVrA5jzrO2w0bHHZzPQZGWi
YxINVk7VcXjVFPOrncHM7Xw9nPrBKA9FHi2RXg/20kGO8ksD4QgI7onxFCE2QVIBtOLVg4bA0q5m
WubTZtD0p1PvAsN09EaRRoNXvcVB5C9g924HcJkcKfQ8YXxuPGrPtlfflSWuDEBwB3LaL2edU6Mp
86KPrsmmBZ5PUwjuSQoaor1tvH5h/UyHzie5HTVis/6PQmXVTKA6+sgKWY5he585w07ZDfeMd9E5
Oc9h4u5TSCIrPlexhgFUafkQezlgr5nuec/NTiYrcMn61aiQW/xHp/H+zA79oMBBxTGmlMHUs9zm
0brj+BcP9NINM3jtaOGogaESIuGPxozvMxejtwtSzVsoPjLKIFUFCHWoEDum6sT3aaqeMKAhPN5a
ZtqeCMs0kzH9/1afPz07f2P1sbHh/Pf/tND8H1afdRjl7z/KhJc//k+VsLT/0MJzFJYeVynkwv+p
EtbyD6WFDZdOobewpI3Z5p9OH8VvOULaplySwoXFT/un0UeoP2yBRJiEcLCAi4D4v2L0Wew8RTrB
rzh+/o//9qfNRwthi39VBpPLmGEk8pj21o2xaWuboyzEuj9D4v/FVvSjjYh3+Zc//SfdsdCK43pr
AEP3pgK1fCc3ujbpGsSsbz9c5ps/3+qPL/GLD7BEov8obeZQOmY+rbFzUs/JWhPGyAJjl4ff/3Rk
2n/1AeSSk/6DcDrQVuKA06AfAg101RrRFW3dQ+g73wNbHP+919D/+hpwvlA9m6MiIKv97mMG9A1n
2/bW05xOz79/iV9dpOXj/fAx3Lh2gH5a9tkzoI5E0+WQiM3vf/SvrtDy1f/wo+daDpx4pX02TDzm
vo+wpS/vg5BsHd8//f41fvX2l1//4TWGwvFi3Rv2eUSrISCiuyBHi9z1qr/5EL+4TyXK/h9foE4C
R3DAts8m/VcK337lxwuzxPr2730ApP4//vzM98rGH7n+RYKgfSgMcJac9f/mKfvV5fnpGTYTwygd
fE/noQGxFDfuU56SvPX7t77c6X+xQMifHmFNyI47CnJn1eR8Qw6xyxrjKDtcV3G6ITvoWLbD/vcv
9YvPYf30KLei1lr7uXUuQgh+UVi9lINl/c068Yuv2PrpSS66OZgiP+SHG2BVtA/nrTdnYNwjA/7f
v/9fvcRPD7LpdGkAucU6ewN2siB6SKycdC73b76JX12enx5i+PV1mpcugB/E16tQSQtkef53K92v
fvpPz7GSqWO2EhuWQbMnW2WctlWVqerffPPLy/7wCGO56nvd1+FN0NENLfyC2NMS8/zvr/yv3vxP
z6/BNErpGj1FLsNYLzVeKiAFKNFufv8Cv1jlFq/Oj29fs0OnzNuqsy+ox5Pg5FbsYOZYKdLosn/z
RX56jrsimysHT/q56Yr3JUI+SqydHSgSL73k7/bL5Wb8i+fZ+ul5DqxgLuK2dMHhM85NSMRDGbgL
AonNZNqNobj4/RX7xVcifnqYc3Q5MOHd8hzhOX60ieGMxsR//P0P/8WTJn56mLs5EsrIxvJsOunC
Qk/rV1hisNniBO37719D/upFfnqcK8ksQ2VZeW5ByCJKxIF8bXoFALrchDR/1dvTW569KvIy/Bgh
HajocfxyYjYP5gwJ7gYz6+ho70bngWYsDkzJqJT/6bpwZ/cS8tguyx91u3NJLuRfWHDeDWqAeHxw
9N1g/c35Qiz3z1985eKnhYNUK6fsiKw5E292B0TrpbfSbTWTgEdqHf0vdbJBfSKFzDecF71ViVX6
by7ir67h8us/PPZyGPvZ9Rp9ZhqtmZR7xBBFYXOh6iz8m6fmVzfa8us/vgR5lqGPZPXsOuPxf3J2
XsttK1uA/SJUNRr5lVGiJFLBCtYLykFGaOQMfP0snpqpsnFFsYavvve0CKB7d9p7rSxAo+m7377u
AqeanoUVA1IrJ8qmfWhtL9xatedtW0F22Netn3o3s5iSjwaID32QB9Akd7af3Or5+BJIf/1186d+
/CyaZLbjyUnE+cF2wgruNJlbr5VflJdN1v+VHP712hHAJ2VV6s6hT/V1jNVa6v5lL0bMQofPUQB7
+NE5UKfvrtMgHF7CmKI+Bdrz90UvR8wCiK25BXjf2j0EoKl8isDiYfzNwZLp3n79B058XDELHsLB
+VFqfnYgNQlerpL4x0qSmMpWVJeNLTEb1j3e9aKUkzxU3IDHQXXd9f0tl9IPXz/BiSlPzIZu1xsc
euKGOZ6Lv43V+MNztZ3qC9Iy7TNPcKKLiuO//9WHkixDzgbV4NAKSSoHIPWFKUg5+PoBTn2C2ehF
7kwp6kDrnaiuvDy+4uTtCVTeZROcmA1fv6VzghB1DllRI8sD7AT63ST55enrn3/q/c/Gr4FiPA1U
4Rwg2fs3VgG4hyIA6jhtAGJ9MdVnBvKp1zRbEJAy21mliL2DWRevJAKSUQrNs0vuvn6Mz7+x8GaD
Wc9qS4VJ5R0qQ9feSR3U/2QpZt7LWp+N4xQyeiwN5hdXlbtS5u+FDM9838/fi/BmI9gADWFyLeQe
quqIkxvGiRVA3L3qOrbsy379bASrsGhdMp7cQ+wKELqIHX1B4T9Hj5vL/sDx2f4aYCTmaWlAthgb
5xDMWAI/NQTfdVnjs9FbJRbAdjN2D35/yGq3X7gZt4CXtT0bu5lhugYUQPtQJMAlwoz00LDz3i5r
fDZy0dApoPFCP9RuOC0Gg0rJCEX6hR91Nm7JpQvHXnT6IUkK907j9jSrg+hMUD7VKWeD1ej0QpN+
JA8kuHAt71ByVxgY8mpvyJYXvR13NmCzcJBOp/s2KYtJc91OoJ8Tu87uv279xAO4swEbB62pKovW
Db97pBYeJO+kcy5fnQk3n0dN4c5GrbDMuE9ijivKork3SDTJ8/BWjGD9KKm4rHO6s2ELXMT08qBk
WZjVlb3Bt+v+omDJOfcFTr2j47//NWpd1Q5UQlnJoQ4qYMR1Lze+nWX3UWfaFy1PhDsbuyIYPdTQ
SXpIHAPF6EDJmecuva798/VnPhH13dn41TH7cINsJ4cgc+JNmGVUyPqUt3zdujyOpf/d0Qh3NoJ9
zw+BzTrJoRyvCwMWK5su16DM2CTRE8fjis2TnQ4wsq+Ftc/b6y4TMM+uxTDeIhxdjAMQT0EeHwkg
QRRdp/W5Y6ZjP/vsl81Gvx7rtR1wWHBQhsCCodZKHFooRIXlk9M/rb9+Aad6yCwMaHZhOX7DX6FW
kLzPHclnXCycmVNPNO7MAoDuyjQNLD05QLSh9MRdTxGoy3Q6M0JPdA1nFgFSEjvqxhmn45z03E6k
P5mUiK++fjGnGp8Nf+VWsagw4h4Gk8pCjqXJxR90/bKB78wGPglnKqHq3z/4Q+GTLaf5Vw4cgjPz
6Ymuc8S9/T3sndbWRz2KpkPqQI927SJbQtd/98KJUuYCOWnukhP39Xs6vuxPuqlzfH9/hRgR2kKW
sKUPVUdNOSQa4CR9327zBDGeqynS4oMC1FsdOGee7tSXmUWEvtA7c3AcUsLHsr/11WQ+Y1DNPr5+
nlOtzwKC5+bkQlupYrNCAo/mN9/AkZ355afGw2xIt4GwnIzcs4PoG5sMO2u8cSBY7wPgJWcC2pHb
9+n3mA3oEEC1mnpfHYo4XKc9QMik/A1Gd0PQau3XIx0/n/JNXF6D0VqX7WWv7Xgj+Xc3mGp423HR
+geLiFKs3NRPkZCZaRGuv/4ux4Y+6Wf2sf/93c+sqcenN6qDbHs0ZLCOblrJqWyeR0guHY7M4rG2
11lC3lI2Vmci2IlFgD2LAmiQ/cI0ZXxoWg0ym1luMiTRoPSpJw3ODaETXc6eBQNNd1VvGq06jEFR
LqwGLHLXWMOZTneq9WNn/PvFhWYdGznS6Kl2kadgZBwX4JrC/syHOdX+8d//ah/XglS+qceHlDQH
t1VXhlftv/7mp5qejXRVlgJKSaMOAQqRNjQ/IJW+Xtb0bJinWlgGvV5Ph2MaFR4kuWyBQZyJiTNa
1v+7Cxf2bKCHkzaYelrHjIYXVg7aBMWQKEIxVaMK8pnFTdL+Onsse+o1zYa8bHJd9obv78GvUDJd
Q2ukjvTc4dCJ1q3ZyB4c8p2ZA4cDilEqQiKrXANHDs70zhPD2poNawSy2cBBaHxglrWgciqqxDSX
csCY8nKnesoSkARdRf5qM1r9mSB5Yn60ZqPaDWRdUHoKBQ/IMPylRY9kmvhI9QBJQMaZgXHitJyM
jH9HRjElqgxcMzpQVBrdSqvtARWX+c+209M12CgSY/s9XvXtcYapjPxOj7TtRd17fkepi1a1XU02
2xCUd0OL7qaw/1zQtPDM2RfjgNbmi7n1/rjMQEthRAtdjc6ZofNpf6D12aeZGJN9F1n1vnKG1aRX
qwDie4VmhAzQ7NYbFfCFtl6XHOJe9jizj6S7nYpTR+V7PfQ9kvkHCCcNMpevWz/1OLPga1o1sP0g
zveQ4vwIDlkLp4lixaG8MvQ7l/r7ajyzGj42+T8TJG/uOH7/isOIDRuweVG+j2CoFu0Ph68zOhcd
o9D6LBSDekmtpqF1laEQ8DWFhdgegs3Xr+nYdz777bNo7FnSLJt4yPZhY1g4SZP2N/7L8S6F+v5L
J/PyKjS04q0uJ0D3X//JT8MaDzQL0a0Hv6ybZLY3e1eyVEF6Sn7l0Qd8Jsic+ANy1rEKY3Ippe2r
vZNNMRKxPJPtHYVhtvt22RPMwv7k1mI0SDfdN3V4w6DYZ644XNT0PBXK0aq6s2wr21em0/1pzQ6s
vYhE83pZ87MQIgdKpzVyAvZdoaDsGNWQ/dHJTHu8rPlZDNGn1mdr1ed7K+nyF8QlEDi0VJ45zT3R
V43ZdzXSsvZCPUj3VkDaKtz2cSjvAs48XPKNETIiJm7OnK2c+lOz6DGVCSVsmAmJHu+kILzE3j3R
iszoBzd0lxkFlF+/sBOh44gU/zt0TFwLaIni7xCWhroGBxLCqBSXjbR5StSQCSri+6jdc3sCstkU
mB+qc/PFqZ8+ixyx7QS9zPxmn1Ck8SumUuR+rHTw0Pm3y97NLE64ATczUjAUKOhJFxLeWqtrd/Zk
XV/W/mwU2w00Z5daiX1dwZjQeugNjS30a5jKziWbGOEdMz///rx+2hmwLaZqP4TQYtCSUczXsOZa
mHYBf9qtivCyTy1nHWk0LKfug75A/Zn/saz6+5DG/zdb+P8vA5SnmM1AeYt0klTnem/JeDPW9TOl
v+iw4zNj7VS4nnUkN7XSNp5Smu/ibx7SdsuqzkSMY2T4ZHb77+zxr5nZAoIuk1oRoGPgQt3QvQX4
rQYf1TKU6KuL+tE8GwccdFdmMir3YyVuI1s99oQlmCjntgGf72mEN0/DwZExUTMVlEw3AcWCxytW
Snpf+pqy1kAnV0JOS3MoPywHuCX+sMu61DxBx4GSwu2oVoAOhrcK8MQzcZWN7XThi5vfvqYO3JKe
A8q9SsU+y/MnzzafCq0/M75P9Csxix+G0aV4jpJqD9t53drqJkEectEnF7PQ4WgkyVp1XlLIGbq3
dT31O913wzsDdOKZt39iBtJnU+lUD6UflWm5xzMegCsYjKXyrBwAVRG9UajffgSx1+/iXoTnjkaP
TX8yWuY5RlUM4Mz062ov00H3XkVIWjDnIU0psrsklL3+kueVhJqCVsjJtTMr0BPziD6Lka108rFA
prP3Le8aDvXGSvWraqhfvv5UJ3qBfvz3v0IAiUSdAUWs3Ovsd4vrpotGyoSatIoK98wkfupPzHqD
tPXMOiatIW5AUCVk2F9DNbkowYLRP4u+sZv1lDdO5T6OA3D2JWQtd9vmLGfPbF9OBMn/zjP/ekMi
z/WiVka5l269ToZ0q9cCrXbgEiTT6Ptln2E2GEtNpi2Vk+VeRJr2SuWuufeswLxsCplnG1FPNCWG
R5w3Rj9HSFGvbViVZz7viQ46zzPqXQ4SmlYv912c78QgH2VWbgG9vF/0ZuZZRlOnAbNpxnIPLcw7
EgIoh03grV7W+vGj//1xKUcMS4g6ewi+9UIG1rWj5Wc2E6dezHzkUkLW+Z1fsu8Nj6xb0jbc48Xd
6Euxveznz0avTBJTkAFX7sPSK0ckxG7m7ZzUbar113/g1DPMRheATgSshqP2nAjsCzu9QTYH8QtA
xJk4/nlwcOe5M/ak52mOvmwP0vIu6rxbra0vGlPYgv79tmoAyZW3XrnX2DzvHNPXIQzH49PXb+bU
D59NQFXfDtLoA041DDg9adPgTc+dM13nVOOzbkkBIkePikMNL8vVMh099L3a2ZD5+UeFEPHviwmt
oam0IKj2GmVQ34EbMysj6TF+Nf2Uffv69Xi09b+TJRVc//6NzCsMvS6OAS3BBA24eika910rKf0x
+hswgEcA6kMiLpvHXG/WUetADUbdhRwD+dVGt4P3POx+fv0opz6G/PdRgjx0u5rimf2EtggR0EYP
+4vWxq43C/sBVO4qt6piX5aRAdHYgDxEMuUecsqlA2w2+8Lr4rQa29/e1LVdnQzbqprOTCufr8Eo
0/v3xRhhmhWe4J1DOE1Wut4X6z49Mlsd3KFSSurlj5php2yrM+/r87nYnafWmFYehgqa4D4ojgok
elBzZHoFeQzovzkT80491mxkJ5WKBkpcy703JJBkwZu7MXIK0UDs7JCe6xmAlv7t6851YizOE204
6zOj0AckQmXQbxN82YJsJJwCtjjzyk70Xnc22JFL+Viz2R3BfOuBQ+cfIZbOM3P/qcZno1zGnlZK
1eb7GhzSMuvASObIE1aXvZvZmIZ9lrR9zQm44Q9rNkNXRRb/BH1/0VkiSPN/u6/PusVTQ5fs0y6q
b1m520sHldiZvfWpDzsf2gVaIrCFOesWa1WbCUqG/EHLsjNB6dRImA3rKcyt2HSPzdf5prWT9zgS
h8QFEtjG6rIXNM+SgQpT+q0C6yDraJV5zW06lGdOfk50nHmGjJEDX+sjAl/e1OpKmtq96+f95ut+
c6rx2QCuq95HnCKyPcidIysG4oPXQVO4rPXZ3BzEgE8txbnb4GZ/WARgir0ogYTEvtlYTa0YJuow
FnsHXjikD2OCEVqcO2070SPnCTERXnKvGY4XCy3inCQ4HnkWt5FRPV/yYjgW/3c8TVRcTQMEol3F
dcxhtHwdtKCMLwo1qGf/bX3MKcdoIbpzktCkd/Hkt8hE84uK34Q+rwRIQ8SqsZrcXWUOHXg+TExx
UXC3R/ek9qpef/2KPv8E+rwagIJ4XfUjf0bvEVdP1mutTwhPzh5RnGp/FjHHwKl1xx5dPNYDgEr0
BxiSSAAEY3cm8+HzdZ0+P5SqqxEseTC4O/juGySS6Axl9ZYYYPsHf/ymYgR7qc3n9/PxzJc/9VCz
SOo2elKSPO7spFldl7J+Hh38wok1dWe+yufxQp8fV7nk7rP69e0dIiBj2yST/ozUzDkTRT//+f9T
HYC3SqNQTti7eAJFCf1SbYqsS751aXJup/n5A4j5TseYptIQYeLscssKrJcOJFV/b6tUT18u6bdi
vrrOhWj8LPWg5+sT4NWkCv1fTZmyZoVEVZw7yjnxpubzTWyWugqiUN/BUfnNOo9ska4Hcl7kvy56
jPmso5X5OKZmJQEGhet4Ag9j19s8T86sh099hlkAhOAu8VXZ1Br2/lup5U96nV+0mhDeLPqhfTXJ
ykRhyhY/uJJNtQUcDVvW9i7KyBZivimENEDqYjlYSI5SjjAdD8R42wXZSx9J90zwOPGB55tCVFwR
3P7W2mXWqMDFZuGNrVXu1egr/8yLOvENnNk3MLRAcdcWSzz2k7EjUJFhKrzpolDEXc+/k5AVdrrZ
AdzGlme4D7JukvsIFu46zqrq4es+euIB5ltCbmPaDjettesRIK+47i4P5eQgZfi6+c83N8KbrRuF
Pqkm7jPQjG7fOU/H8sP2Ga78Lm985f2uHLsK7jKjqI6gC3JMv/6rJx5qvlPMGpUlUelPu14f2Bp6
k9wVvj+d+eb/JQ/972GDmG8LjQrOX20rHioG6SsLd+dm0U9fVbvOsDPktG6zzMYfQYJMQ1ChHWkV
wKc8/pEl+n5EZ0hmfb0202Yx0EhAUPDdmKrl5qWxvdcw8H/4PU6LIDXyHZWmzdVQ4uhllQMRkEKP
M5/m1Euadd1wrOOScxN7Vw/wca+TcWzTaxNgRL667CvMgoiNIbOflKPvrKCAEJuhv9jErgwuOqnF
lfzv4Gih7QVRSw144acww2UeoeuCe1X//Prnn4ge84KOCvuO3SkUC0OKwyCHJXUTj029tkwRnvkT
pz7BbP2kh+WI9i81dzKBmZ9ijLzCNlyeCX+nWpf/vqAxtw3B3ZCxy6YhyxakO3vLgCSf56/fD4Sk
/yr3PhsJs7XSVODjiWQkdoDi6u0UKgQHifmLD7IWynQ3dKw/QoB/8xwQ+dDqF7YKXpIcur2ePnhK
vdWO9TPU/e9aNcQrOyx38O2vI6izGJmcg9c1Ym8iVKtEDGa3RaZRGL2+zovwHuTq98HrIcn3+kfs
2MHViCWYwxl4AhwAwoIfPiodAnQNejXL3vJhfLJ1FtmlMF+cIg9gZgx3fQI42NSIFO4L1uGHrAJq
K/3iOas9BCg5idT1sx7mD1AYqRegHcdwtoWP+2BS+LPaBzJTfmiWUyxTJJ6pGJdKFDvXiZAG6eDm
zKuyrr6F0Nxa1AZw7NpNFTW4yPx1GYYrZR21TOESw/XSxC9pmsJD5BRBXuB3h9Y0bYzeQ6xV4XQL
BKD70pxue8w9EkBbJ9Whbe1dVMbXihQAJa2DX47mQvOybaSM2zaxAO9MkChc/NHT2u2D69CudmE1
7nIprqewfwkG3AdVyz4NyK1mPg+d/SP16z1HRfveLO4hr/pLqGv3nOtgZO/DpRelv7wk3Bxfb5zp
ydos3WeSpThNkipeWyDp6nQ4eIyeZRDJ7yZutbGeNoNC5dyZ3wuBM9ftH1PZvZXKwbYMirMPRLUU
PnDGPC3gyWVvXdzfR0bNfiKJvoGNfoIGuyZf6opjzLUdKACnvbpqESpu8rw8pELs42r8DeHrLoQE
uu4q+bsrkmvDOhb2eSD/yhulR5tSQZr2NXDp028XQUoeaGD8+MfU1270Caqhn0AUbPEmTiPQ2jyq
ngySyjbTpO+hgj6zDAJp5+m/y7AHOOjK750TpgfhNLe6Xne3tiGfhRdra91Bbhu0IwrB0CZ/NzIe
yiy618coXclAwgJOpbYOe/wpcaFHK5XK4h4At4lGSJBQWhVOsGUGQIlQ9M03I06u0yqrcFbkAQrN
8WD2A1apItkluCO2ZMLVa6jLoMvt7LsbOfZWm+xomWHTsLUxWcBgfreSxt1wr4LZodkMrVzZevoU
UK2P5hCGfF4Yv6Hwo5wU97HtPyZ+/mFqqGxcAMyLUYdJzgyRTdWWmpYG9rxmLNoguxJTj5xcoTrC
AoVpqbviwHaJkR1Dradl73JKnsMK2Kvu+dtRc17Q871ymGdunTjdUikTLDxHPUOpf6mTcttzXLaQ
Y/wYV0G1mioPlx/OpFbKd5iiN42jbo0oXupevVYJsq0IV82y9MSVP0KIxoOxBUOKE5IS7OVoq9u0
sdKlCDTsrLo+IOEswkMd6o/Y/H5Scl4sWrvZZcUAWj8GCas39o7f9oZiKAWv2Qt+Jpb65dHBGMfZ
vWiaPYR7uRqc4nchoqeYWpNFdKSU48U9qJaMVpj+iKnAhC6cUfq7Mh6SVVyLBpOo2gru/rjL/zmW
wAxw9Y7LMUG0NdSjxB6IFlRO/Z9jx+vc4Snsukc/6KH2BsSz2P6mtB4AfutfaaXzJ/NDCOCxWFAY
biJTlHjLnDer9G+G1HtxYnsd+/mzlgOmdyjSi5wElEpRr5Sf3xVWdosU6rFxsAZVWfeb//tHZFEU
L8oAbWRfVq+e7sJh8cd0kTkNoQL8yGIYW25TwpuiGdy1lVtXeo/hxuyicmXG6budhsCnVbHNA7dc
GJq9qTRj09c1ikXsnqW+QAd4pQXl9ehXyQIc5bCZxgomuRakMMPBK3PIrq4qhIa9PsqFZsfxLoTo
t2zAXnsNBvjSBdIN+K7IauirxUqbsodsyt8Boz7JqLoSBpwoOfR6tphsVy5LblZIabap/2z8q8xN
31o/vHKc5pGjl2TBlnxpmBioVTRZV54sP0SN/7FrIDIHx5B/RGymw22QtmBmgmHhBl1zZ1nFrRtm
5WGKkCtWwcq2sJ9m3lFmpt/5g+GtSmm2i0yJH9KY3jsXOUfSR9i9gf4Xk/7m0+iWhaS6StMB5Kwb
mivb7Q6NXQgig/fgDNFd7ZUQZcTVQMH5wseuECAMwVv8kCext01rx13aIT6+NAKa6YDc15JNYvdr
G5+mB/aDooijFZZyUddVPxyDXCVKKAHlGq210orpNzvhlMqCYefmE7x/m/F/dBJJymXxhWhy1dph
c63GKnhM/TzCk8ecEBU9+l9/rXfosSNR3du1sart0Xw0KV+odCDOwdTFr62vGDl6hn6JD0d+6z7w
nOeExbCRIvytIUCtDbAhyzgpdcqxrF+9JkAZ18rZUAB01JI1L9HI3Y4oB29FeTZoCztFQNm1b6Js
5SIMiWOjwkdqDBOWQlN9QOutV5bQxyuTO5XrxBjsJc6KNZUIlOYILV03wIxXdSWN1aj5+Xacxmhp
UB/Edba8YYHA0ONAVBp3Yx2gc6jt5aibN7FXltyuez9V6kBPbXYaZwaqc+xfoh1MbqQm/z5tOjSO
RZdfkaaT7LkPLl87uytvg6zM1+QZ0ltjocEuFcWzL2zqxGyHoiFvRHCjsgJiEUqeqVnZqkAQJshe
NyTKC/zi7R6TAnhiZRKzYL9y2E/zai2LHitP18XBoQJwvCmaZrjWY6OG7KvS7oWr4/gI5tYTwkSa
cxhrURfXe3H5HLoOK1DNtFdGJJtlEzX5utXidGeZ5fTaj0m8obJxgvNba1eBGWv2QhkpYS0vFNWy
kLnNj9gPbLRGmbUqcme8Jg9KPfhx3T6kUKSzdWsE2RPcb/xnhdfcFwnSF8DEZUOOux6/2oV9pAQ6
yXg9IvCTK5Tppo8xPBM902cUPQz5sG0Mp7kyMwRvlt6DrI1NZTMhga9OxrB6CbI4u7GSuMd+If0P
DRnAB76KEep1wqXhVA4tlr/IdFZBHUzGqopK0gpUDmh5oZdOs+1Bqt2CZInXNbT8Ra11qNYj20KC
nukbiurTnTfKeO1Mvo+uSac4mu3HVsVD9sPsTO3Qe2a994ok3gtYclwhCRj+jv7oTyYWnSA0vpuJ
K+/ZyFlL0fksUxltD8kowZz08Hm+9axPlyh9wpvU7uULV4MDagd0bUCJp7XtT0AOmYZvxzKOfiJB
qpdJh6G1Kx4qxAaQUvjuYaQt2VSwYhvGn33W9hsqh4wtpZVPrmmG+B2G5NWV3DWKKRqXhVupVZx2
qGYAIOiHvnCzrakJ3GwcN6xHE7FGUPvBk+GU/RIvekjmnsyoDhgHB+x3J8ZVhOQqxgiEHWpkTTwg
IdHH0LzW9DBddOEoX6KksW+zqSYsVuWHMVGCKf3wvjItSfB3ntqx+GkXg3fjlr1cspg/MocH+8/Y
IiQKWI4tfNWTNdAZDRIhn06XGWTwupq4M1AlLIoyKjeNXycv4J+qXZV72Q3mGsnmvDxg/ULrhJX4
Ok1DaPF+7/UrI/Athm+a75JOJH9CckIWYziGmxLz9kKV0TW/y6cqpUtfKLf07pMuc5cERnOZRUG6
tR3DuLNL1b0mOBYQqJI+yWx/vCLopO9sQEUhtnUjGytlgAWizphiXD9a1T408tL1GERJDa2+9Aiz
sm3ea2jsS1jiA6TAEK2Xk6fvynN+ubUzLPt87PivDPr+ZJrX9lE7MY7WN5P+de26dYyUPE+2+Gwe
CkWpbtg0CzHJ4MWpOyalQP2kR/Y3rrSSnVTasRbDh4iK38iEiMN7ClNzO0Dlv1JGrV8ZZj0uE7+K
dnVmyZWX4/4o+ZHLhGy0pS2G7CYhP5gdlzpSmEpnNTbJEW9YoXjQTWepIgBZdWTiwDNYpw+Da1/J
tEOnIJqt7lf3Y82ZqEpyuS5E+42FV/c6xjGGcddxNo2T7FuLtX0RVRDq8Suuu7ILrl0boUwIXsFm
8PRUjEOK7ssfaWb9FDGOSKWVwyIo3O88orbvwMxsgaI/sv9FSSpEsqhhOeWmVHvoc9WW8qb+o2k7
jfJf872bmO7RlPbf3KEsVjZcyA2HJDjPwqF/1CffWCHwNnF30vmVESKDLxpjkdYozepMDsvBrTj9
Yd7PMT2OxK8UC/zeFzgORVi/+0fDcFKbALTTwmRrpx+LXGPUaywMEZjQ83dWJZFW+qX54cBJ204R
a+ohZmlWVil6Re4wr3TNR6yUD3JVp561MYcY1HYozXXcUnfqj/KnZuf9Ertac5tEyKOG0LZ4M+qj
HZhHSpyGamLkOvjj4ojlRFU0wVWvVHLdpx1K6sJ6g4qOzbLUhVcsSraE2Yr/pb7VYx+bYpA8B36O
PVHqneNsrW6yfjZs64H3d/kDRXFIYTxlbySlStdWlJms/cJwzSruQ6THayIvwOCTm+H12Ou/Yq3Q
16lmI/uKO2uXD/VbZvbWjYz1fUdfuEm5IluQtKU2piypThwcrHjW9KMYXR3dHEEp8dHG22ygV3bf
dDeSC5CHxKpQF9a+tWa+CZapLzgA6TttW7XKvrUaPFM+7uf77OiqUDLu/sRKlYChInNfa0kFut4v
9VtVIOEVlvWa1nl+pXFLswiyAcHsULy1Td3cqARrcaJX7Xtq9JAv0tx71Jqj/8Kuftp9Xi7bHJ0S
aYT9InP74btr+/6bLZx8WeZxtO6N8JF0vXTFjv8lxxKzGBBRrKlNHpP7tk6CNz10TWNTBwmn/ew2
sDjg4rSaTv8RZkZU4k9h8axVa9l0BIzSG1IUqd5Upd+CUvqc+5TY5sN4aZapJ26ncSTSWx052EVn
24smMNq3EanuXYvs9I6jX5al2MacW8mFxQElZ3ZnJHkagFKyix2pqfbBsbPA3iReoxPCWMo2U5kv
J0+3MSmX5doQnfan6DKFhshKnwZkM8DCNFCVW+B5CA96vTdhBEUsWhHBsEPH0IMJj5r5vspNpItO
yAaBaZVr47rqBOoK6X63LL+sbj2RyI9e2f1Gj8bhZ+INtNXH4bTWhY+HzEjztliAUG42rYJ71lBo
eN3wqP6yllhvFPl/HEK69oqkG04qnMZa1prLmOTich2CTluxUc4I2iamEX/k1F32Eal2AsdG6BZX
04i7Qauq9NG2dWjJXh4aAqeH3afo6e3qOUTo9N4yowbEB8FhgnDiauEEznBXanx2Q8/tZdFqylqJ
JtLCRVPEas8AxrWZR024RRA2fQg2g1d6EKTfQ1Gjl3Rc3ChXEPcRm2duszZZLyarrtDijt3IcEwq
8YpdIGPhUhpgas1N4JVsPizkmR8iyn8Jow42mMT+jBbHA5GWj49uWOCurpxa+906FQbHYAQmhJ9w
Gn6Zuu1iIfWonnbLPHqdRmqRW/Ku8HQ46i6LK19RA808NUxeeN34QbSkYNVaRBFiOrPFW+OPQXNH
GUy+ZUCli0o5wS6phbOwwYvfkS05GItKtt7tGLDeDTixWamAfUMAuGtVIsuTy4GXiRDMMhEZOXW4
svlIO1J06/tOxxXJejNcZTJDSpFB2mANh2m1N/Jt33CQGBddtOpBF7G69o45YWz7kluuDzkHoWyz
WzaB0t+9KkyuY7LEWXL5zPC4LfPHvPO8R9fSsy3wjnzjmNJbE8uLrZlTTIpZefxlKgfLuKNH70pV
Hs7kit177yfd45iMLnIeFd2wdWcpQaLCWvcwtyck1v8uWco9esrvqH7PtD2y7OiO6GBwVDQWN3aG
yqqIiu6qJQhSjh/nD6FWJ7tSuNqmRTSfrbCZKONQePKmQV6zN+oQzqLUsnUTuHKLGW148ISJuTmX
b0UdYojt425rD1G9UwiwF0PAwVQVFtFukFGPk9XHwuVP9QOFV9YKe1ywqMIuf5bIFx4D6iqv6ynz
VkmfNtvK04wD24B+JZwqf08LVj5F3U7XsmrvrZFTsUiZsFXqVP+VGi7Kj4k5Hcdwtsjbxt3bKWoV
HyT+OpuIBFEagoBnBt6U09RvOqtinsBVtkgSjuciG5cFbDhcRCyvOeqZKg4fnGitdKc/AjJfwT+q
gzFV9VYGsPYzPCt1hzMt13quYEK4y5smCuVtZnlUtHMGe+wajbwNZfSnHxqxSF01LbVBQ3gqB5fj
PtYz+9i3800aBv06s/zvItXje7PTcIrZY3zQzT6/mVT/i20qLiA7dNaCiixOnMRLhf7qXTfTnBvG
IH8iXtQPURSG910ji53vTNprYjfmBymS+n0waCXX84Q+Wdf9WxIlhGQWNhsuYFI2db639yZk8Gqg
4MTycGCAHeCONDH7JyuGLmP0TYsncajexf/h6DyWGze2MPxEqEIOWwJgJkWJCiNtUKMZDRqhkRvp
6f3Rm1vla3sskUD3OX9chfhIp0U7I/5aTjiG2YgXenvagAw2LGjrRir7p+7aaqcrNh27b7Ot7Utz
P7OT7QiuNcMmqKdvdj2Q5XZILBztRi32LdJdliA72acjibu9XlPvxHSJNfJ/uNJ4d7M5uCzKeibi
hCJm+nTMJ2USy6slacWeSn8tcwsNX6azcsrOdKbnyRxqHNcH1u4Wj5Txqx+kvmGa/ijWnM2ZKNtP
psohlI1qT22ue6euNuuYZ5MWwMHuT6km7LjXHMGLYq8MBJN+awLX2NJDpCiYFhnXdt1y6YPCn+nZ
VDF3u/O2aHnABU/GQbrwWVNgS+WOzZK9mvLVwra1S42WrqNMozZFm/WzXlcELQfU1F17a3a4K3M7
mu3BfTyFDjgoU0hjWOw5qg7wOrTzVs7gze7QqnPgJVNsJnl204pqJFNr1cTnOCouI1eJeLXSAICp
asDrS9femkUwhW6Nx7+rvT7CW0t9j3JN8dU0hfjD3pGzzI5BGrIiTvFI28nGtAS3HGEsodka+Onz
TPztEk3dqDFhh11mtbWyRTxZ45SfmJHcF9gX/0dPebwbvrFNmf1fJumPvxkA3F3llfMxo66sh26p
5m9Tl819GbrpvZ2slD7RRurUXlZQHZjFzrSEzq9NNz3a0StvG7SyeDHxpG05xZl0a6byPb+RiBMg
qEuTVvWPDq2GIT+RH5Wt2recPj4K8yqQjxJ1ZJSMjmCLzUv6Ylb908smfq2RUlkohGCcROwGGVH5
TSOfLMXRsTHSdXrTkrL4N+ZU36GyHO5FKvpNYnciGgD3NoPuma9jP2QXy3DKj05gSen9+f8rus+T
7UON80qjennO4I73FVXcDHodpRE+IuzHUoYjWHOqiGT+RzEMfTVHkoto8POk9zHmxbJLLbfd6W1i
3Rr6jA5T7mNQXnRfnIg5ALIQykiquzbkYxVllmO88jZPu9m3tCpq3VwtW9vzueEXR+0ffyBchOQx
SQaqVgvBSTGlBlagMbtJR9THTkkZqUFu7NwoDllgDafJXeetvQzOT963+rWhtTLOl3n6J23LOGa1
Nk74BqAaDpmhAZ6pxLXPQd2NoddW08EuOxQwsi87N7T82nupvT+LMS/XMnHwdBccstQmzfesqPLI
k2YbGb19kqTZWrLvYcT6nLehBLee6RqyqWa0TqVW3jMlhk0Bqg36e7Xs5FUmxZZmzaOnKAJ1Rffa
0mSyAQ7jUrLBg7miVEEXuZOmXyZTOEPmGhq+81l4OoJi+5W4KLS/2kfAa87klR0mVzvaTGEA+8dA
QWD13tbyjeNKc/FjHQxlwKLN+ZHqzMMDbaRlps5dn5ARjWmzzYeopWcgLuEAQjsx6TszeA8fmRvN
e9kWYUnxmJuyfeT5+KezrF9d6R5duquphQqXYvgYHjFSbXfxSC6fxpz+bTMi3v6gfO2e0au0sYxi
t5o6g5MRLxSqpNl4DCqIM9c/PPDhuWi/taaaNtajz4i2y54q8K6dj2Q+0NgpttXYHpKJBiYb3bBJ
na9ctF+1nZxHzz0msnnJg/zJnKjSdpk8iln/AAX7l2Tyybe1f2m3MFgJRqGOdDgLAUZYGYN/UN50
8XKf6vHatGgtVb8lXEKv5HDSKAqmy+vAYHywOfrVJF+CVTuvQRrLXr63ln9UgXeXyg14lsrfuQYn
6lvvZGKErlNex8SlBtIS6w7UerOUdLsWq+OFyNLKjeCE3RiudqkTTNeGJPuFy7Vz7LcpSQ94p//Z
j7a8box1B/aL8lEZOt28ywJnN3XeuSwasaun7Ixo/7eZDd8eb+KeAb0jWqS7Wq3YMMuHsh0Orbsu
wMsu86s/bRCEkM+PlzJSaRt3K+2N7EnUh7uP2tlE5HAj6xsa3mbPSJdEfc6/2DfaeXCrZ9GIbdD5
32pI5U+3yt8e/7PT5vqbfLlodKyvru7Oj4eg78igXxjuSZrrx/qqtRBCQVb/I4d1z6n1R5ux8STp
/F4Hesx/Mh54iRLBBCWhVGA//G2N7EAE857+84gN7mVRQYzHP7bJFVOGHhn8gpVrhCbNM8XKWmMw
M8FPWe2jrZgNhvc0hWLWhuRkTf2XsPJr76XWTRYTddeP2U/n5MSqF6mgAkQtDEZ6/0/fGfuSDyEr
2F5XcVCqifCLUEFGflZs+HqwHXx/2ZKARHL/IN9rN725BcTWVJm0X/dTsquH+nMmV5WPbn7lWutI
YuoGsH/6+PS+ujdNr+0cc2oi3V8GznCjP6ih1OHAyxeTGr6Yl/tglCrZunafxYHFzZU6zR30OQsL
zx2PjXJMgBueIz6w6sgbpvB+1FZIvswSqVG/8fF6odD938s4P3v9vJ1r85xmOuO6q8HZtyEBHJFu
czCi/DvkwtZjIiBCqKA7jaw/UhsvFMFkPIf0u/nTyS6JJ0w8ceAL0+HywAzTDOCeiPmasjEdAryu
nd3gpLc694/UUt37dLj5jnly0vlDX42znflRz1ALjkd42mamsZVEZOe3KWZac7kNvvmNzpk5X+Zp
iU2v2fXrcF2SHiAoNbWQOvAf22O7casfo29/Z3x8IPOG3CGi6sMa8I0y63oXQBBSUvA9VgldoOSL
+4N5qcb+yVhcsZdT+69Z6HkkzRuaVeocpt2L7neHXrpnXtohbAC7UtCOoLm4hRLENdfPeaEAClQ1
HEi4djZrn+yAYNud0pT3/0PcyOl9tfrTKI2TodMvbflAuQRKRwtjfNcOP9U8n+rF+F1SZq9Ln8vQ
SKtw7GHpGh/hnJHpJ0G5qyz682ikxSt9B300cU5NDxWu195dHuMkLb8H7NGb2jQvReUyC00vyE+2
hqk923Z5Cqr2UzXlxa/SQ0WP+M7sfPD2pGgiCUAUenZzFKo6J2AbT6snwsHyw3Qtm2jUTIrjcv0w
J9Yp48rJQA6nDZWbDLddE1qO7GP8QIQYKZOiRZf/2iwlymcvPS8U7RWq+pWZybdbgwN2xe/BaXfZ
BBq8DEFKe7ttRZlc3gW8BeBT7MyGgiZiKZ06ziGd0+OUqOatWFcm+VqP/Kqk/tSfbk1FOFs/X6Se
HCarv8HScv/TM1ysfGBl7dDgNE9jDMP75KfyPjTlra3Lu5hWsXHM4VGrS1z1lMufehiXiPnx5PW9
HbuZNEhikve1kI8MMG/dMYB6t9Kjjp4Oi3jOOZfsEuInR5lG26HoQk62E4V+MXwbbaCuOX529Zzt
YYDDwiZxcURrwda9mQanDMngvBvZCo+RPvet8Tnpixa2mdj60iAzZjq4rdijaoxsZETi8aOWgfHF
RMMokd1pMk1JWQLHmzX7nAfmlubc9jgtKYqGDL4PewQhtavz7FM9TSPDp7S94v9vq0V4FKb4wcNH
l4307OHQBd2Tt3YX9hFaiEv3Ie7XN9bIycnv8vio+5PlLc9tWn54Npy0ZrpvZQ1dN+sJzKvW+mGL
rpfgw1wezLHww6Tw3YsnqmGPlpn864AQZlHmVeindF4t1jV3gp9RS7ZGh3qTfq/3TI2vWlNvq2Q1
NngtGS3K8a8mvF9eAEba1Rk4sHTAlyxHxcpeAgb/9o9OCl3It/FeurMPPAKrO83u34SoCZq3t1YJ
OWMTez7bl7TtnrVMMlXL+jUJuG0Mr/jjeYjCA1JhqJfVWHezc7AyRTEal2Ehqz9GsLy0KQdEtXw3
gf1MxstXMSJeoF/VX9yaeXO5Cpl1MAEDXLniNSjneo96cDek6Rz5Pj1Ebbn+C8TwgOcOiCV37qiu
Yly8MDAVtcHFb6dc+g3t5GtYiumvVk4Phtz6siXGTS8f55s7t/80qaWHtqiD/WR12mZkBMwr+QzC
022Ago9esr65I05DHvyECteYzPcMncvwMS/wRPZgvamCV6TkGdpQaKfvSbSYI5wkz6uuQbfrd5jw
XdDk70SfIYoQ4kqzDmuz6/x2GMyKznwhC+E7KIw3jDKIWvw3dx7vpd4dOUq5/HzwuNFutsmw/B0y
/SLq8cUi+ihd0A51k/dktiDmmPrYhGqG3KJlsKI0920pdfN3OzjBYzQ246Br39zAeCzNhncnDqEO
Hb01Q3+R6U1X6RKtBIvSng2FstBdeCr0FHVYlcLOgwzf6VUr4pn6SiqM/fzozM7W78nl1CqrCw3N
NaNJFAbpEWUS9613sxAuh3QoQ6619odEKXghv11s3K7fsB08SmeZoHxmcRWNM3+QLEg1ZYjTDYx9
dgOT/8jWEOPkvdiG6dIl3JsGcKrBeI4DGCrY7Z7ZoBDCOk4Q0Ttqfa4CKUqQTc3njBr4FTFLYYHX
aTOcaYXvRTRr8xc1mfwA2Epir6zTOHXr1yLxP1d+unDV7Ym2dZqB5r5tjoXJSd1nEilWq6rNUqdo
AxYd/cjERZwZ84sB+HOrNH6JOsnfHDlex9bXbm7H5Fbz+MKD9CGq82TbA9bsx9QQsUNvTISiyKOZ
w5H2lsbfOiqR8oboWbQXPQVu7BdEev0QEG4wTs0WXKUJS8CJED6r2zPBuvdUtt1RjaWxcztvOXaV
nF7yhSOBwWcJPU9Mr2kWrGePru13RtynJgUwsKTiSA9g4e210HY1W96rq9l0SVbFLSj197pt03Nb
6SnkEnmgHZAlriFFP2kxje6OagKWrc7+nob5pZZ2vhs9pjqjpRdbm3KKtfVEIIg2/llZV0FBjCAm
OuGPUjAHeI6OqGMsv/WpPRNRPbGDjeBbpdYcaib2i5Ok6pSzl+/pwgG5acsB2U2BFG1IH3VMIuFM
0l6SFrYLbONM9/WzKYy/3bzMz8Q6tVsxDvqzvir2D9QFMVmX1TbXIaikw0zUlH1665BuHzJRJV/+
lFevhk5FL1Er6Q7neLuvh9Le6QMWJsYmFWc9dhAZaPbOX90iFLmh0G5BClV5TSyEXY4bx4Nhzfoc
+Y4xjC9VZa8wPv3Qb3TbyW9p5VKyLKdVbRNqQQElg5YvN9fnXxjiBj4ZKP+eWTjOdGf84hqxucbK
d0daCUXTbJasVffEI9Irn/MWN5LMz/BQV1KI9FObQIxVRNIwmj5spWDS2kWT9DiWVI9EhNIDuHvC
2BrEFG37arH2RSDe6nL4mw6tEWUN7H+7mjRgDTjNAWuLTTkUA7tMSwC8zfA5BMjMRo91KenNP75H
aZfpWK+2PoA6kBG17/3WiZD3J4eExCLgZVDFIDDLaK6MJkKzVrwUo9ZtqmptQ2NRRdgqqEnY6eVS
eL28NTSWAyUghyhFkIMU8rH01piFi4QUrOfypU5SpF1zs+yNxMyPtqlsLiJgvM2MeEiEfTYgn+q6
Tqs3btIhuRn4Pw5mXwXPQeo8TUmyPOWPZ3klDY8NHYXhbMBn29O7NnVvgZGlm3a13YMrglORN4e8
Wit54FGZv30z56dvKrV+0SHgfOnZ0BDd4c32Qsc7/PcGAt/p47qFqNtUEyCam1vNpnJtHWG36Tle
hPAFaYC26GUO6LjU/PiVi+geWSVJ6mRiYUFDC4f2dQqSodyBmjlOyLuVO0+ap6ERBHl9yDb9xHu2
K+5/lBLDn8JFisQHVlFyzh3RD8jU177flLah5jCpVJpGRpO5/mYtSyHCpnP5DJauy75aR7XUvZvF
YB1gNsyjxaSDL9nWFa3dDf3JoWbm8O05IeAWWixXk6yJgS2iDBnVL2sdyy+67HuFgEIMHgRsb8/7
rA7m93nuH5d+1ch8D/ppamffsRH58a+UGr9/zb5mlKn3DZ/phGPnBP3Gt/lY4mC1l/TZpGNrRihX
oDIYVCOYrjRL2YT/e2AZnBLwkXxlrIeO7RbWAagpfV4MXbs1ft0x3Hed28RYq8ujaxW4BkeIhTeP
D3M+1zRK+2QH8vxuFMs3BeaiUlR1W5YhLkiO/KtTdWgYldLTl04Exon6eNB/Z1nqjN44p/yVlmX1
riOrcTdGM9T8syQSNDcT++O3oyluTTIVfCCpRC42awkysbCoVG6eatPXAi5FH/2D1Wr9UVPgxqGW
ii4ARFjacrfKVmCs8yaXGpWmWNoQpzs6O+gOtkzbHeGkjDZ90u2BgnR7cuVb6Rk9wcd8yCzYefeR
z2DdRwoXENGR7kN9fF+twgKL5UOKqKdwfpYiXZso6Mzlb1VDQm0qYbT3fuk8NHw2acCbsWIjY/3m
ojaGKtfDRlhAvtk8+iJKMePZDDKEZ4QuaAiHu256+ZnhGyTKdqf+M/VKjnm4oRV5ycJrvBWm9ogV
sRzBOu2bybskeBasKqcO/qiZJsogqxGaCF1spTKsle1K8BC3TLazHFFK2AEyOMsG7r90rrB4WVod
CBtVs9FHyjb5PFCnM9/aw+L3+xLbS7rtGN7bzeQqe4TdoB6cdduEOvIDjWUgH3PHiAI5oWSoJ2+j
O9N2IpRNgTnBk8XK9wHRE4flIXQKb5jizkv7PHTyafxsR2l9Dejfg+PDidSGNs/39wJPK5hJcz14
sR1pvleqzP+CfKKoy5YAriJD1MxQ5z/EqLVOHRsNtlMFVFLm9r5KSltG7LDIdYgikq+L27oW3N9o
KFafrtRhhGb4ELdeqV1fLJJ+GCoKscnEuv6R7ZJbMZnB3i8gXmeIW0vw9NhT7u486JxsbyJ/nSLg
hGnd8pRmb9L3LdwPfj7egxrjHDJQAG7IU1/bFdB3T7VT5Xm4ZJm3RCU33+/VyG0RipavKPZJhAw4
9hrn2nSzWg4stXx8VflQhiezyo89v/t6VHmnSuhgA9kGOpn1tTcB6HdLoj24Xb2dZZgH/d6p0Evt
Da81oW8NQumOpr9Un3lbuCIyoGDbvRhWvnXXnpQXOlZj3CmVMgXizRFKn9Pa8iM19y6aHLvHKgC6
AOlU2CNAcaCW6o9ZChvBukUxNBezVXwD14rfBbgvsjDQfzOSEhElAk6rS49JryYnBN3ucIqWtsIK
lHSDOiMPohe1WpTzqvqqtsnQYnXbdsh5uic4yAZdqcf8sQnGxndwqGt6BdFjB5KlA1eGXWuc3Ybo
wXkdBAXATrMuuzgbLLNAN6pbRjhodPugQ7N0YC3+hJfap8SMQkbF8c4IQ6/F2HK4mK5sXhPX6g+G
X8OITXy2v4OuWq5toTW/18DJu3BZ7NkMS1U4M3qBEXDJX6BggCUSdLVabRvrpiYZrIqsxinnqEGV
Ljaj1VS0gUvdcK+O0ZnoVUpXS5+TR1/ops5NewcWiIwl1a0mOI2LgbaxbZygvjmjTDa5NSD+VIoP
oDpNdneh9/U4LBJ95gPADFAsPcYqAbzYncQ6/fbW8m+huC2Gh1Q/kSXMrOXeELOjeMjLP7W23LWc
mWrMONL81oSVGtcvNuMb13w4E7qksqqKYM62pbmA9Em0Pf16YRE9wzwdVsM8Qc3vbN11wcryv7SD
XqbBOMh02uMD2iXQv8gNDXbQ4tvXhseXZxPYavK6DL9Rz6OXkCgvZph3z1wmKNAB7ZdOSWaeXZps
fG2n/DJZ1Sfj7c2nW3gbTLwSRWF72x7NETJPFM7FFVL5Ve+tWAMMMZyB2hvr6jJxQOERkP5Q1s08
SylGHN1qjxaIQQgp1m/HyT3pHJshJOO1ywgbrQilDi1Jm1eT1XcUHtduMF4noXa5mIYIQo2ddvGH
PT6mZWP269ES4nPIvU+9Kq9+W1EhUl8rbXHpvSk/QYn2iVGyUSTAa4l640bJIzQBc0jzQNQ1KmKp
Q0I9dy3jgLyZmWTIUQQj9st4MNGzF2StDz4KZb85TEXwCr4PehkEW/qW96KrX4xmmUNPN06P8wh/
Uvqyjl69SWm4DYXJpl3kYK2t0mLLWiWDW8ZIwaVjOcMzVVRHik4sSl2bH2kZB57wn9QZP0aXloEi
QyiCOAkymhq4uns3+WwVNXamA8khUaM1xaFC/mkv+vvjcUT7MsR8lvfJ44dsrXkILSiXKO1QBKVI
xbvCuD9sKV0R/LLYK7dDXn9nPB7IL4rtovhnV9UeCJ2P0w62joC67SSImK2T7K+g0sZe5QVvJbIt
7U1ky5/SsI4+3yArb8BJyyy2EZ57wnZxHVlJnYYo7tzT/y39IqlKMnYzK124tFoXTdpDDKa/OkjZ
UkuH7x7UdUWf2pQ+Xa12/5V7ME+qLrdegeyZrelozxMjMQ+oC5jQKOubFhGwwka+IWz5QGtc71pN
uw89ZomHWSrsc9YFmHP0ecN4TjIkiWatqdDNpg+V57es9MF1DZRMZjfu6W3eZSTlcOA9lLdpbCHW
fEA6s2E68PmOK/c65h8f0R55Q+AUY/HDfI04Ap13/9k5ExOIiQpmXpx91jkv61weE9+7VZ7zHvjD
qeO+geJvnkoKJRhG13vpy2cKpE72iIYncU0HEfl05Ft7FwOku7Hkp14iSUf2v2TDZ6qcZeN5D3OZ
07w8HghmxNfBYD9KVb9zC03BdyagcY3qUccXr3WV1tvE7k+D4gUsR2/eAMrGjKliIw1rlwzz3YVv
OHBSvM6O/VQWBGEsotoU2vjv8bGgLwfTfbStskCfqmncwlRfQbHuti5ezGn85ZHSUEP81Ev92an2
QgTOEctMGCA1iLRx/QdncSgs+3lqBhWLsjhOatJ3WTXiZQSRWqDAeqP4qgbzZ9ByfnC8kqJM94ay
boUdfJOZEUG5olDKPq3VeFf2dO7AyKOmGS/kd/yyHGTKTr4dyv6PQLb5+FiTLD3Mpa+FaLkEEufh
c7Tkiwe7RpEybQp2geTNZ3Xt5b/Sga4wp/RNf4CghhivlEduXXc+uYoZK6m2Xjb+MceEoYyQtriV
gNCjD1iF/4MAUPeg5uXBtVyXB8DB/PGqquwpy/tIZ9GOraaZNuuaXtRcZbFpr9cUILXvMU6m3WeF
C7Ba5o9sXJ8LJ5fcBA9UAOFwYe61LH8ZtIWeAV5LNYu9kN6JUfkRIkKobjoFf1WunQJNXpCMdTEQ
0wFHANwu9u7voExYUpe5/0knKtuNPC0PgZhlpI+BFdsWFxiD7xta3tBu8hNNT2/+gzmo85MZ1Cdh
9r89kf9rhRnbrRk/fqAApLZ0tD0a3XVjmzUTrnMtSy+UvO1zG1w0+DJnQaJolNWnjnSnmcRdju6l
ad24c9J7bchXmqyOeEUPtjFtqxY2pXiMrUSWz/W6zXIHY3dZ7GcsTmM9gubiatiYbvuZFzlym/xs
8ne8htWZc+Pdr4lo47+0wZR0XGrjx054kZxm2xf62anqaKwFiqHhADTHNJeyp7f976wccQY46UYu
za7jN3QWwHOTmV0lvA/QrZgv6r2yxjOtdc9Ni2wzCPKvbuj+QYK9NFwD2KnfKBl1dv3g2gC3TuTV
PJbsRGxr1VkIT8YlwMAG+aEd9ikQmBskH3i6SHTWYIDAIcohwTzD+zB0R4xH2dZfq4Kdtj02ugDR
LR0TyUyAQ8c4LX19S9idhJb9wnRxRioE8Tb7N3dZjAjAdttVENUyxQjhjYc8mGOtmG4E8d2yxkFj
NBzzwD2jSwQrSdN/DWUW+OzzN3MJ/hBdvl1b5gRsD3XjXLKm5PjGOtnYKH+AEitMBItfP7ud9a4W
56eyg3vuM9ZLvv7H+zdJa2fz5njjdJRtfSKGJnRK7UKY7W6QwSmZenx+QwuM6ZZlzJ8jN3JERGoK
5ykz+G2depIRhp9uPxT5L8tEBeAIuLK0t6e4n+udQVrF1qJuMbbG9s4yuze0jtPKq4BOEcsn03OZ
kAc7qn1vIAwiSb5bqis2ms9S+Ye5bu/Bwk2sLPDlQP3q3eCfZjhzjFP1pbSTg+9UF8PnlEgCIFFt
Ec8MZSFjFq0o450lPbJtrY4yFAz3roUlqTFYPmT9jxOjSXe9We68togff5007jU1ZPIlhFvvUx44
1/VPmLJ2HEHn2WhgRuq3fGL65JPyKcvpRPdU1/pBWf7dNrHVe9ZuyezI8pdb6agnp+HMAUWb8uGZ
1edXMMjvPtNvmd1f2g67qieLkCjJbT0tLzmPmcbTEviPvYpvk5Hr71yIfa9hP7ILSVqQm89HxIk/
IzIKHGi7ZjIfZ02bfxnm/NYAV0YtHgnkxUxKtZc+aXPy2jCsNKUbhHVRZVsjkBHwcflZocyynOXH
02UQepn4IaXxzPN+VmAg15SW69NCPdbXrMBBvfFl6MZbIgJsynrz3pbN+5xrSVwJjM2juJhMzzJY
TuCvYGXNuXAbrI9+cUarEecDnpQBWFPk+OrRLmg+k5XvLby9UtvpUu4kLlypckBsKr+mhsVsDMCE
ZmYAuRMVOm6+qVLJ7WynZ90peEOIyeqz55q5COeX2AWjjWF69o5UeS2hNvS7Yp5iO0MsxUp3Vbq7
I371kqfjP50JjOVzEhtNK1F9Ffgt5k8azWRstV4fD8QYYLbx/iDJu8jS/y4TbyeClQpS8qrrdmvC
k23YeziL543eDdHwUHmv7DRS6F+r0y1bYcDJS+tmsYMkvvG5Dvpx7LWt1IaXNbeiXOVMJbp9qBLj
OXc5kMok/5uNgBNSew7kyo5Siyco2P04qKPZOJ8e323YWw4xl+lWy9z48U83KSxvnV8FEjJkiDlE
bxJNg0RjscSuLOJplOlGS71YYF6cZBeB4aBMZEIsx/mikOYrWx5XOb61dpcDACa3BVirGn75afmV
LMONIT5/qB52DnQHSiogxjU5i3z68XtnP3G4O8t01pETIX8dqmM++wHaPWena/pLy2WKqv9pWdut
60vwMw9jfFW99Eb6oSO3wifcOSiheRa9sBPZ7vHmrZ221WoebjzDUZ4WO2KrEb31zQ6Dx3MStKEz
ZyGC99gafCTR/jPA9teaaXePDW1k1+Unie0lwekO0FCPxRZFX2x1JBHo76swwwwSE/hC39W5hrC7
2k+PuTfg3LWGEtlN8IL/IvRmlI3OaNmxkxWXpWzQRLQoCoGmzYK/qNdfedJGhd/uFkIh1hZL0+rg
i2p4PTGN/A14DksmYKmMEo0jyHOF+h/HWCG6DwhELWRjR9jZsGEhkRvFQzkVaLdgbk9jXYWTw4JS
e+u71DB7VfbVZzJ3s36Haf4+6+k2MVu+5zX4STTtNTcRTSBBsitgPne+D0W9s5w5ApWOtNKMJ0Pf
dZ4fU+UdEREVzgpVKxN4lI7ZnuCOc2/qYZsmZ8Ktr13T79IEZDarj0zY19aSiHWC4+OhRYkDCD8+
20yTTTfsrKzHNDXH/WAusP7pbuyntyUf9yj9W5RfKpyX8oQR+KElwOA8IRK14llk+85pXgOM3Mvq
Hrm9o8Bl+cF2hEFBHGbTxqHq000288Y780trmGHKd+QMNaeAiD2E5A3w4+SpbDNxNGTc6m0D/OjU
vRtOJUbjXHt6XGnO7Oub2Wqix40zKysq+/7e6euOeoNXZ81fQYHyrWVY4M/kpIBFZcfF0SME5gGm
ueoalCOBAr358XC8JrP3SlDSnjyjXbfCa2ackVxgRozSi5QDi1Xh4aoaJiMEtck3wTSTX7Y8GWNy
yrrpNRnSC+DBFOqi+CRv6bOHB/fc5lY77ntd9DOuvtEIebTHjTmpg+mlJw8i0eEugs87F6l64l76
aMrgmnduPIlqGxjeLyDq86qbR2DUb10W+8np1oeadrcyyCad9ePnCSim6p8yMW4T1Kf/cXQey5Ej
SRD9IpglkJDX0pIssqgvMJLNgUZCJsTX78Nedmatp1VVIhHh4f6i7cGyY0Oo101BihxtuOfglYs/
fbk865YjOWiyYsigJenl0FqqkXy9/IKjlVY8ipSySHKvVBSL76hbD2VxCQPWnXQBekKPgmdvUqrM
NTu4jlaXoz7aeG6F95DM1basHbyRPM8Wj6dFw2OybtQQL6y4UCsKqn4djLdFMPACMuDF/BwNauPH
T8tHQZx2wJhgPFo62pEK6TGMkDdwui8VwrkjXOAI7nl2APxrHXVM6vY81O7Oky6l8LzyTf0S+ow9
ZMUgwyRjbXeHFk0H0gKOt2hLZuiNy85LzZepI9hkdUe/FudAuaTQpLsRVnhAD88ZSBIobGO3owbk
dTiFO9+Y8Ue5l4mevVNX5uAZIKXhwozhAKyix6Y1fLoyfK0DtSf3AMsh3VuJ/sYtgK+lWRtZtC8y
tTIT90dZC17pd6kmnNQhe+LHJ5+rjoN5c4ob8jyDYqDlhe4OjI3RNLm8+PEFylcsP4n/T2lvrAyi
jOyIpPqutuE03yrb91cDfs5qESjFMG68rPiv8prt2M4YAHN3YxlvCc75S6KLX12AWRkDb2u05Fy7
9wkltbB1eoocmVGyugfap2gt5yebD8VXcbNtswH/jxqW/TQNEWeYICpYm60hVk2avdYTKXbjTWEj
QvfxMBgi/mAufMbNvMuq8bvwYrp47CWryAkQLVLvGkuOZKlOnazP5PxWtR092fylOPCnssHCpYMG
pSjfZpxi/IF/HR+Xg3JlY1bRjf3R9DxWpai2TlSeZ64mPutHkceIu/k3xfEbkMkAb6z1LSiImnxr
kF2pIoMosDjz+t3HPMpVgOeyKrq1KQdkcnxYfFm2Mk9hYuOl729xk+7a2dn6hr1dnjYpOqAxzaV0
y8cgKr9EQ3pq+YlpZww0uf/4YH5Cx7uwEPVoBO0jSA+mftY2AhwROQ31YbUlb7G2tH828KlEg3Wu
yvyUzN8chKXH+lzefWXsHppSPAPPvXuWvUqYwy/EC0jiq762YHrpTVLPcDmblKMxpm9jpY/1YliP
sfxiFTiR2+7WaTVx46ONLUH73Mer5v7/FbrcoPlY1WsPYa0oeG1a4jTSs66bISlWiai+x5y10IWE
ecTQdSX53pRf/mSl91/hk0ZOGQBhbmZ7VxgzTMati99nFqHayWp0zhK/875UE+ZhF1feSDaC96q8
CzVdm7zFjeIXcpvXonwz3OGZIqbdkEfaDQ76lmRozZR0bvctZhiyrtPBmg3WyXYV7TTwxUmb9PWG
wKk5YyFhColI5dpHMwq+F8O2k47VIa/Gco9K9Nak7ScOtj3OYAogwR7UaC0SmpxiJq1DqkQWGM6W
HXrrMpgWYgjOshZbVZLU19bJnXUtYZQMI1CUvH+0KWiGQd+7pEXUGSk35uBlKuvXzELzbtWBEOKv
ZKlv4Tg7ZthQm1jcrfv4p4jnXZNTYubiosk2rkPBSnadDFcHB6xvGc8Foaf1WNovIxf/RDNf54ru
jSEPQaKS860OvkBpLkyHlbp0qoFRN7/8+jBsuDgo2IlQQHQ+BqSERvqHVUphQ77kGRbp90jAisJG
PjBAN1aJhkY0xf+0RHc2kx+dl++T10FwsNpDYjZPRUzSv/VeTBk7eHejA65lykLW8CC75Rc1tZis
m/nRwXE4z+7dsp2nkYzJSlQ+NoqOupD4F/5dDiDpUp6yLj+nfvWeKcM5lkb/URfE2buBVoegw8Xk
niDQlMKhFmt/7vejoXZG57+Mef9cp8WD1VsfpRe9hsTLGOC5MHgyMrS1Tv9Sd/yyOI2BE/8Z2t0u
fQqvb9SAeEOv/qjamaKPeLXl3ZCHE2IQHTYlKjIE46xsvVVr+/SzvfVTkFvIreo8yASHO+9Qifeo
jPsLzsJ94bufrZuTk1SYWnubbL5FS5NW/JM/9FAd6qoEbtSnoIis5eaf7yileoNo+C6Cqd15LbPz
Ztzp2jKvaiYmLBvCeW4UMtucsMqotrz0Ou2PocqD1XIzVSW+ZNm+uOyiWGVR6a0cgtob3I4hv2X4
SO+BuzSj1DIou+APYwESYoOCkm5nz7iGvHmnyNy4c1xtU2fGc8bH0rmtjYVmTM82y4qAAmIPs4M5
PdcslFxN7kBMVNifdAgIT0byT+T5mcD5OUqTLzH6O0btF7NCGetUfUh8G2tl9G73uG4DwyfenFmP
ZJ/3xMQCxlzeRxgER5nPuGWSkQZ/eixbNG4CJ0HnvthjARzN+BU8YIxpD1Lr12VZ1chVH40L6N6c
t4VKtn0jauzo1dGzilM1EHaPgQqhSO4tX9y8Tt1xbL9VNpo86ZRrGHV/fpKdphFZlf/iVebyYgF4
Kalj6IMioC0BU5xwPNvoAZM3I98C7dFwBdI4RzINvM3cSXs9RN1mURmdyb+FjaCm71SzxRr2z200
JWuJCRXf882by5e0676d2dEYdUgS6AaBR/V/9Jx7MBLbLjUPSxnSeeEPp2UbO855NIy1NQ6wGZdz
FTjBd+rzfiqie4GeYQX5MXezY6DC02CRtQOxhtP4ZPbukV31D+xa5x6ZHXAnTCkmGQEhztdpX700
8wB3y7tAKovWbub3VJJDuza84lbENR7ftHshv4wIOpT7qEoNzLId3iK8jrT36e/S/LmV99whucT5
+OIO/PrcTzgE/rwUi6SLKZPhPp0yaB4e8BPAIJw4gfsSVUwkZ3l17OFcTvbjWHlPppU/tn7/MkTB
R9iOmmasuSQ1pdPy8VqLl0VTb8d+8QCA87j86YFURKvEgmq10KDQDWVfb1qmaMsuohhXl8k3qsb5
3sXVg9mDk4PPFNKPjH6yY9ZUbOchOFLpPalEfQIOvkYmHkOjEf8vLuE+rJOufiz9+rD0RxNVus3s
2wmrF1FhLnWq4iGU0wHc12nw1MWuETqpxtvAuvDMlw+WRLBrqjneiwbveGvyNIcg3La23VdMdeps
YzZN+ejjjT40iYbUw7bWLdZM63GM+mivRBpfxjD1ni0wSnhzzfktbaiQCYyJox7JdO9804h+wQ4Q
rFOOn23qcfDfY5InHJaoLx/KkcsGbPrR6RUIJT0J+EzB0u2waROTs67MD5cbfuVq56GXFji1xVFp
jX+xwtJT8VJYZABDNDgQqU1mwCg89Uy/LW4wEY1/gT8hI7f/3C48hYHhXQnvMxHDMLNJQ8JK/djf
4douhZ78tsPwPhQQw1Qdc1Hlk33Kky75rw4GvB+UDOtlnOYKEWJlZzYyD3QPK0rV4TDi+mBqE/9g
wNVnCSh1VdL8z3ZxrgPAQ0kb7Y0JjFZPk738SNR2H/yFGYjn/inPwl/Ejo9gsA8KpRXGXWWs1EBh
VITRNRCADlT+mQ4JQTm/ClcWcCXdV9+BZ5+TljNMLgRTajy91WOnd5MxfXVjfgB/d2Yo8ejhZY9t
/0/71WeuhkcwfX+L1O0E+o28PJViBaZAt6/4O6ID1R1FZ8c8NB7jd0L5bxgHwdnZBV7lDMrZ0P6G
vOhky8glctpfApFMBpHrSvNODv84NO4DMSGcac2O0P0Fh1D//1c6MKKXOAmvgwLK2iTDeAns6sDu
BproVD9FwXgRaLJZ1X+JfvzmqvJ3bpvcMB1cQpxQsVzCAdNG1dN12ROwxof0Y+n02ek8DByT1QLg
8bbYCp5CQ/R7hNTPYZZn4COEGEkAbVo5JBsgRttu5kVPovHLKdJrh61irWXCoK8Pbjjpn6LUYWI/
ZCVgRH1y4wlXAqSBTWrozzEk1Jb6wb+ShYvM9uvFAk7RFnjNPe+CkmchN7EE0lhXXgtBsKvJ0HJt
r1w86FubpTqYQyoUD7funynMzL3hd0+2QyUQmsApQR7wjUpIHtp2bpMWDASoeDGanqo8fx+NCHzg
HLFVzsubi1IEd+RkLfH0bkL8Mv8Lq/arnS3/aUiLKylX/+ROS0OH93fd1ixUKBzFCJOR8iqYh5Hy
ZmhpP71j09iQNKriXmTNj8a2hqP1AafiFWk/J+WKpc6emR/GWKU30VxUR2PI+l9LzGLvzpG/70th
/uujpghWLL/mQ7NGpAy/YdSQY4lVdVDcErcQe/YjfSgF0g7Bl6o3A9ajgLiuCpmxnm0ugfKE0UZn
jrn3MuvNpPt9ExPH0CCCErvmS292fwWiLndeGT2olgCIKo1XqaX4z4um4lfiJMBpAuEeSNrEcmkq
04MnRgog332OR67LoWdHjBOb01FDHlrxYyS5jBbgTxY+ySKF5jNmLxazMErGctg4jLriSTOzmSTy
sMF31c9Ff0nQaF561x93fun6F5ETfI7kVFP+OqfZzume+g6WqM/09prV/lOtTbAOKS5uS+WElp0k
hEdZmiFmqvqaZBTKc2+Dx5tV+MDDkjF8nu7lRK0eNeM/ZB5mJ4MK7uTDmU01AbGHbFDuHwz8t043
NwKPtwrzA1CnHD+EBh8lRkYdQZe8hnUEJaSj1mg7u9gGsMghHKEgAAEe9l1SenSUwT0RmNFbT0dX
pdVX3sr/pO/DZu0rrPbCaleFV9V3mfafIyYN144OvTkX3B4U9HTl54xd2KtBJY+DInKvB8LlZGaL
XWdHQLTclllG5jbrYRytCkQYP0OZLW6yyDmiCt+GyLGxUJcvMmcNKGtB5ifiRxV2/ji7MoaX53aw
5Efg4T6KreoTe4q9jcbxn5sBbUuoP7KJ6dw4ldnn1E+vltXfPA92lNtk1UdTpOpSS/zaKogYsZXM
MbP6bGGVP6Kk3azOT/dhJc9spmpD7nJyGnWPL4eViBkuVkwbjjXlgG/n+iTKDoO3UV96L3WYMjnf
I13VgyPSB8PHbm1E+b7CzrYiwvlf19d/pm730D0qeGb5zcoT2j8TeOz4b+ZqoBcZaD1Bi/FeWjlM
5aI+vUd5+9g21m3MeYk4PaoGEUe1DtzyS8a0uXbXPcV1B7ut/Osi8Yd509+i4ACDc4x/RTM/GXl6
rXKoIcu/FElJLUg5Bz7oiboHT7AniUtwUbvOwjCwWp4Mt1x8QCDVqDe+gqJDXFx2snp5N28g3dRn
GSfOxidnVafToYtwc4FVJIsSdhR/BxWpvRgbr8BaETwnQZMc0ZjiRZPN117gm9+BPxtPLQ62kzf5
sbcBSzl363rkpqKfxnIHZabZCJzg58IgyDPFQbL2cVacyzJnOjDabkfEVLO6IiFf1LqGvMgIGO5+
HqLqaajT/CtvhMnEDQMn02DhiYxfbyJyFZgGeXgmXuWHMNz8lFpq/IOxRVq3Q9H3aH4BpD3b7Nh8
kQVe0bnGDN0EZnYb2krX3PwB7FirEyTbwp5pmpu4p0Z64k3rSWOKJ0nP1zz2J8ze5b6bQnHOpJ88
6iiCh9I583OX/Av52+R4fnLr29FG9+uMDfMc34pKfAG9qFvyCRYmYMcVFu2pyf/4Wf6MizDBWqz1
AL4PIM97vgRBySvBE3xACaFnMgftHFEFsm1k1RzfAmwP73WVsHlaGa+ObolrZzrHf1Ya0U7HoZq3
+OCHd4X0VuLIX+s84H4BOOX+N1bCf4jHjkAjni//PwFXSq2BVuarlGsE9G8ytNc273pIIaGIYN4g
ihgFhlm3CapvXaPPmRFdtQeh6dbhMMAh5oh3NRljhK5ni3Mb6vxVpA2jmtiZQmamA6430pchOAVW
PrxXUyKO8UgcUs16rkiHi+CQsjXgCD1BHxyI8Ei6lok5yQyDDeFG/wT9eQTawg7jSE9k3brY++uH
ltXbBstjPN57hvWf29Zcz0mmSLYNNHUd5OnMSsZn5q6ECyrCv9NE4MvAAcVYiwDDc5wjR0xGgEzg
ON4THkdqU9+MbSidxNmaNp4p5U2FMd1TgYUxSvyBTiSDwcTPQbOqeDNJsgBnGwUwpVkn3Dm0XveY
MXRXSle7ssAcUg3zdNLwT1d8qsHzPIcYW7mXD4Tbva+hGsPHPhjUsUD7Wodhy+td9tV4soY5OglS
dT/2EKEUyHI8zKLw1t6siUOzIvx5St3kSuJ1Plnkwc6ynBIIc90UrzMrRqXGVvlBbBfWtmn96yp8
mpumrK1DHoQ9AQUPiHJqGBjGpixceGjtBzlF9EBJF7nuPDvdBdWQXWNO0ZXAYEiL5St75xV4LjWx
dBTzoJiujnSBE3kU7idpEyZ/mvMJQn9c9TUoXmn/6Lk1jmqqg2cWuekdH0YInKlznaPfT5hkQmUm
J8dhHrkOiZTBAS+GHN9plqff2ignokmQANfjUMXs+NWCIZSBBBBYc48vAUvaLsb79uB4Be+HBEHy
NaGXBIkp4Gz6dtb9+LqmnS+ER40zTh46qS6N4q0KY8NfUWqxHGFKLf3o9zoJj32BGwlnGf6mBqYR
kXissseuTPLxoa+T0AFN6Y4xuVE7YMhUYjVNDH9xIDmL1b+ZQjRNVAf2prKWyWQ7DLcjDX3qo4p1
xlq7Vcr0f5TEjnMSpEzD9cWZbYSyDOLh2pgDdxvWwTw+zGgbzyG23bUlJoGlIkpYO5Z4Y7UXXJmb
KmoRnEOupkpX+tlxtPtW+Eb5XPpG9hJIZBmMFOW+HLX9Jepcrqo0Tfcs7h0fHPjO20ijSZUOs10Z
jdQtHEr3Y4Cv91LMAOz0HMKK0bX3rbA/R6uybysHJMcsu33HixGYgumnm1TWzdbx6VDDKq3DR89p
i4sWMZyRNrBh8tbetMbzsOw9CFIyKyTrO6xjXGjjjG6jfKd6t6RbvOQ0PoTtS6Jn2iQHQjTgMhqB
wKUIN6app3Jr9aQtSPC5IFJ0d+qxscMCE/0vxBr/Twm7fIJgC81DavsqA9J8ed1nK8Zdclt5vljr
RNUrtzbrvYxD8UYoZdrzYS78Dwr8psAgsw5Buq/IlSInpF7LpRT8NWEAvRQ9ddUbTXbtGvKej4ru
9aZcV0/bNAANpsGm72TkuDercocPapD8KTBBpZNg1neFw495sEfWNVbYOHZkVvJk62Gj3MPMMr8i
7p5rVJJOdB3VoKRCL/qy8RBtJGP802CDSm8FGn6MPksRXfk3w9Pp1Wp9gyi8WZxNJ3GfmkxDTSIa
uZcDJg30JogXFAXNMUsM+x6PsjyLVuQ7m/nSW5VnCa73pC/2KkHZsQ2juRhE6rJVUJKaG8jG/7me
EfzX9wqyCemp4KIcBXafAPRGeyyhkvzBtyZstZsJ/wYdcIy1ZAp79Nss33R2Lv95vTCeyTLAcE/d
fpMIpFIXpcM7+FFFUtpxiprzSCTOnmltnJ5iY4fj2toA0cPAXNfyEI+YN2sBJ8WuiWhaCAo7i3Tv
Jp5NeAWi0vvBi/LfhJfSzmm47BM4V2vXU+DKPIIPBkFS6KJlYwSb1mKyRXxFbmofF1kYZ8xQLBth
YxnBuKPqwboMTkOWL24/ZNCrm2i9uD/4bjXdpniqDpnGmXHwU4h6kOgZI5oabsI8hMQ43UG1ezBq
w1YlUfIYJo31B4KDIGma2M++mKMn0AA1kcyK3Z2DZ6Ac92N30FMDvC6ke8bV0WmDhQnu3P1I2WXF
rqYptnE39t4JH2J5mb0W1bdyQaGnLHf16qk7dU5C6yYZxiWO/TNlQ3eEykU57jBsZM+Mc7Dtjvlw
BUU1S+d8bwygTl2GmLd8Ive25sW+5BXH4F6r4CvFk7t4TsQ9RVMBhVHOzBj06GyS1nAf6pQgP18y
oJd+tjYyDT18svrP7oP8pA1TXPDjio908uA/0oJS95UpXcEqIcy9c3Oj3lhOEWySaJn3D5H7OoVu
/2IP86ssRHZt2JbLlMvLt62T+ihFEEc3ceO3L0HqM+/xVR9voAQOj+VoEN0xz0utgiw6fHQBQ1pr
wMJg0o2kDaA6lgdMxgLAIZ41iucyeZPC3zbg7oOyAgEegvizf2vV0HH5OPeK0KeSXibcafxmGymC
pMTknnLWeHFFSuzcuSe+7/W0s+UG/ZFoT2TXG87VDqsko79A8luhGdtt/2Ex3Oeowmdss+80Gr96
VjxMzmCunFmsDKoE9nDh2CKyqYWzniX4rd4VGx03tzhKLg6TJ+zRvGPu5EfApplrnre15XmHIKtP
ntE+dU3IxwWDZDLoBptd1tY/VRDdJFOmSbZkyfx13qnfRJK2quKv0PbZtKDnTUw+g6uK5ilkd4EL
DIWM5qalNy0U8Oh8tO5Ty2g8HE0iatGdSdthzoKSNyMLKOrxqFgW0Zsxhvd5K9hWEXEoc+dMznen
o+Qsxuk857wCoKuTQ7w1/nVM2Jegf0qg1vMY30yzxoXTXET/3hfvtCjnPAk2acIMtPBOs8RUmBZI
8UD6sOwiBNf9tFiJhxdjnGg0VG3tprQlyQKqdTU3TnNsHN9+pCnIoR9Hvb+elKwu48w2kIxpm6aI
xBPbR7H/OJc1wkxU2Pkusgxzx2rVeYMWBayt9cx/jmOrW2pS1Qq1lKUER1c6goPRlV16ZjM6yxyA
thIDhmcB/oqcdJPU0w10XXrwHb8l3pOGz5UrarqyBGtTVoGxkP2EVZQne1W1VftROKxp6Kh2j1bR
Tdd8UN23ayMX5zKbn2bXUKCmHRvyv0BamQxRP0ROUV00G5WeRtBVuNo6lJquxKAtXZW9Yn0HpOXO
82tsqx7f1Vg/RtpN9wTrwp1hGPWhA4KxykuIhM1CgKgcaWGHLdO/pMi7HbrrtPZbds6lHSB31kjz
CpMkT2ecDzZ42N5bMVP7Ep7mkoXSne2MdsbpocNWnDI2fGwBvckdu6iWhQFSHf2q7whENuYeJqyB
aEcaKbZh6cWw3s+uD1zI9Qrn1ERlJIiSwyhPHS84xHle7EqJ6N0PQfXsDO7I05FGzhdkA5aEWEVu
f6GzmxtwZBEDWRB3s23/VYOjD4BK/DX6N2GPwsVvE5QD7+1ObQYYlFBPPBdRZSQSiFcVG6YX79o0
YjCpmMTtHfCrK8oqSCV22a0Mr//UFrqTQeJt6yeK5Dc4E0p8ThacTsNcM/uNd32RApIsyHWmJRpo
bvQDzAkybSpssqMvGxgZuRtR2CTJOGNaHwkzdNE8b6Xw2iNBae/Kbir3I+2L/Lvk/O+KjilogqH7
bfARt/gbzx8hmG8y0GqAZJ1M1VbPxo9q8oybo/01oQ1sUnLaAN8t3FB5eytK39xWDYbYQJn1tjKY
Kcve/EElbNe4hNvtLL3i6OcuBpWmcjc+ZtcHYLjpwR4Fu0REIog7F+U7kSv51FVsT3a5ZY9dLmFD
G0yviiAOz4LX4nefinqdT1gWcCZDRvdTp8ILDBk4wnOzap1WnEObUs9IcuxTU1U9KZ1bb03H68IK
sdvJRPwTVVU+O3DX2AeTe+zx0PFaubZAahf6hSlCexQMitkZQPOpnUztLGEb9A2AlbyowgAZOP2u
nwa9EcTsLpIc4ybqCRlq3iRnsv7Y8TqilaYJqqWO7eHKac6ZzmTssSCCNJxaGRe/EPOK26BlvbbG
yKVwccJ9Fvfj85xkgFCGKN6MqsRKKfFPFX5VrkebykzGTbkNFTu6Z9GIuxqrlHh+X+szCUuMZiXR
cJh5et+3bAjqeltudcTM1urNiR9gvj5P7nyzssz4F7R5ux+Suru0LIPZMaMUD2Ga49+mOzgDOMCh
4zA9CPqgf6Cfs18sDMDbOG5wNOZ8GY2poy+jKMu3sYv0AyBH81lVvBU8KYnTWsQnHrpJ2xvytsZz
Gdb+xpYxrr0ARB4ZE1IfTkN5UxnTUaLlbsx6Hk8T68FBuWLP0VH3kQVd7UD0ZfKS+BgO+SZDe2tm
mSZSZ2i1yiaZPVhdV1zzsC2XW1LtmypZXChmsw5CtuUU/kCdR6xJPUu+1uswxf1fIxzOOjbw4s0V
yL+d7gDEYLtYkySxQGzOTQO3SlivTLjlLurlt6SIO3WAfc/E/EkGGcAJjBLyIQi0fFsaFWEkhyRO
kviUDsVB1SFtCn5fykpSEttQNzsUJQLFL1E37tzIOmf+9D25/LWkTyFb2r+p37/ZfFCh6tc2oBpI
gtuZ2TbbvPZ1WMD9cfbLvwd+wsPoHhL3SzUey1SrT4QXJF7sJlMtXvF7bIowWLfqOiq9rQAPYOP3
sgQsTk2qTKP4TVdjLqAXBBvCNogw8jyiD4EJWE28+lwfnT4feTD04/JPOeEJTvBJp5bs9+wmxZkq
i5OIkldd59c8wnBlWeIzYjdQH9qXhDeMggw0N2ikDs5eQ2zzdtxkcG5XkWwuFVd2H+g7JI+dDEqc
ztFhjvP7xE/Isv5k2lSvqg2GVUvgvE4S3AEOAoHR3PCzzSNsqsHBFBSeYZSsEVjWlNMPiWF9Cos7
H6+vmzZEUcjGUulycbJ9rP7NaolMx9KiUWxTM9+FIC43hlB3xiqMrKE59DY0omst+7WVXOvO34NG
RPUL7qHssTdnRysBjN/io4EV3rZs41Ok+ZYjlBBsNYvkx4BQuQlwi0fh/JtoQP2BvR6hHaMYYN7o
M2Ji88Z0oGzNoBO79m2Yby6MJuab70bBy6F4SM1ha9rhm6WZxMzZwbDFoRbRyUiCQz2So+iA+SBI
39nMo4/80/H6j5zvuOBPG2qs9lkCCG85dxG1X+oIWEcBqSDvbE/TjjIAw+pvF/5U1ruaxw14XPxU
iz86/c8Nb1iWLngK2eYhgEfiSfEsa8Upyh2gvs1Qn2eBrraAVwEdEmuCBQYVYxXY/CWilOiE3s4E
NJdjmAjvPqbjLpPPOdzOhBPum+3Rn9JvvxCwtKlZBy7E90l9G1GzGs2PDIVS8OWyWubisl0AXCHm
2Qixh7vHMaJzx7h30gUUWG5u3GkyuWnOxljKC7+Tx492xrwKatzMgya/a7E/AV/ogCnbC7agpLcu
uAc3Tq8+eXLUEkjITihQDvsllljtgh6TRKraV7/P77zitqrX25qEzhyph0DXeCxqDseSvPezBxJV
FOvZmsl/l36GhrmZ6kmA8KSVGOCNdbdhSN7ioWcdg/xHUPEI1ePdr1KLe0Zw+r2NwEOksIDzwA6+
PHh5/7T43+IBg+oMhi5Xu9QY92Yk8QiwcmaUCzLJWA+x/5kN9ZeqjRdpTt126N235UQiPJLw5D+d
pPkogeHCWN8HbnoSve8ca8xQTT7de+/exu8CisQqJrds1t27uazdHOG6RTjHHnW9IFja4pVduGwG
SNi1GS3MQUKIwWZ2sdkNHmz5qeKuJSozCqypJDi83chjTCx+OicDGVbWqVCgBeETVFPjbLcWa3lk
8NhCEfLtlCOVpuzRtl/bLHqYNO4d3gK7Mi0w3RYP1XI+ayO80IeZm9Lmjh3lSGiMEFKTOsegZ+d3
W2NfdehXloNgze5jPo8f7P072IuhJ5eAGIyuXqxC+QL0wPlDbHM5DWk67B0NFQnUZz7319rx8NKM
TEYrHO8bpWL8l03B2Kjo1VffBNYT5fN0iC23JF6YtBcR6YLqjdbMDOgqIhdqeBDeO+qkakaeX+Cl
cDZIwGA2l0PFG9Y232L2zbCEtDembW5FQPOAm7MNEPu+cvtXMDwXaN4na45giTb7fgJGouUJ+xYl
mt+huOUj6/1IUSMIIzvS5XDg9WOR5O/Q08DMJ225K1LuwSI2qJ/rp2Aic18AgdhIwjJrl7nxvoqc
a9MudXuMN4FP/CXqyQuwl4u6pVsnSv3G5sjSCARAzp4egh2fDcFk3e+9Dm+gVbhPLE2mr4OQzd4Y
TPZxlJ6I/txZY7Biy99dRSygYhsAbow/08A/n9TZlfcKgUXr0rhAtwGFWAwoXNyVdMosP0B79jss
eLPLxIAGtXdSY+2SLGefzvjJRP7H9diVGILAYN2d6tb+8nZUuBZX7KX563n6pYNMFxhLXMrEgR1s
jbHmotC7MRqwE2kX/SR+g0BgrMci5UA3nyGaPwigk5owZ/ZA9Brugz7zziw82Gd2fIlE+Iiy80yj
iXTmW2rTZ9E1Gt2dX7fvc8onpqcOK8ygtjU3hhJluiXS/AtD5MK8YjPzFTbsN0HfOeVji/ZpnU1K
aehDHzKj7CjEeQjYvMfKMLQwokTsgcBpWyZXd9DvwSxYodRJjhBbAtMC17qBtJj2TA8W1Iszwh/g
VhtNFhGMbRutWz+4W8CQm5TlmUHQRlvFrQHHI+CNXo2sbjIRpqfovvwlQPIvjqbhd5LiTGvOUcwh
GlDajke6RXAAyt9bun8K9Xgp+OOXDVuScEtvIn+4J53x/D+WzmM7blyLol/EtUgwTyvnoFQlT7hk
yWYEc/76t+HXI3fbCiwSBG44dx/QMvHKCia4DQNxrBaKhbQA42nMdfoF+vzcpr7CnhcCdSZJZuI+
p4LmB7hO1AgysCUCN58wRrtsZouJ+P6tc6mi5mw+fQ9Ey3eudkqfCeggb3bRA5kLyTrK+q0swbbO
ofbmVQjKbJQSfTjgwZL237FDp183/DXmefilOBBrA1mdqYyCFp0Q1FZBvLU0444v4HukuFccd9uo
RBwsjWoJxbKlE9WdTWTsjk5CVNXDZgT1ZWra0+ompOetu804QiNym7qnjiFMNNVVyBBHk950ajGS
HS7B4h3LzS0VVNxGi3daRzury789rzu65OG94atQjy2A/N1c2o2bonu0jqxaicFffpOoOZbDPFRn
rx7Euq+Ycm+EUVMZNKe1p7SGnh8+e226TLlHW2r+UwoSwnGe5aVCNWgRH6ZMRWJ1eMOrHZZJzXAX
x0fpJF84KzS/OtTex7CYPmscVW9U2F2mJo2LcNpbImvnYGGw9CnjIXgTuQWmyQ+RbobodgCF84kC
AiRLRNAAAtS5ndeidYxuwQS2u6Mz51kMvmhIg2guG12MQNX3XqYQH66ZQZ6163XGosJxDHoyGXkE
Bbw+29KpNnRcCgDufAdOrIfMSkA5WThOmhUv5nzMDGXMglJt4UdMNUmLdmjOsI3nKeId4RvF40qg
CwSRqE4PunkIYgDv9KJdBvMAGtmTwDV0celpk60DnghGnUsENWsSwmiB/SmtDSc3N1bq/0Vy6S5D
y8xpCUwn6hPv4axjYjTnfCKbmRDIEc+C6YG6NT9qEAhx2HQozOVPEA+/2ZCimx2JF6fyP/B/faEO
vXMcYW5mHzh2H5mvUWCABjBWlW/eM8gstDR2VuWDK0W9OyEqbMNAW2Q4GW1BwGvnXHQjc1horg2G
AlidfRXfqG50q3rM0UnQbBAg8bFhoUTsh9uZ2276aOgT1FpL2/Z+oZ9/8+zmLifnoYq/IbaMEko8
o9kwPBOZniXF8yqeDzHXZpvDWx/3+gISCGYseqz4E8ZtshT6y28feeqHFNuQUrUDB15CXdRMky3Y
IarwOZyEnlkaDyF8XsQHMzCJxaN3agoOc7GTvm51z4WhlL+IyQZGocGnaPWOBgfgJR6sfIU7nsO0
GmlNF7ytdbQLRmtfNjFpgzet9dbK19S877FR3dEje3u/H4C9VGBLgKDwjOLveA5+5b79q/JQi1fV
eSjzmzX2p9BB4Wf12S6cjVfXE92XGVtvkPTWSkdqe2W7p1JIVuBdejm9DDUWtgaeduak/a6Dpr/7
pheuBi29lGl9dzMX5L5G1oT7SqLdk0wfFjE9WD/NyD+xsNzOYP8tbbiktl7uGkGbK/73RRM2nXaY
1Hu2blKCeOf0MdLkDoGWOTfFSlZeshs7BePO6JOW4bjGyoHiUdfQIB0Zf8IguOs+3ChuACS6YNfz
D2PwHwix1lMRvBcVkkH29Q/HlDdkAIcmCvddMp7RrR+n2b/QKfgyC16Orrc2s5weCFt+65Q3NnTn
LxT1Vox22/SqEmg4iPK81FinIG5nyz5EZLUN2to4J4ihIk5bd2n5JtQ1stIYbxdblTYM03irG+Kt
CkdUf17lqe0rk+stY/j5anISTM/wORJ2iH5MpxcTzu4bQ4x/XZNY3gyWrLiDmyHCh0J30xKHVFiD
FjjSzqIKH4Ec0OmtOk1KJ956Yu100Ee627OXbvyIXNrvztTozn4a7T0xk94jAA67CfqYhQVU2P9Q
lYG0EL9aVnpEWPIrYnRpVdT5sxrhP5EFSFnAQhEV3TwTXC1HBBiMv3qB6dXCz5xpOepo90sbrLwj
XX0XTi0GCXNr71pL2dg7BtQbDKQQX2U5BYWe2n3m02sqCm0jmL/Y0I5EWEQIeym0XAdwEkCmcwJV
lzL1CfUDveB40CswsbkgVa647Tmyob3zL01NXI8GHO2rp0gB4IYg51Bk+EN3RwYmL3TZQ0amallv
XCdsdn3qJsxCweBbDkGs/67tgtGxLtKcG6d7/szz1EV8gSquw4kcMY0CNBUF3seJZTfLMfWtDcOR
gFSxcRl5LhwL5WzBnA+CbokmG9WkmVLfsuFyO4bbZcsIlcs69fXoEjWjQeWvFS9VXGvbqIthijuj
u7d7APJyIj6Mes89DEGLYqjQs5MO/2fHdmOuA8dH69TPxRZth1wjZLVPc67BKLFMgqVBdSI0QP1Y
vLqbOY8AsFt13az48SWevR4TjLaIj1jlDCs8PChPNKPN0EdUPMu2Yu8DuU0s3WkHO5lwWG5x01D+
zFu7DsE9ux6gIaeTDj3Lud9qDu1eAOYoDulMb6I8mm9Fy5vXaSGKUN/W7q3JnkTppmY9Ge3ah6W2
lhWdsd6ghk4XIloLs8eN02SjNgfQIkaSOYyXWRWolzq5DlX/I8AWsLoSZ+eEWmCtGgiXr44iKFRQ
DxYalbt1N2X9sbSEd5LagPAi8/LrOOdqG7coakSzVwI5B7W6IE1JnqPTeFv2mnY7Jf687pBsws6n
02cknKVuHWTbUPf/2JxHamI357V0YXOgB5/gh0RfFr2JRVmbJz0wAaDRy+JtKmhCjME6Ve2u1icB
tveSipnGdgdB8iy95rslI0IT4P81wxL+qlPvHN/5bIfk0A7pITaxM6coujGpo/myhsoZNTdUE2t7
QKULvwKPR4ORmkDET1m31iIPmrUHojHVxM3qqp9Z1Mw4M9GwGNRwYhmoIRmIeyxjZkYA++m6fUzB
5iDfjTFo7z5NtMJqoGtVx7N10HuXmK7r3qeuG1Eg41ajRafCVR43Ja0u7gWS1VU2MdWvBjIKuL2o
7w/wxVe1bT3GKlkOxvwaiwLiQLQVGFpUHd1au36D7vyns9FGRRUpaKuiEhmenMk/pRiEGqV2HhJV
RpQn0wj2TVn8jpqhQjspD1Oc3MaEqmjtvMBqug6d8dnM40vXO4z3k5SmGCu1sTMs7Eb7UoMp7hS/
CqpBkVlc09m6uqWNVib9bJnMazVvazXVRVCzq8DO4BUVnSaIS5yNjAvG5bKKqrvtmJeyN5hdF+mz
SWkcAYCCYXiiFvimwwV2B+EuRBZtZ3s4DCkMAX0uaC5q9T6szReRi407p2f1/3ZMPilA36dDSCVp
Ooceximoq39nXbMJ3eHq6/rZKWuWQflZKcZJK8cPT/anwm98ZX+kA1nP/S3dEGpiLTOS3XxA53ZA
VEKzuf/FpMgmz+Qeic2lcvStidx445uS9rO8Iuu+CspbDqIitGLwc4owuVuxc2uq+Wb8G3wZLjh2
1scm6XwSXe1EOMpscUUd7h/LI66QEdXI+K3MeZttfD948eg9YT5Izwk9XVC1r+GUur8ovtCLitLs
PKDT8jqwbkHlfBqFsRf5BB7KIFpZMCHlvTmM5XBxELZn6Vwa2nM4joRw3hLOPSMv/t3aDsGgJTJg
IzCjBtwno5gYRw4TnTF3BlLQwm0zCbsJrVv6rpTMjYxWbGj5d0EFDXdWzMXdBKNwGLC2ljNCylCt
I0fkLhohSohrD4LL7ojugAJQO/yCZPIKKhMrbydgO1ZCllI3NwbxB5T41RBjDeZn8tkX7lJ4/TaD
KKLoWR6zt3b5e0AvB/MZYm7YLlWlOW08ceqFDtUfg1xVWKhDPV3a1jRu2xE0BUOwMZXN3prWOVTK
mriG4U0sNSjlAiGH+nqgxfDpjxqcKiaRy3TNAbNJTODXAXKawDwYGLXTVz+0GuYjk2UuOoo8Ga2v
YxUa67qPHnhILycwB5wJHAkdWZ+hrMTfu3L2GNqmN2vY6Z+R1RywEbcGGLJMUpopzDdpgKeVU75T
4xBydJDuR8r3pIrhNAw4A8me8IEoikRAU9Gmnn8KmdxsWsUMYNK9shEW1iltssCV5yJiNmhuDz18
G6LqGWhuBlHDtBgyCspTzdjMPMbfdiGPqkYyT+LMsMj9XyMZXO7abNyr7mPCHTKW4vd1vEV0vZkD
zs6KqmYt5pUeoPVuYzJ/SkN2CeIAYMwyMBhOsETw6mfT2i7nay17OJzZCA1RiZTnS2GGK1SFv2a0
L2bGrLpkYKAnUMjkR95nB3VdURCB//mgeH3mCFl5WfoeINYPR8hdlkcUB8qfv09sYgPduqVSufxS
6ff8rSfbS9rnl1B45LyAI7RkrxcqW53WnGjrymKclYLVPy6Nka5a3SVSxzAXgU+gn1Kjhb6jhSmG
HfUqYRSiMn3Mcen9JlG8EnOAMNLbham7s0mVQqTgmLoqPbpz93r9UKXevbSNDQNFqF2FyViE1d5L
gV99YhwbXEPnNtpngaDnhpch4OXhiqYFVkTmLS1Jlhj50yNJRsq8tnd0UYAtptL6yJn7WUySsUlz
WhqMb6sVyrzBsuP6B5CFesGkDSs7GOZ1Fn4UHHS9sNeC15ZEF0Gw/MgsxklT1DBGnUGM97aO4Vk7
r43AAFo1ogQGXyLCL70090ChbhEg2KHxPnvUQOS3bxhEKZ97tmSc40fnAcL46sjyBwoeg8Usd/Wq
SOEwuY4tdsCcDS5MvSzmqx6rfcybN7LW5A9TbRpfyxxYEqODLSnMOyPOknA7U6IH01pVLWU//Eso
zUj/p9YbuuzxnxxHSap4zpJ5/L3UQf3S2w8WRgnCtrSpzXrmvbOaF6M2jzUzh5RN0LbXKR38+eTX
pbWJWRR1W7xRMttYPpHSXDDcYSEXAoi2HNr44VlMY7m9fUAxBYYbJQWJRkkWMbwHFrkq8aLF1gOM
pa33dOI2+pA/EEEA8EpwPh6C5Gt0Y5ZTi88ZDUk2d5T6VRa/wkjYSaxdgYt570FUnQzMRFJXOlDi
2y+36xlmhuq+No2QTznmfxp/svHfGaJVbqZMhzOYvhn84V7lVFgIj9QRy1tcfUHfOwk5vae6c/Ns
yrbUgzOY59xz2yje/TY4DbP87Gx9XKgZ4DGMcAmxrj4FqtYzXprGwUjed/Zlmysq04hZO3Iyrb8B
snkp6uanoDCqcXoucKh+LZTxpOZdZOJui5mTtMzE3a7aq19Gz5Ea7M5BNn+jQmGj8YWu6ZuMkLuU
PUd2PFnRcJDTRRtmtBqBa1JNRgmWF1+hm2yzikYj9FvE4MxPUhEucmPvV8DUvdx/bxFtLxxXeSM1
enkXXhxcQo0ZSbL+8dyXJFCttFcCAdGA7IUVlxNWusGKIGJJw3pXWCFKFCQdPSUMYBjxaO1cFQYO
dR6itnTpseHGdKI2LrbZEEUv9H5mwn3PTq+gqmyqyYCXctecniS2OHZEbTi8ikFQhu0ltJOyTKB3
wOGl56oNOAnazVmv58/KQbE6jqkJZYAzDEuqPYsCiFH5JMgXdD+EthkHarAaHTbPT7eRO312VYkM
dhje6G+8a24Ugn6BhtqT7pWDS7oYauiAnEuGY+pCa/PfwnJXvW5ShGiuvR/TSWXGwiStpoxzicvq
XDY4JTjdxae4siAM3Imuv6PALZYdIwxuPeSrGkkFIclP2jCzSoSHEuqllfKggfpnvChyXltL41ZL
MZkvM5qCI9KtSdGmrPcyhBBeU3/ZdXzWP1Zh09bqEp9WO2pK9P42oivyzAR6tLS3TKvnvzwsER6O
JGKhNM/01qOQPYM0TUQhM8PqlMEb56cKw5cc1gDIyd8OJDDp0OmNxxsCI0WUGs/4g34w3vuC6ehL
DSEgDHAbNArv6jSGgSdAR1oPzPVKbdK4dRNORHGh1G1ocKuh93izJmQb/DC0+ftu1nZYdFLCw1y7
SpqNUUP7N1HVoNWgy+UX1CeanTcP54oAXCPLIg3syVlp7mJGzhGU99AqzHZvEao0ov5mLANTm3IX
aulpIN0nwT95iiBSoImSLfFN2EGVGRBhnYYqbei2ECsxIzTu7MAIXgKGmcgt8PZximMhZnc7lcnG
6xHkZb6ZrATeg1FpH1rZRN/WjIm8mKpXkcT3uFblEOrJLcnLqqDHiqDeK77ZQz7oeCAuMsz5ONVI
faY86zdAgwODSKk8xM0EdCkHkFhn+8L2fQYZ8hLNbK2lHwo8QR8MxWTPutCTGE4Kw2twiVFNW0C5
CfTiHu8Z4n94imtzmj4tuzixve18TL9hcu3dObn1WbxJuu7K5NTKjUR/AJtdQXeFHxRn9jrBZH4F
FUVbUJKIOO7pl5DVC1IOooidMdLutcfp1oTUnJIMgTbtFXowjRUy1d2jwzjH43mwivQtyhN6V07/
PSPy2VGPUhXj4qoH7V609U/YxK9eRVSCLGaTIfJP+c2+Ve97V95p6O4niZpg6NPml4ePHrEjVLqB
1m4vVkw0XBtLWcPFVOW8U2Elz04rzvYQcz+dTZCZT1s2r5Pi/wRs9SAPVukwXq1Q24FzOIKl27pN
f2zGdEex960NUepBc8pgqylC9tAo0WhMwFywT6syXZG8k50z6+UtZwmeo8X9ziAol6XyHaCX1nfA
gtrTXBTr2qFAl9bvuKqsjMT9a5g20u/5pDXMWsUp3bQkzdFiYGTBNCM2I7hlyAhjjIbT3tRZBNaq
R3ZemIq/k1vMuzLKiULW/lMZ7aDcZzFcQua0YHBvIGH11IRj6WJSVd1irlA46HtdtLrjSFE1r4eF
C4h4FmBpY8Cqvg8jPuiG76oqr+iknNXMAHLdDFusHgiJVGmrTMK14xHDDgN3RRu24JUfSiczTs2l
tFq5rJx2PVpogiImxBfmKHY1dhuplu70mVJmpSQM864XTDDaimESVsxN5ADnStq5TazR4zCtU8Wi
VMzsladDA/OZk6Czv5xgfkvaeeYQHumkbQ2Fg8+YltoywYF3QwngAogyBixqh3BqxKpEnqhgmit0
bDzR3NFbJxgRMmG5MLsen6LY+4u0hxh9ipisreZTb1KCrc2KvnZm3EZypmRuBsZkQYqktraP3Frd
ePNZtVBYDD5e1K0HC5IR0PjEhlogZoKl4DmJ4WLazBipa3L4qHPJXH6kwU8SN1Zxt0CkBcxI+gxu
ygYcAtVzLajfZkw5tyIMYOGEDX0qyW0Lx78VM411bW/rDoc6RvQgUe/QFa8j3f/NDNGDjRsdXc9p
WSKIKj0AH2H/brrG1a3H95LOlT2OzyLl6Mr9h8fgGaz416wmhxwsYlhRMTLVJNX8Eo2gbKahRdYz
V923DgT7U0rTP2S9CDfG5H+5efNdoPwjIWJL67t0P1vFEQ8fbkayYZqWOVj3avDJUjHfJtB5iaZT
k+2/1adJ6IbmzcwseX7OqmhfuClH0RzeYr0eYdR3R/UoJ9Ra+fzPHJzVK86lnLc+L6Ovu4wJNS+A
A+lxaZtUV80yM8C1LtzPgbJG0nQL5Gr7gFj/BCh2ogyEL4Ucd2FnH2vsmISM17alfYRmslUvxOAj
yGHXQ41wdvL5CeWXt6gTW3/00bsYl0mtLVZdhgrOI86QTfEYVXZRFR5nBs6fWjzvaMShrPVWdQtH
9bUCARtLRJtnj8H/ocDQITd/AVQ7it665d2+49WRe/ScCFGwiK3jJQP6y8p4HQcuNd6rRWwZiLP1
6VLQwrD+JuVrk8THlApoQh6agmTxgpIVhaKL3x2Y4DNsQfCB2JYpRn4515AzBNdf4mCnhO0eERnz
lbTM3Qu6/WWOiiyl7BLz0jgtOxw9WBvBAqE021x65zLrnCYtY3jtxtDk3mqmdVl9pgjHBwQGrvEx
OI/G+ub3GWW5mQZKw1wrry3VaogPKGGovTgnXAjWVoJ5MFoIvsMGqe0m0GSoTrtmvOxtHQ1Ev4x1
Cd/ulQt2gksDaIJZlpJKpI2DIPYoTrjk43ChTOR1ZG5t/xMWjxQMH38UcHz4xnk0EEEyF+dA1HVf
pvyHS88QatG7hmLjKQ3O0jbGxcyHnUiMPSqiVb7p3OYP2HjB/GO+NxiAUgu8wwrQDMNzpLI+d5/n
ydYEnBxX+Gfat8indB9/W0yOMUHGZl10+5x9TP1ETWNIq3a+wmDnM/46in0cumRMESIoElvjlbsw
MnEe4YTVp2eXIJHvDlm1kh2af+COQtFkuv055OOq7kqcSf/MtEs86S4mUGvO8OnT4x0nNqT/PzAW
jS6trXooHUcWSxLJ7ctMVFI5X9h0etwIuVebEN9QEftr0MDUow+T91zMf/hbUYmLSTegs9LdjGZN
qLkt7NO909D8KOqUA8jG5rx3yNEmWMOeiZGkKsVOB3Vn1GLyy4eBgAyAp/o9vA2sXglCG/3BonfF
YkzhLEz01uhicBfwDNt6xcSkw+swfkc5RNzcWbEGtf6llpRO1ALET0ffJAUDIu2mYgQDr5EVHzcQ
FqpHSQn53bTfbXRpTv3lQVozCD967ZmENAnFrprfB9iUqOj2ESSRtgAuI04u+GIrI7zCFO+/C+3H
TRL9ZtVPbNDwLzTfV5QWCgJkTA74CJh1pvNBG1h9h9WZ9ChQd2KEAqHywDXPbvJmecGOiSvgFXtb
i48znuoEBOo8qiJzayD/5Zcq2SojPnhkYK8URq/8srr1KD0BXaMVy/e2DVpS4m8RMVlgFCur/kro
FbGmuT711ClrMa0r9wYbBb33U830Cc5jO80dD3mFyWJDSqF0OR0AHDH99h2gwiFD8P4P71SbT78a
CuFp8uDWpnOzq4xkZXSTusJw1Pep8RKxNlyvXNMUWatXte39g5U9kubC6uQqoJuduQD1uqnFO7zg
8nTkL2i3L0ter5HtwNMjynhvBYhYviOGmtQPD6JdslFvHXXOgoXFjRPEuzkogAITjvmGWQtz0OW0
mJ03NDj9jBGxC5gNVfZsbXjLM7ZL9obK+la/vFfiI8XU4PeO+U8DoQeVAIBd/ZhBtaxFc824IbSL
HzwNNDRrk8EzFnn81aJGKVwQX8bVl69ce8RIDgam69kJ9m6cNxc4Mlv61NWC+0KqTnGvda5Fkn7h
q0dbKSTDxMfjA53afkJDp3ZjJvoO5J+cx/PnZDo7bmVq6qdc5ZeSwnQAk9wMgycNkzruLiUa3kib
V7a09zwL7tYUG4cQuWPAfh132YoSMOPwHYnzBx9+4tYO3hNfmsVIckoba4O0ejUF9xoP1r6PdiEn
iU5RcYBrO43EgLxyefkNcm+Bf/DaF5wgPDfGhy3Ami33qkvPnfmpnkLfyoMnsHkmcIub6BYV+Mzl
Gr0aPpxeHtXm3tYIKNBDt5UOZdfcarbYW2N+DSdTbYxa137Q+kdCF1OwZlgqTNedXaxYJGAr1sLe
Y/uIE4f84sn/Q5t1+yFuXRTGMA55i3o2/OhN6Pabw99wqW6pHPXkkw8Rcz18jV+DM0XF6joNlCPn
OJIfRch3B3KiAsNNt92kcIrjMV3H/iOMMZ/uMCKaqW6gJNhSiaZYFsC6BLQagldUoax6HwpgQizU
ShS33gMaiphKHStM4i6tdsOJk/qoFB0kgILubbsp6VyVHB9j/0o74BQ32UJrHlgSqX1C7h3PXruE
EWZ06SFo1ChUc9NX1kVH/lUtGPzlF/CNeENXlvOREcC3Sl7MUGeWFN8afZ6aArRrdFvWBvIdT75O
DIqwkUWRsYXatwoCl9C3WmHJtTI1/3sOLfyrKNjkRAdxJndGVd7VFxRdtWDHdfR0myLjDq4pk2we
Q66kj3s6ybuuBtRpFGeLzICTc2R8WZ0TXKlB8uDB6+iV4BofqaGjs5A681+4TMc4y8EQOtqGvVrG
xrsI2odd6Edw5W+FSB+TOb1wq4zAWI518KlejW4imOZVG+lyhXl17QznDfbSsi2vXcUrRbdWxTHc
WamjHeG7wbDQxSJ21ROi/PYVPvqFo312GUHRaEMCRa3EnoIj1Fm5zGblQf0HKyss8ui1aifsEHYx
B/ToMP536b153SenfjpUPei42thU3V4vjbtaJB10K9SUIPQ4tZsFNi47boE6owcyLa28qzdnrp4U
nsAHwE/u0SAkqb0zcC4qqClmqdhrwbwSTF9YHf7THvvLNE2Hbq7/Wmihl1Fdf2Pqtasz78Vo7Yto
pmPoayv46ZitQkFxh+aLNtQlHcvfZQAQucDZtBL6DaReTzbBpBJR6YifupUwmR1MA18C8auPJ1RW
9kkIjEhxYDpoU/rU/XCvB/ah6MV76ohrFLj2wkxBrFhyPzjTEd73fm6LvS/jB56JWzx8dkz832Iw
HbmfflOx5VkZ5lPmzRFA+LYOgr3JDkDNbBsB+1gw9bQcvfRqWJIPRSnY9kG/5Eptx+JoLPB+9jT+
HnTeHMvahP2Mp0a0da2ZtRyIDZS8VW10B7cKR3hIEC44DrOxMsieMK8cfG1cuFH5I115tLX6bZRY
A3lW9XvgViSxvjZbvLXj5lpVknJDf9bHpF9qot1SyNzruKY7lbEN1bQk0z4vaY4uMZ+83SyN1wxK
swouBzRwNHp2jDBvTdav7JioJUF28uFi118aLtGxuPFu6+Ic6O81+yavrNqOIzYthsrbgK75h1E9
dd6aQqdOvDHb6uwiIsKFCY0mu+rZKNCTnQmVVUzT9D96Oq85BHuWlsc+T8OD3ecdGc1Wx6zA+qaG
s8gRPOYUOar27AU/Ufvg5OP8U2/MRCNJBwPfpnesSWnDKQc6hkP8XyYde+X1547RCxunJDRlB6Yy
R2/gIs2vEmpMVkdMbF2b9K7OGBa8Ojq0ovs1R28pv5ifyk6sllpE9RSF0mbun2E6qyxHVQcbjspx
+GR0hqYXTcmkW4aGsx2wAzDGJxeq7g5boetC0IeapyJrLlxr3xoqPBUqneJpMZKdoAbPQPQiv17O
DX18sSfGwKWAyF7Xs6NdE0rKjxGgjGkRO0bz2SGyGKkqsDsXgjG3qqEDo+/UbovR2MpoP3IUMpP9
w6ZduVwmL6m6MzFOzBRKTxpNB54bFSkqSpyzBHT85J4TVXU9ZpT/2oyCV2cqBVkAgYMlDur3Dwwu
9iM7q//ISZOEiUqCn8FlBDR/RHP30xa8wwcv68oP5y33L8dqo/2LtRQiMJVe9d7TJrgPJIwXzH5U
mJk1IL3ZWKXzWx1rJAwsHr4UqfEilyFjQNyUKliF4sYz4QhFM82oByf/1SXfiJMIks/3/3+2itvU
981IposRPTypkXA+uJt8tZ99dxHiJEKvjqcERHeZdN8sDDOhIyn2MsWo1qHHeGEJMMiu3i21+wux
o7x/5MG0xkM1kyoSyCrm1OKTeCDyOu2Z2unGkzdD/vWJzPmZUfQ605NHErCgSoavq7ETrEoJ2ZZV
4PUzm8mp59wKCMIZPt92yZlXgqy50uELCQqJ0RuvSdKA9YcKjJZ2R/9q5UE9HTADG1LmlHNGKGBn
9AyqJDeNKjbXqMJCyp27OGsPKiqVeXIZh2TtBj+FDgQN5wikTuFQnjvsZFkDO9wrL1WrEP54saIz
4Kgo5pc0YbE5D6GHTNVN40ptEyazKqpdtooie8eHNBx6oLwAXdwclA88wuYjOW+QXlT+AgJxCWtq
ndpX1/E/VXI4SvgFWqScwRkieBvcB70n4ArygY1ktpWFuWy9f+efeq90GLy6py0iF8VvPqGu5tqS
KflQOwbq/2Xi/rY670KSS/ua2ZXymrAJSLXU2RDG7CuEYl+H8pCqQ7GWD2A/6PHoxbESkzOph9+K
s++ITcKn1aqAmRlCpiFYsuL91kfWB5rCGJg5SRdjsIuj34N61t6HsnQGks/aCd2lSgkjL1/ncbfw
U4eZLflqUGWDS3OjvY6Yi80pXVfVv3vgc/sDIImGRxSyr+kELFTCL0hmmMWYpXXvOueujgmjHc9u
Fu0QERwiPgkFBhXP2q4LaISGNbGjMuy2x6MFkhNF3mVMUMzHYkMJbOVyVUm154nyHrJpqaSanUVt
70EfLNX/DsQ0KQmF3x1GsKtcBV8N12ylfls6OktyDz4jg9f/1iFovFXrl+uY8CWm9qA2frXrdmmz
/wcT1jeF9W3kzXLmGIvwEmCXkfp/K1ktPRYUi9yv9TXbMk9avdBjsKpIcy3+5D2NwPsKhBANXZDe
tC9+q0pGPndBfVFJ5Xpmk+CveDdmAjbOckgISGOJXhsqgU7a7oL+ReUAHm8iCI4bsRK/h+ddxOgI
5avafHPWSG08Ut6umNdHLfZUv7L3cKPUQuWrHVMgk1AjIZ9t98emqqJeXl1gcIRVRxEr9MGmpMSl
Uk4VqVMcVbeQ7dAJfliLU/8w+3d1stXAwiOCaDa2gHl4Lihu6DsTqP8ri2Sf00CQoQjwxquqFGJO
C83jowgHxkVg6GX1+0wvq6XEjgJZlQIMcmN1BnpwM7hktXwT1eZG9MSls5lx1Tw5rBN4SuO6rlF4
x/FZPaU6c3fqzyxPV6nN5MbTYBBQFVfU8+XEJ0OjzFF/gW1e+iXUQQoeDhLJbq+KHBk7nY5bgNoE
TXtvFuYGlfw66n/NjgtwjXkvkgiOhbh7g4aMEsTdjQPu3ABnEwp46swrOdRRsJIpZCAK7o7XbjOe
hLohfJDK+uwE4xLs0X56idKn+i+VocAnJ8S9qFsSOC8jh7Q6MPiw6uieCHFZE/8ad7m9ZOU5+Ss5
vumcR5d/6v7QJdoaRXMxiIS0NFLLkjNWrQZ1uTWx+Shi+qDJmufETqoNFNN4WXsC46TlB8HsAner
Ng6qbSFCf/Ns8TbxUlGgdKF/BtO9AVTP52A9FNHXDEtnsPSVwUlJKEAPBRn4hkQ9TTfq8lmBeZRd
LPtduv6C55hTpqsShMPq7KvTtarQqOen1qg6CVSRjUIgX6mKeGoRs7IZMllTbPx3Iim5Ls/KIX3u
Iu2oaoVciklK2hfZinoUHQliUnMpNBM2Pu8LZ0EssHl4+NEHP/q/AKzzc1WJavAYsnlgBOhovXYx
ikkXMTbRjYonyOItfkwAYaZJHuowoNuANudWF2Ce2KlEljNM9e3hapZyTHOmetAwVZCBtdWO+2aT
3JG7tLw2qtpUUjLr9lbPvh1uFVQBzP/NFw5NP2bYCK1ZWjiOqgKVOljZZ08cNxRJ0wbvFbkuHfRX
/HR1rjKnsqCxzmgHaGTuvzqfzMCY3tTeyANkhthY4TCNd09mfnoZkY4TVPidy+xsinFG2Z/nbw3M
CfAuPsLTfq2bYumH3c0cxNVrmOZXOmvb49Twm8ID3EI8zhBIge3DIulipkhRXXkl+qjWBSXhMZ1i
ZxCdgjh660kp3Ox/JJ3HduS4EkS/iOcQ9NyWd5Kq5KUNT8vRk6AH+fXvYt6qZ6Y1kooGSGRG3Kiu
U5iPiCmD7Gn2vPk1sMaKcES/vidNtDt4bfNAcUgTKO1vQxmz9KaUC828g0C9zfLybm5pq2izBHg9
plLuU1mkxwnFzmqsmMzoAk4/UMrtTguIR1YSbzE+PE7BndW/5NLnQujQOGsv6Q6NbUnlgwgunWYa
GMAtI2va+A5Za6RM1TGNwWR5LMwKzwL8Hzfur7oxPzE/EMrYs7hdBzBk3tjd6bdNHxzR3/8JDiF6
yPj/r59PIssfTGN6xsAEwGhoX8Mw/BgDHE0eXf6k/dYHLUNEZy9LTwjzaSTYe9Xnl7jxXyq4GGvT
vTc7cYGUf1R0NZVHAINqji5NB7SH97Fff0hnegu75BRn40aX/vrQUlBoBX53bWd4CL0yToAm9vo/
zlKQFuSJpySlGdR63TVh9qJXI8rhs8fy7BG3/cjw+WaY9FhYFpDiAVZN6gbpispWwgRfkedtuZ4L
IPHYYbACJilwYk42/AQPaNqCupa0nr0KGANWk4IVH7vPU9M89CHhtUtxA7t20re1nha0pY6mDI53
UpT3jG3uyeQmRmg82qNK91Fs4oJoKGZdR7sh3cy5YwtSm95rrVtelg9j3QGkKDk0z/kY3HJDyO8Y
BjYue4MuJz050Ic5B9mEbnsByg3CN1SpQhjbKQFiZRQ15kHntUuzp4naw0RAhVUG/2aqCNmkSYGZ
4b7sKNx001G1FaIHmi0zB7g+sA6yIJ0z507qvbL2LXRKkXz875gmlH5W1lEH2oka61FvesMY0iQb
OeGgzcBOPc2AW50qFjxmc7etc2wtDYdJyzOXLQlGN9sY38hJRT9dQIwTFGLwlLC0t+WFX248TL1D
xyNGzzE0pAoXBRCaGN+6gWJPFOEWVDUwKU6n2fzlINxnVEYQF6iMW+/E6dOMKWaWxqUrURUKGrdX
O4y2oVHv5yHxrpJx5dosGxcVuhcSLBQwZCSkcZzIXK8nb2EIY96bwfg4TsOLHuePlXsbOgzVCiYw
RS0zPOJmQOY+tdagzSfDQnSRBRkzCng8KFYmu/8JU6vEioC+3X6D0MYiSoY1nEu9Zg4BIOSu3IRo
1yJsQXpT0u3GqbpNnLLTeSKBVhvlh+eaqhsWL3YZ5JgjOgqbUtga3ulUs+9zocd/KUJY5tlYUZlh
VDiw7Te+QFjtnjNd6pLFBtycp8agiYtKdEv9xlovBNxRHchmA+yqt3qPpr6hGNkmlIYjbhkKIifT
Ax9crqiBlo7oCBbktlLozq2N5coXDvVVAw1KmcarOahNHX7rX8yMXyVVHzvplDzrbgAgEcIout+R
c1xVuZjOEuL40DLNXcYTYh9rNlCyn1GadKQ0YsBEOdqTfUcJXATXAdkPwFoOcPXKTDyeoh2jZvRP
IDohQeZL+VhplHzFHqK/dcBj2ROKw8fUIyAsQKeGeVTUvfkQRxwOyLrRqHtifIWukxxmBfoHEDJ+
UdwMCThB/zV1CDV2P7zUXEMfVlMxJphvEqIxunVTzXQSuA0R+Wz042o+ckL3rcuoSKufKbpZYAIa
prrrltM8e2CujWcog/Ss2KNabXPjkULAMw2Id7cZK2+bSWIMWxLRwpVL+4cCZfTe9HemdhgRjxKm
xe5KrEuNEIyjlP5Td+clmYp6uEsJmxCXoJJnGpIGZZb+y3h41huKfvTMnhy4Z6oHvW9nek/G7Tea
+N+q/FBG6PB9caBhcHKhx/hef0Yb+8rmrpr4jm/aM4vTz0YezDsYhczoSXLP5ldAwxt+oP5QXglW
hUpUH5+SoaTC1/2IJ+3ZVtF1ctW/2EUMCzwq5UHr3HnP1DF3zKtjsk/6zc5Bmw0vaT+wQRf0KPge
ig6G3eNeKGm+hZrMrX5JMP4opLgb2vzFCMdXTkKqICuHYDyeZb5niDd0gJlBJ51+57DlU3C70Suu
IR2+Wjza+pigf2UzG/foT1AOsuWOfk8EOWew/s2Hqh+zo0rIFZhL3iIGGhTv+pXVjeeqUP89ADRH
QsQEXFqa5s5Yv+hyp/TflRndYXS5FLU8wgTZ6OvvGt22zIHTcyHppGz1lQpldYzxaOpzWYdJssSy
5Y7w6A382k8Ybldh/edBA1z1bvGwUJx7TExdWpggKARA+nxBEJw84yJClxKMnxRs+melgPrWNWEG
Dj/EB0SgTwa8sjEPadP4B3yUBz2BiNnmWty60YDaEaOnLgFqUCK4rtYmKy8Rhd5Gs+Or0MA1UF3a
8jSG9QWJ9b1K8v/Ok4gmth2PaEuzM/YvaAUobRV9sRbd68zt06+Zft70iC1lf9aTUL0ANfCah6Ej
cp7Gn9s4+8DC/1oM37mvnvQV0UuWXulM5DWCOpk2WS78PeW8/t9H2Z26qL/QWNLvpCdzXmhnp4fd
Ur4xpgj96qUdITdlyZNfLYhEyBBvx05/H/2gdOlXq4w7VsxFzrwpt9zv6C7TkS22fs11Y9LLnY3p
E0j6FTEPKH9rWNkDM+rQK5EpgWX2CWmmCcLHXqofmAnsX68jz29Es0wP53IBTICMY7wt1c7kL3Vd
XQQTXBU6apmN9QDWCeOKkFWHRbONAAAn2My70n+Y2ZzTBlxA1ZwKiICeKGhp4TumOtIvAy8exyYW
XdKYqPhoByV+94QyWcPAYUPMK9RvdJZ/FrLLvfoEWgJ9Pz4glqfajI68GPoCwywinhiisZTpIQN4
V7JS17Z/mIT7VRXgchtWJ5zWLJ9Zi3Zr8X6ahlCAMdnTxNoFvOFzXQPza58yy9vCeUfYEzbuloxw
xvf2Z5O4ZFEYBxm0n4bXPokJVBcaJzm7r4a1/GkMTyLGV39KtoK1K5PWrSH4HQIFyRrJnAPRtYej
G5En3Wx0O7Xyht1cmEh3Jc61ApeNqHdmbt6Es3DQcC8MWkhBl8eCBdqi1Ors9J3jkh+ZW8MUh6zp
wZzphWaO93rPxSuzb8DgsaAf/NH5TkxOGjyFNasD47n/tjct0FKd4ewCrvFWJuEx4E0Os1ShcwPu
xR6c6rzLwNtNTnMyPOjI+hijF0o9ldZbs34VGsqqrp4IYrEPzYxWf+IbV96nr9FfKsx+9JNTj9Bk
prrxibCcVsHkPiEzSI3MvnXxJx3bbQcDhbbCwQb4d0mj6WMIqksUoyxvoNZ07XBXdsFa36Suyg4s
KLoa0U0Zwt12PDcEXepFgUNhjMnKK5wzORl7vb/WhJUiXjf+CVnRk60k7eEQxZugo2fQCe7C/MWr
8Aaz6egTK88RmhoA4eiM7GBjxihH+efWaXYdrxhdTYxy6VrvmfDUPvRMXZeYemCh392RdgTkiV3F
P8vwO3MsgEjkLI433cbjprt+RDwfE1Qe1tS1H/SH6LM7H8KpbOx7Q947Od8epQG9hSyx+o3y3Ftq
VOBD65tgauGJUW0m3ShHe0jLMEIOpj+psMZzOeN9s+yj6VMpOqAws4CBvM2GOGE15EogIeZ9dOLP
dCQpcrbtHQt/OlfIKt71rzXnuFg4IOS9ifRFaklTxTmthyEGpHjV0tfWqwftRF1D6+Us4k5EXkNO
B+uiu1wYu8w0n3Wt4g5MhWnI6HCJIP03jhAWqyiHvGKGz56F0iCugp0chj+CVwHrtiT5Cg+9MfEE
JXZdmE6STizD/O1o+lvJs5jXKcdpzIGfqs6cxwF1S09PCbsvUuqFuCeogdy8ImN6T6JkEs8nJ+P3
Bb/imMPdbLEBSfJQ9pVWr9aD0I7jmOS5qHvPJQHQri/2Sd7d+wh5FIoNv5svBamOCxU5O/hpcgss
NB7TTy91sKihZWQ1JENgx1bnney0+KmCcNhC0O9BR+C27BCChIOz94a0fEpMH/ItWvCCefDZmg2B
AgT9oTE8gTZamyPWk34AcN6m/U/DtsP+8Gg6xW+TK3TBJCF0NpZaWz61tvNmlMV9ZLpcKKTmZD6L
YYf/NOf2VOnN6brD0BGNFLZvdko4SNvaBLgt5saD/whqmCCcyIlRYIjwwQaLrrfUlgPHvqmG/uqw
3s2Rm68X8NCrRhHNiJuvjkfyS8MHwdnFZBN3tDbDqsM7i+faYx13nfGUhhiGAuvZreSFrhU7SESr
0swmwbK8eKtChuOmtpENG0t3rET3Dvj8qHdy2xwfKFLOsaf29JDWnVPe/hP3grddYu/MyBvI2EKJ
PQwb1j3ytwY02jMpH469H+2SFRb2Cg/jMD4aYviocDa6E93mMt0F1M0ETJ15WnfCZ3YJ3CkKq4M7
DB/oCXGbLOcxSP+chHYhnibeHnrO/Ba1o7Mi5owyrLc+kTgjR0DJ707IDvTzUpsBvZDmgxQGDIYV
6r3st66nJ5uyBh/LRt+BBNqzreJ/TYkA121uWeKgsJrexjn0UcPhMrX4lQKXhyARGAaZp40yXrDx
EBiLcxhz+mXp/H+zb52HvLjmFlePXseKOuJnCDFgFfIJLPGHPgK0meAEtUBS5N1Pdf6M75/0yxmS
j+lE1SsVE7Anzv0ZoQsjMQIyV/89+qJwnnjstrURPcV2crXJJ2paqOd6stWT1U0OzbHkZ8dUDPFo
f+cKiXLZskQCNWZ2124Gl8S1RhfMhXUInRooTLuszWbaLVS7UTFtlSn3KP/BjTHIWNCm4Nt+00eW
JOMo6qaHGKOVx4MU8Fq1Bke9ankJGn8DTzNapUHxnaGniWT0U4EJq0HZCipaNbbPTRNfDZDdNNOp
d1h7+v+KmYWSwk1e3RTpj6muvkyp8nddN9E67rf40G8lLX+LsPuWhPao29Dkw0dOh6XdWh7O6eIX
NjnhP+YmD4HI5BVdg25cRUgaoZBxRwHhGOittQACfw2wvWxtifdqbC4Ooxy/N9Ejh/PdpCrsVOLY
pz5QiKQG8ljb91Yz/fLwceeBpvkz5j76GvE2yZOrz5ByaBqmLIgLOM3Af49WnjEy7OHsA+d8a3KL
ndH+Q4LNG+zgeJkZ/9Weva89Mi9T7kw8acNVAMolBKAxp9GHyA2sEdaH30wHcMtrKAvXBh+HN0LE
CCMqywHxakdZ2wYDfdfE5QAwvy+EOY3+EO4bPfWiSQCv/5cjbgqYuHmjWbyJCBriskfjvOkU7STK
f48t00K24fkHTbxmJAZjzUNk0p0jgBWtF6waTluRu5+YpZToiPXP5fOSHL0RprdSw6dOMFs7ZvsW
e0QjhqiP9Nf60X3Ka2Sb/QM1AKbhs+K/NmxjcFI3Q5tApmlgNQclLn4kwkVwUE60jf0XoRTNweGn
5IgeNeZjkXmPY0y7ktTRpLG3TWtBq4v/hdBgiGyIVnKgbUIbnZZvNoKogbO/noku9H1YMLGzcjB3
pGxmKS7L3HZJLuF4XHtwhGeCVfJ8m8ywzms66zyTHM5augDRlBNWTGuaU1DLCbZtL/nQ7wfDfSeG
EqHGiStpKOcPHzOa4/GSxcO+M9rT5NP/1zMgNh1EFPyhDyP8MdKupwYK7AAiRLCGvQIyMIYbtWwX
LRJ2sw0oONBG+SYEHqfrFNbHhkYBuFGqKnYyLiRbDRgcIqIoqhJZDXTlQCpwOLGYA+nXdCTMXhcH
dZfCISsG/y6XI43yABaSW10wWnAhxbPsoSxylHAs6tzoRwAONjL3XVKAm4iSKmfqWcznnTWrM+3t
nedlpHJ2sByovdV0DWV3DVoG120UbAT7bw84H/SJeBAaQzKojk50sbWZ2ElaIUXZX3qwn73Bkbad
m2MTdocpgEU3CVp/iFKZzPM7Bz8p8i5hpjculZ4olHL+WEbj0MERZdud1yGpsFnWXgNs6ysuHJEH
HwuTheaDqxNnsKptvF+IPqnwmNTuHPY6Lh1F7HPNQVcpSBWV2RTrxifooClfrDm96CUKn+5jyhoX
Zd4qX+KL3gwC5VycIjlljn1CP7YvWjvfj0QsDEaAW5EXrVfhYaZ9BrLzYA8FGiy21Ezr5MxAsUdy
IGn9W48oAJzXVaAicw31mDFZzwfx7XbLNuyme5/NuQ8oDdPmGNFViNuMuToHqWC4zFwYL26hXmA2
ztL+EnnoItDPCqA0GdWPGuqtoaaSFx6NaHOEs4+BBUDMcPTVBLCMyrUazq4bbcaCULwhJlJGnBrH
emU3fQ/ZcYPAu3SDf2z8p8QCM1TQpkCpdAoydlGZUG5G5rtt4coKiws3ee9ZJAfgDds0c3tncq7t
hcvcbCIrC9k/TSYuJ2tnhjaElzqtwk9FU4fHdBLiYnLR+xJQGBUBxLs1bYF/pWxWutzWRYQ5iKON
aQsMFTuM8aUGZCqYd4j2QHWWqBXagxM5C/tZI3Pj107N+3HBXCF5Uc2xfOtg7uKf2BQ8VyOKsV7g
CWCqOfTdriT6zG+6D1nDWLIQ5yAk566VYgunXzfmvktgsd04/luKTxu/rF4F3Gj8yBf7Fgf2e9xn
z7w4giND5RL4OsviBe9otvHkm+Nx0rMc6xnP3doR6W6i4uA+0AoAyEJrk86bH+fncQYrBaUMC4Mf
qTduGo877I2tyafQ54KQ4wPe3DNfQOPOZWmO6IhWkbc1Wxs+gXNXxfNN0De51nyweQ7QYfnveT2f
60EO30mD5IDUtb1Dt1K3WAzbTSmLgcSzFW4WL6kvIUf7dTnh/PBe4bdQVqHKNcW7NI0WDwvYGaYE
+sBjuPWTQXXN7D6WX2M/VzvPdkGd+BVxmMb8hIOHnU19iUHU5Czmnw0S0ARxwMDhsB1/9GsFsn+X
s94h7Z+d0NPErI8mbw4N68fg6P6CVapHQvWIepa9Zt7yhDnL8GtMYhPY/t5p/HPLElLygq9KJA6E
erDmWX3d/1fYkoyH2195D3lj/BKT82X71b9sKr4Vxz6rddY5+pnFpkMSFhAUuYX+APchNkCI0PTj
MKUin55d4VCjJfOxpJJ7lHY3P7ajtfUn4ezmOHswIFFBXlY4jq1tONoXHZCe+19kH/6zAGFuCk7f
G2LBzQMpe/1hDDCJWKj9P8dUpJ+WM2THZckMGJEeowafyG+et8lYHnKHHbf/T6yLhCHAJRVMaAnj
haDEGBIZUrIJYsUwadZXRvKyy9qtn30zj48gK+kLE9Jq+Xexh/suukYGeEswKnXYfkgFWb3xqnGr
ohvEPqTaDDtgZL4Bxf42u+Zc+fLcNNNNBRQ0glP6Fqv2twPxu1XMxoQ98VHAARgGotPAcacd+Uxf
KXJqyMSXZAyTB6quPb6qb7d1s/0wVGAG6FxH/lCtYVifMRYdAc3RY+BR6BCp7mKj2rLsKHpk7ZEM
GpKk+oBnFnzCqkfsaKFpilXBHicu01wcCSS7WRPbkzu1PvWLo6GpvMK64vGdAIqcUd1n40AqRVF8
Nj5Qb3N5HHpICpVPh2GoMkkYnrpXMjjJxRoZVJn2unCr5zyEh+hhJ31sSnZks/OeFUaUwuqfKtf9
Skc57qIoYpaQwq3uH/U1x/mhMy/bgRgo4520PYqfCBg8CTLEz5gVgnCLuhn7ehy3YmN0nb/xioq9
GmoupA901yxgrd1/Kk8iSWDN9SZkxwFThgLTb181uxIvGhIRoBem/Gq9Brw1b6pqCvT9EvY5zbLP
ylHXHDxtMjH+60Ze9KjXG0dq7BfaVfcuDHxU4Fh9ef8spRDJzxNdtfAlCkK1jpIAxE1rhMcYdPq2
GacUSA7tozkcrpYbnJYivxPOQAMSrmbKqBhTVbidAoDSwCzkfJEDyycY9Bcj4WU1ydtVPSaJ3iUv
IwjeZbHc0iLdqCH/8Ovs0ZpQEVfNbxz0G1nWl8qBeTcr78A9yGjpgz+FDH+GnbnJla6/LBibeLyY
8iUr4Y/Jazhn/Ioxsw7uXt1wSqx3HvR4FEcoViIgVpzC41fTH/bsA0i/s4vbeLsMI55LI31Q8ynI
Q7oby8lry71p55/FBHbfdIsD5tYtjIhdnblv0NqZqC/Fc15VJKtVN9j6+yUN/kVmf1jq+Ts2xKl0
861UAg8UYj0neEln7DuUS4006/UUxN0umqunxaeV5jbxb5H6sBsNgXCi7l4jC4Ni7Z2Z9VgHxx0w
89ceG35Pbb2kFpXw1LV3DOaeCldhv3KH60wmAcJgHk5BtF8TTCzyMt/V7fITKq0hYxQDN9PJNpx9
z5nRMReGmWl1NqvXDDGwo12cu+phsIa3JJI4lornoqmrEw1LDrC0bCYTKx+a63FjRwrrTrOLXOLa
aDhiLaRjvI575zjoL2LYvJEOxwMl6WDlIodzVdcfg8oqsLzmQcdlnUwUuZ8+lyT0O1xv5H+QGsbL
B7DX6cYng1AEH77Wyodb65nzC976B0u4V7K5Ob5xQXaxPTBQjqdffwa/aLdcHEyEezviANTZ3mex
OHdLxjPa5oxIQT2dYxLz7kdUSKidWaF9tVzSmVUtFca5neyn2c+//Uog+o4Rl6kWGO2IaQ0kM3bI
MR8PWeSJXYhR4zvuevT3juiIV1/ovwbK/2PC9myRdHvkeC05eLIwj1EIxqemmUUQzYbcQ3PVV/60
SUbw1q56n/tK7NvaYUjNG4sHHxF3YMueRzM4dpDV0lRekTtmO7eadZy6Q8Ay9lGxzNixSGwjSq32
sVoaTAthqt31IzGbLTE6ee//Fln05w/WMXC6H7NghMmu50cp/Ys8Hm8jUEeDTJmVidMzjcdkSwbk
Y1+Zexft/aYvUVvmaD7xzLMr4uwZaBNOdZidyN1IL9KkWI4JJ9wkfviXA/ByGyrQGS89bBW8pATi
XoVs7j3TfXK6lAtXY2IsPI/meO0kh27mhZE2CcAcCllBo9A89EnNyCIiB7tXcN8k7zLZrCj54yg6
+0H56sdgzloXgO4UPMrG+rECL7wuYWrfd8WgZx79fSPtq6uWekfv6lrDYF7FId13Vp/Ipi05+LFH
7FeAshsuGU5/SYaQ/6OS6VkLELCqVOsxdqjWZ8jdi/L/c0p6UkARX8zXqFrwklCcc/ZmkkOtG3ey
0tDfddfP4WoxICUXpnWVta5W0nJaOb5zVXbykalhH4XdvO6q/lESKnN2i5GNO5DTqg9niJBdgKej
eTRC59fw25vt2Q+1y7GrBuyzsnvVragTLvbkHZYMIZ6S8V7JGrG4PcPrD0I4K76779ksJJDJ/1RR
QEiN3tg3/XyBMHfxekBJVY+r2JnWRJwcF4SQTgCtrWVpxnK67roUYE0NWYgwPQb07fQ1B+MuiWLG
n+mpwpDtuDDbROZsiDp8CBNzN47Fh54yGtS8het0tL/UJqi9q29ydBJ+5377ifGclybbAwAuk0GL
E4Y8P5B/q4gscffXzNRvbtB5SwmLSvwnOC6PtFTk1vCz7B4xGFzUhtOmg62wy4kMKffobY62y+IU
9YRs1+s5TIuTql3eFIzxx2Ck2LdrljQejeSdGJKaExKz7dAexYHCMeJsn3+kDi0/38+OjMZXvj0+
haU8RwuO9twm2bPs36fIo3FpETJf9PG/gmzSobRJZKsf2SL4tcbyPDFFWFVd/gAfkdNeIc6hQVZu
GH5XKfjrlA6QoUubDjRdWRo03MPlw7RBR+KF0FpJZqqtxlEgSvGstzKoSU0eNwjC2PnkWZTVua+r
a2u5GB4DoweKHYpTIas7wejaIQN3GxB2QxnaXVqbgY/HHNlus+tiEZXNI4qFuPkrJ3VHsuKzAFFZ
ZAZT3JjiLyiM7FmkFg2Kkre0PtM4CXqaDDZhFB0KD/RNlKX9Ocq1KbS+MYkEpKY4E0+XVrp/fjz6
7CzNU2pXC0k/LLoDvPW5dc8ULmxvyHxrIj5XfoAxMifmSvr5thCcEYRJrkLT5sCsHM4WQENMlJrw
pPseMJ5ZxJ/0Hs5sVH+13XNILk+J0dz0dy9ItPAm7z52ulOaUH7ZdJkcZSL8KI85wOpomfGDMIqu
jPbmyPmp0Z9H/6+9nRu9pkcT8mChijXYMhrLfVYpRA8mLjdWnldMZeh6Jhyn6lDU7saNw5OVsz71
CI9kxuyo6/50CuTWIl2njb8lIp+cPWil/OaKUw8t11Ts05isMb2KkBC7qsvkZerKh8q3/tV5S5p5
u1XY8UnqKXB5jd8QCtBVhMtxzOeLtpboT995wckvjTeXMMz/bmvGvlrH/rDGOsuGISjT3WpjWDPd
pO6uN9yLXQd3ywTAq/KmjS1d+cO803rx0h7gRqHcPfA0eaJ1hUox6/EFNNm4y0Y7uAzZCKFrLplh
Rp0yC9rMxM9t0qi39rkHyhpcAjg+4XPEEpDfOjrqBLsGRBFn+V+Ff5+ctsa5DBUZ4MJpYSYp49Nc
6GPlInQ2oWihTGQjY0FrQXidOIQG2ABwh6R/iccwgvFIF7I1p99yCvKTSh2cE1VvbK0qH9diEe0G
FNL4FedVAD+pmIxTgJApWBUYK/blOJHcaTk17QdUXiapxrcw87PH1E+hlIACHk/+VPkvsqNBOkUt
9uxERjPa/UHGB1CV9c72mDIUTpKeOJRhjJ5GcTVmhtLgFTl/t978YpWudehS1lGEAP2zxUimbqlU
zbKnZUeceyIf3OgXQBJGqvZE3MTg8K4CzbfFygBqqbq7yToqlWyNLCOYRmv8cGi4q9ownmvno1f1
e1V+6L+AXnrUf1MkCWAiw3upQ5B1CIqYUmqcQlGV2gUJnvqfZMKfAgjO+dd6em2cd1eS+jZGX4Ge
/VeIOJ2NQsdSncKs/Y0JGBfcPazkehVJ7FPYnrWHRv+bRI1ho7nzUIOFEZJJb1dWLz20js4Id8ih
DLx2lbzDMzNRCS/JMYfSUkVih2tqnl4UGCWv/yMolrPJ+wDuxkc3PtEwcMSjsBAQe09qMPZF8ucJ
kojtTxfVgCU6HGbHoGm2XhfRDUHb1Fp4Vhp6FvT7J/9Z/4J8OFG0X0nVnhGd9GSAZIh8kwL8WBCt
aucdTbvgly9phgWEi6NOSXtoLR0VcE26BD+FRLM1eZJPU0HiboeF3Sw+TLR13J2cvaRMkudyoBMd
oBeIbjMfERYajzzvOB5DG0xR+RlCjsU8BK4sRwerJViYyj9sQZJgdbK4iFw4P3Ae+Z5WCzB2Bikb
wBizmz1fME5in8+h1sDpX4o/Bgc683BiUcKtebRyT38DU2pfmcs4pD35XX21qCzbHKEhuOFt1/Af
xi9FjI6+fBUJB035i3LcmulfMgIjd4q9EUKGpOutxQjTW6CVVonuIXNDuUX8OwY0SkMK5+ULT+SB
w8Va+2G014q6/D6pHjOveuS0doQRyk4jT2PTH+d+PGA4+FJpclCVs+OudsbFCp9rBUygOtVdhS+I
sav33CegvO6XCWO6v+M35MPqHYdQr52wmfYAsbLoV4DTQXrd+2tYvmvJRcYAN9vlWr8orvUTTM4T
V6Ri06VRtE7M4WGyf4LKQCfTbCcT0nJ1MqdryeCDr2O3Jk5BckIcMCHScHdyC3VoWO9HPzSZjh9t
Wmg1P6ZOe07st9AADkX1TqJb9uQY8N3rlIHLQ8dOZdGW5DHipUtbZPgRACnOv+ZHhdnJEL9lcHXz
ch3RuRmFAK5SNYex70vcRnhfK6+Z1kFM4zOUKV69T4vPqF9uc3A2guhj0lVXQJjWbfmrP50gSq5B
SF6A9Dz1Xbnrw8+hlBsLR75DKENd5ntJ5tZAPgAPC/cnaI372HzR31P/ATHB6bw9Gctgh1HfMiZI
Bm6i0G9XV8FTEL8NJZX+PfTiAtLvg/Wh179xI62XJYF32vg3UzFxX54wsgqHvi8KgUDOx47/M2/r
vf4x3Ge9uPBFdLXTud3TOCXTtdWPNXeDMEjYY+Yhs2HI9OyB+hN3NQBc+TbKaO/byYVvsVQRnkGi
VNrXQUY0fXb6gQ3EgjDwhM2I3vuvfh9SkSjAV9Gjjsc7LDD7uxwjANzM2timucMZTcbvWniW5Obe
hKlnqhqnDs+WPcq9WuSvyJbXNB2+5gQpsE2+DBRl99MgpROc6aEblq1RFQ/p7Id7nMMOOZVWiJ8E
L03igfMmPdJswnMlG+/EUGyrETQu8RlmvbxSevBWD3xbNCmE9aLPj2huDs1LWprogEjPCGxmCJX1
3kV4unKafpGJmtSe0Ij355SdHm0F/AH7Z1boDGVwTDJe+9n6yuzhmgO9LvMMBwTTRzE8EJixsq2B
Njecr1nAxZR/o4vexZha4GoYi5XvccIso3Mr+g1B77sJDYnnD/+QuSTnwcvYeHIPqwKXn+BTjhB7
ZWfMytz6hQqZaXuz0Pcgz6tvSg68w8XtOI+kS7YViQ8Rrend/TIGDJiLjY25tWxMcTJqKBWG+nLA
xLM1vSZEN0Z9hawJtlJIxhNxBslaKCzNUCtPJHqfTEInF3qlpg0laYZWZgBHlrxMcrkMvfHMfgzr
hTJzGo9yjg9TG28HiSeyURdhMKg3uoMcyVcOfbV3FumfJ+qYLnXMW8XoZM4M9ieUeFFz64zkZ+gp
ffRGWtNwRoR2KhKWo3xgRsLoIvOW81Kn+0UVJ79fnuwFqJQbXXXoegXetzFSSCI08gI05sYCfpfV
3eHCTPSWDqIT0LQA/OFZrT5cfukFrknohut0Hs7Lkm9nEw5i0LdPtuPSPhnmf3hKvq0kYPzTryEC
H5XbPrRufu/H4kWO7dZkUswowcLCxE4RVM9BOD475XjOkLCbBqMKTE2rLjJvsZiOI7cSJOG6Sgn/
NcE8mV32a4vq7McNAZaoHuuomnaN8dFDFEXn5L41DauAWZgD/p6Bf1wkNRlNbYfsXUDk9IXB0+a7
ieOvR4B0OJNGOTBnGCO2QNB9zxnwXxW6Nw5Yf5OfaZde2HL8ys5N8uZFEbLWtniMhvbY58N9J9JD
21obc7CP3HbsOLiVVHQ2xvbS+wjrsH4eopyOwYQxgru2i6WWk2evvkjOixEH2IbT6hIOsgARR0JW
q59loyybQ2i5X70T3MUxMRpph0wyY0Joz1SGfY/Nx3A5u5TcRsudbnWPIs+tD9yuF7j1IG9Vu+l8
uccysBqpWpsY5VUztecqZw2PK7rDOMlN1CtiS+GxdeyM40bvghbpn8WkiPWZ/qRtPv+Po/NYjhzX
gugXMYIkaLflnapK3mwYanWL3oAg6L5+Dmf1XoxrqYoAgbyZJw0oWc5s7fGxdOuE1p0WMuq6sCbi
0FN5nsfhRhYaOp1RJB/hVANx6PbRtJg3JJQ7AiAD9jZBRa/75gv1KKiFPTUwZv3ek4ecuiLi/xBR
bFj0jPUC2Hqi/ECw3nVp8+MMEVhTFn3EYABkZUvvSOli+Clx+dId7KY2RtzkIWDolWd2Q/yYhJ3E
skfZD6oA0Y0soqNETMGTm6p2j9WMZ9ejfR57WE62ck5uVsDJcXKhN/VbGY5PXtPcC54US79rVX/k
43SIXWCRnNNg0wTHbBhefKyyZCZufeZyRUHZmr2Nbka45YCPYQuN/PVOuKfQHk5tnl56vdj1A7rt
saZ6Q3Bw3X6jLaRZkRqnyHJo5zTqUxna+8kTP5OrQVRm2R/uxrg5dX+bYvdv6FHB1A8A7gJb8JjY
0d0rnXfdMbgHLrhlhHFQtfuU2+M+TYJnJxnOY8R4zDRfkjba0az9AHYQ5QAtscH119sM9ZdnKC7l
v8GiMloWG7ODdWxHuFBh0bW4U+OJhEt97Fp5Ed70GHr+w+zoxy4J30Ik4qIOTz279pBmrwbmEpPT
DmW/nJssXLEJ8bsZsKEn9RvOs5NE3fZ0vKaQg9mbOM9skWsnF8GO78dYWXR0kFuhQMrVeNzH/Lcs
GxQLI/nDmOHLb2x9aLim9gKoBP+pgIJMNk7s08Ymi60LFb8MSnK0H938kLbprn7CXIdirtdwcf2D
X6xfUgD2K9MEWSNyB4BQwwUxaoZja6hz3eI4nFLJpML1FenzpQGqi37cKeIYyGydhA4ZZLk0l8x+
0T9MY9Zsorb8teTwd0ybC9FRGlbGHrauF0wcwv7vUNg6thj+Oq7jbviyY0Kps/tc+QYuV6dl/iw6
Rdtmi8wnp3mH2OkBduzltpd4j+XgM8TJ6Gg1Db/bagrWt3AJ5ltcGEwUdZNwwtf9e1E0xjlueIco
FR67JjorJfdBo2g8c3dVxOaKFfKj6sDMdKhkgoVOt8SBYpgTWbBzU3gYDoZsnznsCbYj5T6E2Qca
x6C8o3Txc6beS8GEofOrz7glTlk51uPc5KQVbYjFjgOXBoHWEuDm7ArW8BRwzU/y8KnNa1xFdQ13
VNW31K4czHczyaria540KyuI7L2larmNc++JojTAHWa7Murs24aGAMJJQzmaWoU00jLLBogu7A6y
8CK/j925LJ2brcy/JcyAOCgf4gzaMUOCYd10dAS1jCvMlsNHOZ1l1J4JPGJ/w7fW7gd63Ldtpwm/
Rt6FlY2XjtKjuvsI/fCpxlLR5eUN/8DDXOVMx5VMMFYFxt9ZjR8+i5C47tYrampINSEXSeWpXy48
cvXhNIHLcFzduYcv/IcHlIJHo6XQmy2RjMe9MwjGz/Mn4vdVmRCLatqM1vNgE4VM1M7mJ+4mEK80
NJwMTbhUQBLzY5/OXrIPeEB+Sp93RYCdiof9u0mc76Rnols0+rGlAy/th3/KMq51JzWPrxMjxINW
DBhWMiKoClKQVCN5AP7yrr2GEoVHQEjR5ob893bBtXtzuY7JnUad/0VT+EnaDLySKOBRhMQOmnVP
dfx5gvK2XH+coHnLCgWfhEKhvkdbLvIdQpHaj0Nj4HyA0ugZ4mgoSSkEhw8OExw+SKs1TrAtGQCl
ecnYCzHTyl8Fx0zax64ceOd3mp8/BxV9+l5ZHvRcM1wdmWgXyGGeH/BiCd+isfrJMFaGVY/Ckb2M
huIO7R+KDlp4bVA3hLrRCJfGYTpqmPj4T+1Cr9KFc4kGXewFezV8DuMLpLTeiRTdYbKReAEav8hc
7HwPWdgtc8p5270eqFwV4TE3p00w6ZfWHxkfVE+JRY1Dqehun9vstTDYLgeoGmD/WdQ+HaGqxhbv
AUxxMC32AW2XwvacPaOjJ8Psdm7Wx/uIMx++rWnTGeaTku2iB/SHWMwPaVLfaTJ4oV/inhbq5kf5
k02Rra4JmsyIoMak+fNNyEIB3x09knAFh5NwSSsulQOA27cAuzkHlzMpS41XF48gSlmfjRfwnV8h
n4Fyis96VjfbLH5MKNAgjeHrWQlvZmikBuOygQEjUw6DvJfrt0eTuuE/PpFeFuKAY95qrzY/pJnQ
K7t4SPzkKWa5K5aKYMdpXHXIOaNGpkV0IyUD6OT1YakgTUPryXfGUxqHO4MJ69Hknk5+9LVjc/Io
1+lzes5GlxJFK8T67By0O/86mI95dNGlHQ/b34KYEMW5SpO/rkueoXbzCXuYQNAjd9XZ7Jp9j5rt
BmRoqLPAEIp5iJ/HnOKH0suPZoLkDyrJ4jG3DijT6PUj0yH6PFZKRUSEBnIpfgQ+tKCCk/DD22gQ
+qmH/VSzJFhgU9oSQbOfC4Mj0KwBPlmzvy7LDJFP9PRD1QPzTwwA0l7zbtiUFvDdIO4OvqGdreNh
5cYTRuGO8pZwpP/OZYGhzuCdBtKM1VAw8inIU3LkPRj9+BmYHaNX38RgPjx0Sbdl/L+zHBrEe8UY
FrNTbr7pEptNuvTPze5nl3cVXjksUwb9wFN2j2F/x8s5MsyMceME6UtSBjfiGY+lU/MbBQ6Uz5Gb
8VShrIMt7NYhJy9nlul6ik3ejYY0N74EAF+D2z4k5QLyFdhGeBt6LrWxhvSig2mNxR+uS+THaOFk
13UMwB0xiUnTOioldiXrFaQhtdMg2TRR7SSdLoZob2VlPssJoWSOjmPiHxK/OOAUeMbjyY1D0AxM
M+tOcavCQq+2LqDjoA52ncSVqQYaeZP+IY/nl4RfVOjk3LSLD4UwWuIgcUx4S2frladxnbblRgtF
R+I4vJczi4QWiEyJQyj01uJEoef4BjhcPve4GYgKwUBeuFxxTBpFASPIZH1ulnSWiIrt1DIhc3Nx
LwzrmLoRNiP/OGbRSoTTrjFNg0mhQxiUjArHfkZZWZrup4lwf1aLkURPdl0ezjr3aP1BippwbGYF
JsXl/0yYxU2+RMxhZzEweinjYCdaFWxUPx+knq64cDtav5we20h7ZibxN/DTz6LEelONxiHjFEfC
VqDEI+nFaa4ouQ0gf7RGuo1j/KRxphjYQzfdWkORcclvnk12RIe2hCyXI/r+gl9uOuFsw9hnXlGh
nJjlPPF5js9ZOj2HacwIenhtq+BFzP15hDvJS0qcbc7B0nD+ebTRA2firJdZcqU67mMqYV8K3e/C
wriibfNaONbWR8aHvL4K8W6pkvxrx+us6Z+YmMN+DS9BGOADsnZpb+3HiF40r5YwOD1jwHIeF2d/
MBhitUxOytnj0liqN1WZAGQDLOFjVH9l1OENY/bYc6FZunluwqE3mP4QYP8y8f8h5P0mi9AT8Kfm
VfzX0IQWlbiFrMUsmF/NoLavVYbCz2CjWqwXNDoXOABzRo1N4v+mE5pqvURX3fqNoQPwR79DAQLA
Bq96N5vlzi/ae+25TKAgSXA9wnfj9U/wsd8h+1NdY745ivUrQRyXIye9OX4SzXhy6sze5FHufjYe
57K4nR9sBx9jbSfnsSveOhrb1nHPFiADUvGWrMJj5DfNec5D5DWmICvlUzdmjUuZhbFCVgBUbvvE
Vuvyl6Pwk+B0R1aAXy6sGNSSTVvayMjkV7FbnhuqeVieI6AKi1gVtaw9feKZcsG7mWwMM2MxrZk0
aJsa1ATyuMGJBQQyOwOXg1th9N6JK9iXJwYL8IWFyjxKNs2uwWULE8mbxavknuLF497rnH2MY5i0
FPvmHNbc9sUxa1AmOjc/53yPhYw/GEuiHjYzyu2gYAfxNhBsmVuVtR/OSLUu+1ABjbRM9147tXTh
dkSsLR/I7UyYpggPg5cdmsx/6+CERwXqvA2Wf9MvqGk7Hl9te6aDxYrb4algt+Sm328jLMJu31PO
aEH3rtN/fBVPxIDE2XTMI8YaLA8Aop+auuBk0sbH2IoisG80rjYyNw9DHvzToeUzOpvRwqkMxm3r
HePKurWBOnUNDtOooWQ17Ntz2OPgzfJipn8Go6o9HC0EsEimqLvR8FsGQ7jPWedzmEP5854im1EJ
9gSmKwr/jG8scV8uyAD9z3QUHV3Tp1QEPw4OJKhTlFpGunsOuFTSSKpxuponXu87HeN2M5JpnScw
onsn/fFx5K0UyeJxIVa0eYjmaYDiAZNT0FG1Kjx19wpzj+JCMs81f1v6Oe3MJfHnveLxOjIjD3i6
uODnqWAANBcnI6QZKJrTmwVqg38WLxo1sS5bKxJFddQ9iS27ZOV0wXuUlPcpKnb4f852nOzSvL7M
Ph7NcnbgDLdYMLXoX9wEG3vUWt6GyXUBxIrtwucz+S2NqeE1xY05XeLSbdkdtUtBey/of66ta1yk
VNGbvH2wzxacIvYeM9FjazYEqNvxwXRiGFjLtTFL3BdKdfe1Hd5kXFw1fQAwRxAAeg+0WMVgbG+w
UDay7AM6qRSdgR7d0Cp1j0Uq76N2fkvM54m8CioZscUgajjc/XkdhtiZex1tKPJYL01dadM8N3XI
W3NJbgYprcVW+Onqj65kLusOzEGJhsevBmeStgUuMPp7yoLO6SzWZTYiKcevuCY3Q9C+j1l5Lscg
2w8t5Y36X9nz4li2cfvfxEnOixlsNDbLpaovGr3UZ2Axl9kqTeFQyLD9diPz0Jr5NgzLA/3swEAs
TY9TKaAWUBFe+Si8BtYsA9sb6CrOyJT4gB2xHggHyVVR85framlc8KZfWeO2V2V2nVGpwtz4ClwI
pwvum6dja5fLoC26xXF856T+XBnoDcjG5HGt4tVioEnr0mO7PEeCMDSdhHler2k0/SOJmr8hlb5a
CQve92Cy2NYPUauzJg42u4t0z4ElDgCJYPEzOszHuFs8LAlUkniwutoJ+V/gxoalDzhQgxl2GDUE
s9qAUHmUjto3fnnx4vm3IFrGVNNgEBFwnqbmLMjdN3ZwX+bbgYlwOCXX5bNMmvAyJvF26l5lTOcW
3kogY4/FTE+LTu7VPIFbsaDvLeeTorSABAxMDfCSEp7s7+HUjDuV1L95VLIKqd3VTEUphtLZj7MY
NNkloxYITPaJNfVcx87W56C/XOqtxNgIizEVlSs0i+/NxftPQjMuELTx7MnurCfjHZfI1m8JHUts
RYKGS2NGtenViYrTHUHDN7giB8uMcCaQbSSlWXeAPvG8QlN3rssDOVUExTmTlYa5H4bwX94o5sAo
Col4KkNcDykofj6aJAn3qrPxE5MoyokLDpN/HrNxxwr7W/Uxr39uNiXlwZ5vUp6H4W4F6gHfEg9K
X1pEwpaENmqlMhRzhMl5TozkyQgkeB4Z9tzYLYastQ/0KDKRTEKmDckk8agCj8JlttFE0Fjc+0lU
X5XJ3uU1xg13y5uGu7Appza9QOxOCejL/eyHOHSCed7EpfU0NdV1AO860G3iAr+0yRyuEUahFdjw
fDBgWUUKUNc32BBx4K0detM3VLa6h96h7b21cBDinPyypuihMxOk77oyHxPAKlir6AypgP9zcr+B
rqVLwqyijeO3rxVYLBOmcPfaI0L7/LREskgvDQ8qD9dRPaSfWBiwrOJUSHBHrFzb4+7Phu0uW0MH
qq5xnscK2/PoQwWu3j3KGqhb5n4DXAM7EEPzDQo84zDBMKWOb7n5Mkb0UozDls63e4buxDIhrpHf
khgrV414aBd/GkXfe0G23iyyQ5bV38VkPcU4ILDMMwdfRPDWX2SL4TkuGdyxOb46rYbu6V8ab0Jr
w8jAXpRN4Y4PbJ/b/1qO8p2oPkgnoDPTNMx//iBD+zKPP5ABV5X5EhodYKTfOVWbyYleJUUuXLSv
VhpxOGkRKOM3NpE9WQbi++6DCCDIokIx/khW9dTSQu9vS0ayOU9kK7jKRxdBkH+5egUNkEH8Ik4w
LGGGt2F0z3UFtTHuh12knqFFQemNk2uVyDuOSOb+Na5kgiBjL17CNmR67xyWTwTn3KlglblQP915
3ilefYwfuFTydQ4pvpsRrE6CjWtt48deZ423UMJRDVAzdoVvvJHSvGl8UNzPyTW7lygzFnYCO5Ph
86MiKSBI+XzcQuGQqL5Uqv5aARHPxgCJCOb5FEL5OAdBzfwy9vYyoq/dphEXM3oZGDu08QeZmKdI
UZfQU6pct69EahEQggNgJKjE7qM/ehe3Au1Yzmm5F3P7lZuefJ0lbd+eSeaME3QBnAWt2U7BuUhl
b9j0DpXN/L5t/X7N2/wHiPFXy8SaRKy45a5NbQoNeiqLz5jQb05VvMnOUys7m1DbOy23jWs8ZMQW
JXAo1FzE69GP1kYn0P8itslYZXvep5u6aHad55l7O2KTJSUndNvs3Kjh0MoX5tWiAVvefgax9Q0m
dTvGIUVH4WMWDQGR9Gmlin7vVsMeh/gazg0DOxJ1dv8qyLSkQPRU1tyFxhhicE2OLgHdtH5inapq
PCp4hzwKTKoGLrP5/MBUfS1puVX8NwqcpsruP1CJ901DM47txy9JMT643AICRS/OknaPLlUUHfTy
ojJw/knjnPjDURJg5JHM4L45Yf5tz++mxOLW29ys6h1OolVMuUUiERvjr9jJ/1Zj9kvgYUXZMwWz
db5shM17UCyrj45OklHZrcUM66UKlox5yksGDL3z7aULLDKRZNIKYoaQUctt3USEsBUhBV6527ko
bsqcGNdTQq5Q83UOhQI6jnWkuHGk66f3MdgBsTGzb2WDkjQ4809VciZ7cFZu/BO7xk5LXOQ5Aaxu
oJK66jhWT5euGW9NZB5dcrASAsG6YA7P5nvhjkXXQOduc86/Y1ncLTagROdvA6tjFfjZNe7tb8qx
olXHdli28MqyCQ897UI5H037RwPaWvIVXHS49BaOWS7VKC/s93zJoUxghYAr1Ly2sbYdekA0Ln9c
27v35dFHkn0kVEMPOJ4MCs3WVWO9Csp15ilGpwU/wCzcSs1hK/yU2pJWbbWwX61SHOZZs2dRIWJW
tG9Ucvpu7Jk2v/7Rxau36MBIf9O650FYecuwEjH0Keuy34YvbUN82FoFQfESK/J4gD3QAPhZfFdR
m8b8Z6WZLMtW/A4lD1BdYRZF1H3JXCzt/ULv6yVXV5yKHpUgiX/GX06uHSGc804gNa4Esh0MbIq1
wTR06q3vnBDswieNC/nbBZS0MsByOwHAmuIUX5PgDXbjHJ5Sps4jk+XIS5mmhM2rRT4SCqTjmx+d
4W11bP8KJ/l1qTc8QqW8+CPJ9VqiyC4bPIB54uXDRgb6IaMGxWjHA2Femn8Gta+K9kSJvb0FUafN
pc/L/VP6pDQqfM9+4qDJs54szRF5kKBeMC4vX8ZkPTLvY+4B+j4D9xTOHFwY/WY0BASz+zctIBUu
1wluansAV0f67lit9o9vDJ9hE+zbpfa+bIHScbCT2Wefdduc8UwXR1s7cq5jMb1ZbrjBun1aVNOQ
VJGpO64UER9wZ9Izxd2/ckLelzknAMUSMfZhFsJ6qdiEYwcfu3TDB1nGj7PtvYJq2ycdyt7oVO/E
UvjS3LngFlq9T+T/kH8vTMXPEUfHAN4xGWYQKrSEmyV21EFzsEm7D39wip2tK5xrvKWGocBlk5nG
xk7c70lOwKCiASZzfgum6hYx7x06Wj5N1kpQmuqlDgoOLrZ3yPSwZ27pMhTFpyXov5GT+SKp3S34
Qne+Q/wOb+uWBsEQCB//nIZvAjMWLS1qX1P+8A7icul3wz5R9bx3kDRIiCi+zGHgKATDb5KXzLEx
l7jzz3JsRO66Bry4wrEB7KwesXLcqUn8cY1wHaTlj23IG5dFoYofijreHTfY1kn5KqWOdnIc1NFI
9D2TyX2amLDIgf7FCgK6EZ4CRUuyGoGKc0v/6F1STRnIqKFd3JzjjUTFwSfmtnK18YdyIC5bLprI
LHED9kz6IXN0lbOxO/UM6Ye2FXs8yCL+HDxwmWlDTYvxzw7lQejmaLWlC/5xjuAQprtooU+opl/q
z+l0hX0FM4eizq5qvlOZF6tumnhr6j9WFDwq5iGrqKKHNodfiuOJ9iiJ+dkv4hc6Arr1SGTS6BCg
rb7DjBoZTx5Dm+X4iJjqfBIt3kaWZDMLYBNXONSrIf50FwJUHoyk0RPwn8bZMtU1FuPzsuwTJ/uU
kXuPAmc7eClvEdJ0bggoJZchstIfIwd6mJLobaPq0/Sm7yHljiDSR4tsFQ4lhskW9dIH3wKwOKFX
2KH4gs3+s7TBLsurTegNG7g8WPl+uUgtF5iaK/FORe6nQcdMLUhmJgFLlPvUfghZlm1EhwaGgWs0
+CD0eHdAxp5eY8W2Q5lsgGUGWmzbnAXGbBJd6Z2QzTnkvSvKDrmQBwwDWwCqnipOC7s/vrqV02PC
5H9zE8HN7XMuJc0x6ILfaELN0TwcLi112rUeorR6Gc320yi9vaNLHmuXN2Yw7s1opDqueytEcWRY
3a49UYnLiP0PijA58gnCAVd79P22BC3YaNyRQW5sck89WZV+5X701ELiM0tAJuliwGeZeEwy8v9F
43TbVyXIG8cY4f4xYGt5hKmfDjBKSWrZW+NkuMGZyjp9MGV7L7y4uHkI/4nAKklJ5dqOCU5AAiQQ
a7erHLbWUjec9OA8VCIu5I99YESasDF9retlmywJpvl0U6d5f0WGfqkLii/DirVgBeEe6+seiOu5
saxvc/Svplmj1nXoKK0gAzzKZ49PNSZtvRh3HAqvuncu/WzS2oK/luEpRd+725T24GIBUZvU35Ff
nb0u4f5e108dEmEwxzDoO16deKcS+5/27X/L0bN1oqtt4AaMWshuVnwy6/6vpUD514j1gxNTZCYP
dln7RyNveXqKv35HPXVSELksbZZMu4EJ9SOk+AxT04fRMdxBy/y1nfLbisD1sxox2KDOG4KBILfK
YfCwYISrzudFs2zqeKx+IROSCIY4Ci3Dfl2OVmPpPbiLhQi0F0kZd1tLb+NHXOVrEhZaZA9lGO7i
qTki5g8rynBoasxB9maTxVTdtk/ohMCRl3oxiryx5608gfVylJzku44JoZ13L72LedHpX81I3ejl
PSwPsA5tpFGOku7AJkUJqbBduclClonqJ/ARZrAJlPoYdPsTi+LvoAkimB6UKlNfwsUHZIxpeilE
dwHASLKM3hgEUgxw3HuTnvN6bbt/LZPzcSbTP4Co+NHa4L30GGqbk8StEoAD54Pr0VEY8McADVFG
arbStaBjduVMM1OV8NnyymdfB9iaY+9Rm9hxezXCTsLkGWKBXztsxNVAG3I93X3gh4lbYOZLTmIq
zuzHsL9F9OTAv1u7Tlezg4XPGkWspIBkExnZ3lMzjpPsGtbDfU64Skd2/K6dgUoVZkogTNo3HLUv
RJhuZTOesx4vjedMSNd4kVuHDS6ajkYrYzy4WMSKhPOKkxhvCmrQKvW6L3z5YPAHBwPpsLeXhpUu
uDScMiKoCMu50WC4W2fkYIvuk2cFFw4FgcwC5hweTGVqImnijn7+nofEACe3pS46ym9j71Pvjt2w
MJ5zjLBOZQKEsCgz1eupFI89Fqg4scZtpXyoHib/Wt2TbqIVnRFfgztvYEKwxCPFNudGv0l9+xUb
SAR9jRNt1If6TPGkPgT2dLZC988EL3PwkHg1oauWxTlqnItZ9+rmDDSHLgeEGo+PiOPvdU+VhlXg
EhsLxYDfdvZVVH9IwE6Jh7QRwPmH5rMGZ76ehoQxBXM6FI0HMfjf4VzfsHQBLvLFy/JbKRymq9yV
+J8j2iwEQ7XsoQtC1MNi8XWcfD6H1YD9c+UM02FKrCMWl2aVSnAac3PD9h7QoBZu0jm/Kyu5LtY4
20+uSqFEc1AgZnOOTYviKncqDi2QCRwEnNqrxRfMj3SWbftiAhhi66Q+gTqHiu/PMu0f1tWxGI37
MqJQcDIkRoJwYnRpQAxtMw7GXRbc7eU90H+F1fhk6vnmTVMIyQ8KQla9mYSMoVncrCZ8GKeECgo2
h8rOF2os6W3OD4yhwmfe8Qei4TS0F18+1i8zHXYIr3ciqJh/0os5BvBgKOhicDLSa7DIcsvFFjHk
rFV5rxAbK/boZa+OWsJ79vBn6OOTg+eMeNV2WpyNU/Ejgmzbh/Mmyau74ZPfK6HwIyV+hUmB4SD2
X/MMCVwuXwkJvmc5E/nxcwSKCAJNKI1DPDdH4aqdz5Gi9M3j0JVA80rCk2yVNm+uxnbZ/Zp71bgv
bhd86Eb+LnukRhJcVFZGvJcOE5NoO5opGLn5AkRLwo04jO1rECaPo3QPQ4MpPx7xRtn+k+lGf6Kh
fm5V/Me0BdN3nidRh4fSGZy1H5Y58AjQDn3b04/VB4wP4AdlsgSbZF95fBGcSMeLno6tjqAFaYy7
h8zPTBas4nJKGBqpmEx3eleX5bExOTxlGhiAVNHDcu100qjextK8mJoR+NJBZVsBLiXysuSaecvk
lDilcAYgCDyavnwsCi6KsXVmrbGhpPEmFTA6lbB3xBiJsaATJJX3zxmhhC5/J8jyXWQE/+aUa7Qb
D8dQBreEb7geeVdgl3n2uuBURslbQ7i+0gLXF7SQ0XxA0jhNTn60C6ZyJAhMJlxoGYfl7zlMrPoJ
24gX78OB6LGajxX+YV/o18AJ30Y2DM7YL33NQbjgSBhJ7quh8dYvmkRf/4nnb6Mi8uPHDGHkrdHZ
LWO6MefeD73Y/HsPdh1GtN4QC4/Np8mbdikSGbAOfhvM96E5UnZG3hInCKHphFc7ULuKuVs89JeZ
g1KeMHLADKN4PGbkSKsi8YaEZYYep+r2rNL6Ubb+1fVmwL3iuPTDLssRIWSfa3EttAksc3kpuvxa
+RVvEBjT0rpAzb3k1HiBJc+2DQsK7zjBO52Jaz8UzzXJwxXgUeo+O/lc2dHDchMKxn4nPQoKTHfD
SOerAhc2sjPwinqrIn9lNkw0h1zeA5p2kzR6hx1Cm0f01Pn9Y8B/ACT589guSTdYniu5PEhJEpMk
pSUgCtNrApJluY1U7fgzV+OfjnOvvzzmrX5FkKZFAUBM09UcrLNLw8kJEeLHySwSV36597ziI22Y
yyTirIaBbjD33ndY5aS+t1BicO5uDcoTerKNdaG3QSbPhs/vmIT1TlJUg9fK2zINIhBpBqdoakOM
uO1TLngXmlwbPAtSgEv9NGz5HhP93FIKjjD1rTrxhoiGzM5mPw3ds0VsFRRH+lQjVbGn8lBUAC+a
5gnfHqhYA3Q2co3pn5cDdNWap6kbL62iJcGWwEqIx64m6PqFGl/SYvhWGbZxz7Wqk5sG/x8r/k0k
FX1Bt0jOanHt4aJJQHJO4LOorQez4SY+aDmdmsLiZsvPFfLqjR2gcZZ9mYzhbHb6LZTDPkihmfIG
oCuF79rN3WPFD708yKKLn4o54105/+1FsQvtGDuP1O/LD5uy/Fxtlqi4jApI6JIaEIegib6lJFoV
YS8MqpK7BrTEFbmv3f+5y7griEM78YdI4+sYyx9tiW3hqHfbosfaaFX9kMZ5wuWkGo5l6P2ZlEQW
GCgsdvV5wKImjf6B8+ZJtRxg3Ll+w1CxVwtOrepu7HGkIgbS6mi8UJb75iF006trSCw3CvisQWhp
C5pi5KDWDZx30h9sX7y+umvo+h9zaoDJaev17Mf/dO4zXeuAPPnTobO5Ti2337Qy1pUITrZjH+yE
qaisd7Ycn1UaskmP3CmnxTVhGeFFyWArNPmzubG58FK9zdytvVclocEKv40b18/zmJyUrj9qqT+q
VhmrMdFA/ixhM4zuqms3JzmIbYfxoo4fU6t+ZgCHhjB8eK55zwNcgJDpH5KxvKWd/6IBsHBJt3Fe
sJZ6Vz6rKl6aztRvETr7LCAfF+HeDB3f31eAcTN6Mzcm2dhd1JmPJoW09ozjGMMNMr5R35XL+Qbg
HHbyuoRu3x1o1kk3s+NwIy7dYGN7iKJNkY2kR0HIWVFKDnmk0wB22zCLvVbVgbMphYMcZtrm1uOV
osJFPUw5XXqjuSHIBMhPfNlTcUkEiBanwWcwdihHPurGHAwveB3dR9EIm9FPw/m3m08pjmSib/HZ
9hiQSsO+RbhCC/ibOmRcHOOIn620WIMF/uNj3dQ6+iAeim+EiUztVA+96V5cXj0jg9ogzPku55ur
GBs2NcWTPWcxPHPw9pOnlg1Bzf4LZaZHv8W8P7HTMj+khNE59aa9Z/r8FeEboz5jbw68RvOBYyrF
etivRLehZ/Ki827bz7iZQ/YQDTQLGgE4ISBrFX4VE+S6CT7AcYjSDmZX7kTDvlTN7a2buckEY/or
pfHSBPlFCrNC3cIIwOwhMkcaJQuAgzbMKZJhQ+XANOKIPrJmsN211irzE/gthr030SyGkhlETGkC
fYcJLsW8o0k6ISLApsleXM6k96bvysE7Z2SLmYMfaWVZEJngfBnKvg+sZmoWXgMriR9So/VXvq2v
MXwnIkyu3vnQgtzMhnpMDziDgMJxnlzeSrEbkXMo3nzP/1uFXI850vZ51sD24NtpRh+w/XCvM31z
3QqTQDudhS13Wk+UK+P1c5Nt1sV0tdUwO0SvSG0K5p3GnCQXEt7XYlrAWJrRZSrxvIX/n0IGwYbV
OPZz3ebP/jCg9bsobI4kEaLLmdZK6Kj/b6CiNC+DMN/lgEPPGdm3euVWZ7S6ByOPf+yOS3EaI97Z
JsD2/zg6j+XIcSCIfhEjaECCvKp9t1rezoUhMwM60Puv34c97R5mpKEDClWZL1N6bEXk7DuXqJ52
wk6aA9zaBAlGLbU0s9EIJA8sBtM28DqOWMm7nZb3gUjOrfa+0TIgpBgwCAtbqfPUtP0BK+nWjiQ9
c+ipdxkB5eRH90CVICXiPtZ9cFAlsZl03KtdCSrsYba98E5gHqABhgrrUBWdAWIkej+WHC8w4Tx7
LHud776K3v5icIKRJHfqneexaDBHfU4LN8TF6TCkn+GlImQ69hW8+RUMQ0TvrcLh3ka7xCW6Ftr/
rknq17QN7ouqfcAL6fP9oRNdsv4sdPDUcQWjXbOGLseATyUnHGKQaI9IIgoXGBvK3Xmzu52igqah
fTKTw164BxQH1wjntZrme+h1j8CEjaK1wp6ATUQTWq6wHmcOEFJCiCqUuWgqPIUJCTkh/gh4SAjj
iDwv3wa23G1FYyGw5N6O/K2VNs9UKz80Bb9pLPLll8YmV9DwXubo3cZEuwkASAPtBwfZDuFeW+m3
sksTHFExnFZfiP4vCSAWzJbBdcrErsaTq3t6G0nvXTzk7DrObkVeYPKb38KmOvmciLGwEg9iM0to
Sdfx+CBGW/6sTq0ZW0TfUVO9x557Dab1Q/MLtHDyHTmrRM+F4Hyp1pI5ugr6hjNjpy4XD1DEDnUs
wFxbqJOWW5RqzOYRf1Y9jG3pNi32c+pRaCMVn15dhJT9wvWZ+MwXhmSbtBheuJ6LXounsejeyHE9
y3Yh+Ia1OHL0DxRvduLg7LXqUo/tAzQRQLahPmVMXB6lQC3TLpFPiQ73zuW67a6O6PwzLsSYpfkO
8gMS82MblJdlWDnCdjVNalqeNAjFnj37w0NYmWvrbV2Bj86zSYwq0/kSrfmH28f9zhuT5yRMT10w
P8aBeBy85RIPOLCsiE5o1RCBOFtEXUQ2gpNwuiv9/FQPI2GiE7HXc4XXzXZdBV87Qi1kVIILmCWM
1hYBjqiRzEMvt4VoklOWBbeeGPZ1Wj52IX50d7R/43U+RrX/x4uYRtc953gED8/pnL27ROa2LgO0
eupf/CmiDarF12TbJ4todG+Wf51quLN6+TPZ+pD77e1S9US/MM1nQPDQgIvaCDBv17AObcqx9t5n
3M+LSyKQzhMsxMo+zZ3cu2Xr7qtxYUqu5+J2Qg89NsGzyobbteEUulT6aviZyq9Pa6WPQZ5CmfWy
rUGXWpn7HFiEWThjQLg467eKfZq/iKRR/724uv/BT1RvEif4qSKEDBVQEcA9+yD272uStSJJ9ynx
Atg98Y8opr+Vy6mji6ZXTckVaVseYMxkuyLiHJxm6W8tJ5b48SmoiWXJUTAOkIhQXIfHfhS3ZUK1
XAqDIVRfU5XgPGa4VI2PtPZ+ay+2NnlTf5UzckuHHCEVqPy1nWpOaEwIicXkTvmKnlrt7iYtc9gp
NNX90fQ9w+o9FcHJ9xk+hUIdkZTHZkL5NHETG3c8Cm84t1FsbYlaQjriAZqs2w+8Ya8jrhRQfzVE
O3s9upAWjGty29h4CjcRgIuyZ9uM+uy9LMS16FIPREINVcgqLz63GyPkJWgDPGlL+B2t/cGrITqp
hYNqAmizddpHn2IVTU6OlLxjMVPRe5WG6jl1698h9q9y6v/0tbh3NR0nDaBpXw3L/zfGVyhL+iX9
WPvmp8fXZMnxNEXjH8IOT0633LERbFlODjl3sNcFgAZ07ncV1CQB8PnDK+WDngr8iHoADOb+xClZ
c+F0qVJGTLq5FxpKau3frb74dSwYu3HaXwITE6urX+T/uJzq6jhoSmgSvS6OI5meVe2b8sjEJuhp
72IcmUv5E7grAKXG/xPZNK1hIu2niuAOYKQPnvkjEUrLJf/bYd7BDwu8sJmSaVe009saGeV/O5/R
k26ceXzNZH9aEaUnukJPMm/ajIgTJB1UQJqldJTrtHOX7BmkoXfT0mmlZ0qrNEFdLiNpQsDDzdKC
YLL5uEfa5XX1OE/Dk/kDwLZe0HIRQ4DiknHktmRxjcNmN2TBMRmH5zVSZxklO2Yy8TbpIZdmiUMN
lZLhh+yKoU1jvXv5AuoVwjSSAZGYgSe+CnRzB4VyS5QdNCYfATgGS3pmo3phrwCTKJREr5WitEZW
6Dl7EZSV2DWhZecE4i11vLP8BUZ/5hCb5hdOelA4oax3EhMy/xMJktYIdXOdg6OBm22JHYtnWr04
vezje6yCnFvHOJEl4XFFpmpaQXaU3Q/SNn0DdOhpcgHpaI69RNiq3xzpjMf9jDPfgiE3BfVzV6VC
30okLKgkVbo2Nh8YeW8489ua7DFG6hI7t8i7KGFjE5IJx5j38xbvDm0sFv4mR0OzuvnWJjWuwBuu
qvoaT25UbduOg+zWsjT6k0bi093G45wN5yYN7PSrcetCGiyHz+AgV0sfPcUFN/F3UAEUZdwdxrYc
x6VFZHxeKyMeikqaNtuimLL+Ti0h+lWRcl5j9C4yeRuHc/MKa1eIH5E4uf/l20m9XNzYj/Hu12Mp
SQFSMP6IWfOMlLHp8nnjINVEzjvNbg7aJJ9w0UzML1+I9vLZO5wRAZOaIinPAPClRTBeYIfHzFWj
Qwe/1WpZgNMOXF2W2jPiAfjh87F0Kt5ojuNh9xjHjRd/hmUL7Ytu0ICgtmZI3ZKli/QNPQ+TSN4Q
omIK2g9tzcpU5iXe1NIaG/ZT0Dv5DYwKUtnz0oJLtZMBjcG/VVJG8zYIPOHsR1VTYUdYHsVzj2G5
pLndRZj92gLM6WFx0pA840qVNCmROOQ/o7I0mobIHRAgApWQTXSX5xa3KCgS26KLDFsMBlnnh7Q+
i75/lXbnT3dtbc3RLRPSlFd7bHJn3fghV2nQuL0Vf3aq4834WkKGp82maUiu/0kpQG4mvsSkVbLJ
dn3ad7BpQp7FWOOy6CyWkLwoTNauzi28z4sPYuGhLnCR/dRQ6Bknq8UxWqjIt1cH81ygSnaEGT1M
nxuYoLb/unGMjGOjcvOyHWQIqAwuEmNK3AhzNyvQFZbPr0zBr7dkCmwWixYjYzc9BdaP642Of9si
AqmnZ3iXcqnNZNnDJCtcgt1f16H0XUwRi7THj3FgfX/vOxFgjOpyi5DVTnGDsLrN9mS528IRxPBs
mo7aDgOLW602l5rhi7d4a6rafQkWp++e1nCM2hlJYTB3d3hhLfVqV0BujnzDMzBkBZEmRjHJxHH2
t9rjVoPj0g4FPCVUIld5403tikoTj1bJAh1WQFEmsmCaOvqTYkReMVknU3yPQ7xs33pdOWgOeqdd
miepIjf8Ev3Q9lSShMEh81ltJzN0t8Suuj9ZS9vhe16HjqgFl51z2vtuObgLo2XkZz8KS1v45iS1
zj4o6J3pAel6E8dnCnU8pSqRHcOxqXcLi78yI2DtbgY/VhG0uF4w35zTvC2jvUwje3xefM/l6Mxq
tYh2F4exntFp0C9PiHxAnZHT+E1JGj8NE+TSgSNLg3WeDjJ/fQCeaHc5XLVWxRVz/rmMxtchnkX/
mJf0zjyqLXIQSfLrZ1dEOGsqQdJiao14126yZNX02/uRtlhO6qOdu2SueS5QkS3KjcQ4MVlrFIRh
H/3fuC0QLIM5a/JEYwfsmPC+IXX0psfJXXzDVUZMF9IxdyyP3jB0rdL6CGdniA8xKfbmiU+lN+fn
zOJaSD+pqxFSFUuIYdKA2Oos/6GXkarRw6GuhVTndl33ntjg3HDugsWUP1oF9oRRQfke+VnKzrp0
z5mOlZ903HIC6mI3S0z7ItLgPBCFjE47EUOTealjnbrCwSayC4cGRjkkPbpGR/oVSdeZaXbf0GzM
Qonc2l8wxPaJEN1Pn09x+dDbo0RR5tpiRkKrfVzT0YZFpy9f6sxfyifirvKlOVVd3dB8XgxlahF2
RxtGRWV5X9LBASw4N4MMLj0mWky+YeiEmJ7iSDBcvXG6YA1awhZC0cP1rGyokej3Mhohlhjgn+5b
kSfmXOqkJpeaM2KNz8Fr3SDWWKlBWhImwyB+cXbCodkuWQ8yUPFADsf+wAiP2XvgjXHMPNiiU2w6
0dksH/Fb2VBV5iJRpAk2fb6Mh47jKdvjalei92/ghXvUuA3bipk8ZhI3+Y3TupYP8rJOulBve+XY
NkqvZoHvcqyJxvWXfb7E0q/vJqkKDtej9n1Vb+bBXupm26BsmJaDlU7R8HfG0iDp12Mvy5Zne55R
4ly8MQBG/WAlVVs0l9iTqmr3XUED6Jq3NvacQ0cylf8PtpjtOxc0ZFMKaDq0fKGvjeOHPsEwM8Ci
fe/qNHR2qxOUJe35BOKMScZ1VaGah6aJFzjg+wh7WTmiWwvg+aOQnAZ6chQHa8+/mRKw5iw1hB5M
IQinmf1tATSWdxjT5/BptmqUruBzKCGYnFjTEHsHxxcJJ2oXee2YPo6k5fDNrcY+OjrYR/WoYg91
XSY7Kx8OLmu7ogkYZSHFO4QrpLU3jLyTDAMBwuWl2o5u1yb/EjGphAZIl9a0s7TCdEUbrWy0KzcY
WJU10IEZ044JXFt5DIXabgbMt2P6mauHbihKlJ6Va9dTsQ0aqyp99I4Fr3hukb4C2X6cSF9FRaFh
20YUBOKgK0J9UiJEG7u+AzqVpju45R2HBLJmgYZnkePNX3OftMN3DkfUpKUE1F/wANK1B5EvlyTr
PrSs1PoXN1Rscpe6ZLbCA8IAxupAozBJ1oyi8Uf+s92wK09yWrAqb70A6kfFClbW1vtclSTI0C0p
Khj0UY3tKrLAVjv7osOHfR7V6reYLyy4zmujlP/jRITk7MA4hAC7BHkhcxAqKA6833WZPqS2r+13
3AoLJkgm9qv7lLilt8hTF2cQMzCqOUNLtPCM8Xo+WPgV60M79BXx8hR8PUuxP1ayukdWmcR/WEhA
+BCkWHTRt8d8ENOQXNK/bW+NPQZPPnF/vQRMP9rwFxtCzEgMIitZMyiNixjGVSGjOnlL62EAplQG
QTiRpRgoe0KPYYmsS7DrLh3GtWYo2vSxiZN0/e6DRoTrAdORIyQmLwc3+RbGcsKYwo1rT9yjU0+L
cUcFVyFJBWnuEjubJNNAh6AD1Eg8eB1jZRj8DmF0S5OrP9qK6Zd1imddIedIxqaP/6UIBqR7M7IY
An+jQ+Yl9MTDeNrXzdB76Um1tS/HI/WAZ9kbAbm8v5YpU5Rt38BAKk6YYzv54ELjHT8bu5Hk2eap
mt4sGyYdScLuNCZ653VSopiPmjF8jUsgpn+yVCh2JNxzivjfWkvQQrTFq4qNG2zPEP5Ek6NyhIYR
LVVqL2iozIxxB7GSkY7aCNrLOv7fChRUmdT3PjbL6j1rnd4R9C9M33eTLo4kdE1SXiTgsdZ8sCg9
cIWoaMN/GD4jKVxCFggUYxYxYdHEmJCzzWDb8/MML5TVv47LOHsm6GmWNUPrZegQ4Tp+I6tdJX09
/lJuqfRDO1m5fg9YhRD0VTLiPaPTprzuFoR3EnvEdmaWtGG3heiiTksRE9CZhWRqMjim0UXysEs4
2PJp4St0A2CSDMtp/6+ZrzS4Urg/yJH9Ug8PDqc5iYDOToT7Rcnq6n9xC+QKJjkf+oykWtkx9rUB
IyODSQazPYKtiWeSewcKTjH+zUY0QSNNbe7U5+o13d5DNAr6nJhH59NnZtFyJmuiiCnKjGNdvFmO
5MS3cWI/R0CdgEyB+TNgMQxZvaK8xqpawGWABDtUtY7veNZNUWxI+I4ZVgXzosu/Gd1G4BOUEvSI
Rtf2kP6u6ezWNFWWyOFsOSPL5KtYuJdoJnEEhyk5v6276vOi17A/hx5QrgcB5wQfktKIgO4SawEr
M3mrjSU945S+9JzuqtpvTg7KeviPwqU4w/dquaN7HoKmNh71WdAYBwejS0g7SV9q4yUKFmwSbtHz
2my5E1Pwxf6iCBW2Fy2Ga7EGArtRXObmKWciXtIRgFMGHQ3VAqeRDrxcAQYvjVX9N+isGHvt4JjU
PaHLSjEhwyOHHykNF2NBTNOoam7qtCsLh4KMMia4zKB1muzi5ryRiNc9JqH4r0vUU98qhP1DFpJI
guab2zuNeBnooebnRKkVpI3AVwkXgcl5Hw+8pS4ngz1Xw2fAJ08IbrDjn2bnd0WT1154rEYcpq8h
tnMMnE0fOt6fJQ9sarJOZg4EzzlzE/ou5cTi7tTYZjdZFy/3CqZO0oFOaxF0E86IUonk+4RIuDCM
aHwcdQv6vLkJUUKYPHMXZPLrxEFz5dwOyS6qYE4tyvJJdSDUjPZLh2B4uS0rsrlgRHQxokjU32XZ
PwIKCcmJcOjz84bTJ1XRRQRZlhyWToTL3zqUhvbAl5ZFxzytsxD1sZqzvDoHsR3Y16BrgTxt6C1O
GZAxJrs6vtGdHq1fLNc2C2CVZILwHE4rFeiVmIgIHNtZhkb5ZqySyUNm7fHrMTlAX7wDfU4JGCSc
UR8yNcblY0Kjav7CGW+ONvEU2EQlyrRaF0p7EkfDbwIlxv6R+UfdELeqF11sVZuiTbzhQeTZzKyq
KKPf0dUDVimGKq6GWzzS5nmo2Uo8aborg/pbT00qPuYR9MSCNX2clk90p3H4mvtrL1Ek1HagA267
aoJ7En9n+bmUabcAcaHKb8UnK2YMZ4AzmRcMNJ+06iIAjhFDEd8bQdPeSAIb5588yDmeXgnkWWvk
vIuMpr+sPYSkQRHM1E8xxSkFVejHuayfCXtIxO8Yi6YgQcMaOZCHKrTt+6iT4WhBhgwVee2lLerW
pquPBB/+Ue6PRpMC+sXYt8H+0+ZZUQVJiqgBREFve2tHsWF1bJ4oxUjCvpF+YWc09Pxg1smmdxbN
np1Iu0GoVthqap4zzqw5t3PPfIwckDAiCj1GXKw8Gt6vrTukE/B0H0j+hyUY8E+YwYu+UYfKcorq
XsRZVj+2bbE0h8ROOmgs1QiPigpNVKCwF2b/V123HVaSGfkzbr4cb2Lz07DZZnfYsWubKrBqnOVB
uEHG8ICuXteStknaBgqZAtUKYa9uLdQjk5PA/2epfkglOU4h5yr0XeU0NbvKEcFcb1WPA4TGVmdp
ssIZVzPu3to1OwUOyKlAzK2Hwk4uvUrcBANvgluTzL/pJcg50W7QUOblAbIi+SvrKodoM6cVdSYd
pzq99SLpeSe/TPCnEihkDZuMdAyKA9ooEP5nWjX4AIr0t2ihUtaEM3jEKZfF1XG1d14YC18xwsPD
DnLqcS8PiluqweChSfHuO3GbmMfqV3Q7+za4StGDpV4l8bI33tyWD4OGwVorjgh4ZXDlNWGBgwSX
G8CLXhTzPnVmsgQbf7kXovRMQ5DmYCegtthB3J06s69vExod902dkFAh3ZnH0J/7GB8BJ6Z1m1cV
Ebi16D1SlFlUTqpwi3+JnyZ7L4IV28Z9fxdMMV8bx4Dmp6Nnfxg52H8VHUNtWLKSEZGLBb3Y2U0Y
3RX/W7hKHTyOgTOfdaOD727i3FsppgocT5ItUBv05UNq37YAQ6+hU7VfLsYCOj/FOMZ8DC5uPmbB
9IwnuhZRUgFCbdPuc6K79bLSzduBDSpOHEobiO5D1m+RFhaPAvEaTE38OwedFa9Vu8R735/7kwfm
GtaSRsXKoP0+6Th4EgmUHJEDMfW1sbeRk23fChYXGlqFt6ewnndptvbXOusw3C4hc62k6d6AWnkP
okG9E49OtkFAhTNptGoSaEULswrWi+kJ/7VWrQ/LOs6IRDUxCXJW1hN/TdAvMCEI+TXJER3Y4iPV
qFbkBC8Ild2pi8Bg4g4PCZNwx+y26St83RGDJhYOIl1Xk8ipkDqB2Gd0jP3T+99xOVCFVr67BaG6
E5XkbFlhO/tETXxJ1gQ7lZz/JH74NLYcNRLBORZUsEwvqaePMThEBqs47aqXCvCBkVuPdnvFNPxZ
FQR5FWF5MvPQoSkIEvbhEUJ6mynBY+I70zg/xrQNhwz0CB4MoBU8XsYkeVnfSyKgByfgLBn2HOiX
21QxoLRGeOItSYhAAuLlMfVxhIFiDROuoe4OYlxNyUfrKF6B/jnBr9Os+PkYDgMaHESABc7a6mG5
Ciwqa0pOMXswkt4DR5Qne4H10EbWwV8EYJ9pm8XNv7bEHBiTukHkB+66fH0RaXQwye1uRlCYIBHP
p2PTJxMiYU4iSX7bJ+6uz+sjq/qzw3wFHggxSj3T7WknLXdHHpuJup6ujl095O28zflIFvtvun4l
GoEZ2A/ypbeJU+7cJn8tmX+hYl7IOnbhWnpHPyoPMU+WBt2+cn9VjB7TsbduxdS9AB1Zo2VcP1mP
tzpt7+SAMqIB6l2RmGIMXrYTHjmUcuyVw4KDHR9d/T6ZEpggdkwvCADm9kHY+JaQ4m1lXxwXkPTA
nwwkzvWeoUgRf7hm7xbhwRzANmy+B5INDq3DyL4x4qD6u3L/TIm/y9rwlJPRZLvEQM2rzUcZzb+j
lHrTd/6Vl/GaBhOBqO6tYxM9tK4H1sFbb44uruXcGY2mKthJoMNcZI9/xiX5vA/xSZVr8E7m7Wfb
kawMViJecO5779WSHsXcH3q40XrIDqhdqTT8Fw8MfzW5b44qX1l/QQk3BK8sHxi9T3Fk70ZPonzk
VaYlhsoMebMFAwrWwAT3ylHTZqX3NQj3oxryFx2FL+YPGnluqCU0Hw8jfL5NZnGko0zn54v4jW2t
v8jmPFrAjzWUEcVsER0/6ON0F3j2TR0hWJDD05p/ZZZ7hkt5qPX8S0PxCMHvcahe19De9Xq6JGV6
ihk5E64dh/42iJfLzDRqDryPyKg1nVLejIpAqyigwh8tWvftp71EV6ytl9Spf9p6QuTnm3CL26Dm
YgL+8Jy4JNslTKbWY7mS0knOdGFrcn5g3E08M2f6DVD+18QOFZriEdWql2Ol7sm38En8xCCNsz09
al8jepy/qqVgwRs3bTMfUHw9pHhOPaAMvI01WTxO+zGau84CBCIOdH5Fv8BhJJzH5z4lCjHP3kpk
B34339Pke7Jt/y7S4a5rrJ2/EMmNgJGey6bP6oMZ+nuAOuxguEdG9kU4DMl98lDzrc3I+xK6akXJ
iqblbcpHZRAMsMrRs0bXkC6x8L4NGEh40Rbt8zZqM6aX7Z3CfJt6FWR+JI7lrz2t+yj3Hx1o8EEa
InvttyN3Lau+iXW/qAF/BZMGOnu3QVtsWlhCjVzOKksPCYkWRqoJlfFKH/JmCKyD54O8q+CYo12r
0/BgFoyZ5bvJ/3ldh6NYsKigTeddoTHBRKLJX1q3ufpk6Fi2f6SRtTVLc0OiNv3NpR/uF7ipXhrs
7dEBGF1u+VLPVVP9/36lMEKYZn2Yax+QwxmgCQBKsqVZG1kd3DjYtFX64oAqt2fWScyFjnG+8pWa
e57NzS21ODzX6CRT/4lz98ljWeC8gERyuZZOYIiMW3T2nJWcHbKWLX6fE33eY6usP5OKtlmNWYm1
D7z5S+xnWE/szUAer+PWZ4fTUsTACaTV8I1q8BKmzvuKXZR/pCE18bAXzuXVifVyV5AfhDXvzP3e
SysnkBeUeugfmOMhr5fg3GbmDoxYNWcjHhW44Kdg9tAZOEclFWhbPA38vJ5Fjsy+i2+7gA4JG2V2
aJ7JAjLCPN6GAaxrEMYZswnxw1T3FITfKxaWBqtLTcufn/ASpOOjGJLnxg5vSwXjnpE85cPNGE6M
luPDarHazExdgbDgPDrZU7Q1/x+O2dlmIemCeo/7vKNrMSfeJhcc/1FThDMcIrxrCEfQJpQbz3qD
T3Anm/Bg1jSzZuV1COkKJStbOMUAvz16l3LatZw28nA1BJhPHffbArlgwffpDmAnWT7MbmVV36Z+
yHvoW1PZnpXjHRu8luZeex4oxwxy4eRWT45sMaBk9sGht3kzCJzQDZuaahDLuGmNWnPyX3TBoGYI
rmO37OUKMbrJBjy1jtiOaczut9TJsemH14yLCYtl52uelmU9hWSor54+iMi9avDYPnB7V97RJNqW
1BYpNGw/ROeKdncAr2Fl+uAQCmzqDq3TDe1LQJ7uYVrKS9n5G/PBLdaCvTGhR5cligPJEkg67NGd
qL2DURCUeXcNpxh3Fb5vduV5XE7TWJ3RYb5Z7ndM3dy1Dhsq1qSKRg52wWBczgZGUE34fZuCQSer
tcdL086aTHakVPxuKmQWYYShUxF9+QQg3Iw8WPJhrox8GM1cAwrWKBn3dSAuZnfp08GM9/E70ebv
0aWjByyt4HFZBHqk9CQW8VG16rHAT7pymkhHfV4lNQpGgYuN1D1rEZubX61i9cGw8+igzKQdlX0W
dnQwu8qMWcDNutu+Mit5s/OTP1aRXV0+ckPjpmu6NX4jc23mvScr7xBmz0x49gEvZ+kPL+YOM2u5
emK9p94/dKX1J+vJsNUw8ruwekpU9GRMw+bVZYR005GD4ETk8sl6b1bTihUeNvWdBJphrixZw3TT
FAygGudUELgh8vkP8iA+l55NjV7MBDBLgzZ1WJJK+w0T2T2pv/u8w9iIht2G8miVEJ+95bnvFxxD
5bWpISTGubPPsavYAxYDLHaMOYZdAdzH68gRJyLN+O5mH6EoVaQPPmeS465DgiWL6FSF4yNQn/2k
iOII4XXW/rZBhWgq2lgERzvhTI55yVmbrfEP+QkORru+XTNCkqvivHD7rYCOMOXCRCcOQQRpxBid
yCQI0ySC99bfhhONYvNckn7kdMhdNz/OQVmzjJh7/SQ663p87kKiOSijLB9QZVx91xS6bScf0zR9
NquD2TR9L3pouWs1og+6MA/d6G37aTxHVBwjYw96gAg4wjPRyxRQ+Stw7RORydDU160/ePvZjUH6
wYAixGCe3Ys2XBMk9Iz/9wu+eJ8DHRJVlr52l/K867g48xQeMgPVd3/NFgwK4mgciMRh/l9rL015
24xwFFhxmWTdFDPMRVNuY3qL2dZX3X8Ktqd2SK+DRp7EKwVlELakIUXkB6kHUPfZKdP5xUJ+31Cx
+d43eewQPYO7FhFTVlTXuvwc+hhTheTcS8IOseh7nayfTRjvF9bNSHc7m1aOKXfMullnBrsNjIBt
nbw5CBno3MfwbswpkyNv06zLIUqs5zbPrsGaEkhEklYrMyB5BHxjgSpYl+LZuyxsYTO+QGOkkCo7
k+h09sLpnE6mkaOYX9L+RXVwV5j6jmhCU/6IqL+Yh2wMi2k+HyCkbRS9XLNQFrp5bNPpI16jHUr9
M1sO2ZPu1wjBYAjHuyr2TmZf7oviHXGAoT4wJXk2dQnUj38tPdRhotBcOuiO5atN3S+styLkniQQ
130BC3h8MwtZDcJl7Jk98BPBVJkHHPTRrVlZGJWeac38tdGyoT3Ym70UuxBxJyRZc8JBonmrk/Fr
DNzpIMGgDEXxaRliDG8ps9WTOWKEutrPeY/MWCIWBHbslTPTW2QxHDiJu9+3OUYVgE5EOxKIApOt
UmDvaoYh4IA4p4dxea4r/K+2d+0pCRgnwuZOf8XoUEF1dCLXA2uBooiE27SXg3duB6OOR+oNPu/R
LP5DRboq/zVHy0GtlwotJQTg/z+XlLBnkKkX81kzHT4x00Qz5GJMbMVzzPbe9gthOtHOVOwLcCSH
VcZ873SlHhxcwDddxK7macw/cbdXTb8fcUDSu9wOXXg7hteW05TxSaqWljb5akGDpD7Pv0Mom0JW
BwfapyNJkJjvisB/ntfg1PD9apvwkFXvw9HbJYG/Nwc+scwbl1Oa7vNLyxQp5GzHyPA0jxiRMO2J
EtFzUdJ/Vvsobe4t4ARmR+uBFw9csNR3pgzMeE8zFHsBFWMxcGolrHXLtrypWfKdPP3HMHNvNl7z
tsgMkiFPtUfXaN7RtHvzdb/TPkfMRMIp97bm57mcIwJOSU2DO5NvFCX6bT7HV8TafN/lMZIjTTJx
DLAPMoC7lWQiRcVLA/XJvAoMOt7NcpHz9Uv7sTLNtrjfQ1431c/YjnvLcXA5E72C2IuQmT681iSz
VE33QzQpRY1/SIHYJMN64Ys5dPRDG4TdMqZ1wvJBTbAvk/nOwA9KSq7CKo6276Mp93bmzxG+u1Xo
+e0A9aC+N58Ev8Tu3bOrG0px4Ah8XHin7/PEgk6ebQKGziXWWBMUC2KFxLDK4sUJ2MvWV+pvp5ge
ICFzxCu3Xp0xR0y2AcFv9M6IFTYgGcOjSoyQQ8zy1axrOo2OvMu8CGHs/OnK6UH3/tXPULxUV1Pm
mm2UwSh2XPCV5k5THa4w4TA90YC5VPnCVUiPdzJevrGznMMED5PmXvJymMtlHz/5U3hHqw5gpkvA
oXnSxd+JxkvhsGK3T1U57azVubWjR6dMD1SEvH6EDoFx/L9I6eaAnNofj5Lfau/M2jn0wdPqZDtT
9VssiTVvYN1Oby2nCILCjqRuHhI3eiHshX+1y7fJVshNNuuyy8GDAAtzqAm65dMcMi29PJsfZT46
UxnFlCwlvTVTTlEB5imQs0a6DCS6Ow4p+zabGK7GDDYKdda0fNpQ3zMuxTQlt3b+hfD9zMaUcui1
pLgg8Lia41HkErMb6K1nYK8IidfV+Ss4xaMw/hFWt+GuREV5NMurs7ZX8nZYGqP2xAZ9Ttlrod4z
hG0PIdlAurM/BJboiFUwAteSMGO+8Wmn+QCn6jJifrS6P0G0PmXocGTL4KO6Jq71kMBHTP3mSbPZ
Mhw6mefAOPRPHvsk6yTn2c0+JQyNAokgA+RDTJX4H2dn0tu2su37r3Jwxo94ZLG/uOcNZPWyLNtx
mwnhOAn7vuenvz/mTrL5TAnQYCMbQsKmWGtV1Vr/ZmSGM+uMI1lo1bvx21hz4PDsKfZBDpzbMSGM
KVg2dWqP2b3uBHiikPLycdfhDGsqCRH6gmOBgWbEBqbLFmmnXeD2byombbSMTrRDH8cDWBZxZuW7
sElYC5FTmApPmp0Ab7I4K3SLNu5fKwEenJJGFw8nL25+4NS7qVpAep4ZHzQ7ZR+m7xNVOuSst3ae
L73Bfx13UwBWkN6p4j+nY3Cx48ndgK6wSP1mU6fxA3bAj/xuMF5Uo+2muW15ppr7gd15VO18bVER
YU4gLbgNI1QNoQcglIeYwuB8BiMVnAAtCzalbLiLOAzpH+vxg0l/JNcV+dbT7S1QGxpd3lH23WNd
JT+oR22N/H/LFA5JciRvjTXBcrB+GZwoMrliFx2d2Kj/Ep2zVywa4j5bfLss77MsV9A1N/dhMdzH
olGWY75NrfpTcf0jyJS9ik6BY5vfjLTelw54JeRTNwE1CGqLSzWWTmNpcdwARk28pWuDlEZHWc1x
0H8WuXuHCfen5dC6B4JLUi1fco9eTlXSlpQ79TRWapRSX47bKUiwOKKoLIXxdlBScHcQgVVbhUyQ
I0ceHBxqmQtK6Kue5NGnAnux8DsNoL1l1Y+0lhaWrD7ktsSqXv7ZsNWoCxem+zLmQiEXr3YKL5vK
U8sh0EN/ZtyAeKp+qp3s53gMb1kvadXci6q+Q+UOpzXiPI7SFUYtS/Ch+zKk6W9JiUorqXodt8dq
JE4AFm9JHseuDX4mkndCEeOW222oFL3TvFwalBAQFfppcvrSRPs90T1Mb2Xtdx+UDxZxnKii2kL+
xKsQy1j4LbeVHL8mLTxN3dzmYX/S857VBNdtW2ceOtGfQQOcd1AyfWfjUyr7B900H8rAOEhh8wwY
80hH9qNFKvfPmbuFMIYJGcvFuBn4s1Cj44md/L1cZQcElPo1Dk/PKAm+GOAFb2oxPFJlXIaSCvUt
PCgFlphU5gVn6Apo4Vj+UFUPB85o23CgHaVbQ7bcdYWouzQWoVipvKD9VCr84sZ6HvkfmYPQppaX
6SDHe/lguzBrTOAwC1XXYd46j34Gn7Vi/xPkgFwlxGtjfa0o7qrMgKxY/BsguPdl2T9hYMasYaNq
dmnwINnwb1C8OBb1KFeia5++pG3L2oE3aUsLKIO3aZLcOl3w1jYoFlX0FDSLy6Ye3k7qgS3+DorP
n2RiQJMfg9DI/efxRBW14tFltsQ5fhT0qe+run1CzNcA3F/ejTUl6FPUCDiajmcjoKz0VeRH5OCI
lnigvs4SoBso9Fmsy1md/OIA8UMqsEhKk+9NH2xRxkM1N6d5aSOoBxX90BrqbUEyq0VpLjJon4ho
Zhu3an5JRvns29WtY6h3OqWg1rLXPWc6M1IfYNJtwH+uxpmTmog0a6V5VOXeXLWp8jM1wofAL5aV
HQucToeTShmx9Vw6c/l6PNugxP7u6w323xxcNS38SLp6aVLqbBubM6G299QM8GOMiImCrjW7EQ20
oTKajisCxiOqIGhUYU/e+6+dIRR8tJPXPAAqBADhB9itQ1nyea0wwB+oid+sSDrAqXlpXZy+DAll
Jr1sN6ORAgpE6qMDRkgp/OcOLN/CbamS4CICC6eugpvcgwsZp6XDWdHGGlgJfg129Bol7XusG2NN
A1HZku4y4sc+pyPtl6Vh2id1GOf46c9EB9cOouHZwBMFBAycJPAdCx/IAAw3aBFJeVv2NNvAtyG9
mKfvvVEClY5fUqMASNTSxExkAVQ0x4dt8CJsMS2682OONw372dCLYJv7A2Rp0EG0PAx5PDnr9i8z
gxniWRBryv5D5UwFOFmnuyGvzGZYi157NJXybayHjZtiDRAtO/rmVkPiVUqaJXC3fY9DmWmHm47F
jJYzxSKOw2OJucsTUhvTwsRSWtF2KFqj81xxVROwTSQQREvcV7R6N64u90tfj9+KOnoxGtxxcSeA
Bg9wxShQRiF/Yk6x4b+3wLM3RYFwZciSKNFTcBH7sqC0QIGhlx6CPaQZbJWIelMg4hzGs+PAGT+l
irrpTevJbqg823BclRhdFVM8qOiSg8nc4pFD5TJm2EvOLYkHrS1CCdDEZC4aKjhR9R6MiLMUSQ7g
Law4MngbrMzxCcLhhg5//AR4ZqOwVFBM4L7e0qL5Vidso9Lgtjeze4HfToWBQNjoqCHBbh4osHOG
SVVaew5rsYhux+Xeb9sTViTmAgT6ruEf2KqarKQUPDnl4hjq2HpcV10HDaOgstv1uM0aK2JwKXbg
F25dSdp0KRXFzo6RdvV2rdUQFeFWjrqtytZ6vCOzD2srPbwv2U6nUg+Vz97X1DgcN/mMVOPoat1W
05sXrVY/uhglfTsGIMwWpLbdowuTeeSzegt3gKsdy5yxDZMMPzadkPHCCXwb41zmtEDdRh2mBnrL
TanTbR2J6syeV5xj7vug8ZapkW3Gf6jE4j1ALmuXyNbeRnmCSnxwctlxOxbbVstAhYDiVGBwtKGU
jRdiftNkI82QbIS6TX5jlUpxi5LxS13Y9SZBqAy2t3fAjiJa4Gn05itOzAJIZ7aEw0ctAcHwfB2U
dQIYLMhulb5wt4Ao80cOBsEm9j12abV3rNVsX8r+b/KSMVaQy0fLN1ZlozRbL4rNvaKVLxViz6iH
SHszwohNmP5d4vq/lMb4NsgSsg9wu0clRexu3hMni1AszG8bSSD/Xpq4LRLJR6qPa8/M76TSexgl
Qgorekfnf+vn7WOEZAamgKdccz5SwYkYUyoQz478ElrqUx9h/Fd3JscwBReQMQ4DkSIWM2yxxwSU
Y6IaBHn/ppNROGU/84SdOiYIHG/lanhodfuejQQVYU37OeQj079OHgu//lV67aYeECP2dUtdRvbQ
3o+95MKlnq1TRaj5JJD2i8b44Hu+RzVisyHCXhx48WiXPjgYry2jxBWRrf9a6537fPBuAz9/ICnt
lKy8r+l0jfVbk36QJ0fJBsuAO0kMtARFhLF4cGJNRUi2Q2W2ooKoiIe+qj5hKiBUov6Sc++2DJBR
VH2VLq8aLUHpgbixSDXeILZYnrN80LrBWeMbZTfEFPFBCqEadxYylhQothL2033Z76Fv3IxHsnGm
NE2/dtyC7QuOtUoEY73noNB78rdMQmZA57Q3tkXA9yQLDIseYlrjsCueexeCNot90NJLjMMo35aj
cH2dgM8TrbuOG+8YinAVF/V7kkSfPNm3wmAbggfJndBlpH6rZVnlv4MAJyQqB0oX7tC7PoWNiuNU
xj4jVIDq9YmpbnIJTLKU7uS+e4THD16fV9Xx7XXyvc6f3ehWVIgNNBmOos22GyizEcRai1yb10vI
i4a3ZuKxPak+s5Z2bul7yoidAUSAwhvNvKSy7p1EPhZq9RzXtCWA679JOnvhjja5wpoNm2LTJDAZ
tWqb2MCq+ho+A8Aw9aQYioeQvLuz2LS0Asm00rKxRK13wbjHGB/NK13qZ6M/AhptWwfHo5vcDccC
n/2IsePaSxHlMDldxAHmXWGMsEsbkPdgYKwST3sgt9KKNEc7LggC6BmVPi4HpcwhNjE/gEXCq7F/
hJSCes9wFl0yzoYWoVaj6bDT0KJsZ/DO4ka24nznANp6AR6B0Xzr7YUWwteW3/w++CmFGkWNUPnV
BBHQM0nH1yTvxcLPqDBLMavZGOGh8O5VoW5FRplCsToqcXKIeQWyrx6FckV9zALjo+ryHzRg3/yG
Kji4y5PvmsYC+q5+2ygJFcaxsoTBIJ43+UtawBxRrJpkoIEnqBAXM/Lq+yBUbwE0aC9haZgI7wEn
3keKFA7EFl9HhEXKOYQHv8YFFLO5mHZIRBUty+JN1UdrvdQbeqrts4HKyU2oB/mNY6AHrJhQt0ED
/Uw0661kJ+3U8ZEG5zuwOaj2Rn7HFvihQOOQaoJUjZpEgMPGPexQ9N9dxRjGOvVDw0nTa9hs6kbb
Lpu6vqtEfRJpgyIcrFNYaU+M8k74+XMXmVR0GkzKbJlqMQXGSFZetRIQcUU7wzbRAAVjaLIdSl4D
s/jGSX1jwIBtqHU7vkNfQIpeCuE/elKwq337saer1XvSqpQ4/xWSRm5Hw5SuHioxGSywQNN3Gh7K
LhkiyeVvUQXWzGnMh6jWj0jc3id2sZckb0cz9ThgszRCP+5Qan6BuYTgj5MeHWQ18Q4zbsQflzR/
JWoqUYDv3oJS34K7vksSE62w9GMg/9eG/N7qFpU/+ZaF9Jdu1E8+XYWFD8GgEUZPv8K4cyJ/0wW0
mc0cBQ7aZUGEYFhaPheF9vvPXLOifFWJ1EQWXL7vVHVvN7QWQME2N0ZTYmoYOBD/ku9BHezjSLpN
TQUYwgCvo45iKhBeukJnPVlwtD3F2ISAfO6eFFzTF3Lr/sw7rF3VKrqBcsYry9KLESbBMurVDx8r
56NFoRDth60Ldb9LUvAiENI3hVk36wZ6d+qCmDWEwF4xSQ5lav1OEgp3cdjIVH1lGFvoY6YgWOyg
fWoztdvUivoSR9HPTCDpXOlmwsS26H4V3goemMGom2CNOwtJ/6Z+oxVwG5pi1/fBPZse7x5Ybw07
uH5XnO5n1WVrpZTxfk52pNW91CK7BFwFQbWsY4FKSvyaWhPEJoak3UuNQsbCixXtR2Z20SnxXMjT
7UBkWxLKhxYogHtsAqy9pyNzOIxC70YYUYK02hD7oqjApGvI9TXuDMVHm/Xq7wDtmEPh59FThLLE
bQ6fK1xqSNSBTHZI06VS80n1kK4HdjTB8JTgNbeqahczEpSGPgt/dJPMfL1/t8I0AwoD/kbHgAOl
exf/G0sHBmY6zjfyfjs6QUgnEmL7jrUODWyi+U1TtXTf54P7JJnIB4hcQmLfQxcTFZyAVmiOPDVI
XTt9qdKiWih1I731paFvcBB0NzpPsvBsY8fHuCvtGM1SA6wJOH14hmg+0Mtmh6cN/adnt/TzFTRY
X6mkbnTb/y7nzq/O6pBs4kgGkXrlwblUlPrgkqWhN76kNBeCtjyhOJqTzYOe1bNAB8On/dhuK7i4
qB2sjTw8JZosb12j/IDK/hlQIoeQeo8T8Au1v++W1D2wTdg2ivQh2eKpjqHTZaWlH8RQxY8xhLw7
ns7/1pTNIyZeyDNGWBdECIbZBrz1TGmeCZB4W7BjgD7A1pSCEdZ4jsDHwvaRuKQSa7M/X8gaWq+o
TD7YKlzyNFPVDf9DIy+0PypsipdRW7+CPAMQZQx3lla8B8yUqglfe6pl8N9eRAPXV8Sb3Eo2kW58
tyxyojFKU1GOR8gIjGdEo4GOdTOA4mZBwKPXEFgF0G229P7WDDhpqoa86rLgrhPoZWUt/KGgsU6V
jjUyrkGhx3E212NjnwiZE7aRoChjJLeuX+S4qZpj/U7N0WylNOsiRe3joAy856dS26zo5n0b5RgX
aEfZcaHZgUtBEUVZGKX8yDyBVB/qK3Pg0IeSFBXQgHOXqZobn46EEwz7ojS++Vly28j50kLKy7NI
R3LRfENqcUNW2kV69hQbyfe+qx5tT7xX8KDQLVH2VlkeqVU+YO+9cxir1kLQpImj7l7H+4lddKIt
OmrmW6tVljodL2om+gbhEXqVBbwSOZaOlZ2+JaA2KggEDu7AQw58KtN5HLjylWRhpcZfR0//xkTI
U43UWzN1XpC53Wa+T06J+lMUGs+m651qBmmBIMeAGg0GZBC6gSdLT3KtPxkewqccc571RrbWhpRj
aM0/yOynNK8RjclyuuT92qpUGkOUOMLo2JXyCSL3RkmtWxqaVP8t+XdgSNsOZBggSaYwyDuKv+yJ
KUNmtX6wI8eGLOGtoAqeLCn9lUjacBvoSb0MK8ohVrVDaGCjmw1ibrCy6YXkcPCc4s2UtDetbz/t
ima7kiCcXYy67xUlekteBqiOQqweHdfSJznxtqIftigBPSgAwW+wQ7ofKlRNaDklCxDQ7A6tPEPv
UYdmGPsPvQZy0XNLaq/9Ucp1dD2l4mdkAGds421kQCKk8gbCSXbetaLdULN9I5WePKkBuOYwcJL4
JiGU3eNul+KSiKD8oddowY9dZk0JZA6DwY55Q3ekcmgLgTxMWvQ4VEqpyDNG9DuAkhlUoRJBhxGD
7MB99js6vX5d3CIFfqytAbJ1BR22TGnD+MV3VJyGm6Sz3oUwvmVYWy4gD9yP8j5ZL8PFjVetBYvA
zCjy9gb2H/aGSsGzH6MDBqAb6wCJfpbFwPohSqep9R0mNJ4YWfmOYMghDJunxPdBlnoHKxc/rK58
S2TziSn82sS0sTTHBDkrkRl68/S/Ayr4BMmQjNolT0XfmlvIeubSVNB97bTiu1MmQAGCVgawl9FQ
gSpJYpRe+0KV8AxAbsdyEOP897/+7//778/uv9xf6X0a9Ugh/yup4/vUT6ryP//W//0v7NjGX3c/
//NvSUC/00xZtmR+//x4hMPJX1L+T+W28hDjaL/Xi6NnZEeb5mteKR/nr659fXXT+OfVqUgbHLJz
sS+hXmMNx3YL4t7iuouPr/TXow82NcK2zwQtpOA9M6rHOjUO1116fJ+/Lu2XGlIrETaUNjSbrZeq
yVaFor46f3VzZlTUf15dUmIUscMCresIwZGGc7oclqvOMEDkOvQTITidv9Hc8It/3siVHNkJilDs
3bI+xa12DIr0yhFS/nlpZBVr0WWe2GsRW8fSkXZShK3S+ecep8cXk9KcTEoD2aZACEvZp7HzIxP1
yqNuQNVla8IEuXCPmbEx7H++QCgRarZq1ntUayMkerEyJZ2ff/6ZoDKsf15bVRFTEdBmRpH3X1iM
qMuhj9AxJ7Ntzt9hfMovRsgYp9ZfE7SR6VokdarsI886qsqwy7T2VjUdiukptSlvO2Y96Ii787eb
mbHGJI7pLnA29vWx7IUcfI9CK8f4QsrBqcfYFnnfzt9m7ptMIrpQoIHKgZntVTnV5SXasAlgxmgw
l9ddf7zvX6OmmTrdl7TI9oYS/o4SpO2wHbzw7MoYVF99kklUd2FtUcfA3lkPuoMVV6C6SqTw29sk
j25yEYDuajasHftIAsHr0I+IQxaS695sfKi/3szNVSrWZtjvQcKckNtGKzorL7zZ3MefhLodVqmh
qX4PjhaJjSJZFhWspyhc5fjT6ffXvcAk5OWGM7qquv3eJN4xrij8dWVh+Xz+6jMBqU+C3UQTLBel
1O1Nt/c3la76N406qLveruoLc2vuFtOYr3KTelzd7muSIiRlJDV68QwVN7zwieduMAl5vvCQF7Ld
sLmvKD/iKlqiOW1Wd+eHaCb29EmIW6oTlpVSNpijgWHt7A7PugETlfNXn3v48fe/5qffKOiKaDkP
X0nu0az0dO33Xr4pSjao191iEtyhFVS5rpb1PshQ9KwaZWvQwoizcH/++nMDNInvwO7ioi2Uem/o
PdS+JpJQREO78vzVlZko0ycRXCDMhdnKUO29mMamsx6BPUEM8rddpsmwgnEI9gvIUrjOzOBGqoYb
5gPsNDRofaCuYimDUjz/LHNvOgl4CzYh/i1GjMqa/KjKiGZr6XUbQn0S5pJbWmHjFvmeTk+34jiF
YZfaXwrzmVVRm4Q5Use60xiQpSvHAaHs075zXaTFINWhFgQmL22/Syqe6iK07AsfbmawtEnc4401
CD2ssz3WpuYi1VFwtVqUaK/6FNok6C3FBOtqsqa7yWAttApYXZzE9s35q89NOm0S9EmpNYGCcsZe
wa427T8sdv81+y2OUjvLexBldXK8Y9oPy9xHuMLcoQyxjEFGl262LVVtp9H3O/8sMxlCm2SIGmnH
uG5Ym4MhP4ZWtGsc5TEbFWLPX//PJPhifdbGD/hXCrKELKt9oKf7kcApI+KZ1H11gzxfYZ3sXs8w
AdEMJAYoMbshDsWQ5VGvHCII8TtUatCfTpqQygA+Zr8EQi9QTvLfBjAminq2G+mJsw4tR6Xb5dd2
8FQNrDq7vh268hmpfZnaHaJSMTLnNm1D2o4is7lLnzQ2mt76EHQb6MxavgGAroPF7NQfSCz5xn2a
ZTSFuyzNNuj5+bREWiR2G3gasjCxfkNPDJfMyuvGumTkQhUL8YcASfwK8s33gf22WBi6OCHAGHNv
BrlOqu9dIgIArsPQag4cVw+JLSyF+7z5iHMEJrAwS8AhXRj5rzdG2iRxVkCBUl0LtX2VakAOApHr
+YryrJqtrrvBJHUip12Vdtire9XmaI6GYM8JSupxHbju+pN8yPhmlJk8dY9rXx2vawjsa45VXXVh
dzKXQiZJ0SCqY2RAlX2piqG/jxM5kCkI9uhWXti/zwSXOkmMURqi4QLIap/4qD1BjFE7mo9Fg9pR
Frji5apxUiepkEpZr6rIxu1xEWvzZSWlLbDCQmu9C+eqmYFSJ9kQFqymolIx7F0UsKpdmRhwYUUm
EC45/wZj3vsiR6iTfJhHdZ0iBQbuXcGnWca4Ag1dnBRKiBBLR7WK0/n7jCPy1X0myc5EoawqDZkm
c6PET0URY9PSiMykMJl6MIdyCz+wBFdQ1xfdhWQ/N3jj73/lvyzwVOSS0n7fOmq01QKAToidPJ9/
obkJNolxR0Z9oTEKsQ/6JEBeVrdoE2CNBZmiUTr0SM7fZmaTpE4iHenO1mU6ib2iY+LQ1SWGyuPh
FBam7dL+sbV7O9by9/N3m5sNk7j3wgJTuMTq9iCCpF2Q+Tiktz4oujQ1V9aVrzQJfikGY1iWOP3V
soSYBv0w75gVQwffUlcwD7X1g45Szvr8K818JzFJBMDtnEzLi24PbMba+gndAxM144OCydb387eY
mWdikgVcGsFDr+CiApQgbEHSmP5vL4jL2+suP8kBmlqi6ZWTA7za8fdDGPrgVEIvfD1/+bkBmmSA
Muk0WYnTdg9vdqgXbtqCCoSvMtyXkHnMC5uRubuMv/8Vi2bUFF4tgNzSROnWqVuZ70mlgqIPdfnx
/IvMfYZJuMOCgwEOXmc/Sty+hkInIC3KEsOFdDLOmC9SmJhEvBBqYccootPFXXdah4BV0Mj7PJbM
N+y25Ucfx759Uxej0Wa6PP9OczUWMYn/KFe1orf6bp/Z8TH0CywhUfTaYHIDFI82KAL7xq4bykPe
AMmVWqtfpigyrkPH+HX+EeaGdZITGt1AK7xU2z0qGd0nQ+y04ItBa1x4xa9XBmFN5p9lmTaKcKU4
WBW0zZTOgoTZAMJYH6IU2yCNjoFbXbjX1/lNWJNZiH6g6dS90x0iKLuvYENlGI6ie/W6jFYEuRVE
zjWjxkn/n/NdSEMbe1EhDpLU/gjxiC9B1lx36ck8dNsiDYZIEoeU0/kiVVp1PdB7uzDLv/7cwppM
OBtLMtWwVHHIVRjRqZyTDASKV+effe4DTCaT1SJ83TtVd8Bu48bprU8xdD9rqdjIml1flWrEtMGT
+IMx1K4pDiOJoI7zY9niZIzy1vlX+DqTCXOyoMS1ytnFscXBhbYiN/rR7+OjCwjs/OVnRsicLCZ2
n5tWmBvGIaptnJ2dNV9gpQE/WmCtfd03NicrSoPcNgJhmCsqnnpfGMM3BLUu1IzmRmd8rb/yfIb/
esESTj0YobUTanESShwB+1WUs3v0Ws8P0txdJnFsKLjTF6ZGdOn5O+ioR0+vnkf22HWXnwQv0BWr
s3zHOAylecog1EOXhhWTuNvz15/7xpMIlgzHVxCvVQ+0YzALBdI9OG9CN7YO1N3zt5gJY3MSxp6J
QI6WDuIQpshc41f724u0C1N07tqTINasJjKAHHcHDGbI2F5pLouBjc/5J1fGfeD/v86KaS8MCCyi
sI7FoyvhR4VpI6b3zZNfS9scqa7OyLb0+HeNCvzSFp/nbzozoaa9MXRfAV/0aXfQhQFMN5Vk/Byt
Eq82qsLX3WIS2KiUgGJHAwFH0+RbW8rfQSu+m5F5Yes+81Gm/TE3Aq6F1p441F1zUKp226NzdP7J
Z6brtBeWD7rR230jDiUjhFGSmt55VWwuwfOPNpfM2/P3mfsIk6i2q67sJIWPkPWdju6CUe6NWChr
y1SlC7eYe5VJZOe00MvQSLqDA3AHnlMgLbEHslBXytJlUqLsc/5V5r7GJMIVSnulEuf9ofIUbQEh
qYWhgujo+avPDdQkuBEjBNzuYV0UG21w8AxR0KxPa5A3WK5ed4tJjFcamlwtMIADSuJ3COjsM1Qr
bMd4vO7ykzOgXchY+xhSy0lPtve216NHpUMqVEp421fdYtoBg58BCLlz2kMwxPoecpi3LFXf3psa
VPrzt/j6RCD0SUgrtpZp6I+rBwNRKnzGUCxdofOOlMNnaEs3ZrmheXH+VjMTSp8s2WVr+ppfxv0h
TFBQ1BrT30qqXVyFbWCl+eeqHfuykZfIbh98pIGOIHBBQuHOc+HZx6t8kdD1SVyruc72ReNLyHWT
LkuzGMVJ6uJgp/iHpDIegOfHaCYs9Elwm03robmut+QPt1pHBrrHsKpgTvZ1cSF/zH2GSVzLVRFh
zYzCfVgDDkMPyBuh6EZ3oe6qzL3CJLLtXAwQtE3lIJK7GMIS4AYEjV9HFZ2oqG7cWKxi+WWUOBv5
8TlgWgtQGNKai9C8dEiae8dJ6EdSg2hvoimHPuk7TKNAwWuGf2nzMPuKk9DHkNwrVJ/LOyq+7J/I
0i5U7TF2oT7jWWZ5x8Lk2NH/kTPhXc1eX8N3z/T25apZMm2ZFYA67KJqkZ6ELPMoDwUKCKGPzZWp
OsqFBD0zhNMWmdnXsol4c4uaZNZ/S+rK/RUjonThDeauPskFfaWmfUiR+aDrzaMUSB+m7V+3fZ+2
x3LDa+kLsbLAfcdKStsMSXMgJ1xaucbM+EUqmPa8ArvVcg0flINlp/e6jDpQVRurQRYnNnwftYpa
XYlN3XVfehy/v84iuhmN7hV5c9BiAgUmKtw+yZaWRlbk16WcaacHGGlWO4jqHPBsQ3zB8H60RbIp
LfX5/CvMjdckH6iR6aiwz9sDGrabWlsPqXngD1CnC6RpYed3V86pSdDj05N1EkIOBxu9+00XFtBu
Oz29MExzM3YS8wGuMlYiu/VBN5zwkBnOey233cP5MZq5+LTVU3Rtl0dsf6A5lunOsgL/VWPhv9Sm
VcYh+GLOTps8XRllqIFGLT6WUnyndGZzixE6hlMKvJnMFsZzhlb+6Bsc3CBiDSh4UKr4IBmGfSEq
595wEvB4aPSOTqf2INUWJDb83FApu4TDmFlyph2gsgdGkSRGc2j8EvsRZCbgkKU7JY+uOz6o443/
CsMs1SNYxG1z8Omz43R7kiUfYoK+7+ruQndpboDG3/+6RUMExmGb1wdYs9EqTpEUwmT70qI/N0KT
RT+u0yiWm7o9AHNu1tgJIflaKhFSxag6XTeHJ3GOLQHeFWrekhdFuZLiGvUUC1rQ+avPZBF1Etyp
0wRVVdXNAVmou8xEy15OD7Hqv1SSehf49s7GhvHCvWY2e+ok1EenLpS6AARGEewrk9E61o1mHqvO
sJZdV1kXPvnMR5n2dWpMAdrGdcsD7iZ3SHb8zsJ+Gyv26/khm5lR055OokDzykOiAncZb50VaX3T
gli6bn8gJgFdxaD9QexAotf69E7gtr0NYYBdt0kV46f5Kxps25NZ+wb2wQmUACze2+WADenqupGZ
hDNKLdg/FeRyvOmwj/Dx+jhWSo4E4fnrj2PwRboVk1gedx+GUwUNtqDpjzjuEFEzlA0ux1vDUX66
avh5/j5zX1j95yhZWigMFFrRztZtiLmF3i51R/993cUn8SwjtxArLZ/ADjSxgkNt3GCTa1zIqHOP
PolnFJaFBPuwPcAzTXa2FKPlkbfy+vyzz0XWJILbWlXMsglbNuhrYcJo9QfsFXOr/Ljq+sqkgI4y
V0hV2Ce03O5WQ/Kujd07c7jE75gZHGVMgn/NfgILDdKAoU9FnKxK0eAOoDnSdUP/B1f219W1xI/R
K1Krg2mNTIYGdTS31y/kzrlHnwRurNeh1CZ2fdDoRx1SYJfAptP2urTw50D216NjquT5Lt6Xh0C1
5HVJE2ADq+xS2M6sMcr4Tn9dPXETucuRQD3k+L6sfKeJ0ar2T5rn+JCRPARKSjzq0Za/dMO5OrEy
CeChUTmNm3KHCJE5IAYQYRuW+MgPeYUibQxfIFeKpsNtbUpNgW6YUi+LVr3ENJmJkj8N27/e10TZ
KDM0pTqIoNoWKsarRXrqTe/hfJCMn/yLLPhnM/rX5es+1qJUHkZFmgLXYROB/NhCkQJ9Kz27ckJM
Ah3GrS/rwmNjRvnnjm5r997VTfZ8/g1mBkiehHmlCZHBveb0FTXwDw30xPgN/SWA1xeWirlbTEJd
tPgrBmh7HWJ6oBJ4YcSJ7lVcW86/wUw4ypNVGoefTMgV5XTfGKA34hC01pT2OgyfkCfBDjEtriKT
LkpqJ83vuhTxZwHzfnXds49D9tf8sYD5p6LiIG8jmf0JNGLYiRiu4fmrz8xOeRLs+HFZklVklAYU
/wb0+Y/ALL8hE/G9wBjpwsedG/1JeHuObUs0F9jgJXmxCEQHrbK/bubLk+U5DTRqhRVLUJ5biNKC
3kMjoDKVH+eHZ2YLI0/W53BU1Mgwq8VcVEMwTOn1hR7h9FhGAiF1rR8ldi5UbudCYBLDCRgtHa3F
8oAZgYOANCS+8qPAmPPz/Kt8/RVgtf9zHqELjjVNTaE5ltLXxLCPua/r13xhhXbX5NrDaM0Uu+Lk
g/VlmPyGXUZ+qcn95Rzl6pM5qhRB6Lk0oE9D1r+5bussKPxtMMVbqV31dH50vhx97jGZo5mH5ZUj
udyjpFko1F69oSQkboZauBcG6ct1lVtMpioO4jqcdEU5ZbpX7zKMSvEX8pG0DuJhDXEhwGfBGU0R
UvmaKcUdJ7PXxhVey0t5OA2JdxBG9obUK3jx4kKN+8sZxeUnM1ZoidLIWVOdCtFXLw5QKQTHywsf
ZGa0psVdOzJqSzPz6pTWSrlSM4hntmtgywDqfxO3DWJXOj6fcpCmz+enwMzrTEu9Rcc2s9fN8uRZ
CJf7btndKlLrXYP9U+QpG8JzG4Tv5bw8ZY5be8sut4z3OsNr9cLsmnn66UHUFWrVp3YlIUxvucj0
SugcBi/XjcxkgTPQ4XGqIi1OWqup1Mfw3auXaivwITt/g5nomxaTbVvNXDyOrTvw9WvdLRborCPv
6C7PX35mbKb0CTUwjMFjU3vqlF6+Cc1GXuY64oTnr/7lGsGXnaSOIGytwI0V686Wnv1hp+vRKlW+
Sc1j63cXziozGVCbpA4jZbfi4kZ7NwSgxgfnHpPeZWd49SKpL2wE5uJtkiv8xLLxw0r4BHKM4YF4
0HkjsL0xsqH2rjERkO0c7ULJZ+6DTDKHlqByiRCJdCfpHi4IWMZDPTr/NWYuPa0hJ6rdSf/D2ZU0
yaoy0V9khKKgbGvsun3L6uHOG+PdyQkVUXH49d+pt+qP15QRtaxagCRkAsnJc0aXOHGm/Q9TOL8I
Fe7va/pqujcnsXxIQFfq4qtZBbCMB2qNdK0m2uIAZnUAAE8hMKeLE1ddvncBXGl09UeCgfG+Lzcc
2C2YzprMhVEcqAplGWpMoLHZ3ucAZlpYEJAbq5I6cZcvZ1I0D8sCwo4cxWtj+j0fppUIanEC/zrj
b8xPB86CsBuc2JPg/5lVf5hC54jUwAzNU7a9z1KGM2vNc9QZBE7cOONn5Da2aZmu7Ma2lWk4MYE8
LSqFMcdt1EB8k56Kau1+Y1s+hvOyoYMIe4SvBvB1mw6fvP5Lh8z5bZNY4puZB9ag2KE6mp144uLg
41GhCpNNCD1OHGJAyHi7E4txzCSwjqialwS+RfrgWSu2g5rs2sHLYh0zi0p5O1caxbtxE9Bos4zT
U42QE7jhSui0GIhc+32zMAE3c8TYYWLDEETlw/JBJNGprdOnHrS7qQZp8302MhyAUT8tGXCYsfLH
LTad3XX9327aZiJj2bNEgWqj4DyG2BGQCLSA2KHwvqPaLb8vBJnwd/BZti00X7GKmumBUbzdgrju
9sfb1o6x+rsSKAQnAP1IH9Z7VYOshZOVI65tao2NiiwO6SgYlP4N+XP9W+CUjs1dQmiJrr2qWT7f
zKKiwjEdVKKdeC4gynjdDUGpvPYm+H5uzXPNJGpQprTXY8ixs0zPyeQhD7nJ/H4/VPoBqqXPaTjE
EBMEv+C48sZpsZmZWG1R5cSbqmjBW9lB6FN/8wb/c4DS1K2agx1kVve3p92yH3jGppbBu3oAuBXk
/ypvW/jZvJsGKC+kVVqf+/777V4s5yIz19op1GdKlM9fspA9ciL+dGBpD3qgSqfuGPX5yzj2KwOy
dWX4N8V+70FuWF7G2olzTSDMorZC+h/Trn8Ai31cBGswMZvtDH+nUAZedB7KC+Qbn9JaPPMqAssv
xOZnPI/ftpxtHRj7XVMmyVSSWV44TZvdElWfPQYi7FSMzSHF8WZwwSF3uyubCxkRQLjEH5cqw5Lz
puG5L1PQcDlu4xS7O9oHP41x8kNFjsPAs68ujmp/gQ9n2Xt4lbvTX4wYI5twkkHQyksAyME38I0r
0UBtd6TBB2eATi9jDDHh9kAsS8xM5SZaLDP4SuTFb3LwnpWDu8MsDefCr6bdfOWjpr3sN9UCztbb
PVqmxjVMBw4LJ10YlRegqCbAsB1VQMfEDyGGcl8H1+X3ZvfNo1mHjnKwu9P0a05BNcq7ce3oYPt6
I8bkUD0ao6StLx70sz8UIfU+4ok3ebr96f+eQP7zNuC5rnFyCCHe4S9LAm/nX6f6mZfkYR6mfThN
OwhaD+xr67229SF16IlV7Q+c2XekyvdD8Eqhgxfof67nvQkPtqXrbQk9icz5xKCVE7oo1mAZyBTX
roc2Q1z/f2NlKUsw8vYpGH4XjyMgReNV62dZwXdZQoVrhCPCoNuT8EVf+hSLw00uyimP4DL/Mvvh
GfTan2/b2xL1zGRx6jui8iF3eOlI/jh23gtqu141Lx87lv+43YXNTkYkGuu+cOtKgSAUrD2gpYXU
PFgOf97XuBEpekUAukM56gUArF+JS548Ie75bpeb2eFhQAJGgw7iAoRd/hzxed5jutfIq96dX7Ru
BIGm0zCEE2kkvzqoObgVWAtzsNTuSVJFYBtu+m076uDrHWZCb0ZEaKQnZhVAYE5GkGWugnwG6yBI
r2+3fvXN//gsWjdCgueBsgGavPOlXcpPECB6HtpiO7Dh9+3m312jaN4ICU7GgV/osRs3dXEMgT67
OvwUdWcvgyzs7T7+fcp9bwyGN9O2zZin8+wikgvnYou4sc+SX3l1ggTRboGUhgMi7Mn5lvcQ7azH
XV9C5HT1km0bo+HuPUjGtR6T8VIEwxNqrvcSXCEki76xrrznTgYzkv+PV1M7gLB0cnjckvkwquml
GCEim4MoROCFJbov3YR+DH/v82UAB03F4yzHWpt7CMDnXNyVF0XrhsNPIH3pelX3l4VFHz1fPge6
22nvrgQ+jjX8/40ELWIyQZELNKdqEts0l1A/r5K1a5nFUSLDDf2A4pDJlvriJ+3TwOov0BIC0+L4
fHsRWxaRWW3cwPKlV2Brdkf2RwLmtUWJFwShOugXNOFqdvfdgA4bGf5IOaqiEmgjXKrEdx/GMYU8
u5OmKzktW+uGI0IUe+wV+GIvrAYhOccbrIbQ6vG2hWyNG25WCN2lM5fFpQyZf8wdkDBXGe0e7mvd
8LCq87Ni1FlxcYMmOiiuxZFI/fl247a1Y7gVdAqjrG76HDtde3F6+bBofY7cZSU62Cxj+JWk4PgA
qVJ+kUKcpjz4Dj6kcWV/sJRF8P+UFVdSqEVH+aWfQffLob7HHkgQ7Jwo39Gs2C2QN1uEv+fgL68Y
yMmLBwg2TN435H33t833b43xOwHerD0mpReWKtT5ZYaojGhPYGrwk6d6hFIYfui4bk9ze/Dzp745
z+kY433hAZQXG+0smzrh26X6BVzmlqCEv5+3XjlshvA17V/rPoPAdQgV+T+i1FdGt0H1x774vgTf
xvG7Sp6n6ntev0ZhuUPT6Gz2vi24nqM3KGxBs2nZT+BZHnHD4VATmctPM8n2kL88KJW8+CW04Xyw
xSVQRQNQQ7SbqT30E/R/O3nBIEB6uInIh8T5O+nLTD72PiQXSLbToBBNMnUqp8Mwn2ZHntMyPDtq
OvaNB5rlfz9apWuEXBbyMW7WXV9Z5R03wAJCCcwxwUCqEETq/rwLlq+9exXL/scBUgpfjMlfBBRC
Zrkh3q8R9JMN6B38dC0paPEUk6Y47HJIyeVNDgFr6Wy6AfJFSQ2U31CDDntlNb1/4gmvXb85+3e+
VBDOcLOLylDun0B6spiWTRb5H5MiPHsQpLvdj20oRjCElEHIIt6ml3KGvEHvQ/gLklsnFa4S59p6
MCIiCNshH9Qt6UUHWAulzl+jCRIRrOFfbg/BEljMYu0EuKiiphhCzkFUlOYtZCe4DHa3W7d9vhEV
Qes2OAvwD7HmWE5QvCp3mmZg0yy7tfcPy65qlmyHAIfMTtXhPNNA16LM45E6H0U5nkNGVqbZ0oVZ
oQ0exUU0RcNjFFk+1DJ98EIN5shqL3X3cpehTBJjrdkMOa08imc/UXvIKSLmeA8O9JxXXMIyE2aN
dhDkVenNTRizACGwG59JieqwsVnZn2zNX033xuMkyG8gW5RC5RY0NZt20tH1vQuxLNzeNtC7eSCX
s2vHbzoA1oUHzeQksaNBJJhWy6+yXqBGEUIYZPgAbsWfwJeuFS1YnIIZfi2DGrxNKNaOg3CKfgx5
B3FSSAPMfGUy3s9xYzSGWzfS9eSYFUHct/wAHMo/ZRs9uiX5Wy3NqcbT0lbp5BzMaj+U/O9tC9pW
Mfl/CyaQlHLGfkLVRTl+znPnFPbOFs9kD50MVg6H12P4O5s4M9yd4Bm1YBDSiIkAY6IPuaUCuhDL
fGrT+tA5C9mEYfQ1GtUa1NA2JuNYNHRuAR8px3js+C+Xz8eIQZp0jtRzDiW1Ffe3rG2zmntZysRt
ouuZY4we1ZRcEsZeXbza3J4XW/NGqqHlRR3o1BtjCKFyiA8WtdjldcYl1BSBC1wZhG3JmVXccxtF
SHAHfaz9Eqrhy0HOyTHpm1OG8rUKFdLlJF/7rN4m4fh6e2QWNzJLu4cqdQUU7frYd3Co8/3lD5/d
+1azCeBry6SPSkH6WOTZQ1cAGlD49LlCBbyK9OG+7zfCQFtoX7u+18dj1T8sgwNl6WEl3l+vlO94
ioneo06byqme+hjl1Vva8x8IbscCLDKCBE/A9n26PQLb2jJ8HirdwaS46OO0rg+s4t+u6tQsX6MI
swRlE66Xd7qfkpB3MUo2XqDO9pswcQA56EMmxQMhuEjwasVgtpEYns49f1jKNOzi3g8+D406uQKK
wbpaySZaIpcJ3isRkmTVJF1c1d50CErI3bfTzLejSNh+zIY/2BKSx4mFdFt7TbkSLy2DMjEErUg1
d4G0j+tFfKDL4O9SNrZb6Oh9v2v+zVKy2XX6URBPxnjxPznQjdoIvAhu+kXcOQIjZeKMxaxwL5Wx
TEj9nSzDGOdCocaS5vWKp79vJNQ1GPsW88KBST85l35R+o+6dSOALahMsg9BGUK05x5TscBYYJOD
d8t0iPiZlfIp6CDn6FTeUyuWlQX8fjBkJswr5ZEDURjFz2kEWRwAjtmm06uPVu/HE+YbB4rATyoo
dYYRjFRtiyn8Rpb0VXT8vBRjnFXdl9tGsg3CiCeRyr0hU210Zk3d4tWt7RjZ+JkTrsSr9wMKM6tF
wfAucjb60Vm74nei2HYYGY5envhYtuNP2hTHVq4lmyzF1cyECSVAMbtCVdGZTPml9au97uXegXjw
7AWfPdXvlgJ6GxAlyoXeUkiP3rYhezf0M9Ppu2lZKO9K2FA3PyF/xjY0y/d4ADhAIPbpdh+WeTL9
nnEOJWDQG54jCIXtM7EcaaC63e3GbQMwfJ6PoGFyZ4m11jKgh8irnAbo0LOu3SkarJwdbJ1c/39z
3g+Q6J2qFCsh5BmFvCJED/0ZaZEJdUjHDpLbKwHMZqlr1HnTTyVdQrpguC6CAUoGbdvq34uzympr
a/76/5vmEd4pCVIZnnHtAst0/WXicmXLssRFkxM0CmtFMqh5neuigjKr3z7NKdQPS3nnOjV8nUHE
DK86XngeM/qBlCC88+dj3YQvvOo+3F5JNusYoZ2FWc/SgkTnYaqHHz6A8095MmeH261bggkxIjoj
AV8m5BXPOe+eS5cfZZX8JbJ5ufo0NG/ifJzuG4iJiFoK8EknCbpi+VJukqx6TAvkEG+PwzLRJiBq
9IOMZAULzy1FWRj00QU02BI8b792LUWm7nYvlrkwQVAi5xHoSYfwXNKcPi+J523BNxTdaSDDnSNQ
C+ExRV8DUlThejNthlRm+9ufbtn8TMTTUrYDGPMKduYusrg0847gKPtd1SjvJSjD1fedQZlZZ1o0
mVIM2nXI66fpRrB+K1xkO3hbP9w3EGMXp3kGcuWwQgeF+xr2qAwro/TnPEOFAJLTDV2WOyfb8O1y
6NolGBg9g+M9OkN0qHhx27pZAUfYFqzh1pBKJ6Qvm/DcVUXRQxa7Q4qdu81vCEL1a7JltvVqePcQ
ud0EbUx6DoSTApsJjn1RCXdlSVmuy8zEHeF6mU3R2IZnnYaPeIb9mw3RlhTjc+Oxl3Dyz0vpf2aD
hnav/H179t+/gzATeASCMpLOS0jPsuXNIRmaYJPl3bBbwgD6ia4XPHrlWO8DqIPtazDkrSw6S5g0
S00FyZQL3UR4z1SEr9DjnHflvHT9ZooG9+Qm5W/ZedN+CVR6F8TKpSZkoElKtxCsomcmauh2uT3p
NiyBfPrK8rYsQLO+NXMTyMRELj1DSHh4gV6P8xNwDrzJ1NHaQ7fNateu32zseepBNq8I2FnOoA6b
yu6B99VlDsKD34YoJEj6E0Rg79sBzJpXAMu9WS89PetaAcZJoYgsL+kQfLq98CyuZIKZhJunrdcT
ena7edhTMvunjo5yd7t1y0nOxDCV5dIPbjFjsj9DD6yDZng2boKoegZM+XS7C9t8GwFHI9XYllVA
zyIEQT2Nwu6wzK0HSdU6u28Dc41wk6paKo2SwvM4Vf2BeOAG5UO6Bgd9fwDUBDOhGj4g0IdGPHac
T0lDzulMjk3i3vXx1EQzAZMpoHCFcN+x0oX2PF4pHeGuvcDYPt64D6i2z6RuFnpOO8fdZSTwT3wc
q13vJ2v0iu+vUGpCmCg0veecTfTs9Qzf3rXTVqZQlL29fN4/P1B+7fWNLyNBwunkCnpu+3DbMHVG
chfscP5wZoMPoaJsBV/8L9D7v1k/yo39fa61aryyRke+u/UyUT4sXf0ZqsYpQlPxyUnFMZfzVg0D
2wSsO9K0hWiic8B70yNEDF7wzAWB5vtoJKiJOEoX6sqxpuQMnWXn6DhNdRIR9LfbK/D+tmVtS8Nw
zJBAMIIkhJznXv4BpOCS6OYytd1Kesu2LAynBNSISS9ayNkN8vH7GIru61Rp/fP2x1taN8FGSoLW
CxCn4Dyl0tlWJR03emyX+xadidAOXCBgaeUEZygSXSXhw5e+yf5ECryEiat+hXO6snnYhmG4p68A
ZHfHNjj7+dhfdRI/sHp5us9ExrHeAWVoh4pIeu6dKoPMPBMPXJVr+XfL6jGRTHmmEo8WaL3GJAid
nMD0/Xeo6x/3ffzVYG/cfqAUy4c19Jy4zh9VFN+h2/F6u2nblxuOnmSp5yuBLydR85nMIo48DeUU
7748HDWVEvolyWqZ5eQ8gSwV5ZFZ/ljzeg3WYFsxhteKJBvDIpDk3Ddq2IDus4cOg/hz2zQWWREc
w/7f7ADwURRpJd45ZY7eRQ0DI2+564g4Bb2PMnOyhYDIYdHNV+DkD/MkwMQt1k6e7x9GqAl10pos
5aSaAHom4ln1/Z6T/HcDyXvuZ2uVgZbJN6FMcsDVXOPOfvYCfpWzQe0bgzbcZpT+WkrAMkMmmodG
vQTMQQfnsOvro69qd+8jcqxEDNsADK9eoDesOtClQqPc++3n4qMTLr+Qb3+5vQJszV//f+N3Km8i
jvS3d4by9PjdJZgFEubRjxrs/itVcDb7GK6tIPWicOIh59x1d6wuXQCGs3zFPLY1ZDh304+5m6S1
f1ZLfYIq2qZQ0I4qIrwYuOKu1whqwnLAvdB4AdbL2V2CJ+SiH1EL/RkM8itDsNnH8HCixyJJ29E7
e7i57MFahrLPoRcrx3Fb64aH1y3P+RzAKJGLZ5Rqqv8pCrliGEvbJhanYZMofa/1kLmgf3iKM1ET
HG6vS1vT16vem3VZkzGUbaYIEvNzvvVy548cvOPtti1r3oTfRErp3B9ncvZBKbSDUGS3U4ECxjVr
10Bvts83vNapUNzflql/5n79VLTsB5g3v97+elvThsdKXyFU9yM5N90kNq7bAt0zucOK3S3+ZKJt
IOwQKR4JcqZRWn2WVRruZ4cOHwNK1MHVzd/7BmG47dIKYCuagZy7BBoeded7GxmtXoJsJjIyalM7
dqICWc557CE+r8DG4/C+WLGQrXHDXQOQ+7RF22JDRlptz0GUdphY/ec+uxjeOrsKUqmo/Tl3Kap5
s2A46Wn+clfbJnQmk3kV9l4Pb+V5sE+4221oyu/LYgIC/f8Oi3tyGuTgGjun2qebaKZ/a92s3Y4s
q9LEy+ieV2wBw9t5hhztCbznP2jEh309t/nWzdfe0ixxwYTIpF2apyDscs+0js5B7h+CIdgD17xy
8X//Zguxkv+30NyWIzQ8xzq+3mqVl8Wc1IcZBxLReC+TZCvb7fujiMzdCnD6qAMBeRO7uv6l+uZY
o34l8oOH26vI1ryx/LtMBR7o22Vc+PNGTz9K+kWla7nC9+c5MvGjWa4X5tCqiYcu/KI1OPHm4LMc
vQfoQq68Mb6fK4zMPavMaaG9Wss4D/qjK8UnDr5AcGqXmxzkjRUbjrReo3yxzLgJJE3kmNYyz0Xc
DgDwk/BBka7Y8LyAfJ7/EfKEd50gov9saD1eBNOa1bGEpHKxKXJd5LjFJvnK1d42jut0vdmM+RSC
SBjck3HURDWUJoafTlRcABT/w1s/7qEKc9faMnGl0l/4iDu+iGvRHZ0gOY1D9pFn/uF287ZhXCP6
m2GobKln4pZN7Lly36fNU130BxSQffe5/MBTsrvdjWURm3hS1ae8T5GJBoawKyDmnQ2A8anshCzD
ayKXNdLL9/ehiBmbXNG4Aza6pImdMV8+5qNUqF8u+pWNyPLmEpnw0WZWbhUlpIlVmZ4p0e2uw0RM
ojiptnrV/nKcJvbQNv6B92s3BdsEGbufNzteFulUxqKOHtLA+4I6iQcwu76AOnEvebYyNksIMzfC
AeXBqVPmWTyG89eOFkdRd6890Oq359/WvLETDjWjGhWdMuaq2ONV7DsLqufOc1YCmK35q/HerOK8
10XgKQTgWSTfnKz9HCbNM0TFVmKJrXnD17uShCGdhYwjMXwZF/JPChCT7wYraVfLqjWhor6OfCQy
GhkPMnspnOVRd+0arN7W9vX/N5bxkSMsK1nJuE5S/pNMvvN5pEX3575pNbZvqpcq78KoiWV9BfBF
jZdMB1pMDLWtZdFVT7e7sQzCJLNbCjEGYwJ+frCn/Uid6mddJSvxz9a0YZ8ZrLs8GSYRjwxUiH6Q
l0ewn69lWmytG/bJcbZMdBemcdmQ5gQGfnrwx2At2llCw3847MDdPArRVLEalHcsh6A8ttVUHMsw
cHbuQoFmZ0CN3Z4DCxotMmGOTlOXmUaFeZzXYfkEUpXkYy7meu+nQbQbBj/dkqgLt7Qe1SFs6mpH
WDV8zJp5TQLPYkyT7TOieM5y3PqKFW3cTc013U7jfZRrbmRChbnMQc/L4ISF47QbOQkUnvmHmqKG
m3gf595ZsaNtFEY81xyFOm5aynhEccumgLLMZr6WHd2eJcs+a8KERVGnJAnLOp4H9jmZwwNSmfum
qncJD9fy9bY+jFjeNDpEUhIuQyLypRnVZsRhZ6pQubOsMqbblrYR0EMQSg9NSqs49dpvWe0Bb7nE
UOKAxCUETVu5sm9YJsOUdNJuQr25n6t4CstyA4J5thnWJ8OybZiI3QFIGenKuo6XXnzQIJjfSBp+
EOAEuz3Zlq83EbvzHLI+qWgdJ4vQR+nO7jGIIMh6X+vGNM+JrImaSREHLljWk6T6Cfm4lQScxTIm
OeOyCAKyjayMZ2cJN5EPafWs/wf8cc/3fbuxYbPAVz3ANk0cgktq0/mN2FZJuIZEsziAyc4ITkbH
n7IUu14Ltj4oNvyjHHkCRV21qYm+6/EHd9H/37g7KDMSkqV1HOqyD3Z0AjECgHtD9e0+E/1na7qq
9AmvQtFQ/pom/U7OqxqcNgMZx/ByWFg5kr6KwdC87+viaebLEwe76sad17Butj6MO7cnnXquQlLF
fOaHjPMdLaJjodg595aH2yayrVIjVLOwuF7wgioGFOgpzxoyHruMLfOnBhRJydfbnVic2ERbg2zd
G1zAAON86D2kt4BobZ7HkIn+vtOliTIVNTgyg4aVcQUx153qqw/IHq89NVyDwX8BA5GJKwWXX87K
SVcxZMCgzeRgA2hEPZ3Tvo42GieDrUidZsvFKijAYi8TbJrnPraypqjAvsfo9zEL5g+ps+iVwGQZ
j4lL5yTNK91CyqwXKNYlyTctxUnPzm6QRVz0xaPM2zVMjWUkJr907y4sKALscQLk6Xsh2YYvnB3u
W1ZXt3lz7geHOHP6pmtAjaqzo0sCsdOCring2j796jFvWm8VYf5QyxoEpuW486D6tdNzt0b/bPE7
U+UIiE+/x7N6E3fcfcpScWFpyzat8He3bcPfX7QmML1GFJ1Z6OLcDBmUMsHy9PSnbu4OrRw3StSQ
+Es/uuCGud2dbThGNIR1kPqokPtQFf1SDSnQxZBHBSvryiHG1r4RCV0tlYNylybOw6bcD8QDBE/W
PlA6bvPr9hAsbmFir0vwGFZuz0ScFeKDIvXXvnXPrqu/ez7ykdn4ucrWJLRsXRkLd1yyGSI5YxU7
c/MtXapTh0xqEVQfmTe9Bl0NeF5zvD0qyyo2YdnZFGgVJZVzzhw+6c081Ap8LqC4WFlntqFc+33j
JaJC2qBWCI7z0kBHtTsCrvOUaIV6F+fRp3SPC9MKotk2FGM3n6Xi1E0wQWWafOMp/8jrfo2t2LK+
TDWfKuEEGZtIxEulfhVFeUoT9VJgCPfNgrF8tc5KQesWzdd54WyWFBiyJMrmtdOazTTmLg6rtGPP
ReyG5FowOQbuBoa/U+Y0MoHYjlu4wBXBPKptf0EJDMng6z2lLD7fto/F/CbqGoUn+eyXSAAHYXXg
M9ssoJHb1Cr453b7loOUCa8G3qptmgXtM6JfZR18JHL60vbklDdqjd3FMgcm3rn1linP8ryM64GD
TdIV5S4a7yyDBmz6//0MucUGnAs5jpuZRln/IIfNmCu2cg+y2d/w4gjsnqpSUfFv8gnB5+AyQKX8
/M47qAluHrwiK5s0LWMANKAEUXvJBo9ha6+Etq83Np9WR8TxesQgf8x2GZRKNqzApWViq1w2trk1
/JdmWTuyCXPL3SjYsLr51qV05YZr+3rDd7VuRinauYxl6WWHPCirrTMuEw4bZK3a8f0uQhPZ7HDi
+WGBJJrTe9NTj/1gLwXTL8PkrfFX2bq47g9v9gEJjQxIlo2YYb+b9mRpon1Kxu7Ugdhyd9uJ35+E
0CRoJAuIqDqvxoW6bAO9FUSGgECICsRItzt4PyETmgBnwZusxQmsiPVIl10YsHk/0Zo+TyM4FIGD
6La1wFH8vs6uhnxjMD8M00WHA64sMjkzd9xADWTb1uKRTuKF6mIl8tmMdv3/TTeS1kMXTTqPW09+
Qibir+q9lRHYmjb24ys7BvLuqoyzIdcgUMkIyGO7bHfbPrYFZTj1CCU/B8W5uKVI/kcTtc8D/kG4
w33hOjQpGOc64BCfws2EBM2jD8b2DTSc1h5mbSvJ8GkXCXEiR5y+UcYH5UPfOyEz9jiUyXHxm/MQ
qhUjWabAREe76dzodsLt3YvUn6pIBpCAF2vy6bbGDZduvbIN25CWsS6Q0VvGbwUv7gwX0dVwb5bl
nAViJjIo49zv9gEJPiR++l2Xaw/Xtk83DtjhEJK+lbwEQx1ixFiN4L8U7r1WN1yXUmdeeNpjN6DT
FWIE4CevsjVmasvCj65jemOapOrCjGhSxsjRf4lU/RqWybdOhE+3/cpmGsNr5yYrogJ0OjFhqAMq
kzbf9RT8cve1bnithzQ8mwtsAyOUpV7nJXC/emQUd90AwsjYhjmt6ww3/go4AanPrIqG53Rs+vnO
jze81kMCZ+qGsAROgMe4n5/bYVx7JbPMqol5rqOS5DKCYdrB/ZY27MRq+snt10olbc0bvjp6SDRX
4K6N27qsNkUHziqW/cPKtTJuy6oxsc4KVMI9gnAR4x4u5kcJaHX0iPg/rqn12TowPDbynQkYmQnn
24Clu0pBUxdMvGvB3mae6/9vfGpqFsmFuIayIGG7OpX+g+bJb7dTf2+ve1sHhtNWLRdQgZvKuI+W
Q5csbONP7lOHDMJ97RteO0BbTuaLC6+dlLcPPN/fl6QJdroO5rsyBaGJH2OpopSyDHckAQ6xTcpz
+gfp52JNGN42w4bzOjX3GYBeZaxA7YHTDl4GF36XmJQbmgCyugO1RqBwPWJl+uwt8rVtBrwJTg+y
zV8rLp5vT4MFHROaKDI94gE1Vx3OPH20XYTaaxX+1EocQESfbTwHOpnZ9DNMudpAZufhdq+WxWXC
yXQTLQySj1XcJa63CzLp75QH2VKAmdeUp9+/IIcmkmzUiyT59SznZhQH9+4RwIa9Q9KnFgR/t0dh
68Lw8HDQAjzIPuafpPQFXPEo0EXR63HMMvoyI7VzuN2PzVqGrzfBnKugQK7FE7hrepMath0bON6h
SZjeR+cemnBpymbIxwQSbwJEfclc9TfFA+tI+dfbY7D4igklC3E+ytscVx2IUgy7thvyLXQt7/14
Y5MuRDRgZ8Nkg+tmeUjcwf3QDxLpeYB5VybBNtmGs/soZC5m0QMB6eUPEWffo9K55DV7aqi3tqXa
jGRs1ykJsxSWKeO0CFDiACah8DtkibPX23Nw3Tr/++wTmmgx1K+LVlNVxW06fAEPC3gaCSkeu06A
cqJeNLLb7XgUdOQrDmJZuCaSms5jMRS+FjFkCNIn8JTnz3JJyx3hq0Iulmkx8dQKvOpCgJ8PeTxw
dnbZmYbDDpSUT32p7xzFtes3W61eSidjgF/FOMKOu4IG1Yl6PNsxKe9MBPwHS6ZQdiWAqY6THlX+
YT1U27mAfOntebdNg7GV80CNQBghfkCCLd9WdP5Hd3UNJs3h2+0OLOvWpB2sq1nwKFkwCZEutg4D
A6gvR7FyiLVNseHcbovyhIr1RZylYb/NR9BKB0nyJUtyQCs9f+U8YrngmkgilKLQoC5GJIR5sm9D
uUOp5ce6BO/OUPF92K5R2tpsZfj4PHvRSEK3iP2ihe/lgdzObjYdbs/Evw+q7/i4CSUqoPIZKgqA
cwM4HMRe9yNR29x7qdlLRpatI38WGprakj+igPDBHT4tRbDts6+yKR+qadwWbX+cg7vQEKGpJBwq
d1FIvZdxB134DzwPxaXLeLcyVsu6MJWEZ4hIys7FE3mURoeS8lNEpkda9g9us8ZEaZksE2k0jA1z
C78QcZU0im5b1roUlfvKXysctXRgQmpSpQvpS7xSJ4Hchaw+5P4a/NKyoE34Zb5Mi+ugrg2vf8hh
gb4W6mB5caQs8qZ6o4nuDw7Ry7wXi9+nye72ArQMyJQYzhbWzFWJbTL12KnIvI8er1ZeTC3bl6kv
PEKSmjmeEvGQuCX4WPN+1/oQ0SLCa/cclF/bUWXpVg4+v+8CYUI1id+pqcwx/ePMc9DJu9PjtETJ
CmrBZirjRAHexiLsC4k0OSSYHhhNQcKjm/y+rIgJY6vaJNItLqDx3FWnCoItcHq1Vt1i+XQTw6b/
x9mVLEeqK9EvUgSDELClBpftotzztFF0v74tZhBiEHz9O9UrX12riKilvVChIVOpzJPnROtAugWp
XlUu/ikS4ZpoiHId7jpD/vUAvLpwM5AAtngeIvPezo/U1ScQvWzcJbYPv/qSV0MHJAwLX+LDe7/8
rQA1r93NINTij0yAmetVSF3WLT6bCfD69k8tyx+YLv6SPd5eGctNbsLLHBDiogu8LC+syLOdaLJp
x711eIwB2vl0+ydsK2S8y0HOF/jAEJYXcOmLL2uPGmziQf1xi6DCNr5xmzOX+xPNeX6pCRHNblp6
5SROwJ1sI9qx+D2T7DPy65mpoCwuUcbPbZC9I6o+d171AMnw4zrf67mNexyyBrhZoVhzwSOsPpZ8
rJMMwuH727tg2WgTX9aM4PHAc+MaELbIXND8KQ7LPyC4u6tEF5qIqQzcmoEIw/ySAUPo+e3vWYCG
C/WujbvZvR6XN+IQEyaVZ4BwgjYJlzOanmmg54R3iKvUdFlj/uOKbx5J9RUivntwk50719vR0f1T
e9Xn2wtoMca/SoOvDD2EnGBc9bIESXgQ/QQ7DpRUojzwX4p1jL5z1o7FfW7cVD2eaR0JjFlcVg+0
FqDtis+sG8K7GtNDE1U1FfVMQFWaX4QXZfVuhMTjj7Vahq0np2WdTJxC4MX9Wugqv/CwEzsZqN/o
yXmJ2uyXYOHGxW0xeROrEILvXIsxzi8BRAdPAQMyn/j179sbbbMUw18JjeYVMN8WF62Gj20jnpYS
FJyVv7H+lvUx5Zob1rV68Lz8onB5Lj15dhl9Vxf+bqBbmWjbDIw4wOsEIH4RMt3zUh71hKybLuj/
It7f9341oaQBaplNPAISjl7+YA+agw+tRo1ETeHG88/SZBKaeNJiZTOERQhy6bFLD17guBclxvV3
yNl06EaSPaCPAeITXEbdjvmztxs8id64pbpLVdsJTXypN055PXY53ogr+0o8/qEH8cvtA2Y5vSaK
rvGXaGAMb/NKkzZpJ388RnhpHG6P/jaqMTTFmyspi7KS2JxGoTbQevK3aPJfVX4FLQdf55Wd+875
sVTVl9u/Zzls/0HPzdOycIIHB+0DDl6czp+KLxyZP3aQk5rZxs/YFu36/1fud/aQRSTjgkXj7be1
BDCmIyLauOFtgxsmD/7mIKsnkV/0Gn/u1LIkQQCqx/sWyIhPwiWmc1Ej2xBLpzjOwGnu4ob9b5Zs
C5pkcSl/rejV2kQuKMAkeJv/uhR37N87fQxG1vgDR5PJnbMwohMEWXqMQC5+AQtGmzhNf2SReBkc
Z6NsYDlGJnxunCmwYS2iuDYPnsBm9g9EdE5BWG7ssG3469K9WqKJT6idQVzsMq5z+HAVB957I3cP
ILApj7f32bILJvzMCdw5DDhWCL03R91NB7/wvzeMpIxvsbNYzul/+DVX6CV2yyouwUiPfksfyLrh
cW0fb1iAz1mwZig+XVaQLsxV2yR5FTzMiLLoSO78DcMQ0EtXD1UOcoehLte9GkBieKXDTXIC+kDw
RG/Jo0dvR4qOcf1FapYkrDhJF9pIgLhVvm/8QB4DBpWPMAoGCImiLWEFYeKGcdj2xTAOoK4CBQsk
aRWwjyKq37Wx/HD7VL09NAjx/31wy7LxGkY1SaepyPZSNuO+zduNdNrbuw6m9H8PHvVjzDzQm6Vw
pd9qlXUABLbvoIX2pemiDcO2TeD6qnpleX4XeIX0e5JCgoMnvPfcpFaue9fKMxOPloUOaNKWhqSh
pO6xagZ1QGyiNmK1t70GM/l/g370eTDp7OI33rGW05SoaPq0yvlwe3Pfflkyk9CzXH1WgskpuwRZ
/9T7kFgs2wcQaX7Usftl9LZyuLYtMIyb1tIXkzdnF292oEWmnBG6JJHeWCTb6IZZt7Vca8fFJIa2
q3aj03d7sV11tY1uGDNd+wpPbWxwtC751xIQ1n3kMb6Bz7NtsGG4RS9dp5gKAlHLPAAbUvOuK7tl
Py7OhvlaLMxEn0HpBKTIQwhRGNG9I834jNaoA+AbRTI5W9UYyykyGTqzFU2IcZaRdHTLr1BdPEdz
d2o7JP+G6APp+rvqGczEo+lx9Zie2uxCmHfq/OorVcuzaGoNpn+u9lmUf7ltFZYtN/WHo04UzRXL
cZnneT2Mvq9OTew6G5GAbbWuR+GVP4r9OgrojNGF/DUEv5f8lwd6uSHaD/zPfd9/nderXyDuCEZQ
F9EkouAzyPFOeSA3Pt7yMGKRYcrdFNYuc0mGfi4eHvCMjA+uA2hpjdTdU0n6AaAUR77rq3ja+WFT
HFgIexwn2T/cNTkT3YGcsmRiEKAykG71yIsoOLlZH+xvj26xRxPGEQExGDlVTFJd5wy6ctCwB352
3gN50Z5u/4TtdBnuavAFGDQXkV2WLlNYmWI6+hrZo9uj2+zdcFcLgyzXgjwnEELR09QM4z7TINgs
2mcRDRuLZJuB4bSIi+MraZRdIidHrW+q+x3vvC2UmWULTBQea0Q1C0KxwVWGx+mHjo47uub33dcm
52g8zqGeXVdA1b2pEzF4X/1MbmSF3o77mAnAc4BnikmJsXVQnOZg/o5yOpIFQAEV4fxlCMhzGA1b
3KOWjTbVga96TyWNRnEBjqlKRrjZPbKrck+KqX+ekQO7z95MieBirokuIWlwCRd33AUgodjRyPl8
+7RaTlJ4/f8rT1WWrBLe2IiLRyqWkE6tu3HwtqJi20kyfJVLPMgbayzRMDSfnGX86uE+mmjw7fbH
24Y3DFm0cS1pVRHwJDbFA3W7+hk8m/E5nyK5kamx/YRhzZHb9HPtTOLSxFDu9vPLlA9ndNJsBAe2
A2sYcovI0uucCLF9vf5pSPvOL9zfVRAc63V+ydz+vb/OGz7DMhMTvAYOhHguXY+kAwQEk6kUkNVs
n3WmN+5sy1TY1UxenSSIzsZsqCpx8QO9Lxz6yNepSLBkH0OozpSyeRDznRIHJhWaN7pLwSsvBu3v
kizFdEI/+sb9ajEIE7NW+qIrWlS5U3R/flsbHh6HcL6P3wkZvn+vUZ1H01xmS5yGjdvsOhTR91Nd
iQ3PatthwxwAxKESFVQCKm91gHTfVx5Vx8JZ7yt0MpP0rIYOcw8efpKixBJ+zvF6fgfdebIFLLf4
U2bYwpLPYbS6hKdtLNYdxCbRMBCN7d5Z5AJR+622YssGm4i1CPKGNekQjy+s7h/9os3xXiRbBGG2
0a/W8coKxjUUeTXCyup+5P4Ory19bONqs2fGssf/qWPXrtODyT5Oa/RohmgvlaNO5bql8GsxYhM7
MjHf6ynKTYi+olOXT4lu81NH9F5AWDBXEQDh3oZntUThvuEvWOEpX7n4KeUtT1cA0ZQ56dCpXU34
w0jI79t3hG1G14V8tSHSUUWvFkhHMQfFqB4yYXKJX1jjLYlyx2OeOQ+rs7X7liNsIgdnvQhU1lae
ZjgBZZ5/5HlWJ67XPnG9leq1rJvJw8o8z4sil4CDFSgr2CRLBuo9+EtzzHj2DuCcfsOd2CZjrBy4
1ppcQ2gtDUd5bESxb+X6LcqjtJnYfUlZFlzN6NXuXKU548Lx45R34dkt1NGb+QPQ1J9vb77FWkwQ
4dCQjNSsgFIqrr4+KQBLUjsZZ3mWjJNPN46YzeYNvxvHc9FnUGZJp0oPuzbs/4naees9ZBvcCEB8
JPOhuDFFKfcyBgGCzNc86Zqu/XLfEhle1+2vArLAIqVliXIa7wU/rbUMjo6rqo2+fsuJNfGDHt4/
eT+wOO2q+BILKIjKpkkk5e+ukUGu/Pe3p2JZKhMauAT5ukzVyFMlXerseEPFcmhU34qNiViOk4kO
LOIO9BpcQ6r2qu0j+9I5apS+Ei0mdl+wb6IDQ4+PFQULRSpG/aEnzreFBhuZLos9m+C9eZ3KpUCL
T4qi5omH9FcL2NnqKDDE3WlvJlKPoHuaiwnKwTlEvMF9rxJQBSYz/MWGT7JtsRFArSs4V/2uxQ5k
fb3ru0qkXeBuFeZt+2sYMuA3TTkVBdw31BlLsMdPbZFUeQ3Arh9KNW+EmLYr6Tq5V04vy6VqpyqK
0sjtGKCf4WMMvdLV8Z6IEMc1VqermNNtm3h7SuhNMn4LAMfOayonHfuo3Gmi+4TkzqUv6P72D7y9
I4Hpwefek1IHfIW6XFazZG4X/TyMmn+6b3hjw+uB8ojODljHx44WByUVKOJwIcV/7hvf2HI8iia0
KQgHimBAEe+7sAiWU94xfV+qJjAx4ODTyPwx5ksKWloEN4Mj8+pBtA2v7/IYgQnKbCiLZuE2azoF
1f9GP/spdbgRoln21oRkDngx9tGq1rRW0n8CJdYEhJW/RYpjO5rGzSPBiJqVOl7Tommqgzcwb+dD
+uCUNet43+E0b56m4wgo0WgI4WGSgy/IZyDE35QHup7B/+LRgKf5t201UxwvoXbXNEc6GTmIwt21
7dLsNcCCp8hx9G5lgZv0JJL7mXcQs+9L9jyOXg8RtTJEkSHwoad210E27yanFlTkXrimeOCArWWY
s+mpqOvmvqNg3kvdOsk8KvI1Ld2ocE9zqSjdMcAatsJay1kzwX2QeBXO2mqdFnSCo4Iq37MGS+7h
vtUx3KDw+kxNFcQLKlSBpUd/SLQZb6y8TSbKvPWEq1H3KuFDHBSTQHOn05yGhxwvJqfKdplDVdKp
8mkO+UdRotBUAP5B7tRX+g+CnbhhBzTcmg4Zm6Z9FwvtAC3cedPG0lnM1ASsI4KOS7XAhohbngFO
PVUU+VTvXgknk004XtYhy+N2Taty/VMz75Br+kdFwbvbO2/5fPPBXDlrhfpzhs8XsTxqr+2PhZev
Hz08PO67Y81H88inpuvAXZ/SSa1H2qnuOFYeOUzD8s/tSViMw3wrl4P0WinxC1wO1aEkUFEvUe7Z
OMC2Jbr+/1U84tRlF0tar6DcIMOxiHua0L6ZdjVq0RtL9HbsGZgg83mqW09VpU6JN+q9XqtjFnrB
bmxHSJ7fh40JfCNWWPwsr9us1mmpVblTfu6eBig6b4TPtj0wIgWH9DV3dIVsi9emEia/11Td1/Yd
mADzykPeQK3RnHokE++HOW4fIFW6Vamwfbpx05LGgVR9xZZU9pr8Wv2Gf2VKbRFLWUY3ceVtENHa
I9GS+iL0d9jkfhdLuZUhsI1uXLKkqGjbuHJKUYFyj6SuGNAv7ta5tBx9E9ItwOztNdmATa1kHx16
sEG+9/Fg/a5YFNzX8RWYaG4e+TOoIPIxrWiokvaaiWCy3qjJ29bn+v9XxiuGTLUayNi0LbwOjcM6
S2HMW/AU2+iGSfl0rhjP5ZBGcyuOoPrWJ7fW9/FxBCYQeoZwBXTkmUol8x/LZj0DOLUnS7mxNBan
4xmpE+XH3rC2VKWq5L/nvPsUNPTRp+oSN1tFD9tPGJZFax1OHG+sdCwgVprR93O/ILNBjsPsbLxQ
LD9hAqHJtCJH5g0qdbrpuQ2XS+4Vu25gj6XcrMm+/SINTKjz0vRFgKIKpjFVy1HJsjl4LPMeJzei
56iUQeIUufu9cOr7AEnU5O8hIWD7mq1V6hdddsyGIXpYu3xLWsi2ZtdM1CujqCYXWlUZ1sxfIzcp
uwJWnUEmXFZDdAByuN64Od/ObAX/QVrHQ6fXwe9Try2iE0otQQKuT/mw+KxPrpdbI7ZU3C2eygRZ
L6wVeQvezRTaC/9AAiOtMHTLho343rZihhvxm9JVbUhlumj6kXNPJK1SKBPG5Y82bA53hTF/G3te
bQva52OoS8EgIUTSJflESohgACZ7e3TbChkXdAtILydkwmZA/IwM4rkSa5TEOt8qUFmcoQmydv2l
CqMan4/ep+7ixy7ieLHJLBPjbL7xmvxLpvJqcXxVEi2GuU9l2H4uq/m5bYoXpKEeclYcV10ex7YF
7d1wV7I0MNHWoV+1awxq/xSkS/+DYHybxGF356VtdgCFqh+ZmphMdQF+F0Sq4oHW4Mq8vdGWfTB7
f3ziCs68XKZe4fxUi1gSDUd/5+BXA3m1DbpDY9xVwTDtBp6fQfLOiiQsqfx5+9sth9SEiC+ZDoNo
1jL1lQewbSZYWR69OALjvh8VfN2Ity2HyYSJg2WfLmsUd2kb4YD2S+zsQgib73MyNGm59vHRq6J1
74hQHXQZR/v7ZmeEC6h4tmWEp1Cq56HeLyX9o93gxQcP5e3xLV7KMUzcmccCZYmhS9emS6DRcQyX
7rfPqzO0TjaCBtvhMoKGsA2gA9TQFj+BtiMtL7zOvt7+etveG8HCoqGMVLpllzpz9DGn3gfg1H/l
MtyoTrz95dTEifcg+lygj9Sls+i+6yiXCSV0qxj49rdTEyfe+YrEAdNdOpLZO2RdqRMGRe8jCIPv
C5OpqQA55M4k49mv0zISQRIspZPI0L8vEU5NXtQyaPnft0S6EuYca1W9K2sRHLRcvt+zu9TEoZfo
eBwr4raoAvrQAlHdwW2dLInkfbcnNaHoXbdEXpCDGbMN8vg0DH79KILo031ffz1Ur9weghYF+G5Q
p3FMjlqtezJWH2pHbADzbGfTcAxoYwfvZrg2acGiHzUtRSLn/MPtT3/bKdDYcAolqznk6pc2pZH3
KajYc07z59Fbhh0vyo0k+9sBMjV5UFu+elBS1QhXHRC4QtPK+YouKLoHMUqTAI7bJL4Mxy/V4hb7
27OyGZzhLGI9UqfyWJUygQojmTMvIQMPEu0sW7e0ZVImMj2L2oU3XtykSJOfhK8/hOv6PSDi05LL
44B2Trz+Pt+ejWX/TYC6V3iouUd+lapcuQew67uYzbLF5mNZKxOXLrinC4XOz5TI8uy0ct+H4tF3
xcaVYFsnIyRYC/Bz9COG18gX7EL0BqdK1d4RtVPw4LAMPO8sYBfe35dsp9F1nq+MEajSxee8RZqJ
kk996BWJH5ONNJZtrQxLdKDh6gpXNOncBGWCosVTWMunFYzRGwGU7QcMcwyQh9ZAMuIaYky9J0qp
R8md4MxUwTbCANtpMu7oKzWr4FHepn7co+k4Hv3HXDvrffdoZFheJ6Z1joaiSet1+igG98sAqve7
zMBEVmetsyIxUNap9uo8BS0xPxTa1xsrb2kNoCa0uigH3XGtuhT8Ml+hfnQeVfY/vrYvtCl/lteC
DSSbCwld7jJAG8r85fasLDtuoq6j3A/JQtoaeZa8fVoGFf+agCt5UeB23piaZcdNrPUMSKAzBbxO
i7yNvsZswtmtEEp5Gyfq7Yc8NTHWTi880auoTecWZXKSZx9F3T/lXokOGvdcTXKLScRyWZl4a1KB
T9ur8UOTJk0SVv1xcby931dfRu1tmaBttQwThHI0cMtB3KZ9zkmCXESegJ3tdHu3bTMwjK/sp055
yKal5cL7BEpVC6SqaJc0zdjt1TgF94UMJlnp4IW+yoms0hXCRfK5gqpld/SdWt55psw+ll5INK53
TZVWlfMQDpC8mPjnu9bIbGKZVeSVfjs3qUQjUwKa3ksVrBAzKbOXIdrSK7DssgnobufJUV2LOzXw
mlntiOui6kHmYvh0exK28a8H4NUtVI9VyV0XEYhW87Qby0XtkFPb0qe0jX51Jq9Gx7GZXGfxqrSc
OvnQFkN7CtVmE45t9Ov/X41OcxLE9aCaNAN1t0avY1EfpxYidxv+wuLyTCB3oFpnXuXUpHE0xAkb
FD34ne+e3Cr/577VN2yYisCthkzXqdtWv5jvksQLxJaulm15DBse6FUkgmPwZmnJYwDZ0T11h2Kj
HdS2OMYFisMY6wFyl6nOm+6AeKx6QItJfxa8WTbW3+KETBB3HYegZFJunQbd8Oi2CIsp/6V0vKe6
/nR7AyyzMIlGh3hecoJ3Yjox8U89Lnt3nU6KyI0ow3LjmFBhVXQQHkIvX8rJuAd7w7llaucE4z7v
5//xgb2/bxaGEbuDYELork77FUUuGZ+uV78m1cZWWw6SCS8bJVGrWOY6Rb9sh3puvSxlElett3EJ
WFbJBB9kSlQsKNc8JWoZH8o2XA/uCOaGUDvZp3Yk5RPo7rfiJ8tkTFYWaBrn4N9uBMqkcZD4pH7i
eXxf8wQ1cXJTPfEeZd4mFeiHfx6rFgQ2nN4ZVphA5ylqVoZKBHw1FL1zT53i3v0RFXIXT/VGhcCy
OqbospzwhhuXDg47npt9cI3mmyYQh9vn1Da64ZF0U+VTDo7HtEJyfR+zLjyUqow2jpHNlg2PNOax
RLfQiKtSgyR10qCFz37G/fDzro83YWZCyGwQDQQc2vq5XtBmUKPYtOHpbBZwfZS+usnyZnXClndl
2uZ0RzJ/nxXhMZsErhqUByCred8Urj//6mfGZSwQNrpF2shMJZVsdeKq4Xh7cIu3NsFjxIvpWIZz
kbadX+8CJc9VpffBQj4Ld73vXWuim8MVdFHj6ubpWHWPgKk+oEXiYQDm4fYULOfTxHgh9ZJ3Kpzz
tM7DsUsgCzJV+yKizRZO1LZG/r83IIbQUsOXMU9FVe+bGkLLTevku3WizX5dwvtggtREWwW8WEQO
BeHUBTPQrnJztu9R1n24b5UMOxt4FaFdUuRpEyyPgA/1BwcS9PcNbqJRFzXrTtVMpAGfXrpgPHG1
bikjWLbXRIm5wPtyWvkCWFQIxzVypbtukVsYaYv7MQFiZTixZgoXkXK/etDEPWmvQ45qi4Pd9vHG
HR+OFZR8AEAEgi74zFV/qf3m2+0NtX359f+v3AKnAnK+OVD21Ryd+oU+hv705FXkf7eHtyhFUBMX
Bqp1iEAJKdLJXX6UjUpWJpJA/eyWz0T6CQAbuxGaQQv+e/sXbRMyzKzztex4S8g5rNR+rtWjH3Q7
sTQbUZ1tK4yo3SOzo6cIw7e6KxJQJE9JQZz7+EGpiRKTBWC4YGmFBWSN87FZ5v7E+3wrprZ9u2G8
KJ2Pbe7F5Bw4zbuc6pSP0eH2qlsuMRMiJholWqE9ciaBCzblSMXHuiw+BSTTiRdDd0qMfCPgtczC
ZCH1xlnUQ5eJtKYOfxnCugVwPW824l2LlzZRygsJZ3dpA5HmIeprbqO/0S78Xchp747sLh5VamLS
shwmVwMYnrqsKVrUtiP6cQDL0Zpk6yrvu89MTBoQvVPkjjM5i3kd532Gm4DvI3onxyi0yf7tOFwC
DiasEQ6TCAF8j2qIjIzi0+3jZDFiU7bZ1ZMroEFFzmUhjlcjVpl4F47jRqRrO62GEWe8DYBPwSar
th0TByQqSUyqb+PKD07IAQeI7oTeUhOiRn3FBmTLce+EY/8CypbsYc5XcgymcUvV1WYQhlkzPkIB
eFDk3GhXJVGhNABRW8zLlp0wwWkZjaecZJKc1zKDPuDwVJX9Q+vI+4I6E5fG48Ev6qmIz1c5dM34
Sz2DE7dY7vPWJnzLmRfNpgYXJ3WWJz9kf+q430KWWjyFidfyPK1yJjNyXtARAuj8E2jvsoTK4XmI
mg1fZ1t9w8hG2oNlS8z8XJb1YynYQ5Ctx6Uf7lwe465UWegPk/Bxma0jCtkiFyfit1twLcu5NMWk
QbdZSyQl4rPsRb/XHGJQMsi2RreIVlATrEUrnEoP7axAZkbQGmv2bCoPVXzio5P0rUwm/t6NymTp
1iSefkT++BRTsefhixe9X8qfjB9z9KTf9le2qRom6MfQ1+rnJj5HfPk6ZPyd77Mft4e2HAETxkWH
IecaVOfnImuHp6iOh72bZ8NpaLKtp6HlJJtgrkoGYCsrYeNuMDt4HEJcgtMXwprK/QiQDMhKiquU
+X3zufrkVwFnRzPlSt/n50o3j2Qmj2uh0khv1fFty2WEykL6vFjrmJ/XsDqqrNpFQf0d0P4/t7/+
bdgVNdFdXdhkJdjK+LlhQ/dPUefjacRVmywQvTqGQG4ekFAsdnUTOTtU6rZSM39v1f9iB4Fr/veq
TQFVURMoftY0T2r5oV++8Snfc38+konswdmxywLIJuturxFK11W4C6qHUh/rrER5InWyHz5LJ7E+
Cw5C++GDitJxzPYznfa3V8ZiAiYgTemuDyRl/OxK5wG8JB9nROIb5mU7oIafyiHFV+ZTH53Zunzy
YwFVOQJMOZ2/Ftd05O0J2E6OscTQg2Jrzld+Dib6YSqiSzM453LeAuxZMAYmYymfkCOpYhWdh7L/
ULfTc6HVi/CCdCr8IMmgZAjy3V+3p2LbC8MdRW3YOi4Z4zMvOH/MoHP6bZ6E3si1vb0bvglDY/Wk
xlpCJ2EFd4tsBB5y5Tmv/W9c642LyfYTRk5sXgEjLgmLzm00Ps5R9izzOjiKhj3NoN+9yxP5JmAs
cJAwLLM1OhdtdhCdXPaVcKq9G3G6caTe3gffRIyJNh9Ihob88+TIMil66MEMOvhwe5MtT2vfhIsF
69C6pTPwcyScb27mNOeM8D/g7Ot3ThfzPZCn8pRL2qAthfZPg4Aox+2ffvss+yanaYUcjQ47h58h
CPTZ9d4F80ewLaLztoFuhnuQvbPxQ7YFNAy/8BzaZznc7TLEaqd51u8WH5nj29N42+IB5/63U0XX
jicZWuPOUwOk1xyhP99bWXZSrbuFZP77Kn3LcRumGNSa1eGAIGhoCrA19gk07XfenJbOg6BNMofl
Ic5SHV59dR5/9P1fgE3tIHey6+oXKrOkX+MdwszEk85Tro+uxMbWcl/578n80vvRvm2+K3eLu+9v
KeSN7zUhY6oLxwwc1wjI20+LREn1cv3MiVWHUaJlYK5ObsCQ9/i6LOpD2LMH5NXw3BCXQtDk+n3x
1vH2sAtvfYnhA0Th5lfW+fjsR+UjPiXk7Z6u7yt4ZEq/opvhiBvNFes+qMMkJFtU7n97k976XSNA
GTPdl0uNHSuLCpjqC7AD7ir3JeZX6WOYucmA7kY58mTND7Hw925fgq+PHVWb5lJf8ibY1biV8Ge8
kEPpfnDKb7cPrGuxB5M2tRMgViSrG5/n6uMC5VC3RxcKLK9d133F2gR3flEem8Z9uEYGgX+UYAtd
4o3XiO3Xr3b0KnSDikgz0vka0Dd+nUAxq0yysNiydevRu/7sq+Gj0l0bWaxQQlE/2+Vn5rg7t/zJ
1QPzj0PQnWX3oZl4MjX/DFFaZeW+WxD7NzucOpCIbuRm/qba3tp+w+UQVwofxDLXUB7lBcdN8AFx
vCbNfE33fW3d/AnS2HXtYPGHQ71CBVMf++BbXObX5V/4Ga8N7L1bfkMnQLLy31oe0WC3X6fo4RpO
XA9Rs4L4lF6PyPbBte3O1Y5eLV+++EqjKSY8k7A9xV2pdkWUbaHDbYMbrlJFRVaVuWBnHuQv4zId
PTHe54VNNJ7OctayIGNnPXRzEtfhxR1Viu6SjfEtn25C8jo3c/W6Fuxcqi/ARbyUIDy9bY62kQ0P
VauWO2GRs3OVj1MSe+zRoc2722NbrlgTclfHq+dGS8fO/vCgozBhWbiT6O/lP6Q/Ia9Njvf9zjUC
e3VqNHfrxnGx+sEQ/3AgiLsHK/SlqqrUcTyesJk9oaO7S27/mm3FDA9S1eBG7JeanVleEBhQOIAW
BDQK941+/dVXcxnrSnc+EPPnglZddcjLtQH/W9mP3Z1HyfAN3FM16HD88FwMYA8iHMXZOAJ37u3P
twS9pvL43DVxkLkLO7vd/D/N/bTX3VcfF1wn+MZu29bfMOMGmgXM9eLgTCANfRwpjfYqY/7+9gSu
u/iG6zQBfWVWtMoVIjjLiX6souajoxQakoKNR4FleBPOB778NiuZF+CtEe8IGU4up0+x3pLHsKyN
CekjI4qwAaH4+lbn+0yCYCwqo/taC30TyxfHgtWRyvHxE/tnimKRUP8+vm7fJGZdq9KVywRcJnRh
SRLFskB2aNh6JlmOpUnFWnl+31YTzsxVw0M9CneJxL7o3QU9MIDmXObOCbfyaLYtNizYDyOfzXEV
nLWb4JW/9gmEaG4fTtv2GrbLxNgGRYWhHcbmxJkGJBGW6r6Tz4y7lys5OSTm3rnq2vOaTy9uVT+I
YIv12rYshtnmudcO/TLSsxrZfonHjzV+xuVb7Q+2pTHeKFG+jAxiIP7ZmZogIU2T+kPB7lsaE8iH
1c6dsfG9c5ePe0+NB77SI+3rjeEt3/4fEF8XdCroFu88reyw9vQx08GGP7as+n8AfBQSMkOc+eeg
Q7N34dfRrl67+rCWXnW461CaVJ8SdctqoMQ717J7XF31tO0UbF9//f+ry7AtZqA+QByKczI8AwT9
IfbWhM7Zw+0vf7uE5ptoNxeXeKynxT1DSetLGWTPDaX/Z+67luTGtWx/ZaKfhz1wNLgx5zwwbSWz
nFSyL4ySIwk60IP8+ruyuuceFSUW59TTjVBHS2WQJIBtsLH2Wjto6h4HL9pZmVhJx5eWd2a1xE60
1pSO0FgYxcYkEPxMGaEr4XDpJWZma3HNLOHE5DyG5X0BiGY4qmsUUbb21F0V5SszXHtmvk1V8Ux0
0wTz7afAAvsmKOvraKuhfrfi3RY6Q7g9s2E7M1PcaTad6Thukphuvdi9gmBn5tdtunEsqJ4w/aYO
24MjwreQtF3JUxcWaI6Mq+u6SCKvms4xVcmDp5yR+WEOSpfX2fecgm1C7ReNkqM5j0q+RXvtoXLa
lb21sPpzQrWQ5QC2QkPgXDbVrijFVRoW7yUJE9+KynLjdq8Na3N4HJG4HQKGeThL7m5br0HqpZ1v
QCyucYQtGPscG9e645RC5gyz1OUDGu/krdTjLeoAb1629qXxL6v/kzOZMiC9wKxrzsDIAU1DyvTc
pbo58phlx5c/YmkjzSwd1A6dxLW7wf1BK3BsrvutyeI1Bq+l0eeWTqyM6ZEMZ6d003fUCLvwHcv1
XgW24HPQHWgOK9sjzXBupdVcEahABU7FX8ecx+cEkHLqRCxsjakB8b6jrAPIS1fMa2Fh55A7UTdl
Brljc+ZWmfjQfdmUI/3C3e51OfscdldlpTJ5lJmzE8nbkVp3LfQn8tasJYwL6zoH3inWVXXV5ebc
9+xyoZv2+9HB4fXlPbk0O5eU+KdtnxNJPZ16/dnxim2d1LdFGoLo8XUiwHyu/d1XXIY67/pzTFBT
RTcRWkCirllJXxby9jnyzim6phWa1GdjN/uYkmvaGVx1jLdxXL3qbprP+diYsJ0+m0xzVl0bbYwm
x8hNmB+FdOWqaWl5Z2bbV6I1bLTqs7DKaCMi795S8bR7eXWXBp+F5cqFCLMiZXNOu+4LFHcidPmi
ava6wWfx2JI9QYcPBq+K/rFkbe5b4Ot8eeyFbTkH22UppEDhGptzkaISrCoErHaC6y/WbgF+f8vN
5xC7TIzofAqjBlblko1QEHFsxBsayruElGcB6XIFIIefWa8j9ua/oO5MkUd1jzeSk5vsKc+tIxo2
16iPFhZ6jrczaQm2mh79SQ1p7hxBv1Kvv395KRbKdHOU3YTbtdGgs/Qc5v1WGn3sbLElVXPgMDZO
0I9Qr/UJLNjzHHCH0hyivJfXZ1KrcxHZ+w70RH3RfWJq+PDy2yxN1CwGo/pep+B1qc/Mja+hcnRb
gdDx5aGX9uzMkjs7jDVgmnj62IDbwlQeaHNFio5JQVay+aWnn9lzBiL1SluZPitqZ2+ZTrLj5cLk
dQY9F8Q2yikzO7L0uRvpm6gwx9YaPr08NwsPPsfYCQJW9ayM9BnQhm6XxA2YIGAHKw++MPNziN00
6Qo3Wbg/aer4M9SIYp8S8yDLeMUEFvblvKnKDaUsoNtYniHXDZzavu7MzjHh0SJrFail+bl88k9h
GL4mxZWsKc4CdxxnTdMmIDR/HX8sn+P49DBdGo8HfY49GfquHqFeYH3m/RptzNLTX77+09OncWqD
QF0U54yYdNfFkzhEbp++cvZnJhtCxxfIDladB936CUffln12xySYqtdZ1RzFV/SCKVzPFKi6xmj3
gKZO4xxBlBetFdWXbtzmQD43lQ5uVVt8AihQMg/tAeF+BK9yO37sJfdFerKt96T5WhUMhC/1gcZQ
VE8OOrE3YFrwPVLssgYQZHNVx8MGO5Bz4jtdtMEPiTzetuYRf7MiBfTcG8yLWLuOXbKsWYxndj4p
VHqzs1tbeDo39x2YgG5WxVMWTqhz7F84ThmdLJmfgenYl1W4F5bZM7u6olO5Aa3ux1f5nzn+78LL
XSVtmePmsOPHrrG3WTjJlf2z4B7mXG72mEgWtm0Ox48MqyudKzW4n0cn/OSRdM3HLU3UzEPANXu6
7BTeoMu/c6ruRguiWBJ2kDkcRBIA16940wUucD5HAPZGQwXBbYqzZW4IsU+uZr4ZnjZbbr8X0uyG
4p47JW5Iex+l5ldO48yLAF3nSWXS4jxGOa53qYqcfTq1qv1eGTror+APXGsT+f2KAZb23GEpGeI+
EPT1IBDpH9wivJele1NT0C4K+bqLQCZnbsslk9CxHTlB24K5roaey0ZF9hph++8Nk83Rkm2egKjd
6cYA8GnUWoZS7JrSOYKi/1XHWjZHDtU2mMYal/JgsN1P2oEsQDie7aJ9VVGNyZljUaTTMch7eGBZ
zk4Ycuv0yVp/1O/DEZsDfOgUeY5TeCyo66raGW9K9xLb1X/ZlfzeEKFT9Xzv9LyBx5IjC3RH0cRU
fakTawManF3TkfdQv/7y8scsLPCcD0oVTljw0mFBosMRzfVD4Iqm2iq+Vrd46hD4zV0mmW1Q0lEb
ByuEvclJ/EvQALLGjf0UtNe88jbgURv4e8bVoRf0kJDIV6Pya0SorBx9Mr5/zXvyOR1izFw10jJM
z41l7UIlP9qq3vZT/PV1w88y5lxMpqJKjkGan7KKv6nNtON9uQYa+f1m4GS2jRPu9TxMrTFoau+U
irzcJR16GJyMvrPRdIMuzJi+qpbL5phUOaVD31E1BS3Zp2N2brti346WP5IvNBLfXzNd4Ox8vrk7
EVa4K0unwNGQg+IFBCGsXmT7iJXpKy3/MpU/JYukBM3FOOZTAFGTamOyITs0rlAryeKC7c/xqM4Q
Wshx2zGwIy2CIQNL3xizbqUssTT6xVh/fva89Tyd2yCeQrn7JFNNIa00jduXJ//3o9P55HPQUOTM
g6Bpl4yN30T2VZWyld3z+1M8fY4EZv/J85HV2nHKoNcp9TkAdYygmPKfcXu5RqtsKDuHtN1QB6wR
dtat+MqlN5olLWHhEDtFO0RQpC6YWktcBuVNOB5enq/fGx+EVJ6vhiQyR7fw2AW05dyPM+EdijGl
OzevydH1rPyNee29PZ2nDHyUfUlBNROMDQ1vs8Sqj6wVaC+o0rUegKXZmjlkQ0TXW5J2AdRtu9S3
edJ9cRSvViLK0vDs+XRBRcIbAOprgr4dPL+kFigAwnFNn+H3KRWd5wuOk1t9Wk51AM81QoW5VHWQ
hp114F5cbakjnJVSwtKqz1yuVVpFN3nRENAEpOgbLYbhEPc930xyKLcWVFg+VF71uuo7necSYEfQ
WJSGnopyYNu4g8ymLvuV4vLCq8xTiRoV/cpMPT0x9wb0xtvM5bcXIDTvnc8Qkd+/bCa/zyToPJMY
oMUHSBE+pW+NH7rpZzSAQPDix8ujL1zL0jlg16m5A9YoDK+hEQRsuW9y+5AMnQ/KM59n7bm6oKWO
cdRfNeXVyx+6sJXn5JLFOPV96bI+kNOQtBC2S6ygSt219o+l4S9f/8nNj0niRK5wqkAUOs83UNVg
BujYsFtZ9wVb8WaGnkJSnJicQwohj/YAVX7rCPPB2XzMivJVcZB6M2OP8xok9VEDc8ylNe2lUabb
hBH6C17n2r1ZYuWmWd5BjrEPwOp6q7L2vROu8YsvTc/MwlNmTFuMTR9Y9KKDU06bYqo/8sgEYRq9
fXkHLRjFHDKrqgkMnKLtA2+gO3vU59yWG2Q6r0oU6JzFcrCBGShk1Qe2bd23ibnPTL1yMFtwGr/A
Zos4RCW17gOHhd903F4nGfyrba4ikwcqS3YvT9CCDczZKnvKIscGOUlQyPJtY+6TOFxx4Esjz8J2
BoXKrvViesplfhuFZsdz+Tq/MGemDCk3WTFG9ASMdYZUwz5OTr5yUbfQjETn3N4pxI1iEWJwyLYb
EITFDwN0oFrNfQkdtq5J9palN01t9mm2pta6NFczM3ZoPRIQJaVBB9kmv6k8CeWvfE29cMHQ3JkN
T5GrOC2Ty+hkB9qwbUPk9ykhdx4LX3cYp3PELO+IpUNXkhOIt95KYb1zu3Qlp5Vwx78eYJGaPnfT
SekMBUCgaBpSOryJeeGgK7V6LIqk2o5VnmyHrDDwr8o9ZF03rnzqwpLMQbS8JUU5uSE5ZY06Ak6w
RYv2u1fZ3BxB26SNo8B2R08hdR5angUdFGZW/PWCw5sjaJVlRttBA9iJK/PFaeW5zIvrsQ7XeF2W
FmNm1VaonaiIMC15S+/LWt8CCH9D8n4DY9mmOajQUnOI4tLdvjxXS3mHc1mfn4I0XEhXFAwv1IKU
ayL5XaihSWkReZi4cxCF/WHI3DuRp5t4MgcGhdqXP3hp/WfBuwaptapCm5yMsB7jdjx0ozy8buiZ
tUvQWeVeiqEhi17jVoCC1nX8+vLYS+s/s/WyFj0SNEFOaQk6Wpu/YYn1wYHMxcvDL0QlZx6zuQa3
gsfJqRdqX5sajj06NnFyKMPyGty3K8WDhbeYQ22TgQG/W+MtNBpp7DgKPNX5dWOvvMXC2s6htnXP
LXDiYHg5xVsRkysIna2Ej4UD+BxqS/KC9RnFBBXkPW5/unj0y/GdgjhzqGPwl60s89IbXFz9T1YB
agCrQrqPLVSn7y3q/aiG4fHlJV6a+5mFsxEtY3WCyYnzYldFLlRBm82QOruXh1968svXf3ryaOxi
W+g6D9reAksgc+huips1KYKl0WdWC4FqZ+hSCJzlGoIWbiTjTUajNY3epamZGW4cs4GTOmEn2YWf
HJa+4aY9lK5ZySYXfOscXdt51WB4j73Topsuv+nbt1YLNoTwA05ycfJVpO6KA1qw4jnEFsqTsukH
7B6ncq60tE+jbE9dJh8JoW89L3udFc8RtdLSKZFOVwbMlj1u+ax011aD3BGLroHmF8xtDqqFgK0g
Vk7xJtnBCcmORlWAqStV4oMWxehurUCwsPRziK3nTYkq0ykNJDqVUR73Pnl9c9SDeV24mQNrVcKc
0IpyHK9D8HGireaRK/U6QTY6B9UWyoSJ11sqYI1Pw4/gVjLNp5fNeSG3nJNNuqwERYnB0INuThyX
uTbpN5U14FJ7ZbMumPRcNdj2IJriVd10atD/toX0m7pKJ4+vhIKldZ2ZtLFYGtpUqqDv1HXDsh8T
2ix9kqzxPyw9/Swet2JK3SRURVCzPI/9MYuyxo8AQ37/8vwvjT8LyBkZ+iElTRborLGOKQcrs9NH
ay3kC6s7B9WaKG2k3aRloJT+DBXEd1zZdxpdw8Y1x1e9wBxXm1nA2OemmHBtA+joyHris0S8LtjM
QbVTVfY4FuTTyQ2nXWXUvQf49EqmveBE50LHlZcTaLBaReDR8F1mkyBvIZMwMu+mju0HkuWv86Jz
bC1pPK8EuRs7odvC/VKItDnZtXIZdC5RDX3dIlx2109BGQQ88Gq0zoK6AJwc7FJmr125xry2sEfn
4FqTWaSmkQsbyMtzycofed58fN2Dz8x3AA4SgHUJtUH0sANuadwNa4YVBsWl557ZrodGMuFBgjgo
mfgGXZIjS8grh56ZbQ0OjJCargiGSQNrDw3FA8BVa206C2Y7h9W6ra2Mwak4KExTfpZlToLG6sBa
7WfSgS4xNHpS+ToTmyNsedyhSQPTdOrCZpuh4dQHVbi9YmML3vkXNC1PRlsM6MnyOvAWtEAngKQh
xf9f3j1Lw1/m76dtr6A82KIXFzdxAt7TB5pfKJA/Vm6WJX4FL+2ubNOlD7p8/acPcsGc0xW6KQNX
Asvp1TLexqE9flKsXTv4L2RCc1Bt2CSpqhpMlZN/k+hord19T/alUZuo6X3RrbVwLLi9OaFl0vZ9
KyN8Ds+LK3xIXeyd4aOTWddx9O3lZVmwu7nWsgRNzjRCHSRwBn1n2/G9Z9lrXntpJWY2XaY2HUPb
SgNcix5ZTCGKxT5O8pXhfo6tTV2LZaHH4qC1oUpvWcrZgV9qTZNpwa7n8NqcGbfQIAQIMpVAKtr0
7dYBpt137OlHE0I85OX5X5ijOc6We8SWYSyTgKn2kwuiHLd1Dnp6XUMBncNsoUzP8wyo4CDVw48B
sXKiYqVovrBz5iyZugftsJUkSYB1uHMtkvpubtZKnEuzPzPiHHpOItRdEtDRfC/7+spj3QEx4kYD
kPnyzC89/+XrP/mJWCjqWvlgnbRKUPjoErql2qzxfC6t6+xwHLW5NUZTi9Ht/J0u6p3Lu53IupVM
bml+ZrE4yWKIJULa/RSzKLrttdondui3uo3PfNT7183QzH4ba8yc2OvjIOr5+66omF/X7Vq4WZr+
WVTuQmMLV+goKFhstlYRX7OomlZi2cL0zCGwANmIyOk4PVlu/YYNLN+Q1m38sEg28eCtQTEW1niO
gC344JQWarTBZJIMZVJwAJcs9Hw2ZW+fVuC/vpr/E30v7/6qvDf//G/8+2upxxoy5O3sn/88fC9v
HvPvzX9ffuv//dTz3/nnQ5njz/xHnv0Gxv37c7eP7eOzf+yKNmnH++57Pb753nRZ+zQ6nvDyk//b
b/7H96dRHkb9/R9/fC27AiQDb75Dhbz44+9vXX37xx+Q6fppE17G//ubl3f8xx+brn78+lj+8hvf
H5v2H3+Aw+9PhwOMQiG56UjJLt55+P7Xt+SfENZ0GCVoi8VKFWXdxv/4g7I/ueQEfH0ELKr4RWzm
puyevkX/lK7rAX8imCskQZj9n/d+tjL/Wqn/KLr8rkyKtsGLPKHG/nV3YtuOwzkjDv7DYwgyv80o
jIO2j9BlWxm3H7O030At+o0VW+WmG3cJlHc2KnzDoyHzo8J94MJ2wc15SPv+Wn0CCP9Q6/YjG7xk
M5po7yqRAHPjZ7xSfoe4EAsO0iMz1agT6m3sRY+6C+trx2UZLtBQug2zbjO1TuOP6Sg3oYBIl1v0
3jbyshh4Q8v4owPAu+fcGc97IMq5aZ3Lz5j0G9L5z567bfp91pEfZf1B2Oa9UVMBeVGUoKkGWylP
9a790DdBRi2xT5wmOSbCF0rKvWdwOKvBeGVzYnYj72q/r6cgn7i1y0NzSEytt4pmetNNgEzE5dtU
dRI0+w5U36mjN1UV5mAjPXVEH1XXmxvAppk/un20GYtmVyrZ7pMmSlDfKvXBdk5FkkFJqg/ZNtmN
uvkUxZjJPK0+6srK/SpHatlnXrUP7cj4ndRgWobAtp8WY+vToLRNf2DgmfAHOTmQnlU/7CS+skzb
7NA/qLbVEFe7xtWftaUg+djGfuuqZmsI6JrLCKqy7LGm13Vb91do3u3B5VZux0w5fp2jlV31w+dR
0E1Wdwqc8OHXaZowz2O9bVCj3kwWFAzSmLwHHuk+rwfiu6b2DoppX0ytnznFTcPUtOdDOG7AMHOd
g5jW1053LYbpfcNSAX4zLLrJDp2JbrVTXnWh+oYGxSMQdRfVulMOkWrfG+ve15ddx7yTnVn2Rhfj
qVf25zLNzhzcGn2i0ARi7683ulbYKNLkfhmaTRbHAYr3w8Zj99alFaUPk01j07uaZLafVM3Hvkvc
XaKKytdZedcNe9myB2lXmY+6s9hCeoVt0M+4SdDh4CXFDynR5WBth8K1/La0HlzKbsKeR1vWhkdo
LH0mchdS+QhJj9gfihpbSXTXo2uyTel+zWkU6L7+WDUkOeL0rGAM4rIm2Git65wIwF2qCR8MUkOf
xSK77PT3ZV3eVUQ+qLj7iC6LB1WApr1g9o3XZl8m0Si/yhAbem1OtMyP8B57mpD3rOqvx8bdlwWa
bNv2HkrXUPNNvYdcdr7qrRbaieJYD+k314L+LlraMdUuyn1NgW00OhBhzs6q9rbFdN2CE8S3aX5O
yule4rjoQ23lQbZTfdW1yecEQrXbUEwnGXlXtUX1zm4r75C3FdkmxkIfCt84UEHaUuAG0rppNq2K
AtXknyfB7xMvfjsmrPeLhA9+4206d9tX/mDc75ZTfq6oM6LJln0t42wfsilIBnGO0/6+78AzpxQE
GtE4k7ofbSGPXhfvSp1+hv4h2ea2Awo67Oaymg51XI0+94arsnM+4kLkLR+wfXGz8zZpc+5rtatF
MW2GDyN4hVai+Awe8JdHFdSG14ZzFfY8i+W9EEPeFmzbVnxDaHSaRi/dFir6bnD6StzwoaHpudDl
zsZJ/6/89t+Kvb8Pq8/i8HXytS6b8kc7D77/u5/6/zBE00vz93/9Tyj8JUS/vUTP/wjK+vvjz2H6
6bf+CtO4evtTMuI6lBKPg9MM4/0VpSkTfwKnKjxBiOd6kiBx+ztQc4R2fJt7CJ+SCHaB1f4dqDn/
kxHCiXRtkCVA+Uj+O4H6qdr5rzgNUig8msTTQVJeAq03B5rbKdrRJsuK7oxwjI86n9pVECPfmbLR
fsTlMSqba1YwghAA/mxttE+caMOyDMGjb5PNoHDeMXZ7kw4m2TNPj37S3o6D5yXoIrrFWyWnGly+
hyHD91sT/bB0211D8hrKruZNjvv9YymTdBe7uj3EvtVrvvV0n55IfxdKNz60KTVHS075dcxXsBYz
Bvyn1wc3rRAusYkDDa/ZEaLWsePKto7uCEuLqw6wGJ9HpIUYcOjsx2scurwd+siEH6cJPTW09kuU
uLbj2NafeOcB9MACw8htNMDbEu3kB2Yla1dAs06Ky1MCWI1kEcqNqGyJ+SG/rcq4FagR3aVlojZu
DnZSIVPXr+mgTkWVvLNLtFJl0WhtQzr5wC+rfdqPPyYSW7t4mB4dmdfHGD0Wfl85q2fH56n/5fGw
cdDJgzm8/GV+JRMnpqki1pR3hkqQvtp9uXPN8IUSh24bsA+cPSuMtmkNeCgm59YBOg6NUuKkJ4ga
IXEGXwxUjuzcYTcjQ79hlux78OGdJ62jB21apCDFdwFVlk2cmx8OqvdbbGnlY+vlB9l7p1rJKrDC
nU3aL6IFPzuBqHZQlCloe2zT+EmS043nEXdDbdfc111kNs7oVgcienApyqjymwno+yGNip2cIg3F
91Uc6/NL1qdZkgSASZc4oN0R886qPOSQaQSb1F1R9/TGDeNHt+nR68ab9NjzsQI7UxFtkjrLj7ZW
fJuAivy9dMp2z9Os2BsZ7YauBfeKm4Y3Q1JZG9Uxc/Qc601klFo5U884fP96XM91GZr64Z3EvM2s
Qas8d2VT3JU5L69gOdvBctAcEvf7aUSCnoNM3CbIPPOx4QGy306GD3ka/qAZLY+d927QlvfBtFkw
ufAuKsp2aOlLDuYyx04vP0DCSe1+8r1/H0N+PnY8XYo+82acuDhs2K7rOoyT+b3jpFyp7bZM7lxe
fLDyAtU20NHfN1x8r50qesjRC5RNlhekOxD8kM5RD62uHyAxXdz0XH6yrbzdPf2Khy/t7KjUxyqk
egv2R7YRRf0+nvLpcWgHn4/uQ6Zx6TiM4myNw5ZeapT5ZW05kulogkS9yiNwtjXuuXWx4+ppBOOy
Crc4M4d+rVX+0CTFzuqaM6mc8b5yaySxHvOhSb3Jm4lfeTh2bHoHvcMvz9OsAxOLy6nA2RFdUY7n
uY43K/ugB89ODJBOt5Um5ZWhht60vdo1ciK7YYzcPaU9lrgYyqtcsf4m0s6Hkox2wCrMw7/9MOj0
5YiERODM+EvLYe/oKVZyoCBeGmz0XIjsjqU4tBiBW8YuTOW2DMHvkuXy7WihPzklUXKTxceqSpyV
Mt6v8QCZreshzcIuwmll7spkR7ustgp26zoWznqmuzLEzkCmbF+Fubx2jYhACNMgoRfpdExZrbYg
4RW7sZlyn0yNPNYpCBjNVIQHVYJcOxfmQDuSrT3opXT2fKdj8ZiHnnvp4ag9j9s5y6H6aofQQdC9
2ETDsI10PV11pCFXybBDISwElgmLOypGrwYrep84Fjghad/tXcv9urKGv3mcy1ZCFsGQliCZeV5H
bF0KSWzLHm5HVsBzSQvSvTHOeFYGRRmwkW8cbdgmucxcH8Kyigh73Mp7EGHib4fWwhnp5Ud6un+Y
zRB2E3hYkSpf0qjLfcJPpc2wMh44Jzxzy4bxje4I6Ngr3Mv6LIOQlCXi6uA1oD73umTD6949y7LV
n9TFXSh0sLRpheQEuuR0tKPAHdJi25Q4ttn7FuIhmXbFxmuV8VtrIkca52sVwd+YKNI7x5aI9ijW
kPk1Vw4z1Aj8BDsRXlN41s6yOt9NUR2HmEm+U1mVbGhosmudGr7n3o4RHNnDpH9YmchfwjvnwrG5
h9DueRSKas8nktpd5JWiFbdp7aizLXqziVDzGZD/qRsQ6rjHpCGg2mWQSMlFcRBxn+9LHVoH7dib
MhfDbQq9lFYNNxEaLI6WKjF5BtT08aWvUcfmylLTjYVSwJYlNj/yRIm7LF4Do8zY0S9eD1uTQw8c
PK+E/XIPUJFGxkPFxC2uF9RBJjLbTW36bUKtY5fgvL+P0v4IbvgaWgIPVeXUN1GYX7ngodlOY5G/
K3iMKklko5NNh/SKefGwXZnr57Xap0e8TDN3KSpYoCubFYSJk6XOSBNxi6fY1mGU445Qtse+sm+K
NBenOvziUhQ5UO9LDlOs/byElng0Zre1nj7VtRjvjUEZqBz4rm6GfNfbhTxUUwmOjggZeV55uydj
gwq88kVWhD6D3u8ugs7gy69y2RUz83v2JrO6ObBleZ8OsbjNc+djFCcnYF5+vPwRT4iHXz4Dy4r0
nSJVme9MODPUFiKP3UInMbsr4wgt3wNFJqxEvk1pWO97Eeb+hGbqoYg+pp76/vRVaVXoUSsgUhDF
Kvf7oUNeYg3NkUT1TRKm3aYZermnuT6oyEA0gqPQIVHgoINdXmlXP14M99gn5KYSKg+EqmsQ2Zuj
ieRH9AzeUbQknis3LDDGBT1u8YeXX30mY/DXRoEtEsRx5Dq/1FcbxSH0gqLZrWC8faeIfEsTSlBq
TDq/nxIcAgj6eWuXk00T1V8iYOUvJU61K+UofOZO0GAoarGCLnjChsxXBKdcgCjxxwOL2XNfYdkg
HSu8XtwWrneuBs3ftSVaZR3F7EBDPEyj8ZznAIcnIAy7q9JaoV8U7B9DwQ/C0qihdMI6RZ0gKA5f
OCCSA0+nL5nTqTuotybbVHv11qNFtvN66uuLGQwJogqhoR30dYXizyWTV+5Qb0XNc5QBRyRrIOn1
S6Az3ysPGV27BpV5YoSbvTcO+IJCCQUk778kVJMt7cFmDb1laMjZJ6P29iUoE1G8wgv0aCXrcnpw
mmnwJxF7ezeKiS/GXu7AbXmTWKXcdo5kfgxShB1nzS3Y7SaIwrDRH/p41zHKAiogZ8KSsDh2YesD
OTb9FU9V5aCyOaRnWuivTzOmahbkrlXcOJW6d2xL79GptyZX+sTPNX9lZnsCNQPcPjzdJfwcXydv
om6Y4pVz/V711biRknTH0Y2tm3AqLR/s5cW+D0u+t0rzOem8r5NFOmiXoYogYn6dKPdrYrlXLviU
gigbUDUX3q4HhAqLieyzJwMQ2CXdkbF6TGgE4k/traRR/OJP5y8BvXnkT7brYQUv/vinJCHTchJW
Rdnt067Bagl/RNU8MGqIdlE0Ev8pCQbdfrEJwaBzVZM3YWjKK/sNKLjGu7bOPJ/UIT26ieNeFU2e
b62+bIAMom/6DtXFvGvUrk0TdYZLfHTaYVPxGNkskBjHMVK9P/Y4vIGTzvULlEL+fTfheNx2wEPh
CiHnDOQSRZnIMoreRs7HGFfJe8ISvR9tAiWW2rt/SmXhX2lAuuHDVKTva1xG3HcNG/wy7+7jaj2x
+eUcjBT7qezFLzdNfH5haBvCWQV9vFvpTodITUPgZNGwtXL2lfaet/Ecd5voMf/LeKBQsyVt9nmc
YMam75tT6RkU5vsPI3q9fNPZ8XWG5O/eKrm9sjue+Kue7w5U2CiKeZcqnYQ6z/PdgZJ653LDpltu
AdKiMp4eqlDLQ0361EeBq9qD7kXCkcp8lyYChyiS05unKgK1nm4HcEMVTQk7AMfd719e26cG2F+e
TjCc0JHRCDFvU4Larm7dQpDbPAu7XT5U1lYWRH/q+8j1sy7jIDzl1d6WnbMJq/Lr/yXsS5bjxqFl
vwgR4AAS3HKqSVUqTZbtDUKS1SAJguAIDl//skp38+Iubi8c3W5bUpEYzsnMkzkCTUtGRJBnmusQ
Y0bitEhYf47T2ObGa6JMhyqfvYZlFrrwlGE+GfGFIG+4eveAyP9ZVupcygEIfr+cqbc8dh4hid8z
jBYP87yXzAa5WSnO2oG3f+7/JhcHN6znlgev6vpMKkh4pPoqAL3kEPzDHwCrPtROAHOp/hbrq5Of
vqVwr2Q2JCX4J4ZnD4nnHhClr6Zzh/sRvM9x3cRrObyKybF7uk00h+YskZhZTO+7tnNmdS2L6imy
s5OHrW7/8K0ukFnlvRpn9hLbjnXWN3RLHF8BCLpJZUk7V3vSgTkk5XaQlpF0Nc6HU5Zh2rnebqUk
yO+vmBe+RoK162ewd0yrMsSQHuvl//GaXSD9/+uQQtAxEJjAQVfqYcji/1+GdWM7Jaf5fw6prV2K
S0f3fgjwgXV/BwbVyRS27SFsAlwF4+qlPdEADlT7my86C6q6fV66AC4oMrxIj/2GqoTn063nohSn
bM0NjT1P8tRbliFzdOhla9OC8Jz9ANEpQZGtRwxoFC88gorAtsXjVkbfrhd2GUqpKfaaLgSZui7J
PDnmMLTdB/FHyPDRSBn33OJavk6EPU69D0BBaH1Y3cWe5FjvEZ55GavNPpFSZuHctYDjeA1400qc
kRZpTJCn5CQa0G8oGUHFVk1ntcLzHco5sFa3FreG8CYuSkFSvZgwI30wYjmo6gFUa6Z6I1Jq2xX1
R/dZAoBLZiQupn1Y/ytqTHOGMsCMf1O7u1nZJq5CpZOxF9/3G8Gl6/zlF1LizzOalyWi7prok0XN
tSZBUtYgrRZIG5teB5cG7WzPaHnG6elMiUbY2MVzsZEkUzsycJk3U3O9WZtmhntF9vPDa4sNthD8
zfU/hFFue+6XX2Nj5/PC+DfhJF9F07zVI8Y0AnzloUJ61R2UqxGX2bQQMcMFjiXuUhUJTBvBghNs
Vbf+N4qOXf1OvofUcgyzh8713oYjvK+IJxrZq+tPUzwX9FXby8iX9bcrpl/z1NexstM3j1BdNf4G
5G/9gmGbPASz/28KEYZnACZnK57tYexCE8MYfd3JkrRZNZAq2yiGVTnd4KI+HAp/6x80ErqVQYnG
VeVcnAHYAICgKgn0ht9bSDpZsLTT1kN/p9OmW8a3GR5nu/vRarfRufAIDr+r/gqNRLQaHK79xuKN
AUy873UKv5TdEJHEZa3azT5CRL0AL6Z2UPfeVjox7YAvXPcZkZjVQC9wgYu4e1ia5SPgFtJV2S6o
qHB+jksJpx3xtPbLsrN1j2CHfoVxHqwUExm5LOugDejncA+fczxXKfnOVw9Im+FOOzxNQB1p3QAe
gHGwvl1NS2ejZKwDm/AZSvOiognyptnJewS+SPKCYhUWWhxdShT2L7CIidoNuIn+1bFtA8ErzMHb
bOZHUZ9N9dxnGzCVS0jBwgbLFNcM3K0jCg3Ng/JTtyJ0N0bdnNwqKm8TAommVoMfdpZ378ojXQDQ
HRVAjuLT0xV7BtkPyt/UdYbZ5lxPPjuxFrbHQFaSmxtvbmqYAxbKRyiN08oslgVMiBAEXu4iCowy
ZOO+xz0Sk2Fkp7KmB6xSJ0GcypYTf1KZw+h7g+HD0zJym91XYeuvcy5o8QWPOwU1AjQiiF5EUpjQ
9Bn2bM9esVw8YB27LXCiVNwqJCms2Pd87PZFNa6Xdq4fwCg4Fxs94lvZV9fx/y0DoovnYHvtorDN
ooPd6iEjEdb47WMVwwjWXfpVvHQL6IALE9H0rtDLw5wK2GZUVvKoRtizt2Uul+B32FdrAtG0l2NL
PQpJzvdKw8e3i4PNW9Npi2BDQ2HgvDmH+1KrHF/szEBPyEQddxXz/bSsKIs9CH0PUv810+9oMbHk
st7fC3aX9vBeGouDuS18VivMDNxxcvikLSmv7X8chmOjE5RI2KmOQ9V56XajOO6IqS0qbALdi93Q
OgvAUvdXgaOJk+lXgX1PfAp0IxoPC3NNWuPcQ9c7ibzy1Y6OOHVnE+3uh929W9FU7lpa6iMZ9KXH
LO/ch2+q69rzMgddLJZQJIUsEWPmPSkKn6XaxVpZf97pfSvCNvWivRJ5A6EXPnXU95+GqXm//7+Z
M4vz1+qHai1oGujyu3PVdq4meVpa+rmw9om2pnyxSJWPG6X6l0YjitjOnv/oVSNN7z9pMxEvazh6
js3qVNhhO98PUzqUiR1rfbz/KQHPv67h8zkUbEvUOrGT77bvFDMlT0pF/7pZAJqqzDeg+BxwGxTf
TUkT6/bl81aw7P4Kaio/dWDauI10e4kWgcbthr/dYTn0n33GZYEdIM49R1K6Gp29i5WUaxV8tx1r
ztS4dQIlSEbD/n+Kw6JwztIodYVhQY4ATZ3df94Igae7sfdBFWjn1325zma4ttqJHTN2v9kWDucS
UpzU3VxcpOv6RpugzRY9nV3Emye89IMX+AUHR+sBrQVS/l5DW6OrtT1t1sUEh0/GnVhctJsuYQcA
kDIu6dWEQ5QUxHFOvCtG7IzaWTDy7q5HHyfSttF1X43LF4ZC0EpXesuLUn8CxsPuv0H2CG5foX3x
RX5fipv6cDrePzSFf1rt+BzKbT32vojhMY8EQJiHJHBjBn28kWY3TPD6x05dYTva9PnSUNCBirz0
kZap9JGC5er5DIUKfyJkOaGs6Pd4RLg8F1DEcJ/pEuMU74EpsF4KPMorq8y5Cdl/g2bO8V4kidmG
KUEw5c6tTfO4kF++q+L70YzNbRKkQ/dPIb4Ejg0o1kb5pOoiOK3G989CoKbSc1Uf4cCM52rXTPqs
ywOzgfYmxOwHVZOsZWrKpiFCzia+dIVcgLyficpbu2IGcV3eG+HJZ9XrgwNxigL0d4ClwHMtpYec
WSxLGONp3B4AePtP0ffR2W/Ch5KxJrFsQ8VeTrnltwuRDtXB/Q9rKpQxbFfg1Noeba8gM4K4bFCc
JTM6t71p2aGF12nqsab9eS9hZaZcmhcv0kM2AjbCjXbonFVe+qgVSTVsaeARESOQfb6WVT9/jWu4
6z2qHrQ3P21GFwkQ4PWI2IMtmRyREsr3kCY50VKeCj3Dvl6VfQzI69obDOXVoo5/Did3QkZMrx4W
E+zuzSUUDxPUX9Gkn3xdftyvedq1cCtafGiSvnAWwLEWFOjTfV+j+znIgCJd5oY+37deAKrsSjZk
rK65XaLEFzVgk59jCJfe7b8m/HYrOnpmzASAQ+Fl6dByfoTOdo37efm+Nxr3rbeFxRQXQ9tn5VBD
p0+9KZ3nv0GBbofff2EYjoQoqWgwSgori3J/Py2L0oYHt6dPSIdD9GwXXJxWHRS19ZnLIaYzkuYR
n7UeYaDJcVdDGuF3ToauONxviO28rJ3zr46Mk5LZL/IGL7OcghVLqcdJ7vUiC6KR5ShZUtt+rAS3
Ky8MhNRt+SYaMOtT1OT3iwvBcXK3aLQCraeQEyGh3KtRFaIDhLoithbkx515puN4LB1ukoUuCBwW
GHtYfW83lTcy5LadoZ+EZGNDyBd+rgOxcgT1AMCu9ff3Z+X4M64Q23anOvK7/ejrtxHEP6wbZbtD
vPFNPSX1SQ/WS63eJtw5N2ESYBDpzMu5lH+YR8ByrtGc4njyY8qmP6gnv/wFt5248UGiFPtVaLYf
yaMYilfFB5tAq7JcVVtfnVIbTLe35CzrY6v7ae8q+b2xpT0MvtbZwgI3VQE2RcuLMVF6kKmI1hUs
7tQc7wsKE+B9Um9WJbJCwOi67sd5di5ybE9gaJERHADKqgv7PEuKNzXP2BVmfI74Hpm9ft+q97Jy
bMq7FlJnfwY37LfP2gb63PiizBvRo1bZ1GdH3jdHW+T6NDj7CTZFSfgtNHmPMaYmVpEsjnL2n6gX
lFk7WDxFiQL6XiAByib5EIT5duNnUYu4mSkJuvoblUblNOLIRjOPObp/rCHeXk6dH7fusuXudgyo
1zzZ8eWWrpbOev7GsG+5KzqoEg3D7R7p6J8BM1hAAXCgM6Iz7q0bCK9AgcwZwXpDqS/X1DL3BRWV
SiITBfAlWabdHXKeHSzDAY6l+VB7sQUXkLXNJGCZxum+pdqg4oYd3Dyy5cQitavH2WRVBXyzRPL2
8xZOJtn8rQNA1i43KUexg6oP2k7PjR4rHr3dKQ4HRl8pr/R8vGMPiJnPhqH3r7SeE8SK4W9jgBP+
NRi7xonxstXbXz2WKMCZKRIzBA/z+d5xbOVzOVWYeStkhZ/O3Ump5MFW6zdZi+96hVOQWmA/oJ0J
bwCRJSURZmfJlq4hdX/oFl5F0PKiKb2BGF1qtD3CQGcYgAbiKf+RlfuCJOf3Dj/RZfKX79APX2Gy
So5IvOzzoYkuflS3SEOj9CR08N4tmu/AOEOU4/ktHrTxss5bry2cMrNqKspLadQYC/FNYRaXe7Sl
acPML4f97qN8UyzYk16SpPTc51BImyuxtW+kfCvsruG6fC+8oUHmSlO/jGCKNkhSn+9V4wAWKJ6R
0+vcygGpdJNsLtHp/Ykz8E8XpXjadUb9dOyFV13Z2PgXWjyVka1OBGx91vqKxYC013wtJ5aOdfEZ
cV7tGgVFTz9HICal4yYgX9q8a+ciq31nPtzXTijqIHHNxBLWu34OASuwGNHJXUe9L0Fqm0sYhMdG
qqetNt6hhKlgDunjb9StE8oIcLQIdv3H1iILkN71vIG2CX3HXEusDxiSbOjJbyoTpj7KZYZ0lyh1
uIMP4TyNaXuTka4GK0FrZAWsftM8eAWvL3hoMJ/gF9Iu6glsSsEJveJAl5CqkRz1loeGbvAzKFBQ
NRTqlnjvA+cqxi6BXyNPx7K1R1e3ny7ro0fDxD/lM2CDt8531vQFNgEDMBtfXtCae3HFJ2Cs7RGh
PmFeN86wx+R5uBNV+dIS+cEYWy8T+qpYrQNMWRsAnvcXOM3sr4PC9Uk+zysXORI9x0MJzOByf4Vy
YMm4NutDaK8grkUa+SHLnUn9sZwNSEmoxmSGaPgkp9LN3PAGxCEZvvY3DGpu1uzHDVElUwNiq4Pj
SqkuHeH/6oqrF3dq/jAaiQSDjMMOPNu5W0vnQkvYB/RQl3PH/C1YDXss+QH4XL3yObIYcMxYUI7o
BWhM8QAvZIR99Y0bKeA1Xk0OphP71XmpENsaj3V0HJvBBVDi/DL+8AkXBPnkAsqAcExcrNZr5rMZ
Z1E9APBQTvmhfHEctAuJr7Lt0yAVBEY0+Jz9GTWSi5tDjPYNIhO8LztvT3yRu3WkfYrQ2PLcBXV4
6Ooacg7ZrQd87Bfkp3QZmcX4Ar+vJsnnYhGPEEjHTFl2CrbhX8mzcIDBHgvrDxjUpb6v6r+U/h42
u2uNF/wbt+CjFxF/MgHJeCi6Pa1ImWtsqmxrCwvgq/4N6DM6GKjjcKLUv6G4VHuc9VM+QVWdlW5u
/EVh3dQ6h1v5lGqivUw5sM2NAj2fvNX/2U7DQGy+DPLEoCTNi7XcUmiJ9FE1RRSb5alFyOA/pEDA
y1Tkg1OowwjdxGMFNWGs6ewdKOvQ1aC/eaW0+bdVsDfDiYhELr1rNJ6oX0xhsnbLGm8cOSQY6fpe
S4nPJVYKdGr86G4aMaSzHUBKdg+ihByqQxpKVhVReISLAlispb5srvefWJH0Uo8gtnkd1WlRy8dw
rhzYG0/1Q1hGVVyvGNsYpnX5RxHJGixhELu2j/bz7O4ECvkaxD2YAO1ilfy31e11rdhb2TH46jQq
EXoUyQaJVgfzehKUOutc8okHg1sCkEbcNqiW188Qcm2CKgFxdfvV414WlOJIhIBrCG+qFAhxPMz+
8wiq/nGspryo59+Tqb0deM8ZIsrxTzNWDVwvNT3jetoSd82ZKZ040E6fDGoEUlltGS5hmWFOuYsR
74fLaqnOq9M/+4NcMttF6HxMfeyZ+6tCLm/piyAVen7cpOviMC7fOle/YYoC+MOk1tQT124EGDV5
6FZqgH20vFiqUEUEaxNPPeJ/PLhFD4hVziAIhQBgTmfgyUnVgHDaPEycFDWgQxjOAQz031dW61Q7
NVyCQNEyqIkSAigYwxvom3xSJFXtcmSu/x02bO15bC0ebHkmhfdfhNSAOEjp0iGMV0S5xfRJ3GLz
wSh3e22W6Boa8g1v+iJxYaCB0WadwzlSIHSHwUt1g7qrhyT6oCkIbKy0yLKXBWhxQhbXSYC8Y+1i
wkUDbS3lCodRN3qv3WjHtfRiUPj0NioDB2bEASKHykGXwSmUOvQSYaZl8YJvDPzYbBVOuniFwDQQ
dFo8WvIAiSIokRzITlCUVdw53ojhGk0XKPEejY2CDWtRvENEuqdIPkoIjp5oQhARsJMmpeF8EIRF
B0hQ/+uKrU4wYGJTMoZJu64hkkP8F8yYAsQLmyapQzBZMIs5CwNECqI+vbNsQcoq3Akx4lAUUCmG
cTSqPh0Nh6RTblkzR36GEerIEzzlZn7VPPoPKCEgq+F3wCO8D2WCGG3eYVhccImzJ5JaVydEXEBL
5XSodLl4x+sx+WbXV1aqjy1colhHeMcTsY8ShT261bzB0kkiIhS670UllA4p7suXYfD/U2H/UUjn
BbGISTEGXVrQ8ne1AlCooquLPxkbLt2s9JxXC0VrPAQNS3Vf5NHMfgcjQ9QJ5ssgh+75nheI+y5I
iR/cxxN8lmER4spprp0oy7hiGhNctN6NLqJD19+oJGzeOiGsu5cmCYR6kRst4bS9/sbEPG7uBlWZ
t4UE2edOXFxKFKYZ42JOS+a/mYU2gHlgxTP3w3ddDYdxsVVMh/G/wNpmv4T2jKhhD5p1c1wC80Z1
sKWbxocKxymZXa7gfO48ca0eQ69sDwsmYYcG/hQK9fziQhzOfXUQJSmxhrs1w+21Ez5+QAcA8dGQ
4MspKnvEUvjwp+7M+rhunWoXgijaTXOzgysRTYw1Rzq6uQIKHstpSLH/3RSy8WmXQNVN0ypaDi4a
2Ey6wZiOgcEoW8B65KXLEL4ow6FtL6Ny/YPA7bgHUxoDY8sDAif9lraAWRafx5oVfxZsLYzUBCfS
EJ1oMTV7JIGSZUbrM9Qc/rNhCukvaoXhQNzy0VI07HiYyRjO5YMt2GMgIaOA8yVm/KfTGh22sPrs
CvcrwtxbSgTdDUPwJZ3iuwFbExCg8lpGr4guxPwnq6MkCiSLq6qsn+qOH1fH/lGeqy6zgekHRM7O
0ZgZIsnWgICbotPEzLECQhFNbr8rg1Fc3XKcrwSciwGyN5jS3Y/DtFw2Is4VUcWurm/TZi1WMZ7F
nFs91rHoHJkZ35NJK2sHl7f3r1isOHRRcRsCqhAzAxp5cMkLm0f6amBABiTEdc+blcfA6/ie+CUk
UWvNH0Qzfy7E6ItD/3Qi+BpJp87DiuGo2j2GjsU0kW67NAKeBZNdCAdadP4qFC+bofUBudPFboCh
wH72e0w5mDnmHsiF0BoDDchcppVm4bWAaWncLhRAd//H8batSrCd69vEBCLkGs6f7r9gLlumU4HQ
ryhsop/fgxnvd7AhS+X+W3BdHNPSwjheui17uP8Somd/GFsMrXEuwnyOuu6IXNi/1WCKB8Cxa9IC
FEmDBcwegohnAEYjQReHaLwynMH2rWsFyFsCF+pdEHOwC51DA5n8DSooN6TiVuiTwWzYzwI+469g
26JZPcvakNNd6qmcdc4WEj3LcX2BUPBwmxWIrQx43IAOnIn+T2KA8lTAl36I1ivbRveNm+Wj7yGv
amULVhIN2erN85m4L45TNDsMS9TJHfm/C64HOkZ7Dy0LvH0yNW01+qjyvUdR7TWJ23l835QMk5UK
Chs+jJ9O2WVOj+lJ3rcNhInhcvZxmwNjdgCfYhgOjKeOGvuLr5B1+1tm5rV/mirz8x0ANb5gjLJN
OSMQ0MEMIWYDlvGg1txUA4y8OWTfMNqo3Hl4dPvhc2K9PVo9xPXoQgfOvMvUzAfdAlrxmXm9y5ha
Ee2D2gXLfPsUy0y+YTXfZ9RGyM4QOD0KwV/vClpInbwzpSW0rMAoTpGLGZk++IBROgGqvx4Fda++
WNbTODdbfOfImqmAXSLkiz+SKlApY8HalxUq9BhfqfzB+2QJNnhVy98GjFUaAfo5ImS7AKlnulhG
HlCX+hbpidSyWAHWTQZ0qKlat2XPiOvEnAwvldrMAf9S7zrHIzkaLtDyIMimLTyxCWQVQL/JIFrZ
1Ak0iNDN+153nKMZTL7ZDhScnXdjtoO2zbqmf486DTzAUdcpnLYk6CCJCviIdXOn/kbWHuTkBA+M
R5c5gvitbPoevalBnR5MCpHB+NCepSxBlHQJoSn1UmL8J1TVdX5na1qufg9QssUe89gLbOBxhw8n
nwvUnSNcCZsGFXzQcgZDTvDkc4GZG73mswjMI0CjYzBKfqphdbOVt0qmiX4wT7lwm4paYcAZ3psX
RK2u8JmCR9w8tYnnTPaAuQnwMcH8ojlczv3BEkjCbkDljbKQaOHd4SSq1p5C78w3k3tO2GE6051h
Fy+KHEoOcy7C7pVjiwTeVLwg5y0nc+g/hN76iCcaYQdHOnGKzU0WT337xdjnozQu7ly0xzJ0x3ib
4Kq+IF/q6efpFYo/Nnq40g2tWFtW3htb1H6+UUyYt7gUOQH3gIuGdQ9lE7Z/wL1jPrbzDzOb2tOi
gGaMPpzztY/BUDFCAOB7Wx42eslKEaB/rn8Q3baDnoeKt66ef81kisDloR++rZ2mN49eu3yvli4P
8LGPx0r8vZ8229bwU7l2ENoLmXSiMgAWQgznTQ4GToQFUjtoWJIPD+Dm9Zn2LaorOT6xVkLZORaP
fKmzqOqAbyxps0ZxVOjtL7/ZZSq8tobI5diumDC4QwUwBRNPoyMy1L63Aw/uPC6ws0hdVh8NLbYe
QPDSzFUy1f6SQYMDwSENn8Rt5soGAFYGktYISAeck9+psDU03smp6vflNuWEY4CdBjyiuK+RDM2p
Bh9505eWrIQQkNr0vlcdhGicNtbnhYBYpRvcHFPx/FCgBxchVHcLJGcvxQihdTOrM4SdMvGKEC8W
rrznRcNvuYYgLRvGkGMzb97ujsgDStB7IF7xnZTqOvoOymLI7zK0GbVBvJnGSe/LBGAPTwWAlx3B
yQz+bamQ2rN8VcT8CrT3G17SZdaNAfqnsD26gHkXhy8/TGhoDMgH0Y0mhrVIJmt8eDTZMVZrhhpi
+/BgLpMoyG6ioAt2LubCd/dPXekBws7bKq2bZt6HUvwlBCMVtwUyOX4Xqy1qEeDq6AyUQfsnrKH+
kFu0m1CyvKwMIsN1evbQbe5VNTfJUvRhhrGlzxFP8YSwd7y2hQ4BAGprXx30ZncRWVg6fTrR/tE0
osBMNzgQrNMA4i4P/X8FjsbHOBlpza3UDa6h7f/dAS1/02sihVli6ZstdlsqEsrplLCbFqODjv9A
Pe2h27qGwLFgmL8VuTtK8AK3z7hW3g1GfW2GnqVuH5WYou4gfd26Pg9v+tXCW3XONFz98ShBamN5
3MbWBohgl+VkAgW3V+u2kCjWQeo7IHsdYNFACxezJxYmC/g4JzY4e5DGM5gEDbSI0RRHKkfB50QA
clN8HsGhx4rk7L4S3T4IZg/3H12WgIeNLdYdpqBMZnUJnUCPQSeXwS8m7N5wfzkvCMYpcwSTHRiA
UpRQa5NZMmftTaEjN8z/WdfZVy6CIonzI9KFHOEr6BccowBW76RO6bh/CeCFtAm68Lbt6kPpwKyh
WxuUeSW/3L9txKv3rXNRIAM2hk6rsUcMmz3AyQ/+rsgKjjFmIHKA2mvcgBY/NAAaMXASwxHrRcEB
Akyt5wDv6MY3MajHAajRKRp4tQ8J5vcLulxr379yE6uKm/ep3f5zPERMjDqYv2yzfI0TUw+giOL7
Ft56Dc2O6r6WQPm7CDTEtcL89gNrQdE6NTpVkePgUocoKD+KDroP0sIrAPACeA6l3eSH4WornF/y
DK0XUnT6ADrhSiRdOK3HbubBYznAXeW+WCzsNp4GbA/MdHav/XSF8s65wHsNMNnwCDVbmfeZQH/k
Ap4w9KHGtSki0SGKS0+7nk1BPqmxjDE4wPcBwSD95Fq8ftyKuwm61y+8I3RmfBP7WtILUd1fZDvD
NnoYdphg3JvFK0986EEtbuHFFeGYmGKyu3L181DAFtXUM8+hmNxyKKbhNzOD+exc5yvU7pDi68pD
Dd4vKdUQ7nUBOI6v/1Uy0lfaA39lbgAaq1yvc+t+zrwuH9wBwpKmE/QhUBMqjbuUBbGvzxCqGchy
KgaRyextewS10Itz+8UbxyAuniUFFM9VcZorXBhSRjabbmLxRXTtnxX2hrHbb/x1Q2fr8Kl6B4nh
ZRM82WIHWzaDHKl7KfqlT3iEtm/A7q2K3+5cT+mALM+f83np+jpZRVmnIcEDGvUAcU+37jAB3e5N
x3ZeCyu0GiUu7Jv8DIpYc4BsZL+M+F4aup27LqIavvQ8mX03gSWpQVkcwvrYQTO2Z7Ji6cIHxA95
0MlIM/oISmt1KnGxpFrAVIEj4n7nwgqVMASQLTBSTAQyDdHLeifu2henwOQeHN9hGwA37d26IRGP
+P2F2OHX/Spyha2TTdbBwanWfbMt/AyDkzBawJfQX6XfguYQw2FuR3Dyt5rWGdnZVI6MjbUwoDC2
RTyl+9EEKG+9hZrj1K8XJNCcfFP7P2cchGEgOb3yHyktf0LE+hbXBRkugeAfbG4erWQcJG75vhbe
coUK9bR6/qky4ooPqqCIEkk7Dc4F4KIfhyj5wLRj8gHNblahDW9DcMUjPn+yKQelEgsODYHOQenR
xRbESx+wBi9R17JT3w0q4RKAiMR862QcgK3MYEatUQfQfZBNkfANi1XtQEjK2Jr2VsmhhMTIFVhi
PSwpLZBmF3Tey+gRenAnLzVBddENIbtgBEBildPtILj52joB5bo5djpswWN0v+4cbOH5RdIinSyP
NIZFq2Ygh6XEVdhBtHmEWb9KgJqir7zLK2AFgBQazO4sxQusDiMMl+6awUToYbcjLH3ePWoprGii
8Mk2FLW16Q/Byn++1b2Yjkz1ANFQt2t1IeP+plK+vVlw9lDWkHHvbBNIEvfQiMA/1RRiEEiELuHf
ewNn2pTU2t+BtqtuzQsOsAa+MCj7E0k2cbRBj7YZp7xv3V/WYDAZAw9oxkRZJEW46n1tkGsRNubW
nDzBIVWcAkn+OpFAjo/T2DfmSifukBG372YH3UZLg2TS2CwlCzSgSnQD2lTLAxqgH22w4AHdLaHb
JTXUW3tiQm83w0kL41wm6Qyp80DXfYrJ6hE7Eh1pzYYpCRwTPeLtpSvG3U530rzipDwEEKHfVFIk
l/+PuTNbktvIsu0XoQ2Au2N47Jgj54HMJPkCo0gK8+iYv/6ugGQlMshkWOnldj/IuspUGREY3I+f
s/faZv+qT6evpUiu3dk8CHUr8Fwg1mpthByix+csE9x3dOQoumAqxdtM1ZoMzupYilpQnvRPTW0X
xwQUzFj0zBtLOmbDS2uFzkF70bR1Wf4GeCo3Q8dJLqvbeVVFUH+GOgtveYRkSz9WsocEY3BkQjbc
zCNSpd5jcWKB1mGRcDZR5Gq40Toz/OSKgHCsl1SV0hoB3QQIpQezkJxJZPIYEy7FAtjuub2AlaIr
FdfhdZQkX9NEjyst2/EeiUpIohq1RPQlrLxsU3JsvopGmOYpgPCk1jR5q+aWwOQbo59OlyH4GFgW
nZFxwqnTF5+daPw6233OzjpcZZPLKxbQo1f6LnDNZqVP2e5THX503JlURieFsePmh3zmye6c8iB5
1f6yT4fIrDmf0a+ukQ7CdkY7FXooPRCSmtU+xyd0R2MTVYR8KPLSe1rOcb7GKOMww5XqJLGJqpcw
i9zrcZzKo+MNDNmspwCj9lr0g0L5FllUGdgqgRwVh9hmvoI65WZRQMCXzrfLZmshJjv4Q9BswlpN
fKvEoSpG4SlKi4GcoJeTxj64iO6ZPQeJMkZ5GhOZPGTJMYmpdMfgUyG6eBPbHFfsKiyRys/rudkO
Ycl7M4/tzrEzwFJ2dc/Z1afbYZEEXkZ7vA3X+Hk/BQAdL5jzfmHewXnhep7yLKEAf5xJyuuWymYq
W+t+URymSRjcmxYcHHnVZ4hN256Dm2fSkKhBnRfg9Q6L6sBqQMJ7GY3nIcgtNNErVWh1zQ1dSTes
Xp3Jfu36yHhqzdjCBgXPXzAxSyjSiWT9vf/hV78Bd6/pCiUdS7jn3pZubOj0VOl8b9qzi7jdBQwa
l9VtWHP6AR5Fvzlk5IFaNqj68lYnCZSnJio5rIzyIILQ3k2tGD9qiEHHg0cIKYfZ4M/OTe4DOByf
SZCtVsoYo9epL821nSQXpP3WyQP5o4MD9gpEGNv1XQvT9MlV/Z37KG78oe8IlvzLfVSIoNwETcDZ
1HIRkRW+zwkZlSeehRmNAAiGoGnlKpXVRbP0z/5t1/cgtfnA4YC/nYc/9VpDssxD4345HRqFbF4K
BkOTKPpNXRQ1Eg4S/cyxrVZGShWQWyMdFY6r1547MrUYEZxapy00RKrdNJ+ymO5Y6ownZVC77k9+
IpgD3qoGzKVMpZ9//ywsROfzK+kpaZ48XJYt7JMb9bsryVmdPk87G/eVqLYT6+d9UNViRb6aOiwF
B72dTYR8mC4Ei6cfGcZ2OeVbeBlXNMKvDKW+hpW5HQstX82GEoZYPr+oXouuS3aF++o3fbOb4JCt
3CiIt6Q2pZsAOOq6SMoCNaFVbIkFNY4QKUM0pG5P+EbLqaXwLkBrfkZzAESl2YIRAm+Xp8QZtCbI
VOEMbi3vmQBx5kNlfDck8xVQ2erjUustNzGAqkPjwDqmtae3flyNO9RCi9KuYH68JWXtKMooIYgL
00WKcnQoom+O+rqcR8zWuxSqt3yvH2+Sx7c2XUt4NGh9ebbo0Mm0s9azxX2D4X1bx/HGLXGAozN9
FsxuVsSrbtgQ/X1o190uyRO9HQwmZlmMdGxyXhbhx8S/eiSfp0QLmIKyw2h1DPfLYa5RKHz0SVui
AnP9l2dkOVZqK+euxTbTHyu4oeABDnM6vyq3MbacOS/auE934KdfCnnA9DFI+v45DqGUjN6jnAGK
ZpFfqxgx1VTNX+2kBsHQz4KTEQ7HZAi2nt9cmYYcdqE1ZhutynxlE9W4N8eBNguLHrpYt14vRdAi
ZqXLKzd+imgrY07ZMQO58Cr9vChxlxROfwwtDr/g7OmCRVQ5hYE1GPvxjVnGNBmbOFtnExiULju1
arohv0kFfYs2bsttmLhrX2oO6hTZYVh2m4TIkh3SGXWT6Gzt5dS1AXM3lIkZZ5dMPM25/FhV9Z9I
qxSzOjgZBXbiHX51sVqevlriFytx3ujBv1qK0N//yAVcfH6DlA3jQ5lCKSzzP64XJ1jFEBqxjfy7
pdsy191Hi0zfLQ6qlqGvDK5lv7HDq0jb3gP5Ux/SyF2XjO/25Vwhr+zS5qppldoMZvw+TCZAbDkK
56LzLjGRf7FJeNyH06LGyyNc8+ytMczeYhKC+wvMIxFwHZcMM1yPtsILVqza1ZUh2e3seupY7xiG
+6rINuFgXqL4/sIOyTfxFAg6lw0LXeGPF22wa3s2+gwfmoV4LhrjP1tfi1uxq7QwNyqzPHxosz6K
mCY2o6XrlA25zo/L8u9oz1hx2coLFteF/31+KzFn8rTapu/L84QoHFk4PApWld6l4ZufZMYIla0x
ng9I753V8qpZhbtBs084xs1QQ6eQvF2Kme8UNV/LDosj/r50UxodFIHa3UNyG2/tBsVkaXp/4r7G
LkIdcqGC+dUFtXAec1dPhA3HPNu1KPJKZQ7auT/p/ZHtXvUm8nu/wue2vE1ez8mgxjzM3Nn/VjIN
tqpY/tVazXT3XJ5s31lp/vd1iccy7eLAOhUm4nyDwZZsyHxM1f3yMtpuhZ3Ftf4cZ+mvRYtvQ54I
HZVRMxo/yXWXHp9VcPj//Wv6q52O/VyZFKqQbNn2fnzijAbA7Wn0cp/NybQXBjtuIo4JRRkjd8gO
nNCmXcX4epxTqvyTMLakmvOZnK9RyrlbL7cD9usK4Fxo9PskUDZ+8up26VSoemATKd1bqd3w0lf/
mZri8c05mjsWzn3LObu3AhwgtYjj3Duytq/denglhNX3VoHZYAKixgDQxCgqyr8Uoxldw3AvN3qw
6SEAXTLQNDwWA7T45T/Ok5QQ8MhsQDQpD2n3IbdLiSkrGLa6tp4Ln8OrkXTm1cnb9t/fAy68gjpJ
90up89KqkiI3QuF695HpGyD9jP5dp52npXoqovx18KL7aICqIid7z/jB3aUm06LythwwlCwn6b+Q
P2V/KGC4dthMnXS8G65dzC3DmAZPv//GP+PyKIpA+gH+Af1z0rz9+NS0YylpoXfqfhFL9gptpEzp
F+kp3qEpYbA9O3As6UOoKr9fHl4zlLe5oi/miU6sfXNK7mScHplxphfYW0sEzNl6hdOSVVTa0ie5
zvvx23VdVTozQOOHRatZBgwkUQ+IrZHx8f7EeWt0keY4bllvmnh4rovosKwGgTu9MEEcbjsIAs+V
Y73C2Q6uGucReemAyLMzbnSlxrVJB9wMqLhbaHt81F/jPg2BTRNr/mi4Bu5+tV8MMKnffqGULVZz
mtonxc12iN19bHXeEa6punDu/AXV6ES6PNmZPY47P/G1MjVIY6zahKY1+4Pphe8KnJZ0DGy5idC8
7COze+81IQEcsx0cl+FHlkr/IUwuoEpYaLnQZzfC8x0HqJHL96HA+PFGoIId5Kzt6GGpq0K648cq
B0tRwqhOC5BKNJsbQQ8rnd17XVjUCXkVUcnFt2PlYUzCCtM7Fnw+8+SLTPDTtB8D3kW0s49VV8dI
P8ZNV5svWeUMWwdh4W75xywQylltHm0pLxiXtfFTIWnmun0/31hG762n2E3XSxVfTpDauxLZcFqJ
d+IkztZltqpnZ4LvhWWHlBV688G4iky3xVVHx8FkKEMS2a2RAqfEMmer+SWPxKdlLSmc9HMWFzQk
oDZnurTuojDfiLoz1n6hBW6VTK/T7tq1ys9dz2muYwKwWrooJjDhKKk/+M6EBzdGRTuDSFulUe48
joP7QjsF+WRyH7Zj/rWQ2b2BEpfDkqbHWtxgkRSPYeHtFiV/0uK0TWS9UZg+r2dGuLTI5vAmd72n
sO8p4blzjDGQJOeYlI8VflJMwlV8hcjuT2U2MBoDDqJ+9DUuBnUhTPFXzykIyZNvGrqaKc93Zpwc
KT48ntOlA2vl/l0uHYrXyP7qmSPqpnSiSWNN03GZJy9riNfp5tgjFriwnP0YfHJC/Xg+NaoN0tB2
WIHPatXQZ2rLSD1+GCF7w9CenO3i3a8G8wofUX9YvsJCJflm40/cc2Ct101qHf18fjfSzt00ut0F
JF7jKU7nCweGXzDz0B3aKN3hzf+ii9ErLYqhUeB86L7SAVqHubY/Njm2xa6qmxdrDrbRiJw+hwh5
EDPq8Ij9tpIxiBvGlGsiLf6IWiwcUVlZ6y6Jjm6fXCxqTnD7s/fdP6FqbMBagJOEd7bwTn3g9+UQ
Zg+RY9wgKylvjNM/XGt60KaD3o1dq1YlX1Y2xjWZDxusHPXaln25bvzJvcXoh//VmrZm1rZrvwPe
uBRIywO9HDQNyDcr1YP+MFF0qkmDncg6+9WdB3lLdmPwqIAppr65Ke3K2YbOJFbOFNcrv4hfiK32
rl3dfPUL8c1iX9+bokm31YPTPwukKNsqmMPbzLHfjYLj71Bx1pCGRrTdp5RCmodjopmZrZrYwNbZ
SO9IgL2/tpBbH3nhs7irjk7XvizK+0riWDXqEHFOj3igTt5bJcPIFIc18uemum1UuXeFPxwp8U45
SFlPD7DFklVVwTUN+G9QH6J9k4zljpk3U5XIaW6jerjDac9FGNvyqbQRltp+AvGywn9cY4VQ3ihu
B01/ywDU+tAx9dlnBmkdM0v05mRmHLP2UFQPjemMV0TxDZukLm6GEjlwRiAiCvNTBsAwzXcyT6+b
tu0OfdQnO8lHrJLRtV6XJnLVp/K2Ug99XBi72NX6aKnpU6ZRWY4n6kNe6RZCfUo7OcZkaY2RuPIa
/3Eyi6spoe08ZfXjMuwYB/HRtDsGoVn4bppfZzOATZn6123QYz6lJB6ZvR/pau0Xs3GJOGdTM2oc
7HLYhmqesJlLE9VSWDF1Ca68OHS+2jF6uPkSKdj+1TPuWUBmPQh8p7boj3taOJSS2TUY+jAy6ISL
VF6b9sQ5Ud6MzDmu2qhWwPDlNcMI+74MaxO1mo9xQzrhjuBrxsJNau+LcUVpZzz7c7BmIjbvY2QK
G6hbK3dgunhhgfu5VIaaZXKwtAGZwU846zg4bVbPmZHUD3R0Wxrt1U0NnPN6sibUjBbMZYX0bl0X
MXoE1MuyMnGusEuhSQXK1ry3VSveT3H0/vffawkb/KFAYMQCrMijhvRtKoWzBSNCE5rlzIUfIfYh
U/P0yg78Zudo44pZNpouv3sw0nK1vE992jDxtDFKnvogC1jJzaqDI6vXjHVkZ55IKxxTLcZvob5e
/i20XPkBIFiEQOCEEArcYNuljJ+zHDNgKHcIK2LmtTYAjbh5cnoJI8FBhhRk9a6F1oMoZVqk69ad
MyvqxYD2pAWy9MIhwHJPm8z310IyPnNhT9OJoFz6qVhymfNXqpu6+6VxthT/1aQOnOfXoxr6rVdP
/s5oyw9di2ZkTdvLuwkr5lyLWb7IUV5oN34kpKC2HltWXT92XqIo+6sRN9NCvYr88H4pxUz5oZRt
e1gW1yhgTmvVrANBoiWpCQ6qaVeNVy1V8AYPTn5bfh4C43opZ3sVMZxzG7TWnkHZUkQjRlxE4Arx
1VUb5LfQ8PYdI7NnSjm8kAkwxanNkGm0hXufcQiTRXtAzerc9YMTElwQfhnsaXyebPdloa5M5qeh
b2/QAvrrXHXMuLPyoy3kF6Hw+kHhKzdmOm/tMux2i/ErcVsaIWLEsNFTq+WdKmh8lhtSWspjJLx3
TYhkUSAfXE/ehFbBE3tdDGu/urIMe8150Hy/PB+5Xxc7jt6kOzcAWnzrGMeyRv/GQ7IMChxpHG0G
MrdLpTeNDQqcrrlx6dKl1cS4MXIfGRJmB35AvKu7mGFNfWu6KMd1M4ltmcXfDPddKMSVRkgCZ0m4
j8u0uNQ5s0W5LVqoo07hphtVp9HOxRHHzF8DqPSR9YtxIHKiWg/hIO61DsF7OYjk0j7deSe+y/JX
artqGSM39f3yo6aAqjEsBgNHQgnLhae/b20SFeDvno5oFro06tG5wvQwfsbbVG3DFjWN3eT+Chj0
Gtl9fFxkFZKocJRTmWfelbpmr6F4Q6OLmGWcshsJzvpgxtHz6EbWEbo1oBv7wbY6uXeb9qnrmsNy
To2U886GLP6uj7+h2DB3Xu7IIxZR3DQF73PY3RiyBP82FvcFmGcAJ9lNgdeNEKdLDaLzIwp9WOla
0MKFA4fsp4658odiSqzGvA+6ITpoF4LnnKJmJHYv5b3DUywifddY4PbYooaDl2n5V3n3/yf54a34
pv+DwQ80v7/bLn4Kfvjfov3cfGnjL5+/z31Y/kd/5z6cmlV/xzFZp///72gHwzH/h8aEYkOBlcwA
55Q1/3e2g+H5/+Pzf+RBUEi7NLfkfxPu8OPBAcE12WE0oc6xqANnXWJ8RLdHj1H6A1KC92UWrukd
4tG/cFL6keb3z2ecFRojBxYPOWu3t8ZdmHwR9SPID9zYz+X05HX7MPvw3dV9+Gun+R7tfhZ/8s8H
nRUHMtFFRVpLtz8h8t3e2PSAlyitNoW969xjivh+EE8Cu/DvP/DUn/tnw/vn8866Ak1lmt0IF2tf
mM8Jqv6xMy/85bduy+ll/25GmWA0qWPT6HAx5iu8umP3LeT6dVuRfv39d/+xoPrPd3fPGl/R1Dt9
0ob93qKFE7NH+MwFggvd4TcujHtWDQ2gblyz4o9P+Id4ctdWcqnf+9afPl2x766MiTgudmyuzND5
0Wc/7eWrrlHP/v6qnL7gL+6oe3bd+zqs08mmgzIGhYssLOhsgBiVcCfm6J4bN2ZCTJVTme8mTJoz
XVgnDNILAYtnlfk/9+Ts9K4yr7CLjMvWRR8i+9okh6P47Pf7pjsGnHIQ9/Wn7pt9Z9vrPPnDaw4i
2XvGo26vhfOxkc/Ilpid/7WqE7Pz64C2N57BUzbc91daO/PA+Zhvo2G8waNad+5LDNduPrbdJZHJ
W59xusvf3U2/kzOBWlXNG8QWHRKNtB114z1FjWN80EwWjni4ennhrXrr2TlbiHqzhgWRDfXe7acP
whqQUsUIDX7/6Lz1Qtk//hRM174MqGj35jQP2F27eyWN7poOXPEv36qz5Qbvd68E4Ji9rjXE4k59
CmaEbL//+qdn7BdP/jkhlANy1M1KN/sSYOKjSTdtX3Cce2fZTQFm3R3K4II24Y27cH5Uir1aFEmA
6cFouqJdJ6NumU8YnNg3v/8pbzxUzum//+6hSsliRkTC6V31UbDvXBPzk8YiFIY9GURoprZmUY0X
rttbH3b+zvYy1qKumn0RY+bFpdTdDW2LuzhPxTENT6e0ePL2v/9lbyxP5zKm0Kg5xjNw38+j+8cw
kibS2Q5YbJRjW9EKRLFjfTp6SHHh1731gWfvJ0SqqNK4FvfCrNF5rlMXJtdT6AzEzyF6Raea9RLt
oFUnvvVe1L4/UQT9JyPrF5v5G0+JOttC5iiktO97eajLkhqcfm+Gaym0vKH8dy+sc7Ya+EVrcpLO
NCJBXAZQBwAjNPOXcJ7LC7frjd/gnC0JwtNlFWfOhK8C+mWNI/lqoof8/Psr9Na9OVsOYB80tm03
9oFUhOklSYzANo5qpm+SHMkFIKcwhKBXv58dHH/jymmLvD78/qPfWizOtsk2agUzmXI6iNCvx3s8
PIN1sHLpZS/ZXAzhh5k7ZT/8/sPeuIqnGvj71znGjaVaO3EODKpEAOjN6+6gnU2XGhdv/f2z5cJC
mBKmdHUPrjDNL/Eg6IbR7BOXNBFv/f2zFYJ4gDHWJgSeBJjMgXwsdYW+Xl84/72x7ajTf//dYuck
0vWLwCAYzcTy48NiuEbl0G/06Pp//P4GvLHEqdMP++4jlAuXR9Y6O5paAemxWgsDQJm9RgbV3VBj
5s2mKbrwVlpvfdrZazlrQCYoAVHAa7Mo6cuI1h92bQkl5TF0iDeTq6DrxlmAFxyGDlPESDTAJ+aa
gazXypu68qb32i4nD0NHXn43WKOM9DFwXCa7e2AFHijmsDyhB4fRa/7drnaeZoCVpCnF1E9H6REK
unaUBk7fz8ZQX7gwb93os8WE5JGw0k2oj6mRJjRfiaUZsm+y7SYFSqRpg+bfftLZwmJJIiLsqBuP
TLnbbZmP46YPE+zHsF3Wv3+k3nonzhYQOajMnjw9HrXyw9Xcm/269PLswl9/41LJsxVjbjPgwGWD
9k+cOuqyBFwBdnVTRbr+lx9xtj2VrdtFThWOR3coPqmcwN1ykvW2DI1/k0TPyXzJL/vurUMB76tJ
xCPQn65ee4Fv7xq/ry6s4G9dorNFCQ6Y54fx3B3zuK5yENwgG4OVlXoZdO6RyvvxX93o85Aszn5K
xJ7ojxLxe3iYY+K9qF1DDN/l9vcf8dZPOVsw6EM3JR5NLhQTtWtuRfVHNPfZU166l+Qibzyu8uzd
q6OeuoctAdkQotStgW6BgVNJfPSFx+lM5vWfo98ykPzubs9FDx+07uYjmKBG1IewcuPwG8PUPqzR
CowN0o+mVGn7x+wEc/M5I3MIdn4dVWJ+RYMFhIacljr+NCoAXfktCm7gQVXRptX9SCbuvPtXF1uc
7QXCTdESYuA9eiilgPmVmkAJaAmJQI0K3hubxe8/6I0SY1H0f3dB/NTw8gCU9MkXidECe+OsETFO
ruzxCXJo9Jt1kmOHaC/cgjc+8FxxTJB4G/mVL4/GTDDuPtM9mUorv4nC+smuCl8U6E2zsL6wX7zx
cctA6bvfJ7E1RnYb28fcD7J+y4Q4RUKi0nC4KtqxNt8HQaj+ZZGwJLt+92Euo400Ah52hAYQgAwK
QroW5GcXiRPyNsaxF3z6/W17401ZWhvffVLuJRaBCC5Lb6/kowzT4SlMR+PCQ2H/8qrR+Tx7ES3c
xbVKtbrr0lBm6ZeJp0Lqa3QFlX9vsaiQnC5aD9jKFZAmvzsKgryNlgxaNFL9hsNLGWIdGotS3Zdm
K5LmpuOtMdMDjYFxTv6EuNj37WZO45TA0bzsjPkJ+1UD0Cozy6ZxIU+qeXx06NV05QPyy3DE69wZ
ISnyDf12/zXF0V07H5TSrqovrHFv/e6zLRkllKJupLuJfCekIkK9i26tW4EPssFFy7ryU2vNq4nk
+MLh5ZfHCy712RatrbhsI9EZ5EX7VgF3SdbtAOHOH0cfy1MTAcled9Thzl1aQEq5z0bcwPmFaudM
MfL3goj//WwP7/DymyRMTLeBhjH7QbcFw66Ps2n4UfNs2Dlp7mARu8p9JFaLSXG8AjDCQdUtZ03e
Kyi/Qo635BWYQXSlTRK7hrVs2driDUskxWC/Qj/k1B2mOGSW5c3sC9WkDy62L+wEF37GYpL6qa3C
zzirE/pO+uXpuqEWbLp4GF5ijX4g2Hj4euOPuTSBSa66aa75XnPl5tl8RxQKfscjGJemCHe6LOai
OFRDr+P5SaS5b8U3oVv5QLh07DGkOjQwbfI/4hg9Jj41yWjRuKty+Dxk+LY6DsfiRes5VP2Fh9FG
hUjp/6ufdXZmmkrGSEUTdeQ+l2Znp1TsFQw4oKz2gADFUBU/i3CXOnU3kBri2AZmOkMr0ntpFSNZ
HWDqcEoBBxlIvXRj1TfGRvqVC+pppbFDTIjdRCMG69j38LuHdaxyxDab3sQ0aa1KnDNRecI+N9m2
Sr14gDAscrq0ce2RrpZEsODIZmNaD+kvrGQ3nRw57dj9wRxkrgn1CMogZg3sPAWxqw341zFuZVSl
7jp0NSFWxwzfpGmuByOaKto4aacfLWwCrnUVNVbUi9WQq1YNwPXYE6NVW7S9t+9zcgg+ShRaIWpK
3xrsj2MXoQ9fKybA4BvZnscJ1hZv0KHKU49DlDOXWcO7XQZtHh9EwbORrzTGYQatjICmMd+MRDOB
HQiHmfEMmvPE/3OM9GDOOzE2ZPHkoBGbbWl4IiBbJneEm28FTzo6VrMj4tNZ8eZEid4pOLzjfR1Z
nKFvc6+hK3rbjjoBSO+oDIzkqi1ts762BYSHT/0YKfe+HBRokVUe+So7ammH3UNmJl5xJYzRBc8O
ej7CPWRXRmc8jk7finbDBxSWtZost8+mx2yY28o6dkM6eV8mM2BtIW/XaMMXSdAGMlpIrj1MUj2M
sCeDEpTfq52jFkRpL4ysevbhioZHoVysjgeNOxh62TjjVl8ZHXGRn4OpCqExidJxR5OrmwC/pJK1
vOjWCO0pCjde47jTg2HjXZWAdkIeI9SuWejeRHxv4mN9DlEvxVTDrCAEg7yDg4zMBL+xR2SJkqt2
xLOxKiwSbN5nZGnIm1K3XeXsgq6B8oKPkSIa+82MLW9ofSvE/GFEmr9TEg/YoJWagirPb4IoHQAh
+GlFUJGf0YjeznVmpvj0NXPm/thwmeZtE0TkDq5KqzI9sLCys/8g5TbIDrBT4vATbg7PfxfUiRk5
JB3Fhnk/gJjsHwxfIComR6/0qnuHHlT6BNwt7+8Dizv75KlqdD+zKJDRfDK1R8GXXnnYVndz21dw
uckprQbHRufDhpquEPF7ilySKTanPXskLuFVM05Nkex1DhgMpoDNrMA7JmbnuxKZTWQknzsIuMV4
AAue5jXgrhIdW280SSZXRqwM/0isC/bkkJZzCM8gVjUMIS+qCYvIItWAJc1d0pdx0A8V8/y8GzQg
77HSJPMgiDNihLUt7BQIUNC5gGrnlosXfEMJ7dXXXRrzQoHJDVDkcP4fqJ4z0RtesXNd3SIT6lsn
Ey/+2KKFI1mG177dKUyKUQndpa7kPldTXnREFaTwMSGac77ONqlveESi2VQVxXpwg3jYsVyQ7rZO
jE4TzOPMaTHhZmTJcrd6SIpCreJh9ufbFu9FeacJ7uYp9fxgaN6l6K/Qhzk6z8IHTBRGuatiD/zb
xkykjKFmTtM03FU4bp1ulee6w1vixKac3hs66AmMC0LdTftqDEX63DYtWnECKhW4z9SYuuK9nDzo
U8hJhu4EiZYNCS3EXoXt2h2t3ntnTTqjcQNwxEAP1/ISVzu7w+rx1Y2wNEd8AeEiw2krt1dZvc5x
TYg/w9bs6n4dZrUNGqy1S0BdQJtVt5+qDnv7prJPdLd9AkArsK9ogUN0nC2SHr+2U19VHx0VdkAA
ibbu6ho095jND3QUK9dZQyJmZ17bLkqGqzSQJ8hrTvAYGkqrxjl0EKgWw0c/smV9rxpiVqItrYSw
+FqNKjT2vhvHVbyunapLGvwT7dQ88YYGDXkd0QRvchMNradeJz/K3LvBqfPqSJhBQhoTckAFlFfB
63+0k9xwoX8GhSw2YeEazaMfZ42/Nuuy4yGbQMTxuM5TnX7Jqtis3ycdiNwAP1U0iq9OEhcRgiEP
a//nhOjDqN6xvmakwGSVKA4ZwkxrY8ZZ7r6vm0DBgzVDNFFNG5WFRFnvu4NkV2ma2Gcext5yYKOz
5F0KuSL29oYwA+/TjFMojzmhZKbxGUJIjpzXGUovKch2g52JmQVjtwkkoWMD3fntCayiZ4/QghUy
J9z8LFgZMS1WWkLYCKamEQf4YrpIr1UbOeltCgxZvPYTdg9M0ySMixMBQNapWsneGsDk4DUEKuQY
jSAzi7Sh7JWb2pXfSjOe2Je9Ka9vRVUNMV6bODZfKpA7wUSk1QgedS4dv8J+ZrewF5AW4uCBMWWw
s9XlGKoPMQ2W4aZHTygfE4KA/WfKXFExjGwCO0r5ecgmoKW6kwM4euzrnmZbJfA5Xhsl2Eg8XbxM
z6VNANL7ttUpwQCF20Fw3VhDW/EeKqcFbQBehsfX3ijba+RMgsfkx1vL493VPN+Jm4FA6fGNx0AG
enEEg0aiDDLRSb8PwzFxWApCzuslxUwrw/fsoXZzBz6WhWfFzQ2H8CooZkWuHNRekDV1wsddEfpe
GkBf5yF7nCuTn1VkRYxuEEAOhUhQ2uMLWBK+NQUBh2CT7W4qlNi2KjfiCsAP+KB008upidxd2dkC
nSnOZKxhRZt1PKx5ms0k0TXatYqvMXFd7Qs7SwuRyTr99etytpgiG2GSEaWUiDyvs12RQjeAJpVW
Oe+mDbrA9Rn5msJ9mtNGcCmGmNChE2dWR1cTPhILOHJBeb7WmW/TZMsxPNofLR5rnnfZ6KZDQFo3
qtuNGbvz1iVXQHzFckePqeohSjmkJSJqP1qABH1v4+RTQWAPomwgn7qI5busVkb9bXKRdh7axM59
Z5e3RiLf+0p39X4Y/ZrAryydwpuO24K1n3VafwTfUocP/dylBuovjJeiXhWmQ5TUiqq7bG7x93v6
mrftz0E3hnoIrCrx690sVZr8UWhruoGSNA0HZ2hOlNC2Cu1bPY48v5YyouI6JiWlqgH6iLwEEt9N
utvllcQU+0jMUMED0XGPqzscr8UwH9pAafChwiyEdYrVRX5tAQKrRPskCBMV6LLLXuqPuUXOxIem
8yyNVjKyJkwvk/QLIIgiygPrq92PZCBuyToCzEVnc2ortTaHCU4mQWZGlTpbx4wFssHR0n7/BV6n
S3BRyjLk7JMkTdIJvGI699XaTg0Itdtc9lls4WoysgmaIMEqiMejSFFsVOxhBIy1Jtld9d4CRDva
h8ZqeqO+x581gfxNQkBjkGmq0Zhe0qmB7+EPdup6m25CvAQAopngI2xzHaA4WXWITgf8MQPLM6dL
InKKpFpLs8T4tvP4p/hGVJNMOkiPnpxvxtlwzXezbJvEwXOV2Pop6Qtgr0+Jxb4c0fOHfKwPRhRY
cGpGDLrXBC4YHAy6Oh2EBY4p9U8cZ6/EE7UFFZbTDxumRoxfBzOdTiAYKIJZ+9w1oRW2B8m+C1Er
tBBuzg8tZzNUfR7KT1U9+bVsav7XgNH6hvpdYMLqECSfqAVZbkJhykErmbveb0ce1ziZ6J5rERNZ
Nofm/+PozJrr1NEo+ouoAgkEvHImz3Y8JHFeqAy+CBCjGPXre51+vNWdOOcYpG/Ye6+WfKeQtNww
R75Y9exQEOzKX8FGwovMQnadwY3uyOBYM6hL4bqfCCkfA6KfXTlsH13VNsK/i6Vpm/I8harFF9gp
+h99bEmKJ9F2rfaIONsZ1USqTolSRKAcpngnfzTO+mVKU5wACZRqXrtk9RPvIVldCLo1si3CRUzK
TYvmiEhTK/dzU4Ue7BGXjyTQgUWAbZvFTb82BMhXki3WcSIpj3TPtef6PZqw2tr+gtewd4Ik0qjx
p3uqNWOLh7FTO1OCrg7n8XMHiWYR3VJeIaiECVJjE47uyRX31pucJCj1q5BJMT0lohnwHGzCN1D9
6H6LfPxJGzlHkF6ME9SGhG/Hy7dpn/tJHbsuDidDBBpRfDRZRhiwwZ3d61idUhdf8TFVSgT52Rvj
ff6O5UmHd7g50vWbio2/IU4uqPwzOBMB0dGycJjPrwRqJmiXiBsn/4WbzuFJ2HLdt/45kAxFIPvp
uUjdWzrO/UIyO2sNU990FpSzuNKjNHcur7Un/gzA/Yq/HhW0+l23nE3+gbLEhneDC/glZ1W4Lfql
SSId3Wy9MOkHXTNPSoYfdR2eBhsN4TuVTJNe+PQcQdgKeIQ5qwu9RR004sIjaNQrgvU42xK90tSn
hBF9oZIidiUra62xobluEC8RSa+E5Rgx8GsmjliwYHodN+gYIgN1gJzuUNiFZHmyQ3ObHpUfJGh6
/bnH4XbsCWfdu0cHWdb7r5/9fT9FbARx/Con7JCNrVudf1mJPe++wcJICTMNe+XjpJ0L7hJ1wOMf
xvbAbCY09JszFq+Qtsk9y9Eu848himu+/NnaCADrTDUW/6AKqmfuFeVMGJ1zDzzwHf6Ycn7AazXN
j6p1i37Aie/jS8A/OcX+TetxJvM+AUeDqe1JINvHNS774R8Rndv42IfbtnaHtCr2a2CoxXvzZeZ0
K0xmF+KPiFo1UgWPzGPG/S+PqF+Rn56TkUKBnLdglKYFDtoJMFeLEo1xVUcYcO9HzXhHlEq4TDAb
QCkdyh5OIX73RrUgZ/qGrAH/BvJWQorzOjG6g72+x/YsWjcsT4we1p3+y+LbimiEKI8Oyh8Duz2M
hKzu5YG7o2ii58qXazu8r3gbIhLxLVl/9TP3fOFDuI3zTrWnGf9x7N813dh68znArECIbY3Qem88
Qst2x+TIpHoBArFHC9Lgw6aamZibLp1CkosmnLsyPXlunvMaINwsByrqUcyUjPO4hHwAPhPzmoMF
aLb/SwMIwvVH2/se0WVZbfJQimcOpSKvHlkubiFMw4q+h4BDE+K7Lom6b5JjN+092TVONFv81vkV
EUolyCvvn/PnhINsFh1+h6VqpHvvvHxXDAEEoYGkKs8+edOHDSE4AbHR7uWktDdDuN6v8xKvn/jD
3feoDRldegVXZ8c/PxfzpbQwGl93VOUzUwHLVoxY4CAlwluY0gIw2dW17/RwDh7qSUmcr8U+uXYA
r0ji7quufUzDyxSr8buIPdenL5aKcfpE8rjAVTZ5ax0BNzFH0AkgmN+YCwlSbN6YrfbEfbtZpTsA
G6E8yD5jH3WVd+iCiTZ2pafxt2OtlWvlXbcmHSeljUVFHHKpZnHTziIPMUt1ZgANhRyElm2E/1Ff
pp3EV3NHdvvQDS8KJ3b8VlZJM3+MjjwrIF8zoJHPaO62EMAZznrC3SMOTUsIYrMt8zGBX4/jyx+i
/Q/2La7SAyFQU0HbWvVzCFS1H4ftaEfOPOZ4lb8hhCSOGL5IDPOReVcvvH3/SmKeOmQD4xoxMGbE
CMKbWdRGIuON64O5IEDWiXr9o+nf1c7TSN5AcJSBl2DgodQPoNixJQ7b/LSQT9q1NAO8NBMD+Tbn
vRUT0yL/tKtwVazP4klAhsIlKohHcSQ9NTdknkpNegjU2/7T133MScTbNkZ/1iSm5MlgGzAuxJ46
pgKYuBCVV/yag7RrKyCc9WCAhFR54JrvaaeMJS2i7Au5kGWirsAOFTeDnM5xuMoUm1vhJ/UprwNb
HGoarVVkdOPeM542a4LLUERkKZZFI3eSUo0xMfaOHTg32qB13Z9CT4notydw11EbYf+9b/qyXX4m
vCfusoHCZNMGBd0Ix58LRHCqkUaNFr5QO29vKT4u75M5LGm14C/CZLyv2tUs88kDsBY+qi5RJMoL
JOVYXfK2oGikKRiwgXqGWd5PuTWKKAm5dkP3Chk0N18wLHf7mWwyrd9NVYryQPByZWHAoSF275r5
c9oe5mJr+u+69rq5yfp1oCYhbzd2lKhepDWxJ2PRjLcT/u0asgpJfKE9ASuKU6B1QTK5CZQTf3tw
6bRrG/Qby1aEgfkYCMoHnsi5i27msiVDFWwnQqjmLnwfhzRx02nc0tT+2aOeA/nsc6zHH4I6F7od
6V6yvh/8qEpKQgW9oPyPiEFZfMspJaFnRpKYmghgWfOtMIUIp0NbxoH4vW/+uGTpUBZVniVzW+Y0
5nVtJdIaOmX+sgVBF+F2xa77cHmUS540v3BFMb6iPxCJfGgX/v/6MtQzIXJFOJO2mTGZq9L5EqcI
1UHXNHtaXTtYhHbZEvJLYFrL/QM58vq4pbC7SQu9C8tgYhbVteWo+5NIeaU+ZgBwJj9udEO5y5ym
KWDAh7blfdvmwHvsO0rZhpRDEq0BiILsI5PSo98CBxYFLb/0hPxIZNQFpUp8WpkKcgUGSH0KtMUo
PSQTJ8wKyd005XN/ruj0xh8RW3DzQLL7NJuTVIZR2FGg1hHxG09Em/9Z8WO3AFT9uSVzg2B05vTn
PUw6ggaof4lTzFAVewXZPkWoj7OhrZoZwiuTXgbZQAzLdDuXOb2TKI1+3lOZTD7EhsKlh70ernsb
VQcL8ZRkoCa3xEy3DhySJe7l0Oh23x/TisgrTfbYNZVkblFy35KtkII6J9cKFGW2wvFdPrky4zrA
7BWMUXiyyejI5MP1m7Z34V4xygd73fX7v2DQFiSG06oMyI11jLOmM+a5wV8PJEibfDuwaYkaBRlr
Rfl+Uzo6jOWw9808NBf0fgFpNvBj3DYSTbuOsKjlloqCpKba7mF+UABMXHU7JssQuJeI7xv6yTgN
bRh8LmPZB13EvqMnJIRwh3m/jgL2fpqK+ndN3t2rHoDUbhdibP26x2MOGaK5LUxoJ++FUPdgqV9L
HrsxvC+WLZ+TWx5/yH/HJlJARu7J1t5jklkl1YYUXYascMRcH+lUrFVI4Hgapw4kiI5jUGjN4I2k
x3Zbcp3OenuBxfCwL0IAeRk2qoX6HPpB0KufFWck3rlsqjvnRkbpzZK6u3zF9zhd4HXDjbuIXUDF
elgGjBsEN5YrO/FsBfnBAJZRCbnWD0WeuFg/7hbmJaGwyzap4SkXqz/lP0m/3235XkokVzrr/SGX
1XFWyxBNBLk4CoqTrxnx/mewjuchSKsiMP/onnmMs5bygyzpcbGdtx7U4lX8HXVRFOVzkHudmMmD
NXEEZXETubtfRoSwuNSWUdnHeEyIIL3fvW307EmU18nG3R5NwAJjJymjMixg+bWgIJW4oOePw65Q
TIILD0AxkaQb9Ea3BdwO2Nuq0AhcwDFbZviF+z5Ft1vcmtkc4qbJh5WCsQ55l9nhjcvyUOeBaHdi
43K6F35CsDC+wRdorzwTck+3MJujJvXeSQCMxKtM85yoBxYuhXcVU1RQVETYFEPy6Cp/yet7MtdT
i8m6bLaxPvRt2zd/2b/M6scEfYo4eawOnXqe2Cpx3sXTuuKHtjtxFvY8KKvW4Vg7xgIbo3OGGphs
+jZqb/vd2BhjSVAP2E1rDonAPhGBy68TMSqBqz+QdUrIGtwRjpYVf2KqtmPUBWn92msj5cSQbFyi
L3dlTW3HAHgEVX0Y5Kbo7+qK2Oh3v2snKy86AXZD2GjY0bO6GdVttu5osZObRS6EDJ9cGazlW4q5
av7dIbExOS1yu9jiFC5eq+K7eNI23/9OhADL+qc/N+TU3FldyD54nGDDjPkraN8icASFc0n59a/R
z/uxexGempb1URSk960vU0r9WgPDWaRlgL5N5AMfE82qtMMXWOQtk1B6uCU8WF1RqnHwokxzD8ay
istfxnyN7fyFvm+EbpQUxCnnJzrRpqNngi7x4rai6h+JO66jAs+8IJkdkZDG6MlxGMwPdAxMzg7z
1mKt5/Rco1C/+SODJ4xdV5BGdwAgOXfTae1FO8MlHuBZQOdsWZuBAlqKLb8bqnGccEkJFoHe8EEG
XCfa+5HVTwoXThdoKh6IcehWfZQ4nOUT8zaahiP7S+m2+1LpxP205KmTd8augBVDMSiXmpuWO8fX
d+tkexG+evQkfXS/JCgnrXdqonxol3vjRYzQexi0ECwGxUd8nGPCOt/cMGxlw5DcSnmTVMvUhDQK
hSpfJAEqVZfhbuuEvNGiNtySY7sznx23kuGSr4OoJx4HEpP4VPMymz8xQSlzmTFqL8ePdZXcracu
rcJyWQ7kEdYbOpGJOlYsxLVwAoSvC6mtpv3FU7hv5Vdbp2HjfXcpEXds8wxLFIDYx5k95EYISh3C
qHa3sRdZIupLO/p7/o0Z8hhQnXo4jJuRSOQZWsp+gzlOx+t77q8J2c5oOFTKDiQNzLaWFbfVvvbp
CUReMXlHa6q2LtjU9n3IQizu6tYfn6dcXLvVfh7ddksgrSYeyCZLi5jPtKNs1/NKDAhELmTZvD3+
iaqpKM1nupZ2bQN2fLOqAL0U4RD2HC3ssoYJnhAvKTQBfuWOmeGldBNbqcPV2VAnB0EckxGg2mqY
TV9ltKXz3h8BG8hqeOg2skkxTPEnu4vudlBI55Qf7YVH4ckq1ystKeoH9UKKCS3qK4gG0Gg3LPeF
yj96OI7rN6amYb+8ABRczXQOp0V29mbjbevpyVcdxqxUKN1K8qTvCqco9A66GWbBCN+TzJurQNtw
fl0WBjTxY0xiTjXcSAXDrH0lrFcFFY7hpFmTv6PPLbe/a4/hgXzSVNDQtWjat2uqerwI61VnM3k+
OEndVBGdRUMAJhhU3xeamF5NqHb8taDNsWW25E0s2brEpfYEQiVuFlYxLO633zmrPP7tlPJUaCsP
TlpzoyJAurXTYslFBdDBVGFozBr7T6acdnBxqixLJ2+iuEGs9RFz1Y2SLBtHzAKB+ZBgb1lvKz3w
ZHrSDQfLppTGulRMbNsDE8WYOQAs6t7/LZHKePp2oUfyyalG4wDTUJCy1Nd3eh26cDjTyrc9Lohg
mtkmNpsLyhc3SyqoLLHEmhIOMytIPzKb1NbX61sUM8FFB8Jb756hbEz1dxxQEwqsnneDfS7huWEi
Cf4PahgPw9IO3fpLr7uW7acYtYuK4xjtXb0xcKVP44i5/tfqfpQFfu2eVG/hJrUeoiYo/YklZLg3
+YkKHJnXRRY6qoqTGiPVeb8K0qz77aO3a0F4UDXbayBmBmNAN/tt6Tca5c209lwux3EpWv+7HAX7
sOO6XAPgn/fCDiFnYjC3vHx/gzlX+KhvEuGNrXiQjBlZO5zstYOZGa4v0N3IXkppNkfxz8Ssj+qP
UMoSfUXNlLS4byO06weJsEYjowIemUSXIF9SdsSdXEjbeB+CObXD3SJW5knZGJVkX7p9QbXE6ijm
8nrEzsGp9jrGBv/3jcVjdhUMef6c3qVb09Xx90ruVV0cYqNSrjXtNDVPVm/AwYsLaygWJrdWJSRU
AJOnIX1nRQit/SgLK7pz26LiqRn+1Gv6QIe1G3NgYtLmJVdi1cr25HPs7ncT1xOL3nAPFM8YwYjc
xNDho+RHBH0IPGWjg5TIfSRVZXMMHASrN58Oqy+/V5tfpfca5xoLvlKyjXhkje97EeBKhXzvRDWZ
bjeemJO+QNRkifVgvJAsejsvbPCXV7F0RZxkEXRKCrKI91MkwGpcmPuQ7RAzo9dsOFjmjIybdvkb
h5R18E/jQA+3G3UcQQPGdwRKcj8Ne+NONp+R0NoTuzbX9AeSj7bkG+g+FBYZhhNva+4HdhFmvFmL
tBb+Uw0FJV/ectpmyoEDjAPtLd+kFD12FJ6MZeTnCQbd/c3qOlZuN5qZElDMPvUCwqUbxfD5eQFQ
FPmHhEiSkeFG2KngnbgOPzBHkEFN2t2hBwljcyR+ne0c0/xGLsmTh5GoeOI0aAKPfPapbMiz6FIW
ae0vNBGm8h9yGZAflylUgT4VnstZgIhvQGjr5IGpU7w8u1Jymv9imXEVNmjpI+84jDQ1fvFZGlTa
yWFhElW/GWQ5EE2oE3ZvPipHjnKaccwL4EdolwZzJKfHbQL9B8X9XVUlif0tSGOQf2YzDvu/YYxH
c6u2MK/NvTd5oxdm5RZIUkpIPQ45lTQUYGikAeOl8s2ncqYZ7pi9me+x8mL7wB7Os7e8lYX9pcsl
qr+P2zCrOAsoD6eKV8Qr5ePK9KO/dCL3qeejch1CptJcF/bUt13VP2kyx7w68zuZVj/DoMfpkxXS
ADjoBogCK5AGNec3YT31+4PFvT3eLQPpMvj4gnCWnzXPZ+id4nn1txTiVNmH3mUFEw1vpuLfsx1a
ZIZXzy3jB1L5JmLDv65hZ8NX1Ww8mJeaPO9doTbJG3NGJeUBsQyo5SvY2yxwd6CPXa+ehygY6Jor
XMY+2fLlWDX3gdiq9g5huE5+Bn1qwje7Jix7LwXzUCdOtWukfKWNLteEzKxlJHoqJ0gj+jDQZeTr
VhoX3LADDpNnUiM8YERVbuP+N+gbn1qdCJUrbzOakZN3B6hEeMR6HW/FS7oQE81OzDPremQb5FWA
5vomja4T7MUvTiwiPJngm6NGu7igFeVPVzJR+st4menkIa1Hkr8zdGdzeF+zFUvxolUlmGHoxvDI
O1ri/YF165R+o5YIm4BNa4D6gR6gT4KT9nToV7c9+w/93+Yx30pQ8oFC/tKkZhG0yn6u3Q4eXaME
zVrFe/TWbUzabueIKGHQsCIF3lsZWfsCr8+iLQyfeEjtg9qHlIokF2lBa0oraJZDOINej0F981od
w9pOc3oSKPYIbGvqqn20zbK5d2NmIgwwlm7bdIvG0O53jKtU1x6quJ/IJ0uXTaU/YyOH4nXrHDFc
d+T8DstyqTl8A67bwk5PSF/28uSxq6FSvRY7MxGku5ke6lg4qCt7MPHr6Jtxgu6Tw2cM/xaa3Xd8
jJJE1X9W49b+herF47laje5qzLoeEIeDvRax91bX3WpPdlvTgPCrPjTtF0aIdfllBEX1kW4sTppz
KFMG39yCo2gYdYtB89MiFm/XNX5D+BbObz19TBhQlrPHmT01cLQ2fztbryQ0jEVsilI6wwBYkIjD
9IvhRyaRm4XP8f+xO8dyo62kJ5x9mDBLWtnpxhJQexe4rgxXWBFVpKgU88rzX1JvYMnZDL4g4SVl
9rt+pDURsh9o/uFRHfhFW+ZEbHNRy2dBlc/7t+WqbkK8BTZg6DNel2JOQSEFjEInjkrcV3uMSO62
015aVmyWGe3M2RTstVn5UV60PAO2Ha4XSTKWSXHsA+qVW5Ezdd3OutqgQJxYIIMdISbNcGtnbmRN
fm6nCPUuZ5BczbPmJrN0IEuEI7drucxx0Wzj8sJkdPD/ES9k+ZpUMoQU1J1a+0YQp+6v6XlgAV9B
w6Q6rT/4E4sFY6MogzNCpTXBwzlgpJPkYisR6nnNpKKjSTwgA6dln4OWsjNuQu8p1AzJ9MEyL2wf
U8/XFJ91w8g+PgPFANYRKAY+caanQdb5oU1Nx/jbqAQENeKPbv7FlDPRG60CgUE3BH6zdBRK99Nt
Vye0aifPT3CmUAVtnT72dW1Ic+pkJKZ3IVg2nTzPTENC4Ws99cqlV+5BZhBRBERKeFvoHrc0NPl7
3uT18DHR1VpylHjrpwzt3pDfTNernkz3cUZQeC5iMvOKY5PkFrlsSh7DdNdde7A5y3HHAIiIh6D9
4afsSN/0oDsY5wISmDzsDLioz6J5RZi8J4gA4HEwlDpo3SMUigoVjG+xrnyi1aVv2nq4HSA2hz+K
Xqvk1NoyNvj3UGPcovsvgLgndVf7xQ0HZSMVWwXbxI9j2XksWsRSiYI9C/HtfwIc4NFA7Fgs7alq
IzGf213Mvs6uq80e8Epd1zydgLLYjWdM+9g+ZNt1VUbXxhRsf0R1RAiUHM1unsXC13rPxs0OP6LE
7vop2U2z30SoZ72nAlZG/SQaq8SPDkSB/H2tttxLVSfxdB/mKKgfzTwV8o/p49W/Iehj8d+hdHT6
2hVH4Y8Voqj6swFF5EOxL87VuQUctsdZXg0Jix5f2WqDs7Nui/pPBHsUnaWCMfEyS6frX15ecWxA
PgVZjg1zNQ0K1iVtVkmgWKKXOyaIUfoeaRVXxFPn9Q4vdrG7q5AXYIl+X91ept9WN6bV+x7LqvdO
TsZV7JN6Zsb1a1unuf5MAVHOb3kzTPtNOdB3tcdBgqmDoDAzOFjwO7jVv14TntwPDrZCdytKqYe/
pRt3GNdKlaKJEAjWNZKq1TV1pM6y27zxBWlHmoCNDnEus/lAQb2Q8O15YnsyCxlQzRGCe2uZRo5j
7X8nc24OnqeBSGjaD/EjQvTQfai+pB1ElyU60pYmT0TskHqJcQkdJnsAqHos2X7C+N0l/Csghuar
W5rW/VU6Vuwn95399tY2HrEalJCKZPh+3H73M5Tqrpzmiz/101uFRF78HL19m57nVb34q0m2O69h
U9NmJaf/17W1Wc9OjgSfKpZFkDzpWgklO66iYiUV5WSHXao+7KCck3AYIZRKcbVlUUPb8W/oHNQy
kuKQutIMKRrmkEWi2/NbDvmujU5bIpW46ycJjqP1bYGlnbm2s9fMMybKLBPhzqXXJc5nvAZMtY+I
KETRHYCRyW06zHwl7csodbBCQKPec0WGwhDVDZLIoflRcMh+7+dE/hk1OOrHhUnkOt4Uy+S7J2tm
hrRHij3PAtoIbaXfx3Ivx+JY8U7nbEEgMW/EQG6MXs/+QjMNSGYeGZIcp6iIm9ewpWibMzY82AOO
kyvxSBxW4s9K+Narc+vfzrIkPQi8Iy8oYUsKY9DBSWLGf6gskXc1UUX3ftCSmcxVdFVgGEcuFIXu
Yuoyb/4lu/b8j6myWv1sGd40KO6XBtUiW9o6QC9sQPndMo+fu08qZmP3IyN85GlnqRnevtig8Pz8
e8KCe91eLSpcjMzoE4OxP/c+ojt7rkvAA/1pardOfl/8ko3MKZf7Wn/Fa0kXmumyZKNCXcMcZYKV
GeRcOi0q6AIlo2hUcAOJik7mLhCJUf230DiGb4cArYd5DHD5+M98ytQF/Ixo8V8WwoT3+yqOGhLy
V+Nx8RILtaXIkYsac3Z4yKehs+YZdawS/3mh1GgGUGyWyGNtX8eVfqyph0Ers47NF2g5CpX9mGHR
TduXdKzYVR8E6hv9hFnBq09TiG6hPyW1j6Q025g/mT5jnROTwd/DKX3yeV3glrVIybzvImVkdx95
dvJ/J/VW2fKzUC7K91uheM+8V6jaCNTiAhzCo5pRRtuPBW9Ekn5fBEsBTAGGdRQ7ZB+N34ENOuXr
cU7qfP7mXN5UMIKZDULtLndvyt0tSqahtPeYhKb6K13B0W/nISj76dTsgczdDfBshlbssOjm5Ms+
RCtY9tAHt3xMozmo+Z9q6frvdMaTt2T+RBTqXeIGRFjH0NvT5l/P6tAem3HbfJiDdT3GP8u4bN1b
TARlIQ7RVK/L8LvscsNaLkoqr3GYWQqvf1qZM5gnKbUkwZV6C5AZzsXmh9VEi30SFJ334G77dPui
lZiIOQWKWHTHGNW/fmgGpJN/y4TbLc6WCDbqS8BKj1dBITMec/jzRdF6x3E0Bab6MBHa/7dTOUuf
ejrf2pHn3Y/4HFfHCrdYnTKPYKdS5EJu4QVDc43ItihT5Zq3HAUFNQ6Ycat/Qogf0y5zEWFL+sFB
Gls/woQfWx/9JMUsUBM2rjrA43Brh4eJsVU1/W3R/oAV3OeqGJBo7GUn/xPtiFb5mFZ9JPWDF5PM
+93uk532A7PIsUIn2bJKLf96TGLhVvfTWP6TZQ/AKMOPEG6IQBlQfUMeNZPuOi9VoPZDZNuEo1Y2
tV3thTJyMJ+mX7Qhu7dEe0MIqXDIOlGfoHr8JTua3OGpGqW01WXVJkXjYJEXMbdmPW9272MLtvoj
qbTRryPWb/nDWyc6MAr2al3WMAs18/vhG8FsDE+O6F3YveMBZ/GJEUAOzVTQECUjR1rYK1X8B2Jc
YT9Y6SrD4oElloEY6aNglo+hMZ6d7zl5FyFv0R/FjMWlv7lvDK7yOT2L1Hh//HSIyj/JqIf8YYuC
PflVjww4/MMS8o1+EmBSilMAzAPTSKjp/my2aSEmLwvU7G2/oqiHmtQEaDCuBODu+sqPKtj7+ymx
rttBgqbdcr8RVSHqY0k+mIkODiunEkw252b+UaXj7pd8Oh92PSLJhv0I4Q8gEm+sXiPHdY7AoHvG
BdnFj3vvTPAegO4YvtUVUpfgwMKBHprOiE0YjmSkzlhl0lkXNZSZwhMyq1UFpT4atu0JsDyVwYxW
ijzkbfCm4LNZo3F67MaiY8qrF7F9cE506N1EwZrvY4Xl6GXdjKLq6ggqt/IO8dqU19nu8X4882/x
oc9x3zr1awupEog2NV0zVQ++YJFMJhTaphJtz8j0FDw8CCaM/W3dp+VXrdqeQ1X3e+gY4tBxd7cL
wdSbPVIo1NVNGHPK8X1EoKX3M66iEs0Qj0AyXRYXldFpiDe64JC9TTTQZve4xx7nyRYlNZ8KUxTl
U5fwMjPMYp172dHehtOlMvhXqoNZdsi2bC0V09X1aIM8H6/ikMXyWVUfV9W7R1ZmcSdwX1X+M3Eg
s4zv5gLMcK0OBWpdoX+mvGauPTuM1AoBmc8ygpV6y1K2h2JHHj5TmDIsO0Fer6+iq293NwnyGwqn
RK83ZeNd2z/CPUSiyHmZW5WfMKQ55Giei5z/xWS0quvLrtBg/vFrkokaKL4M2r/7nWavzNGD+YpC
bmQ8SdjALuc3FOaLOS26a+xXL9D7GQ6aTRTvPtHd2H3wzrOhYr1Qxto/+JVxm8p8YyN3pCXb1hsH
t4Ok7CXYqDkzrttRodUfvGq6TdaxiIn4DiX3QFIUSbGe2aZ1VH5iBMP4XubxTOMTDiZ8J3a10uxY
+D5hKrOTDfShUF3PXn7tlL8dIrFa3gDdbIjuYL02MVQrnMgle9s2hyF+0+9k69YHZv5j84yBi/jj
aHT89deVVdmhPOvgr80V9o8dl0kaBX9qi3T2rLx0L3/UzJ9Qe8vOoMt549qS+mYa5rb7UTQsnP9r
SJQP9zc/NlvKViHUJZtxXVQFg1+/Q8xNjehFZmd5Mxqde6dxlKI5xu0i4jyzmuWqeUWExPjn3xYM
K2haGprE577vUQE32dQwY4OY2wbRtl7GRBmPLRgr9eLfhDJvu+OLml37o2xAd7lLPaUMd175RnPn
n6p0Shgtb30IdfYRT2063xUF2hpBMQrkoPvmMWwRd3Pox/7vCQeoLx8YALfygXAWz7msFBGj27Eg
+ekm7DrTX/LIdeKj3llHLJmIRm/8lQKekCwGm9RHu3sdueo+Q2NoY5YXpPr6oJPmzvq3eIdABWW+
lzpJgUzY+BkTdjddynkXjsZqT4T4nfd1k7j7dMIGcmJjhlAqWeaRdaVXj4VMzjOsJqpQNdRKbdBe
FtWt2c45zi96a+KNgXSHeao2fwFqCQJxfBPrtD6Uxtu8z5FtmnnqXdAbmqsCwpmfBV3ZDG8y6gAv
Zx2+0JZ5VUWKLv+RbBHr2CTx+3S5wx0L/facsqh36c3aehrNtMKb2d6zFiBR5xA5XCbnvhpmVPQh
hTHvG8QGrY4aA9A4owWeqv1zFOnU/SybVMAhDHbexJgVPw797lmrMIkfcG3GkvsJnSHisHpgUsWS
O5TzhqARN+PEJGqvUE41EWnw9oAIeuZSL+0wdvEFE+vEO4PXPckv/+PsvHrj1tmu/YsEUF06nWJ7
ZhyXxGn7REhx1BvV9evfa/LhAxw+1giYg40NGIg0pEiK4r3WuvysKeCT2jE+y9tEJJPmIyZyIoj3
wRBkTXtvs5ezO4yYnLazMUhbpjcHm3nonzKOCtm+OxJ1wB3EMRC424gUurH9VbadLMaXSLqGbPa8
hLTJQvhoFHgsuoE+tR9ago6SYFeVPb6ch2Bm04bDuvKCYDtw5DDpCNgpUfRbO0IhDymvHfJ5fOjQ
uxnDH4vTkbz8UPU5Eop93Vaxpk0bxGFs9W+cs3bmnL0eNMa9CCZhdbtp6MM+1J7YkZsSrHqqcZBv
fkkrLfOHD6abufV4wthpd+7Wavjc83eUg/lsPA0+J97xloE3m8+jqQX8pmGq0iI7arqQY3GTczCt
xbe9lJ2JeVLa9ZxvSpa+vGKJ8yoUorwJ+Xx/Qgs51dbncIa8NADlYSdGruE+woaYed6m7cLEqz6O
fFaDLt2gj6VGeHbwcmyPOdc04DfYmCA10Y8AYwacB3+SgfoRquc7XIxCAoPnYE8k8XcCmiYQ4Rzg
FNZ/PpvJ0MWkhLAhBU47TBw5hKMGvVxPKuLhdro9UF5MNM9KtX1rCkMj8rqSnqycLVjkOircPWVd
SogFtskiaPhanjuqx7cpOlb2BBsE7dokEVLzATm9cGgdHQN0y0N0NFgrgidt0t25wKKZUEh8lT50
xNeuLjI+cD5dzst4N9hB1/8SgN7kZUQaS2Y3m8mhNnQ+LXf8l3tPeRhYfQMR2ZvMz0hfU33aXb7f
QliOef4db+5HWaynQkR1hkufE5GgrBm73hdWe8qlOYiVMJWl25z//uY2ZiObxnLc7pD2kWugRRAk
h7kDxy370IKsu5JEoGCctP8fX/yX9fnmPqhxJuQvlX+Xi4pKAOn4SaLj2PQxuHc3Ve0fWy37EFoc
7nbnk2cos7L17+a85UNR7jjnee4sYyW/dSm6TGWhWV2kedRuiQ5vyt8mm5fOhSJla/tKdM9ZPt6N
Zf6nw19aFR4nDOg8EAgh2KD0TVV4a4WUCSftmx+3Py4/7XdjGhhdSmzIaCTYVgzTv+sN8RnvOB6s
Ce7Z5YvrSw9ZSQihmma3GD2zQ6bHQwvSqOY8Qdu1jUjHiX1VDNmCsxZDTx58ZvH0ImIoUzeJafnJ
M9Kp2UeQmwf2NyGk0LqjG8VuLXd1w/r3QS+JN1wJoNbP8TD/E1cB9FUJExkLnyMMJhVaB0jkbLy+
RRw2IuQvP04RqQPuzFmOcYPY+Geol4+ayZG94bX9Sk8tPAZDCQEpMts8173ywyzk8FtUWoHezxYg
Ci4/iYVFxFDSOHqnQgIw1dkhSqP5rsaIdIqiIb7TnXP2ddf6K9NtqR3q4tGhmM3IJDikvtkiUe/O
FOis0VcikZYuf/77m8mc6iZVDSPTDxXluZiop0pvb+tA5HKlnxYG7F885JsbWNCpWt6I+WGIcqFv
GWzefNMNhcVJS1Brpf7h8vNYuo+SUmRrSWSYfVIfnNI5G4ozRCr7Kh6jeGen5wOFy7dZ6i9l/vWO
ZNvTzRJAQTTfB0HEURmfbl2xEl6zcP2/YNQ33RWWFHJGocmDNxXFrQ6PrMYQFVCguur3/43+eXP9
uOraVNaZPHQCVvJDHHS683GkAKKtLMhLDVDmxWDWrWSzJQ++LDinjySZTlTv+JS8bkD9fS29aQGZ
EEBBmNqH5ozs0LHHbLIIIJ+dms2VnXQeY29uYXJUgq5ADw4DEJKX2rayX3OohTfXPYJzz725eh0l
IcTkqD0gWLW/JH5V/WbdEx8vX/1vVtQ7666KGLJ9oz17b7tDU5NyY9dO8pSTc5ZsqjCYfhY6K2w2
lCmnEnUehQCzzpEsaFev7Dvj39YRNnBWHrVkKTl29wpTT6RPmh3GzVXznCzDf69fpzVHj1QNj0Xs
eNadjb0svS/1otmSfp9/v9yJS4NYeYcLo8ZhYvfuASsKLFOB6OYHURVrgPmFd4ca85VqtYc3v+2p
4STYDNIOn76pZ4+VwwFlWa2F7J7ftO+MBDXOK5VjI8aOqRg0uYXJJuB7o4OPZ0lC9D0QptgtEMHs
BcdsxKCUQ2Y+kJTSsyW63I1LP0B5BxPzo2dDl2MGdhycFvhg4zy97ZF2Yc3tYgpE+QZJhFY9Uhfw
5s8TgcriUxvm7RrbfOFBCmU1Km174FSJ02w+vt3mUAy9KD5OddiuhUi+fwPwWP8OR5MzO9zDTnn0
0A9KAnS6PET6Q4njcLkPz7/0vYeovP+bHFHhMETBQQ8iuXcbPdrZPm7F3iQkpnSRLnI2vRbP/X5r
dKEsfJWGwiWjEnpAvgVqjEAYhH/G7nJL3g2303WV2dj2ZI9FQxMcrByhkR9LjC6l6ZKn1zT3rY8R
wwotDlz8NVTIwpZAmP8+G3J82mrGf3iss2T0fpFYXBQ72ABJ+jQNxJSspEEvdZqy4iH06NDMW9Gx
ktKFDVpp9Z3MhlFf6belZiiLUZF7Fer7OjrqFf4Efr93i74h2RHqJm8vP5qlJii7GiqDqKWsJDxS
nUrbQ8a2Rt4Sd2eJlRu83wY44P8+imjWMFZRfzxgBqDS4LeN8TxC9003llaLr9e0Ai3KvzdJwHFr
/dSPh8DL4mPHQ/+IHKK8aqcs/PMEffPappifz5Tc6kOQJuHLLC371RgG8XL5ty91kDLN7aHg5Div
xkNmRKbBCTSH4BVRRuO2Qvjx8/JN3n/vCP988zdNMIKGYsgQw2j1sQ2HNtF7wOpar/xZa/7T5Xss
NUSZdD4f1yJLh/yY2wU0NSKExk/s/nwYmr2dfL98k/fHK8nY/zaE49C2ybD6HzJYodUXg/pq9pXK
Ww2P7fIdlpqhTDruQOaBbuTHEgJ0vyEoWP60I2v6bWaeudKK94MqdaFSOUhwhBRHduaRCp02UPzB
AJJ9o1ZPauC94/lZ/UEzyxpKWlZniL44xG3AQiYoMKpHF2GZ2BPAPs6fJOlt+o0jcRz9kXNqtzBK
UTrJTYg6xHltUX1m0bFLWTy++FhepX5LVUyPrtrzC19ZPhCpJTVrRnIsU+KUtuDIG0Iv/CS/7vqe
snpA5GsNpxLhUSYj/tvKrmzt5LaoXa5aYjlU/Xc86a5RU2RwGLQ1n9eE0GHLTd3PAxqzzeXxtDBi
PWX1wFmYhCSo5UdyY2S/yw13HPYWqbXXfbMIT1lARpLa6oZAtCPCQfEwFD5nfwTI7S///IWVw1NW
jgxVJwJifn7hzTgDyH4yZyL90Vg9CstceQp/z07+d68jVDAa8ZFCFMMI0taLZ/epK+wkG27CNJqK
D0EpzvV4PFF1/glbnt04u1xoeX/AWEym8oaC4hBiWOeU/QOR/W12SCSSil8oeKN5g+kSrvrNAGq8
+6hrZez8oJIntBfmuSMdhFFQguEFkvP7lRyF0XqskoA6AVVnPGf3LrWcZ0Norv5Zd6AMrHzMLI0K
ZbEkqTKsSYvt0cviWboRU1+bdwBRprVU/oVTOOEpK2WBvD3tE2aiP9R64G/d2KXiu/NqIzFeDKpK
5qs2D71n7hDDZ/2fnlpF/zQ3vov/GrOrHh0SVPtdimC3xch3eTgtrK6esrpOlSwQYPfJkbwt3Bod
eZAlORB31Eu6lRG71LXKmlTVsc+p/pQcw2S4SyNqkDoZEytvh4WLqyA3ze66JIvq9CgKORycHBu/
U0b1da9QleSGkSYToq8AkHHOjqfKNtDo7N2xDGqLpCq3Jfjr8nNYaIeK46HoTX0AR/pB5pZ/Q5CC
flOjrPh2+eoLT9lV1rxZNwijMojxwixkZB+RBA3aNweZRPI0cqJF/MLl+yy04i8b9822Bry64yPF
yo5ualrboiNCPiKAcGUgLbXi/Pc3V3f5LrYnMrOOxOGEL0x+L4Y/i4/2gTJ4/+W6Jpyb9uYm+mg3
ZlaEJKgjEPqAstj/D8RTnq300FIblHXGxEOLRCVKj0RX2DXAyb7/o5Gs9l9AysfaWrP0GJSlhjyC
xKoIDz76KHRJS/dqAL4ZfpaX6/pIWTQw4UmE1mV1ZNcEQS4rU/vFoOC5UrBY6iNlwcDnCsXCGYrj
GPC/W2mORbOTA2Es99x5tPZXtUIFpRkzltykmqqjmKNW2+K0y+tjm8EaXnmnLLTDUTcC2jmuYs6b
Y9M4TX+McLBbzY7UEDcmhJGuy+XKqFp44CoZrSG7K26dMjiAhEh+tgQ5fpwsMT1e7qildihTgnQR
G7lUbGLoiYuXzHLl+eDSTZ9025z16xZylRYmowAUAerPgzDm7IfT4fbdjnNhz1deXxmzfoAICO9+
c/QcUd5VsXWOYyLq9Dq6onCUQWuVA0FgBFUeUC/pyOwQqka3fowo6rrhqoLANCPhADEq+yP2EEgv
o1/hs4iGBLP75ce8MIhU5pxpgoP0UcQfODZJTm5tRf+5jp5ddyRgK6+gPkqI2XMsh71gE458k5Au
gC4Bo9fuup+vzDaNbHHcrBr9M9VzsyX2uvoqdJhUK9dfmAX2+e9vXgwB+nGbYJLhGLuF/jPDSvxl
4oPwN3H/7uvlJizdQploiCpHr8hMGCh1VaKeK8UXHRvho261a9i8pYesvH8SAgfGZIimI8pyUW9x
PxJziG6pf77chKXrK6+eZLRATRTzfJQGfg+2AFN7JLQLkcvl6y91kTKNMdNXI84L91CkcWPduyHm
r2KnEdXc36HWhvS9cqOlhijzmV1xMuvojxHlxcUj3B2SC7B+BGsNWbi+SunyBaeHbduNxxFV1oNL
asKjFrmrBJGlyyvf0REpFQXinfE4EAUZb610hpfia2F0uPwclq6vTGezKUnflbF1bFPdeCaBDgcl
yTLEll13fWU2xz6uTdJFzKPvFKLamnEUiY2Xh1idLt/g/EPf+cK1lOkssFL3RG/mz7i8Cvkg08wm
gV4601hE29ru0/pZSA70h9uUShcxINfd9tyfb1YRhB66VWExPRr4UvZO0Q97PWoMFGzNtM0SU75k
IstvLt9sYbJYymTHpwlLKSFdVW85GyBAIK1fA1x+T4VVRddt1lQ4GLuZmrz3xD662ID0GxepG5rx
JmnHzwSdQLO43JSl8abMe7JASNKxovnYaJj1d7kZa/6tptnFdXhhztOVB2OQ1pkFUhyjdkg1pHY1
egJ8r1m2u6oFKvIqQKuQCNGax9SEfXJEskL4aEg6e3l33Q2UKW+awq0yNxHHcibTBHNNrn+WLjCS
lRlzvs47M0YV6/ltXLktlvInn7AAm8iLASnycOOTdmnKjXOO8Ay2fI9HVXmHEzUmvs7TklU05sJg
VrV7JNWMbYnd+diYlfYa4d+NNx45ODh+Wjw7l/tw6SbKquAAUICDqjvHzA7LR9NFDrvB2lLdtMgG
f113D2UJyNtRs/EflY+eObnOJzPnjMvDKphH5WHC6wWU4PKNFubM/8gD/WxoLXd2jiSL5OHeD0nD
xo8Krfm66xv/ThnddQOjbDXzaR7JWX2MpjGpjhXBDeXK+rWgoBCqgk9OuRebc+YfSVzspNhmbp9r
X0vLId9xI3MSfvZT5ZTjTTF68XjvaT6sN8qYKUbBHd9cVrdy7r00LpTVgdzIjCA12zo2DuLbrRfh
O701iYnxbvBApel1U1hV6qUlKQ1JZrhHcBYNUAendj6iIS2+XPXAVCVeWFUJabqZeRxmkxQPfchL
SZpJXb5evv5CL6lKPFYdlPA67wKcks0exinaljwzx9u5wb9x3aj+C8d78wbtKkgkHbDl4zzbbXaE
v5J865ssjZ4uN2Jh1hjKEhClnVc7tWRn04zJp9JrfUBzhU5QwnXXV6Z/kPPhk5eBe0SDkWEhLkkO
21NrD53ddTdQ3vrD2KEyIu78KdTIHd01iRdm+6hr3JVpv/SUlWlfjQPMHok2noyA8sWwBMYh3dC8
ZCtCRBEr3bSwP1NRigM1unowdP8pxQilI62Y2u2celOwC8KCeLMBTAa5uMHP6zpNmeC4OU0yxXzE
57LWTfK8olQ/jLjDruO0ClVO2AxDGLSgAo/aGPOJnXf6n6Y1idtqCTpzVjrtvDt+5xWtagpxdHca
iGj/iXwHngTBzvf15DfsKaW4FXM6rZxsLcyRvxLwN3NQVlo/myRyP/WYiYiuKGFn3ApMVvHKGF54
+qq0kFCGKDbdKXqa+9K2PidEXRF5XcOtHr7hGQiJm/JTtAvntM05JMjnqlHwV+v9pl1UQyr2l1EK
QeMc2ZyiPXsgmY6w2uuur8x9L8UJ7WplcirmEhdP4852/x87T0pal2+wNACUud/rsDZ8x+y+oWWs
diAQX1I8ZL/nIMH8GpbF2uxcWAP+FrnedJTpcJYGMXA+ouJqcBkF03gLwMElXFW4xst1jVH2/CAg
J5tE+fg0BHoIf4zMZFk/eOewrnwz9Xbp7TNyetuVUtjSoFaWAFjycm6q0v4oytk9CWybzSbL+3KN
hrnQZ6oIMIc24GilFRxLF7/9lhg370fUTnGy7SCHrD2ZhRGgIjfDQvokvw7pyTVBD3TpYCUfBm8k
3CsespEc8R5N9uXns9BhqqSPkECEjR05kknB5LTgdZ80I5bfrrv6uYFvhpiVc/YrJo2A3s7HZtx5
Y8Y5gJNMay/ipZ5SXvRe3dlV1jrWR/yWIITIb3ZO2MkQRGJJQw/ZD0XR7S43Zule5y5805izrDtP
EH085SXe04CoefeudGy9fSF2SpLOQ0pm3q19qS3dTVkFjNQnC3027Y/1YEafw8GJ72zTag9xFEe7
KO/86779hfFvq4g4yEdqS/bvQVLg/VImJvmnGy2ANfnN6lOrvVIVIpSVIOaYOPVIuznKAfHiJjVi
ghCJts5Jq7UaggMuP6WziuWd16dQVoChljrU7cn9TUncv83nKtgnbVFam3Gw2ldfS/G74v34DqzE
JLaxaVcO095dGZDknX/Pm9HR97qpFWT+PJCH5vcvxB0N8nspNKc/zYQ5r52Q/z1q+J/2cR/lhCAD
L8ppaZh8NmK0Dvo5KcX2HyE2+dOjbZKF9wvdVhHfJb6WOTsZRbpnIFxKbcLjOdnFYtoQIrWvIQ8S
KAQSctr5rADkbPrSbm6N4ezivbUbHa8npNABQFBkV968IcFBn/aW6HUKkeSiRvilDBiYw7GUxFls
UUU55V0M7FgcIHK1DVinXrTHKiGZDGSVLqZPVm73/cPYVVr3iahIGFhEIgR9fF+7kxsnWCAJWTkQ
/xmX+y4nfKMj0iyJu9fLY+Pd0w8UjcoQtDuH0BMU7kfkhsMXQmZfa/JxQ+AubfMzmN1fRjY1T9FU
B1cOivPW6M2gEOkwVlABm4cCYBeOMrQ+hC/CYKyc+IUoitH4dbll764WjIrz39/caHT7NMx7sB65
64KSiXWi1x7PkYpjc5tbswUvdm5rottXZtm7rw3up6y7ZJjCaLCS7FTpg/6SMT6+tGR6/bncmqWr
KystVJa+DKQNxJGT42bnu0EH9xCf74rGeKm3lLUVu2UOsz6NX4l7s4MDOM20uukw9TW/Rrie4wu6
J7f/el1jlAV2jkfHcbB1n6BS5r8q+LPudqqb6ufly79/vsKjUAa1NUTxlIuhPEUT2U/upguxoeUb
Ai742spnDLu3Lmnc2i70g2RL+IZW/CgK09IfCb4Zr5Hz8iOUVTcscE8nmqxPeJaJw23IoYOvFmpy
7YN4aeoqy6vjERA+Sw9wggZAdZ/17CfBJnST1Wwi8lZb58bXtNZ8St0iLdu7TDjdvNLFC8NR1TO2
CR/JVmFqB1lPof+BGPKZQg+247U61VLjlGUinWK4IDEeYBOM8dacgjMDDdxeX9mwPloolKnjpi9y
9uPrnpeqbzTalgiQqXbvSDWMfhpDD1WQOCGvvbs8Kpe6TFkfeNeTZtrb4ZE3jD3sirplyyfqwb/K
ecdSriwRkZfnhRG19akO+tF7tEFsjI/xXFTFytK91AJljXAtDxS2bstTR54DwTIGxawHL9AS48fl
LnpfTEgTlIVBy4m7NM6wUypGsMg8AiO2BTVKsq67av6oRSRKk3DX2EQKmuCY/JqAfF12waNf5gL2
Sg01a3P5xyy1Vpm/DfTXKmgC4y4MywTVF6mv5Y7kn/HmquurEj+wczwgK2pOedfI6gvHziB69aAZ
ou11NzhPrTcvQFKbyIzOp/bkGzOFk7J3hhsTuJtxXQep6rsGKH3ZV8F4l7WTxB2XSo6yScqLVibk
witJVd2JPNbIUOjbk2NhuoDs5tS3RmVbn5JGjjfgMtdsbAtP2lVmZp92c6s3cX3ys0Q3m22dpKTh
k+cdye7pumehzM02YYs4saacMrDmu4493460mWuOrfCNqPNSSy0EM9VwqsOA6tHgw2DvOY5b2Ros
dY8yKUcNDCbnEf2JmEfI5yRaDqTdkL+0Mo7O76t3tu+u8rYm59wmQiA0Xuu0zUnom4T/bKBzIcKw
Y7r9IOndB2jaBmP+SIUutx5GviyGb5efzLtHcnSeMs2tOiSOxY/HO2DlmZHcBJbuffGMzKRQ4cqO
UVHxWQY8NA58y19p8nlkvdNk1dRnkzPvMX2Co6jaQn4fTE7n9A3Icl/caRN70tfLjVu6j7IEALUI
5kqa+slyffNjmcziMzlQ7ceEfIwvl2+xMDpUuWGckYaazyTb+hTjq58edOX8Pgt1f9hdvsFSG87L
w5tlrLQJ9ffCfDzBuWjwfmDBuYsSU9e3FgjAlZezcR7M7z2R893f3IUTuXIiXHE+BRPkdOBxec02
flP3ZjJ/b4pIGJ+jtrLbD1Bj6/orxPuCuGsiW5u2vs1tUTknv4HaQpho0+rjZ1ZePZMb8KVDTWoU
imuLOEBe/SbRvR08gxtqYkZrAxMsQWORKdvH0DvyVO/sAyDAsPf2l/tvaTfsKGuPHNKqKuOsPREP
Ov8JI9Bj497Wk6k7xrYth41umQUICzew5CEkE7yF/4LDPidDHea8XHmOSwNFWaWQZZEcEpv1iUDw
CPBHl/r1Lgd5u3ZutzRQlHXKg0XQwWyZTnresgyWYd39EiOgURIUSX+6cuoqq5UFMG2G9DWfbCn7
amNnQ/+tCGx4ASlLyVpbljpLWZUyWYCoravo1DfQatksBnPLuUZZXWUwwKinfjxgZYfRHNSngMPI
4M5Janv+TzZx16zMqIWnocouR8B2UdyK5lSlmcPhY5Rm8fRhFgRb7vtMN/qVEvZCT6kCzKmIRVr3
jO4zRJosKS0lorFra/n78vRZur6y/FiuVhGDk+o873L6Ns52HhEEOzbXvVxV+WUoQj/zzkBtgsfC
9pCX/VCd4CwJZ2UXuPQczu16s7DBeBZn/o15ql3df3E4FCZKeNa650Ga8co74NwX7yyetjK1seQR
ON320c/inGu/S4e6tR7Jg6vs26RLgCmAtsnXvquXGqRMc9g4gFbGeToBouqTTa17bG5b4so/cvKc
divTfOmxK9O80evKmpuivB+8MNJveSfTGN/S08/XDStlgjsYxwI77MWp8Gs+a6WfOr9yWM9rXomF
R6LqMIe4dvLcDfvHsewi/XsG4TXbjfzBe/Xi2Mo/dcTxtCvnOQs7OEvZZmRpNsZBbBi3BPAWJjVs
I/qcar68J+mQeBwd28zHGTzz4xR5Fstz5Nxc7sWFsWAppwRe16eSwL7xNEeu/sRJhD1v0rjrb+Me
ZOvKUFi6ybmL38wgSSQhucWhoPSkiS/EfYJ7cQy9OaJ0Axx9uSUL403VbQZtE0EaFtZpLmUVbwlW
lP6ucYn1XmnF0g2UdWCwI+wUcwiZryJvHNuMMyVbDTJZfXu5BQsbaVWV6RLZOdVRzPMlXX5PSHIH
ua30oK4EFILIi26fYdIYvy/fbemhKKvA4DBtmljoGAZS8xVVMMA2p6vcj0E3esOVfaYsAvkZLhQU
eX2vD6b8RJintDfW7JLMeF0jlEUg0ZBOwPRs7qvcg7fSdEW3rSot/OG6Ubu/fI/zHHxnbVb1mfnQ
CgCNY3uvdfZQ3VfwVUhndzqoLh+8qYzGB9cGGhFtJ7POxLeZgOIyXBkS7yf5UUNSFgYPRGAzd664
ZZv5pQkq9xUwfLTpsoIoMEMvxc840yl3l4Nzn4yy8iAzpMnXcQx0ZzNmsXkQ5NSzgRNeflsZ+Rzv
nNbMzZXlY2HdUqWfUe4BMSrQLLmBL8tnS8wBYTytQ5A6ZB+zaupsgyuimfytxLaa1TusHrFFCqmZ
wDFcGWULQ1lVgIYVe7G88tzT3CdWAcOrRg1g+3x/klBtfbo8DJZucv77m0UMxlRKdcK1jjAVrNTa
uBhAE3ODWRz20SYRRe+tvTqXTvFMZamxHBua0mx5973RGj1h1wNUcndHauEEyysYyVEyNnoYDhaB
rw0fOw++GRd8JmVVa8jH2ZnmzIPOExJ5c4NQIYjNlcmw1AvKRiVph9jFC9zfO2EHQHdLYVT4h3P0
aQnYoYPauHIks3QjZXmyZz9yK9aoe9ew+nDDICt/YiGJf0DaNq98MakyUhBDXVNMtbx3ncb71UBt
im8iU8+/Q2oLjJU5vPDeMJU1KgWp2umdM9+XFjqijTnyIky9YlUQt3B9VRs6V25F2rE9vyZVlrNT
TCoJE8N3vWLlmS/dQFmDnDy2+llLhvsOhoL3IEJQUAagNICD7u6qyaUKRMlkCji/cob7uDrnoA1g
un/bQWCPsL5g3q+sE0sNUfYhLl/pAAC86I/Zgcp6lHFcxD+lbhKEfl0zzoP5zRrhoDgjhiBOQ/gz
NfUyrZvm/k6IeDy089g4h+tuc27fm9ug3jaSjHQF7GCS8G84q00IszvSyY8jEoDs1yFceTBLLyA1
HDIqtTP11kw/BGxCRPal0oEt1HfgCzV/53Twcvt9bQ4RGLC87UkU2YapF7w6YzvBB/KhLj4EsCfb
P4GFJesmkz3u7E3ZpLoVbz3Pc4Ff52G4KtVYWDf+Hk+96RvCDf1GVKTwhzao7mjb8uWmu9s0sWzQ
SF431tZVzlESbpTNzWx2xP+ko3PvJRjQt11DVMJDPznh2nNeGq/KypH7MCpsq9aeIFVYd7KSeUSa
TJrn1w1XVXrqNeCw0GoEqGfqMHnqYRFET5Lsr9bfDCEdNVy3TVPlpyHsXbTGUt47RYBETx9b+4lM
vdiFxxqtxbAt9JaqPR2MsMoQMXATF1o9w1CG3g4ihFytqC7sdlTx6TDZYRH4uXwep9qzxNceUFN5
F85JFeR7aKZ1fwfVtyh/FEPi1be4rSG7ASSt5qSHSgGovtqLFNbxJhfSMepbT0xAFu/pmimONhVf
RloEcF5W5VfNSoWTgjuY0GzdTw7MVI/Nk2aG8b2exfDCdnJKfNiObqqlA0tN6HUFrOBqZlMSSGcm
kN/IDILniqryHIO81bwPzK3nt0SOU2ai6LE3SGBzy42n68AqNgYFAvtojrWdfHDayuGHanEqh/9i
n7jNoxHUtbtHNxxpFMMCVFbRdgAdVdynrX0Giw2hsBB95uet0jFx5KhtGy9mTWTPD+HiJcxITOpu
K8vIrO7Wy8pSdLcAgnJ5ZxmN0CD3+tr0nTyCYrr346Z5KsmSp3rtRkYb/+5GObX1VgS8en5HfV+P
D46JAkVuRdkiX9yYDUFv0OVJK8k+AysOPAaYVRTNfenEdnQHZMyI7noYN9Qh4sDx9HEbBMJ0jpLM
3uKDMfXsXGFakFzlzOTnyKD6ReDTmduBd7WbKKI5jQ1Ec4sgqc6/a7mDcm7bWeWYgIQlPA+iFM9S
A+lJ4mz/y2mQKzebeOqbyD6IJoG5+CmlPBGsCaL/X1rzO98nqrDTj30b50Op32cOMfI/z1EwSFWt
3ONTHqp52GvgBu3cBc0Y9ZXJ6YXlaXv2x8X0Hz4tj88JCQaH/UiZAjDZUzGcCbiEWRX71nZkDLn/
mSbRBF8MsgGtry3IE28TkNdiMqgY+8SkVuwMYgRcGAxgHKZxP/6oZVWZpF8PrW58wRYwj8euspP8
B5ATTN67ybSjKrglt8EeYwDKHdL6XQsFluO1qnJdWHNjPxAltKnrOQStmTSiNw8OPrL8Wxuz2242
fmCbMt1LkKzOtDcDO22Duzyfm9jcjHrTaPrO6wLMrdtprCFIbAH1kdWIu84shj/M4mT8JK0uF8Dn
g6mphzujkTFwJljsY/SQNaIg0RFuh2WJ3ZT//bzUDHjcz3Iye+t3olXjCB+GCpiTfxiywCCqo+ew
w4avWhN4Ym01nj0nOAOM6Q5bn69D6twC9uIf7Eog3dOP0PTnuTwMeRaP0zZIBCoHetQoh5ckbJ06
3xJsV1X+zoPzA4mxaTA7BIcRFKUGgSuWxLjtYRcyxG4A1MbRsxWyyBTHHJxL8tGpR+Hf5zpHPe5D
VhejZW7NQVJF3Ro2wAbY0xPwr88QJ510uAHt2pf3QSTq7jNpTpLpGOqzbW9DoyGyHH8+NFJA7w4r
OgU3WhPqN3oE3puQt84ForCRY0yJc5946Tx/gVdZ5OPWiTJXH/aSCkk33LR8noevFsa9Qew8OTTV
/SxmtzQgvEK/uBmMuRCvAcm0xSejimz3qfZhszAwUofohLu07iwL/CiwIOOrYwk9fRqbsUhthqCG
xXBLaGXkiX3UgDLydkar40AN2qiF3R4CbrLgjtdABppgr2vGbFFmIv/Ut7HC2aMf7XGSZ/HAj+GM
3/x2zabNU9VtfO52ZiG6/qkYnTOBzIHpsskSv/k9dv2wUvF//x3oqdG7PmVsjnBn/SnIqmHcdbXs
WavStr67phG+rmxw/Zw8tBCP5xPHoy6PRorPRhhq91M4rQmjFk7B9HPT3mzg8A8Ywp975wmSo/OU
sQLuHJF3n2s4rDeBZ+e/fREYK/21sFtUk5jnqS0mVqP0hGPPkjd5Gbka+rbJ03/GPkNj5Zhk6TbK
x6wxDmYy2KnAsxQWL7ojG7jumWvp8H5BJWa/Lj+d8wfZO28CXdmQ9jMSSkwp7rPVpl37UpnwOfaT
l/S89Xj3JsTez7lveTegQLJU7qsQzYa8cjOpbFZB4YSlDj3k2bcGSJEPs6kZU76Jnf48vJPWEdFK
b74/yH3VLzGakxRTMU/Pre8mxsHMiPeYYcSkOlCgyz258MBUB4NPqU03msF+Ql0gYLC3mdhbpdF8
gXR8ZX1PKF+jgzWUudv09lMf+LEHT9NykF5zAA/vcUzRTq15DJYac/77mxk16V3gja6VPfMq16yb
ODWNDEUnVtJDTo7zShlxYd6q2cHpWOUwZFyDIkIWcFbqur9RoFifnai2bma2qnSjMaYr0UNLR2Rq
cnBBmZ9z/kg8+p6rHT2DvCEWJoEDd7a/B34JQppDyByWd2NX6bYt9YpsyjJ/JOK2+tY1LL8ra8hS
w5XJ3aP+F2FZg7Usav2/GEzyDaKFfE+AYfY0laC37IpX8+WBuTT2lSne8arO2DtMX8MMpvDGIMYz
5XUeOn8uX39prCizOPPrMdXMoHg+G/VfNA6cUaiGcJG3nWGI+hp/CKzK8wfW/3H2ZUlu89iaW6mo
d9QlCYIgO27VAwcpNWUqM52D/cKw02mCMwmCIMGn3kbvo3fQO+mV9CdXdZd/3V+pDkc4FM5JEEng
4OCcb/hlRqbwHYA/lzcevRqnFnhnavubIaMWSS6h8nRlEZ8W0n8NhxDi++Mo2NA1g/SEPnqOCyL9
ZBq9EXDZfZr9k+91wcVvEd5xPaep8cv18NqbMz4784s1Exd+7B6Mv+NTceC3VL8xwFms0HBikpBR
WI4tF1zEDey/QatwcDK5cq/+fF75wXldt+TwDws0PfZy4VNc4Oap9eiUbPitEoB/rgeMWgMjlDXW
0QUW6XkosHbDIXXHJ1BdnS8fT94/3//8c9Q6r52ugpmsOVaBl/9AfqpRG+MaADTAP/YC8pUvgLgE
tyPtnSsJ0YU45J+D1N0JrrMWHH2Pec68+SvlpVFZSBsysSwEhBCApiRgsO7Z0EmjQBtCGrgYnwy3
imHnYgN2qwiegSl7ROomnz6+ERee5rkar/aKGaDf1j4SiWO3DYgEjQIHJtpXZsuFlXUOXvfylMIc
15hjCmmw+0z3ZQDXoBGC9HWvyV2N7sU1oN+lSzlbWqijwLzVFPURXn05jYiL8j/KIYZdQ3f9ecSD
1Owf1+7QpDJfysE9soJx2PRlOaoGjVWMTeLCpa9a/94jOduEIUE2w06QWcexGIdPoFB5n0GT/b0C
m3+OXPfSoKuDBmEbNtkO3DgXGSioKwR0nOAJC2dEFn98GT9zyT8Jqv5ZoLBUOSwGcnnHJQWlKUgA
jhMOhJFOOe47mNk1MH8VdSu7ijvaox94Ay3eOS9W2mQEFh0ekJOomFAbzfQrs/Hn6ePPPpPzx0eI
kGgBe5gXtzARm0W57xqDOvhcsFLHWoNzxhMYr0k+hXkO/V24SaKzZHZIV+FaHoKB2em7foLxpZPk
ukTaH7pjOYoxQh+u9OoohxdLe21CX5pvZzu4W1i+ZnPbvwy0pfDak1n3QonH3gzJuispyaUxznbx
oPC6wfeG7NB1kF7Jws6mkn5lBDZPcC+ZbedKFnZhcZ4j8KeF1y5zlvx2ZsbFeZmZzFmzMQNF/uPp
diHQnOvs2j4cXZ1xTB+sFn3QDeiXFuMhqppkqOKxmRXwfXCVp/oKmOzSeGfRxhlJ2vYoQh60U/Zt
AZPgiU0cRpCNmKooY9LIL44ogQS4MncvPKlzlayhQMlS1Vb9zQQlXFJRuaWD+Va2WEfHgcH/+MqT
urA1nlMB+jSrdNEu8lD5QlQ/gGecLTsuFurJO58hGWah8EtUnaD8lzvFoRqCnlxpV12aJWehz5kB
123hbPRgBdr/4li5+WrRlrx+PEUu3EF+GvWX3As1WhQag3Z5GMED31ZVyVXIud1ucFIbrzFBLs2L
s6iX913qDkpYD7Xbu/dp07aPnjBdIuxRrMxgvOPHF3PpMZ1FMiDBB2PEYqECSXPTvMH2mlePPpAH
7HPuK6NunVr7VRDhpO16X1y3M/TK+e3PrQ4s/5xFYCvi12AO6AOkwezqleiRVvewZaUAOzUQ35++
oBw7KBaOouesilLt1z4c+3ThoxWJX4YgedgXgWFdBG50w1c9zctUhWNdEbqC3Ew+jZFdIffDFlEr
r/hWNK3xlyTPcrDSX4LKQz3iSuS4ANqGLvYf58WQSd5nsoOQypSzrzCKndHmGD8p8BFGV27HntwD
VJ7FXq8fZEoeP36AF2bjuVocoRAW7b0FKSA4lK5GM1YUzd1EpwnaLg0dltXH41xaU2cRvtFMet7S
B1kI5lDZbsHTzMkn321ZdWU+XJjy5wwLeCZqDk/X8qUD5fJbP1bsHgXTQYLHRQI/AuWE8OS3Lubc
ZMM6qYNrtdAHoSZ/2JQiZT+YoO545WZdeCjnDAu4ucmpUqJ5NNaYPvlLUf7wpJweBfw5riUhl8Y4
3cZfwlANf1wjstl96PIchV1AhfqHNpude7sEZujj+3RpjNP3fxkDDBfWolzZPVpBv9gx/LLbJuwq
4U7QBdP6t3wzYVNxFlHN2AFJKVoKz/J62cCJcHiBfUhwY/udnXTTWPzevnAube9KzpYBTfTHwiVo
yA1OKrpQp151ZTOnl+7XWTSFMujQdI5bvzjYzdMduF0tToTwhyeij2zYHWUxUrG6K+Pa+Ja1g42y
B1PzRTZ2HqOc5bprVHNcu4BPB4xgaKTI7IvPwTSI0ou0RBryeSkGKJ5HwNFm46d8PNkErlJNCP+O
RV/NLBaWNToueouBUGMoOQS5ZThq4CpYODc6oO+pAb3ilkOMhd12jlbpEhXuhNZxZCS1tB83FhhW
4ks3p47sIp2DPapCvC3re1jYeylalh9PsFOa8yeJ9DnU0Rmqvkb5x/0G4rBV3sKKQywiAohPpUWc
LpnsVZjX8+AXcQ36znLtVHFhXO8sVoN56vmjFPTBsif1eep7E5tKpPvCn7w7v2yzJK3ra4XKC6Hz
XJB7NLDEzmG08SDyaX4Ygtnyo7rzsmt63BcC5zkxpJikFEqUwQO6TcscEt+yj87gItc3rTOtxBA0
3z9+XBeu5Jwh4nmmtYPAlJ+n1s5VPPWAqf5guWUtvznAWTrcD6k39sWSPtAZykFhb8GlGp7lgblS
sLm0SbOzqJmWVgBN6Ik9BXnLuL8GawMJQdjxOqewMB/5KG4C2y0rNPLLGRS8e9irY7ms5zEfUyty
SO9M5Eot50K4OGeSgJzWWKkk5AEKZs5rw9DQ2FAKtY07b5nbK4m4c+mhnb7/SxAfWzvtRNXT58b1
esc6ogdVKzdBy4tJeuyg8OKoLajtEDTlo2pPBI0uk6PacadRn9HR8bs5cvoebdrYLLPhFQyLDCu6
PVyc86Z75FVtCRmN6egSs4ZqKTdbBv6fbKLA48t0a3kARWUhLJW86QWIDWeIUw2n9zHkwzgRKGh+
PD3/HC7jnyPyAYOzHIbg8dp4+AxRpaWeZZQPgD88uAEcWeyNa9Xt4sbZoIz/iBDrLvJm8pE+3X/8
ES5NMPfsbgtSM1bCkeIr8GrqbQmYXDeCuBWYAT75YhHR/AgQ48A9y2yzA/cpY+Gggqv1kgtP+xzT
D6w1l+VAJG63aLz2lRFPlDd8DMbfg5f659Qh09B2hvkWf6gGAWEyju1Dh4vW1xROL4Wzs0008DMO
AGDgPckULC4ralTZtVvJK5iExrDIQgMJWJXymlv8ha2AnW0Foz84cwW47IMUAHS3okGFRkrq3zXw
VzuACUeGkJrOvbIcLzwfdpZHGwiMFLPm7MF1YSe88m3muwC1QHX9St37wgDnNCKbZFYLJg17AJy5
6uLZtwBD5LUcPn08wy+9/+kk+Us4Ae6mKriZ2IMsc/c7bSE7E9nZNOori/jC4z8nCFFpQe3epPJz
g5gBPIvn8AwgrBNqB2SDDrjmbmUbUJa/fXw9F1fs2ZYgGzjItcbNPqOETfwy5EtQNE8oTbj8eYHK
v9nqinZ+ce9k9dSB0+lPMEbqlFJ8D+E2bncPH3+SC3f2nHoBTqRXTCnQZqENqZtm55VOHTwb26Ly
88cjXJjr5+wJNqVZMNtt9zbNZe69OFq6xRaYYQJer19WGeBXlsg7uq14CRDx750iztkSVr20DsCw
01tgLUF7MEu+TO+lyfIYfQh0JK5M/AsT52dS/svEzLwpgCezZd6gNKjLpOzwmN5HmD5ZQWgR7F47
aMKhoBB/fC8vDXd6ir8Mh27LAoMV471lrK+LNThmGbFDq3YzfuehSM33FaBPy9vvjUb/OBqAZWKw
50W9ofBp9Z9yvZRuFhMHRZuTqssMVQ9okAewcrqyDC9NFeePA4rK1KAhSvl94NQlIhJ1Xp+wZhN4
g0UCPbDJMZA/qMvyq5PaxL3Gqrs07lk4DmAXYbPcBG8NTUvdr5sGCmoPCgZh/nxTl82YBZHOcPUn
pv480/Q3r/csLqfKLGJZJBCUkHQIhpVsWgq8LJgINku0jVkE7YCyV+X32cL31h8/1gtXe06lmL0c
aj+jzL53YCzNJIY3Rs5vXZLbMAWaqH8iYuGGD/UKLBhWXCP2X0g8z+W3HYAZPCtf6FtRoXW20ZBJ
zErQMIdFxzNBd/Ga8PulgU7X/csiMS5FhmeBKAuBOlS3XbgcuSuZAzsXNpKZa0TGC1XMcyVukK9B
F1ny6vviDQ6wyapuOBriTgDwfbDKLAqu875P87I6UIe7gCWdiE2GPH38FC+EgnOh7krpdEJNXb6X
AfGCRxjojbkX+pbPrCe0tTW2raIOCv/KVL2wT/xM9H+5qXzwO8X9Of9ezJlqQpfPQDrB+wAO4B9f
z6WndhZsfFETl6J0+MZzI7MVC6ijwoEJ5axK5ZP8ynVcum1nIaYc6mq2IdrxBv5I3gKJZLus3WRI
KbzXsgaWYZ1zBSHcK8Ndum1nkQW7ewbRj6Z8X3KAaA8BEzZMQRpeud011eZLN+4siASFJI1TZNW7
l6EP/1JOZBFhGYhxPHhdr9Lk4+dzIWqc0yjKYui17orqex3QxrcgeuzDdTWyLJhuTLFp/OqL21YW
3EkkIK/XqJeXRj1L/KzKrUHg5fp7oSWMDUKvwa4e7LRtSEFWOewb3R6guEFlZAUPTNt+/fhqLzy3
c5qFnGyJZohXvSNJm6Z72XrtAA5+V18L/ZcywHOahZ4NILlDn775QSNFtW7TNAepEXb1XhlDT8Ud
2CHzMs1BjyiA2Hzp+WKpPc7uzGKxK0jK9ZWld+liTzPrl7WdGacJ0nwov58ywfroWiVE0sK08FR2
/L3beRr5lxGILYlxaq6+846bcS0my5lwVqaVzKwrK+1SyeEc5YpqQ8HbCVa2IRelRZaTnGPvWQcl
TFa+zrXjMHbIAxoU8y0oW9jy4P3Ji63LR28kiewBujcrmJoVSkJV9ZRtJGLGoUaEugLZ6hlcgdpV
4QTiB89iVCdHcFE7Tw12Iv0sa8Zw6ZCqzJGYjF0BxdGqsfDiAEyIft0GiJj/LCj9x9v837L39vjP
WuXwj//E129tZ8BkFersy38c8jfZDu0P9Z+nP/t/v/bHP/rHp7bGv/Nf+cNf4I3/NXD8VX39wxdJ
o+AwdD++S/PwPoyV+vnu+Iin3/z//eFf3n++yyfTvf/9r2/t2KjTu2V52/z1Xz/afP/7X+1TXPmP
X9//Xz+8/Vrj76L/9T/V+1++/+///j82us3l+3/50/evg/r7X4nzN7ghA3EX+L7NXZf6mNLT+88f
+X9jQQBLN5fC15nbpzZM00olMLb1N049jwYB95hlg3/8178M7Xj6kfs3yrjF8X4OZ5x5gJ7838/4
h8f078f2F7QNjm3eqAF/zX4e8P9de2YctSCUoSgHbjOgnnNeC+bVxADXN1GB1RxX4BHupQ9bugnt
jUGY4r5vyJcRYBpwNPo+4SIP7gtKojlr1M3CfRPNtooqtPGfPWptGIcFEK6tWWuoMtfjrB58Y1ba
w8nS9eY8AYS4TVKnmR9AcEjSUZm7Triocuf5PqiB1vdSOwlcPcZWxotVYU0gHPQqBsvQ7JYiO0D3
btqYdAoXaNIdXPRhDhlNx7hE+TAqgKLc5RlP8YfQVQwg7rfNCLCqQw/TgkV9TumJx49c8qtXvjjA
pHp5NnwDkHSALgu707nqYARXyOfeOoyWWcF6WyRLxpdQZEfQZL2NwpkYdD0UBtFsZHmsMz8sO1nu
gfr510ur3GL/83uDrMLMysv1SYw2Gvts5ZbaXVm6Zond2vMBJmfzAXZtN+iErMEQqh+tZcCd9/Uh
p26Pk2ht7cGnuEkXuwtRd/QOrkWgNDmJ2t4pd46lGOtVCmBNRFLLWWe5HGObiI1xez/xiD/eND6T
+2aCySn0AqrNnOVPIhj7WzUJf1+hZD5keX4UUA67davsn19RMuRHoHCW0E0hWF4wtVNFkO8LDgZZ
XlovvkfXLabprvH7NxvsxScJmjh4aSyuKmElo86se6enK582ePRSOvt8FCSkpa4PKnsg1ByL2SM3
wgW1jtcFTZbTuyxaxPiVvePjCDmmjX5sCggQmrx+dXSXRV3Vpqja4kWwyktepwwotbzt9W15egnA
eFlLdBdCImsNpbA7RXKy721v75Se3vRw1pxg7M3Hg+VXr/7kPPNRq7i2C3mQoyXnUNc+8vNM8B8V
He2IjPJB+v6Ux32r0x3zq3RnQKaS8EFf9kSAcAxB0XqfZWW9TyuYEnWyovFYLU4ZO9RspZ2mawgl
pFt4WZBtbnGvCX/5uln0mtTFrUMtsvv5woqUwPmC7k92Czc/vzVWtdxYwl/hKKwLzA8i9go8gz31
+2BVq+J9XNL8xmTuGye0t+Msr8Qtb7W4zZ4X7uk1m5Yv0L10tjmOeehddCQs4Sg7hSbodNIa5YS+
1wW7AOKCv7yMXU3W45zf/fv7IKL5O9kUXySqVWt40MvDzxeixXBwSk6StFys0PYNnDWC5q0ED1yd
pCFQMq8kjYYu0BC8gop8Y7hOAGLKE9V9DuzisIyuvanFkCWi78CbYtOTmqib0BZSc7DsqJeQE8kO
VTEkvl3SqO6ncWUqaJzKnvnxoKfgkNbuXpY1TUjbZjHqOc4SYqDgYFVZGlcA0kXanR40utFrVzGy
IyzP9j//B2QFA69QkjA1i7UPmsDaq9ptT4468L04FfvGHhfjNeyRID26/fnSiqq6dbxsWEEaAwLh
nVMdpqIHwY92xZo7XZqvnQJU7TobaGLGdECyCjZo0/QODY3DjkyCrkhb7hwoWXu062/rAODILM13
QF6uS7EYiKi3RaQXTO0bXUIu3thr6Cmsy5ncdj5Ud+zCHXc1q8OOQWx47PW4guvnq58VNwEBal0Y
zwvTSbqgysEkshBekIBmSpNcsXYFORqIvbcvlFl1tKRYznomK39AotunfVIbvasLAKagYPs4jsse
3VyS9BZLJEAda6eqnhnAe5EV2OOJpfaGyv97lkE+Dc15tymHmxR2anXRBJgcMwlhpAqiYZpGoO4m
vmq/kV412w6Fz2hon23/bsqK13p8LjwxhDMOtVHj+F+NSIGUiiHmALRjazkhGwpA1X7y2Jw4lcpG
JJE77esgmhA4uwFLjZvmoKrupm3VdmLs3q0WEecTPXCneFBBs+mq9FGKQcS96+xbqnb5KHelgNV4
waDWO/jBw7C24OgSp135wsR4z6sDmKfrSiaDViSBEc4G0O3nNJjjCuqP2ABphw0jiCGqeAd562NW
tHNMGTks+bAGBQlwlTEWYryRjXn0BlRzSEbLCHiGI5Rd2oiVdOdVEF0mygNzs9y3ckigJFuu5NhP
oaibg41m9pbYZewNKO1ZE5azVz4Fo0yjnBXfKhrytF02jjCAZ4EXlC5l0qLGH1a8SyNTgOVbLV7S
pF/ARYVw6dSsA10eCJvRNWdzzCS7XfwCqjYIwiH2omjx0h8uSKqJoaJci8Z5xYmnyFzMAQjWJ0LM
6qQl2a8BW0lckDyBUfblCojw8TB6bDyggLxn0Nnc2kHfbAYne9VC7Invd3FRzt/yyfqqezbccPij
JOns06hqN6IiX03QJ1Kixs6nfstaCKR3UOGJW81j4G8b+FBAO6uHUXKEEnUEH7/PsxX16Owjenen
LQjaBwYNza3FExKxAuzSKiiHEBryRdgIncwme/F99iLJ3mrqZesD/BVxeMwuXbYhRXbT29bnIg3G
BKlCko0NjWSNrhoeROSpMY/HEhGxfPT5pFeGUBKqfol9w2lYLhw18xQRIbOrQzUF2YaWMJpq2YDp
42d9OLJ8nY+mh/1vhzysuOl8+izNgljjOw9uO8it5dtdJB0QwCGPdIPqx7yroIoWz20gomA41COB
GDD/UZql2ebtxFeutL60pW4/lb6CVHyP2OrO1Roh/ocHOp+lebtWDI5ns/FWjqusCH6hOilBTz/y
AQVARbJQpKW68drcPgQDpqcB5z/xcNhLYW2WoDhhh3M2LYdWoNkO+YdxXXc58qc2u0vt0nsm2IPC
acoD1E0oljGYUU+Vcu7dxomgz8vDmYJGbINrjuLtVERV02/b0moiTjwrydEthNy48bbMGgco8jUi
1qYo0Wwrvyu4DiUtTSOFcn3muTLKJo+H7eyGWnkw01uaNC7UUt9VpxcLiRX1/Xz781u5C15SD5vU
u0COiNdL3a8ryv2k8Y0TpszLdguMgNANS+8EqE5x6qVlAtPL+9mqkW22R0MLeE2ofTvLJcqk46Ce
h3Bpe0MRah8BN1v6sHyup8bflbmjV6gfu+uyFuu0fAF7e0912USKBs/ShaKB6Q3Kj+1zbkE+PLuf
3cCLq2mJGzCsHplpH3Ek3BHT3kiYaW+KYSw3LB8xD9M3m9tsPwhbf6pKa+12OX11x3G86eiMW4sw
9woZ4DzEfpjv2gLkt/4ULnDYt90frUQ+4eTNirhS3EAtPbsJBk8mi6TjC0A7SwTHD7EVKN0tjT2v
5yzxNZ3v7E4GKzJh7QSW3Gp0GvYTxM21x9Q2h0H9FkC2Y89r9mh34AhbZJIhY4XzIHGCVaqqvk6T
9X6y1QibodAb17Zg6DI59HYWJOZI5BI2qyq2R74upwVOUxUUUKqi30/O0O81WfK16lD5Lyf5OubK
3/iqqkH7gMd4tdhIyDjYLhK+LVuKNVGrYJ2mjwqQ2LCBJgmYyJty6L7ZU57KUMJ+eDdYLtn9/B+V
/lfpjDcBGq43wM/ST3PQuqtxZlVSozG6BUECu+vU1SfIjIoLudxblhER2Dz1CjjpLSOa3ct0eiks
xF4yFP2atmlUwtjuziNFBLfWEnT+A5gQ4OEz2sXasradZ5eHJbDQuG6LT00xvBdwCIe/bkluuhMb
X4x22KL5nAx23e17WCdEvGFBpDIrnmRjrWtv6FcwHos94XgRnxCabASBuXK8pB+hGlP7001BG7mz
HM1CWAbpMDDO+GBUt9yk4LyHzdiUcVt0u2l2plscCBLgt4LGJzHkiPoVLO1WduoWxyIQP5x5KVfA
Aqdh1VpPrfmiU92uBHKMEbIESWnfQQktDdkMWUBas7Cy3XWdI7q0KNpCPiA7Fg2kh8riOwwgvNgr
LWCdJHm3GDTVUvOmMqfaYtsx0WlRQL8DEUbD0NjeUIhuJdzRdzjE5EleQIIyu/XNHfWs9hlyzjRG
8dZEuds9LEUdOaNDYpGNwKOBqlEs47FWWbujhf/ArZJixoz3Hsmy6NR6R/i1gq2AZkAOBdstDE5/
oLIcq4qMK8jM6T0wWcnIQRnlFcdZgUD5EGig0MxLtrImzQ7DOG8c0ph4sXzEFhUEh2HZ2j1XB94X
NwMFwKzMmzquJdlBqnNK2v4BhMXnthv4gZX5v17aCpgS5FaJi75oCAXfNkTlViLFrJMO1eiN72O9
Z3UQ5yh9h221w1nSC5XddKts4ekcsqbQcd23JBxnHU2WuNND8C33g37tmeqNi3FCBJ4ZxJ6dx9xC
Xt5bcS4UImw5AHsn38eA1uupu/UmZGtNM/mRbfsiaqv5KZj8INSZfihqbkXeUh4XB6q8SgRhM49r
lZM0XIrG3YJRvqnp2OLwWcChEI8stOF9G/paFTvq8S8z6XYllB5D2x5eAUjxV7mbQvgf8lqhHPhb
Ovqf7Tnfer31xbVXOdH3ssdHz1BKCRVXXQTdkRjlFZUQbX3H5UUD0UewY2fkpVpsB8ePZkUqZIvc
wQYKtY60cUNfYNY1BV0xaIACDemvZybe+wEG9oWTydAup0S3i7OimEzAm+rQMdLHmSRNeO8cG9vm
yPycMqmbXTnFo+UUB2ObGxu8gribfJq4hMDIrJm2vZlu8QCxENwJm1Qr5wjZgAV2eBGVxp/XXCHX
6zU8c+dXu8aRHF5PLgRqaBs5olsVdv8MjRQXO2QuIzSV8PBN1C3k1S/LlR7AtuynBcVaPcIsEZrs
6P3o1cDtJ5n3DkQzFXQYfAc+2lYHQ2q4kW4deEQ7PxyV4SY1ZbaRQbd2wFqOgrqOyNLIEN0+RF9B
o8Zbdra2SDjULMVSec7gNZYsdfOu5iDb6taK2rTXoQ8R44gXQHkWFQWsp0GRBnXPOrSAm3uSEM2Y
zR6GJTouBihbnJStVl6dkhAS2M5KwewFYmr8LVD9i12jdmHEG+ONwa7avxiimwQ4FRoXQMYjXYzm
xW3vg7GwcXZc3BBckWoFS88wqDlbBenJq0dk21lN3doGjmYzpHV/bICjr4D0DKHf0a/UbJdrykmf
WC2bIHYBlT/J7f7J8VPcffmQ53lSWItY10iZAjjGvurmNTXr3AzTg5qWp77unJ0e2cu05Cxq24FE
FR87CORM004G/qdeDW9m8e8UxSlNjGbjevrJhr/pmhJ4eom6/Ewn+xUwCx7WbcNWXoelMmf4JAOq
xmskqDfLVH7nTlXifELfGpRDYh1A9bFVwWG24fOBmZcIwtiaNwHMwIV/o+w0nFsssmxGe6RROvE9
EDbsYNvmLFhBY/+hgp0ilmV3o4XBkesr+P3h4AV27EJtH3B3vD9HHYqJed3xIHKQc4ZDWfeQMOqe
pCxx23X7vAg483rTzkgc7iQWDXCl2Bjl5zm19LpfrE/Q6PkqGvtLDaGHXJUyUoy9nrQMETxURGeS
orQHa3R3ae9cVffh0LY4CGm1aeCcGtv2nEXpowdjgASEt4zQY1GyF6J/sD7PsbvC/IYdvYCrNc9b
KMBlO12D6db3GguFTquhr1fwFiy22NrQv/DS4+DLt2weRIIEoQpBlinDvAHuMW/1LXBCfI03rkID
LrHApn9TVq0MF997h/8N3zBbpjHzhyHSA49gSC7D3HYNIMMAB+SeFZWC0ai1szr0gBFHbGenrHWo
ogIqcsiCJj8meRDNA2tj4dM3VDkRC20I6EDe71kPJ//OmjcR9ISq2B+mZEK7K0qr+t1kTTiS7M41
/M4dEVrQnPy+ABccGo+6UTjpia3R2X7sXAsT0MuBsUOwhcUh+CGoJW8SAt/p0MIut0m7Bb4YU52g
m4+8hpR76vViJ4jGHbPHe2YjrJazFElaOU2EhqETTcvQxi5ZfqQDr6D6Cj8dyytwgmc2jcrAySE5
ihqJi5MqrE5JCNS2gfJPhowYNTeIp2Y4trlZkim+mjGl0xPfC3jFMNdQ1uPTfhm/DMtyM2QgQcN2
aINe08HqtzAhGMJiSopSb9rZvyGIscZGPblx8wAnwvbZLKwIIcMYFu0wxZaLiWUye6tdxcMs84dQ
w6sOp1ZkRW23wTYXrCB0CW3UAofluRDHiqhPPp1CkPZwY2OmmUnKvrFil9dzWNJ+gQ0pSpqIjG6W
78hSvtvFCyHuV5pB99ziOTo9tomzbkYQrke+Yl37GepX9aaz1Zqq9jNC8DHH3gHM41Lh5LUEIcqy
UF5Embod1A8oaT/6E0FSmYOYo7C/dt+mygJQUt359nOdZjvLfWOZu2Js+SQLdWNr1HykMnB612tZ
dzB8pHoFSf+4x7l1nLAnusXXdBHvy9TfCDG9QthJhiCOvuRjiRJI30dzS90Qjk4mYojvGXfLiEFJ
Vjb6R2tRGi5m+CwC70D+D0fnsRwpsoXhJyICSCBhC5Q3UstLG0IWn3j79PPVLObG3OlWS12YPOe3
2mD6eh2NR3fxtp016qEHyntsx+jcO9pDTglQmJip867Hv2qegd7Coi4xLWX2C+naB6tJ/xqr/aJJ
LTQp7xtW1su8/MgLroDufGQqyQnNBW4Q+c3IrfsqzZlq4oXIls5b94Md3wMdmGcvTza8S4zbK9BV
I9p+Yb5ykQcWv+Zcep+eUc/bQu9IIChiou8bi5i2xvhKxr4P6ts9U1vT/UqPkTvWDKk8uRViR79p
c91PajDjxPgZSpn4mUm61siGneVTvh2sNQMntXmLJNG3Uxv6Zs22yhJ/ZFw9kEE2Elml/rQ2n45T
op8oOjMCChBOkW0/pmakwjHhetbC8M12vHOSGPdFswauOJNCH+8pbW52E7eTUfTvc/0SDxaZsnH+
2Gm/6aAB4yCv8HNFwm/EVp6x7hKBd4q06kmWza8ojEejKy+IkjnE0v2oogtCjNTP5nSrVvdkEFPL
LZJccUrtR8RDPg8vln0g/mT8GwHHgRTOut4/loYTrG63KfP42s9q5agZp9Aw56Aelr0U8QsGuXCJ
nrOEzZc/9oQl5oxI6K6aWGAcV9FWx8/aju4f7KfbqhfNnXaeBSSqcJieOaefCNJl/wAuJR0lCyJ6
9QAP40uWJ5+EvOW+mYwf5So+SRU4LzYHVVSKfVkY795IU0tZ2e90OH/aJO/ymYCu2czkYp72UWhk
rDJTMRyn+qGDKhnmTvgQW691lR+nVj/ZmbHHEc651JLF11ia3xrNAfThMavyvdO1676VRG9N6UYj
7FlT7abM5nfTriJ/cF5Vlnkh9mcqww3v2nQ8/As3mtWsX24W/6tMVt6MX5vYj0lr23R5HVLFc7BG
e+9AnSElC1SMlUzq0abIhc34QcK1aqaTodZdU+VXuSrgoCj+JYgwyHvrQksB39oNCLdFvUOV1GaZ
203M+XxDqt965jw/auPIt4qOw7T4amYhg6rGjKyXxVHaw+ds1cesqJ/XWzc8KvjnpZpAc+KrVcb/
lJYdWs2hn95ceN979Y+M1QGs3dxXRr7Rm+swdfi529xve9vAUM72mLrjVrWF52v5yvKojQ8oWiK/
0qgZ4egMEmsFODadMDcpvNZT8gpEPD86UxnY5fpiaZm+bThR/SQkqhEsL68dP17sfxQAa84csj9P
d4xrAa6ia1d0R8pPn1EuPRaJxhpZb/Om3BWemfkgUN8ibt4d2b9zHf2ClLhRM4ewaA3X12r9suDd
C9MB1jyJQj5VXsjFd9Xu40mE8kIZ0Jx/sdywEUXlCRvlF+SG7Wt2c/AIAwnLkbeEyLMQ2S8UmTrr
Vadobxs+pdegMieizWE50O34bqDD3p/X9dLX+mcGszZ63n2rMQuzNgSap312cxjRrgNAWezKorKC
iKg2YKs7tvcNhosfIxaD7/QIp+bqYsvizRQPiAcCbSHWwqWlp22mLoBOvRpKbmK+K4EA5lG0iLfJ
dj1VsX62kxOU8svCJORTea2z+d7Gl/pfWjothKECIs/VD41h/H2AsjrHDAktvBQFSwd5YEC7Q7U1
RYZTrFGh27xFlPIe1zXamg3nxDh6r8Icnh2l9ku7foGPy01mkwBIJ70PjTD6GsF8QVkQEdkIyrXZ
hMLSrt6qgq1ZaRBlmrscnVjFm7zzLmuuUradyAkiKYkxoO3SzM0NwlzNR8VwTkwmDk03B5BHQFuY
E7TSD+K2qqTJW1tSMhqZ1bdB4tZdPoAJUElAYiEbfkzljZ+lS7btiuwz7cwr/hKgLI7bzNHFAXZ+
pyxvn9By7YNFfTTp94ScNJjGfD8bX0LMvjPI56KsUrRsx0aMG6R82aWytAmQRUFUZvm+QEiVlcXk
2+TdkcTpYEvUrX2djE9I0Q9t3zzRZ/0P5k3frUQTpi9mX73FkfciK7L92GTPVdw9iOIIYR+QzwjJ
bpznTL96jfuuT+2ev9pOxsWydZ0SoiDnLSOLPIj0mZ3dXmnUTLaTPvC3Li5xYZ9lNG3c2zlD4E8U
ArE+VL34RPpYbWl69aOKoa2M+sqveF36DVNt5PXQSpL/7PFllRZrPg8gkmzOMulU9yNEBBVC614a
E1/BDb0O0WMW89ovJ+9M//gxQdgW0OSRBV5rPMJDUntFFmjZh8qUn7dbPbHUQ9Mta1hRv9531TZK
12szlduptN+9LPvR6lL4lgWrgrUKUEWFRMw+xlPa7sBaj9RQcffn0ZZ4gulm1/khrRzaKyatV/5Y
EBxMps3LbI+cQWu4yAi0x36tpzYJ6ZUqt4tRpYEo31Z7btDdQfLkpGaE2SA2OZSanidMCrcOXlbU
T8OcgEhq7PtE/fliKZP93JQA3jmvcIIxmYXHUvqtq11BkU7C1e/r2bvLFgbhxlDR1hqLKiAW9yEi
kOQsIV/lF9Wm06boYFXm5EmfLOKrgDxhzjLyvPSgyJ3eL5q6oSdGW7ZaJp7cjkk6saJrmlkSXiJ5
GpTua07JI2maNxnCa2+5eTCB8m5jp3lXDUiYNq2fU2ryfjUec9p3/d60ORfa6ui52rMFUG4kB2F0
7+X6SHkp66up+WvRaSHxHZo/u/eOys0tK4URUKz865j32JkOQxoHmrOaeFTtINK8JznEm6VRO5UZ
ZghFBncrMEVVCpkHn1KpmEzddT81+i17FAqrc5zvqoE7qkjT1MdE+KO5c6te7g2H0EubeR3dqk/Z
dOXr7cJLIzNPNPtloW3Nh5aEqYNRwxXf3PKkNguYAvtq5sWwN131GVs84LOC60z0ttqiVO/gzNWu
RrG9o8TyhnnVh0ijdateKrGJ8dY0MwQy3KwiS/ZQgCmEzZoe4DtBjOeXW0fLYBTDNiPMTazxJ6GF
mzxyg3qSCkbHDgczFrzS5mnTD84Qlvm+WTWub0Fcyzg94uZ8wXUAUqGXWGrUeJkAzGw73pdZx+jd
79KiMfzcrVigDarBYUV9r+m2YnKfW3JdFne58Nt/4qW7KOJSfZwoIfvTAe9odwInzV3Gjph9IzLh
LwVPtGND5ZKeW4tpN4xrDOWYvNRjem/eToWWETdf5m4/RMkcrJ3zshTrQ2/0HL7qL42boye0u0Fy
AeeMe82MoSlUXPYb8waRMVmR4HPGSJ5s1AqhhdPKlw3h301hGCFN8TDB/UOS0Ls4JBWdGKv6Emvz
EPXzU06fxnYB4EYdtZOu+z4b2exLk7z+AtxvTZzvlsHcsozSH3JnX0vtLaEzy/aKDz3XjI3tqncL
mVHTebyLEesYnemPS3KAluF9YkDbTcPVTaNN64i7lLto1WW2E57db+MKGpSCh63lxKkfTypmBZOf
g7G+EuN5N95w+6xoCfhNN4ONbmYG6lrHQ5b1UUh6x0UZgCgMHpR/bOXQns01KsNiqD4GKz7a8BDg
jfaLwiKwuuXJS4wz4b53SJuuImJaIb5uDfScCGps/qfannZEWm9cTzskAA2+IFY+GBPjZXL0Keyz
WpI7t+Qnykk4CD20KSUAO7KZk6g5q8X80lf2azoeUlMtdwtcWTRVT301nPOEM6jI8xIWjjRPtWhg
jv3nasv3Jkcw1IOQGVn/bqM0ZgDxvpM6uSc0GTe27ro7wgutEamrHlm/Btixb9iFHVBne7WspPXl
CAzXdv2xyLUt/Q3uv3zYzUF3o5ybzAI1g3jqq349IIFZjw4VjohNiit6Rcgx4WThsEICDu6lq8tn
o7ea0KZOd594ESia6wPkTU8uWJFvfmsStAzSIN2i1wpmzUaBhndzC+lXhGThWiDZepg0K7KenYir
MihR5W09O8326e2Es72BbVm/4IAhSUPPQwaf3redvg9vy8aY/UmxPjGyqaNTLZdIr/LzGLnc9WnT
kWrE2a4r77DewDaS8+pNNSXK75ey970Vvc2CkGAFmgHSyLYJHYQqB14GsfRnbf5Cxfvhgc47Wvuk
zPqsM3bekGjlG072PiUDojSPn3RM3LB0pkMZ1Qfptd+52X2kDZHBaTofy0ocMdCNqOa618xAdVMX
xUal0zGe6z5gh4G5kvg+kRcgi/vnKLa/vCSWGiz9q5IPhCpluzIz7yOTePuiPaxNC/qtkBBIm5MS
gk4Vp1IDUVrHR5vTH5bP3RWx5Onm5qsK42Pgz1Gt/reqkshxzIEUjx3h4FiCvORQCT7p0jp66XTu
oNBbXUaBUPC98xKdvfgtX9UMLkir+RLZ706dH3LnoZHyE0ql2XjIEjaxjRgvpZGLZd2+kT9RGLF/
cva529xhJ17cpjyyLH/QQOkbq94+DpYnL4nGuUmZVxE5f56sZwAShCZTpYrtLa3hQnDud6rNps8s
Ye4i52VUkoO0p40idefsKpptAU6A0KTPQsHdsdFXFcMlWJshMR7QOyhfGKL5B4MZVEgtmnE9CHxw
u7Vz39kpc/KS8i/TUps0mcztkCHDofB809R9GtjLE8otZ0eKeuCSUbFdlKOFDKsH9P7RRskVkCX6
FMIYwpryTd8wtSM9a+js5E4vHO+d/9aWXh0sbJ1oVmI/oks6wJrHIByVWuD2M88d8e9hoS1qi/bg
J0nETFs8qRVWVCah1B/iuEWy3YFqUUPWXlj6kZNHx0iq59gpr3UU4WufoRrlkgOgFXbYGZUI+8b4
Q9RV7JZ1emeP48omHSBBWRN69p55FXPzlOQbBDxfUtDPEyWoEhFbE5ZpaG+eEuKkq+oflKAvIesl
OrljblrPnNMcs91wRY70qRr9hwBybdvo2kHdSktdIJtBrocYGxJkZX4k77ac073jVt2jHmtch7W5
QCT2YW+7ZkCsuQxB+9ON2WTY1e8RyocStSVjZpvwUYAfrWl0QpySo86S27xQe6EBmNljOW3N2P4t
MDhe//8fOQwMtMQmttWrsbCNKbp3fDfNnxyrZ/nr7dG3TfuHgJ1pOxPV42ekyW6dEWqF7oEft9Be
sVP11xWk0O+2kyTXJRLrWazFs0HwPkuv2JiyfZrdivf0BOS8xP03Xhm5ier+lTT2R5woJF8krwmM
Wlimy9sSDj2k+uQhiRqndRM3GKecHNSO1PQORkGbN23FQ90AJS2tvEOYYV0TjGsMHQWJxNI9WVV8
SeR6LRk1a6EdO8pSDq0ks1GYZ12sv7qp8wL9JOLuV3PiN1Qlr5bFnG+tn3i6L5ARu9HUNzkKKLvN
rynmjpDi0kcFvgp5eFiTfm97FUXeURQ6WQYkZexGXoJ2ZTZYNG6KmDcvqw8OidDBPFmP8Fd/dCe/
dXmEfnBGcRNNuwKdna8nCH/Q4LCNJ7a6iZuQaDZ3mPK6hVhRVWi/BuW64Vp1lzh77pueQCrqfM8u
mKPjtQ9z5SrkoPKpVrCkQOwRS96hgq7rgGL2epuYCK7GFgD6k3gSxghb2yUAPHfKjMNytqZdvlZv
ycoiK1zrU0907n/KKPwlA3FplyT1ufocU1UCQGiEdVTz0kutsK1ahEet/BZwQQfTzawAwh1Oz7M6
5tR9NM3jxhTWn05WoV8sGUhGVaQnQ0QPyJvt64ISWdDYANvMSULdQAvDzyEOVbhlsPvsiNT55lX1
XtXafh2RDw79S1lOa2C1+VvpqmyLffy5nYa7xqge4+ifcJ05KMf4s+gmcJ22DWWiB7zcXl3u69uT
UOAvJKVJvOmzYqTogVkFYrbU8otUJlvi4U5S73knFMNXGRV7N/GWnZG7YSw5xSMGmKF+sub2B/1A
wvarvahJ98WgDlX946x78iyQL6coNGK03pBK1oVMkF9ixx09972+3Kqo7nyceafaITUfl+WX1pKD
xMjhth6aG3hkAlP2JK43G5Ja7qZy0Jnj87fG0XxEJSvKyckRPvEwL1ayPuujs0VrfJ0W1sS5+uq7
l2jqQEynM4kO297l/phUf0paRmD4SIJfnpI4YWtK9zrmC5p+pr96ZYFd1iFYIOv9mWKAyaT0a5T6
nWGKzQCltJkQoQYUwiEGaXkAyvqQyEaEdm7f96J6GK3s1bCKp6WYBXSK3Qd2UoaUm31YrVsf9MY5
Qr4czVU/TeZwP7t0MyNA26bRk1NPn4R3fNTZWgcGJQ19/TeAnVdiuE/1K9xIqDEN+m4XdLJ+x9Z1
rbPhIRUAk5jJ54XPZHRrPaS92fXR/fIwhEYT+17yplnXqocEzYeOeBuNtT7zAOMR2wb5MN1VIxgH
QvagbT205P8j5e4b757z0Njn3NO/U4T6qPwDbw2I5qmnLN4V2m13Tfdxkl0JogAYIdhsU07tV2yU
FZj0+yTlFCxJt+cFVgaNN+2SrvumAQEZsvGJPo2FcgKbqlEDRYPz0zb51eLMwV/17FhM0S4dI1SQ
DAxv2nqXlsO9tN27Efmx0gYrSNzIPuazBwNvnWeNeNHZXP45xRgdR8z06F8afTNzNCJgGANj6n4c
mZVA3WBFnaZX+6LAuZgZ2VumFcZGt9Ll3M/5R+71y86UPUpMGCPCqHkiIfYL+692nMfWoSm6ANv2
1+hXQin4DRFGIYmDLh/Hchia9zju7+bpm21eKe9xMpx/oh6+kKyc3al9Fp5iSyO3NqL10s8HRWJa
on4xd/sGmqidhGH17YZPK67bIJ/oTVHC2bVcyrl4mbT4LJQVDuQi7xdFK1NreL6XRnOQNeJCIeHG
tMyBWSH+iYqKJa92WdIdbkfoBvbFbIs5iMyOpasDGZfOFpD2OuS8sVEv/q7ltGxFmh3XoT30Vv4g
+woQX63nvrfkXZssu8jKPT/h5glo4IITNZcPl1ihg+pG3YclusABF3Ae0y/z++I7nnOjkuojhJgd
FM7tTlkSRuyfaFz/TQYPrJJovyUfPw+9DIUXX2HGvePQ5m1ojP8ic5GBdLtfhNIhmtIpqJJs43ju
shsXTfH/xJ51Er0J0X1i0fkaxj7Phisr+vtoKXmbOt6vbbV/xKf4ItUulHAZgW4moJ7alIdZZvSh
4xXvKGCqHYRJGtQ3lcjAcesg7XpYCN1LFPb3WVfGXjd7ePClYldeuFbExqU7baHQA9fLqRMEdqbo
Oy3sBoRbenwKJ+VYyV0m0u2czNm9sZYfNSKDPFmaLTLJ/rLwNFE8UhiB4x7bmceqHNZyk63WMev4
G0m5onmqYVAiy7vPSiw48ZjtIJzRmXPPODFWhFSWm0ZzVejZCsmFo95EJgNvjulRX6NdZzZn+k2C
7iturbMzDVpIajeCMpJ//Br1x8bpPm/G9I5AU/B1LawddW15s2u4ORx00BRmz+9rLgPC+/+6LGWm
Mn8sNb5UybmdW3fX488ZgBC0Pt9OXg/HbuSYIuYUtWkO2EaW30UOd2UsNdQRtIroXrtb7Kn+N3i2
G7Cr79rV+8RY/GzT/LnvnOI57Zt/apYQxjX+iHxgEaOPfgtonBLqNaKld1/oOBL7pasekxlKd5Hm
Xa1DnjRzv0nBr9BYF68Ob0yY/PbcL/kLYxmrIe/xDa7SipyeUvCrWOkWDJ7uHYgOGdPUE2zb3eDR
KUHLyLQvQbRh3Mt963bfeS+JeAAFs1Pr21PZl1EgUq/67K2RKE6nEmwE2P5vHD7d0T27mgfHYR0a
I4+35Cw9NLrqdpZw+qA3NSfAy6K2wh0Pc2UO51qoD72pzecc/sXMm7c6Wbpjko4vdRpx6TWUkXbl
bETeQTB7aH/MdUC/ZS13MQclWcB+FO0ta0aGgHDfF9SR+Y12F03i9qo1qqBH63BdV9dvCnFvRcmy
b2ge0Tzrc81XtH1loW74RYZ42PynyiTdKM4ODMZnY1yeKs3K9hWYJ0+QCrLxvqG4l6pVvDTG+kKO
WRZkRXE2RL1TRvWpldjGch1fBMB13j/S39XvEjrSwQhsFAQj7Td5u+v1FNFKLHbUN7yOpFBRp9Pc
VwvswdzXF70tDkpbf+2+i/xuzPZ4hBefPIy9twDUmJP724j5h3/mAABUX++jKQeF71tGmrg4OZaG
ZaVZQSbN7J9m1od4HuTGHbrnpC/DPm6ee961YEikjdcvdS4g8Tz5bmXRx2DAYd3+hQT6O127K/S0
QFiLU2OCTdqlGUd29I+1idAGXbuHiPiIrXCezLtygK0rTO+epKbOBz26w5u6zZn8VNY8q7W5twf7
HJf1UdOXu7awWaQNaqAqpNydM5/ISX0fp/RKnxYKVFIwUayG62LlAMOad2y1Taa5XJ1RbMUYHyxt
vqLdvOglUZk2A/Tgbe10RSBh9H7E5NU61tMqwL0pJvCTvg0cKv0sSLDpdhQLx7tLIpw3a3LOBBuo
oRoRPJMWhoLe5Qv04YfUOi/EyhhUnhb/62GhQ6OvXmpR/xopAEtTGdf2SO4C0pthrvcJUgOkei5G
kPldl81RxsDtZAMNoZ2ie20Wa5PTIgUblSYsS/mR1pEpaKz5Xu8w0qT2LVPUtD4pssLip2mbonDz
ndnJX1ICkG6X8AtazA/LhsefEpfoxq26OWYGnTDNRwHofbDj6T6X9c8QI5BwJZ9lrpB12CbcisMU
0RTxsasz6CfnW4jS2VS3OiesZMuBdDGyAcd4w/Z18fTpufMEKw+zQahqD7+chxadY2Doix7A7TiY
xUNVi2dnuI61cTIc+Sj7BX66Yi4zCy6pOOd5lx7UNCZ+GuvvdtJ0VFI1fBau/b44/QgpULxJtk56
7XgBT2kCM8CGHFRcdfwW5bcxd8Fa2DpcfEOpHH2RYa+XJYyqudMFDWK9m5mB4rewFIZjC0pagNQM
HL1sP+pR1NOlN9qTaaDIMkf9adZOdoewjZ6UdVt6+lNzg7X5mhA72eQ7+vjigF0hJwmNNGtxeDaP
0LloDHPYCDM/1I1ThY4114E7coLfqAi7H0M9q4ygKCKfRGEQNnuyAaTSU8FbHORhXQ8JPo94bKb7
zNXbjbFYBRR3yZ2SuEcANJaiuDMPhPw19O7BU819vie5BUGzIX/Iu0PIgIS9LaxdWpKmmExluZ2z
77qbqsAzHPObmYXuqXuV197RHdDdecW9WbFdYieBsKD+aquubKnOpu2Hn2pAzt0t0xh6MT8iLzVm
E4m8qwZYRtFjFyF+SXXQyxjEvS2wb5sydBMEuK0urpzpG9s2X9BiJk8uMjG/8GxtG7eNfnCReCTc
2jLS9Z1Bi0pY4Gs8OrZzHBUyUyHZKtPSDNw8fkrngJLK5GJ5GeeoNfwZSw2EQID+oR6KZzik/l6L
JwSyeOB8AvCAotIUA40h3syZoY08+J3rFYTWtxQYOsZkPlZ6cyBK5Dw6c+RjmuWI1+WezkBmhgX5
NV7l3TTZH0tRvWhawsZR7OpJy8OWYKXw5sH15LoGggCiazI4H+Cl9MOwIF2iQsNLhrwPZWM/Xtze
r/uGT0QOb1DuGbbb6r5nsKM4R3trJoeX5zcRpRuD3zx0JYxhM36KsQoWxkjMJFjJRO7sSJ1ujrmL
Rs9VisCy+RlRaIJOMAN1neKtZw02SrKEKJTZeqG0yN2RczARy5chvivXq0OKwmVxeEXXDJqjaKMD
9DfCjAjOwmFAxPsoOkYTsxw+9IHWo6l/mqyIuCPFg0KLRBDf2glR+NynxtdopdW+sgfpLwPOF2qb
YWWHRzc2711UkoBixmNvrl3ozT0/hBUQJzjBRNEEn+bWNrPnp9ubqfOww32jQxN992CeIk+SBI3j
DQEgbYfU0Pkg7z9akmXocXj7QdQdq0I9O33T7qraQLdkRhfwyBz2Z/pYQeaw7ugXk3d0YKV8AHHG
R6H1VQ2kgiijo5ZPxoJj1ntfRXFHoMqDZw5v0wzuW9zeGGyR3dROwUpXn9ug0oqtP4C6DVex9ksz
1vdkb+5VrF9gP34Zpgy/dr3vXn0tzoCubtUfnYK+wRTN32RUTFcWdHU6/3EJl42M28cuBYFM5bdW
3hsWsAB2hGMTcU87Lt9Tm+MDL70/aIkQqevOzbnE2TDYlww4ttndgvI8k/PZ9NZzrDijtZwThrRr
EU4qVaHpmHvTw7HS1XVydOXRVPqmjMQb3oMpdE3s2gI0F/CnKfI3uygfCErsN14Tdb5uLm9l6V1Y
hu/1ZdzGBqf8u1wk7t/5HuL1xau5R3qId81uXV+KWfmmDhws4JlKPQOq0Z9be7qPb2rILsq/Yrt+
ttonb0aSxVV97qyB1MacOlOi18jD5a8/x34m9HLbzfYL6nB/Jb0rMGT2pVb6FdOqva/sTTlUbzW7
ZSiXPWrenTHxrVejvJNtTWhSbgfSro/93O7MiSz69dtzusPtG2meQDO4vhqV8SYlqCwNHy9GdkCI
9orqKucEbmiz7FlJPGRqygQLMLpt6t5UL7bz3CTPxDg+dKy+48Bck9zE5ainAr2XoT5Qrzgk/9KF
T3Y4JdH6267VRnbGfulZYLIfZhcKI2r6w9qSyRWLu5bc2et6qm6kWZs/LlhuhURLEN9GUxQ98+i9
mybCXCGavaN6D+jDj4rR3uCluAEunE1mZR8xSx5w1ULm9/eJzNIg58yWDgpjAJxtZCfAiMBsXcYw
YUf2tmqdbJOsjIguD/9N6TEaC1/NaRRjinPIJli19VzoGDsy72Jpxs5q4jKwsKusheRwjdwLs6YM
S7MKkla+SnTQwIcnuiQtRLnpsG+W7oPu4i9ztJF4cQTmnSnOHYyUKzu0+kM+o6DnJ+sL+hXEmQl4
vtklONULeaRtSgu0PHkUJPOFbgmGyKFDQOwcpFlxsybgps8By0isK9tW7bu2DLsl51jP7J1Ki/4w
Qpu7VSjMuH22D6tJbFhkqB0GpndagnZx3t0RyxBvm0h/pzfuWd4eYLng2qE8xArwSLTKAS8yT9nq
lCfBfY+T2PydIkhTcaoWNjyLi5ylHOSGbl/l6MLz82bMPW9nZN3PVBSvWEukr0lerXB4nd+3qIlJ
F3TVM95UZGNuszcEz3Bfl3t8iPsURVRkiSYYWvUIdutPlvAzQuf8eoLXBNd+Y1ZkT23Lh4ELynwE
h4yRH8AcJjypvUtmqoNaxFtkzTLUBn1fc4j7o1Pc9an+siBGG4AZjaY7ZYP7WiEKx8FFs3apfc86
v7CSeeviqYiciftgBIioC/0lgmnQksl6aLzlzmlYh3VxbzfqNVXiiWHvFHOewiCXewMY9eahnk3Y
CM+BgxnRU4CbU1dVfdVG56BZzh96Z8BrV2LOYXnFt0MXpl54J8H7gsO9eXMSnkY5Aqrw8TDV8kRi
Ny57al48Z/4h95y38Nxk6FWQsYwmeukKgUDXc5a5CnNdX1boM53NqIsuaGMNJwlFZrspwSPQTO2d
Gt1/HFEGLrwOByWXRIcu9wtLPa8D0sNSY1qUSJVtMGGWVDb5yjlA/2GPtsyXQXYbJ3fQFjeRnzjx
F6M72iQGID9zQAT4oaJB/+llrQX6vLzg7X1pswy/t86mCkUgpnoP86q6Vg9k0z/ertCCxHBvLi9y
XsbQVGuowaPA4/IhIp7rK53vma4PvB30gCxObd/GfyTzwnMU8eK7br93q+V+ttK7xi7DsS51gOz2
+P87uFHLxPKKyKhCJrEgh76pWx6VY2vIPjkmVhJDuFHJxPvtquU3Xc3m1OSq26B/uBs1Fl3NDpUz
BkrX+UNYaeNg3LVV/TQjxAoNWye5tY6vczQ/mqQnGNgZp9Z+9Jh+g8VpR8r5isvcTS/jaF3cdt0J
c/lM/6PuPJYkN9Ks+0SgAQ44xDYAhE4tKzewLEFoDYd6+jko0v4hq5XN5reZzVgPu5mWGQG4f+Le
c0dc4lbsHjlibpMWCjPd1JM20Yw6SBNbmB9IBcAQc1CO6Yc5msJP57VCW6nVfptWt3m5N0XPblBn
gGNGbR5SFX9oRFPZkaRjNVfs+JP7jK+WUAij+hHp1YctpAiIsPoOwIunT51c00medGf87GQ8+nHM
yqbhDSVFFw+8s6H5Yu9AKIcI+t45JVqD0KG3WGDyPklOtrp+QFsmKPynj26g1C8S855aOdtrNK8Z
6ciIcrtDrG2iaEwtZnluyXTDSWXdrIZ5r1uMgcvFOSYJvTqU6B2+iGtqxR8TGJidBap9rguLar9m
hsGVvD1zjF8dmry7CB1tWzxY4tlo0dxbsfJb5gdsoTmsq/E2rllWD3Pd71VvmgzXmR8qrwYUon/q
TcfHq/Gg29iiZ+nsa4WJsWWULKPfi4ixEeqlGUlKdvz5gRaUEF1tbonxH9HEgAUdbi/Xb31hyGMz
L59RxOFpcBrmungasFObOBwkZ8y2cIgnj2aCm6SLlicIAPOZhTCx2dYzZTXu93KlHtFsO1C3/Woh
DiqLB1N6X9xi4GCfmKcP18KSx2wQP4wI77HwpvvahiFfco3OnbiW/RbEVjy1GiMmk+bNJ9fnqRXO
NQcx1ZmYEmv7XbFl2A3e8FirGWVMkn/pRFle2Whr0XjhgNiORKnvl5H1JsCapeVabhp4/dpqM6Jz
7uKF582OXFa70/gBH6UL58x9Q6aqh7LQLkP+ChQBu7aF4gerpGC2j9ZpDWnSR7+hNwh7xqYehaZL
pvl+iZovkz4jPkg65rTtAVd1HVRrJoMWmTwPyTdVlfWB0xP5h3PFuUTNYgC0sywuZzu/qwZKrH50
Q1mOT6KnyrPTeiB/PA6rDCVqnMZ3MY7DpYhe8chf2GNiWSlpJtr0xVjjx9H2uJARFTiG+w1T3/1o
l0/bfylNqgVPy1+2e0PtRe9aARNSh7ETW9h4vTAjUkilBSuHYnyy0ownsIHoX1fN0e3rs6t1L0aZ
nJplYoArn4rB1MPGEa/I3pAnFPetUbDfwDV3LjX12sVtvyv6OfVXgR5zYE7P6CNonSpHCNdDaijQ
xjjFkcec/cdwWdgqueyLdyrrZ5xE2XdChPf6BMaDmeYiwsayn5NuRABlJi8ID8MV+TBTBZZ4KcLD
UUOtzKCd7xj+jmoYM5beAJcMectWXyGYmVoXhsWafTC68fwU7wKdCbL71FKebyntDZvpy9TX1yYV
vxfoyBFp5d+9qjrBmNNpQCpF81L8MDr5Wk/pXVRGn8zudbZnxgVxdJBq7o1ykH2wYFbPzciKySSu
fgfl5WMeX9Z0bALwVKeqKW/xGRd7Cbh0p9XePRfD3fayuBMvNmHqDWrKAUVz/qOCsRFqZo5Y07m0
/GzVsnatV3oJ5hVb6RA/jKt5NBIWAd4Gidg2g8LrjpZhnYY8kFX9o4hTtWfVYKTxEkQzWNQyxdRk
kp6+aKct3Awl+IPnzN2+zr0PHXlzsFWClrUAcGJDQJ0cBU2+jpvl3zds/ToNXPiJWTx35XQoTY9k
L4TGWpQXrPhrbNyU/b50Lm6fnqvKeEep9VnmfeJv9w3Gt85AcTrrdGNmF5i5uDQeVRPST3RGSLfb
DndeNquGyxijuqONT309X5xYj47bj9KmuaB6rfZGp0RYc7Shw7s0Bp/hJuLW3d38oaFobMsIu6qH
4Hio1ydzSO94KaqlZZyuFgriBhsr65fYBd2gPrSyPOHJODJYuYCq3RNypKNtYndKCNHkz25xyOz6
MrWF7XdpwXpLZd/B0F4ZQ8gQZThchem1rnX+PiwoQ1IcZ4LusEVqbwkAEQxl1CtaX3OxiigUsFu3
OYyZ6rDntxG3W3/Au4PMgGl6nPQna20ksmXJIKTuDkZlvExm8TJFLGDbbaF3ykglYej0zaub6STs
BFdRVgSOIB0DovFrVS4MkrT0JIkERYpvX6tovB0FhSc5b8gx7Vsca6yeXUTFdCB3lYx8jzKvNtwf
XGYP1J5HMSTMkYlDXw3rY4nZHYwOUJjFQw+1N8YG2VBjEek+dFR++dyekRP7XdZcEFKEQCPelm6h
wY1ekaUhrzQRvbG+RYX84a7YyXQ8t76rp/ddzLCH+zX1x+GKB/9jEdSIgXOvZW1YZ84halr9UHcT
48WxOHjRyk59mc+ZYz1hk8Fo7xmfuM9/FHVz1TJ0mSLrxv3AdpCepst2kZ09pgzRwqqzl0Nl8mAN
KcrI8UOxq/bR9DBAFYYKActgypU23GLd/ZZ1VfQHK/JPBODfoHbf/hV78PmfUgX/hiH8l3jC/4Xs
QbHFnf5r9uBTUY8/qvTzr8zBn//KH8xBw/7Nthzbdl1og7ruOSBM/0AOGuZvpmvqNjhCodtyS0f4
kzho2b+5jkNvZhtIubHd8wtgD/lJHJS/WbxLrm5J3TI9iBT/E+KgIX+mFP43cdDRhSn45i14Orr0
nH/IvvVmSUdYSVpzB3xRZACk0g2IfUvc7S02S8C3R38ZMVKALd+kNRxEGB67u442lzXFgssZ6VWa
b+S3qn/CxRkd4flc8oFUnyQD5UWyQNcbfipYcjBlPDhJhTayCdmhFqj0kPdXqFBgS+NTVKMK8ddp
x6JDyMNmggquqjXcoUG1NVbABJJAJXK5YEm82kN9X0YVMzhFTtFoMt0C4ceknoC4Cy7wBFcd/8wu
lW/1TR9QQ7anqkqOObAumjEEGqrCOKBr853t6P6SmjJIefMZVnExGRElTJRaOLZMPK2cx1Hr7h2s
6aHlsKsbx2r17YIqeqg+WWLjytCNt6Sf+yDDyYtv+pgm8sfU9Hh7JeAIpgz7RYeMpOGLRqaAmwcm
Lk0fZrpUpGG74poWZgtjzYYZ0eWy3cORYHWWnRJKm3CK0UgYRO/laHXxDuP9qtr3foxu10ZRjYCG
9BWZTLtGtTceciutbqQ/gzL0xXrXNYxpShPekW3yXawGbBwncncRF8WATR0PEouvIlnlLtdW1pmN
Xfs17XA4JMgvoC+yw7aQ9CDVRp6A7aKsWGjVFBBARDhgJ1iTgb72oVmw8rRn+d5mycEzmBShK9kZ
Y/eFzSEmkKZFZpdy56OwRw6t/RBa/KYN1Y9qStgdRIMbSMmkuIKeOqFlRxLWP3e1t58yd/Udhz/T
GKjbjTYJ3b7B5zTjbWwwjY+9rA5E7/GkwAqiS8ZxFEdTUFQs4rF2HvkTiyBvO3M3DKpg9g0opTFf
DanRyLMc1LEPHryle6MFotIpdrrN/Z1yBU6bMbw2s+6UdGBTXKsKKLAav63qA+JMlvJT/wWJo2fI
bSloJ2GGCZ25uXvjGHx+y4A7MVKCFyV6H4BSnONsdi4MrpgkZ5s6BSRkkBZvVYmqmjBAUr1R60vt
Rc9BrRlw1HKx3hRD7/FUbFPrxr1F08rwO8EzVa+S0LJl2jOHzPjaHMgOC0Nvu9lrfDP1cpgz+5H5
MKQq4GWMH3ZItdkbBYOxOkFreohVq4UF6rxF6kFqiMxXrczvlD5hqCNMYLfO9raezHdqzbv9MovX
IR5QWlQVT7tWniMTCX82A9JItdCQ5seMj9If3PIlRWrAphIZEiN5Zj5r0MRDfRTGzFWV9bo/twXs
C04SY6jowyRVusYDj3/kC1262jXrrBMfNR5oUXl08SQhrGfoNhC9mpWEcWlipm+2azS5XbN3hPGt
WwwmCZ7e+L0+++YKX7OQB901+8BwED1bowim2Htw+bEMVEdelDJ/zoVozzMNWTBuCVY435A3rygU
UmXvDM8Q6JTEpotuqGpu45EpW9/is5kFz6PVYepvnGxEa0URkTd72aI9KWKW68Y3SnBgLHZ3hJOm
2JjzDqqF7ayAnLNkvLVyrPizO+R8i8X7PTmMQ2z3odE2dU2RcLoZ+oXc83crydGFVyO0CNdPpyk/
KKCv4L0XYJ883j0afHhzcc/Mu0j4YHKnrMJxKU5Y+jy/6VYR6ANGqdkRJ2Gh/q8YOzNpz7HUIfZw
YD/7uRUBSUBnvnNLkgbKHgf+0h0Y1/APGtsvOjRu5jYAi80JDXlPiZ/xdPcOssO+5pghWvLBiVPm
QzcIgqtDjhpjAJRSp9krvREnT6ld2KMjha4M19eq9biW+rfMW5/r2Dv9PCqbNJP83fxtVn8d09Dc
hPqILZ5WZq1oRpJo13jDJUP75lfuV8W06mDZA2aEBcVb9GZ3y7Avkk38OLIKLWOKX349+SGz0Ml0
F5cddBctS7+aY/89dhk6m5HORFTzKoSlfnRutRhnVvGgVoyg+BhxMzoLb7IO1s+aEzA9KzWeoR/c
/pLrfBK8qc+MiNAaFmjpLlHePw3RTwX9tI8zOi/OacpUeJhdx6ISXP5OR9dqV9+qld5NivGK/JxT
zMvR7vVvJY9QB+15h0i7Ok1N80UV8XhkX+E7+cgGenPYToodVoo0FCdmhB5zQLIy4WZt9O/bzxDL
Y9xbJw8Bud/o0POnQWtuSy1jDZvmh9astmFh8yBLlT0m8ZJepGJ90XjGvWN0B8eEzLEaseWLLi9D
tcTP6Dw37aDFn2L01OqEQILPhHGHthDNCmZE3OAakHtQa9qBMX2141Ib/FbQsOU6G/IGtWk7uF9h
8lr3SYDMID9j3NF5M4s7qH9xUCclbIjolSLhMDhetv/pac8YKJeTSA8riiOstNoDbykVdneL8eiB
FXhKv8W7Hw3XxihTfxjXDzudGlxl2RetwZK7ObgFw4y4qpkkjvZRzviwC2LIsBSZTxanQQAP99H1
6A6qzr0t7bEO4Rofag1iqbDqzyIj35BZ1IaDAjUSlc3sV9sYI8l62pz4dimmo22YGJby5Ql72DuB
MLj7Ey6Iubw1TFDgrEKw4rprgSvWuXV0OBqNgrGJYIiZZM5OaegWwfMIZ8DI1RDo+WVYdDxpkwd6
LLaxqXE0LwzGI0YACp7xvl2Wm6phpg1w0S6a8RJNDEZH7NeAlFBHLM6lX0lUUxmQoDlarqqMN05O
aGVWfsgKzvrWBX2IA4cpDR3dLi101IAdvADcMF8GM8EMbtvc20hNdmW8hFi/AApyHO+mhrF4Zpfl
fQouG3FZTRruGmYNGD446mz9eJn71PyWjDHlWJ0GIjbcwyiGhxU6aO30zwDVUEw5lJnsXbBj8Qxh
Agg6CU99WtnR6wweUOrF+4blgjIb9m0N5jtht9w0XrWf7RVNo1UCM8hr7ZFcNcZLWg/zpfC+RDWL
E7x3Jg59xoBFC9FzRQ8wegN+HocB69pPSKOwu+LpT4AY9W0wr+BM5Iq7O8KGlBph6vQLWdHZ26QG
46UqJKef633IvMBsJnACG8AP9pbV3Y9rLffrWCcQjMCFQJqJEX/WfjcnPcehY4ZzjtdGDMZy8uz8
R2O6CZKuiocXbX5umx6yR0zVG4kdWoUZH601wnNbeXsnsh6Ql/Y7j84Om4qQvhVbO9EdsZ6qoz5Z
DdU7ZK0BNs7gIIz0HqUTPxOxPN92kpYUjogW5DmaGUvXGeBiPl1Q3RqrxmOEeFhjxKCP7tHp4d5l
i1wO/aS8nUxRPkkUjjuBi5R/kyl2WfEr2POLUygcZlnEVTgzL+vXEKsHpXkK85bd8MyqBnNATvWL
pJ+mNK6+IcRzoXFEM1esZnDE29NuyPFwihmh3JrisbMH7XeaGuBi3rd2legK4+U66SXGRmd60Dpq
cZ3UFd/KqCkbzHIZNsIrHlCWEcggggzhqFBpBbKCneUANADNfn0CaHLtGDuytF+jnT3ZHhQgJmiz
AjLRxMAd1oGqsm8UMi6zRawqoAoY6irs0QuqKPqKRwlXb14hiFtZNNRPqWcoP5FyTzkOQ8PhOC+q
yAs6eB1TBLM9i99lRh0o1+RdWGm0cV5fObZvS30BUrA+4v5rbyTav4Rqieg5ig496/Yd42x0I4U2
pY990MYvKF5wAhg8C0XKizMkx9ViOxw1GR9BASvcy5mZ1goeY2yRy9R5+m3HayC9W5OEiRN05iFo
Rw8kIzorhsVvRDdDakfI7JnPPS4ZuHGMl8jZxbJWS34CCoR8aOX9IR8o8eAYg3Ie8w9zqmzOY1xv
azx9Fqm6MnVx/WVdgI9Z+YM04wdi7Ol6NCwV6bCvW75Yz1uZs4q5Q9VZU1Bmz5bSX5VKXbzx1mOc
uXddbkGcLfGVScrEStXKhzGG5Mitzqxo/ZW+7LDG7HM9M6gQb2/Hawu+VR7LTeRj1BdthlvaR6Aa
jJnhsXwrwN5PlgclSyv7XT1S4ZVJuaeW4NzDeM5gpD4y9qGUiVuJA4R919J5ydXEOrgdcqXvWB7b
2ugSmRSJwn1kunJAzwOPxsRU2aXlTUEJfm87SagAb3IY0P22DT876SgUZu8FZvON1yICGTne0G8i
dyEpIoirAiMySR5HfWhv3d4u+ai4E5YKvPNsGrlfr5BZk5YCpkY/GSVZcpPwGplL9C1RmXsUfMPX
QubHhn935Bg55j1+S04dAWQu29vMkS8tFMJQA7Ya9iO0OPweCNZc5rVzjao+GynvswmzHj7jY5es
PLMz2XemV2Oxlvk116aTRgRwZcIHxcr/0Hcn2PDi2TS+dOwDkO54xVF54z17UaZNqhVwGziI8rF6
TMbKOBtgSXe19n1Bc38uWRqrZTZAfsGxQcdg7brZ9S5pO36JWlRKg4uqyVtdRAF6hU9/QP5n5905
FfW+aCd4XG1thJquX7OCBXcJ1I4nN2Xdy9iu1pFdzU1CHztnj16KMqIDhAyIqD+PXnqam+aa4JVi
S4B0SxefyZTnp3kACZmJ7f6D7awbhT87fpJES5B5LDg51GEPiCE96MZ8wbPZHhImqHM6F1cztZ7i
LHL3LhNKHBEeZ5tDk4sWZkESqD8jmDJ2qhtOCPHUfT4umDT1JNnHHt2ow/5GTTdycajbW8NieLyE
7IHGE9W1D7UQC+x2AvfjDzIIjIO2uWY2KbbFu44IUL84rAYNdxO5qkepQLJNy/jC9DlHw2gnu4WU
HDkDuUV1oyW6QCUW54fUyokhzXAbjrV7hG3LwsPUaexKmOJ4tL6vqumCvEvD1aSwsxpSEco5+ozK
BfSAXoVRp322fbadpI80Qrtuqp0Ll5vntNHJ1juKlMLdj4Xh8FN425M6DQtzsv1S6+C1We63Sf+m
UgtpjJk8bPbmQJqPOuPzE3qWdRLeQTYcP61JKxipmhHzHML8Kw9LyvxTbegio3HUfo3hY3R5RO+x
KPtiwNwoc4o/RkuQerUraqSXbOCG0YWoD/NCZsIwpalvZCz1cxfViMaYLOzJ/L2Jo+5RVglEFsW1
wqSDC6aSFJzlZrXuFBHVGa27pMbo0Cdgad0oGxlzEhAQOjyrC6am3yH+FWE35/KCSIy1VFrAt0SK
jNvxHVv0DsJQddt2Lfv35MjeJCiQJTaL+4O0iWifZPpEtAXobaH4UqUeIaDt7twqKs/8zgFqFm4g
MZWBGDrMijOw2x84dL+5JT11lzHgMryIwBq/nStOautddd3LBPh/ISgM2bWDF2GA64JaqC7ziCAM
fQzgah/BljD1N77latP7DloVmrHmBVbHzs0bj1NVfMe1vCVyZ1s9UoetCdJ9GntYEepWaMxjtlxA
7hui5KTYw1kcEAAr/Bde7qemwvUH8ZUlgNj3g/ZOXiIc1xMPkDdy008y6S6KFpy54SeAmS+GjtZg
JvcIe5vDk2BvMJFIPsRNIw+Nl34SCXg/62Ldm5twk81QfJyoyK4u2NQkokKDhx1aoqmo4eeFzpuT
wYO29pRYwD4w/O8WWMYwBhoZFiCCuD7QvQD8DqWinLGHYI4h7SzFfWx78HdblbGUXsg6AZLt1Yt1
95a70dsaK7z00djuyWWaD3W1veCcWdoSjccSIZjHF33tkNPkdZKeJYLxPDceaVclP/OrcBVmey06
Eah2mkVzzo35rasD2SQg1LgohPqkjvKIL8AKXVj1JfWmGwqce2tGXYwbHfaFftFQ1DS2eVQVVaBN
Boo/2NEeWSfqhOrDMXTOJjbvUH7KXeK+N+2maLYWzoMuOs4xj2Ayjryok3OHlRu9KUYBUCLOgeW0
TfmdnQHLvepzxsravYXlovtG82o5632rcYFELMHRxELg7yl8dG6iXdrCxSkdkrR1MT+uiYJF5j7E
1nS3OCU8jZdE6IFcT8C2phOfhr+m3bEHNVRmWhYQIvwOuYsO6Qx1CzWcu/20DmGYxR65BhCxY18G
E4sjUGOcWhk4ESwqf3N6tDvz3V3I9CjN310hOVlwpSHG6WV6i7bjCSsoPVry0BWxASMif3dSFs1Y
HZoA/+e9PqbuXXtZvSJUzrzew6ikiooqA7FD/VFxYF1x2f9O0y9Zjk8UNtCQJs/uzm2jPrGqAdEe
eGp54bjrOSP5nL8ajn2xbUF5Kr8rJ/5M5pUb0FaPHq8QdjIoywBEjK12OBgyt3xLzNEJzg+8Crs9
8G7S4zrDjW6hkpSV86AQk4QNIaaQS81n9AwvSaOmIMlV6M4N8kqCtnZjN8SAUdlrN1P9ezc7767W
3I2c7jcehLFuSZ/rHNxSarp+PjY/VtF3PGiLdiT+sqRpLw8YotJnGC9U3rLZj637IHOycPOZaWtl
mEOI+A9RyMBLmSA6aZJ0W6CR8GPTo0Xry4Lwy1+c9An2OeK5c0JsHAncaF1M6JODhfo8cmJ1nlvd
CSyXwdtqZsfMe2Gqirr2D2YsVqwZBrUmm8bXYnxuWvNlUeWliFrNH6IJJq2Dg65O52TPXAhpfh1T
vSyYBZs2e2w0RAATpJ7QZEGcTPx/Q8RPn003bGaiwlsDZWED+tsY+cAsddXajcNVFJ6fRXcmmoOg
qZggus09mXdfkC19VQMTMbNBh99vzbBurDA8+mc6oMHHtQwNYRtzeSm0P+p0P5aMJD2vYf8Xo72t
jYex774XRZNhwKuqHdJQZJbm9D2HF5cAzi6ADB0g6uwJYlrDDmWuLcr61vViniHenB6tgJ/1+Vtj
2C8k0mD4ivBZTJgS2Si8MBgs/NWja3fq8YgH3Ef2Yh4she0TQ52htOc8KcJx9q6mcoZnDzuRdtSm
kWMBVQiQbB7eSmFM0bzxgUH7OSarmDmggzLWzoHWK7z9LcRiCKH7leACeriwNNSXBNKD3PI87PEp
ciQIq9p4K2fGSXD1mOPMyIplz+AisQseL8F7nWjmY8F+uKGx3k3IWEyMb9xTM38z70SqL8uOcuAZ
uRTTARtGdlOjhF8thrs9kloXJ/xmy1WN/m5h4wi5mek8VHkeW4XyNjGZ+fJ+dmyueI471h3cAKQ8
rqEy2K4u9AcBuyueDXJYNInprnRNeK42HwST98AwFzPMOutdVxbCdI1QHODM/C3xJyNstj91f7SX
pfONlBlCq4ME56VnWqhxitv1ra7E3QSiOuxFT9JCO8XAgfnLZFzfzBaWRpkid+WxVQzwgSnbJw0b
Roa70HMhW8aG4Nzpv3sjXBTmudjMzJbIDFH/EZr3/22b+7ed7+FHvaW19f8n4ubIBf3XK99T9/lL
Oh3/8z/WvTZLXQNk1ba8tSxWfqxu/1j3WtZvuuUIWxeuZQnT3YJu/9z3mt5vjsNGgrm45XmsZMlB
/HPfK+RvbIjxEXu6ZNgDUeV/su/9meH7l22v6TCN8Vzp6Z6+/QaS3+6vgYvrLOucRA2O6jV9qAeU
Nfkci6BbGRRF9vBDIesJ0AjeyA1UB4ilDVZTNKy/HCYi43TT9/2VINGKDUzL9NdZMaaRdih1A2WL
drXsHprgyhiqNrSv+tg96w0jHY2CTRauR3tAIi6UynT/l8//T9XBX6PzfuaR/+0PszxhuQZrc103
aXZ+iYkt9M6DrISoxSMGxjdZlt4Ni5aEQxF1QSkndRxw6XISqvUik7W6iWsALQtmilfLKPZzXHdn
zXEIZjIUo4skMS66LJ4GYC7omApYnymzvcl1UJzDf6YU8lZ4jG2xtwwDwnMs/GKKopM7duWpIzDE
nMug0ubuvr8kwwo4dN2OMAW9AQc+s0GGkEjm8dv8h0/C2KJP//ZJSMszGDSgG2BxI5xfYo4HJrO1
4lMPpqJt96ldqxuztlFJwu88D/iB9rnJtYk6u7uzHBcDwqVUfDOrC66ptIEnNKTLjMU87rk+oVI0
KT5/eJLBv//KxJZx+/dfFFUEc1wL7YOli1+zDnOozFoSW07QkVq6d7o0uq3t4bGYeEJAlz6TAXNt
LOViwcG707kVmttyecug6Z8qlhNc5aAeYpVSrrPS6jPwsUiX4DUWz2ljjn4yM4D697+09Y+/NLoL
XkSTT9njOfvlBRpR3SWAWIxgS5LIAVwSXhDWOK6Ptj4cDGVDhOaRcTSaciVYwhgXmbe3U1ZjLRCI
Y1MYVcXSzQFrelb103xOZ/uckNVwWbzyKEy4VgPEhFEzmrt0lF/6Qn9xWQw+o7+7naswQ3GoNR2H
vxcWjrdeinETCEZFf5c46cEmTfCkGVHLRs/cmIH4FWy3uP33n8M/+fKkNGzdQ+1mWiYTr78fJGmH
5IUnX9B2TrcM8x0gI9kVev9lpDE6i/61dQccCx3b55isR+pGBv6JLKzjRj1WMx7ImnVki6ygiZ87
9IE3nkmUSFU9wiUi4fP/Hc//5HgwiOj89VlDLgMNzpGIcTyP8/qv554cDPT5E4cUcSzQwAbWAHrU
MlnQe6IE86E+mBEImbrWyBhi/y9Gg861Y+BI0BGaRk++45/eIkIgAP37302I7Wz65UWwdPJQTGFI
yxW/PlMsL4bBTcm6mx3wVnNTvo5NTSGdt1ro6dm9Dd2jypLyyCyw25Ejkp2c2XqBA5HcpJMY/BgA
1RFPjhv2WlOHGYfKz+KwFwTVpat6Y8PU0lG77aVHhlF52wSqmvpDBc8jsFb7CvbEuAiWPztR9Td8
kl64NixmLG+cDnGd5xfCSwj+umLMBlwITehUzfU7s6zHQs31rbH0gc75DNqTfD65qvShVS09kS1e
bN0mIcM+WrFpXephq8vsjd3u0f1UVPqmh/M6nx9inniWm2A9GS/xZxJOM+VfinKoH2D9OtxUAJW6
xn0cSmo0PTc+kWqCxmyljajGqfZFkf5euyDFUwNs45gnOEzqqTpGY8potS/O2gy21xu89N3GMr6b
PY4dM51v3EWJQ9I40KwStDVoc7dkULJgXERNdY7BLm6QaWJJ3GUn5uHDicjf4WADC1YuIxciLSra
pE6dpBt5u7nDq81FLNAriJb+xbohYkOSGlonl5//CVjF2VTKuVdlT3bYGLKl7E/tDOXGjTLe6OWw
tlLtUeFA2R+tR6LSoEbjb6Px11FWXkl0Gd5aHCYwq/voFlkR/c++1Gexd2NY8oOL1MGKOoYdNRAZ
JAvWlo+FYCbuL5MCDA1UIj1Po6edCcdkVc0z9BlL5+D0NCtDXqowKQxM+dIQ+tFsEX40vT68yVRA
V3Dc9262YELE5ouUmrysWvchslkPGJphI2D5cXaL/K5MXPThE/bSrIub/RP9aX2ViGlD3RMXJOIT
Te8QbHywa6vG74von4SlzC+4Dze7mnGuCpjo0u2Ks8H0lC6CX720Idx6a+U+MdhDd69NLCMHNznj
QkJ/CbbBEjHGiVw7RQgq36OUtmyqINmNY+4E4xZk2gBKOTRi0PCpV10wup0NGzzT7zDW2jfYp4ke
Uw8wh5NrRWX9UI+VvFnbNEgy9DZi0l8Lc6hutuQOZFFPmqwtm3XMg856+26o+vq2zb+K6LvdtOkN
sDELh9tAxPWQEXpC/3BokRP53iTqI2oDsrEmgKVzlaubKBL/6Yj59YRxDcvTdQeRsOvZBpXS348/
SEk6a0s7Yg11ZVnsPFoM23YR6xVXzeu5dsNamJg7MD1ARM5vXGd8AAq3FS26vnewaq9afY/6I3t2
Vl5gfeWoYTR97ZHaeuOKPWWwIL8t/X+6Z349uLffXNhbvLKnO/8oT2y6KIm3uzgwYrTsqotPJdll
LMfEI2XBfKcs3HRex4izX6d6e81Tvg/4yu0w7ZeUIBdrQV0UJ32zX10nvmSLeJnNRYUr0Aj2BMtr
Oo/tgVl4ckRC1IbLCKmkIlvl3x/zfN7/8C2YwjFshC6GSUQgD/jfvwXgcZ2lJwwiiAuWYUSPKerO
ektkmz976AjabB2fZYQUPl6114Qm4yjb/rmSs3iayb0ykt4AmI6HdIoEuEhSyeYWRlJRnHJXxtep
IsbEiWJ2BOzQwR4Q6YPirdmZk4nNkY2HqStW39VyBVipbvW4OfREEp1rI71VjROxcJuDcW4txClj
ecay/jTY402Gnpj98oIiCm0C8OpXsv7KwHCrx77O6vNMWiWB1zwJs6keKc/6exdFAib4zWyc5jd8
ttw6Zdpeo9Thn4FdYjwNyrJybtT6ifIJZefUih5nihud+zkcI13jXxFoL3k0zPOEW2Wc+vhMGFVy
/e//QzvsnQhTCn7+I0OVKrCEsxXl2bnXuQXmnu22y+I8JHVSmD1Yz4z0Q6nF4Uoi4sFUG6Sznacz
YaBfp8W0Q2RR9jlX2qGoVedLpZKTvs4no0/ExRmtFxTZ+bFPhitR5PVdn594W6xzFEH4W3X0LTbE
wJ3GyD4kWx6whzFdRfJgkpZyYUGEWM2ublQzVTdaT3Jos168Jklw8eACGJgdMJj4DsvExmzzX0Sd
x3LjQLJFvwgRMFUwW3pPivLaIGThTcEDX/8OeibebBhqtrpFkUBVZea950bIY+gYTWDZanEeChGt
OT7UvN6aLE1SqT18dNfaKqet47Knw/v5isepPJd69zwCi7onsqNRmwLOtJHkW3PI9ehMcmeM4wcg
Q3nXBNYd3KEeIpqx19PnoCck0YM54OeEYBedCV3drM1lPKcVN3AqZ4kXaDGWRH+AC5v3CttkwAQu
1VR+CAfoSE7I1erX3wYRLk3fv9PlD6Os2/OmhncNweWxUt69L6jKLCFPeqb91Eqvdmqga1j56W8T
FihOlFauZWh+2fUoUadMF90Osg+D7yJrMN0q0tV2IzNoRb963znWkf+euBvvrJC9IB1iBzeUdxkM
vduJMjXXU7XtNNNYejGUozLunptuSfBavpWiMpl1iEd8XMFKGA9VF4JXaIN9KQbUDSJThyYpToOp
agrJ0Nq0Qfsae2BTwBosdCvf2aUVX0cP7V4s4g+WIVplefYUtYa99Qr7MYGaSl52RUxZV7QP3BrF
aOKj79SlK2IkSWNtH4NunDfFatdipyfmUX/2XXR7SSiaYy99CEadYhwsoS6oYdeH4SsilPbg4h7D
6Owgk7PhVgFEhSlLXiX+1KFqNcDV04MPJb5CryMlumm9Qx+IcrTbmi6o/DQIdsGgngBeJZsAdmLt
hvlRYKJKYOnDifAA3no6yrEI4SEgRSfed4RTjfUDYtDmYPQWjdG+xF7YHvPR/M7bgHSNtFc3Ym2B
KkqLQLtqGs8sYbMV1TPWoS1ayh4e8lD8JY387iislrZtfJiWD/ilkeAw6+gzcTEBL42Ku4Oyl59l
bjI1glPu+rdyaMU2RW7Zs+jjNW0LmmwSmPKoRQTQoTVeOK76gccwXRBzThfo8u0uTUx/GaT+GmC4
520IBArB09IBqfzOevYd9I9RDbVn8HJn4dcFdnsyo9SBlAliiKtaJ2FW9X+OD7Bf1r62zTWTICmF
IXwsje1YimwXZSsVdzkltI0L25I7U5uqm4YpCDXQEM/9VIbXhXeBPoUmcEgfTKYXVRBkLyxC5oNj
wu3U0ldRZIQWc3aB01nYq6gJ8pPfNtnJHpN0VdWKHOtIsiXjh9tMDuCohuy6UpRPWjHaT3HcXpHC
lQdOBYdEH/qTnWfDuZZmc1J412qnvsP7BzXS0JnwIlypbZ2Hm7o1pwM+5WXLmGyvKkCKtmbe8aF2
6rG3h/JgRtgFZN49S3fM7mVZf+pNYL3wet8YIzxnhugPDGT1hZNzmk+JgNukZNbjFsaLQgs8O4z5
6B9QwESMQEv93jFHu6d5d0K785kZnIusoRwfYu9gKjM4liVpYv++MktUmYr0O5AxiXVyQf+d/n3l
dCV5LaW753iGXabQNr7W4m33UWSdxnF4z6py3PYSqiBilgh11DKNrIG5Zlldgzht17LvUAKnrX72
MqGfVUsb20+jtdcCvuGsACuFxYQUbn6xg4n/bwfk2lnKXRXU5d6yzEfZKnnmdIJOq2+/xsYxzsGx
huJKchKsvTMbc3ruRh8h7sBN32rdcZqK/hgkrrevOmcPMeuhR6+xqgOcc0W1VNjGtg1J1qcWnf9/
HoYpJeppfi5piAZKdUQTXaJJYrkSINA6/DefRAb6T+pmehbo/3Hror55CWdaAsRtDqJdWi7bbHLQ
KSJjah+ivqKTYQ7GIUrH+d/n6kapY63r3kDD4ot4G2e+cwJZma4GX0MTUUmQFoPbLpMqyPY6Jsaz
bZZvnQ6Y05BwjLxhhLpQjoBbhgzbbA1TLpbjuSV6C79SfYrHL3KsDFDVU7fQ0zhmKYaayP9Oylyy
cRhznyGIDGudaw5pDqu9sLtuDQB1IGj32Y2m6Qrwq7spdhw98G6hZPafILY5V8RfBCOsIabi+spy
6obqErG82x8AG4hLLcWHwdp7DkGG7Sc5M+HCkn1ssPStLYg4VFJzd2GNjBXyUHExXW2Xhxog8IAu
pt7K+xxFtSMc7hsXv4WawLrTfEP12WkaIipUOvhBojMs9V+Mltqn03VPfkRQHANMQcNDRLZ6a9qM
+9pX5jYTHFcjOdjLoEGUIQHD7PGzMUgY7wXmiyUFEWGJuBUvcDcQI9Wi3A2SeWxR1+YP9hNiOKJ3
tlXanirbY3efiMeyXokUdR59mV57pDqmqKNXx+HTd8Z0fBIjOHm8m6ukN/+mthNHbB2UEjO+kBji
knU30pmDD8OPaTtM43MdYZXS6y0DNkez3J2HZdouCLnyyPZAI5wG5/xaVvWf5hyqeFZI4TMOAmM5
WhZRIyKId+OAYKEuK2odRDJag14IAoKz7MtnC8Dw2q9JjeTieTQqwX5MSPwW/a3LKhWQwsWWBwy4
vfgxWQGg99I9wR6wdDCxh6jjAq70Bcu7fcv9WmxDjnoKV9KmizH309dkaIPqahzi8VvIYkMdO2t8
C7Xk1BD+Do4i8o3vc8O3zkHYy63tPxhDt4KvjBTU6NqHekDKYGZG/gQdmih2gZwAD7txaDiFR6OA
mGUHP62c5WOh8edU9gPYtuA95pC9FE7fHYQxveWmrW37oZx17rl3HhMys8K80J+pyVEpQqr4raxn
DUjSFuuVddCH+rlp7eZtYi0mBbArboYkoLyFmboHM0loD7/Y2sS4xExMQl7q9RObUbXvqf7Rv7np
CbhIhD6LI8Lk1NV1lPQ70Gy598gNjeWEsvMl0WBne2kVfwrbv1clXNUW1+UjjtlVUdMvQ15z8hwy
4haZtPdR0PXfwvG+NdQB+670UAbluA5w55bPJNGkK9wF8kEQYEnJU0wXx06sbYL0m/l3eU+1MNng
MwCqEKj+hBcell4SVdfWx6aspOzu1HW03yczX5Uu/RvZyHJRBqRr1rqXvgkXtqWOC+UDitF7LNri
2w6s85QFwV9K3eKNG9Oj5bgwrBc0g8gHpbu3wfpEIFpnZpgw/lyLOG4TSnfhBf5Za+UTviH5GTYI
82U0DJQrdMbGqGxfO49NXyQBHZhkJCmkoAdktHAlVE6UqqbpzkPjOfTgrCK/6QHowTIYjYtWoyAK
acFTi0TF2dZamIharB1jnQKCEYs4WKGdH8iz0ve9w3EPuNo6DbN6DX8W73M91psBoU7pNBq2elo6
yJlnk60zMm9pMPMin1sloYvwq2nVJi6BpwE1JrbSHDGtE3SDLMDw/XzXAdY76Zx1lkXv4B1tc/8U
6YihpsxAm9EgB5xcAlayOP5ldclXo5eMc9jtsNej4rcHprB0g8pFoKHIE5CeWML+Q8AWA+NwDSzQ
2JtXqOxY1uIEsEdobRsiyla15zUXGQTI42ctOyZ8aKht/u3x62wCH3phWZUo2XPHWxeDM+CjuCAe
lA9ZcjQn8o56lD9LdD3Ensk65Tknx0Gun/KxUysvUWpvmuKjKod455raI0NjefrfA9XmuKkHcEr/
e652eg6MTk0gdzOIE5Xbfx+gMIlTJ9ApmpmOjEEF+km/9YEPEGj+zn9f/XtwzJx/49T9Scds7gSI
uWu0Cb2ruGEyHYLgvwcF7qvR0G7bsXqMeK2rvjRfCxng8VEFpPf6/x9sX2OGJOSBZAaed7NkjRvf
A1oht62uWftOR+ibe67aYyazLv8eEDG+xP200SHBbpRTusDueEDFEsFExsVs5Alh40hibbyDu0ZF
08n0q+lU5Qb2TT68Nfx1cqudq+/HLPpoeRsaEfMjOjuasqWXbcymjE95I7NDLahBC7s4mNyAB4pX
+Cy1y7KtUSflerN309B9AMJOR0zrbhM6I6xfwfXfn8KZIQhOHqRTIdTm33O+Uw1LIoe9tTZq3oWl
rbwUYBl8OFBoR5V/8ebn+fjxj9FaRJqEDyIQ9lmJ2D7rfYXm2c6Fs48ZOTZxdZJ6EV5zqrRnz+kP
iD/GG82T7Dmzis9wNJzzv7+L0fQsDEPWREPyl76H9kdSWO9TTpAHheV64bmBfk09pDCA0s52hJXy
3wODe2ptxFk6QHg2+/nb7L4h+ivxnpLaea8qvb32sdZe/33VmhDE6hQIQELzh5MgYl4NdD2lp21u
G5G7DzqegAffNp6tEVq2x31uak15MbQ2AX8FE2zoy/zggEPDQmBzoMt9sXM7Wl86KWtU4PpjPShj
ZRmZeUkpbvelLKsdfrn0lltYPFuOK29Ggy8L/tWfjl2DgbT+jVNjJNrJDZ5q0HCbLrerk5l5LWHg
er0M+uqxUI5817yrDAk8qCSFFz7Vat1j4QPghcsBKSKuy+LH52DdcPsFXSOJq+7iNb1WhowcaXzM
yKgVHbVJxvEHK2+9cdJiuKZR+sumgZ2jD/S1Pw7h8T8PykEjCpgtPJagAtBrHOoeDYziNnfaDtDG
BAWowo6gJwi8hu4HgEt1ZgZq7szBW7ulzNZWUQWvCW4J8GZWcWoHEbxijMHtURT3UMTmEwr65b/v
GqbQw6DXPjvEcmMznQ6pF2pIt5irJWmIWZnVwxuPcIb7M7Pc9JIUQGHaSr8WGuoMzeS8bCsaNZjy
IhwPM9qv431/yOibP6AvRejhty0MSZ77z1+oFDiZV/Oi8ze70ohLEP1+0q2KH4kru7vGLeySWhCs
kjanOGHAUHvJqzYwUskjZtcS5MUmbIZD1ljouibrK5uaF7K8F0FEP7A2N3quA+WkVxUAnjeVxYEi
LzY0GMH/BOQId4Z+ELa9N2hf7MEF9P49E1E952Ley7x/bliXGSEU9jYcqLRL8wi6aMPpiOCeAsD5
6MS/VR+/1THWHVw5B/RT6L2zCx1d0okKH3Y/ec9JEUPZikmNcO1mrbgUBJo9lDzRixyiCF2rbjJv
Y8oiJFJlzKTD1pYmEUuVjcE2To4kO12gosVt+FPLmEFAxMm6Y9bpUciB05wTWY0d+UHvTuIi6Syz
RZxX+1oab0Mb2FjIR2tZSXzsJV3OTWolTAmc+qzlMDvLhgqnE5sWRukiDl3sv1n9nhOXN4D1dHzv
4ufWO7wt3Bljd4nllYn/3hsG7ceq3YsC7mF3o/NlB9UyNkISXgRsV1vmX4CTtD193yDSGUnBbLUc
/HWFlxdLDpDNP6PlakJvdhU1F0DgDa+oj7IneHW/da8e0YmFnzGmrYVyUHAlouVTZ0OYyD++MszL
1szJu5XdS3UZqd1GnX1m0B16va5N1loi5CpthLGttCI+gj83tjIjbY0wGuOYQmjf0uJDTx1OD6TN
kiavqkuusvrATIFOpsOQrXDJtCleGtkia6DmRJM9zdrWLyOoTIpi01tl09YjIZekVBXg/SYaxWco
mM09LnefDJq19PIBNDqI6gVLF5nq+GQ4UBdX5RyD0A8e/RwVataeLMdKLl7VbvOJdtHkX6dMZFez
vKkk3TkeyrhUOJ/Uuh96Zm3b2nmlPfQKfY5+hgXlPH1IrHaPf+/dRutBsqInYZ2y0xViZTK6CjPn
u9Fw0DpDeIrC+ux0BkYg+73qOu0MhZPdbVxj68ZH30XbNOm+oxa5CKqapZxdGKl10hmXyR7yjzDH
zRTjcE9SJOSdgzy/ohRzyadOGvulIbd3QYBe2IH+zvPoLzSqH23QS14JO00qgm8abuS6MYMyjFWR
SfBNsQc2lFeSTHuY+JvGsD8zElDsKGf5ge26Bxaxq+LBIqyWt6yBXmXN6uuc28nphzc78+CguBZS
N2d2ruEsyBtSFul/PFpeS/QdARJj9y4Mj5NAsFVm+sQF8hKJ+lJrPVG5QfXlFljaGUY9dI6x4QrC
0R7g62b7JQ8sWvZ6cDd7815QfCLhyMg28hGdsq1qXYrq0t8WyiQcNv3TrWgLp/4aynjAeGGQTRLb
exzpZ83k4pkCxnpt8cnNQOdvExPP4zveLujcg3DowmrDrhlpSMetjod2NDdOTQqZlo8XSwAjoz2n
weKqPhBt3GmERYW4lCCkiAcEiiTeW928U1WZSwKxX3CR92uffJ+ePjA+E0E0YARogqnsSfbh0SH6
aat7rH2J1de7vHQwIzsPUjGxTO1gx8jAWA+BRBEVvbYSvopVvsdJfk2zbIfLXKAJrp9KHx3kIJjE
YlsY05pacfrpJkzFbYcQfUgC46HRoK4TG3fx00eXrPCFpnQcSCXRjq1u/MGltwbnobAD4EeuwOIQ
wGh1it0c3NCGhMjL6hQY0P9JMqhIsIU2QMX1aFKPxKimmZEGJOIFibakF/1SDbxTFmk5tUF6xgyz
HEZUjWHSQUFm381F5yEAe4sSEGL0x7Yjx74kGvRTllV/dJAXXZZOi84HjVjUaliJmhye2A6O0s3u
siq39I85Af4L15Lhb6lwNqRz2lmhMNdsijI6+jrcT8IzDx3bKUojAnvwdpCHjaYTU1UinhgdJfsM
PoQV4DnwQMunah26uY0aODiqIFkrv/oGzYwwvel9xpD9pi7Ra7UZfp2Q51Z13k1r35mQc8pxE4Xu
RebPWWjcaNZpsH2gwvrRK9cGIvsMq5tLbu/OD9VOxgQ+xb7BvgRlqi8xtds+2dilWnXyNyGRY0VX
Zt030DZdDXW5w/GDlqGZR2c7m8rlgC1laXb6puQGIny8/4uKcvauxMcswdqHFFYtM2whbEDNG8jm
kJZLsewDbGEDzF6BxwHdN6o7e0dvKV3aQhtWAR0dlimPe7fOnRX+2VdvgqNUB7+B1n7Qji/P0sa/
4kIxFORH6LwLy6iZ4oWlFVvCE+kIpP6zYgxT1PYTdsqXpE4uaJEgq3Tdi+lgJ4UYjr84fup9b22b
CMXBO+M+lfGzEuhLRoqYSvj0LuiJYlRWg3qtIHN4JCyVlF9zUK+JHH/gl/NTVKg0Lza8/INtB/sI
AAPis5+qnNkRnD4XyVEogP1hWz4GCrJdOBOw8xmlgqBug86d2IjBh73uZYsx7NatpgPyVvFXP+1N
lBcrpcw7hrMKHNYCyXO6Kej6Im3Ib30cv+e0Cwo10qkXxc7IzQfIuwyCIE50/vE8+Rg0E8VBpVHt
rTfFtz5B2hXRDaOFvZQoJfCW8PYFpb/WBBDAnpyxhLnFRor+Cc4PvdD8g0knxv1Af7Om+jGP0Toy
NSgs+6L6yFhkpb6POzwMNu0uSPyAzey4anc+7h3WaAjyMvmSk/YjMkzo09QQ7UHUgMlBfjnFFP4w
eVayEXsNlwHDlKNq6rNuascKqUFQyAdXQBjT5F+P6xw5GLUybs+viq4aoXgcq5hexH6t70DYIij7
9SsOoyZq/pVmf+m2eTYNZW5QABHoknst2hX1WnRWRmvHTve+fOwEaaBtGLwywnxJMNOSORV+poP+
CuzrVKY0lylSrCURJnehiE1Au5UcM3dcRZ41w4Npd0x2TzNi/lzhn1+ndqS0j1BYCgGOh7XlfZg7
vaP/k8xlvRFrZwdTlzXRNtNn/2FZ5xqtFlr6E0TksLaBRwMMm3nUBifPIgrfkiq79k5/iiJ/5Yzy
1hjDzZsxqoCBIPzBKz66w6ioPSZu6P/9OexKdRxMU9uUffnUy+oTDsiw0WVjKY5frXEs3jA9OwdD
x5ZpDh2vOh/bYxyXLZllzn+/cmxNLnnHBthvXFv+JPxjoPNA22UACLNAUOAshyzDW8jZmqlpiY9V
VBqBB5apDt2sOu01jVaUToi8kso4tLVrHP599e8hdyANJiL+00AEZRCI6sghCrsKyeBorHuYnQm6
ncdjRnVRBfr00QJp6vpqh6MrexpHcUjxEkKJCN+iloFFkH9pU1Zu6soI71l/1jt8qVEu46dJS4jX
ycuIdQm6dFDbxqaYOiDJM99AKeEvmi5rzuo3caZ6hf63+FAdAa6NpmOLT9K1PkZcak71nHojziep
HjXd+ssIp4W+Rz5WQGJojGttF9c4TRUt310R/cDxTG+ja4PfQQk9q37sbcsBtgwnUnnwBltN+4zd
4+pr9qsfXoJAvDHEp9IQ4yvXzsk0fgMjfU8S7aFqXY4c9XmI+41ms5g58On06s+Nk4ZXD7o2LZi1
sFW1rjMs6MD68064KZ0IIRkgqt7+jHooQsI6J3Hx2WnOs4g5LDbYyZkn21XdrMWMwUSvw7yuKnbC
zb5ZoMDwDX9lMZsZSjgoXby0M2M+NFlQXP3hpg1GvhZg5434wc6qYxOG+yH7JUXvkLf3CdVwXgxr
SIwb0nS2UW0dtNx9zULntdx11fDXBsgWcKDAoTLXXaJeCg3JSCtvc+w51CuTDidnCqQCzW/+5fbU
zWzzf1bo0wMGZl3iASnNZ7+Jz8ohlyLyboypvnOMIn5AZEVbXifLPWJgIXHJfU19+eM4ajfCAq6d
8C+PJ3zhfXZvfGsNAhzMMikiWEKGb4Zsu7rwn+2WYKq8mY0dNicyWd1iY3hIJ/3ChwgBuibKWMuO
XfLuN+IGxfyCjuG10S2YI8GloNWMeawIDnwGKOrEhai/TVkg6po89vss/yo40HfD9O4bR7tVjxw5
cU/qNJZ4x/6SPAP2578AQ02W6fx21G39ornvvetyXEaoYAWfUQaLLFYnaedPZ83Xn2wtYmTnbfAI
zg2ihQpsjl/1T6Fpt6rnvDmjS7CkmMvMPRVaZBFdB1AMk9SSQZZkoW9eg6E665ExLQhZRvwepLgt
IQjF4Us9NtdieC9gmkErvtUDOuaub58bPb6iK5k5nryFPle+TKsnNyy2puJKUujukYlgIMy8FVik
EY4aJJog2FhooIU+9qshUM6SqlgX4q32qBlZY2ZSQYAe5ccQ8Q1Zy6XJrBuqgbubT1+x7aExsr9T
uEpZ5S5YyA41RUQUGhnZWWqhu1hgBKVgQBBnPnHHRtJd56a5FTrXtD3QdFIPSa7fbFP8epn2ZRTi
iczG9xLgI9SH3aAZb6IBwu4XzauuEUwoCJDxNmY6XQq/vjt5c+6KXRQBHrRYEZPERnjSGyih058o
GxXFT1AtosYD6t/MWTAPUMF+S9osC2PsT/hvwubPiTJyTPwcXG/7ARIOFlDefALBvjg14msjeAnL
4RRDuhr09LUd32Ki4BmCIRDBI5yP4sm1GF2IhlBvwz9UOhkZKv9g5gnR8okD/9Z2qoe0z2FAUdTL
4UuidxuNF4Srf7VHZ2ey008fvb+lI9m0k7dIsJIw//OJ2s4euwYcnBi9hjyf6Q1QGMc3/4jdLlvW
Fnp0aZIOG4bvPd0vRAjcsPOzjoUBjvW20ipo3jVz1WKEEWTNFkCX/cWQDFLL3v0b6bhiiCM10ong
LThPqUtOox7jjTWmKlg2PYD0kCNgSwoHGRI9e0sAWkdYLxM+yLVv41Uto4sv/BHpGEuIbRLV4+lH
NOlfQyYfe98GqOsz2I3o4of2QViTtkLeRKRQrS07m0g53kKBz1H+sCEcY44g3r1pWfpwHPCi6/Jd
H7tTCo9ci7O9EzqYiQlGS4pnvL5JZN6mEY9jM50UuysJ1Sum2DtBqLnf5FuNW5HQwRO27F3POzwN
W52yNbHDk5ENyLi601D2H1Gc32zQmGqmljX23i/cK9B9Y+2uPD/5HQc67DEwBFlqh47yCqHgVc+i
F7OoXxN+JFD4/YBDywx5Kba3b1vI31N/7ylW7aYq8SwjVeNkt2kaWCTSxMOOvuyI4i2HGxW+1sVz
EjD1LGng0pHr71WDqZvgOFJQEW+0DlT8Rs68PXmODG5RO4/HhSnIDtRo7tUqLOB0GAub0rdyxmtW
yTtAi5uvcrAf4aYxER94Yf2B4vKpNn7L3DrJgvqgDWmgmCr4njzj6qonCOVRXt1c1jSZVG9JHeQI
VLVD2BsPIaqrtht2zKUuMurPToVIHxUQxqSPsks+hetRWNslFx997sC1vxwTAbVOoBoLprgJRV7B
yKysGaNHojnfC+clL+UXyRNwzhhIIdvba2N9cDrt2eM05pvGBQExQ0biKsZUX8fFj0uigY1pvRvn
TCwihg1uwCJwV7kVnXPISAwYvXtg2y8zVgodt5++GPX0QlIspVgMY2Qwlhaym6VFusAi/BsH9L+9
GWQsWLAzvGcTNBSNquBB1hF0I16boZmrvEpmggrjDUJhlwUbkkfjwIvci2FzO40EDYLPeiqmYGlm
4jeLxEipxamdVtCNET0dw63F+lKGF6/oXxygfp7zUlUEBeURxy34l11RPKlOMFewX3pgxgtd41r3
tqGcAB2rW9d2T7ljI5a27p2X/XEfn8bqb7Ddc9+kHxPoikXe+rtIYrRsPfNLM8tjiCGdOTp8WjwN
IMeh+Tld/tZ23Xbkwkj07J3Tko0EHvaeDOk5FM1LhZxxLSWbi3ROReztCB+huyRJsOtepFUeYs04
oJbEyjoMCycOHhN3LTD0V9XrODg3gPBkwKr6JbL7O6vZIhj9mzP20MVi2gUjAAm7jJnN8AmYeXCP
Gx1ul35MSN9z+dG0Xdolco2UEgou54oRZ7aQLqxFoyPWvdtZgYNIfl6ohMmYZAp3QXzJDQz+MtJf
hZaGKxN7cwhCctkW3CWEnL/7zovuu5+aVV5QRX2lDWs4Nq5h5CarqNTQfoEUatUdT9qDphV4Yzo6
JAEfURjjX598srlCEPw0CNdBk15VZv3ks+V0TNBw+ObwFCJUcsfB4rwAQGmOt9SrHqhSp1WL1v/T
JvkzhHNROGmPo9fu+qj41FFC0MniY4rSryG1j8MEU6iIQ1KI+4YGQepue9hii8ik/2ZHzZ/VjU9N
iW91yjvwm3ly7zNkCqZNA8xpf4L5++oQ6EBuO0uURVQr7Rz1PZWX0lPkL7ekB/KTIx0xttH+uC1n
NmNCV9chbmlS5jI1N649Vb+O4vzshHteH0tN4vxlLfdjqW/DrPmeGvgYwBsxFzcAvVLNXoV9+c1c
b1nlAr2gB/wZm8keheWcQq8TRwVQ07DKLzBo+qLK8f4hFbB6fg2j0sjv6wdo8UiEMtDFQMpOheRI
ZgCzWoRZ/oaEj88CkLwlrrVyaUQG2V/ONionVgOX33Py534wB4I4bc5GNt2zHGWrLe70ojnUEutL
HAGxFWJmk3r0GdrG22Iz2PT+9IXe6jn0moMVVUfGpsvQU+cYH9Qi8plSp+huKxJum2a86B7UF+me
O9/5iSf6ekP2OqEd8KskXTQR8j+68wzBMfd3GgImXZV/OlBrtItfqFNXgd18NmX26Zv1s8m8Vkvi
Tdmx3zUI8Kjxp3UiyTEfBtBrZq0cyKJzJ4FpjRx/G7viZJOZL04EJRIQ3InlfTV43ZMJ7wdQGSdb
Te2Zly/9ob5hqIJHW+Ij10jVw2ywBUT6akdHECwWsYWARqhXj8oJj7bj3cfQu9Jy+WhJADAfPKV9
073/UVn0berp1jXFcQR3tdAdEGsZ+5OqQOYaNR0jB/BGniYHZrhX04N3NPm0XzMSmLriwyaoF725
+ohzj/kWzsVm1kn4t3BgRWhKAR2o+2zJJOeuqz/ZMjLM8DaWZoRBKe2D+MFDZctVpP12I4abfjim
gouyLgfCJKaDZB/v9ObFzOQLJdRT6Iwrr5nObSOfuJkfCu95TM2fXrFjpWnzTiNmMFpIuwESJZ/2
LgFpvz7rFp8jVS+7FrdXxaIs5EKZDFehwh+GmrfemH1bAtgYJ9y9I690tL57aHcdREcshsAjOMxo
hvlEqJTlvHUpUye/7N4n0hGETq5tMEOGa/RNhAMAYgKYFRvP8Ck/iIXAc5fc4J18N1X6rCbjqRXY
jHz9Uc3LhO5ZTAQKDn1e+exN3mNFlDFdg/7ZZTQV1wPuUZqsyyrNP4izQ8gTLLRs+Kit8IiobTRJ
QmlAjwMhqlT3FVL1W4K1ycg6Ulmc4xiZT04KbTdkpM5P0GD5yKZ+7PD38K7le3JM7xnzCTc8eg1L
oVeEH+Hg/MEX+pBd9ejW8tIxobCa7HqrlPM0qviN7sFlAmDvRheGu6/QDa9YrG4k+z1L7K16kBz9
wvlE/vQXU/bVY/CIpGZJVC1pHVbwhV/keeCQgdoPJWTNoZp8bXAgvk38c/dhpsS6GEZ3SPyJOE7j
QDzbJoXSR8eeA4TeveNwPad6f/iNeuuR9GfGh+s2mj7r+UoWghOECYYatMgu8dzP0QQ6gf3gpWAD
tq1brIMHTNO7T4DYojR80LUCSQ2R7KzDU03wAG0OmSWfgZ8csGwvdAqvRVEGfFQOwVitf4hdWohB
dCRXD98WpH4WTs8O4cN6MD6AbS3UeOukw4Q+aqqFI+W4GASxpQIOp+bKahkl2VdS6c96HXxHCbDS
UALrMKf+J7cshA3BQ9rG732DQyHwUsAIUt9nmCb1mjsoKvAsjQXGOwFRByrJgnSJS/KE1vctqxwa
/GH/7Ov6sUt3QUEeQOKewAXv1Uiou21fp0qgWuvXE2bvzntrdQKV2lX6f2ydx3LkSJRsvwhmCGhs
U+skM6k3MBYFtAqIAPD174A99mYzG1olq5pVTSJDXHc/rtHxW2Mhtg+VbT6Mtn6Km/A4xC1pB43m
vfYIn2jfTRSizl2W7qoVLiFiuU3DiMKxcT+AGdGtGbrlvbVNdum1fFPlKz8f3zv8/TQsE+D06CBJ
u19fQqSJDCyg6u62OcZSnrQ0oZwnK3cauquROMj6mZCLknyg23+NdfErZYqTPeC6nH3raY1hU+YN
deb6XvM4lTVU0C8Mvzi1OVN7+jlmB74/oOZpgtOUT+khayyNZHHNUmmidGGyVh4tFGqbhNx0s0r/
rgv3mrFGa7lV8MOa/Zh1spZO/aG0hhLt3H0hS3AUUQ9uTnUo+1m8A2q687G5LbwEx3rTowXTNKYN
ccmT02K3pGhND98dVZM5qD9sUs0UM0JeFd9p1z+ntYnX9x2p8MnlCD0aNnnh5IClZCvQanL0cmip
sHm071yzn70gPTaRtbKRnvCl383hlHsUi0+Gt8HPtfWVzlvTXftR/FBZzrODVWEO2UNZHZ11QrMu
waGbKrwfINU/9q0Nxacosk0wo7xKlbzaYfxkkvKdhXZvOdAdBIrtvbXZcSyZXnJvOFp291HigVV0
qoK2YieXZv2UIJT7gbglVvvdj9NnLcU/cjTgXwZS8A5hPNpdt8oygJaRnggT9a+r9UOex1umjq+i
0H9wjzdkltMHQjWc99GsheO+t1aHLTqgAphhakG9quX/2ohs7rMzV1UEU43Fpalv+rdp9xRB57QO
ebV3Sgdn7c/sZLuusKwPM8EjBi5jcEJP6+5SAehz/ObX0+VTOgZ3gK0rqmoPg9n/MgybB0gJpHR8
3WlyEx1AAy3g8iUAHRNW2WJM3I+u9eyZs0qsfguR/iqkIF2+0kvGE+6ps234hDPKO57+e6lR6frf
l+BSVwEd8F8wa3aQU8GAGAvGsw9tmNwtrefsYr8VNDzqJDcWLAlLAEHEgNQpFyzCKv/p6B0GBNOx
3pFrCEFAIS0DIcsnDhI9dcwQ0a5y0DhH8YlBi7873HWLqa8+6f/4xcLBcXn+bIKY6xoPEYi3lc/V
XNco7mQJXaWmfM0wCixZjXDX6vNxEi+kxVEdYJDoUIZg7Y0fTqutsA3z0w1xarlUbujGPDp1QP4F
Ap0JhjBNy6aGrzBN162hhzu3HF9I0AQwCycEhXcR9s2h+iWEGj42q4IyQsx4RnHv6sTemJy9bbiY
+zTxvIeIBrW0yX9GVQsiv5DhSgDoimM/RkJPggJrdNbh6M3VodFJGeqHOgefo0XaJQTus0ncHN+Z
Xl9HC/OJ5g/FaqIbbm+VioFtZ22sLoAfZ6T9mnBSv5o863WQ6cEMXJP/ZwsBzFXvhfFp5LSihHrv
LRARryLULkM2+7It69lCzECbMJh258Vr7nprBnFfvI2hS4lgD0GSNm2tW0vZ/OvSNwsUogUEBguH
VuwI6Jwh2eMtaYPP2h9OMzwOrtB17kWQo32Lhubod0Q9sElwwt4HqUfBkuex5fS4DhyG1W3/KF2L
dtdyaQ30dE0uJF9RIayCxJj43MRfFhvDXpPf0xAzIJLdkxmIs0rEi19DvtOwyT67FTpVWlPgaOfa
28DztjXUvCWVYtfZxU2m2pPGvNN1FPFtLYMCLO96NP3GEHIWMsox+If7ZsJLFBmHfLTOMnKfu8H8
sENrhxBEGULwTr3AP7co37tguuqh9lrUS6m7TMqZjsiQzSGb628jbKlLgrp0I8Eui5O43/ddfSqY
/EYwdYhVdSUywrSuHP8VvigGcm3I17gCCFqFV2m473aanpq6vUst+ModZ+MAE0od8uxjEOGRQvmu
Bq4e8wSZOjLwtHn6AgQS3wZeFhuyu5QocUkleZuQFT2H8a0DIfc4teD+48x78+5yTH46h2YgZRCv
M2nU5KZDzSMVqyTX3F8lWh56sUvi8PXvjzjEJZj+sj57NZ4S8I3LRvEoJA0U89x+QtpqGp8JUQqx
2uwlkyOsJNEkeMPV/hfji3JR41DEAiFnBWhKDlr198/dWX7+agYOtzMHdbQMGIS1W3Cf3odGFRZ8
1StdT7ShlQPUv5Ehf+6yRup1p+0ahvfmqJcnL5b/80HML0thI5tP5EQC6N9kSFaApidhVyfZzfDO
IW82PdecU2Fj7Ak7HQAzcJHz3wcOfeGSYZpPNZhfX5nFXIxMkhNpvAX2Z6b5faR2BGtwajBt3KaT
Fy1SiZM3FbUgJFpmSzp6LFiRfK6m37xq7RM3yhfpwU6unKg/GFLSgs2b/ThZTr8jMv/fq79P/X3Q
5z/xv3/s73M+M7qFLQFBeEkAzmH+YJcxQK0k5d77/z/H/Decg0jh6f/6HBGTZCnzGRwc2PaxCeHA
dhBhyZ+R5BM94zg0H37n77droexjBEVupZkatP6gaS5sZ5RwuXG/1Ma4ufx9QB8fxKIpwHVLs6/X
ipjwts2Y+PVcJJjW0kxwNulIOAJ2X44DBmHs+3sOenjk5w+6lUPr0bFLza+0Bohg2sdkt+eXAC35
tvPPm6vbFbe/CC4OEWFmNlN4dpnEnlVa/8+vuvlXfy+DnD41f8JWHmG/pEYbZYX0lGUWayEjZlZ/
r8O+p32uxHOXR7TcG6V36OzxoTbd2Tejtda6cdmQ/3tNAxQnNbBXIdlSMempvrUN/oIwnEEI2gSE
L2Ts2E2ON0tPHic2rv1H4K7GMUcD3JvSXTIZ6+SG5J5GUilHELFiEa5iS/T7xMvXXgEBBc5KdXFT
vTvF/PtuxoRQVrvC3f/3Usrq4pvVcU63ZYUwLtIJ3AdnmFzmXislUGySkAGH3ZjpJjJUc4WJ027p
EIRvN+NW/j4MQTgdLL04l5UvTwq7x7Yq3I/eywhhRdYkT//90nfMjeWG4XGs/PjSTurOgSUjkcSr
v08ltAj89yvfa0+l9K6tNOQWLql5JbNvXv9+1dQ1/iSDSHHNiExkmXuMRe1uoi5Tm0h3jdfaZgCF
Obo5J/PLsV/ntqSCIdblhcNQsfj7dDHo6dYHPbxp+0K7OGr4KqOWUnit17dp6uZPVp+2e7Z7bGzz
Sy1zKrJDGCNSb9hZnVM8x51m3Y34izEPlz1oCM+u946G7d7/fhtj9E5ZRU5OWBYbBQR5w5lZr7SR
9h/EUF2vp0NQKHZ/v+Ib1k6fOActDo/CuHrcEuGQJORGe28CAErmpG3nWpQpvfQVXT2g+a29k0zI
bFKxAgd+SJVKgSDKvIMil3zpVVG6d7XWvjM00/cm6aiFMiP7Ps4fHFz12lDcJyN6ZeqTbFKrTHck
VMLloEXOKWlyLPEel/e/l4Yh56srvwHnKsTYkcYbu5KzCTT8FVFJv9r8ykw6pHOb0GdXYhjOCCci
3UUl5YPTzbO8ch+5HqW9kcRamFO7HEz+DrbBU9gY7QW+e3cRTRFvOik0ZCS5JiRu7t0Cj5obmjFe
kYDFZORelQP5XztmJnzGviUd2r7mHAIxuAezN88N6L29cGWJn68pLg9/v4zHCFTL/Enyzt15MK/4
fMJdNQ/+BF+vXuei3HSpVp9Bl8oHOg3laqQ1mEwxJe95q95x7ea7PpMptmNecvM9e/z395HZ16GP
rI2d2d6SxF75mYI8wn3sfDNxw21DSw91rBUdn4VHb65wWdwsXNbppMaPVEcEYQJymzxln/4+X3Cl
XEQgDQ6hEzaPMcCVqigCJAwhH9PRQ3QyFcJMRY+CV4non54FmyY3AGjr7iFGz3wAfkWuqoVCnnNQ
jVODuWQ5EjjXXIIhdlatPcemGxgY4yHLm5IWUXfThGl71C2OXn8fWhy0R8dLecvCY3A4WZ2d4Rxa
03j6e+FTk8vySf+bLfNkM85f+u/r2+FkHH3zX2FbOdnG+fOKyQMny4ArbQq4nY6Aa9VCi9ItQs0G
CsnojszwKu+3Z++MNFD0ObiDDOopd9r+PQtg4VuMKQHdG+EyCGtoZBZaiCS3a7IXACDMdyb2sNBK
Bh59/5OE9Se1QpBzBJOKUf8hYZEvsmEuNC+rry+faMTCGBkoZhYYVI6yS2csb2oAzzDG5yaqfsPc
wJ04WO/Ikos0JJZc/zgq+DCGx3TgR5kz3wGMPsylUcYFNMVrl6N7ZWmxn9KMI1FivQwcp3D4/Btz
hq2E06+GNp+B2NWkDla9a9IHcowPhctgayoc+B7lY97OhcsmqxktAd+Zkd98IJyWQrwe+ycvpneb
9PyzCJzvqqZsO6DXz77Rc/PBBvExYmIt7a/CoVIRa9ti9N2HoN+bPgN1fTgVU7C3G5zm+fCMl+RV
de57rNOy5NQbuydOEJ9F4t+mJn7sM2C/I3ffota//BBzm3hgVXVS1lLKEBliG/LB0YN77Z97NLMK
wQ0Hew6sFO536Kd3AiArvOO7NuV6akdMtd3krs9TjSHtbWzYyVtG42Ddhv8cmO2LTHHYMmEUeD5D
zJJk0Ko1iMzrxkdlR1sIq0crhYRWDEwnkuAWtu3NT8Col9SzlvITqMpBOeWm1dWOlqVXrZ7ejS5l
KN4MT7bub0tQfCwLV2nxzqRC4c5d5trb+ZOfiws2TXJc07o0qS8O3as3HcxW7vy84G4MvbYLzjFK
gF1oa8ogH6a6f7AEqIUpOTKcupBsXwkHryrBfxk+l+bbmG2zmhquUR5FFTyGRoXtIHlRRnQc+ckq
9O02gteWe6xJWExKIV6iKLxOmbgH+Gyw+WXPlIBd444eoACca6kQrmNMrfQG+D8Dx6101B70sfip
Gf6xTJzCNifOyHSrKFZJNzWLeBphcyJutGG7shWhiyp9Agu698EOuZPPsEFfS6wGmtY+QDncAXbC
To6S4JuMzFMzSpeurs5lQv8XXViX2C+JNPXGR8nuvyh721v0+LRLvb5nV2apaC/kLCbjQ1c8KHqK
JY8H8bsl1JBO7YYqmhGAMWWaqTtzWlH8QujOOtOntgvw8Df+1lLhZiiqj7KOqVYxvdcwaB5w+l4r
Z3i1xumJm0pWeVeAit9URN5ARv1zc2Jd5B6chINjZY+/YRAsWY6vGvU42UMZdy+j7PdxV11iNT53
PYVB0/ia5+KjtcdpkfCUZNyNdFs9WrniHqn6DY/Cnn3uJ3ToLPa1D8MFaye4HyYkKFamDgGk7Z9N
uzPRtvG7JzZ4N/h+K1oc6BDCGy0YqzMlZlQmQhtb7cWxcfVRiMqdaNCfks5/Uj4uIVgepHrodOJI
yazPqHD5dsZzoTMLdGtj5fpM0oOiObO9XtxAioNBTdW2AnZCv0Z1Ejoqyq0MuYCrGl3Nys6NKW4p
h+zeZ6w4oHw5Gs/U3CE0srwtVMHylnGu6cLwkSjvr1s5315CyBCBNJZYxRKt+ma6a5xDkh2eFCP5
5UXcF/VJ89Rdkq8jehnbbbEET2yuEG/ApAUuZPP6VRsLZlvsP0hMbYf9jMGtViwtm1W4a0tBdVvK
W0M+V1N2TzOTeQr3BcI2kVqVBgdWHXGCnHd3770N8m68rT2aAAyCobQeHKfR2jZluM/a9KvO3WA5
DBYjWvsekU49DFzwgkBTq7ipP8wseXXsTVF4b7Ge4fVJDtRG/WRm4dEgw7B5noBIjiwxXIlA+5q4
/7NxMqdXFnpLLsD5OvlJZ6KTpx4s8TewWO9NU/8YygFFjnHMnRJgOgi2dDIZ/G9bcifj/J8aqMQ1
5Ls7sL+HUXq2wvbdlS1tXHa/SJIU8cMdNqaNAT5WU7GN5LCpgza+lBRpUAfp10vUUJB15n0kNx3i
GAhRhT3MbMiYo1qmyj8V2NIJy+1oRgOyMxcC/M0GdEXzj6efMgXgIgqgJ6KWr0lCYZccZ/PlqvUJ
EPg+SxoNeh7GTaanOQcvZFN8v7nNTsb1NKhGgh8aYbaAUpTcBFUAEYd3AuuCEmWzpkOtcz1+xIVm
rtMWb1oBIpE3xtEFr0Qlxic2OFpMlHlLEstcRpN71jNKIdOmfRqBphGP5O+q7VdyXgvTrWEP+XgM
k0J8epqP1pi+5y7rXksIOprG/d8LGUcY9dlV8EZh5GPuk+vsILmXfqggOzRJdrRilgNGci0den0G
ewNLUpm5S6SyXVw371gloxL5s3O0GoBW9tZ447Ivsx9H533SZP9GH2sY5JEbJdfQpuevP3XRAdGZ
iaXYBnNmaYCttYyIpCxEN7132m/cWz8DqBlo5NvU7o6Dhtw4SY1ihkhtM386gSTCZZbjlNQsTIeB
NtyCSu25nTp7/nrYOvg7pTU8ewTNcAI+RInyD33SDjsAp7tUpumhYx5UxbX2oNhDDZlZF8+hM43W
Cs2O5b+MWXbgYBjPjOCVMCDLpatAamikojqkm7tn0owpYvB/8/cb3alc88hlG/JZ4ykb2q+6C3kD
9Lq1FjHG7ljk8pRStLFk8otbwEreNFugvVfeZtDRfCbCDSA7pn4XeM1wDcSPADnLw4QsofnaSwqN
49gE/TWN9YJuVKVB6RgJl6cBkjMW28j3xDJFmkJEDpyrZm/a4JLociSR2+3GiOZEjANncwiAQzmE
cP2kgDI1+g6OCCfblW72XaT2I1rT9BxkWbaqmuCtiVyyWG6ltpWWeStDNugtcpd2AxZou5wlTAJg
yS9hJr6slqQLrwmsrTOR94h8B0qfRT+C00Vz54XO9HxyiSWNpIJGs3+PK4LyDCmyF8hAi2J+m5UH
OzNfqqrLtrEi7DTAYmWgBfZocPP5oBoR7HDTHWZtfTV2sN7zvl6GJmJ9FRWYVTg94tP4zI1Rvwm3
WlC2pdHOoVtwIZtE/8gmimlo+llmZjmt5NAccFMu2E/QaLj6Ewkvji70KzFSSFXXOQPyMadDvSx9
XBVsGZ2b7lEgXmOVdlznmvDBHtc6waERtWMH3yukuHRrp5yWCPNfBYdkRK9sXNX6+CZrMkRm8y/W
O/vRmU1U1RBmXHI5y2QujZMj0Qe04pFRh7IPASHDFVhRzrfPqjFZGmApY5mBrdBzp8HDYZ6oY/Ju
pP3w3J1T2+g+wA1d80zboQBr775U/lq3ORJOGQn7ojYPpsHuTJbotRL+F8TyaQn1Y+NIwMNx2/6w
hSxDIzxHwsb0JGkAmXJqPwYrc1YVfVh97YGbNfrH2GAoZIcf4dQFK+DKA/Hd4MRa/xBGmnl0uIKs
MvBKK1qUfiiS+ciMrjsGvjgbFlVcLT13izJw5D2UFq4h2LURDU0rAapyCvvvWA/vAwAvXzlq7WHG
J7bWrF0Vq40Y8RUM9cZPgHPG0t4NZQ1qElNGM/B9J9TDbPc5MMtoXddhsk3d5K1o9Le+CTz6QxWr
S2LfQhPYFMOxp9bmnNd3XrRk6kgLl9f/tJkzbIil8F2l4hjVe+/6tTrkffiva2IQ6/skw7iRu/9s
sznWfbeL9eiXMP8BlEKwwoTJzDsD/0w/69oJ2N5oh8keLV0lsC0p1e3097qb9Bu01K2PfaT3v0zJ
lq+KFBO689haTnSfa1OEIPHXNs924x8jq/mIGxdrWX9tlMWfZuFhySVH02TWOJsIs9VYk5tJiBud
dMQ//rARJ9aDBOTq5K6+x46aUTWQ+qsgLV8l8HvMROZnxYSvzbjPk9N5nXAK7oAnP9lt4vJ2pftd
0sPGog9GOL1T7JFdagxUWaZ9G1p0t2xtS8vMK6vVLYpbY9WHFPm1/cUz59BqZX+VE6N3s2kvWfGd
1/SUffCPDBkALEyDuiTbj82jxjeH59LN1rQT0fMm2Yp7RDCCIG6BxwH/wxLJMVpPDYdkrLzPOOOO
meH+4HPv14Vl8QdpkeZAFsmlVVqvAZFvFKoXKtKYEw+Kr2eAjCkrYlhlHfVL/9Vjl2P/JQc/aJQR
1/AoJn1hjnV8UPS9HaMOA1TK+S0wKJdGtdRuGYUHc+Jrm9iOsZPTwPuXw0KoTcNmIprKfcQprxHB
k6VjRu7aJPa0iEfuo3WB5NwWBsiYmFBWix1hb1r1Bye8idqOathHRUbIJ6fIrjMLktZecBvGnIuT
lXDMgIr05pUMrQTCegegY2vmNScO/zjBmekS4JBp9ZQWdFqW9cU2iDB9kDP6aKLxqJoqeaDL6jcR
9b/a8rbdMOSMJ7G0qR6hTWmCbpvGssBzXFsEhSfwIN6hqgS2uOmtEh2EqwAe+zQ0XLw/6YYnGRHk
ZyyRb4FDmJ5qqiHNzyaXBvpxmJkVoEzaKP5sdURORH6gTzqskbBkM8HD5XSyATrCaSBqccyb2jF3
ZLQFYnUzSa+uZTD8NhWVFxGClD7V9ir15KVtNUAqWnXjiIkAokXHIdW/8CZg0gqpqQxbmDqkcZuS
q+hHn4Xvhsq5r0OMWxBJcztxDRgy2bH3XYGZ4c6AShjW2aofjXrTYutdj6LqdoZSNtpQ8+Ew1tpJ
e88tZdxSMyLe+oS6rXBXhHX9zjXLXWpVFlxjVwt2NdkBulEhK5Vu/aDRhrtl3eCtZxOgD53fmELL
tcsAY9F7zC9Uzjlu1Ep/2/kNmBzKyK2k4zaTOU+sRbu+5J4TJi5RvyYGGGXvYS0j4nDoX0+c5Zgd
oXmZfmpfdK/blh3GZ7Yl1m1N30xGxSLoxI/cThVOK8mYr7w6Pc1g5MyuQmavMTv/3mEN2AB5JmWK
RgNuLDH2eW5SQayZr2HZQoUKe/PJHtAPu6jl5lTSpGwF9lNjD+MBzvEXhTZ07zTtuWy2QRG+x11C
v1LzZJPETWCtUw18sE3vPZrCNzLDBGTpMmTYLJ88u1dzxnGhHHwRXk1krsGH2Iece2TWWfAboSrH
Aucgib0Vtn9C6yOQPpK3XJ5GPdkQHDuDbtlGptBWtFT/y3zt0sIQKYA3GUHkrmAcw7bz2g3ZcKie
jbdtTad6oHDlhH5DMN7uuThIzAezRB9MoNEY8NEqMx8tbbXUjSAG0z+Nm0qYl9okPuhGT/bovXjD
5KMhNOw8urcN8v4s9W3lqw78Mw9sOI3peqLTaSkFpb+27xN08zAMCecrLIOXwknPqY56W5awDOzW
3XTTWC20lZO4DwljR6LhhNIoDaLo1Za8rQA7tDhX46A72QRU2oCbQ5O5W/DabNv5UK6tCB/+ZKWX
oSFtlfpiN81pQFZxMK1f0KJscAb4IukxfGn5uQYGsAGLtFZorksdMiTOnJVpNDlpUPiGTF/gA2oH
I6FgpYjrlgrD+gW3Gqqh8HPyBnBlhdeRVHW8fcyqyiWpIGwwdTRB67c8H2GMOBR3DoXurZN5+7Ld
qNplAfdZvW05HMl1oauZ0DZiXyqOgdUWD5lnHPQ55pBKtn/bx5OzDzH4kTA+2rrHnKCWI7NGivnC
qjuBe14S0tZXXlNx2XSiRy+HQ2wKOl0x4q2o0ChOBZ2XC4Tqgvuv+97V0Ur6M6c08pfNKOJjn99Z
RFgKQng4eLdIJc3xHN9j5JeFm3kX8UBUaQkQ2tbkZlmZ3bGMuDgwDyeXGj5gjtqZ+Reh6irM5MZI
dQo424eiETWRxHTfFh7p4sJe0eMUIx6y43WxfE2qTZL3OL98rleaD+wHZXnpKUbUaa0Z85yTocYE
nHMwDbnp0bgWkYsWYNrVTvhauRkZ3HKaCnC39Ol07FS6j3KLkYfnxycDVEKkgpUZUUUXh4jHqhNn
WSf33qXhkLtB+076yQdbuA2bOFpN3ZVtxj+EmrWzaIFYOK9eWjzrSfOqyAlAyXqJQrEmoPecZU6z
dAPQRkXvHvK0rGj/8RaexTuNk2GIlEv6IS82lPvqV4//uJqoyhYBbCg7HPxNPKaUdIemAEo0zhXv
Y/dAwijZj2UOmta2IaySWU9L573w9d+qLtCt456r0byHeDffjkEIuLJbuFX8lUyPDSc2qEwfZWZx
2bTUi20m8cqrMakEA22QfRV9DZbxmme0Ffdtvglmbk2xisiELSwz/EjLkXy1qOzNaMQ1Dy/sUr2Z
4Thtvbfi13jaj4iZsnPvkLOdtZ7A0ZJlMjevU5oUM9PvCz/cJl6FDyBgQJAQqGf3KcSGeR4PEfyb
2JOMClkvzUzTb4auvrXEN4C+hFSStoixVpBC+4z31qiextLTtzg7DNSr/JknBK5y3zjYsOnPK2uF
2hIt9F5oZ5+44KUcKhdnsX10CnkjyNfGYOXHt9E8SZH8Sxw21aLRqCyF1smaooqVjLub63NBj0QM
htxtntMKO1+Tfow2h1dCYqfC+qiCBxGX74xWi4PInR/XzUFsIAVy+OV5rPs1qjO1C269cvh26ZPr
LT3BjSPzBg4PCv8edhEzZ7CW4cCZDe7IX7V2wWFrLQgQ7D09wGcB4GKVdQ2cyaC0aCArLozX8Qm1
zrce2hdCEeIUV+JcjOS+qVsNVpF5rtWEGIJxYKPzYEg1z8PNe6MTcWlA+fnj1Bwm/9BWptqLTv1T
KjcOtM2/JGFFJ28/Yk8W45acnsBVKAYSSzCCnCYRGDLtZsUm+Fo6+YvhFCFVCeJRGcPJlmQ/AjX/
iIMR9hTNh7MfrDG5jzm9+5FRd7xgUR0KN117InvUxvHcuz68lNc67DG+BnVK9t7FdjEvO3ejExx2
EkIvphHvsqY+tlrk7REK8QTi0KOjmGXgBdAhTawY8vpO8r6PxFbUDPws4E8Hj+e/ivtgHTrDQ6Sl
H8RIyX2p+l/QtBxDWBt2VZq8pGFCJyb1UwVVyasJask6HBpSiwNJMODm5yHs99K1ndW7TPR0b5d2
QZIGH7aO81P4j3jxnoq6A/Oa4v2uVoIT0Qo7aL7h7I6zhwV3cCTTR97zgT4tQhMiJmlV8HeU2u2m
sD4ZxClo8WJnbyLHXtdufcaTQ0MdyUnqaEPiBAVqh48BiVnoP6oa/RNen6/JjE9DbX9WMddb3/ap
sexAyHTxQDexyJ6rYB72YI5kZgvQJT0KQsoQuKZ3lo4ORKXG4byutj3jNtFiuWmTdI4wTi8Yv6YN
WuRe1cMpDDtzW/qwu2CR7ThC0IR8I1D51JO7eDarFoazz9NnB+Ili7RxWfEwMWpC7MeZU7rmuUXV
8EWU763GZTgC/8Tr3ZArl/1k4erC14d/j9WTBO+csvez9siblzllHP3Ac0QS6TRIlmay4Xx5nfte
R8Rq3itwUlSHG8bl22K6xgYOuLeT0nuc5PBODvM+odtwp8U1D91H86rhUlqCi2evVr5ieB+m9m/r
pTc//vES+Tk1CT1r1U5h8FpZlUB1cJsbc7p3skrHMWXYPnjavrAuLFg9XZyAgyyF1oERbgONd1j/
3QOIXZV+/anBW9hAUDnGlRtdNZRgOjTwIeXWSxXaP7hNuUka3usoEqpXwdZIuBz7RtnWI1JXyeDs
C3MYRPcAv6+0Ljo80LEvfxliUP1nFmD4gzLhXABAUbX3wbGqdU0/w84etGnlxJCaApMMg1UI6NlC
9utIWjmL+q3NynLddpq5Gm2SBBZcDPqW69CrD9E0PSSR1PatOPkdrGTl5ffSxcdEtZ9fe+FVxQHZ
HIeO3YCgZp5g7O3s5OSXenCiXePKYI1Bqgnjy/bVmlzK66Apcz9QC3WO+QLLqhxeKEP2T4SJm4qh
0FgEJfYmD+GmHlxMXd336EqyMDjMgi65+ZH3VMG9WQyKg0nAwTSX41K4BCmmwfwqQ2ObTQyxS2ls
VWFdZc6SmHOJHKY85jQMk4jS7oOfZL9OxmZsuxcO2eVKOd1LxUQEOsHKChss4xGkuLYpwSZDCV7I
xj9rjr52JsOd+zLZInUKYq24vs0d4SCs3xwrFWvgo2RtNOhSsAVBQdF1n/iJf9Wijix7s6YYLF8b
NOciG3MNE0HCYAR9celbLSpJToejpomVodeUkor+1EO94SkR6xjQEl5YgmJVe2kDjVM2nepU8XJo
y/tiJZrkpee0v/RzjzBlaLdkk6d7qUyuT0FN90fd3cKiO5qlSxMHyj5supWXIm7xDVtEKmf/K+pX
LuvzWMF/D41spwjcc5f5NPMhWcP6zOHNMauP8k/PZAyeIbpice453MXAEgM4qD3eeAQ51rhlU3Im
1j0Ax5hL2o0WMNfh2t8AZLG/UPCcxpiOjpp2ZlX528wp1LK0oGEVIeIY4PG3uPa7bfpFL2u2Jaz3
1Lq4A0kSn4ye09XE/EE3d2C1BMfmioSqZX9EOez3aTpF6QRWHtxJo0jlTu5wCsJyD7I92o0m3cCG
Dgtd6XI+jnqsC+FJ04B+qBGBKSfZuOxw6cToFUsDetMicQmSRUPOu5uKGjjwWMRLlC+u65gUyRVS
KRgvkrQjAVmorZvJrwG+HvFf+hvoCYBl0N3dFFC4XoZ4rKPn1qi/IogXq8KJD8i+CZZGCAfou9pi
8jJqEBWJ5db36bZ4LUPi2bbHSWl0TCoqQ/9XDuGNwvXX2m28dT8VZ1n6b07QhMuQwWxTNeTIFM+c
MMpsW9nkxKChpqtO6utszM4jk9Qljnt2fB9RFQOpglS7lbUF6c5XL2VXvf8/ps5sqXEl2rZfpAg1
qe7VfQu2Me2LAihQL6XalPT1d4h94p7z4o2pXRS2pcxca805JpEX1TE1u3HtJ5c01s55Bo5mLGS6
r/rcW6Lr4QRZ8lVgyvTZT5urQF+M9Iedd5iZ8ZjBLjHC1M1EWU6vaURRkIeruo+rPV3xoNA2uTEG
c8VDQxX23LI3qm9m5/OiYVC+N8bckYfqEaeH0EsOpH50fOci+K2WZR0/qB6mQcp40LXb3dQR4646
9zcUpseeKX6ZC4ARigKQxP4aLxU1Va3564gsoBW0ZZZK6p9ag/FTmadJx4diZV/9OOc8rPteW0Gx
eZTzuANF8hN2uetAUG8fmXvYGEvXzy8irznzol41KvNTG5KN6rz5LHBvC3xg+kaw2jWkEMWD2pHA
9Kg1DvTuzF4J8MBLJqS7YkoZuVEah92riiNYt/ZBb3mpqbbpsjtO8rUWiW0BDiJH6ACn9NDQXKdb
dUicZkfYAjmdYbuGLumk96GPT7VX3qfQu7jKfSVW5wWqIHVNd8iSdTJK6CcMC8mE4OwsDp4XPGRm
dQVPf9RHue+H5iulKGzRpnHG/IZKKLalXj85GX1ZE4tRcZr/v/k3bPPo1LiQ/PHUpHr8z0UJF7kZ
AnsdcbOffnQO/1AzvlXSugNGRcMBJaKzxjv5z8eGPnuXckQpphfbNwhKjarFWFQ/ZHvsCmN8QmF4
1f3wmVSCh356S63q5BnFY6O915Z/cpz8pmfFr2UahC/13MbZUsfoFdBeZnacqOiiuePRkTjihD4H
iQJ2b6/DFLyBWmlx0sZd+vcuZjPyzG4I73GONSZ3Pd2kEXxUs76bA8zCOt7xrpwD/PMF5gmteEUP
sWJJeYRWDYrxBhVuV9TqIHDQByXGJRKATL//St1qP/8eKJvOPhaIgXwQZGqA9su3prVplVW7KCu/
B4thvlcijGrBSuDaGxnvTuU5z8s9WU3gvqNHr6QB5mAFLZR3B9Z6HTxr3RsxNHLcxTqsOxV+ZxGV
tTCXrrCPoe8AjGDbt/llm9ROwSygRtB0efPn8GE+IdtvHy0HEXLqFtd8Mk/I5SInecpC7aSEQ4S1
n9HGTi55xfAaIsuDH2eXwTQhKOFLN0b8A9Ghimlr8xFFLS+v7wyAu+opM3G1ykTcZySEsoaj9sOq
cIwc76K4pTCCpNRqPjx4cELS8vA9eWrVF+qBjebDHbRDLovzRG8rniIUMe37lFsP0rvwvhzTyHkw
Cv/SmOq7p1gqpv6oQC20OIu82drdkVRNo9cOafn2SwcZVCG4SsIBVdKqooKSekfym3w2++kiXFLI
7HjTYPaIWrkv75mV3VXY7CZhvHRiT7TxbzofK0Zrl9A0ZeTp+4yWUnsfoVlovMegGM6RNYIgEA+B
kevzxHHJ0ZyBp4TYOPfRGYjj9uWkHY8aYAU5x8iPaJOKoGAE2dIMQEWamvCp9X2VoOKc9nIKcCZk
0bJqmADkQbY0q/cpo3dW+Kmzb1XPKsmttR/60TjMhxCrjN9b+dl1PfowD6EzkBfO0vo3URwfdow+
hRFomgrC8Dh7Rq6+62ZvYx5UN7u8wWh+KJNhQ7V/qTXiwu38FqIgbZOVZSVMVsP+BmzWrq2t7IAI
m/Z5tAzG6e5rLMxD7/WXwS6ucC0+AiRoqFEWxHFsqUl3MMyThUm7lIS+hS4wzTAHI7KYyhEL984J
OZ7M/5znyneM8oVv7evJ2LpjeRm16i586zzLWvE2+Hvp+QtwOKMHElBvvjthP4WaOpM47fKCaqt5
rgv6kqJfDl1z6WvJGCdHO2SSUmoYr5lR7VoUxV1zZXS2wh30Ybbsy0ER/Mq5vzbkQPHLiZMp5WVh
XWn0L1RdPLSZcYm1Yq9xY4x9exZafAq48aCrUSMguMjMWx4hicpgN4t4E9fGOTVQXkNTKVhP3Nxn
5l9+RwwgafUH0DwpfKOj1OwXqSxQuPUOStKZmhlp1tJreTsChemETA2fDu38JiS9tcsAlY8MWyh9
l4ge2ckNyF5oIXgPUoWgjl/Ns47Kx0BaxxNGdZcekfOhkeyFpbtO3hHBI2PEz468kCkB7zNTs7n5
/Bzy+vRk2KrEfWTZfTJtY+9B6jJMZwU+DzXiyh4t1lrsGKl1JiVun/fgS/X4XBe3Uvd+va6h8h/S
pRHpHKI4tzpZtyWnZUzMi1ePp5b0lT3NN2JVo/pKmBAG6jottmn8nDASXEd+by4bkW2sdHZ4mHW5
tR2LYxdjqd6v3UXHCGk5+dWbF0rsPKSYrWyjfHUShtUyQeREl1S9yNy5lYP2CBEvTSkrUrCEi3oc
QJa+0fA4974iyogf1HQ/pglvosq5/2nYNC7QGq27EUSrLSFZsrMbrlpC5Qzc/TQ+pqrV11Krcfl0
5ms7mY+6AXKCw4vcBHlXLQxFtVB2kNubpnuKjOlzlKR26T2mgjzg/DzkD/N/E8BcqkSfp+cbLEZs
DVpnI1dpvKVJJ1r3rN/GpQrgxWngD7hPbcu3132svUUp3DNbREeTCUNWnwiURESSXTvHdrh+JyjH
k672CJb4HMyYvJhuwsUrMsbX6adRYXBB9gp4IXYFVp+gv5lmc9MHi/j2WLlQuDdW0//Qtr6RiKVN
o3U2uyfFFbKSlkbHniz3waINHo3xAuNeeBhL2lSh+6VAri7iCj68WcEfdxsbNzmYWQLkj13pJK90
0ba9aJ9rtz4C+FZLYVGBNPFkMPgk7KNMvM8IL9PC7qZZSluGANbqS5ZjbyZsF/gqkHyzYOoOuX6h
v7rS/mhd4526FTRsmlQHr7tkZMkuHFldhjSSG9mUV8uf+age5Nbc8N89q/8301avur3XiWrjHEhn
lfSBHxPX2Dlo8weYQ8+o0W5FNVF+O8HvCCQ+mST4OEktOST/SPXCO0hmKPp+zq7qbQpawDuUbBWM
qrne2wbSL7YgWJEOtu4pFpehnb2RHfQqGXoby6AKrGqIqhAECFgw6uWQxOUpj/tDECMWUAxrFjUW
KlxaNaFhfLRrcpIYakYgGJLw1a0g65oO7GroUXBPV4GPMJcjfGnkv7YR/7ROEG49UYBB6vpbY6fj
gVSFX8VPWiYtKc+NSM7hxDIgdLrgDvkl7AvhR16yi9HYvjFvKZZN0vwLywz9sOZ8m4lWImdrHggl
tjeqYuetG0niSXqJqVN2LcXGsm5DsdYwIW1wX+dcUM6hMdwUDnt6w/ZwaigimG5aD8zawgNeUGjG
8a+tCWfhfXia2eznszp+RzDHlbvuObceKjz4iyFB6lfQu77oMWT+DOkVE4pb9yec6/St0cBzsw7B
RHkaglncWSj0T2Zm3BWuMvoyeFTbiqXE6zQSEHKxtkd9o/eBWkcNb1zO+bGxizUizY4IgJDasa/3
JEpQP5f/6OstIcd8Nq0Trto4KzlEMgnDypxtRiYaUW6B1anzDz74YQ364VFOfkJ4aoDpHItgiBQF
vSBCcQvCHD43YsRYvzkKXaom2LpwUcHkP5OHbGzjfGlnxlUZ8BRbqTawC2DvoDpas4uz1+eTt7A1
1rzYSS+tfh6qaGZVmhACl7Yo775TF8TDuc0WUlgKRWfAf8yCTHFaOEvTYLERRrqxsr64Nt1nStGy
7KK6XrsVzuzSYUxkKe0Fcf/BsgZ7J0y08UX6TeJC9Imy7sgCNB/BQx3zN7EGYcdwhq4uc1bkcaiJ
ApOF2UEFzUuFiZU/ApIBsVPQpg8cRmqOE4/rpBuW6BZX6NmqUyRZgAgf/7Az59nrixPB1PLFtLsX
bGRcq8pLznqRE4rINL4bhbmimVYsOhfKSCycR4u54Fa0KK+7ipzx8XFMyOtOUhHCWVf0/NAO4er3
xwa2OOI9Wvsnq2usTRF+svVaq542wpue5W9CL8kjUPlORCRHjaaTrfPU/KiqFt+3v8b81p+irRW1
TBki881pm9dcMCEOx/wsNcBWXV+aDHFwycdmYm51w4hWmkw35cjt8GfJI4BYT/6R/2guVer3a1cG
J70g0mVsDe1lcBnMGJ1sT+leMope5tK9dLW45zAcx1vUs2U1msc4WMlqj31r3XVOuhs0sQ0NHUyQ
YGKLqtm2M9gbg/3Iz7uGGBqoeJ9BunxVcwYXwfW0FFoP1ZUzPiFGh8UQBmy7I5iszGOPS+9R711p
gLd5e6saJjliGt4SfUTRz9nabYkAo1x/ZJG+Qxa4Bpkv10XGxTOO11RiCW+G/AKk6DXOiSuCI9rg
rluEucu2bsIxCtAoOD3qvkk8UhOfBlFupKe9h76fLM00g3rSDtB+HApXR55lLsm6gvfdznr2SqTv
OAp+5moDndXWRXgZd95Dgf5kMQwx+Rn1OTO9L88YfjP9zc0bZh9q4/j0EPuzKgq2xB58QQc2iX7V
oVOoFwc8G+GA2Cabpf51j5qKCMY8eLAhaMfWCN4/uiBTob/44cbWc02hQB9Eeyrm6PQ4f0aBdqHj
f8rs6rHuT21Ky0gl2R60lqh2nmo2JLw9zN2Likni2N2Myj7nDWt3QHIYWs+pLM/zD6yCYRW5GuGi
9ZU256kqHLy+mCG6Vj9OfbhGMfVS+8Zv7NywX73FGou4hIjIqdF86nXvFeEZsx8ZwwgIYLf16AsR
PcHpzqar6xyxj90N3f/qctiOljgDbzgn1oT55MMfcY4QQei7+qceJZ+VZW5EETwHEQLYEsIuR8hr
YssvQpxQH8n2B9XTk1Z7qwa9xFjVF0kQVkUHDd0NA9ay+xBTfh5G56Ge+TmpDr4HX1L8A/1+diPM
zaqk+Gq75pb73hUjSLhYoWj7ppvGlZhnP2D581USf3v8SmYzB/EMKOOVzyx/+Jfi6GJvrW75lO1g
QSzMujghVdmjfoP1Zq46H9+w3824Eq7PVk+TFfFSoB4KuSdn40YYGmnwqtSuDGUBWzivIdAtP5lW
oFafYEA847c6Md5n+Dbe5djRstCWjYYU09FfdQPzhJ5OH1r9g8ZvOcbdThjZy0g7LPgwQpqMhU3N
E5oJTUCQdo5TsyuI+r2OYJO1MetOt+3nc+bgnNw6ezQjmlMuW5jRkAH5MerepUjyHy+1v7sSq2uC
hL1Ijn3U11u9kt+qo5OWRfbNjkLSAOznMJevbszYT/rM+3NxKxv7J0/TZxQXb0W199r0tcT5w/hV
/ywqucz64I52ziMYc/opZfOQSeT8Yxn+wtLd9b6AnwKUovamZ6t1SI+4Z+wYC8qNEg0mzVOa/R6X
c1UbTDT664D0027TG+7AbjXG0bMqPJyZE1qB8aeBlpUXJjhlLd6FpvnY9DPOB5F2RDXSc2pfII3c
Oln0XKYcqWUePEep+LFgLRtesPVA+XU6WmjRYx1K4+7im0ALeLOH0u8IyjBwgtT+mx8W76C+4kSu
R4LBEDW9RhFKi/lnRVCKfc7RpccCkghnWKqB0WXsB2c7/OebTJnsP5idM+xGOCNrAAbkDZkzPcM3
FtUraPmnzkawZ4D4z+lKt8iDcAFU3HCMawJEglKn3ityVpCQsjSmQphVXRQe5StI59OQUca7Mep1
jX0Syylx6qX1JMLoOUelksXcbXnrdcvabxiu8TfD9E75YWDeQvTQJRyKhEAwalThGzfIbejSs2Vn
gkuBdyBz/JuGDD3W8V1FdXl0y3SjQdrtBfcgiLiHOGvXeTMrLW2AcVHC+87pWW/pTgBzvdXzMMUQ
7qZ30w/Ixksv4l+0Ajgm0zSuexuyXpcwSg3rz4JAziXZgb+d62+NxHwfU/NNlNVzlUarnhe4tBRm
pizZQrk4IVE2kDTF7xHtNn43xXummXszZC6Y6P6JqvI2RB3SCK2AxmQ/D+HBTuL3wi1+XD36brPx
YDTyMXTV06pqZvUYJ1qcZLw3RYC+v2sQ47RIL4BPLZSLP7CxgK75QYz2KtqxmeMJ0+Q1B/tOCJS9
MKSIGE6wVwIiHR0MrK7FDqBa2hXOC+vKC62nSxgykPV9FPwJF1uvml1eVM/+0CxjFySpWc2OJZ9z
ia9BmbGshyTcRaX7qvn5e9znLp1RXqri3WUsb1QIDDtDe9NTTuwtEENR/Pj1jK1gh2eTey6qEYMi
WmC33jna2jA0EODFWcWdS+5CTLMAtE6kD69TYb66Q3VNaC1WpCvoiUOzpZLGQrPnvGtrya7xJlPC
bJ0R3UuGxsu0jF+ENhRL8NUEs8KFF5vHHhlnn9D6HMu3mBwYlPcXJ7Txj9XhDdYFhgYmQb5yD6NE
VhIrStNFHzeXMtS+olFnxGJcXHu6+HZ61Jy1KPPHRCbnoUkfe6WDzSg2ElbUaI231gAN0npfU4IA
LorDQ6rqx9qmxq6z6SRCyAydKp9CHTieuQ5L598UdgqUGzbJyKUGa2BbQTNAb3KDBXbuc+fXF+ZD
WogXM+xfPKWdEFaukV+tNSnvNsNyU6h7LyB40eLNZHuh2ELAprpP5e6Fyq+jrm66Fu6YTrNlctVW
bEdkyHYmn9jIBR8LRmPHdGLG66NwZlSaajn9u+neJNVeL2s0T/3OLA8s9De/58BfNwwTuvokE/lY
zRitOIbi38CALonjwJ+VPZu+99sm9kcda3e//EojJL8iu4Vlf4niYBcM1pU+/yYfphVKnrVtdauo
mTm5Dac6cgyyH6OOf8AjhJAm7Q8mr1thTmta3XdJoLY4ejK/mLiEFgoykt1jhqzLcUXaINrh/ifS
/Nmp5bxJzz0GbrHxkCUiwjxkdrlV1E0RCv2hkddEjo9VXkJcUBHbyDJgnF5pIeMOrubpnNLwd/zk
LSKifZE3+nrCIcf104KxZOxy446vFrYJitMWh7wcr5bjHlVKV68lBqGZvLsYxUNmOPfE0bdeJJ6J
ZvlKLIGJqH9h0MRBTUAE7DV7x7F6a7bVrePFD5KlU3j6g0MVZ7az5dk/11BS4C3lpPxp6VsHQKW1
EOlya+UyP7sdsROuSw0+MZjxL6h80bq1FSuU9jz24l6V0XOQMGB1pQU2gg9q6Pe0o1AHu1edIKdn
FD2YJmoB5hc9I+QY2h9By0Avq57cqN1GBbIulja5suPuZ4JovtOG5iUqLXMpewQ9dgUHD6bQ1kni
+1RDD+wmj2wmZ9o2Kng03bDekym3q4qM7n2Q5RsmqrdkxEQ1MLkiGiexjjUiC1Mq40uUhrcQMtoH
ehusGCEKfm2t2lb91tJEsoqzKrqLqIseUWmf/555oA+e8gvd5pNlT/bZkr+qH8K707gtmCKyL/6e
tgFO6wYMEctXFt7dFhdH4RKyCMxej32yjIX2hGBTp4Kw20OiGp5WzbitI+DC7fTuhF11EP//wWdN
W485ZEDNfwty5Dv/+2d//yvWV9Ri/ZwXDVPif/5qOMZ883+f//1xF4G3GWDWJzgM6A3X8mDbHg8M
/oj8dl+CumBX0yTIZ5RyEtzLDH+e/782aCkUMqQblTmUh78Hj8Cx/UCy7twzoYkaQYw5kMtWH3DY
/8/Df98DboyORO3+vv/3rf/+xt9zTgPZCuQxb8jgYc//v3/093OtGC3dVALX5zQyCE5xiunoU5aA
V6pJfTEM6x9N9I1bFmQpjKa30wEhwOv0GcY+dn2N1LzCs9dTli17f+hBJ2GDcdr6BEUGKVbGgNn7
bii8jrWZyGOGtn8J0xhU+ZM7ckczt0zY+eZuMGePBKIW3SWxp9OcrNpCu+ZeOK6CyEf8R37Ayu3Q
3CdN2Ww6uq03YjG+NTkeLKVSRCd0qXyC044xsSqnPPIZNWvaGqVsclRklh7bRCKZ4y/H5PHRbyTj
ZXI23N81jjDW1Wp8JcewX41zo2lkrLiNMaRto67B8jmxToY0YxpIcHKiIDKZuaGBJb7IOJo9zQV9
dhrqRMdl6Ee3UjGfla5TrUN3loB2VgwhCs2hG0L7Se1iM0oTCd7MXUXjMO6zblArWjQoL3zMG0Oc
P8UN7pxW0oIyGjdbVSw6J07UgiumNivzATQshiijektdQ55cUhhO3kgkoUZNEZIsdEGsZzwMzFld
e3Tfmopumf06gPe9cIbStj6aOiri0jsXhUPB38AwnQOfyVATzSYdGGx7lhE+DG30D34hU0gx7Lgu
yfWLGfZkbatfwH35a4mLGTOVDlSGZsbKMZPirr01hRFHmB5RN8Ht4hOJiUniLVg3IvKW9kzzqEey
UZXtHvW2d7Ya8bIHKYzg6Ieut6mUnR0YhuxAesTHxDLzlVeT9e0rLyT5gAnWmCAEQ9LP8TZzvM8E
scbYnvjATtI35At5Q1QoUZnsG4IlNCPnUplpL07O6AMlRSDt7ARzED2SGg2MbVhj7HQqdh7HiDfH
/MyZN/fEhd1qrXbuTSBXY1NGt67R7LvrogFsiaDKdf2RU1n7HAbaQpdrPaVvMsRMoUsRhZhusAHU
dHE4FzY12hnQrIHhlLvIsPOLJstn6x9Mfe1slJY/LdrU4stYvDlUlSMtfdtiKEcojuwXlnSc0+Aj
vDb91N3qKgMhJ6SH3nTQlrGZFsgSmHQEZZNu8pqhsz2FHNh0L7k51l+SSfKbu4JUZw/sAfU6kSbG
YD8F5cR+ZOUGwgGeThi2t1E05waRTP7Uicy8TG6//vvDpI1fubbCExzb97iY7E+XyTyXtZMwmaUl
mhkEzAWMVK90rr9or3BnEcF8VmESPpNyUCydRrr7v6cMqDUMVcJZj+zJlB4luWteOh4rTz14U0ko
LWvXAp/R+BFxUGfNGG+9mbwi0+ej8YbxTUmwjw7BWGZIwK1nI37Bz1Fn8hr0pX5Uln6mX9AfUy3p
j39fMQVnJUMeLePEem7IxXlOnNecM1I6mRZnLCJGObr+y3qGzDG6jYfUtUsicSqbYD3L3deKMq4O
xqUws+Lp76ckcPT+nmmSWDCNcmitKSA8Gr6rp7+viqbM/vtK0zSxcl1E9KNdOpvRQSFqeUzNwLtm
bMWFenGp0/1IXbUwT/7NosWRHIxXPNmYLix91xulee7ncfBYTjnLiUYIuz2ViB8QzODKuAuYxoCl
DONdG6j+AGjapGSYPo0c/8Wpjfraiei1Lp3qqNkwWaIZzDIl6X/fkmZtrxRHeHAOqI1Xwh2N49+D
bY3FUfRbL1ScA0I09n7RVY9o49ROC4kTVpopl0RiWc+FOfJVqMcXOtAdwyUgKnSyMQEZz1Hk0grP
3GxjJIyI7CHR1yrCORTRl173GioHO2shnE9RNXsOmI0XJ+W3yT3w+ujY1ViU6vnTc12K57ajfLOQ
3SyHTMB9w0b6jXkgWFKxV0e/z+YN+BpEWXrWbcWt0boJZrpa7KxmRg83zrrLkU4orUBw5/Tn3G30
azZHkc/241537iUJZwutp2eVknZqazFEW8qF0J+aRxOnzq60+SxiGkh5GF91YTrbmqCOvdU7D0Jo
w8VJ9nE8XNx6Mt+6nBNi2Db9sqsApGbCD8GzkHAt0HRs9ID5fGj32S6Wtv6iW/i2mKJMx2oQ+rYh
Q4NgHVvfkFCqM4bUNY3XrhkcGLApeYBvr0lVZ2vbS0lp4qQIg7ILjk3ewSX3TRpZoR9VG9yHGKr9
QG4jzvivvmo3qWt1T4ZHZKgcsPP+fRtpNbHFFk1CUWWvtRqT7VTk4aZKJm67hLgg5g9XTWXDd9F4
/30R/t/vFI75kPdBf+3aOdohwAGCh+6r7wcHTS+ClUU+H35m8te6Lophh/Jy2lX9oF3Cln2/zuX4
hXB2WU4oc9Ch/7aNVj+I3DrYcSHOg8dssCeNaVlhj1ipsoIFRyjZFhv2sKp1AOQx83McpiiXBbiY
pmbcp1uOBQ0m8w5BplVrQYP6s+T4oHz5pQE7ppyc+04OnVqPHu3daQdBihFt4GQmaJWypt1ZfGJR
2eSEYx1cS0yINyDMLRkqE6LY5zr+r7bdhR2BqvOzPkoIT61LWgKz3XXIarUJ3B45j6zqkxHjObW9
U4fnFjavBT+cqffUx+S65spaTQZBur22wU5iYtnwpiW0DwQ/c17c1DMEQIu48sq8++fH47+x0/K3
0qNnU2ihdeOUbrEkptp57jnT0g02hSe0dRFodEgooJw67L86W23HWYWlelxdlaWOTFD0c27oPNil
cf57OroWziMjREw5Jac2YMzRl/WT3eBoHenS/z3TJ/RaeapxKLYDWnSIRXQmCUTb5ulBtlGylJZz
D5wKsScWAvxuMJz/nsKxiNZMxoCzMUVqSPrBMa9JgL31nDjIaiBSdz+YQbCFW5/NwTSKLDL9Dk11
RhekNThMrdlIH0eFKatoHSRA3gbQTSe8p/mGc5S0hj2wKKKo+RCWQW94jGw5QnC2Xvh2gC6P5K6V
6u1ib06yWNlO5X0gFodo0zh316xaTDU6XiHfTnY9PxX1wy4eku4nMC0Qf54wT7iuXgdV9UezsBFo
Tpb2iuZ/znZHkkXzMXwbgPKaOteRFTryisz/CVBC+CaCvNoZg8eZdI6ua9jagQRGOm9DtCMusrpF
zOFuBXEum0YE0erve38PGFwYt+giOyTz/xIiJNgLw6PnT3Oumt3LVOzRk4kIAn0QbmrO3NUxbJiG
UL5SAjMFRYUSts8OpP1zIrBbqco/ViEg96DIWRJN2gXFlE+rTDTWpSvska4lthbuEo/NzggFxenw
aoG0X7v0Ri8msIhL6tLKwzK6EEp4/ziVta+9XpoU/7FzdrphpdtABIZEWq8spTQieREPgdK6F7SN
YzhXoyr8jFqPMavJobSOG21vWzi9hhBMxoikZJ1obXYa6XmvlEtujvRpXihmNZuWXOMNVE73EmKH
5LdlXMfhorKLHASBZxxdNRGdm3c1CeZAoJkFoMLtUUDX6JA3iYlHORgnHcID75tfuPGmRVH8FZtR
eG7H8dco3OwsaqpZ1EAb20O9k5TJ+BQ0qIm1Mb9aHYHWY+7ucfCxBtdur7Pi0PiNFMq+xKJhpmCs
OLGlbfpwKB8YPEx7ukFPgInaCzAEC4AMs4WpE28+R8H3QBsfoyAFvdNib2pU1+791oWs0I/jivqM
4OTOLXbGZMkt9fOdEM4OqHGRM0M2oM9ALiof/v4pmGgwst3I2vwdPE2/+0o6/BMccbNjW1H1tE0V
v5kiP3ZWL69uQGO5wXe7q5Az6dVoXfyG3cTNrSOzGhosDmDMNlLfujsGO3QOn1aRD2fcACQO5+Ym
zAgYlZb+orUq3KVBcE4H5ptkrD7IfznkpYBZ9s3icEROunaJ7DWk3/SnA33UJZhKGgULc3Tr5tHy
o30brQKPMMBFrCdbrfVIkSOsJiyxOomOg5Ld1t5L2JEhytiz2doTLPJROSdGSvlaIwV0qwx7TXX4
7Aq3fJKDKtd4XIv9kM2dEUbxI4cH08pwlSfAWlSY2zuvGnrYF5pYYyWhHlWBdaayJesKzt0y84nR
BjO/02IJK7EzxrOqne1UV+OlMw5AdNFZ08QxO+JEswotV5mNuHjmwgRKDB2qergPkULkFIloU9ft
ZhI90W86J2RHT2eXczk+zFOWQreezVnaKXtGhRGQfEghFylimo0oa3Csa82xrpG5NlnhraZRGTuO
JzTwvfixjmqWKH228qb4XNzaj0EAI4Z06dWehpoonsIiMS1umrXhG/EKRDqtCFAvq2pM3fVQRMPZ
KlOwEWTMsJfY7tVP/XNeckw2pSQ0e0IhWgzDliF4crIC1SB6mKX64E9eLbhopjSzs9s2Gbox5lGV
m7mHxvYwCEzWwY/FrQXOcf57cF0/PYIKF8eB0rTrKCAEasal48Of15HdrPQSP02be9yKhBflrjxJ
J66faq65ftb9lLWGzAF+04pdNVln2EE+2dn6vNyooqdsazHKtEWi0HRkG3xHxlrd/xE2bz0E3UuT
0iJal6KJ3mFGvhsAHJagluK1qqLibk0gVczEnLajQ6Kd9KrjaLRffYD/rWzYMPP5QbB0aH3Kh6OR
wBHqEZba1Gm2jGRBFPi5/hK7rXtm5OudHTfLl23e+yv4hPWJIqQ+aVburSOHsDGyjorb4DM60dlF
7HlVLXtcH38/8+9BSPODGbAkdISlF8g1QRjZMUsmDcE6pakaYudIDs5mQlqwDrVGrequ4abr9eGI
eRUqidxqyknPhbkhtuiltvIXTj3xXS9db+GWGLIVyrjOt+iuT1189VVkbu3YVMcxLw+YuaGbV4aL
DzCb0NZZnKwNb9onyRCcoYi+h701QFhqmz0tEPc1MsczARqzCHRCImoUpwoPBCen6fr3IEXn0LuO
Hlol4muJH5vp0iUeu/xi2as8dKy91YUf/Wjl578HRE5YEsgUwwOOOp7YnWFTJFTRWCzzndMGL7yL
6YlTEkhYjiiLEhmumqriIc3K4f+xdybdcSPrdv0rtTQ26gGBJgCvV3eQfcdkT5GaYJEUib7v8eu9
I1V+rlLZV/bcE1VJJJOZQCCa7ztnn20I6Wg5G2V4E1n6vHdqRl3v3BqM7qcYWfAS0g09NHw6myTH
0lCNgJWtrAX57mb8OtxLW/Qo1hnLItpish6DyTpGAXpUUYy0F5EZX1dvBYXAq7ohXt0xASAlthls
S2m0+24kzYJLSiU9addeq993ONk2pj8OW5PEy02Z18+ZzEKcoDUayTA+223FvjJZ+FYSnIPBetJJ
IVobo0b5ajSqM9qg5BBO28Qwxd7Kqciinai3edSLdeEk74yx7GBRJ6aG/OhrBMN2I65evZ+ZHa3k
YM2oo5vQdJbkwCHRkFW8xeFqH4Qu4jWIj2wFwE3QvPSmZ7OOHyE+9vtx1BQ3YsDmiXOhA/xyZafz
82glJXuaqVn5MiMG0wVggPa9wi7bHanbGbeztL3DUJd3QU/Eq5hGZ+sF7hUumuGkjVqzJ6gH05zp
axCzmTxLtw926EmSZYVnWyu04TZrqkcRQehKsdZvpMkSMAnE0HhLsFkaICny2DxMfVJCeNPHp7b3
Fj3L9aplU7MeWVNvNKuslmXo0diV9QeOrOHOdyaUDFFUztfN2G26mR1TnlqcDHFVtMRrrYUrXxzk
sdcYykg76tZdDM2E+s8BvKhcyLqvNxFW6KAMmwPCitmL9gNk0oWuXUF4P2YDuzExFBANrWfNxzSK
yEtFMsXwipGyLNEC6LeVl6k8RL+5juqU8m5SQMoZCD/pC/eOdBRCh+h9w9YQiNAc6Z0IZaeTRy8C
YZwZnmbUuPV0zvPYuDVpeUJgSE8GKT9mpRknuyqegYtG26ArtkjACFLtjatKb7hE4Ehv8fJd2811
FwDGb1oY9lPTXwfOdeYggB1jC5eGD/UEVWS71lScLlga7WhQTSqy02VS89ruOFQzOF+1Q6hylb3A
eW0H9uS+zabsJL3vYB7j4+UvY1eSQKVbG32E6soZ8BgxnveR3ch9mpnvvY9brHKNdeegh45pPywH
Vwu37FmrKzS/3iLNUO2rKNywNlokXAAQDAos+zxDkjFk8byIRjN61iy2SVrMCMefkd/1ebBiK629
W/oyn3PvkIJV/lGr07zc2ztzfyVAdCFshqyLCon7VNLRUtibWbTOWw21THTmaVTwJzMxb6t++OZU
VBaK0ArWlIJRu5gUHeJ90ZE6UKqdGxnqS5qG88rtq3yVIYDGmrDyYw2WUjiGG21gBGcE1ndDvqR5
OGBD9xBtNnsZT9E6x3kbx6eMyt0tZ48QwIks1kgUWNnoxhB5P3mnoShJU2yVUC9pD6M+Z0fdQ3l3
WZ+Jyt4O0jSpWNQsrlEybtu+hMw4DcNeujQEGl+WqMyc/JmV42TSz6b7lx51taibdLOXjiRTORK9
eURVRIsoQQWgpTaqmVrYewpzN0Zcd2ez1XBmpWXAUY0MSuzPzdpzWnJMM6jaoeixE2mrhPLbocgK
sGePcg624Luqm7ZrI0qy2d3IsQrCH+HFVUIV3c+TzZSV2GHDdkK/VcFIjf0iWHZ98rUdE6qBNfC4
CEBlWtC6SXGTUaPF3TZkqPOoGO2Dmv1dxBkUozxdSYBB157W39J/LvaRGz4EAWrsxvcp+1XWvvcj
sFgT9QotzQpsSmELbKo6oh42oKEbN64o3UOH0nHTp665quI8XrckuB8Qk2Cr6FsLKCZZCp2NnmQM
5zNFwvhmoHs6Cs5SYwBsD5jOdZGP3b5X60c79ge3rCmw+wCUK1cnKUTdQjeenR3xSps5Ddqjkb1e
tjCDfJgHYNJizLZk+uw6Z5IbOeTmliY88m8/+x6XwHon3bsH0AHJThb7ks2dISesCTMOfVooDfMx
+Yt+roD4uzFyiZPCjb8BKx6urcpDi41gZ+UYhXcdsPM9WVGwqXsRngbIJRgmJ5sDggeQVhW8pcdp
aDBS/0rr947OcbvD47tCqTAdp9MYlt6NPn3wfEx4MMorV4bOkfIiDjSbUNMWqMSalh+mKwrQAQCW
bh/XtP4vdcSgpFHT5N2LiVbY8cf8KhTEcfz4w5DjamzRC832dM5qr9s7nmtcBZ7+mg24Myxa45Co
WsmdKfy9UYMIEzQnrktO4qy3FG0NLO8AbAi5vmy32IG1+9hB0OIGRDJHAW0cGiPtXqOrs9AiQuvg
bqM3kxyQ1TJtyq9dVU4n4Yy3QiPNFW18vZRVaZ1pvFrnzoQLTsIrlQ/4LNtmJtzHSYfqJlcUozm7
Q/c2ni5zG6Y625TR4stv//Gv//yP9/G/Bx8FxAf6Onnzr//k7+8FORNRELY//fVfDwWlrOzyM//1
PX//iX9dRe+UrIrP9t9+1/ajOL9mH83P36TezX+9Mr/9z3e3em1f//aXdQ5SdbrtPurp7qNB2nt5
F3wO9Z3/t1/87ePyKg9T+fHHl/eiyzmv330QlZF/+fNL++9/fLHl5Tr9uEzq5f/8mnr/f3xZvpYf
vz191N8/fv6ZDyTXf3zRhPjdcRx2Jpane/yPx8sNHz++ZP9u2oh4PMtxbFtQEvzyGybwNvzjiyF/
F7pjeDpKR0G+kPnlt6boLl+xfnd1j+xWKroGzTbd/vI/P/vf7uH/uqe/5Wx5i4iN8x9fhKF/+a38
ca9/fDhqiNLU6bLoqqtiuOrr7693UR7w7cZ/yy2tLWODAzNMZLy+2ACQuXNKxfPRrEMYQJ2jGEei
e3bt4LNMsaR4XQW/sWjIUZiAAmu3ggYwzAS9X+ZOS5Oqkvu2HWnd0vFkH/dNmsgcBQrlQ2G22yEp
b9nMPlmoUGjUFyYuiJzam4Ywu4mWk4Q4JvO9mykMY6QKbzwOlBgI8SA7IdJfq7adN4A1e8qBMepI
dkb1xsXyv0S0ilHcocHkQDFua+/B9nFdCTp4VjkjecFBtXELTFPyBUwACHe9XacVtC1Xn3bGpNIN
LecwWDl1HpSHU+VT229YeQuUOW4Px2i26n1tC3bgFyYUFC10oNRSQO0+cIRtFjBHq8ZbFnn0VgzN
I90NkPATAe/J2kxR62qdSgJy8n0d6teZ5TyUurtHCP8QTshvxra8Eq4HOxV5RzLxR4kPOzZe9RLf
WolUxGjdByqgr2znroTX38QeYUqNAJfrTXqwHGYd8Vb4JrmcpjoQjwIaCIOpWQy4uWbaC+iO2rVl
949pRzXHkWuhQulKWEMIRQJsY5ICl8Xl5VSxH2rSvKD9ElnjuWuzFUu9a7+p33D5xepbeM/IvfpH
D4VXPqp3w4W//FqD0izwtaexDtbNBG02Dt9MQYm6KMGkqd/aoXj78e6qyia5mt96Lr5XgbnD4BUt
xyGcN1HLvwKfxAxAvpWQHXUmdatoHb/JxtmrN6Ne3Qh5H1Jdasr/8YIUuysSbB6lIR9w2b+VJbWP
xqfUg/KiI3umypaxHb0NlnVW2Re5EbBBG9HbMThB0i+zBhQIkt/HsPHUnPPG7hfuZUG4rIuYINS5
98XcN6tQi95a/KX43OFpZfRzk9J6yjyaa1wJ0/Uoxk206PEnDTnCZx58VA8Wt7smNFuTLuq0+Thz
Bp7QGg1G16z+Mif9+dj/9TE37H885kCvmDUMG4mGesyNvz/mdgoopovMz6B8dyobcxjL9EIHO8kD
Kvf2u8dZo3EZHJciCkD5tzFDiGX2t5NV8aSrRzA3l1hq8MC0cOjMjBdAj7hK4nYHJ/TNTeXZGWuo
XC2jbipktFSPUEZ9xS6zl8RiLF/+oeCyGWn44mndVj30l7cS0R/Geuo+GJF3S87c7WU4skEnrTd2
Hws0k5XLUAGWodKD6Zlk5F7R9OGEzMVXs4hFEoDQk109MvouH8+T57DkaQsoJxREsf54VJoWPbi6
L2lCbKmQe8+HvA7bTNd4SKoweptHfz07yVvi43p9o7nV2xT5ZmOn3iB8+rOrgyau7eNkcRE0FFxr
NQ4vD5l65VK90zhwlllk7vCLv13+QT2Rlx+Yc0YnEGKmS/W0XD5X71vnINQerOvJDX88GknEE5z6
69zBVqaes8SwiYAkQqPG+6DxGuqRUW/pMtyrHmY/v6KtA2BwJiIoLEp7e+ApUq+SztGbehGtqF57
wjWx/35oyUbdADRkuupT5GoyG0x/LY2Kx129N3cw7iPbv9bib1aFiCRWd1EN0oghf/l+KNo/5m6v
5IeohmytyDqFEtl2Ft1ILQf945w1pNu/GNO28/PK5TKmOcQ4lhSWY1o/DekA9X8WTeWnSAV6NDfZ
BQPCuXrg2qt3N787I2apWMQbPbdfHZPVRk21s3r3KojJqMaV08H3h1zPMlbKB0eGbwg/H2YWsMuU
rTOCejG1P6Y1PFfa68iACZLgkEHaSFSD9TJGU5OLRY//2BCwEXTOOVLjFB/uQ9bbe4v6MJxRec3z
QVNw8E9aRsvL9PmeMrubSC3PYkISgIscpQcaMCfZSa+heUY+U9DlOhMS/WNi/dXM8M+r6BnUsj2T
+YFISLYnf13/2wIDWGkFn37P7Yvh43HjyRVWf4ukYMmNZzQPokCXG7xpMf98+cOqkarYCPlbdb2n
gRXvF29M/eK/bUxcz3CEIXQJRMCwpfjpjc10Z4xOftStd86FfQaRw8WOfXgS7mXUBzmXb46YZ6Yc
aQwkekTO6g2qYd6C23SD5LskmqPkkf7Fm/Psf7479l6u55quKS3e6d/fnRbY5pCV5YfvhecgVvIQ
Jm29Yql13Pitxde1EMZ8FdGUSx1Q0L5gM6OmzGpswCQ2YHBZWS4z5GVk+lX8hlxSoQZ52qkX7GRV
447SGpZic5/bjIjUtc9dyo/bebIzcd9KhzHRRsiO1HKYV9kbD+6yx5XTNeGNVw72MVNbBtzHMJsB
txs1ussOMGyUntNIbGyGYyknnhqH2ai3+EP6d23Hfy2LPZ2fxru4tuk5xJyqYtpumvaqHq6mBGaA
WEiWKPUsy9lHjnoUtOKgm83+xy4wbBARD9FRPXRwgnkCJmd/GSmZdkJyS1lqVvdNLS2uiFEXTy6G
NJZGQr+RCBE5fnm2yAl7U7OyjeUdNZS9cJm3L1d4iFEP+mrewYEerWh5Oyu1GSh8png1MdrT2K4x
RJwbp/lqujFzXMCKEpvwlRNhL9q05+t8o+Z031s3hVbH83bZdoWa/Z753f3ltRqyARBTfa84TRo1
BQT1M6XChebl1yFOHiI1L6pfHQy+ClUIMeHkhGCqOTQd3lPcBpiJmYq9IX6LmBxTWvF+m5wTtYlQ
n07N9hzcI1xA0V0/ICfPtKfLZ7vs7UJampdfcNkDqnmppOS57pth4wXdnVbaB6z53MOaNncJmLUt
5dXl1xsJg7JtcWglOLTKuGJvqjaXoD0hNJSvpQtWEfTpig4nW2Xadl5gnmyBsN9EA+IjmUPYDIt6
ysdzGeCjbKgVLKkIwmvujb1mdO5KjYmeLGlzxl+AjBYOMcDKdZk11PpayjfsSi+7nsl4QyN0P0Sm
vZ5CcZOq3YDaP7GkxjhPMzIb+Wmv5DDxi2dW935+ZhFMeJLL7JFeYcnL1/9y1DF8OZFM3ry7LgBm
EuVwjZw1/AyL0WS8DIX1gDHnnWYnCYXK1w6Qay0d2ialWSAh0R4zdUSimC3WeUR/xpoHQorlthBy
g9InRjfE68gmxzM+wfZh5YKVPUTU14d1SzjAOmbWWOi2OPmT8xRR/c0sNMuRDFZd0nuEuaWfth59
tnRTVoVOzI1GrkmiNxr44o5dZ5ZAfNUKdqc2mTbmvrB1Z2sS6ajR+PP94drzKX+4RmjvhN1vQubn
Kht3XUaWQA2baIssERuSR1RjHNU7vYw+p5psoSzpV7HZrYFSOvicBipUSXueMM6SmMFFcKdhYZZd
vTNSL13mIv4kGmOR582jKctoaxbFO3Fz7ErC5HMI83iVC3pGM1BTe0dMPMAHOiCXV5ma5JOsNpsm
6f0gX1wfzqjtEy2aIxyXZuutTcxpizoWT1gzPnOvD9dmNWwtZPqZEUBlT8qt6kAvwlK/8ckZWhh2
qpMRmS/yqe1RDzSbXwwcdQ7/+1LkGYCRpO4ArbUN0/xpKXLTsCx6vXuLnPmEew05u/rUODw05FZj
+WInlXeyp/jKrfppqVfh3ehyiM6Cq6hwDRar3sSzqb9okbjHAQ5ufMz3xTS6K6qiJpKMbVYDRGGS
bvLRWzPbtguczaXNYTuwENbWkSXWlW+DAOvdVSpIkWmq/lDlxQe9kpvMMhAp9yfSMmnOJBkciM5b
I/M74sB+bBzxNbB5SLnL7qqK8pe5OZYJJvoyscD7Jy7p83F827v0dOes5FEghfWYalq/LPTgDBLC
XeFq0Ty8uGLyDyHpQMsmnE3aPhCjZi009vMamKe9Hj+9jARUdgZ8FiOBLTfdNOqpmOOR8rkZXNkN
OTdN0vf4CDmtoRlFcs/wCgYDTtiUPVLnHBY5J5HLeLmMi5CPsobscR1C9R/TewIRP9XoaBvzTdfv
mhq3sFbwlHBmGQhAqxXh099cBlC6U45rGCH6h17MnyYZ0Rhj66dSOSU96r2mR7i07sOGaCb3ilWZ
FJ8i/HSdUgPb35MZE/tAbYqFw+SG6jzMlilZaNVUd0tP5aVYnndDbdldhUn0YtrISXLIfGukZXek
j6Dcm3wQGKQ1jB8I+QjRUbehlZQBfzFO/7En8QxXwk6iNGTbpuO4f9+T9GOSVn42v4fqqJy7bxTz
qb8oaLja814Wg8tRXRiELXNKu6pofuozUkqoixI/iq3d/OItUaf6+ckhwcVgprN1U6fG9Pe3BKMg
t4Z4fDfUWd8d2YIb3H5MVrsefFFUl5/qvITE500gLrhswtV5NKK+8e/fifW/eYY9jsUCrbzlUHVT
i8NfJn8utwcOoX2/7IU4g8+O/uBbRIyWLi2tqmtfWqd4zvTihWAIVB4FEynL4hINO6jijOY7M+lT
I8d32C3bmp4SSRT45pmy4Wxi7c9u4drTd8g8DJ3515ZAxx8jn4L20teiT1DH9W5WWzGOVkqdTWlr
Vq+epgTzuQwgkyGTG7WzmrBzXma7WI0Vu1ZBDOn82PxiG+v+c8QIQzKr6bYDVUs3f9rF1o5DX270
3nwCXPseN3waEtmT1GGwhjoZbQ3SfygJGB1Vs5RnMKR5HmkQ33EfYGvBlbE3y/5kamn/44rVTuPS
7kfWYLIKSsxenHKwxdlz3G1bFeZWhmJQ5S99EUzNTZAULB9tiGZpbl7cvj/7s9WxoZcEMrXOp7pu
oMXot+CfGzxw+7nA0au7Bnk9gSrLRBnzFZF+kA/EIWj9dG0U58sEJqvEW0dleV9rNUy3Ehv4TOFl
ARrdh1/GcZ+fqgoe/IKMl4YgFHDwG4kiYINgcA3NmInMA5HRQLn0y+YrCFgmB1eBLRKNhN1y0lB7
0F6mMhptMftra5GCsIj7h8Eaby6PeNb10fZyT6nSIgNnPhhHqPPk2CztDHXcqCYUvGze+t8PeEP+
c7tjCpcbSzocdR/P+qmyG9k2y9TkvhJPxNZBLeE19lGeU4RTarfR0p/nr9En8gemTvU+qhjzoWLR
gdneVj4/N5Q6KvgGmoDrkXZfGLeFmO4yl8HQdzHJlD3TpKH+uLwAEybVXC1amaNaR9TGSddiEDuh
s41XwTiUu8Ly7rAp9iuSUU/wSKKtO1f3kxMp0BJAcrtjTa+SYG1NRLz6uvnetljnwdWkS8Og72LA
RoxQf+ymVl+4HQj7Mh2IkCYirAssdx9aOUqpjqAIY9jNAsUfnVeagepRIpEdIghKitAwc7Q5LH12
hRYxEzk+1+jBHeZ6pQmdZxiTEjYDeRWnLH+Rd2oVWjJJmbbTEqIkNV4COOk96eMk1lI6+EK4HmOP
GzRD3UEAws3lG724Ms5lMryKVMISpiq5aogLWdgV3MgqokMUW9mPcRwG7NKL4TiYr5GLfDIOseRV
+tASpsHoJceoWnL8AK9feJxHYn5Lb15rlsr2EhD7Lt/Vq/2rkeTKSoOWEHGZNRUo4tnvuV2BdaI/
lXqjTqR8yssaizaYzxOMXw0bgEs58fNYUSeeOVtxxhgXpS+egvpKb7vD5SdGdeFSraRt77+MacQQ
sL7i3J62s9afnJgrFcNEJhMCwhkLdVLVsEYi/VaLp+9ASLXVZXa7vJZazDXJthJWvo50k6muYp/n
iaLcNmF3kw/gb/PkXOLFp4VWFKswfse3ai/jCjtGaDMu8rK+oh7vYKnncas5MA4mKGEBY3RRzeGn
qoyz+2huL4+B4TcqmdB4cYizIaMOnmE+cF9d2E4Qj9vyFwvzpbj6t1KGZ9q6jSbOoU5l6qqb89e1
B8i/1zuG/jo+Z7TMF4g7aDPD/VmSAtMuGguXD9Z/uc5gUQpfvwkL1CWNx/6QEfQmkpl1Ro+EgD4E
wC+iZrO8HDUYlXNsx/tKZDrBEtbXyyONWo07FvdMszo3thDiRNj7y+BWLwFRUkt7ZmnzR+CxTZKs
MpVqZfvv6JzqXWl517lWoIFW864fWnuaI9miD1MJq5kZXW3oL0vc5dZdlrDaig+EmrzPc8LXa6Tp
apZXgyi6XFkPFActW5COM0P/8ioEA6hglMA03tvLuQclL+CLxlzqGicVg43MMTygQX23A8IdLkPQ
Cpy3rooIeKuZraDhLaD2hPT6OU/oJEJ1TrnRcEkxRV8lAd9ymU7/f/fzF91Pw+KwQ5v4/9D+PEVv
H3XEXuxHK1W1FC8/8WfzU/5uOjYtTE/odCsvJ+4/e5+G8bvlsU3VDZsliv0hm9U/e5/u77bNakbJ
mf0BnVPJl/5sflo0TB1albojWdXo6rv/T81PS/y8Rjq69DjUeYZO+ZVdkNog/WVXmOYZMLoe6mvZ
iLuGsx3nkCw9oqdgYihMiXJBIm/KgGcOuvvu24637AcGswGtal3PDdO+UyLr7r91SNf5QEgASf3Z
Rrko1pmX3o29KtzATFmYMX7UIBEgMouSVILgw/SMV2DIVG0CeU/cOXRzE1ZrJNLt4Ewv+EAIqiHI
KEiqtXuDeIiHto26b7F5CqI4XjYBtC4PP5Vukq/hzXZN+bD/FtjnlmloZaqUi2AKvkaRfopl9rVD
fGGK6igFeQm2XR0amgWLvrQIIOtLsYHuqaMDYj2XV5RfF7phAcwNKV214aMnup0/e7dFp32MXvUm
dW2Z6dV16BKdlRQYrqhgdXz4xTxldArs8RxXLvIxTRXDon2RTeEhEtOTFg7TCmdMujIdomyKcgDm
/m5aJhvjqt8Hbb0d/dVogh/IjUctKuot+xu2kKW9mw1xj9dmk2oIIbu2/mZTPlZdtFeOvUtz5rgm
CFVoC17ccAyiPwM0lDIkp5iVsGyynatieakVbwtjego84gB05MndBJ87zb4jvqFPGlXc1pZYByCQ
4ACGJfkpqKASCfDLnDYo9Y9Gle2kniM57L5pcu202JgCr9oa6TwRYNVcN8Gt1eKJLuZ7aiYJtiU/
JgIF6My3AEM8bTTSINhViZqzeLwTdUdVSeSbYBzT1dB6r3ng+nifpiNHVjLiGFgJirdFXZNyaxCu
y25qPhlw52himsdxcOtVBSZqndf4MAiOLR/yBGa8eqnYMJ8Tj0zY9DTahOnWAtJ4nCBFhApK2DyD
B04KwZ35g+VmZCk5jJcIyGAyg1TCpRSPtEkCwp0XNnh13auJOzC0b2Nr1ZsK/VqDStyDoLbncINa
LWAfPNImBHLZRutyLrqNQ6kCF4YNGpqSNCV5ApFHE2tzSBl2mM2diINbTbCHg++DO9rrZxbzcWEm
p3gu6FlbbsKZJP+gNrzMhFSm30kuETXQ3euuZaHdeEPOGJR+usnK7EyYxF7LSKds3Uen0r7V0kDw
54bJpp2Ghyvo8wN1R/fKS61VX+PYbmvccbN8peRBMJz5VHTphxblKCjB5y7dHEVClHwnYrFZt671
WUQVuvDgaWBwQQz0lloYVABwQNpC2PVA4mTfeuIEWNlxu2Z7QtblGrPWWnikI1Z5f4/Jr1oQUstM
AxWFxA+q3wHNn9Ie0e+Ejykfc4NL52EWa1HF6wZNeiObzTAE3wFqjksXDwR21HQlczrbSX0tZbpz
6lQgB8BxJvNkL/UG6wbsHBFokC9GDjNB1SxynDTAtIwDdV/O5ekNjyS04tR+SlpTX0eNfc+wP+hZ
uCe1/VH3ysMwVbuqjLmFUcwBLe3v41rka8KUuwUYZRccMQx6C3CHG9orscX1erTz/BErpvJVJY/S
L0guNm9cw33vUnBpA3wXMQd36ot9k6U71YPmCEhIZ/A1NJpn0CvXhXKLa36wllHRLgWpySsn63GX
9e66NsDDmkj7LfZ6jWEuHITOuBXcU59Qzs7R3emG+Q73C+slYFZYfXA42grBZL0h45WYFr988aym
2PgBnay2phdL5EEnXWCBRNOZ00D6ijUHm85auebl4PTkpNqxHoCITLH7FQ5pvXaH/pv03XpJ4UVb
0fS7RgWEew/wXTXFFTlk49Xcz5s8w6RZqy6GnBDp0ydJh+wUD9mLVRpyQejlXdehxNGEi8a3Jh5v
3NRCnijjAF8igAAVtEdEN4Rt3T1NQCRx1HKWRv4r/O5mVC1hkh0/RnysAJ1OePiQebZb1tEXN41v
E183FjjROsNZZRmylBHVL8gP60Fk3o7O+nhofJS2Exj6cPC2Y94eXapji1nuwqHbNbZ13xgAaDTf
3MCKftWL1t5xOHsPcaJwWryu3fqbVhg3mW8+S58SZs/UZk881Zk/qpDNz9rH0N9JH54XcsPJ2VQh
6OWZLv2q0fRXwC3XpPTIZd+YJmpz2AxhARYR4szZytGYRm65deiYL0c6XEX1UBPXUw1HpyfXg8wP
L/Nfp6nfQM5gGRtCa0Ftlu+FnBcV/gtQtlOZ6zw19K5ywCd651BNMMybHOfolAfTuu6R/5jvoUae
Wz/W214if4pjXJdDD3oLi0EfIEwq0u6bx9Z6UxfFrYgE62t/38/iKtJK1PVIkIsCQ9uI8W2ryW45
gkdczSXOXaaJVWMH9J9l/0pXNrx38m4P9mGRjPl3iRpspen5t8zIP4wKCp0NXb0wMZNeLmhdmDe1
DY9cDAlwCcabHAHo4TOb3OLcMM7pswj4W/2F5hJ9m+f5qMcEz2bGNpQukw38uTzT7tO0lIshic6W
Fbi7uB9XlphevXre1kKQidM90cq6mh3kp1isoevW9r0AGYDV89qwe5gA2DayAexhrs8rtd5QpV8O
jQvBSicIE8GkIMdu0OxTEWTXDmrDdSS06ugGxkc0zx8Nmp1Fv4oQETMDKr9Mpd8jMGHNMrjCBsgv
sNkDhVQOukjIDl2ZAUIT5IroybUHEtxzW+xLE9WCacSEFnymkaXtai0n4CKa77pCb9acihwvC1Fl
Klt0jn56nPqVOT2RcNbvBie9zvEU1jZzvJEfLAoUDhFtKzp9iyYGzDG6Tw3++xJL/VLr9O91sUqc
RC67rq8XThQhu2LMdTMn+oq10beZD1r9SWoMa/LQ9oIsTXKcs/1sUzLLQW/oHcfWzMofqb5zB9z8
0Rgaa+ERaLUoIFsyQ1yPZCdzPouSbV86sGuLWaXF2GubCaNp+DF35ETb1x27LVzn5QT39VLgLQP2
iPgDvvtYujbSFk+4p7FwcVwqTZpHDjTGCti/RXwwKhzvSBGPzqxEsxRMzltZVDNE8OSuQhe/qIq3
NAUu5+TJ2ne4iJOIWQpJurFd/Rniwi50aEXoGLSiwHggDeZrpiMQ53mvvekaP7IF6U0sPWd80nu2
ECICa+6xD8C8qINhHo+MxHcnHoBRNtHadPyvat3oUtRQwXgfWuOTukNVDcEu6PWdZo1yVSfGc15k
+6j0MNLpiH5iQuZdNgvdwDSOZ+UuHGz8QFP3XA3YyMg4wfBr0TQ2cnY7KQFeVPLj1rlOB0TLPozS
xJwpBFc7beYJVbcEWvahzFYT6e+LwMXn5qjHpXCirwLycIq0ywYz4fbMhj4aTczcDABtEB9DHp/A
iByLln6+/SF7dkLJ7GTwZY5N7uSrxNz0Vmgt3SmjCgGWbCH18NFpzZe+64INyKFreMVb/IsvvscK
JiDKOHtLBPWjygSCg1PAx0OXF9vbdqLnVmecuOt8R83uEI/9MfWDuzBOMR76MCicOF80nKzlDGsp
DrU7iax86U32gRFAAQnuP2E/dK+0Q+mH0L67hKMEuINV6wHHb4R54thBnc8ejthu3uqp+UaiR7cL
W9qbUXx066Cmki+/cuLBtlkigGZbpRMwt7BZSChzUWXUjK0+tx4ZY9jHCIZjM641+jKCMtIZcHwS
eL6LJD4gfMAIF4OE8efU2eC6WQfIunCA2hRyCOzJmfoTMrGJW4oIv7wpqXsRAZ/tm3G0DzPA4zgn
ljFrcHEG9JBy9Khg3HYYH0h26L2XUmMVaROKmbMpDyPRzMN9YdvYaJgoDS28Ji7wpHWHtuamt87I
qSLPvlfikNsQ6KC5GEJ8SNEdyVwYOu1m7op9QvmiyhvSlxVVlErbIjH8FdbCu6h7lJH3SBAzyGqn
3XQ5FXGcDVh9k37TsDnACZ4QMB59tev95Mknni5Jt8h87icDfp69jVMOLU6zT+Z3Y2BTwJpkVvXB
oRuYO31GaFdxrQ901zDXbE1nZyBbXHWyeh60tZO1N8VM6mjYZ29o5AYsrJRzXflkpoS8xxaTSIru
kI5Y+ah+UW11z1rWQLX0yWqwHkK7fASz9XaZgykk3ohJPHZWsoEj43LYzPYOvcxFLXoXVQorBQIB
jij+UxzONzgKTvNLAQlpZknGmAIz3btqeHz9ymcTWqAQIOnrjgLs80xt1J20ea8HV53LLi9lC5FV
xtqT+MTK8CBclokst3YcfXJA/ZFF3OqI/zSPkSzl08kGErsYmb46dnjJLS1Q+8pLOEtEmr31iIC1
y+Kz1sJ9ZTNr1n6JPaKt2YwoosJ0Q2nsvanKRzeo712jAAM9ftLVwm5hwBHAv81WitTN3hL3s9MN
iw4s7AST1YOVbQj3Iwv0qymed9lQ6LtxnEoQKwHG4wC5Su4Q1Eak5P9g78yWG1eyK/pF6MCYAF5J
cCZFSpRUkl4QVapSYp4T09d7QbfDvt0RtsPvjr6tKEnURAKZJ8/Ze22t52w1JxwlM3M3jkCnkVUb
ZvKkW2xDKVWaZJFKxruMLWoeVbIHJLOHiRKmAeSrZj0P+kWnrmFaM38UDm4UzZVQHCAquh11btlV
L2ASkT4PMoDDCUsrz3/TKONyl0XLzFVkJNi5H9YJaNRT5gfNTxh8v5wKXqAzPgOm3qY2ZzO62vQP
F8aj066JoCT3DkRX6jC8YWh60x1172DGkzPDX+PAfcSEWe4T45fmOLfIZ23Elu2sOdGZKzwfeyme
9YgXSFnDB5hDsjVybef2Wy/kNsszSyI8bMJDUhHexmq5cyG1XOJ8fggFRbvT8gQYTDF31mi/Dk5U
BxUCRrQy0Xa0eI2n2Y4W6NHLklp3zTzSbzDogIYQu6zDhTUXbb91i2pNiNBPDhvDxkQrIB2mIOZn
M4htH3ram/LlwxCXN9PD39G6bB9dvdg+yBnh0cOS+vw9QBgRejE3AP1t9oc0jCvIgrnOCh/9ZnAB
DMSZTnEEgDKGjNWpwYGtIy5FlPR7ZKtIxKcKWo3MfvvIj2arpSk/CfcIj5Bi21aJd0R4vk6kT5K3
Fl8hm/KrevWlwbYX+Tdq43lnD4M4GERKYZL3HciHU/Wip1UZYH41RvunDOf0aBqEOOUm+zRpoH08
Z7c4BQmhZeYrst0TfIt5sZfDIrYwq/dzuXIhKB4w//PDAVco1w3w6zWbLDuS/PvhabL98HBFYQKC
a1vkFxFmEsxD94vZEiGO+sof9Xs6k76uwI8GNfFjMODKoxTll+HfsazepAhfLamN8MGI9OjDJ+oe
N3UwyTiY52esRbcxrh6HvoHXJbVDLatrm0jOyyNbVQ6cKw1pMOmCy32g2uGZuZomNVFYU0qR5ZiD
C1prYX8KDaskI8crtmEZUTpi6yartyCBGq/uyczsU+Tp58GUT1PRfCk2rEqPzrZoSEauN5E7AxQr
OCeVBC2UkAsCW/6kW//sGtVLWscvjdUEfoPTLl/2szJ/sgdyvQmyeSMz5z70SNxSjmOdS7u+BEyA
kJe2Rf1TVgbqhNB80lNixRqNeMJm1vBmGo/AUeHFCnDZEo4BouMbHlJGU1PnwK5ZeI4tAF9Po2CM
pfuJM3KBBLGoe63zezD2OnSnHdWFXvj3vMcv0ZW3oq7XUmTzfl66/s1YbPOku+JHj1bjPEy72rsJ
XOMzIIYWY+Zm6utP1yhZgz0YE9VcH3vHbJ/JG6XwM+djhayBZoJSR+xZb1pXtCTqtNu5nd1gOdla
PtlM9s+QYcEhTJOfngWgkU13Vq9iIhOtBvhH5kV4GWpDW/ULAMhqJsbJ2iuRC0EChmGlQt9EWm6+
zgM7PtaELeAYhRBmJqk68QIdR6tw7ZI63CGZCi0aPuyLJYe3noNyNTl/iqEFIrjkhlkDDjfz0wRN
AQr+WSuAMlCnv4LzOgrPihnK/zCNDo4C6RMNbZrlpdSdtljhytu5jmJf9LsjrhN3nYQVXd7sZTlk
WilZYaWCJlIgBN4ruFnBkPXb0isHBnojmbwRc+rJokWTluMeemkRtHSZEZeXV1cUX2PS3yq3xmUu
EmhCYmbpiVgk56V/M+uvUneIiMEpGqXlRrQ+3IbR/qWrwV1XGHRiJpw3Kwqtg8/Yyy7ULyJ1f8AN
BKCVay49Xtf4EberRVvHiSgbt5lnrEvD8l8mowC6Wpp04fjZm5QWMABn1E35rS996CcxrslcYA8w
iVCqEP1Y5X4U87xpbFpFhH8cUUOrHVDhR+ID/4weWpNaNExdo4d2NjKCQtGVEra8bzpxMuiLBTEV
AB4+Apyr+aw458rZXDcHPc93UV6Fe4fsEe5xcCyyylcTjsMVRPTX3rkkpnHzs/HNR8S6DU25C9N+
AvloPiCitdY2VNaaTiv+kJZ73ShPRWH8qgprJL4a+zOdmBAEmUGapfHhat3dbNt31MW0ZvCDrgYU
OTuiCth7SS1c5fhNVh6C893s1pfl/4bGKcery2EvFo5UpkdBMqmb7iN2HLprVyJItufXOsxQaYFW
1hLzh2UO27znQkgn7twcQSfaWbpjSYO3MPqtIvfZmE5FkrD9wabY6SGnXBDGrY6HxI3Dd+62FxH2
2z6l7T1srSR0AwhWDd3HilrE8HdECtPKnnfuND8lrQBM/ofxs7UZ9GXNsm9G3SrQf3RPyxDUQVnu
Zak/2vBnwauPpyRTVeB7D4xDOUHW4G+LmYSTvtU2HUfA9aUxaecZGstPUrpzkI6oQRDBHBL12FYk
xIRMJxzjXIaJ+Yn2YYrHxyh3TwPeUVJxSNlGk7WOZv/dnnta+iiGk7rbjGDe26Z85e7RDpPEwkun
wm3aXS+bR43QmVC05Y9OpGeHMElQ0lTxERdzm7koGGoDB3l28CtNwsFySGyv1R2fb3aCdmchViaV
2bWqPaouVjNfu7kAFbZwXQKbVMM1Ssd6rabxl56c+2ZxvZHcs53r/E3hqFxNafFDDPlr0k/tLnV+
aQRvkARpwkP1NximQVbXzVVnE1rNbfwahfkftHf2Xjfbh3g0BFd2dgmR/zB4YGAfdzEseWjp9JyQ
+7a89rIeSpyq+sXTzYppAgFCwlUXwNuY5kexjjJi1nTKoc5WDIl1tAXGxOEB2csvjEKryFbXSmSg
JQ07UJ7z1FmQCDlTsWsw50JBy25qp5mzTFFPA866rd5UR1EBqPDtBHyaiOITgpEdIQdtfe8znelF
W0B8Stu1JxiCub9xCoSc19qtPs9vvZkfVcmfQKB5pD4mWo5x35Kxbnz+7svkxamGW1cbN5YOZryZ
/qSj0utVUdNHgphhaNmHjhOrVk6FpGfcmy2luKXlF5wdXwPRcRMgSaMyiB9ImE2k6E2L5I3gXGuN
IjzbZEabYbqarW1Vekcs8yVi2e7NnGpcwrSQ63nEurdInoswWmIAf5TUxPiSeaCeZkeZ6RBoScHI
XA60i73fSRB7q6c5VH8sxXIk5wxN4Ji/FkU4HUSNF0xohKV72SONr4+chR0FdOjBNyHQSjUfCTAP
Vo3S2Q0dn9NcUqid7GoY00xPjhUbaDeKAOBzPYVBrhMLUhFwM6jxd4LbjNKlY6akxRuTzW2hOy8i
1vHqAidez3X84GTJb62B/kH/CzHnNG06bO2Vpg69g2hEtzmyLB0QmjjTASZTsu787CRsqOlR3J40
N6n3sRCraHZuVst/wEyqbiDHrbhOI/lMdiQupVHtk9GrN8OoHsZ+CXYQ1mcyUKikyJzmlJurRp+5
mvKcymiqftCyPcR0C3c05r9S9h46zNpw7jrAWXGo+k3SDcSQGt27l9ByJF8wOol8uHYFhb9T3EPA
xJturRNeDKOrAVLCxIbaXrNXHm0o4gx+10b8ETlZsYkqdy9Eae6MDn4oXU1mqSNt//JdVdOdp40V
HyH51lncor766edOhWCbZocygYH2bMmYKSAMwfYYnCFAOPuaL5C4PjfzXQwiQ5d7Ww/BFVrlVzRf
9DLyznruwbKbqg0e/2kbLgmdechF6bEbtm5Un/ukEa/eQERD59hvuUinnUlOrK+Z/aZutateEQWB
W/93AVJPQGrd+arIAyRJ7kEIuCFZLikKOaUco2KusysYEu4te0JTzERiZ1f0ZLqG8g+aKInDqnur
GJX4Qg+ifD4yMbeZdxX6wdY72pklYlbFAHiJcjG3nV5TrnW/cuEUR8SWbCalviK6NTeiDRCOmFAp
M1wxT3vvW+cI4ax+mWpJxHK15QLYRYM2Phg25+yum171xqP40ZD0dBOZztN9crw/cdtAyKr30qbQ
ZU5REEjDxg4jkpCZPgaOxi3fVGvG/q99T4VBdjU3k2evpgn0j1EhcArlz6kDgCWkS2xh6WSMF800
qD1ak5WtH/pCPY+t/6k1uC6QUd0HnO6ul2waVe6Js0E0T7FfmqRc5dLi7BRnX7qwi03l9m9Nwuy2
qrOPpIiec0DOWUUTNqEddaY6dRZjRSinB9YMIsA6liWLe4mb+60nPiuj/oPf/ouY+Abg0+J3rYxd
ZmvMkVwr8DOr3UzNoUgVXKTJeOsXk6MTsZJVR0LD9H0I3XRL2dh6B5Z3SC/aQDew0fZapp6sHD8B
ygLQOgukwWeE6frRLo6GClVX95Jb3Rud7z1odso3SkufExadJLCloSBMEl2kXlV7KSdCeIafac51
11bIKtucjiPXTZI6Jx/AC9xZTh5m4v5uYn+d294f7pAZm/K8HLuNS9Hb9zHHkQJ2F22OjF+QbtC8
lMQXPBVlDb7QQ5QgPXOXNrzOCWuKlLhARvR0bnqF04ZpznpWcf3RWx+F0O/AdT4tRVlMHbROSe10
KnIbCiL0cpPvQBzPZ5tym6MdWvMaizWxFxgNoJ1sokz8sQq25Wbp9BmyPUFyJhq2Bb4SXRtLUHq1
40NeoLJFpvFG9AYh6w4ep7IAxta0D1xnk9u9pW4abizleVyTNe3QSn+d9SKAvMey7zHhHr7msr8D
aB22ZKwDyT0B0oUAZuxV73RH6FOi6NF684zvVMnKwXHPrr21l4UnHWXgLh7lbwG3bT3KlCHidEHl
eg+rHB5G75XEa/ZPXDUnIIjWPkT1tZIt092o+B0xn+MXQQHv28NO5Q0hoE6DNDbv1mJI1YmUyxOq
MHqbRb3NLCS13qyebYmpy2ekP3kziXTinPcu9dYMcafmTn7xUQHMLh1u3cqbP4wFfZjpWtqro2Y2
MKh18Wgbg3tOTa3ayAn8M6i7cguyyFujnat2fuJf9EofOWD0VADoxV7aeWT+DRqykVHx4mY9XVid
ZzxiqzVg5T5z2Eyf4R39RM6lnU2SpJ4JHSEE3dcq4n19zFCi/jn5Bh2FtP/9jf/8flNW83vrdVgo
evigndY2+85nDkY88LbxdPuFBRbfWTakF8NqxCMaxt8ROBn2fUcRjdLQJsCQfBvIvjhl2WyCdfHM
I3rUYd12s02bPSloCNfROcTYD5mRU0TnaOExj2rjrIp+SaXMyOrq3oehIBEhRL6TMK7emxn7bGl2
7oEnwwBxPNR3Ca3xG+XBPGkj/WzYgfessfAYqC19h1lOhN5RwX++KeZ5l7gJ943e8t7yoW75lyGc
QylNcVYLN+f74xXQ01rH3ja7UblPlRY96TEEcSv09nOT5g/f71HzTGuQcpj/UENsEdf/ZkBlXPTB
ucem4TPbYPv3itDfydwKya0b2lcWIA+b74IBLQ6UUcaPpB4YTzj+eFWG/ImAZoku1NVrL8xzyfW8
3OWmUcNaj469CcY2c3Um7mImHAq/riTc+2TOlgQ0L62d5UV3v0vDDyciNK8DQLW1OnNao6lkVM60
fevOdch88CGbeE77BsirKuPmlEWcnDLa/4yvULK3udeg+JHZwZKxvnNC62cu4buak1dxIZbm1rAj
Nn99PnUM03ehrTfbtuv6jWe0h7Jmotr7jrnrB5PEoao3D1WMUc2V8SYypfM15eLUtiU9VxpUV2op
F68Q3qgihfavvDFAMKtfJ1EdMN3SZ1nYk4DJ84OZGXngihHqFtXbHTugSZ7FR4td0Q/H30DQ7NvU
+s3N9fC1Ex38DSiNvOFl0inWsjaLyZAB8N9e+wafjOnNMUqOH4npac/ZQjzWhvw6ZG8hUiYmgH5z
IW8vIRkSuUjcQw8aCedplmNpOGkLAf/TGFXHl528zCcX3adQzNJN58f07bvZu9IpcXcQY8BhW0xs
JF7Os/Awl/oWgd8ECXd7QOUc+RV6anPWDOC2EWYYobl7nvdsW2ZMGD3wflM7mVjLlrOemw67LERb
L1JmavUy92V5t+8M9/nF5uhJ4gAIElJ59obfLBV18pujWYcQjBpbVnfJ8p3ZhQ/ujoa5YIY/1Trj
MVmR/Sx15DeD0wSGiE6oCYxz0aWC7jVR66i6tqOJueY7UaK18hwYlmMHPgFONy2uw8NsRgiRRnSr
ENg1hvNt/4z4nFIOsbbZi50DhaEc446sJ8jxUFS1AODLfAezGwjr56iS9kvF1dJdAFhVQLtAAhc9
KJV566QJ863yTBQzejyfosg/2NbPwpSC09ocPQrF8ho7NkogoBDj1IRHNHfjzVEGocONPTIfHO68
SD6pQ0JekGwQM4mPDqXNsw8b+y7EEaY5C5oLvVbiIcyYdMlKmldCtw0uTI/wv6lLd2lHz7Tv4E5b
bFN9xL1je7EVtPSfr6pMo12iaxxaRPeIajmGcjW/IVsQ11Dp/kq6kmA8E8hvmE320QhLGplG/eOv
X8Sms0aeWbVjdI7XVepESIQSrZzwAyLci62K4g9AGQ0SLjFCI0/SdKtonzx0qqbjMv1ijqGduNUW
sCBT+OU5iEiz3GBMWomB8S6KBkJ5aGLFyDyvBEceJPKwVbgAiHsTcoxE8E0WHSdjx0DEXmhPlV1y
MFZsUW46bwlJkWAJWsq+4+S9F3OiPQsCzBcYFqCdguYtpn+UQL+qhWpnzcvMLX1PwaFt0nAOT3gK
nimrx1tKUmzw/St2Bk71/1cFAzLppv9FFezAWvjvRcHrMivzX/+qCl6+4p+iYCH+4WHBNV0Txa3u
egYK43+qgj3jHy4SWp2G3aIY5nP/qQo2rH9gtYd7JKCRoaNfBMPtX0gkzf6HaSIb833bMXEt2K71
f5IFLz65v8n1ESSTpoYc2FtU+/yPX+LvomAMG+iyNDxP8QhoqHTbjd609g9VOuFOG6tyB3Uifi9Q
e3iJ0/3UDM58cWuKQ9PoioBXTV1jpLO7vp1uaVcL2o35n2kCEKsq/L+q7eQBWKJ3IbdAxvZFwq24
NOPI6mgpOqhUa0x/iDD43yxB/2b34g9D7GygnXYd1LS69292L+EJGzRclmz9QT9mzPgf+8j6M8VM
yVJvANCNou4Rv/CQxEEZpufWrevPsrefSrRXp0JHXUp7ytz/7eK4/fXE/guchtf7X5/vhfDgWDp+
JN82rG/7xN9E2P40VAkZunLrMfNe5/UY3dnOPhF0+admDOn/SX84arXTBiouh2Qdj47+bmELqRs5
Hv7n3waE1r8+TcLiyeG8aLBFGo5HJO2/icLrwYvwIsQph9Om3ThNuEOq/hy2Vr32UvJtE+ZwRUn+
hGlS71jImNbDVNYHMUxPGHqQfdUQxx+SOJ7PjYMWJkqBVBUjZxApovP3J/vESR+GbGJHG4ajOcfh
ZcLxvTIiy942ZB5dKCkMBDeclQjf8S/fD5lHJffO7H52CkkYepfuFsm5A0jFF3w/zHK6v76lvXzL
vx72/YmWLLfAk0ijvr+TOWg4cCGGb0fDMS9z0QF9Sv38zOwGwIny2iko7cS6FHOnHeO52v71kF4m
zRHJ1qFePvnX15ak4Klw8dXKihn09weZ+TI2JW8EaeV/flCbAFZ3TnX+/uKhYz4Uu7AGEkunQSST
lLBiB8ne9/swF+fArSpvHZbKv3jLmwkxDZDe9vz93vfHjQTE9Pe7XYsaxnbDn1LKn3kjnUtqpEO7
qxd7VYbs/ftjxWTLOZhTnc6N4oDlKuZG35/5fqNk92Cb/XT4/ngZuYyikpRQh+X7/dtjG82FLxn9
4hQSoYDDUg1Ru42h2DNn5gh1VkiDgi7sxTolnxXAUOh4l2l5E/lyvhhIxpgwK3r/fCgnHXTd0kQK
vh+RKhQxeWOmW+GO7HzYtINo/Gqo39clia8848nP5HsIbjjVIkEoXs2mngNn5sA998z/tZrB3zQj
icizxH+Q7bY0a87ObfUnc4WzqZZj4Tg4flBw/awHB9FKUzGQQCkw7rB1iGDgyeP86z37TD92EPTI
9dOw3YRafgZDWe4K231EfTGeIYSMWyZUePcqKTc5mIINeVDz3kirFMA5cWN4ZZsjT+aDYBVfi6pK
zxPJZqtJQ+MbKT1c2518hEsYAtSfOOiTFpgNZ09QeLLpEwIi5bG4W4n7hrsgWuJJu6BAKYv9AuaR
EZFeOKG4TohhjVHDkmHavTdQ44O6r97cBJ6rob0zizNIitQVGQ/dbQ4lgfFkItkoNujUyAMRPFvu
9Xve2aR7JbRg6hCZSEdMp4JCJRcbPj307gRdIRikdy9bxq+TDD/TaLgTr3IeathAcUv/jqiHB5tY
oBrPFbJVzitmjsEWjunJIGMoJtRdt0lSGy/k3bQcB5GTRTOKCGYwVRrn+zFTJxfpueUzcu14hZhF
n1EUvsjoz1yPd8RhEzOuJMU7Vm5tC8nLJL90RFeMDZ1PIiqbTTyuog4RVu37w062sGQ7sSkY3fU9
SWNu9lbSydVcweDcdjZF8c6q8UG34HMmpA7Bg0a6VBpfvp9fNo7XamTEYOLKaF39NtK8RxDwZLnh
46zIKyXwpAdICdTmFCf5tTBrWlcNsHhGnuHcu5uZQS0TPoJxIWT77LHVlTy0Bit0+BgVVbRzaa8q
Hcg8ZlroP2pHYLRY8BMaw/ZOBfgODyCN/vS+nx16oFT1oklOcdivdJucczwNF61T1XqoNcC8qJjX
pJ7uu9KKD26VX1OreXZq87HridoeF+OG8LyH0t2Am7c2Y2dTtuZij/abltcArd7KwWVE3qadh/RA
wbxLLd0OAO6+N0PJod/tWnA5D2nX6XejjW+1WQJ60TkPVFVWbLWnaSK3TPVRAaaKwIMOz2sr9I0p
lCTdjJeJ8M7tWJokWmlbHTf12ZDmPopdfBzQ6kjecgl89tdj7c4fdPh7dPPlj4FD3i5jYk2M7CbO
kMlIJ/K3EY35FXT/aiNIwuNUHKG2bAwC+qiRfXFs7CWO09Xz59TXryz75XseHZvaLrED8XvYhtzU
kDL3rkd+odf5e30YdgZxwcfvN27jD0Qfo8sMBGgDsrs0dWIuwQv//U8O8Lyf29VWMEEbiiUC5/tj
YWwwKpfScvY1QvixmNvjf72RaA7/9u73J0yHdaieqkNaTYepyl4FjoCmCD80M7umC7u6WvSsU0pq
d8I83JmnJiiwUMRhv7fhRcT2fJnr7s1IAIbAaNihW1mZOvMwk1i/2jUeQ80QUN0RuCbxtK07LCn2
pRMdrvwEyNvoPIXDSCPPRamIpDAaciuIS1IZDCKbsCFHzNmiBhGDGoJFSZvGwJSxr7MA0IozutO0
i6opCXy7h1u355TqMPpJ4xeX2CFIveM+csJ0o5zkavXGe2zOyQavL8T68poW1nPIDhCUngyJ11ns
0vFmTElzUFaBGHG6eR1aW7y3VSK+Grt50IkFd7LwCzvtKJC2Q3neckpKtmnFVdyPdUCmShGYyAiQ
W6ofiVCPRdL+KNLBCGShYWAeXC1IekTsYSw2neZvc83pSZkOb2ya/NS+Oem0HJsB0a/HCd3VvMOk
+TeSH+jhRha+CHWrpIvNrUsrFgOD2DGkx0UGbCrpzLse3ked5mhu4N8pmzc8s3KFn9c84ij5XeG8
d4db0vOs1hE9P9vEMUCCIC+Yr1mIhGvtEJXgOJISc8aAUC5fGX20t7E7EciVONs+Lh6EqCBQj5B2
CQHsTmOXFOsOwzBeMYWRImw+65mAbQP4UNttgbM8khiDGfvsZ9q07jR+ugXnB4ceMJvQqRB1wABH
uLM2LfXOALK/aUnHt/duTVM3bATkFnKYuIQdxGp/JHisePf7C451uVNJcYDN+AhhBq5VS4cbj45D
Ltq2nnPMKt5bbPX3vEhxaI1XBP9welY1UqBVPRT71BdwwAlPSGs66DF9p2iZmGbJk+9Of8oeTQ+d
9msz2I/G1N06Ce5bhfUla4A6tOyH2F7uaMZOTH+CtKfZZBXdW1K5hE8zolyY7AbbT2Dqm7b2vnKU
BHst3M8AEGCXEfHKEMhbV91kkcCpAkcOTGxaLmkEfgd/hhE9dBEd7PnT7MBtFZoPHxFOQm1mQZwY
B5q8n3NFr6HSNLEmSTFaW6m8unRpjg0irhCY/gY5LMFfOpKRGh84ovb5JddJ4Gkj7sSo/jXXabef
KpFA6OxvYYIh2bHYsqN8OqeiI5GOoVMVh0CJKl4IQkJ12XxpeIwh5KcKt8HS/dRd9EBcQNXOGZur
NpEfPYd4ikl0ZaJh0orrmX4BcH/LpuHF1OSPvmqOBILiHm/wWsaO+QTJ+8Eghh1Bvf3KuJ5wmzoP
QiZaTOG4yoTnB+Ryn+NkBoxRmuQxYhIwe80KMnLlOo3uF4Izk+qCRNovq6n2NjpWr8DPMqk//ehk
a2D5T9HonBOVNavOC69YtHpJbIE24dQO8ZNUNX08ieNnLdKgUPg5WV5JnzDIckHwgWGy3vSosU8u
wY3TfCptliuzmIyzDjjOnG3nPKNem8YwWpnkuK9MwfUgHJGuJxtYppFt5p4Gko/3x4iwHDqDAzc9
klQJNNiJis/3Dp27le3miIT6l2GyCKBkEYbZ1xyhEOGRMZx3JzJPnQQmgMgfzaNvd2t/o6r6bZbm
Boaiu0L7/FYOHS7AfogCJPpYIBl4lu6RE47OlUSQBIqVOO+i/YiPIlY8Y37c4Y/zPwHMPpfFmYaa
RqfNvnppXOOinZiC6C7Nee5e3f+dTf5NJozBPLciUlzbWtRCJ1c6j5aZfuU4lzZjAhPJr9tNiNF+
5ZCTiy5r54X+Q51hPojGDqpsItHD6B2npWTaxF1BbV+9hGS6T/48ECg8srQT1wZflpOizOk7QcRt
HV4PW0rKd7u/NL37XNfMfK20cNdcPf0+PvjE7JCOZRQbK6IxHAHAElqZBqPwf2ghnTSjJm61L466
meTzGrpncczJnZs3VBDl0SMxcSYcgH/WGWc61Jk84PtRf33B99dafY6l7fujSGl4lC9eswTgCrs/
unfi4+HAFu41DEuubXuijeqTAweywhkJNvL9hwhJCVnjHx7UZIQGy6lDa/8ojHdhxjwkLfIPo3UM
Fir3XIeeWBUdsTrIcYIRxRolh8DPOfvMxUEUI1C3lOViAzA+Cx8gYEnUYmKMwNwt4DfaKe4poEyv
O1tk3ghSWVYSxQQDWQ1lLIYOpSOWJb1nDQAWsXXP7Nv80uDAYBqmixRkTAEx/KwZ4o/Mr0HBulG8
HXrmrk2MFtsg9K9EOhFPdb/xNbFl9IBfwBX7CoaBwF9MluO81tnz6DzQda8wsKjKbQB8Mfyp6zvz
VIQCDIH62XhGNhXYCtEA2sfJ1x6khfcBk8Y29bSHGgbygCHIjiptS9iBy+ielmxmnbvFhGHO6lOf
EKTTPN2S33maKA7QHdtbzAY2PQF0h8O48KDho7gY9tZJ7l75s0umX2REKw/fI449HOe8QnWfEEub
EG02xE7DaS7TjUAfBy59k3TBfu6TTWjpd90omFniBz/inUChotcDl8e4BUKibWm+BI2TSgIi24bT
HIxGHRNpgGmN6knUJI6OFpJDQhOiEEtDaD1Wbnbn6jUmggxIQF8ZA7HRcEeQMRX4VYjaYUIvT4r4
8y5tX5nRwt3K8meu0WhH/+da1VSEtkYdSCljH4z8bJP9vFWZf63hHyIGrP+YQ4b5vtHq4xirf77p
iuKpz6WHeGp4xrGyq5o+D0AMf5KtBOOblEQlnvHDMsI3ZQvyqj+mpanvbAuTcxHmzLqTMD+2bf+2
FGGVZ1NU5mKr67QKKmW8YxHduDh+t9id3nwLFBDRTki0CK5PFWngcnkWzbqHQB7lPrrKUh2Wq6Qq
O3gAukM4I7ckAkjcPtkwjbCmB5ybQ/KIFmbYuVA1vr9P1drbcbDEupnLL3y+EZO9BlcjKQJ9ry3G
EVTOxnSsHB1mDUcDBgjKPOYcqI89CWoa/hROAr9KLgOalMz8sYDmhf7RCwcEsKneaVPGtFq8aJv7
h94bbr5Vn13R7ZPssalpdfYZyrrQMS6WAahuCOfd6Ikgpou+Mtv5sy3SdDcuzvWU52R6aHArqOFI
HEbHQLRp+HrzBdHA1rTD6hDCclil6L1FFvorsSytUZxOe/jrmy7OwWDeVDOx8Lomw3CG8R2xG7Ua
tEDPpp+aY+yInUNfrQTR2WGzM3z7q84Eh3BypC0CMdZuklG/9+4jQDmmWlsTgONQqUtduq+zl3wY
/r7NLP3kQOJfV3r80pN4iYrvGvWjhdRQ++h8s950evclBeS82lsQOF51T3JuB6Wz848aIPfq1XKa
6yjo34a2+EjAeyFJat2VwoxE8XJ0angQwnitMn8IXPaGROkmf3JiBGKcuanqccMGMrKqEATa3LEs
FivHLQlQgb+/0h+coWC1USg2SgUWilAQClZtQapQ4peDjVHYo18LSV3mzLJ6OR0hKrykqRrXnJTl
PsteSW9iNoXNvxy/0O3neysOjcBJXbBCrsFB0CP4xKr8HpjfjJW7HukloeqeHR+eVpDIRt0rUBWK
VvwqtXqyxJnGN/whXGYBY9atGzKZjtyxPHiOeXLd2VvLzqzXhSXydSTsCYxo/FybWkqPDeYbVMMN
d4d7bJIPslm2GG5tSoSStRDibdIMzhbZL+tTW+cUa8QozbGXYFnGoxNq5YFDiHGqctIyFnUbWiiQ
mmERYpPTz1b81Op7GufaFmU/YhXt3jQq2dTjT4+ovh1YfnoriWw3bei169akHTGzERVJiKaEZC5C
yeJVSfAfwD/rVR+Tg53kGClJld+BoIWTMII9tupttYjAUvRfAGW3/8HReSxHjmRB8ItgBi2uBZRW
1OoCG5LNzITW6uvXscednZ4mq4DMJyI8Wtr1qIRW0evuVRo8f72jfwzoCNP+2yTSZJMPBuGDjBOY
59PkoGk+xb4z74ET+xsDokA/49RuR/1Iep8JLfEpsHL8/FgK0f53tInLoVDopXIXQl+11lKgWJ1t
M+MbWGdztiZCz53z0MaQvEu8Q5I3NFPS1JAczoeAFMS58limNuKXmox7snBegjhg+ZAYZsScBg1C
HWYWC9pE1Fu9JM12WrJ7bLkfstQRCPPysX5jaTdinJBLvg0qApDitFyZKOTh4aghmm9pOPqR4wc9
ep3AmfWdB9YxNACcLHhqCbYzpwNvT4MnoY+81M83GgqQ8XuiuXKy6tTqXIZ5j0a3t//DLD1EHQmd
sxBHF3wGps8OfmY8/9eaRHr2DbQCVjOYTczppNtHWh3ELxnaD0BX5ykh0Zfp0B6r6XfRLJdpGbRH
311Q8SW0F/zljWb+sHLHDZtyguhgWUAO6RCkYyS7fp8x1HR56AINLXld/5r4WQaDxY4q37CL0Fnq
xF9MQReBRmAy3OvvTp/8N7cavBRYgnVuv1YzzinUFMZOKODISeo3O7f29kOTFRFwwmzv9flz3sjs
NNTqt9Qc92AyJvZHqPw2lHpnFq9mM1w6jwxjmapzPGg/RvOqpEWPajArNf3psgzzdwdNxfNGcs/X
4mf09VMvAGWp6kcPLEAJ0n/y/YRojqq3N6bZHe3JN++I4HaL/VLpQ/uANIHQmvglmapm6+XjoZYo
chhwMOOMGU/yxPIK6XNyErbHydFyncgEEzkhkEg4+4j2nqxmxoII4ccpQsJD9gEXXJqyE2jr3wKw
8FTZUeZW0xW0bxYVQiLLV7PFtBirBm/qPbbhumFd5GbkKbIsg8LCOFgJpZE1DJ9VDj/VE81bYQwJ
nhM53VlY5xuCvlZY2/Ck6fWP4eBlGlF5ldjCnNkk26zdeqK45QwQdoQkMoVjiNLQoTWtd3fb5eLP
NTuA4ret8h58IDG8MxPBNIPcgg8aidGdh3YmEFCnMMPdac6Lu9ekc+OZrTaJmcvdQM3Ia9ceddd5
0sztvMzpWfdkFZq0lRpv2zZmerPBpkwOmedMx9maUG8h3/AQB2Q+l7sR3Ny8R2bml59dNQL4SMvQ
dJlpLrGBFIA+AWtM+mSX876Z2YRlGZDD3PuYCqMMdV+QRVKD4ignwrJTjlFeurtNqAGEQjflR/+W
zMN4xwEZCJfZQt19u7PRbhukgr5Nyw23LKa34kZZh9Wlo/5B/IBnqYE+UnFx96oIdkVwSCeOAIwx
b6NJRqRqaGGV3v4wtuY6t/R3RItqW9MHMBylSxLa+uZQ48dpJ/cdHImhr5776dOseI1gq8dHtyq5
+BzrOOscOoX35ScWoW0iGfZD1p3FbKGYngVmvOzO7YlK0c5ZCOHo3yzN+JZgMSAnM+8iH6cXGRL1
Jq/wAlkVcWeqyfcVNRra+f4UGExNmxHYMNOt2nX2+YAkkoRdFBp6l0ZQOK6myC8umyIAN6SQl9Ri
toblEjTsHoPmCeXpoILPTPUPFO3QCs2BBnqh8FAzQy4J1cUAwjv1WBgbrxXr8AQNuzpwQX6mMVuT
pDf/CbgRGsem2wqMeqL+CRBlJ5XGdK4uYLFiASeN3UENyYZDW5Z93C23mnKI5plQ19FYkPTqHbJw
bStF7VKFtsFuqQa6xABPfQoe0/VjGz1/cCTquCZSl9YhGx/+/9E5hf0WxM6Pk3KUSv2payYE7C6C
NAyxeLQk8MUiHhnOc2fjGf+UGSKgKYWabvh0MAhoRMjKlFQOEshGH1wijQNieYMlDwRebJRzGDR2
F5kJeiDshi/l2MM4nJV7L6d6P4D2xP+Kfy0wi1NR4B8tcSSUGXORFejPRp2ljgtv15HJwQU/g6Ob
omglBrdthbizmCH8zAPX02w8TRq8GoTLIUHiR8+IYUg1JPu57LO8HFFW45bUKz3FmaGzZ01uYCUw
XgMVsBcNlckSv3q8GSEz/OeuxPyfIXtRpHmHLQSOTc8+E0SPiBYX95lo2s+qavDv5UWYx6YZmvrZ
aySz5ZoKFVYKdhP7EyV8Vaeoxi18BY1KLuOPlYkdEWdcxBkrOgBB10Fxx5RrXHfNXwZcDHyWdShB
bRyBEYIt6cowpYx0teGEoPJum+UZ893BGlgAknMPpoAYEabPb7BUvya7+NJj/17MyYiF4F7WzAw9
g+AmFMQFg3+jstEXIalTtVltCX5+l2mxtS1MU80hztvfgrBgAGXnhjz0miBE0Ik1JgP4Sl4qv3S9
ede1fVIyM10SJoVGqf3GLmnVoxH8S+uqiei8W/1bJW9Lg42p9uWPZVp/3GrnYsCQbyV/Wjsf7fFk
5P0LeeQ84j7Kf5yiqSHjcHaFDojQpDdUT/Ngo2xl6MVBs60qe59MeHzXM9/nitiO+QgoAWe+7p9S
tpg0nQVHIgt6hJH1Z93peBTfZ6PPz8NgPdS9DzMc+9Vey72T3vJZazqIgrh7YioGPYG5M7YkikJz
8c/WRJEVd/JBoPqI5s44DMGCTKxqsZcHPY5zah0mXcXwMPldHglRvWVOU55L4Twoo/4Tqe9+q9wO
Ux/CwUqcTYvqSN9Fikp1MBx5BJvmhsw637wAMAVW9j0up4EARPDEpIK9u4kNrCCtzrVR/jqNs5yH
jH3RzA/MzojB2jTZjAIdmD2Lu0s1qDMdFYBtVO/5ktoXAxUAXICZqMe0ckKo+v+chu0oC7EhYhvx
lICQctotFiOGFiV/NJEcz/VS/wVQCBjEZ0jtRz9Bhl1Dx4tEymvAFfhrOd5/vj64H8WHENltCCYE
zPbyzwSuueriz8UnbTZTImzUAEuyZ53+AhI+JtkWdWc/6sPes8Lex/hhBRUxNFr1Ekvmg0Hmb9Aa
MNmcCZTGF91KU98ZMWWvZzIIKVR69yz4Hn7nQ9sfy00wcsgzLDI31BtjVQHjD9qvEmvxpiBd/BCz
WR01fDdOn/6UnGmhn3AVz+qnnXDkYHV/saZuzXpkeCXivxa0RuqK+ibSAgDMmD6wjX9QuEeOSWqd
4hmxqtsyUbLX49Uu9IdlZI+F4lC7NoVxK0WrkKmb4W6GofEUV4EDY4K7eoKjX1T4cZq4O2mE9m3z
fHXbeJcOVuvOMm2UtAyTS1xiG1LSkImb8IW9yj2Bx3e5me03ro9zjdJ0wV4UuFoMWpX/oJnF3A/+
V1yqV31tqlJGBPz/3XK0LO1csnzg7LZH1H/Td9V2NNiBHM52rTjHuPAyRLtV6vd7gYO8t5DeNnqg
YC/sKIH9GyNy3fupsFKElm39JS5sHmSbAXbNxUbUOYXaoobITd+YO8LZ6IlJMkwQS4yT6r57md2Y
+UtSxPeZBQvbJ/eQb+vRbk6NrK+khHDV4DsasTewOMIglaltx/r3PHfuYVBym7jATdLZxu5ad+fC
c54z/yubFZgSnJrhwFCjYf1G5lEdLnPGoh/B4LZtjPNIxYujxieIyl4uGAG57fA3q0Y8dZBgJkJk
kLvKX7sZH2Xbkg1VVuYmjalJfDE8l8R0XpQL8REHZq6N3EuwWxicYHWLoRsLHZEuSAdG5GzkZGlx
x8hkLxrkOjOL23Osj38gnqduvDsrpYVwBsLdaDnaHhSc0qNKFk9uvjx7c3CuDNbIVc8cagT6Za0K
EF5UD4SL1tGdV57NJGfpPxI4RJ58HGlvUKwf0gTjT9z0OzRVN7yVnwmzt10cM+l3bJAMNTFmdW9F
aTpaR80PHiqyCsyiIMPMJO6p89XVrpkcqqV9GDWIvtXCXAe8w7dvnvQxDQ7g6wkHWUa0TUbzhf6A
jY0/najBypWb7IDjgjyA+p+CnlbSd3eJypBPr/tzp8/Y81nB1TMV05DW4UVU3imBKM0HgcwUlcIc
AV6sQtFj8slNcYCLYV78rGRjLPoPwqO+2EQgKtaaa4UvbbEGcdGAViDqmrcxf6pdyn+DPSTswQ28
xM6k0ZnTqzT92ZUrkU5AXAxynQoLHzSa0QfwKqxP9e4ym+K9b4d4Rx3yboMaQVpdPCFjAjOnTrGB
DLu1icvR9QB4Dv8jZQTdLmaNvmcm2YtuuWv7i1nxdBqxJmFLYzAqxvFSrOxdg31H6Hjz0WkqC0FV
/K/ql10XoKsCiA/5rm4fxyRQmM5hoacsina67TxxL74DnK6ilBeBqqp4xyP6D9VPsOfZfo+JC96g
omMyH7cnnACIavFKnd0G3i6hCSh8qnfXF/qJNJsuqvzgJS/PHPte1OlJBtKohD5mzeYRzGE0C396
jEmjziV/Rwm6qkiJwmoLy8EfomcoyYqXgt3dRsMr+5Dk/bW3411OwsrGyRx1QHe7R1veMflShAHZ
kMgKTZwH9YpaBOoBhyjTquSuDQYmbZoHp2WPQvAoo+4GflanmSfh1BmINOMIXAw9ZFi3ilPEob3G
i84KF3pqVT0NLb24R3OU9ghDqmI+FNjepiwGjgWjPXJVfCx8rgdZpl9mvhoeObdrv/qrvF7fXksz
aMM8SaB/L9ojBgUShRmrmCm5bxNWfUArpJ/LjA6LMbFluzQYo4U5pxf3QBmfGuUW9vt6gYjRxctu
CFQC/LBguO2PJgJjYn8Qn5gnY3x3ao9Uyuo4N8VzkvkMJfTuLZ7AKttL9oILEcln3IZekbFNJfIV
kPewyZixhEi0koyR65DFMBSX7Mk+MflLbrHgISRR+GHxkg1b+PpERjTxFMFKyHagMmfzruzzL4v9
LFChS+Vpj3FuNNyj6XNjAkRCDS/2JGKH+XjstYahHMSJSPnNQ5qz99MNQHsYXaMSo20Ii+u7sYLP
dOjeC58/5JLsu3HetcS3rnYvry1LjqBOvzASODu3sq7MJqubBUY/03x2aXUXOrF8b7x8r0FOC50W
uEJ1wg437E17FJDInScXERoe7vxmo1vFDmtHhIwsTbZz0LehEwHT5iTUqSgdIzlrCLxtZhMI4U3O
ZJ8g9A1Ty0M9ejRNJe7FwflRAkiZzUtycEVwiKkFwm62mS1382HOcirvEXNvqSxWvm6dRIOhqPxj
wT/SAAVhsFPt3VUXaXfoZbDGygljZsbix/ZquXf1/Cfox/6gRvkDyu0vrSZGaj6tJXv73MlhDmJq
5DiYibsptP8qOt2oSw+OZWP965NlG+e8YD2CSS1wx63Lwj5MtczAhfADM/Uc9278hWaKGJc5FBTI
kOoKtTNbRjuao66++YYz5+6vQEKYrAf6Pir6r8WtmGHV0eQxqvUrvp2pRlRhJlD1UGwutFCwuUbm
r4agx4Fa14Fxa81wra3Zclw7rxuOPjT0qlw/aKnBwzKYUsyyYgw9sYhgLUOYc9N9NSL5HQL7kYy6
SAHiy42lPqPHIKWbR7mSFwNk8G7OcDXOBW9FvTyAjUlP9jLGjy6rtWwY7ft0Mugn5mS15laMWgOL
kUmKXXXx2vXwga85ykQnjLz/JNsW1ZSIb24AdoIL853l1ngxPaxyq3/AYpgR4j49Bv1E/6AsLbRK
76UbOnXOvOkugtzbNfH40CTjvmDe8hoYp07LODWKoI3svLkGGMuY140veFX51dfn26ZhxMponYI0
+7NH+wlflHZwXffHgyKRtTFzuFj7IRfjdygSWMjIkeaYVlBfHkQrUcjGf1BFVOSPxXgExxHp8D2k
ndIEThX9KBDNlMzKbemP/sZv+Dc9LD+h/K8y5rNNeCEl/swf16w+FEGxL/31CoN9iM7AfdNHNBZx
NrIqrqYXbdm0+ZjCh0rcPRrDjcdMZJHTQ22Igv1k8rzoVbJHOqNna3uMCSOytf6GT5vzHHNTT3AN
qpNebcXkPTdWk7NQNHZub19dY3iCfBR01XUKBvzbff/cuALtg3oxYtPZqpH3jCzA0DFak51Kg9SG
BSOhubGxJcI2rEYMszTpp6ounG1n1OykcLXC3hB7O+ZLR4zCR1D4+Q761UNQeB09njJBdEp1aAbt
q+Ayg09KvQPz5FS7LBP08m4s5b4dwaxyhaKL7nt8gFhrrQbfVWd/OTqfdT74RSgT57ltAVmN2XTA
THRQnc18r0pu2vSWTlJu0ZBt3YauGk/gnwvqaxfra5XfYVhLEftp/OJxzAJxeTRn9cjJ82Rj4vLQ
D9gdZ0dleR7Dhg8kShnNOxHoRMu9TvG4TUR2FVOTH9kbnsraJ0nezV8X2b+sicYlFoKNTWbWBi1E
mBXNVqMDyVOELqKGZjdbs/pWDZM5whLftFknGKyhpoKBs7fL3DvizQQqhgxpEmZzMVIYgWybMUkZ
fUSRgqm5WhG1BrPtLEVBn1RjfithbCB6MUPHbMRb6ySRWSXWDgXXl1MlZgSGx3iVrXZBGMBnbhvt
k83JTMHNZlsv4n8lG/adkmqbFkg47NWDiijJjkBWztvGWrbqKy1t5x74zo81IHrs022mUa7Hi9hz
wWvvyDC2apH5RaxCflVjhkJ/9gbRMiAVtnzRPR6czBv4Sxf9RynCWyxSPhyDAAijt1+mCfeQhVXp
3LCmP/LtorRsmXqbeeecVp5vM+LuM2Y9fxzToQCfYF37cQwOUyB2uCuotzqEOYurbmYsbgGGxv90
f/rB3iqpRpdb1w4rbPnTR4S1LXmH4JHR1VfBo5cx4Z/m9FYGDKQGRvmbXopH0p39CzunqISKg6KN
qDy5wMrrzOWcsWi/IYC+m5X1vZq8bfYZlvMYdJT+7Zo8nNlze09YAPBTXhOVUxZTpe9p4wuEjdMx
HolVyJV+bi26aXemfmZ6oKzpmktw3rER/DlPLJ1t7BGo9wpvfk/1lOiMkY1bCZmmy/33VU9uNerG
jo1oj4Sw7GBiDGlpb74c8B2Mza4fWXqlaB+HfM0QWYjHsz2fmn86qKm5SETffVd+aWuQUb8AI0M+
oTCyh/GosyQHmhIb7C3WWFitz1+qDH2a5+ZIElYMp935/BpG9RY00gVW8Dd/Fm32xsT1CbF9yceK
3zdlPgo96m8gwXPToFqLq+qeKWClvThmyUgKSpmcLb9m4gzAns2GF9Vk9cZzdYBD1kH8TP5Stz/R
gwPpBGgYCrTnqOshrNhM52ICzAIcMtTz04vHCjub+SnN0mT7gk0MY4R5wuijWAz2W2/EYJwkbPJl
Ae4YU9B+tSGGsT799FI7499GbZYLVOjOijIgGUgYzF9nG98523urmOvtLPU35lceWAEk6HwuEovf
Qbs5EoVXvJg3hZLjEU/mthjzJ38cWbR01Zdq/IGUSo6FoiA9UjSp2oF3OPomQa1Z4n8mhc5Cs6l2
Ald3tN3NHXhLxiM0mwl2w4WhaeMT1UeZq7lTTHFgaFDEC0KBqcRl0EDMrwLr5ATVJivtA9wdBNTi
1cj06+ipmYKs5Dtwu0tsfnVIeFYOP9oOpkea02Z8V8ZH7sUPiiznmrbEcL03rjgjwhSyq7AUUqNz
j7RlcPNybzpMGqAXKblFtECEsfQeJ8JlNpn1miasE2q2hmGWyXfkXvTkYEhYJUdBUsEtK1HCQkaY
UlZS5A38aN1ob10fEDoicCNKvMds/IeeHkF/R8J3YDnAhesZ9H4fIKMqnqFhovVfyiOiC6APDbeD
m04vqlU0grrceoQvyJ5tap8kT3msWNZQEWldttqbScyRQRKaDdCKJmY+19XwrZcAd7c3w0CXCGaJ
y3WcWEQ5mKFIxfEB9BhaTB0BWE6AMos3SNI1hUZC4mYlzolzGrKg2zLi/6gH9CLL/DMYMJ9hCrCc
CJYjqbxM5pVEldc5dAtZlCNRc2b6dSj7S1n5O8vxH3re1Y3vTdu6rNS+J6kCqN2n7r06+WjfJtBP
UYUMCo8Kd+/klg8WWBOMp/4+SJmtA1b+lxo8rnKV05LfzPtioFfuYMlZ9J9IGPudNPE5se8f2S8B
bs4tlNeWbJmfpYANcsVJGDhfkmpkq6do8f2KN30hmcUv612rDJpIubz0JVpFQqdCLHikN+kGpANi
EPHa7stXxFQQpmK6sYoVHuLrsy3Jc9KzUCx9ve+A0pib3EEWypjnjqxAbAtveKlV9aKU+1KL/zQ5
f5ojPe7Y6VR5cKwBhiWAKpEqXgpaKX7X9N1sZx6cf470XmOpLXs39yFgEe3qXBlo3SbLu85y/jEN
QM2WNp8YwgybCbEbclPjUUKK9PLqwYS5Zur21szHJ613PkiMe24n7+6jMWPnP3wZhSSdIKAubxJ+
2cQZPuoMQWHVfkMLufZC4GpbXmvU5Am6GsC9rhmWCeCoTJpPtRfzVWLvToYuyizW1Wq+xRMCzq4+
2rX89UfbZ43Y/5p45XfvvlqO6OJCvO4p2xJu5LE0ziQKDNum1O3QmuvxCsrhpAX+W+MaJRzT8eQF
uRtZzgTVy8CBYjqatfXlPxc//93S8z/c/8Gp6+F+VymjTNcCPcyApub1Wfp7Ii4B6q2XLsE8w9cB
tm/peRYS69BXO6ycgpkSRgFD+TxDDYuHvkbLLdVNFBLyEfxTrqajb1QN60+v2I5ZdUlM6JqZy5dc
QQVQfXxjKAJsNyb5wRMxdnoSPnx5R6l9Ed7wYNOZh4mUDFn0w7IEe1vYT1ymNXVJvqrQJ9RlBbO5
4iwUSuZJZS+x1jyy89/3qeMDebYePLwAsrKPwWhODMzU+yzbd2A1SBHw6AD00twBW8oq8F2wNjST
dzH1hYjAWJAMhrFDEwlpXvmzbNLfrCcOU8M+IhzjRZcox3vF6FXEj01nvrKUfZ8HaOQm5pmwj5kg
EpEx7GGxgyfVPuIcAjwlZSEHKyxp6VFizvo5PU2xGA95ppO1p9v/IH5NDq9EjWwUTUiJWQyWj2P+
cJpg8lqAlZUUOlbywpkORaGY77KU316Wf6I9Zk7QMmAqGLVhku839gxAtTIm/lOpCA0wo8c8iF8H
scgVdcNyz423iZW3B3RglijOzD7uqT8P+2X5Y4Co9jKlIal6ksmagUWNGL9Tx8sORjuyEsjunhrS
rVGrI5O9v3r81qWNhraeX5OuPBnu9K+om2Ynp/UcDdpTDv1yYwKgjSboUSGBxaRzsN1d2PuZBiEN
hZa95dneJVuEaeAh0UE0Kat75/O42dVwyArn3Uo482rXeJm85D57+mFYRYK2sdPGWJ7iCQe76UKl
1wKanPpjZEePjl9sWmvy6F6CvesbrybHEIaPUFGtV0J+di4D12J446Y/GjHDE3MIfojNYB3F1lgV
ybPRsR+SXCM9+9pcDSzkAlpSC/9D7mU3W0MhA3LMjSShdcTFZICbNrHuv5WiPnsVSrveXgyodOig
QTKcqqkgiRGKVM9NHgTFU+DbsKIl0cppRonLCHjFEvS7RZFO4xb27+Snp9Yvn6Bv4LpTJ2oduQVw
/WH4PRA9eR7S5D2v9PEBXdqmz7vlTMcM6IXWcEUVaku8J4z6qcmTDwbjTNSRbDhCu1j6yL5WeysS
1sc4Urjw6C+FTpc0mfxfstNRwfRfsz2Cf4mZqXFS1aixJwBbKlzyEWeE7tHyeCkeFw9CQTAgGmVk
iU4Vzf4ot8TDPXBMIDCIgTc0THpFK4qwXJd9KfR0BWJirOqdbFEeB92y11pybpx0+l4Y4CHq5RzK
/fRuBOW3kPNBFGxrpZ64FGGsWrOmUkSBTPVj24gPXFePSLrzgzKG8oTyB4IFeoXxcZRE2aD8fwMJ
r/D34vqjkGTRNLZ1SEQxl19gXRsIpEylp5ujCMygIcOtZnmHotObsyjnklWfdzLM7pSviSe6VtB6
MfUioPSLT+DJRhU56/Pf1L8qu45+6km/14RUhEZugloSF0yRXTgnxIloKmPGslByoZQoQ8K/L7CB
yIKXGkz5pKuioe+WqMzi9J5YlkXSd3/o7UZeCvRxvSW8W242JDShQ2JpIryQwuvdpfw8Nhy0N9gb
HpC+r2TJ/LtZelwfNsN9DMtf6TluYnUnfokGsbvVGAdXQZl/0A2oQbg3TGpS++yylb52E25Pu/Sg
+mVH7FvTBsbcBztXPKbjwWxYabTNPYFyJEhCn2q+QlBUBs9g/MnemKvP7A6o+a4K/aOA0ugG9TbF
9lP+tMqfQ8Kq3lJB8CN++lfAdiMteP9mJfDH2uaUZp8agi0K4P6rArcuMS4eRCA3orPmU9D9EqDH
YCMffqfce8HJMm3sGO185/h7PxsuVXXOXF9GTNnHk88cCeQuUnfgTTVt4TbxzZeeoZRf19VWq2d8
eCth30pekxxmdsuIc4YYwhbzM1v40fDrpMFIwIdCzm6eh9hjAtzm2zLTH8ohrU5Tov4a23+iDj50
ycCztBB+7v7DoWKeLVYzo7DLaMK96OpEcKiMAUU6193Gle4RL+zRIhHDwZ8ajnJte0y2Jbrr/ok2
uIqVAlosT/7UPtTwGSFbrZpGxoERIZfYKHxCuNX0PMb6B4PxI1ULyK3ZwyrE7AwPADmAEaZvsS2D
6dxiLgDR8e0Z1T9/ID9XUMfm6wjZY+1oAD5B2IggvzXgQY9+vt5yKPYbHTt4fddG55+bFXuKXgL8
rP6BJajibvO3geHn52KU1yTPOPea9j236/Ys2ybs8CzxXSX3JbObo3T1NKRiPZiIq5QZvBS5q+2W
TpGdiNkgakkVbbz/zGBjVzk/wkAR2OUEuk5ksCBOoy4ZKq72WDhHgIVRPucFTKj05iESnR02CyaJ
kI5Fcgt5WldWgtc6cy52os9g98pXaeZPJldWa8X/lVmLIsQiPMxLmtvUtPXBKgHmJ2CWQIERZmyN
9sb69e1FZ5asuPpzsqEmYSDGoUQre7gBI5BKp5rOaZwiEGRkEEHfmV55d6MpAOjLlKlt4fOmnugO
QfAN6L7fl2J5GU1OzLSqWIWXvns1Jv+qJeq/Xovzpy4trr25EL/C7xtP7nCkmMJc5PbvvZV/ZHBx
QxHHu0o2V9vK/tDRQJ1NGMal6KDZqgLB8bqdP3H75ksVWZrjXbuFeFev1GeE1mqPn9w6zVK8Ezp3
h5IRkVrJvLGB6mJW7c12AyucYi770fno6ev8xJO4kyzrCmz7JDN73Jm6F5KAtfYbxXKeECbHpNQJ
gqlSr7b3yPngJRuocYecfjNYKhpueg3hYMXtUecFxp/Zo2kCmLBHEtps0ZOd9CyBg9MhjM+G9u55
hbk6iXejb7YXz7DOfeIUoWHqb6Pd3nAGlWfXFEe9WU5z28JuUEhGq32cMeaSRs/AmZg+DrppQP3W
D+ULeio9yv2KGDlBs2/pvRUilgmIAnowF66YMscMMSnroEvZRyaj0u3MlIeyoJI7XUCknOx99rDY
trHX0i/4RaSkyrrdT4XzCiBwlT7XgDcC+6MVKd7Awn6fIgstB1s10vJIImY9auIm5BEZ0jjsTHck
He7T1HDjVQ6ZJp5gheKizyUvxI5MrAmHuPlH8nBPz+ruCCJ61Lrm1QqcZ9x57bFXPoNkstoX8MMr
t++yVOiOdCNeOLywiXvF+FpZwa3JUG0IVuTRSE2wBYnI/cH1Ew2yDyLeQbyvcj+YEoza5P5jr7L3
A7J0ZkVrHOxATQ34I8554CYrvvHidt9kkh7yVYWYKX+HpIgvp12OY4k/FlHXl9VkRiQpovGUekiy
jInCL6E+bdoXdGT2xhX+my2Dfpt2zn9epaxTPs0sEsZiXyw5pXRvME3qprtuI8EJ4v9wb53Nnsxu
M7XSbdNjI60Xh7FUBlqIH9PDjcsYBY0bCW1hkPVXZgByxz+NArQc+2Zp31Eb/aHFK5BWBoyDUsSk
Gr4l1Sy/FsimDbU+ch+JIQmzDItwfAJ7x2CYpnH0jsxQ91j6zGhZumeNsCm9wuuuzxbizxaaRqMx
JWMsHZUG4IhAd2l8xfgMAPgkm+I/3KPt1s+cB3bZT7lXq1VgmmwNjgOxoE/VGBoXcdtvl5gdZse2
auUhkLqzMCOa0tzYjF6/LWp9/OzH/9r41vSzc29n7rAsgXani0lFhdFxGztGurOLATc4qt/A+hLo
2TChzq/Gol5dTVuioObf81wE9Pn0ZInsPuksMJ00Lm7IrcJZWFeygNNQd8SHwVG+XWbkEjok6wAv
Qys49YvhMUvkgVCg8aUzsAl7WhdKTdwtwjQo23BqdUZrb20jhkga7ysjqHdI14CIIFjHqwloJR2a
y2i8SH6Y2Wz73SiaLhKSj9UedN7XuUYExHE/VJ1O6W8TGpNhzs4t3eKoY/tjFrgrJv6tZFnYTZnL
Q9Ak76kJWH0ukh28zK0/ubyWEA+2/ZRjQdP5CQw8gGtVeLHqwn2UmUl0ppkAQBT4huLcz3Yi4KT3
4MszO54/S5cEBt8XxIcWIyouXubBUjnnwiOt7sjij9NJLs+awR0wSD1/MghRnhmzER1xLLvCfeqD
uT/xezShGFwPPGeuTp2RtbtuJZsaC2Vd749vnsnMc2KBNyBEO3awPN4XkRH5RRrb/9g6r97GlTWL
/iICLJLF8KocLctyfiEcupljMf/6WdS5F2cwmBdDst3dbosqfmHvtTksH1FEWht34gUeFTE6Tv8S
Oa66jrZ6MGRun+M6f8hTeqWo+Bv3wFDzQuxdK7ohbVSPgvo0ih8y8ezBCqiGSTu4yl4ZUoiTnQRk
b9horxvlcDOoPIYqhdh0TtgvVGR729IlaH7AMoHbEZs50PhkaVcsHgROMQq5C9TeX01K9LpaF10n
A4ZxbiS4T+x+F0J4uExDwT/WtY/cxdC8UFURVHlKCSQ/FkY0XcomJaosm1f33nTL9eOAAUEPsBGy
wqk2XenOWdW9QeDbB4x5dHVzKhhTHGEmvxha9dVU8PqYxoBRbk7vENVDIVSwbmSAcqF87GpCVBuz
ODkN4ZdtVh5zLcpeAluNByAAqAOkj8o1mF9bEubZ0hbpS1eEct2poAE+2bnHzImZ3Kj6pEWJ9TDR
uz3cH6WKSbUdIZ23J6FtUwdJkZvX4Vm2IlpUmuVunCYMzx2c6E71cqmUq84jvvYDba/YZghDHj10
f2zwJ/+95h/xKnJNk/E945UiSshx4a3ytJ5o1jCxiYuIvOQ2f5uNOWDR+LrxlLqRzbaysrpdb9w0
R1Yr2lrvMiWtd7k/akbtCTamcbh/ipQIbRkMZotzl96rAOP0+c+jrHQfBtfxZtyEtuvi7rn08Urc
P+iDR56qJYwN/7v4eP9cnICmsONIX2t5LvdsvBFVd6K8joP2Rh4qs0caDOitdn9mwjWcWeBEeU/+
Obo3lFeSHon64zER7btK+TFkrc2+mqw++ZNtPnfTuFNsQj+cOI+3RDyFJAmI7JgoU98aebMWXmC+
BFrWPVk8c/Wg22WmlcNmSm+xiKwXP3PwsqgfkWbZk6l56YJMau1Az6YfCmtGLSYIKFqkp+GqDIpp
F2vdsgpt5G4yHUixrZx8I1FLJOvQZNSW6J6ijtYl6wxPUqRwrwskNwxBsgrjAjpGkVQFSkveIbrs
Llz3XIy9FGvRu+qpqormqRvTs6XDbgTioe/T3AoetWJkudiW4yf2WBtHqsT0SeWwZVlZd6gixoGB
QNY9j5pFcDzqi6M9P/XjMlzXoWttoDK2z5kd1mukPC8guCDVz98RdzUkF6md78/u3xV1VEGGUT+N
OqsQx63t9WAB8g1UBWAZr/F6kg3KtJT7KmdwiNomZWvku7xXDQCyi8Z0mj+9/4UhSfxM+oi8CJ3h
k62Dia7U0OxjwzEvyJXksowEEeSsc9ZB6vw4bDO/5gfefx+4hqm9VFb9pGXupnY6E27b6B4mL9Up
13hqe55EBKtIiHWHbUPW09nzs2FdDq35zCqRNirP/J/ICjEOlOOKkKXyZKPSXXmB7x2x6JQ3xymf
Xa8292NYZetybO2VZnNO23WZfkiYM1H1YXWWDkwo55c9Cy1YfJ4TIl+5+HmU+oY2F4QRAm2zP7da
9T2W0t6qYGww/vRWcp58yowEUQlkUVHBljbkXky+RO8hJH5G3zy0rac1e/BzilzfsF8lpC6cZNYU
D0Jk2GD6Kvsx1VE1jnemYiuStdHkcpVMgbpUru6sABpRas9PO12bDvNCqTE1AmScqNxYZTm+wwf/
8aBLzvEh5clym08yDbKfxNU/2lnzNIReXlxo2KND2BH1OJWopNL6tQZD8aQ6pNRlLqn56qa7WD3p
f5D8meXhlAIzI2MPNZPNlVXUzFJR1Ws73wm7G1VgdpSDnxE9GQ5PlnljIa2fCl7klR7p4Xfnccb5
VvwxGd60yYJmXELFZOkgJIBZrTV3Vtrxmxv6NtwikojH2XjqrAa/Kj9YeUi2VaG+oX7UH3qr1TcJ
zcQ/j/BSm1s34ayROi9/ZBXqoyqNPcIZ+7exyifK4UCUya31zfDUoLNd9ox6PmXfvLQSJEVOCOUD
dM9gSdIeGS6Br+E045FGRPA/n7t/1W3EsHeVZ63yKvx0o8D+1fJmp8pWflBqs4gx223riYJjmRCr
dVkbBklwVvyuu3AuKmP8dHM2v2iIj3Y1BrewqjoUz/yYgfU6moZ3KFxBnlfqvnedjL7nBxhiuovB
7DSfDVmt6BLwGPU6rJko90O10WH0PEJx1paoX0+JxV8r40JeGHbMKaOMzy2+upV6V19pRqBl5+jq
ayZUGzQdTNeGTF1jCxjc/Quj3lmnRtKlzoeVQ/xgHWnG6f4MuU93NrXwYf50Zg37QmIkTbUKGmFs
UBlEkbWbLLt8GC0tfhrhTp2SRgl7G+ft5n40VuzWHv73IQn/PUzPdkfpWxpGebEqZEj5oIazgYed
UotZQNaTiRsI3BFHrc6Z+FCChSRmDnaI78JPjFtXeljkbI6h2Gj/IrBA2pq3CRg8w3wD1nYgXMp6
Uolt7LwRmbhThBdFbpZVeeEtGES9cewezpehNUii3JoaNwBmR2LXBC4wC3b3z7E5n1aV7hovoUr+
8y0Fi6JTl8FJKfuxviaAcE/K7Zm0Y9M2yJEEm67FiIy5GX4UY948zUBHoNkVwce2VHCkKRxUN1YI
khsWZ7qVrdqiQ1aYVB8l6Q0rLWo9LuZ5kv3lZgZvB0unfye8Zjk1ytsKNHJPfkQSTMIS/zvyfobQ
nu/9RIApEI4rqxLNFiXNwXXSn5jEmV+JwaSOZ/dHqbX0AK2NBFj5O136HNOVSq//PiJ0JPu/n/v3
q/8+mpkflGzGsk19/bNFyOAqP/rlxsNgo2u6J3sYxl2o55Q1DgsDO70nsMZP9/u7Vbv43Zkc7Kb5
LM5MsChwjZ+iRL4AZeM3FtTju2m3xFQ0znDwKjqGghAFchyt+mqS7XEM9e4GGK++TiJWV3rSkVY0
5qQnVVaPyE0hp2nyLg326jVCVHNZWR6jUwvDW+hZxsFlBUlSh/E9GcY/D8R/H8xf6urmQ5TqRGsZ
P5WsPs+dCFiSM2hkzx/QQGdSLjvXLwgHk5IwMwPhtui2Kpv/Gp+9XNrnv/R7W+V35ktaNvZ1ftZV
dskOYpIKqzLZXH7vBmc0ZgEwIox6eLvHxf2pxZGI58VEn5wX4AvXlOP58l5RBD3nT2MI+3B/qxIv
MV68Eq2ZHfDX1qNlH8w+6d8aspnaaHynP0G8GjFOdVeYuONzP1dnbZwlRzG51EIGeo8Wu1+YoR6x
9FMVipjcLftp4PQ9+ZHK15ELpCvMcqYjBuIRB15yG4XzjAXoGc3S2nJayN7iXIABYq22g6xovpS+
5c9P+romidYf5J7EhPCcO1ZwntykP/Y6d0c66Yqt5Isa6Lyz4aOoXorImwfDaO/+30cW+2yBzOQB
SU66LaEtbxy2Dh+O3u0HKTtmBp7YVxNjmLIqT0E5NotmfmUqGfzvpykS4nkLhEBQV6T9RdL+iq7I
MMJvcpfzdQP47JCy4qqiYSJzdXRIVU4c4sGBMZLJA9CIPZ1QLxhUg5UOtn1Zwj7vcmNnR+UnYy5E
M73YoQ9DRK/UijtcuO09RNtTyEi1q7r+Fekwp2BHIpGiAbcIv6QvcXnjYLocuuBFIj60zP63Ge0z
uu5Lk2Rb3244EMYVPIBdntPyZWInHXzaMvgcExu3q9rWlfrWNDdbxhFSpTwv/jCQdD3tC4thu7PI
51nEXMDreMLHSUnCGAYseqgD+SOFhNlctFJG9FToGOJk9Ldgma/nvXOYcGsnUEO2QK8Z64oVJW25
0So0XnWwh0fTrHWSIZZTSf3toTbLEizHIrYhJq26WQo2sT6w8cZiMMLYbDMDRRvqsLWGNErdgvQI
W9xWFcMDUJUPbd70O64b7VLgE+TI483ru+yjkfO/DTRzzvhpFrVFXB/kTtLhc7NYC7SGWuFFR2cQ
hzrxIKZqSK3xbm/KwH02WhAbusHY1GACAKqn/pKZaLcCJB96YZ8lT++fnaB779OPuEIUGY452hh6
mi5ShN5FjCZcX70DVrE3xfxfzIQFN5McIN1Dh2Hm+SbpBD9cRO5sGLK9MyLm6rppvUYJrDMfCgal
f1ptGEMG8+66qPRipRFBYPrNgpA3WhXN/i6nHvtp2Yo1jfuyJyJ5o0XTN2+BXeF+SzTTyzZSxRE3
2TWt53/LNFneygQfzitFrb4xKIrF9NXrQ78vuuwBakwJRdEMd6q3r0VdaLtCYNuZYLMiumehkQj7
WnbdZxJ62qoamSNpUc3lnAAKkt2nRb+gBW2InRjjmgkmKdV1f8UeJ93UPUucxo5+c7crVk4NqUbh
cYqIkl8YBsnEjjdsh1mdzwBi7JiI+m2/0kPFKNKUkOpzdhz4tEJxyMpAotDkvxS73g+BtO/mdA1q
3IbcGcNtOb4oZXprNrqAgJv6XVn5c0N2IIIU5GVkCGzRfa4Fru2dXmXhkmTfpyKz1Lb18RXqjYuI
4c/Eu3FJ5Fyyt/M50SwfHxxzdvCZ/WOsYyaRqQMDRm1oVHsuXzM+ctWcdbtDyZQX6zqiRyQbswG8
Uz+kuX2k4cbrZQrjML7Uvec8mcQHLDpbEaxAHeIEvXMtXWBBZRLvIt+NLrXtkk0b4HnO25TKJMPe
QixGuyNwXBvAzeFeOUcdIrcRCUuW+X/buVpx6npb6yYiwCBPPuukGlZ+388xcODtQ/KhXU7obKTi
uTlJ8SdjGvzoIt3w6iQ+OfIh8kxzkxO/sc6RKz7arsNBreD8Di3D77z9wjIRb51UfuWI5vddA6ZJ
A+MAETRbOmZ38waOQE14495h7VUXZE67U0xoYEljbNOsjaUP44sdozYFRB3ZrX4dfG2bRFyUPfYU
1YozMxTzGtuGeUV9h32KaySr83OOtP7aWplzxuSwYUDwptJ45FhN96QBeteEMLuc0REydXSlcAFd
dibIVbKgKvY5tRC2P9JZynpsbrquouVAG/QJpO6KZg5wDFKRdl4n4zO7ukWdfwpwh+jhfwGhNE/3
Dxn6b9vQhsv9Wd+mUGxAEuzv9XXU6eZhUu2338K0CxIdrm9NLUplLR8MW3Lo6JLjnJTsF3OK/9rA
fX5DS18XeWx/yiz6aArtCH3OfOF4Bsyszea4+aapO/3BkkUGCsELydkbijO5ObyP2CG/cNdYRkGc
/ehdS3z4WPNzuycps/iNtJ2fFtMPyUoIINPYfICRpS5Z5KcX5vZxqH+Crct+0lB9xHQqz//pwvTx
tc9lh8QuJsE51dTcqYX4xxyfGEppOO0+TnGMEibbbe8thB6TesboyFrehz1pG8NH7NAnajZVn93F
LxNV5uzk+NK1juA/pBkr3exJA5vnKPeJCq7AvF4onb8Jy5PG2pU4Is3JUYg3DfIKX/8pAvxFzTRk
b33jQtlym/FqccfeRKosT2jg1qUJzgNaRX0a9Uqd7o/uH+ycnz/EOQXaxt6bVju88B6tDqVZBWs7
08QxTgY2Wr3PJCZoWDDKkYPfmUhQ50AjQizKybRDBrtUk2PdLMEgGc8Rhn5/eiARNNrk5F/Mzbmb
O4yOiP1pwG7NkyXY2CzH3wbYCJdG1BbxC2iYUjwXC5fzdHd/yqrMeqSuHNaEusIRuleEUX1AQ2P3
K9Ebz5bSm10t7Qq7AbFNYVmcuUHQBd0fxv5YnA1bfPmWVeONyugiaI8WYRCKUzx/IHyThC5zNt2A
VtgzYRgJn+ND5A2IRP99fn/kG0y0MbHBPgiqs0wq/+H+wTX0/zySZXfW9FEc7p9Xrsc98v5TD6bx
5FhmAxDQa5i/YfLiVj6wmpw/oKDIALLPFSxjEKgNQfI+DLZ3m1mee9t2kg3Qz/hzxhUyW8RJVUv1
mGXylZib+CWG6gStZ6h3fRZGz45ofoyBkRFrA2OVozOiArD0HbZx4+X+dMhAqfP2upHrwZ7J14kE
K2x5Q2ZX7eMhjJe0D8muUlhUQyGzRyecil3T4O6NjCR/hNZHnHc9eoeuMrdGVQzvRUOAZmDK7uC5
rvZoxZoBP61UjKkx+fsjgjhpWd+lloO0DOrySTKY22ITd/Z4Y4D92ketZ/V4f5QX5E+NY2Af0aqY
O41h9LJzaghR8/wpGfPwfH/EH54RjsuqNxEqmQZx48nElg75bHVMzAbKD9JOouoBTm7uU0g38pN9
PZnPNtejMmR8ZOdZokzKQvuA52ObGWTdKsqRt1qzfllRiD+1854XZY3GMdceNKU5r1rSM7wpWB8Y
TMnvv9d/n94bYplk3HECIs6btt3BhxAfrnmyVTa9j4y/9hJ46NrRJh2LWv2aMIl8qtFrLwq7rnaj
5/5JjcFEvpea2ypNzLUNxPotoCyOyCVskWRt/h2eiiLbIhjzHqRNlVTF5CEFg//XtbP2MUwG8Qgb
58+9UbbgQ6yU3bNMMy2BUFXvoLt57E28fDi5kUPjGHna2uuA5yEOMYPKnUfr2XOcIZAsNTkwvDOz
ZwdU3MqK8Hz0gXYxezZ5RjBmP6Rlr9g3y4+s8hRMQgsCQIElPqF9wCvEixeXngd8vSRFbR4jzudj
18OEwX3K7X43GmW9YwiR7fDzRDcx14X3ttnpo403Ff6HG43WyvV4E9fT1R9Ia/OSrHofk+hryIT5
x6nwG4ctdy3H8mbuUf0yuMGh7n1Uc1hI1/h1uufIGsQx4T64MOanmqbxApD6aihtZKvYfBRMeU/U
uOyGC8f/nGZj+zw3FKJtlmUbxZd/vwOklP858B2mIHPhnze8MMJuCQnkzQNzeUkZob0CF3G6tiMQ
2jIe3dG/0rBgW3A6NA4pA668348pFpRo7kczV/ICSWil/xxPEwfSB7hJsTLAALF+nzXkdqwulHrq
wjRcUlvNra0a6bdR8nK2jy3yzGyc3HWcjQgWSijcU18wMHO0IdxypAerpsz9kxg6XnQqvlusDcFS
AQP5HHN58qXFZR+MqD3hbXF6JB4k3vnqx7JsvDhahwZ3bJf3r3FfQOYbN/4hCWZmQFUYR9tOchRF
2TMT3Bz8UJ39AMddgpXBbAkDm1zfPn5qPFzuuWlcJpyYK6P24X4B0sBECphL1aFECN13W98YMNQX
rWS9iPJ1wCS0Hpz204CPtetDXA9KD/7KVjH146/wxtHaASyRdcBGIpfRwm4LynZVHXxt9tul3c/Q
mbdxJKkzxUXfpQ8k8GlX2Y1wT3UyCVHMhA1quaRnUGZN3R6juLUXIzgYm+tg0Vm3UE+6zVRwhtlM
etfV7GoYlMLrRoiVW1VIW0cSK3oNuorPOFgm5QpTM6hgI7oMGV1DmDpvLKUVbn+U7Oj584XzPHga
nmpyEeO6j9dgLlPLIvKM0S6WP5yuvC/WllYEW13X8dAAnlxko78PuMct+8mhF8WK0odRtKgzZl1B
H22R31e4vMSr4RqkSpLiZE2Gfg4odtOJ4DUG65/KmvG4/BYWujuDyVgHySB0l1To085wrvWEPxcl
525IoC5NSffgARB+6EV4rbni9lZrzZlKDhebI971HpM+KqdsZeqIi72ShrXXjGnlZvpZ1wyW/XY5
bWjXSmSS04rt19oXzlPA/ewXcVHqrrEuFQEqG/lU2Ia9xVPVrqu8VSsXGE4Yo3AlQgRUj2PCeybh
cZijFwCssZGq4jWUcLDrlTbQstSXpCsQ37u5SWybZJWfQXwYLXrOGp/aCoUZQ54SAVETiqMwCUgL
mzMy/Wafta9ZhdCJEDcvSk8MC4uT0PMzQbQjlMzqUPtmuw4zshXRVTHv0JMdfvhvTVZHP0IYB2wY
TOzwpyPckUm6vvEHdqApi6q0FD+BGWxINbj006hvc0j+CdfAqm5cqO2htcsS1CWiu3r0ifinsD9Z
sxdW6mJbwCzYePFjUHF1x3w7Mvizx95mxga8DmbICJQE6I0Upb/W5lqM6atCx3Aeh3YnQcREIRaV
0iWjws8/rbZwGFToO2hQa90aKozlo8mss9gaxuSsjQGgd3o2PVQHmoZFJmjcWeTKZ33Nb7bV4O+g
Kj33FWGEpWzzFRVnuSgAPNFK+gcgFgsOnnxLbiu//5CGEXknR4X4k+fR2xBUDYIywAOh3EURmCyA
Et3SCQ/ZqEF5M+xqg8gX8FYVfHsiW6aZnp6UXaAVb9KHvrMJYBvnIrytrgjZZnn5SMIx5SJvpSne
tJ5j7sIi3sqsNDZuylK/n1zqEWDxm3bmhA0vqiIXojbBjw56M25Ca+Hwe1wPE7ChfNLhpCN0TnFx
64AvU/arixI9j5O8DCHB3pPR66D2dUb2ekhOzczVDmT/UEUFDnCSOhxD2wt9+pxjF+zSdvnl0oeQ
lOOv9JFUdq3T7TPV1U2KqN85tYrPjqgQ9oOZNKyOcUpHv1EQxYKxJISo0JB2luo/jbWSvJp5DLy4
ZhbSsNf1zb3jOI/YBPxzilT6jGj2HfVTsdVRJPQ2txpQ5HgT+niPlfJPWvtnUoOhRFnuuS+cd2h2
nw0RyK4/AkBIV24pf1oHLQp6pJM9QQDA5TJsKQoJoF4QIfxOFTVuTVQ8vE9ugek/9YA9d2UN/s4I
yCoonCfwhp9NiNvbK4u3One3joS27SYoVuySVA/5N5kyMFyZs61QtTJEKq6E8NoIxsCIlWqT4+XZ
5aEyT0bvwmUiDBIp3ah1f1APJGjrXYTNk1qHfvRcWN43SAKgudG6ZXSzaPTEXbNEYNhkwfaMeLvq
3NIMJ30zk+hPgGo2tDz+5xEndIEKqnIteyU6Ab/Qfc8oPKPqlM7Xpmyyb26jUJ2gJ3RGW2yS3EMc
Q3W2yI5lMTzXpp9s9Mp+ZymxCTu8joI3d1QQ5yapddgrBtYinYLHPqpWtLAXhpSHqnXOvnCxm+aA
S6KcF8I9JtaGUuQlRdq/qSV5xeJOJGsTdvvlsUwduGc1OaOWvywM+4/r4htv9YpJuW7e2uqnjyFt
94qeA7nkPicH8YksEbwCZhxTSxnxQ/Cd4XHeFcp+ghO/mPQiWVLqcFPi5TYsZnUGWpClcvWTQsmT
skaEFA4hiz8EOqdY8l52HABT7WTBVCFloAN4vOxRuxdT6iw7lHyLEf7dMa5r9nRBuJm8tqVV7h4R
x7LZNtjhkAS9N7CIriA4P9TDDNt16wEmYYmcoAPS0sDNYlYS8W8U5At35imIqSD5RXcrzRO/QG9M
5j9IHMVPS9QWDiLCrbVQARp1EKHONki9ASdCZnzFBjbE4LFEKkpqeQssXPUOkamZ/maGA9rvGY9W
i32XiEM8e2ZSM99yqfP+K7HLk4wSbvPIvGWlj/jew70gkBMzvwVuBf+lYWXbE++wJTkMtXmZ0bqZ
v5EXPsumqllqNquB3iBzsH0goMTumIOGrSmKpto6ZEbyPSjPf/Bbf294RNvrjPwbQoQuY9peZarv
I8EcddKYBrSCAzdUTrlko7udLPBhXVTDAGvHdW47N6uG6OYHBBC0Y8MwG0ikYXjBI/f++R6TAzEH
/Ui70jGJV0g5Zb7yDabSopJru7ecHct2nBsds9nKrN400uqfBJmY3Gc8FKaTxffG42McJvE2Tozw
IZRuumDHDdJGNX9i/LmIEqfipUrf016zTwworGxfxRBShwk7c13XGMWs8aC3LvjCsdZXDHsUnEku
XNmOGMQb8hri8FQY9OCYMDTuc8tMUTLhNEkNM2IGi2QsSdRetNbRpQ5cd8Z4biqs04WHRh7L/x5J
WbXSlMQuYceb+abHzB0BMb6ElZiG395kHOVLAqv5d5bFOOJ9Tt5jBR4ud8VH0OnfbvjBpYkJ3IYh
ZFRzxIA7ZdscT4zhyUczsF8m4MZIG9twV+sCgWZoH80qecaWRyUymczI6wZoNtqcPrGpy72fcAL+
OdbIrZL8gbPtE5UkYi/vN4Cb6Gc5M18G4wtLOgSk0xRig9RgMznw5IpuPTXi1SoptiblQrvjWBEs
ZkwXAn9E+m6EwX8JDt7ImIPrQ2M/ojR4URjcwi6GGRXB2e7i5CnqsfOyUMxZy7gufqB4VPlKogtP
kRJpGjHJIkP1g97GbbSXEW3c0g37dE2KVWQ0i8B1moVhU4cOcsn+H3Pm0BCX3uabHrATk2TUYQMJ
ebyOZIeTdLUSjtbj11TF0hS18RCGw6sTsByRNRgVZPF4VgLUYMLBRWwn115pyUH3xmyNRXJapMHw
AU1VZ8sZr4qKsTMiMX3TVtGzaalvP9XnJltddBV8peODrJE4Td1X4wB4E6x0lj4HFcUUpJ0c4TSJ
S4IZH7JkuYDPBkLd0Z5LfM99YyOIC85+jfyxnUxM1lR7WEuaH7fDz1PVLgFtol869XOSpdfUL95p
IOg9sI/YmX2WY0gPjANKM/AAVvCOau5mSSB5M/LCrbyku2mIRJKxsLm6vWjbgbPikJOgHmP7Vg/a
c6IcXtceA7MajGzVC3zDSIKSGq2Vo2scO5ZrL1oDqC9ZK0JDmIzBESJltnyN3QmkVhFkezWf+may
iXJHAxWBeaVHjcTSckGcC9aGTuyd/VBXt9DPyudY6peBy831iBImGALYHQ00NUnM2jfNds2osJJV
1Jwa0dTZdnDEOU/MnyrMsK1EDINzUr4N60J4cI49uQhWta7dTG84uLrBoWyZ50HGL/iadkge9r3m
Pcdswxd1nn4ST4J7u8PRJhgqhOZGQwm/cPYOtGWyf5pZxdg9FImNTLqwjo4gAJexPb7mmrwl9OZl
sIdD54Hnq/awVB9w5CmAEOmtRWS59Fz7WFkGVxiKPMqTZhMU1X6wPmx+q142U07C9NNHcbgQEXAo
zx34HTdoDCMFTNSoIYxPKPtbW8MtC+IICpHX/VFj+0PA0/0aa2yiXfMXKS4kg/BNBrSlpjGJyqAI
zTReOO6NC6beIEv1ce0K7dlkPrwaCsQLES4vux+PNpBB14/Y0bD7MPv5io12ogHsn7YGb+qTEQKe
7Lpq3AeTv7Pc8kdSN3WWN1vose83TnWD64wA1LtyTxy2PXY8t3d+XCFuJLjTJOjq1rpxiKhgvGLg
OUnTJN632PoVfautqU+Ey2vdrX+tsQexI1W5Lay/Bk4iI2rlPk/HV1N3PziF0Rd6K8KHlorVaVBV
j0YVt9+0xyEmEegqqCvDhCAHnzksHeCuhlwZJHS0bvvYaezsIQvm/DetRyPCHSya8VLr7GmiZnws
Qm9FxcjlbuV/RgBWa78iMMfX0cTEOnfQiUkizd6QpJ9j078qmp8Fqzq5ZMrOZYEcTW9RyLSsJcc3
K2HVqdfemxydLyAVfx0HsAd/Xz2ke62OfmGF2IsOtTIpcm+YXMmF0y+2LoclOESR4lHNyWp0QOHj
GXyuYu/L96S3Tuu3BF39ilyAr5jIZ1B9wd4KjB/Us4AkvBP5yNmS5L8JGQhLP7qQoS/fG+ZMTCjc
Z7d7tZyOnKdOnRrWBJrPcMzTWIDHJpWEWRZ4BGzEGrUHSqujR8X2wEoSckQb7bgpCxpzljdkTuOm
x7vVqZu08TeizS1mSdJmCnDwcTCsoEhSeXrIhR2xRSCTPzjKeYvKQ2+JazHoJh4FdaSifgQPh6U+
cAH52GQjevAeXQpdN6AyJICO5bSFj0dRsxRfnqvt7YE9l4BytpURvkEJR27T2sEmDMZfxQBjsngz
FRxBqOdOOV7WssRlHni3VNeumRoeW6cRazMgBqNVKFukMv8ETXyqg+4xgYeoyeQYZ/4fqzoQd1gx
w85/25AqHThVwaCCDu9XBSRIFj0cGuUf+rivV1hMVyDLMaLrMoHMz3ibCnjrOQPKCy09Z9jq5nuq
3eY7Gxf7NFEndFAbfCM6zsbdpOeuOGqseLFjfuaBeh2t/BLa8pzU6XeCtSCc1V3sKAMOMX1QmCxn
Y22P3BfkAgYRqoTa88nP6rkPWCHUc8waiIJJoTdEujSt3zEaLHpm5S1Us8gUW1ibVJZC4/ZOYXC2
0+qjvmqjxeaWOys602oLGfapNBjvjEZeMZt5YMFMBlCj+jXg5VvvgNTJwr9kj2bYCGHcGGLhDlR0
AS6BaWIBiroFI2tWoWgEHhK/AsLEEs4mY9EG8YcO2rzNkNQSrwWhMr6UzN0WnZl/Ny+9sXZCKo6p
JWFA95Od1Q/cR3ze42XNcLYOb4RXDgvEN6+pV5/cpH3RM69Am+J8STN5hwRC+xaJn7QEaGUU9mM+
cMB3xBXa0TticMSVMaaUUXQ33vjXNFcvNZEmGGzpSubkvLHFjGB3ZA/Y6Wwy1xCWlR+DRr64FRdg
j8jPMSiqEQ3BDovJPMG59NW2LGf99tFWBX4g4NZUyZscRhVzVVT0Nmm3BdREF8zWVh+q19iJ5hQ8
zOuY1fd1ngFHyZvN6Iqr1VEKDn2+Z5AKuMbK3cXk7uFbfYK216aMlZOmSKtIk+/SNVZF4/grmbD+
l8ZpotykWQId4uSgnHL8WGGFtN+NOciGKFunwVvbdCe8KDfbnFUGvvycJ4Uuo+0F2mMUqF5DqPgG
fW+c/+hCe/I7DUZN0HswXFYJ8T1A+HuM+kgHVFcevDT9zKCCYJDF7DyyRcyBZB+04tTXjUC/Pz6O
Vf6uQ3pdK31azxpb4mlWzNuO/8PYme02jm3Z9lcS+Xx5iuRmW6g8D+pFNe5lhV8Ihxu2m33/9XdQ
kfdk5SmgcIFMwZYUtkWJm2uvNeeYgWV+yLRctcJ/cGouU3U7dPS+4GFMsCa7kUgn1LZo+YrvEgFO
38H7iFwt3FhKAqeiuJpSoNIQbMEl0aSNne9qJd4nuvNqMAMy6djGbXKXNO0lHoPHRFNPEwaX+WLZ
VdW1Rd1JSNj9ULKy2rHchnSxSt+61/DcHFxbKaFcndSEfQ3XrU1gWN1yIFmjmr7pPtAD9geGqTAB
yoZUW9ma7Rq35Yuc5YKlVjGzz/KXrDIeGpWTa+Siy+osNxFuWKape39CpZwbd3VjxfTOceM7sFdG
9iwwPl9Hl6qhrAhlC5SwW9NH9xDF6zhDxvdW+0lPqORsBqoU6f52itIryQWSDqlzysnDqBEiHYs2
fiso/azUOtnk1q31PqY4VgQ48KpnVY87L7BAmOf+ynIa4WlJtoOrUC9jTOnkGcJNgsWUWQrYp+iK
buvaF9bWGdV9pdsfseXv46584Hgc0c3dycKelhHINQyur3qUzbp4KqgY/5M/uqtRaY60hchSaJmJ
GqYLIUUQ0ud89SPRF4UFj6M5DB2XdUq+l1bqH4WB1qLwUfEHBipbJouB8qwKTpSKEzTXeJSosmc6
z87oGuhuTIcKKIBfr0IMCFDg4j1gvQfFM1bdkw+zBvb7SVAouVGrnhWLjz2iN0wHTMPBQWWrrOL3
h9H0lIQdsnfT47Pwid4d+wG+UlgQtAW5/mXa2LOSP/YJGudoYKg++i783QrgWT/3pyfrgr6JyZTe
sj6iTek05R7tCy0/3z7Pr2MYCJcF3thKKBHFxFUWk48AXoMVi5S/BFgavlOE8PN5EdCGC+23wI++
lTE21oIrUJYW4LQ62fDRI7uqoCLo8wh3F4uTwW5FsYDkmqQPkK4URBllKy5sXBnHpU24E/SRAL50
Uj6nCTHr1FAf0dSc2pyBN/uqBWR0qLF4BaZghDVPdeEbLl0TPhmMxdHwJruw+jbCvmMNmqFK7lSt
c2fgwK0w5oJtFhiJRpdKBGoOCAws0o0j7yatISjAwKKm4c/AOF4KwgMqtHmDvKPInf3ARC6Jh57V
kIaS69UGqGBXpewqsvaDOmUicE4QHI6WpNoWsXlVivHgyHqTB8T/qExLaY3HhKanRgCLWEaMqtzq
fiqOZdF9EM+xKWe5h5OV3dYlXzKekl2BTRhCHIIXritmqF5pSxzNonxyDXMPQ49OJlFSKKxni+/a
KjRAFn0JNzAwfpTRSNSVeu/GgvdMYzsKXKZtshc/8TnVaNourNxzrfCu1JX3psQjDrVLL+2X9DMt
YY1Lga4GKPkOI1K+ctIMx2XZvzrZpXPa66hr9tYZ9Ic2NOUGE0yCbfFFicEdOOKhjomsRdpIlh72
8l57DeZA1tRoD2pewNJHgyzSIWCIVD7KxiGKLXo08mvm5u9RY0abWEmPJAKDtUIAuxRtxs6fNjcN
GucDv+BSj5VyUSnqF8EJHNhRvQxo73zokctMqV/o+b/1cfhIOA55cvl9MBKbSlYvSWVcr9SI0Fap
vd1es1Sf8647sU3HcTTQXlLO9kT32ZqZP8JKPyc+y55LDjeKKvMhxT4++jRUpCtN+vrNm5uH2RpO
hiR07h6F8wXnD/5OpPl11x1KoP1Yg7MdPntAEm75aLntEgcPsVxcHvUaPA2lUUiCAein6JpVuIh7
PnNcBlt+ZmJabMNLHKZVd6zc8BVmwjVroHNFpf09wmRiYOqa2qkmgaxTEqLlHf3Ywdml7YX0MdtJ
JfmpTgy/hdzpCu2/xEwQx+FFXmDGfSnb8I7xJNFtLAjaVyHzt0pWn4EK0s1m6yhpfUJ+OCFvrxZt
bX31GRKWvKLymRrA89Z4h3KPAOwUxTVKM1UC5Br67pEuDbYaWIdj0m6AWDwm0OgSnO8U+A94M/uN
CQ5JxxGiobIw7tUYPwzMwmxHaxkPkcogcEwvY/pgWcpV1wdaOIZ2Au0y0LdmGs+Mgq7JmcyUJXGy
7SpIw0e3dI5sysFS+tqJqOQnw1E3BAysIDAou1lCmmAbWcUNPbbASe4xTjvUhtM8Itn0/rC0nWFR
ogVYqXp3rbnf8Zuf9KIOPT6EvW8rL9JR9/OJK82XXEOnTVIW2znqHIuAYJdzfUEsPDr0Trl05Bgv
HJvRlV3nD8S8f8IEWOcGPCwjByvOhmfOhC7S/A7Ny4eZtV6mwrGpCprPSRxsrCBZOZ0CebhHGtgF
F6g4z3YafBYagMFgmgvvnGLf7Z7GcmJrEj9mA2JLdEiLQB32XObsRc7BdVmHtE6/Yn46ZvJoZyRy
qGm4tKTLaeM4W1Ru+nbEqVqbFFP5eJr5eQtTsL90RfTgF9AnKC39Mnvy6W5Spvob4CmnNDC3OqSv
2mnuIVZdtDT6VLEZTvr0kRGTtBRm/cJ87KIY2oUZ1aEzybtv2Bq4eHypPlY2VR5FsfOkG9nnIPBI
OwxvhjnMI47aJ4WCcDTsS5WyJOl9BW63M5LtxNCYvtiuQ3a2JaFE3QSESdDpWyr91L1BoV3glV5l
tWasXTS5xCaO97VZ/GycC7yrHyaqMmBKNOiUtPZCFkPyuB+6ceuqyaxY5KIkEC4g+SbEZKr3Uedj
NI08jbbHKrTA9ROnsC4a7h7Na5rnd2Sucqf1IIvwJRzZYfdWvZ8DiF2UpxYJ9y6Z7Xj/kk6sFdoE
XPy5WAwT/TApSTOANm+tWKfvEltZqxohBk5A25Lc68MAMqjIP0ipqmLzgsZsI5qwAj0eHsymffLx
MDrJcK5jcImtOx2zQrkztsIhpE+mo0KviJzWukOlmJbvjtJciA5S7+AZHJLCNs+239HykeKSfjI2
5DWXZ5Yiwsk1/VIH5V08gSK17zF1IdG1833ZhaDACYbCJwOkSulXhLCi4iMY0CrkXuTN3kIo6o/3
wiVeJTB5p7MOApLJuNZpGd/Adi/m+OlpHJIVEAoa9CDde2pdPjHRhBoHS1kX5y+R21vYq/Od0sIv
LljFVWw+2HYRyXV1+qoB0EsGQEdDwvU0NUeSsfA6d+WwAXcxqy+6p4adxrbRxnSXsKByiYCeHbsP
OgXvJpGEE7WvJbVmNTEJlq21EYmiLEfZnFBtEhbNdIfL9pO04dTYJjKsqd3Pqc6gQHbZQFWVRNaj
rdG3y61nK2FNK1nTsIjMaXzpNYjmsEYHLy9V8Ar1LXJp/cim5ijsotrP8wEFQuIqF3T58FhQAKRs
NYrUX04xGVZdQM5EodOtksx5cGN2I6c+JGPIhcNpUOIrs2971+XJU13k2qpzKnbxa9+aQqTcbzh7
aNANCIlagluA6ZOJmdZbBVaMahReILdI4pC2q99Vdyqn7K3sZbGJ+xxwjtCIDEvYQOkOII2+HHDi
9Ce4KDA/8fIzKCXzgZFMpfFsiXOi65OTsKf6bHBYqgqJv9uRiFPQfGxFsZHFnK2ifrUBDA28Etdd
JUpOPIsz2w7PcRd89sh8Tq1ae91H0AB7TbQ1Dl2SWMzpIxiCZktr/hrQsgsD+aNLcWzZOXrMutQP
RAaWG9DRT6qUOjCH7Cvt3XLWi0arii3RWBGgi8i/zef85eLD1kN2pfxF9PR2ec9MEBgRfCAGp2zO
o7j8VCsz3Uf1q9ZSvIaAklZU/l6nAyujxHH9AEaD4oGoehnLuN4m5g9LoUiilYkYQm+AJytfo4v5
g2o7XtIINs1wlU3TnQsFlW03TMaueWqiDP89IfFrLiCrFrga85xPl3yXBQUh+llcimNuek42K3L1
i4lGig8U3a46/2jrFkSLRTU+p2w7hThCnYTcb05PSP8vxMp/6UJs+9S+oJa/cN2b3zOT4FqkFoxo
XKyQPQVGF8D9zfaw3cKzX7BiwtjQYo2aHdJPlTvv6gvkoreeaCnkeswM/AR1bEoYKQ6lhYvSaJE8
mO3E4NaW3yjL2gW2QFZ6/zP3S23lJ4QShcFnHNEvhtpAlF8KfmtOquqbikt0Kj0RfutJh+BRgaVp
MD8LCl1bSpjNOQrHShTlUs1yHHIo9R0bcQ4K+rhx3F0gaI+2GTJG4Ig9tMr0ZxsILNMhJ5c04idR
1Z+Jou1sNM+wrFsGqNaDSFDDgfzQBjNn7L5nuM3pyOmzSOv4Bc3T2NJpdQn64gIdnxHtMp2SbES0
xBdoO9qVX7uvcqifhqbiYmjQ9HXj5jET2JLp79SrpGgQYbnlM/2usy5LXguZFkH/NbcEshnAGbPf
dHD+mhGViSS5aJnWEB5LUtf6jOwY2v/L3pye2RMYi2/6nY8ThotFMww0sywk7Va1TmoAPyMwiXzS
EcCQXx43/T26aCDoFCOND26wDL7LxD0wOjzUvErYBul9EpQPtCfnOmUK2KRX6fQcHoDyw8ybzIfO
KeVuysmhczdVk6MSGensxZjFOJmAcJinzNdhiOEVadoNGWsKZonqK4pfgxHfDcShFQqHC/Hq+OsR
LTjT04QpEjHXs1WyiJJoCJ5rBolfxzq+wDyEChSPdFHyai86akFGiBHNueiTAJVNpdDfccA2gFxE
ydKsDEDniNGziG6URsG5LLAoUYyhqsvqkvRP+ZCRmBk5jPC0Aub+JAd17UKu17P6ykm0SyJtpAYl
p02ol3bGudXZt9XTHy+t6WxMJ72baEeUhGCE8dxVx57ladlPNcOwETHtb4bua5ajL/Glr8lb9Vms
c6JGJ8SErU1bVlGGK+3JdFFD+VspTcHkEcI3BaYFwL4mcjGg6dN31MT0vNn+F+A7FWJODKsw14pO
1s9If5geMQFKErxEOH1Wmnsb9S9CsOaCFppeMusrNX6Qq7Bl17aB27rLTBReWD8WtSoZTFgPBUkr
IZFTpGwys+fKTKR4U2MuQi/CXwXDSb4ODi3s1r4Swo2qKinWlDToydLyfkAtxkuymcWJetMN4m4o
cK8BS3lwGjrUgIJ/qFGi7NLOfHYi+QavCbDZdF+YHWS+CMWKPnz0MJJDBJPL1mV0XZCuxJSk20eF
CYKOsBb439CcVH1kyMdI0LHeb3f4RQZMGeR5x07ODuARQXPmWqmGD8nc+Zi0oxviBQfpw5i/Jjs4
s8ydBEABgY7CjReVuD/80axg0SzdjPe2nwxPQMj1p+nBggO7hufwIqyNnnZEqfpmydDCZdye0d1y
9lEzvNHrGJmWpm/6MB4GeutdJK58wFyaVibYhWCO08A7Dz7vxZEWsddu/EgEOFih0jkhTB3Y/SLG
Cpgm1Fa8Y6JxtVplaST0hs0UCm3a37FurlpteiAAaKEbEj0yeCzKg7gk31W4K3t8GPCjSx3hV0Eb
ty79h1KlTwca4MdA7VOGgEl0MZynoRRgNbMELz56X81C628wlsv6uLiAvrGWtICVg+bC9QEKfih1
2/1huZYnY9oGDFMgeylTf3VS9rciegubppkTYOKtSkzPWwsmOWqye2vQcDGVouDKoQxrQQVyYenb
+O20V0Inf3EIHPRCn9ltMYT5m6anz6Mgc1gxzOIw4qc4BgmcKlWnZmdWe3Vlwe5YdvoWFKd+mgp2
v3oG84B9t4m1Na3OWVjUe/pWFFyD/25S4Lz1JNOtEOCKg9LJ8pm5EmZaK31L3cJTbbtcdlw99qnV
EVTxDC9V9Sytb1ZVhLLX7XzcE9/d7LuWLbhZbLHHGp3OsiaOry5wjUd4eZO28ERkmitjbMI7feIy
naTMeR3dfqwyW56KqoQNGEmFGSFCH3bo+R1XirUzUqahukJcMh9IOmP85Cprj2OWq0/zQSTBL7jP
hUmwcKNW8EZw9utt9FKZ5ex7w2Uw5mSfRqhtmaYQokrb3OqRWUY97niGB67mv8ipotPhPveBFXpp
I366gv0bspVHHGPstibErlBibCyYLahrFeZM37x1PhfVDH0DucaAaa3w24zgL6FkIN0Ps5vUMCO7
z0Fpb5OCyX+c7ZVMlsd5Ttk7PXBtJ3nT8FStIe36C2iB2Cot0PJ1PJsDki388U/gF826oS+pl5vJ
V8ONXXKA8jpaIZujNu6iNTTXeW9Ja0a4p9iRxsqW6N4dmnJh6F8UW/0BQQM4UZZ2a1CHprMvmMyt
IpPUimjKf4oJzTpCCto2s6FHmJ+R1YBRFfq9VMSPUhV8IvqTRSL2TkRtvohHmKSMRIbReib8U7vv
KTD77FgYQfTQKZZFTOYmJL58kdtIFxGP6GSa0vxmkjzuMpjaVo5SVxlI/8m8tMhfKg2kcuqxcXWW
hSKmzRhrmBuTJtz0CIEdE3SyC7FUHXXy6Y1qCT+PmXeflLg7JDADIpLkHV4ksUUkUZE3OB1CYWob
P2IE6WJMIJqo2KAJz2j00pePzAkae6jQXUjLtRDqjm1aFxFhHHUDUBwTsbRiE130Qxuwx/ZujQC5
+27arONkYYNLzgjiQJrSIVjdneVU1PwK0xYlTq8K2eheAAC9mboAA0uwzOSYrswaXbFN2OVaiz9z
GFR7zY9fStuNlr//9h///K//+Bj+M/jK70k7CvKs/ud/8f1HXowQmdCZ//3bfz7nkv9u/+Zfz/m3
p5yijyqv8+/mf33W9is/v8uv+t+fNP81//rJ/PY//7rVe/P+t2/WGW6/8aH9qsbHr7pNm9tfweuY
n/n/++BvX7ef8jwWX3/8/pG3WTP/tCDKs9//fGj/+cfvRITcDtSv4zT//D8fnF/AH7+f3tsqat6z
6P1//KOv97r543fF+AdLjmUTeWbz4VBtg5/Xf90e0ux/qJZlQhBwhAljSVi//5blVRP+8btu/0N3
HTguqOl1w9AM7fff6rydH9KMf9iaaRquYdHXvj30/17+397Gv97W37JW3pP409R//D7/+uLXuz2/
PNMWBJ5ZmjBV27VdyzZUHv94f4wYJfO7/k9gIIa36WRjCwOdnaTmQyWMR6nLY62zCWyStrvLSnYe
huJX76EWfAaxFuykCqYB4VBcHxRCSs7SDV1QI0BvFDvYjrb/pHeW/mIWuFMnK7nHfaJs7CCHkVft
8169RIRkeY5rL4hI8w990E+n2GSGXLE/RZPq3RxMRa+MKwdqzUpYruOpQrqeE43vhBmj8jLvsg6I
ZN0n9eq/vYl/HqW/HRWhO/9+XCxD1aA7CNUFQ4Q56e/HJdeBDdoyPFtZcT/o9qcOJzqxaPND00B6
HYzLQVgUoaU1t6XRubaEBZlOd9fOAQZDzN3gJw7oWhKG7alg3FFdg6I+xTQuztiwX+hoWwtN0T5A
ktISIiQQ5R8Nz/7TsAiS1ePXkksX6mpoilC5N6qZ5Wfdrx/w2mNflByCkkh20G1TeLKyiY0qUXYL
gBF0djSWdBGzX7VskiVxejXLrIhA/yrMVuJnG3rXKRz6AymwJTtBX13i+N9IJds1llOegFtuQ7jG
B1xmOPIkyQYxLhR6Rx062qJ9Y9P7SkenXOdD9NPvLXvt+PhCgRVnPZaksEvehzC9DHPF6t+38RAt
ZVCcRqu5EG5hrLMw62jcx3Sq47Ua0EyqaRlRQnzSqb8QjfCoTy6bnozUZsgk6w5n0W1KyMPpnvCK
jQ9DignYwBbA5qfMgWISr1JcQKrRQzD0ot9BaguXtjYiWur7szmgRxgmEEJZV+MLqb0mKjWM/SS9
EMCVMBBi2KVn83SushlQTVzjx07/TtuIjt4YvpEXTBfUBHpJfho7d8eXXBwQYbOdzqq2uhtjUs1o
38sNPB/om8ncSkXkXkyvWq2m67jr9V2r1ycM2bh8YKJsCt1aRozkwcGkHrB9F4ba1CygVvyk5bzL
psgLXAd/jzapK4iydJwop9uW0Qny6oosSDmQiBoWwZqzIVwqhl3PH4JH5mnb4M5JLP9EmD1DgOGM
a7gG44SaOeh4velYxLvUApk9RAtNZezYwzCoeudRdawd1pJiWaJNw7sHXMTtthWd+M002CR5zMgW
nSYOWT1mxMhHHcjqSzKw8rWmv+hdFawilSKC6e1b24zhThFczMMZe5wf2qGeNmVDiwe2gOPJwEpR
d/lnpwuqHQvpUiLciTXtwq51IicemzEGLER3GD9oHM8brmEckHIrYJ1jMaxAHxULM8KCkIrOpxRI
FMS1AYYIUQASA68YjUXwopGtkqNcXodxohDtFzLmi46CUKJeVzH0FVRXBDhoNLbWNcL/GFPvzrVN
qMcTVZpaU2lLDDBBqFbQlEAoowAF6Vk2X8BDmFXK2L5jkdrim2f+kVnYDWtB8yuS7aGOGT3S5dFx
09xngftOs617R42EnJdArnMMV7nMa7Br4aFPR3TaTN/XYRR4Qakp+7bX9qrSVB5CgE2lVw9N5O70
lF4NRJ50OwO8Vi2IyH2gy/EUJ6i/lVg54OmRa7ri+brLlccucQ6tixg77zIPQ4t7MMmc1XWGlehS
8F1RRcuWjdVtHohMtC0EcXSlfWGc7fUjVKQkojla+A0TGlPBf5LwewSQOYKwwfoa84c61LeuaT3k
kXmtncx41lDE50RmjoMfr8copok2e0r45/QdGmffkfl1SKV7gVvXHzpsgGApmDKMyXSnI5VAEHvn
Y0nHpWx6dYY0GU8VG3CCVxoARaVENqaoCbM9tldNaq8LF44ZHih3RdUKsCLeW4IgUlUhNNAZg2MO
jWdJbstGhgPd7Jrc164kEBy91hh+t5gFFqlOmmYAl1lRrLvaVLeMRu6G2hL7utlQEwwY25Cwjm5A
4pZFuhLhEWssQFgCjQpXCvSDvFY2LsItLXXsbQD0dB2FjESM/g3HDwofsib9anBWQaGtS0NoSN8E
fkZMihuWS2Iq0HNVH7Hs70p7jPfE/1bR3I3sHW1TNOqwxSv7GqrlnLCnPUBb2cZK9W43AwNI7l52
ACxXfXItyBPwphR4TWnXh2jykUn6frVu/E9dIaNNFB3G7UinP7YGAFl6kXjLXV9daSG9AbjUEPfm
qEA2f2eG1/0siVMIVQdpJ7M7rMPfI1fRDX02YhrpcUMBym28Yb0fJSix2nHLnJDrmCs2QWK3ZxPd
77m0oR6h9j5HdaptHT89+bXJylfWXlZOtRcXI8ZidLUtRlhPH+4iBOvgjKZk7u5MJCLEObCDSjm0
mViXUvHMUWe7gQ5n3WCEWOZCazaDX92zBe33SdTOO2XClBhZrcZRR7STjOGqV8EYOkSpZMacFcCE
DOhK8W4aFuGBg2rvaq6MOesW7iR8VuEoPTTt21io1tqcsuepfO5toK2O3X/r06gsMC2rqOBYSGkz
OQq8lEmaqqeZA4HoKcDtXYu5DY85/APAF5wSi66VQKC04M0dh/AAgTw81CqZXsrgP+uKORc70SaX
Kbmvnd9vZUp3tW/Gn7ofa9QD3Pi2QYKHOa4ncrtwg2YTsSGxfobSxNQb9X/MyVer54g5F0FfDQ4Z
locSjuNCoR++NY0gXdbIDg96VXxJUTnvHQVK5mfhNQy6Y4ntw+7M/jvoSoyr5kyzQbRYCwBvvVA+
w8EFazMsRRSYJ2mHDB8Ce22XHNeRxeWsQ/I452ViLEuFzfQ0GMlh9jRiXyDuBi73qg04s5yYYSRn
S+Y1tp5OzMST3Buz9lJTGG+YlRM6rqv2j8pAfow8EU0KF58i92r6fHQD+Eo2yascC5R88105AX8I
Wg4j4QZc5sNTaYqNq5ToSGvm1970maoc8iF2SOBriI2Cz5N7t5uuJmOlVJg7u127I8gPc+3tgWF+
AOoRfBFjf/tGTeQzGpKvXqh4IXxtVabB5Ak3n7wkD5x5VUCD3IvXAkvSRsyv7/bTb1+prXbNat9f
G2JLlxeJOGFiDoCiwRXXUDG3GMvBstnIIBEToLoJdP7C+ebXH1JgNsvt4ZI5Jn42SL+12mOpV9J8
F8UNaueJ+Q2mD6g/rDr50qjMbNdm8V7tdTQaYbNplJIDPt/0sn2BCE//S+XqDt/iSGo6brtCdN7t
pi4gvaZWir1NY6yWXTIa4d7txnfHjuh1d1iHjv2Thlnh2ZPPIeygcy8ELcw1ExTSElL8i00b7W3G
YkRUyvmefG0olblRMhPVFYdHa8sMmtQ4sZN3XbHGHX7966356wje7mNGYa6qKsePZBMNtwCDNr9F
QWjNChrXphwoRwOtQs73QY3XHmtNGVlQQ2xS3HVGzEOk7m6HsyE0Z6FLU8Ew7pCnejvauklnsm+l
vbp9m9Y6l1uRk7ieUHDcXj2MPFpznbse+/DPA8IYa1i7VfYV1mW4qVLnS1rDZQy6aaNog+05bT2g
jdGypS173Nm3d0AiYF2RDs16AwnV5aMk6sQLNLf6dZOWsv71lW408GWMF9cFKqlqeOdsdJZ6N88Q
xZvfWOYKvRCJ63Qn6tAuvXK+iXP0xXlEdXP7To9BmxBIRj1wuyURnL9ORkdlTvXk08dplMQLuw0Q
DeXVscil71UGbRTOWdgCLFPe7cavChc7DD5/PsPqVsH0h6kMBbcXox5fyQKjVKP1ldeWeC9vXw3z
o7Wm6Cvpw4HTh6Q5RBYMnIbab4z71rOkCYPMaNljlE26u60Gt3f814nDuuDDPlxS4J5wo9dIAYwX
u80wVvPm3H559tHNglqEX1e9H18MJbXPqYmEs3IK1FZBEK5qLs6r3HfEGVQucQ7keDdnWmeI5GNI
DVO4I1ZJnG83oh3F2db8bak5WHEl3ukGWo4NRSMec/18u0nC6c+vimg9dlr2624/DfrVIMZqxYUM
25FCk9sK8lmNz7fuRMaZX5H4K0V/Dq26P6dp8qaorcnMx2IPdXvAjXXjZKbHv551e6pGau05Di1t
S7tI/nrq7QGn9YcFeSwVRXlNHg4SuU2gRaw4DYlbDMjuzWDKHycnfbjdTe6F3JqNgXhjfpZaWBew
OeWDETK9qTL19XZ3hRxlk/dWvs1dLb2KkCSFTYm06Vg1VXHsXbWA9O0X/+3b233j/MDtKyqmTwH1
kUEW/+D23Nv9//bvb/dBNv4cNEaytunvfYe5XDirfKkJV4XbYKwvnZ3Vm8RaNca7a/rGEYkMRB6a
9XH66U7KXm/jYyyCXWyT786KwF/B9Yr5HvT9TSKwt/RYepuyB8Ir1GOGzm0nEufOpxBOmzb2qhoO
1JwmIQPUcMY9M3Yuq2DtpT4+jkCt1orrl14zKOjGlRcR5eFaZ5eKv8Ffl5HixVFFMIK5DpTU2qMQ
yYnTZGKvxkG8MSIiYKCkPIrU97d+HMtjpvEe/3VTTsoltkp1S0MTpajp7jJ9IAt5zrwkoNcfkeVJ
+qSIVxgAseXJCXFEmRs1n6alEAQS5Hcd1EpcOcyb5H05ZOwi2mAlBq7ZDX4OXY2O2GzudTMVgMqa
BBObbmzZ5H01Um6kYb616Yg+p/IsPHRYwkkE7aCVTH3iUbWsUCliSx6oU8aQzlGDw3Lv53jmJvb9
YRw8BQYTUnS3AMOLlYZXYglSdefHBi45pNGZquBhlmG/ZsBKQ/2ThkOyGANULKhGoEW76k5kJQFN
oj1W8w2HPvRsY0Cy7yI6cGuF5d/fFYx393jP9C1L0vOgpOTnJeyHIVdkx6lXwFt0I0MOpV4RQzd6
5Q2zMsHQQP7bzfOdXZS7eyOOrlK3k2VTqvEOkQbAXUMc0UstqHXg/aV1usyq6CHEkL2bFAQQ/MHN
Ko/D+ni7IRMkOjIZv30jRL6DSmWs/XF4FAyQF6SR07KdathmxGSRSmkCjJkGeLf6c6ZPzpwrDcZW
scrjhIdyA7GTN9lmBgI7UefKMWjGcznr/OOsSJY5km8wQe7+1ynTJsWB3PVMUz7UMCjW6KARAybF
HkI6UYSWg+eTv409AVM3ZLKNP9AoYrTTD6bwovlXxyP4rnJ+OYz6aG8YADYS474blKf5/6Qeg509
Dee+desdXX9yLi0f/UThPnf9gBifb6r5uE5Z9WUMpzHqoOfVfrNRpto+Et7HBsdC/V4N+IlS4WUY
/aAHTAlBJ2VyjFkwgVDOP6W1lrpGFWqHqUZ3JlkrKeWJbfOWDxkpCIr7NjoyIEyCyO0e5toaHx/z
ZZ3OBgMuC+ZWDdB3yD1zXpUSpajXKaK5RRplVO/gN+Ki2rhIIGG4IRXxlfi7Q9ZOxy9aO25HHqI2
fpoBBlzGxpsCjURpdPFBEI12DDJd9yxyqEuyF3zapBMaJGZGNPCoJWm6CMRH0Ctq2JvrbD7Oaj/+
dCx7M7VthTkgfw0qwW6w7b7dBOOIbx0s0QdeqfVYYzqGl83n/HHEafFs6j10UJXyPg9LUnJi9XkS
s942tzB0tunKpQJk16GuJ4LYO+HWx2G+UesQhZ4egX0yH6w0ZfUInF1s6NoW+eWjUCNsSQEDzbqJ
ntySk62ggRYK5TWcNxRKmTzpgQXiFKyjDD/rfsTIo0w//YuOb6WrYDoPeUKJkBerOAZECm4Ja8yw
0/BN7/LW+aH44q42MKn7xmxFy7qXYsAkQAYFuiva4Me2SQgGmb8KHBK4lbH0l7dvzZzddZCl704x
fmiN2x3/ulGDDI4Iib2/7pvmSjkT8C7+9TTaGwcdyfK+lHS+ggjLR4VdkGqgXvZvxtA0axHj4JwK
OHeieZV5riHc4LxKKn8NawxdtJURRBqS4jS2xjYy4otMEraWKq5BsJZ0oMaYBqT4KQ0mZ0Nanhun
vupdWO5g4R8mzQa0XsxBTdJ/VJQgORaVYa5dQZgwPhePbFRBDN4cRhfgNuyCcomjwdmaVnTv6zAh
qToRX/gZieOkTsKeSA+o92jyBuRe4EW3xGqcDwRGh/5oq+jXgFLT5yRVLu6UJ8uNV4a0+iO28+Fo
OrL1oPWT0JIfqpBExYA1CRkn4VtFXa1ZFkxV4QJZ5bshFW91xPi4qrHOdSgR2x69RpLMxH9/Asal
+f+XsvNajlvpsvQTIQLe3FahfNF73SAkUoRNeJPIp+8P0JnWHye6J2YuhABQpFgsAsjMvdf6Flpi
KCH6mX/8TzNgvp6M9HpKiqNVx0+2R/aoVl/WkV34XX8WvB1oplbo6sR0dnp1Saom3ZW2QnMCmWUc
5ZngFwz6kY2kyZ2QJiblt4HSYe92bn/FkEr9z9E7ijvYKruSy3l9OntFRjiGTL+EXRxEXZK/XAAy
Fh1ICM1lwJ95smPHpK3fE+gM9jvUo4nCtuOFE87diQvlZIveJRnDYAQKkKIFG6guNtPWCm92M3k7
O0+ccFRA7ApBxQBz7rTlvV3bRm/x0nm/Y4ZzI++fOhM810gtFkOcDp4k/tG7lMulQucVTcVR9Pop
SSx5TVt7MXbF7K7H2Ln7DaEaQehk5UX4mCxSyuN4OIlsXQYvg7ncedYRRsz6j2KJ0+KN8diKtGpX
GulPsOsHG2DAFkiSIr6AvwcA0ydh0F0JSGjf2G2lQgA/OzE68dXx0uRqOgZkGBshUDdSl2mykyTJ
3e6oUcH2JMVs5kO3Au72crDSGw3bKuVF/iQUmRC85dIlf8UhNL1yTz00ELJrAFYYy6TKnOfz4BrO
BvtTs3UBmI7FqO3xITVhRlVvO/S9vK6/vwRDTeoywS2tn/6ACcQspkhu5cA8pfbACZm6fGTldlxi
q44dmJs6H74TC2OZ7pLw2PhqvoK9LrdjQadYxN4zOm5nY3hw7Ka6BeTqHezYHQGWujdawI1dExOz
nbTmSY4My7PZJ7seShPXg3aeqWnSEuszcD8CIYBlX1id3OeD5uBZwOsSsNgoqK0uBnAUR4v/xpii
N59kKUZCC2oNiAOi7I9RIwEX9Fj7ibCodSdUswMzTKKVK6he2dHXaPEBTyo6k7W569KO/JgCm6QF
+TRhjRQ0erR1lgGHMMX3xBvEsWvzh2RIdehXxbQFs35TKCc+UccAKALPY5SISRPRfC5Do+MilEm/
qJaYPBl6YjWaA5JIRIXCnHYnEeGZryVh2NF4IUmZwDZi5nZ7u9F45PSkePAZBRBBLDxgBKS2Qf4B
fVffTRoTclw2KqTkE3o6ocNARYqQRl2ISp+8Vm8CPp/GO4it7rnqKSo4VKQgbdU7Kae7eZDt0vnf
9Qa0F7yKXuj6F8thyQNkjf5GrTMAWb/GJvkZWEvXj2i9LU7sR33OzaORtRlheywluLo+y4agh3h2
dk2xhAXOlD+T5OyOHoIDHycqP5wEBSw50ZuKbMphfHCmb5CgLSN1wa/LoBebvyc6DLALsFTWXnUx
fcJFO0o6YazUp211aAsxS+0hGX+vV+086REsu7ijdx/P135GTbIZ6vgMSz8+JcstO0UePYRlsx56
ZSwQDlCsWM+NBgNxZiYvKaY7/HigixWgqQ0ME/8yp3VwAXbcGF5wWR/xNE6NXVIzufjz2F8Guz/z
/3Xc+7O7vgRl4Zjr9YSAkKGBQDzWCH/GxuV4CJb+CaFtFqVMHgvraAqAMwnjDC2fZ2jyEmXcBqD8
jhmxT8CEe0ksMnm6+7/lmL+1rH+d+7tWX7/k76v/KuD8r1+3vvB32f/3P/jXub///fo/r1/3/3/u
//Wn/f3v//60/+nc//0drN/xv34Q0kVzJ8xS0adrD7SFkCbzqNtpLcrIlppi6cpqB/ETHGx2a7Va
cyZQpT23S41FGOaHnBpmmnRl5vHLqa3HTDnzjUZt7Qki571WJ+qD1DVz11NjgRYHMqMkxbxW2Ndr
+SF9QDHW2CJVbBz94pv8TxYm19way8epy29yjJgX11MZXWHXg18Bymh0SIzM0C29UEc8Je480ScR
7TZZ5JcJCK2dVwPOmQdC5ZZvonC2UBLKNxgv5XkwNXKrh8j90Eh1zvSmfpznMbqxdKwz63kxL+5i
L1dHyw6eAjTOSP0a78yMC79i23/EKVrdTO9Yc2vYbpK3SfPbxwBKI6UGD+h6zTgHrhmruOu/uxoM
JidtxBXQkPEadTYCLkZ1aI3vAwnuWHZRnZsJIVdar71rwMcNcCavGJ86RnsN0fNyfuaX3YrUyK69
quZX8GxbeznvT8h0IIgTtsUdtemRZHxolf8is7zEFVVMt5Mj8fJgD3okMOhRZUGymz3cmYMtITei
+/nwET+2rme+Yb52T1034NbU+7AJHPuZoRhL0di211wvmJkbxSOelfU308sYrakCgbceKo3kxnzG
7uTfETumH4DinXonm287kmudQe5yk34Jxj6m8hZyI8ssUEwZuP/BYRq7gCS/BGH9S+52j7HTpo9D
NbdQNvxPdF3m+5x12q4VPojQsaRmPSE/1Vzraeoj9xbNAgjISikqzFDI6vH30POB1a6dnNNgLo96
20Kt710aePTZRN8eiTEjTrS/OFLDYSbo/WZa6jL4jelHWRBI4EIJ2A2md0/P6ug5Zvqe4bXrg5IO
ClMMLJLpDzDYTMfGTLxbdvEzwRt+T1xS/+QHzqkZQEC6eUshGn3Ads7p9qYeUJpIDeapjgqflWFN
saM6zqTlnV0LYE8Ld2tJrECgYVfBezZ5JpxAQYReZ+tvnvewftYmrdBToYhu9lDCv48Ng99Im+t2
LBz9aeS3mh1YpkkPXUvqLnMfSv27Jkk/9Ia6exUVZx9F8Ic10xWWNkE/8zgVp2VkwlOLUWeMDxkz
y/NUa967QGcz2e8athjMI5Th1rMzVN0NGB+MO10PQ0VX1msWfDhwV96NRHQX3ZJyux4qtytCCTLo
YKXt0feo5vlEC9RNCxTEFemd40Clc5fzxK8Ney6Y/NBrASP6wL0pxUgcdZXet0ngPjnQkplYZ+8K
CPRJ9nTAF93EKXDNKXRIkNm61K52MSxlKgOl+9akA4UUvXohOkbeQcX6yvR6fGNFNYhJX5ZE9Ngo
r73pHr9Rhjzvuh7m0/Osd+OrCW8mLFhHhUHMUMp0Sgd12bnXNsUK5LakZXF7Z29IZXvm0nZ+6gZr
vKfE/6SXtCF0CK63EPDTt378bXseiJY8za7BIOo7fLPf6w+ra3yO6dLc7xQPBdS79hs1CJ7OI3hU
a5b2W569gtXoXnts+5c0k6fBYfKZ6dy4XRK1B7z98R6dLw2gEgY0gQTWdV4O4+qnbyKKTEeBSFsW
d63tfw9CGW+IPp2D4Zj6bj2sEojWMzHZQN9oYDmN/pYjc2glwMx+6mN4Jo1151X6py9a/w0ljTro
Hj4brHmHXk89ggBpbBD7F9+4PLHfQEo4IhJviuxzRJhmh8kmZlWVJ/4lI5lr78BGBL7Oh5+ZK2yz
L2/bVmfBP57mCiKR59k4/9RANEjBnUaE0rEJKpZ3yInPEGSzvWrM1yqR1tnyKCpporLOY5KiZgzS
OKztlrwpnu06nV6JNqHNj7rHvFCokmaIXPQJfV5FBzMqQagzkcYPQSoei7Vlf319/fp17386nJf/
7V9fIjTqrn+++V/ft371f7wsYj4514DR1SwNcZ1GyboHK4lC77JBk/rPXpSIRN+uJzEGt7Qscofa
uD6SKMivERmiPMdxw09mvXoTjLR2WeVX537ZYOPlN1321nP4ZQOIigxGJNVwjnrOGXWFF8IPLjAY
0giKAFOcW4oJR0v3cJUazOJ5gpPkvmwo/vyzl8r8vbWAqKbLeXdBQwAHaM6eZCFfGVTspnRozoC2
bBwNM1qG5bCgR3lOLBPKzX8fpl0uztO9W5OugdPnoS4986ynkhbw0Nh3fiI8giOS+ewD4GJQYjnv
xooM8KrhnAyGAxk2pNLzF+/jrt6R59ucCfZl5OniX+tP/Ptj/x6ub4/VeEmT/LS+/9aueV9ej3p2
3W2bJcpcLMxTUqHPztL9+rtZz3VjIUl7lfcodQTGQXHyR98+Ab+kG7i+kcn0YRMvIKP//oUHIGN+
lWoHc22qLRtPLzF/y2HA6dYqfUeQDFgTuCOHNmecWDqO8ElpVy97xdKf1SkH8fCnlj6vjbARkucY
IAlZNA7rZhYYqjcZkiWWuQR42ykqYrNZuFKTrwtwuZV1HDo4EUKK8+w44rzu/d1oaSTOjL2vZRp4
kIy50pKMU17MDG9r1DXEXFb7G9EsEdUtd+rYpUv7mQ1uk3/2KiAmJ6vDxJbCYV7/92QY/Hk7DwkP
sl5F4fpfu+u9+fenDAYtTivOf64X8bopVYC56O+x7ye4ROfiVC9X8npNBw7mn6oe0Xp7g/znosZH
/RmpEX/K4nRTM9c5Nf9/NlpSVScytFmcLW3BGlu2oyKiXZY9T7PpErpgGhNPP/kOqWI2DWzIrjLV
vlx3xFpNmxVpQNlIQwuL3gQ+S5mX9jTw32XjM0f8s7eeo+6PAnA9+a+v8ZcfKGtquwbDdRhYRHSv
mxm0z5+99dDv0n4rJSvxKqNBbnQ0hSvTHv7ZW8/5mX7QbZ9RN4eQ9+cx08nmFGTfVlE0dG2F557p
OruIR+joTJ15VInbtHKP642Cm272Z/hFR4Kf/EtEjOZmmNu3Mo3GjRNA1GLeEeznQNzPrlTXv5sG
PvyG6EpagcFgXERExyTosIg5eUz0rxlfLNU9VAYwFb/p6qsuDGQtlWaE4n00+/Gybuqa/CJajdW7
nCqf2A3NvXSIZC7Kld6fvfUQZZu+85d3Z1UtdRctuxjLV6SF513iZbPurS9aaXED9tM8dLqHmK5P
d1TKjA1hDDsBTlcWD5X1G/MFpjOlWw/Mqe/THo8q+O0DfK0inIJsOmp0TUMlEtx8VZ/DztaBpabY
XvCzQqifg5m38iVHy7jSWcFNNA7OIcfWe79QJrlTtjb8L/7MmbYj1y4otfhXbOhuSLrgRLhARrqd
Y1LeNyaakshfj1mHCrca0/xmavx4bwlCh5v54k5Ne/TQ/YQyle2TLcRXqRvplULciETNhNJDKeou
tTXYB5709+vhupmd4Vb1OWZWpN2surP2GJXjeLdujEpTt0hIUVEzhCqbscYu9NB08U4n1D23ejJn
oQRBTIiKQzHMNbxmcbu/DHMyHUGQ3lmU9I+uMQLtmOoZYiQE213SBPlVq//PprFFAbuw+0SETQF1
OU/iPfqnOgn/finlGMAHscA2znPtqi0V13Wv6+Lh0FJSL5cmkt3JJyTJ08FhiYfokI1vl97Fksxj
vJa68axydycMg55rq0M79HsoLXaJM1mfodL/ORmhQrqYGvR1apZ42+IrNV8LWr6jthqYEm2gz5k2
dBSFdxcHQXxqcEIYbfeB8b3dUWc5m0tRxetM/2InOnWulDrogDdbV0l7mqE7YuPgcTxym0WgCOj9
GMkVz0NyTXvjq+sNP0Q1fCyWzsWoU6xLDIwtroG4KaviHxWZkU47WNc/myKlyUG3A8V2hPiFKJ2Q
3OMAFyi1oGXUvcZ9+kBq67vuF4yYOZzKdQPB1DG87OwO1NYspPdkODG8jMrfUwQFlG9WFkSfQTsb
9mQeatc/k1o0/NnofRob5IrqJWV+cikcrSd6FsmaoIB+pnvMPG3Z8yvzStpoclgnFnZrI/WlKkVa
Bo9eTech/HfGsZ6bzNrHythjW1omFaTL/ee0Yz3MzGrYBbnzWa6SknXK8WfXa8sW5l+OgoRhPBjI
7NmuwzqdWNREyT2UjX8G8ThnOF/H73Vv3SS2SU5mq46MxChY8VR8tHCNKcL6z+t/Yy9THGn0997g
SEyWA7zp9TuFjaHd5k6hWGuYinUh84R1aB9VuzVGBSMBiW1IQRO5RI3bUkmHVnSB5tWoW5iNCOBY
HLSXwmjlWbgG3li3+iFLlDSx12EqT+U5W15b9+Cb075J1QEZNAOqvgzcf3Y7HBBHpwWDbkk8A+vw
XU2GQOG9DL1avPfjyDn9HWKDZQa5DunruakERN4hAizsTHDJL6+u80aaMz+SYoCctkwlEZyxIIpg
NyGYy6SJIUmHYp11+DPWgXidV5qI/Lf9kFD4UHbOxK2BP7Ru1vHDXEZ3p1c/TdnycS0bY/lE1hfz
xoVRmFSL1KKQh9xKTv0i7RmXTVou8p911sMMxj2l7nGd7+jLPAiKbnde99Zz66FRgFTQ6uloRmT0
HMuxf+xwG+/Ltu9p8pumTrOdXQsy/WaU+Z42B7L3ZBkBl/MF0Xx/9tZzBCUPW+KYKy5VXlg3Xc/Q
DUUJostyTot8CtTk/G2gssGWsmUBqrr2QhRJal8C2fjXxDxD7p6n+bUwzEcSzLDUDUl9j5H5dqab
QhXAxGTF6i6Os/HWVdb7FEjjYo4+DyfUPJ3mPwJYT7f2QFwgxa6AGX5JmHtEEA4BvvNzDW84sqzo
wzApGmc8eSZaZafOl7TKiD2gKZUUUPXZ4DgG+NJgjPdJqkrjxrqv65bCH0uOZBHNiUVEt+4Rle4h
DbNM+oSdfTs1aLf8Dh0IzpmMxsN0VJb97nmkSYCVGY+YzJMblNWA5bzi2A2qumZkqA2sL9981BqD
CnYgxq9R1pBFmbf+OUdYurEICsDq1kz0y+cjWaTIUBrHu41lbm38lqmzb0wlotjv0p2OY0r1GT11
cm8C1QIBOwTnnMFyMxkRzFftXbB4P/pZIw6GDsgD+Wd6NxKx9Iip/yVfYnkRhJm7sZifDDJONv2Q
AwxEjupfAVr/szEt8cN2q11M220j04kipK6uhIHN2JTpcyGsfhuigQdYSVsrKM3nVjjtOwZObVPB
99pKe2q3OvE8uMexaB9SKEpPsgt+ztjPr+tRPg3RoRf02vw4JklFee8miR1hYXgYmsHUv2+5GKcH
E2xKqGsQkeGznoPaAI023fudhzy4mN/WsJ6yxtMea5F3XQ8xIxxMMqIfudAy0pDq0LYI77ExDQaa
1tIqsc1DQzj5IR1m+QCnfcn4reGmewuqD7QuoQr+DdmwxkOeaL+0xPkR66J/Khr4SEQEjS/gL8SO
iY93UwxucKr0R6abEPpWa5fQadRXbo1Z1vYfFJ4jlnIp3BgV1FvCctAqzMYxK6LsUswixz7b3/ZJ
+lgsc+28QPANuVLuZanLO6+gUUs87vwj0wGBEibxmue0sJwJymURFFeRGOIBi1jzGvdQaBJzAOmR
nkaiB27KWsX7KuFZVWm9eW+QD3xvDpBZ51mHYvjcGjYVa7fIdo4hjXNKlsmhgIe3m4vnNchvRIvF
7Mgladum8le7pXlpVOBfAq6Y/ZK8LN3ytZFzsVfjELzyXh0o/Pfz5J+cptVu1k2kEOVmkr5Z1I/b
GVr+3eQEijmyD/ywGHBn+AXac57Cj2OcPKLCjkIlW+IsB+4823U3PsUjYD2E/SCXlO9xCSUvrQVW
3HoMWLOQD04zkUWQeZPSWxPd+JiPit9GQcRIl5xQWdgGuO3EGo749bwbnyXNzfxcFdUzZP3mSTVG
vpd+RxK81gi6oyjSRV3tKyMrfgXmOc2U+GQJjsxa6OVtN/nuVZLJFfYmxvM0T558HxGbZ1OUDmT8
EhvO8xjo8+16xBCKcskm1XQ97EkvD7sB9bbViycK7mDI8j66miSuptZ8GBCTbe1xNg5EqeNdsW4z
06we/1xeCvfSLm41GeqN71ymXvXM7h9GF6JOjQvjRs73/xG7tgR5BSr+7eZ2cG6ynxgkNEiIRnqK
iAN8aosiO8HDhEaB4rE0/OSX0cVvk1s+RhbB0fYMviDNWhgGnXaxqYOFtEcxYiClb+epJC4I4r+F
FAssQMCIQsTuxMJjfi1JenkYZ4BcxSRvvZymvhbF/vvkpUao2lJDl86s1uWvbg26Fup5fdBzLXjy
ongxncsXs6Ml4mDsYKb8UpWxfBnHne8N4lkHa4u1/sTXZ1cobsQmlXN6B8++3IooOaSFrz2sm0yx
wKEgN8zOvTMb04uXu2E/dNOjS4L0i1GClZun4WF9TeQGhvlpuGjlfCHzJ72L5wiPPE7oXeOBLl4P
Y0f984LQEpviBcFMy5dRCcbvMWA4G2dL3Kyb1ou1Rci13C1AUfE84VZiMh9lNK2D0hWPsn1Bz9E/
2cumV4w3iaewWE1e91T10kHaML6vR5TxzB28l36b2IOCfOMO0TmLXJdoN4RfJ/Ar28G2ONcRTjTn
8sabqwmE4tL8tiFFkEyt+BsGRy8mqhpjN7HA624l+umy7umeO16Myfy2SlQ8ZPEVhNVCO7roIJxO
HfCU9Yg+Rg3TmfOJI9Mwd8kdzrIBEcTsd/ONybT0RrZguLKkP7Kemm/iSn71vVWdZpQb9y60gLDq
Gx41y6ESYGwTIp/OdpS+racKwy2x4dvD0c2EdqX0yuH6bXKc/vk20x1laFRmvC+gV7I8SAlKs/r+
yQQ9d1vgco1MjtZT9uKH9BBLXtZzBrfgiSsIYNDyDes51KLMpaLxntCl/kmZzBCSErL1+uJIGes+
N6GvLS+OafwaJ0xhUpLn9IUcLRz/RrcD76nLQDl1nqYBSLXsUzBki8el0y9WQ8lq/ZKqNf2nng66
8sfpYT1FLrvJgBdVRzA9AOQKNKtdvOC2/Y3vZsENnYcGjUGJXFLLUADm2RzaRjGdsA+ONOBxXwAz
2egj0Isgz2tS2TRxL3EwEUDWYqmTGNNK0/NONPTNFxLGCbr11N7S4XJUhuvfetnk37LmZ0ldCTAI
Atth7JWXKrLjs/SsBacUJi0WJUj157FXu8DB4IFvwmL9VUph7ogv/fKiquHeyal9n9PvEUhLYzGO
vReGQa0za4rQ6EoAzdaDI+f33oC/XI5I4HssNUPxO2OSvnWUegxAMoXKyR5xAdrFfGEuqOFuyc9q
cl6DzCYlWkNgOLVIF2c+yypRz65Z3I4RytVIoCWyNARTng6tLbZd4xI/ikx9IlEEMW80Zjic/dx7
nZqGuEuUgKqAwV/bX44w9zWJZBt9GNKnvLYJTMVHUXJxqtL7dFSijq0va6CL8tOWcXBEldKFc1Ed
/MkZ7yyFVXbqMYqmdGIjNIRIxS7zZEBZMsi/6mv55TPpXFSW0b62sYRqzG023lQM2BDzvQ+/g1I/
PjyN9TpP3eFiRETKly10Qd/HjSfq2xHVILpRIQ+kOqab2v8ySo+QDdsCojGqh9zEz9wpsZMWMWKZ
C4xNH96skuKIADqKIGsPI+OkdVG6zccMtJ2abuitfc4No0CgecdYcw8EwxBz4QSHtHXu6hReEYoc
qngk5kT2y2TVqMgbcwe4/TPJzKdRGyHFxYTlBMHy2C5pnM8+fZsKaXnqYBtpEPZGb84IHiyurUsN
KcfCqWO1ujqObflL69P6hLKpCl1M2QMf9mHItc/pksQ9aWiGdhCOPNnB1O5dS0uPHZh9UGKL5gLr
RT9/V018WjpvxiSaO9RsP6Vn0/s1jE/lNenVipgB9Rml2WC0bu3euasi7HpU5VvWc2QYtJo3wqir
9pLc9aHGlx3P3Xc6Vj0Bm1VyiEqHKMoA47DKeDzSbSCVbO+6uCJT3at3jWmSTUyMBzacEq/Mcwq5
5TANzU+ZepTZQPlsc0QoOYDr20GI2xIM+oYYlUfps1IGWnYnyv518ob0Bs+jfZHejLEftokqQJR6
dfaAogW95d3Ir3qoivoXYOvD6Bu4wbgaVjPICGF6Lq2A9f4MaM8CI5Xf4MoZNmSUMfGo/eeJVvem
RHl0HJzuoXZ18mKGlACdZOdnLipEStiZfjtZxYGsoxN/RSJhTP0XIQ71NtONKsyq6TGbmhu3dZON
M/vjWeu8MBoxCpcV94ln49Ru0CTx9zelgMhLW5OO5m3Rxu8CdMDJWmI4Bzu4aIVMKA3B7Ne65kCa
LQZ8b5c4loCIknHblfwGklgKLUFA7udvuH67PdQ6grPKoyWTu1K3CMWsWSYM/jaSRfyU+/IF2uPi
wmb6bRIrQ692cMDdej1FIJmRg2B1pR5iNj/gKT6CuuWykZihGg0JMw/I29r8HuuaHG8brJVJhhS5
jDRMjP7V92Yo9rgfNyob/HBgguu1YMGNej7P2ATDJv5ISyixMQRqos8X4KxOWqfd+wilKE+Rf/w+
QTK21bOfw6zh0mfysSln4zcRYT/iyv8kaJoysZ69tBPWww6LhlegR1D9dyq55fGkvZeij49tiiNH
H+dLNbp4nQG0TKomwLnVYcW2RRBa1WNhBfOTzI1Lh37RvDUIBNyOzFypFfYvTXBbCSBEo6VX98WY
/mSWPvqK0TNKLzZ/KcqoE13EkUeSTYeKH3g3C02i3mQC5RG/98UMDZjKKGcGK03x3eCpWoZXAjaQ
gAHkCK0ueGyS/kNgdL/CAvhZdc4dVLhvpZkAIbTyofbbz4j55ETwD4m0KB16QIILLMzP1Jvn8r5Y
fiVAcEJTE8Vthm07SLX00Ax+sFGpfiIl6F4Yzm4YrHxnVi7OqT6A+qVuPNawzqhvtSiNvlTP88vX
QsD74l0puQcldWPN1T5u7EPjwPtCUJP6fhU6bv5YS+/Ft2jGzO5JGMwv246oG/6apwlJF53hjgHR
vTGr/CdA9CRM8+yXF8M0Spw3X4ClCUz7BwTJZz3C6TsX9p2tiIQUZnxAboHc01Q/7dIGTu+i14nN
XWc4byWTqnmsrk2k7hzq2KoBamR3JuLprrgrFCFajG21O5AhPHgkc7gGIY2RkGEgegBcmneKTJbt
BVf5qOvaIlPbx6ng7o5bFCEZVV8zLR7a7Cp0g6vct7ZuRIUi0Oj5ZaGRDdzz5mVCLQ0lhAs6ELQO
FYU8KuboFjPvUuYTWiXzSDnizakkj+bZfmstWgEIA78DPAF4sxCqdil1Av4WhRqrXRK7r+Z0nbz2
UBQGg8lMZ83GXd656KP7vqX7U+jUOzy9OiZD9CEqYhLjFtizlRxTmT5bnol7Bol4pI3PgWxzrM3E
A3qGd0u0Nx4canPMuLd6NhzKAMStlzRQqUXQo/pVwfW1MZhwIs1l0VIVoW4CJ1P6DNC5hkzSNTzS
O0SHEJ2QuSAgvaUORD5tfEkTMkroGIltHAhs7jL+zEe8kMgyGMSsR+psMNynaNG5JBdKDk+ILtH8
FY2DGFv9igPnOY4HWGeg4qd4fI7bp9T0U8IV02teMRYFGphiFk+qIkIvR9o+NFQd8+krc37ZzXjn
QdAFYynszaywcMDewsKHsmtyHMzmpEalfDhbTbcvVYO01p+sbxqNMO5LVx2kXfPkrupvSrJ7RbrG
KYV/K+AXqPjLCOZbR5kYcmy0FDmcVmq77b200CYQ8wDNFflB0DJDAgewt9DSMBkhEGAEXTAPpAd1
DrdL3I+fc99m4JgomLPg3Fh4IIXFnK2ELtenR6k1h3rwLyzB1Q6GxqUNQsQulHHJ0WBAyjoSj0z3
SyOvqjBsd9/pPMoMd/7dpwZXReSMC6dk63ftr1HaxlUKWtNltTRDfVJm0LvvNA/bS5nHLU3q9KQv
MQ+5aHHDZFwHpVW+Rnb6Q094bPlU1CIqltsC0WuLPyz0Vf1JZAx6u+pOR5q2IXj03lbyRbjWq127
26IUZJH3wbdlJj9UznuOfSBw9sCV10fNCNJgQoJeW/xBytfZ4YHWJYKcrZzLz0kJPp1sYgftc+WY
d3HtDSQWAtItdO+L4f4eDN5XGgfGtiWjHZHHkgVXURSI3aUZjjpm45dk3TnRTzNhZdfhodnm/qjI
2c1DKzDBr6rsobGMgxbMFiK9/KHJnTA2ES83hktKAK0v3OeoLtrceiX981frdq9qpvxILziNUQTC
zesfekilGznaiwmDEdHRibcZLLk3+TYKv/ku1qF3mkseDZLAcKqa321TXpxs+kTJZNAnzMIkD5p9
kDKtreBjMpT3Bwi2E0qg/oi+sCXkRGP2pkG1aJAKH4RI6Txq5a6dk5+pje9D0TkduMUor6ubuOdH
xzXZu9QFD45RvSEmCiO92YtqCPvWPmIBo2VFQPIuL++GZvSujWudm3oA+VUY2AeNHgsGwUq9JLmx
tJMP2hv7YcHMmpl+JUdU3jXODEkt+pjmTVJ1tKsn1EJG9t1Kl6JhhnInG39UHTDvEf6xVpKXpAz5
oD1rTLZ2zjjhIGqYLHUV90EZM+4IAz/C6MpL2Ud7mZkvvgPrMUatxsoovrTcOmcbwnzcSayYmtvt
InKKNDt/FACb3q2Y6uFoHVCFRVs6lXIrXBvfGvDksGKKvTGPmJQEs7q6DMeRTuoAZM1S2DNYW7xI
4Ofn1PvdtJggvKxC+2pzMxSpYcPpTslnhBRDE9XPbjTUyxvXLneG5j80hOrB7iu//QGynZp+Rt70
TADqm27AhRl761MjMBAOTqnuUQ64B9cm7g/mvbwZGtHvuCJK3iQU8yEpn9PoZIweMr0ucsIij9+U
514JipjgOfQ/jJglHsEOOIewFfjNHeQ/+9zKG5l8R5gInvTluqyDotoby8xHwmVwlC5uDaf5oH2e
bWEGRmAnKTyn7iuf6FYlvXGKoUWjiCjFi8oSXAtpdDtI/WYs7RBP2SFSzmtG/SfBFLCRNLqqOqUV
GWRNyNOTHLn5pu7muzKY9/40dFsmeE2ISPbUcPVYMzUpVy7S9OigiyXYO/JehjrLiS0Ya0o0jkPD
x70QrPEjQbJRLxX1nOnT6FbZJW07kIX+VkcK1WjWBbcmVPMlHu3RAtMU1gr8uy7c/aBTJHWKDO04
0JwKGQVRCANSzxR7PK2nQWLTEhGF63qZSOJNKwv3QLOBR5fjbdIlIWMwcWqYleoh5RMFC22wahyf
KVVxbmzSkMiC6hdlYpp/FgMpAoxO6SFIOrWzJ4KH4ZQTn56WzV5WdrLriueMIQqFgVNusy55MEWq
g3eEXRV0jwZM992E6IGmmReEecacfArQQcz+ycqYW/FwIrFt2IhIftsV+j1mUHtv8n/pkuxSKCrZ
ocrvYo0AEdf5L/bObDluXFvT79LXhztAcMRl56iUZI122fINw/LAeZ759P3R0b2PzG1mduj6XFWE
qopIkFgLwBq+X/xoemCjZOEps63HL3qHvHNFvcLvP4fDd0Ih6NgGsbbpk/4bytzaNrJkAvrLHE9K
YjG1zYY9okkVI4JT1igmZNkrFUoFV0ZUVUJIsRkisFdcmL+3CKo7iGPHspG7KeA7cHgEy1uM9Ha5
1pHjGILMQh0j13txUPOBQIBk12R/GPs5qIoMWdDBl23ITPkhdZsJib4r30RPG+fCrT4pfaCPbIZK
y9ikcu9uCj3j4OLgTpQ209rQgT+eE1StwrV2fUeHlkB1dkgy+cE1vwZiSHYBCKS4rhVJfntvjhZh
KwEAsvjQAmt5QO+UagadFjGriK7zvOzoq6Xv1+E6QW3HKy23zdMIJqvgF3WeWTwnKkB5QSNRUpcZ
yn+V+wrldaRpF5+l9I3VG86h7iNzh5Nju+77nTPYKABVrnZfxMQTDXtCKCmSV7Ktn0drrB5hBG07
n1rRIfUfOmEi52cYH5wMhN3QR9ix+8H3dJeCXg6A3pxvl0nbcLTKsu1ol8lVJJu91pUvs4j1rA8B
ZqX83On2RwhY/WeKvD/U2XRIY3v4TB1ee9NHSIKCn9+gZPv6m2n3PwTHSwRHyH2QLlcAjv+78mcO
ZPYnv5H/5f/iGy3jXxioo7u2i9aJ6Zrmv/GNjvEvy7ZMqWzXsf5NbtSk/i9Hua4jhGvbtqKO59/o
Rsre/2UoYVp0rhmGFIYu/9f/+2X/H+xG8JBv0I0MxJ3AUbpaIBvN3k9zmi/oi9cDcGgNx7eJukiI
CHKmv795HX9DIf59EFfx9zdcSFVXiG5FMtnrNGDRY/6SeVFy4dkrE3Bn9uKbZ4+tMam0N5190wIP
F+0vl4Jk245u29Lev+/nO38OIaVRTyh2J3tPxDTDlq25G9MquMCJ5DP/7Qu488TeTCAzDAUlOEj2
lbSvh7anTCQ9hW54OP/j1x4///3N47UoCoDW835isAClFqB/R2yGaMbX88+fv+F/sz//vYBc1vTb
5ztlX/Z2gkKQLzuHTE34OHNtSZY+IE345JuUj/U1cDYPIb/zI85P/tuIxp8jRrClaggY8R74o8td
r2i+h8ogXHP+8WsvDJN7O6EcCR9K++ejQ21/KI1w3Fipe0irIbswwJ9U0P9+YwsaKF3QZa7FHr8f
VF3VD2hrVIgrVzEFKaDbvhBvufPGxL6wvtaGW1h4MpLQGEwr2GMQx9TU/3ENZ0QPzVbbwKg/lRoB
DT+mzeT861uxR2dh6zqSSWZRcyqKk5p7cm3bgSLQEgKToR/K+enGFfUQ7xtrafumiYKVR4RWeM6h
irTXustHUCmINEjaMk7nR1lZ4c7C/BvQiVqrGZyz/G8+3Lk5nhvou1FFlAWTidfrE1HFC4OtLG5n
4Q2QOEhTGnqDvaKtHVILnG+VRxfe19rDF77A6rq2G1zeVy6AAsX9TxJ89oVVvfbs+e9v/AyF41Pj
+06wNwzLuXKq3LlSVdT+Ov8NVozSWdh8YuloarusKsExx9bFfRLNZQLe9fnHz5/yLy7FWdh8oftl
Rpfb/NYBBTQWNklYeWc74YdIwiAMWsDn54das4+F9efUsqaxGUd7YB7tTanan47Rf+myvN3S6+Xt
zo+y9jUWRo9EXzVyAo72tpuSPTRaFATV+On8w1emYC9MvB6cIap7ar4MR4BvTvwgtq6nQFPuvkhM
+4kirDy98GVWPry9MPFEIgZd1RTkODZSEJIjv/ZxJNJ+fiZrT1+Ytl4B36TKnpk0A4C9+lPWm69V
Mnw8//i1FzX//Y1N0I5uQGmi1XJ+fCsCG+Eq/xeFMuglB4Qo3zfKPLk3o3iNlZR1Leg88SmPN6D/
siMTD+iCrwUF8+8bZGHeCa1hUT3FzoFmPXqEUN95KrKIdhICpldld/GLrCxce2HogYopvCd5RrKr
OXleluxGCs0uTGLFzGcc+9s31bSGo6mkdw7a+Ixg6VVmXBkueRUUnMYhPZ5/U2uDLAy87IZ0QAEE
vA2xjmCYDoI+yTyLgACpEUZR0fYXPvzaSAsjJyuc0jyQ2AeVmZSm0ht4kjTmX7cysvfTNFJZjgDy
1flprXwYa2H0QeRanl5PLmxuam6T2qYQmDjT+Yev2KG1sHJoNYZVdQqRFiN/TUPrqxP6n0hifT7/
+LXfPr/ANxbSNXpLnNBx93ajrkZHu6Wz4PV9j16YeO+7oecTUkGikLqmaBgezGz6dP7ZK+7Dmt/W
m5+tU1LsKUpdANo8acWVRkZLr/KdHMXN+QHW3sv89zcDWFR+g/earIOMp9Z+DGvkI/YZPGU9fd+p
YKkIUBvmaLqt5VAu4txZFeAcYduP53/9yvI3FitSgu6DwMPNxrbARfuIMNE6g+QtegFl/r5VbywW
ppaibBPq/H749pt2loYknnL+56+seWOxKAGw1mVkJu7e6WT7NOZtf1Q0qhxo5GiP7xtisTiH2rEq
2wpciiv6vd9Q0+mlz61TlhemsLZ+Fs66tt14NBt2HoRV7KPRkamoZ+WYd/16S/65OvM8LfVQo3cY
QLBtXpuBXV/5bWmpXZc6pK7fM4pwF+4aCQ9HKoPbJFU9rwkiS1dxnJtAfZHibt41hm4txoj8yow0
x+ZT2xMlMONhwMCyxLnw+BVDsBb7gFVrfqLZtAIjCzDQWk2uNqo7nRpyx/sIcaY9ekbbfDz/vmbr
+stR2VxYnU+rXlIbbG9JCamKwgi76gG8lhXaafozlc9oCNJr2duH8+OtTM5cWOBESx19Npp1SMfU
o9CTdKH/ofGyMP+Z5I7sDlodaepTpLz0vWaz8LuZRNITfqQLxx6aT5g+uCbJ7lgXF8xmxa8bC7c7
2Y5rh2WK2dDN0dvji9Mi9pt3YPD7S3PQ54//n99JLD2vzPpKl2QR9pk/3gVJBpQRKLVTJjmAdutF
edYnBJ5unV6/tmmqvTC1FadmLpwaDbGeDliV/uEawadSg3oy3HT9+OH8Ylh5c+bCoaF1m1sKXAcV
Nx35FGOIj0njWDsKH+u7KRjFOxfdYgWYJt25tBcQNEseKDglp5o/IVKSp/qzMRkXzHbtXS2WQYF2
85Rq7C0V7QtVD9W+cx/gzV/yzrrx1yWgm/Pf32zvQTlXmNYMEFpQ5POxvakQnrHC5N4V0dYj3GhR
vushJjW2+S/DpYvdLYJX8rkXds+1GS48uOUbVeZb7NCVHgC68yBD6Fs36S8strXVsHCrNiSTohHM
zyUMQ9Je0gwep58SEOnvWm7G4gXGomxDenMgwFNxRG18rvJbcEYb09UujLDi3YzFGyroKPAMaKsU
8ddgy4IrMyPpaffkHGVAdVkcxc/n57KyVxuLl5VIeoBpV+O0pGnAGrPdYGoXQsArn9lY7D9hUcqw
cIEGUJVLKYjY2NavUkz7d/1wudhwVGGVku3EoSqn828VpO2tSOALve/pi+1F1XqBQDSvRQ2Ou+2d
9EUr0ncuULnwhnpiTOXQcf4awvaGiqitaY/UCZX0N3jOhRW0sh/LpUsUBFQ7mzH8nrJTkpPbNqKv
QUaPUZexu5j08ufdrUav2fve2LwK3ngVLpdF5TaDu0/j6YbuQErektvzj14xaLnwiNRoJWCRWEiC
XrRDEVEpWhajeeU1cfk0UOJ2YUmRIvvb5qjri4HsUMqOq4mzrz1YBHFigJgxja8JlYyU3COMKGrj
hZI80uajppCHiZDlRrx7a9GJuT0/2RWrkQvnUuqzOkXHZB3/GxEt9LciUF2XIlv6bNf/uf/rc+bw
7WfKPavoHcuBMup97k0Ir7VnPNNz/AVCGnLsT3EfHDJ3+uCKh8S4kJlZm9LCx/hO0xtj4zr7nrzl
aZzlCvFr6cmJZXlhiLVNTS6cTRcjSGFL6MESKXUdMfK949E1RvPlTnNeQoJTE7WmBQl0SkbaXZDE
dBgQ4EGc+ILFrXhSfeGQKlSK61qyqw3+RAGedqIV/33nG33hjYzKjBs/4dF+ZRQ71Hdetd43QWUa
FDD0lXZh6a3sOvrCL9mkhIbcZ5kjh17tm8E3gJbFVLjEyEDbmU1tSp2pC69rbbCFg2qNPK/pJcTW
RHifSOSAOexCb6GxNNiRKrowp7WvsnBLfm4DtZtv6i5GDEWMQkIfqufxvLGuPX1hrGDxjUB288ET
DdKdXs3VXchAnX/47/PEX2z1t5t641IrGknKIeIVWc/a8/Q9/JZ8pPdpM+6Tk/+k30aH6kp9mo4M
vCXQtKWMbjNsKTk5Zv/0B3HQtzRsbNUueudkF2YMVS6Fs8/Pgew5awFDvQ1M6oHPz3blZqL//vub
2XahVPg+Hh/qj4Y0aAEZCIfT4ZiIu7i8t5BKHcGoXTiDruwpYmGtFqwcN50wKaNTn9ASkceu8r4M
et0BMaI0+/ykVnZhsTBcSnz7psoYRYoSnoOVflC6eSoMPqASj5kO5zmmmH0ESfa+9S4WNmya5B/T
ia4Q2h2bb9WUDi/C1OPkwuPXXtvCatN80uD6mNGexj4c6DiLHEwUhHTO8NE0ugtnibXXtjBaeJTI
AoRNBLzLuPVyH/AzfSWuicx9SC212iQOJdP64fxHWvFEYjbuNwuPY0sbN3kZ7et6hu6V1hPSf98A
E1w5KvrsBpp94eWteAux8BYWCeimRDWLRkl3F5l9QRkjPQnnZ7G2Awr55zQkvTkFwDPMc6RvLT+k
08kMb3q6G9AJqchndNkXMZ0kFRFzJ79DS+f5kdfe38IveGBSkBhlWnC7nwZT3gfJcCf6irLo/ER3
SHjBQ6wcI8Rii0/gYcN9bLl9S5+OlrGKjmGcdATmAD2fn8rfhxBq4RX6Vi/1DiGKvZVQOlmojZeG
p8D/+b6nL7yBMwZOb9oD6hJmiYpdnw6oDjTfehG7F37//KT/3DGQsfxzDVglfQHpfLpLnOCaAjE6
9U3zWTTTJzUWX+LCuklU9nh+Nn93BXQ3/TlWiBpJbeZODM+/vJ+05lFI4e8HUz1RF+FeWFtrE5o/
1BvbbHoKkgPBLW+Iq3Q/zoK0U6vMbdFW9BZqQffBUw2U3ih5X3hZuAsjFbZmTWWGGSFZfNI6hMhG
4+Sl0QVnszIhd2GlTSeisEZhjnxZiboibADQfNN0pRvfUei5wXrOf52/u1ChFk6N+AeVoPNKjpsn
5T5Z6b05fiP7v5NI2SZ5sFHxu7JFQi1eWARZQpi05+7t2Kc80LHjz1obUAt/fiJry2zxwloJ6TNQ
HOA609604RdgGJsaqLjbDxeMZuXkIdTCgYXAwIj1YzV69iFV1FkT2Cs4BliHRo8p2D4Wxa3hXkqZ
/30XEMvSSlVrWeOwJe+NOrJvuyBrPwSiow37/PuaLeMvLuA/iirb1PJogEEFFfGgj0lTSJO2yyy5
72zdf9eFXCyLK9MI0ltGt/0eAZFH8CzPNKLU+ynu0s0YJMX7bN9dODPbmAKh5rNGENefDVt/kGAW
tjFiWNcNWOVHP4n/Af13wWBWPsuy3tIu67idGifaQ42V38pZjKKr2/HC/XRlFbsLP5YZrl06Gekk
f4iOJJJ22SB+kCR+SrzygmdZm8DC4okVRD0F6EygqfOvc4CEiJgfZA/n19WKQ3EXu+9IbqeUKY6r
NJt/Wjd/sAsqoWDObJPepWFaere5qba1ri4MuLKQlxWDUxWr3jKpr5sS6066aMV60t/RXWResJSV
F+YstuMumgrNH1qqu7SDn4W3fRVdcIlrP32xchNXNsLIGood3fqhtiokUsrortCyen/+Y6wNMC+z
N9tiBq8JejrvJoM2llI8dqxS+VIHoMvPD7D2buaB3wxAoCbp/JZdMBL0mpnwOQZRXJ1/9ootOIuF
ikxOUSN85+xbl+RGkX+rZl6miQCaREL8/Bh/P5PCYP7z9weBTOncYrWiE3mrvNexAH2vBrShon0y
XCo0XYmmgdv+c5jJ9/Uu4xA/q3Aem8b9GoWwgyAe4dCvJqT54MA/RDQWItI464N9Pj+7ta+z2LCK
0oVnDi8SRHApSc6IQ1TQ73X+4WuvbmHoeT3aYRdzD4cEf4IZeurH9B/TocAEFWX683bnh1mZw7Ja
UKJ0UNlaSf1xoIZTlzncFygQvnA4XXv6wraRZC2VLeZJ0B99bQxJeps2KMu877cv7VvZVYcgwFw7
PbmbLhiOjU8Y/30PX9g2tjZkvcItacPYbLUQolRffTr/7BW/YS/M2jZ0T4PBz3HayYq96QKkL9PB
OsRzN/b5Idbe/Pz3N57DCZqx7uoEt61nH1GcOYyaXV1YmiueY1kFOGVTnTUJfhXmtb2FJAS+A+HQ
Q2MDlEK59MLnXbGAZT2gkG7Qc97gJm2OpEk0eVu38pvplqcmjz7aTvOuBJmwF2acBX0foZhFCFQL
7+sZ0AJSB8TN4X1fYmHISSiNFBhXsLcMLaOnvy43Oejh8w9f+RTLur/OsNKSLvRgb3vN2G4He0DM
KAAT6NGZXNl0d7hNMFz47itralkH2KqeXsYce/Oiqf4clrb2oU5bWq3fN5eFOaccJKmQYVnVjtF/
KEOI1XHaHkaj/zyU/oVFtXJ+shZmnaMZZWcF95iQus8okChkl1/CNvwHhu6RSvNDW3IRHMPT+TnJ
eRH95R6wrBJsTY0+YuGhJ2Hd1PTDV0lxtLvoWlk/e1AAvfUxF9Mm9j6HKKILnerpYlt2wBD0n6NZ
7RGLR/Akdndl92XuY0zKC4t+JU4lrIWDiFPRF0bL3ggq9kMlmtPgtDAqAIJopw7stOjvEb9DjvQ1
avo7DXZlbmhP59/Kiv+zFscCwxMZ4skkKYvK+kfG7RbMJbDw6cv5x684jmVp2pgD2GwmWx0Vglih
3z/GU+IeAjW33sZoydrNpcDy2kQWrgPTQ2GsADjVlB9E9tQRq7z0jtauw8u6sTJIPdtUhjr22a8s
hThifLeIiXaPRvJriD6EZMzG8n39IWJZNzbSJUBMxFTHlraEjW75d3lTXXCAK59jWSNWpkAyDYeJ
6FO+U323a4HGptWLFOhkGBfW89ogC+eRRCMi4m3lHf3YvKqn6i4Z1c6hp4oNZBfU9vsukMsSp3Cs
mraqGWYs0LsqT9ossFM8IBd6fumuLChzcTKg3YwCdWoE4anLjdSeyhqQfXvhKrfiv+cG17dnglZo
YelWVO/nAfrt/szKztJuvPCZ107hy4ImyupNWDV+fwQ2/2iExbGrd/iWGnyZDB4ClJP17ECwFPDS
pUqwtdcl/5xRFjROCLKJ0nGF8mZaE5RSJpx5z6Xk4vwXWdkwzIWJZzJ0uq7TWjhyLtfqaEdcqnbV
3hnjndmi8sL0dC+5MJr1+yL/lw1jWTdtlBXqkvVYnLS2tcQ9GspTHZ1AYgaheXLYvJ6tkWbdl15B
7NjpjiM9MGh8xxlKDV+yTkvbfqUw00WUxNcGlAo31WC0OVodA2SyUQOJcjCS2OzgZNVN5dFz34fA
jMC6AvcbXBWbRw3JQHFluVnwIGRhF+jX+rMiS+VU1UdE0Udy9l2LfNRHM0df7aqvIOFtJHuJQ8oj
KYR7PbVN8HX0p9R80mWj5UevkH4Jjd3OglNV5V395BFY7j+atSbzo052bJZMGftw2o4FDdX3ulkH
7osfSTTdtx3FweNNAvm4BB1lcjjM9gN1Bc5Dpc88iakYJEptFiXDj5Dch/6W1IT5RSitnZXWolLb
WY6SFhRIpEu3rSFSiK4ghdGiVEWqb0eodnLbSzSPxcbyjKSBf9EBQzD2E+cdJ7/KgqINtV2cK3v8
rWUAb8YZrLj5YUS2VRQbpfcx8sI5cj01MbgomLofbVNwkp25j4XjPPR507TOLisqJFYPNAfVfKUh
s7bIp0CuQLz3EBoa8batlHrQ3FW57Sf3aeAOL3olFAJ3ypHZqam9a1Kaln2XOpZW6ahhiTSbbgMp
0yzb+RAuQZimrq3uHDqY+6vYMC2q/KZwNF7SsLxBSfKUgFVLrvrMkA2UCeWE7qNfgy+/iZvO6SmB
9imsgcFgTlaKemYbteg0jF2QN8GdkfjDrPQTh0ktb8LRFIX7JJrBqOJrPWIK4160EFDKrWeZXTYc
B33uUaHxs/KUf4gcr7Oam8wYg0z7LRWkTmamD0EHysjojFczSUhxQ1QMCnSNjCwt4DLq6MRp3VFW
RTWkp3RCBj47UHJaqXyTNK1gaxzaWplPzggdaNxNkwXo6wa9LW3IP7ptnbTxLuvbSTO3Abpg6qco
UAlFHS5vvKDYTWDg9Ge6GfUMElySTDh3zzcLSn+yTLhVCmWq9jmNhnqS1tsstNuYIsAiVNar1KUI
tJ0eyJ7qFzhSka6B80FHvm+Oqa8Q0bobXViTEyi9KO5NCRvIaGBN6YFJ5o4jkDGiEFelIA8DwNhJ
EutXdo1YYkR6Cn1P+7mFDpvH2DyLTAHM1QzxJYhMX/vmZYFAk0BSB1GNe79ILRWAu6jiOPvhWnHm
oQLmwSF65TXpiBJo0EFA/SjVQw9BmsuHU+LZUeYHYGn7KWhRN9eogfo8giUoNUCsUWQFNx2dwxpV
ALUev5Zi8Ah2ROiOTPHz1NWd+RBWhqsOyM7H0WPnR9BotuC32+RJ073a+uEGI89EqcTQwY1KAyzL
dZIrD5AV1y9ouCBOHFXxoRPZ9fkVCtq9D3F/Iv9sbDpf5M3JpVkvyQ5oCaYzgDUMnay5yljIwj+B
BrLTO9HiPWkH1pTvqEMDYJ+cvzaNKfgfL9D4WjtyVS6iN2NCM7e3TSEs1ndZUDnubSJrN7uVtTal
P8cyErn/DUJWXwBEoR57hgZmelE3j27mdpEBNEzTRbvP/cgfYLt6NiIHAF0yMn0ugOcG+V+j6sZf
chpjKz4Ic5LiGUlsI0duRHDbl4+GHwUuB/4ecFkQw/AOnTR6DlpHIPesTEParG7DH+gNv20zEFLA
n4SVImCQ+TESYxsRxVWl3/m9GKsSiGyXthEw3rIMX/h4dTns3XxSZgJht4niO0pkXEOjZAQGRvKr
dHV3LA/5mDghDHXcUbCBbQ/oBmSflRn3UheW5u6GAKSJBTVdBdDVs4L3bUKGSw10WABPidJOPwFP
0qCFxVpYdDOIivJ/pKh0adUfx7Qp4hsNyRQKOzIdshmJfWHEoG49y+i8XTtNCiQMejdhcJo3BKh/
aFpbQNWLfs5zAHSOY3hPTgQxEJGBwAqR7g2VTiZsgziG2erbLE2zr00m++JI6XTsUuNe5wMK76Mf
JfE3TaGThNTlUHXWuI0z9nVS/2Urkc3AMKsEFnCh/NdYUD/GFiAC1/5pITVSIIwMkg7euGML3yk3
dlOPw1cLKSeNeCKLKfpR56hV/wo6YeRf3MLE9+1hgxjF58BEM85nbbCBUg7kDA0KSYUWSyqJBwoo
mNNgJVX7qai5dmH5oD5ozmbHtqqNkHrV/rA8eE006EdkyELUiLwMAFQY2L1+UzYAp5wtEn8u2vZt
JnEjVJRmhfwcKT12PqV6MRQDF0yn5bgXO5Ue/wziafgSUpPiwCsjAuX8ZBO3dLTJFAp3LwISEFxD
leERuo3f+Ck6jqGr0FDbFA6crY+wtQOUyMaoFK9jHjT1q1l5ohRcHAKfXoYm6lX5jfb1KKq3k0t7
Jchvz6vUgJS45loWNX8cJ2g3k43bInirt4P9S2dXL35Q5CYoZ4lMK3bAhikXZY1NgnB8f68XkZV8
1obCsPqZhNRTTojoSSk4B6GanX4bxrJ1JacDiuRf+r4x8sdhgqMnabw1LNeBs+hU5qnjNgL6KPKn
otFQYAPxaSMMZzoDCK60zttNLpLW+gpCzA2+D2VSFv8oa5zP4mDsSrr+5YAjNDamF5njy9TpXo/E
k1GmsdwYlZP6d6DQ0K8pR2yCZiW0uXDAoYXgBccedMgPowT/c+1WeM9rCdNJaxD2KQwQctnQ2Yei
qBUa5uhr/xQ0Wv4MkFJFai+SafBUarWrY5CoLzxazPur1ulTcujCRvvRQt5trj0bObhT5IEgBMWc
SZ3uLIHPrIv6my6TIX7gsIH4JlhWe9ikAO3S2xxuGlk9r1bBdQ3GPbiBLYjbZz6cuQ6eXwJ6su0w
R/A3xrPdQ9bNwMnC0klvBbjz6sBeKyFBWkkceh/DSgtgdquKveDUKNfUd9LFYe3Y82s1U9Cjdm+y
jrJtMLC0dmhGjfVd4fcc79JyyEDOGWjK7swS2u6nqrBleiIGaNZEaDQvOoD8zdV9BisBCqXwQzQp
LLfUj1IHkH4I1dR8RcpjAh9buUV5QLLBfhF9i2bdLDXVYIKd9pzVnf1DBHGqbaD5WAIsuKvpW6eE
dH8KNWvQNxHSHdXOCFLLvvL92EkO1QgL9sRZHqyfYbFsntkKEfQp9Dy2rkq9D+xtV4SaT0lMr2BW
cTZubxxkBIdtNaCxvR1y2c/XIA/u97adsPWnvq9dE9k7p3k26gLZeXfs8/EItq3oH4Ys6vubhDRc
vWuD3EAjqrI5tu0M1ygAo+dF221BV/feLirpi4BV76E9duAYHWa38bw7QvkzxvAofTRCd67dQtmO
E7YXZJ3rAfKqM2sW6AR2wx1tiFax0ZHH9a/hdPCvkHPRR20fZoPSOEqGqgah5QfRddmSFcQUbU9/
6Hwv0a8LGowKsKLD4N0B7mqB6pWqS3Zgc1u6XNqicz7l9WAiQVq7XQNne8rKp1rr+l+G0ACtNFXI
GUH1flu8BqWof7YBzKaNoN/WPeatIyXaTLk2fkHrqVVfck0gK0+jBuf7GAuWJ6vIQbv5aWF97FO7
LLYgVOx8qw89lchjAbeVXRwRd+eZTGMAdQ+EfACu2sSpINgqqgeHgyU0S+B/Yo8IHKi5YkCk6L5q
AwhtanJR4c2ztPwaFx4R76YsHZoH0Onyr4ZEd/vjyBabABROw/lDpS6KLrHeqbswk+MzJ/ZCg9Ut
svx2gj3Y/mxSt1V37HIi58ZmAnjl8EISl/2XWupkq1DWtKMT6DhTR0gan5H+kEUbWHhVvn0wM01l
9exVRac/lADyrd1/FVqqjNjSuqskqI09DY5R9N0v9bSINwkR+/izS5sA18ho0rsfeLuKMNz5G/Oc
3PnbDXaR9Olg6LOB+9oxr42No6V7HfEGJJ/S0d/Y7ufGCS5EHH63sPxtpEXQp8xS1MMsG+3Y6Cqz
j+EYb3IHYiBNYH61dURzbfg2IiHjZoLl5oX7usgph3vpiudMBbuyItZqOhsB6Dg56kF7DMR9mdbc
y76N4ZVtfEvKx8C5A7G3sdwLSemVQNXvQPGbxMwoy9ThmkSdTmH/hFV5TIz7KWx/jo/o3pz/APrv
aPbfXswiyt11TkYMXfdQpENhuz25TX6KSTzEHlLgPhC7fJegy5H7yLtpsyivvdW674m6ylq5ET7s
V/2ri+k4VA5yBWQZHdHhY4vrDzrFH3pwRI/1gEQZ1SwbGHzbmaVuW88xpW5++GyLnsj2zTgcc+rj
ORWDybkZau9Gk92p98VJedOGesWDC7HcfkmkcTJmuqFnQYzCG/U2Xr7pjmOXbTv7pgmenbHdRN5t
TFQsDL+bobGPpwdkZvcs9w3iZ9sGynNtgDG+/a0ep4kDB24AvXLLjYESNe9G1Ml+jJ7C8L5wn93u
F3QRit0N5BIYy0bpYq+XV0N512b+jSun/ZDmN1XClwcGn40NWRV/73GGKKdqk1r1Ey2icH0fgXBv
DHydjBDBfi3QX6ws2jcAR6oHTvRbzPwqL7+ndrdtgm8ewpQFEOEKOXvLnY6TdkoACHU+aWprF3Pz
S0Cd4EBh3w7js0EmXnmgXbPrOLzHO2109V1BjzQ6/msIuNCVP9rjXYsmINxIdiloh8CWUJiz6MTO
DTbl6uSQQzAQqSnsG7R6HeOJgy+aToimJc9u+mAFH+SI5Cq5Rxl+1pJL3aYrkTNjEcvs6PwVBEyx
TiFQD7qlggEN7g2iwbuyfhb2LSUIF1b8mstZRDZxZW5Z6aF3TKSLKgZUl81k0eoeEZpvNYRLEM/Z
qDK81Pa8Fpxf9rmI2lfg2AHzQeij6MMxd1bt7oVOM1k8r13w5JH8KAOlWJUXS7Fm8/2LWS97W6RX
TX3m5MneKtOMoJZ2C3obTYJOUATemO9LnyzbXFA69mF+Uk1hE+jaTKYfcDiqv6rYQR0zTICfJhei
3cbKhJYtnLXmoUlajSC64H4YDwKFlCjaZYFVTERvioKz2CwAyC3X7X0ZfRirBGGcDdwEktCbAeWQ
5p6DZMcxI45IS6eH0s0JDF21vjcMqDgmQWrKD6qBMisQ+i2LK0SONQR5EC/jHrGpAEIO9kkOfk5L
jzWKIS43HHps+aJH6VgZp2FScUU8RAky6dmOEGZUHms7y9GU6IySm65LWV8+3Na9Oe5AJyLSLUo2
FRMRHSKPzTTk6sTdiSjM+xKly57LmBu1p49VcEo6a7rhTK3ZLDi/8IpTl5qXWjP0leD6svvVDUoS
12MenwjuppVz6KdK/Ujzgb0r4PqfxxyLrNK5Amdd1//wloQxbewupHsDhG/v6hCLS7n1kDms2ZiJ
U/qHSScWhyOje/bCfrpmisvWWaeuxs6XVnAiePTgEs/SvXZD1HeXVh+FnI6juh5o3464357fXld2
8GVDrTfaeZOHpn+SyDyWGwKwcuegWbifLLv4x0Fh/HYUCCScH20labPsBmtzVL49NvR9EqbfdETp
0ovJphWvqS9OCUIfRpfw3JwLBwwfuLl97VCbnvZNiRzHqLZ9Gj5Cqdidn8nal5KLg2HclioP2zo4
2QpVbnBFu57EeO+WxOSLblP03m2Ye1eOGA95M10YdWUVL7t8ha+pMK4xlrHQ7U2nGR3ZoREoQehe
rD9b+UbLLl/gQoTniNucImXedm1+70BL9tr8OFjcyIoSdrH5XPXOI6LaL3qPJhU1J3cZ//QRIjv/
dtfmudxtY70holIl+87x642fmdo2HhXo8zh5X2ulWDYAOwNcUrxrss+N5jWzEEMW5qV094pRLftt
ERTucocI/d6K0m6TiOC27wSBLY0F0nMVeh8tViwbbyVHo5woIHPIK5v7iKWjqdAkwYWS7JWv8NuX
vjndE1jymmIuqkyR4Cm6fvt/WDuv5caRbF2/yo65xwSATLiIM+eCIAk6kXKlUtUNolzDe5fA0++P
rNmxuzRTrRMT56ajVZIomMyVy/zGix9Yf5v/6B2/JUZLA3U3WhawylpnpeTnsrp3zO1ff/ZvXsAN
J/KnK29oto5KmyBXZ+MfYZj74FYwGZrXVVX7vVfs/vrP/GarGG8mtswAMc9ymek4bXdZWkoA/T0q
62+Sidtc+k93EGNnMSQCBoQ2YQqmRRQOevJjbVblO4nR7+LlGyTXJI2rbwakvipxukdaWhhosn62
RoXTFkoXnp+PXn+ChrW8c7j95mm9pUe6Q14RpEnFYij9xyYzh52bTO8dLb9ZrG+ZXM08y0Q3G/jZ
OelDOR484LorL3b+I1SJ673lceVuYkxDAQhRz80KK5/+hbzZfWcl/dur58Ovb+nPr7vsW0SH0MVm
NBY2r2ilzQx6cLSa2peumknK3znvf/cS3vwhLLbLrh7AIc4MIwNpzvm6k6Hzziv+t7fh6W+Zoq6b
hUlyHXI2UXfEa2bXNnKkLbFE7wSN35Rh+ptTPvS8LukU3C0hBy1wpB1t7Mj+pGnZt8WoP4MBd46L
1MiZ4cO9cxj97pFdb/ZP7wbV4qgTNes2g2C+DzHZ2eBOIt8JVb/79Ou//+nTu6kqcJcgyGZjshv0
fB+r8fDX4ek3UfAtN9TAVG5ySt7GaJysErtr/QWvmcUs/ElZ/+F6ehMC6ch7wq2TaDOEbv+1UQiz
YhqS/Yd38AavYg66lc5Ya6+dFNM5R8s3LoqXQUHbhSZ4J7bItbzzlv/t0mUHXh/in95Du3TMNmNM
umZcb1YMRF8Y3j/j0/Xtr1/G7z7/zcqdMW+Lo4bw0TLqX2mMAeL05kVWPPz1H/i3C4kbeLNMKwlK
cBmKcJ0QAT8ZgoHzCrvF+J3n8+/Bn3z+m4Uq+omJSK6HO9NmYud0ILAhhxy0kfHFMPtOp7YD3aXU
+ewZLU7K3wq93WVL+7F1UQSEkS6xrQ8nWmtK3lmJ+GRHRy+zfm6j/992EcGP6vyl+NH9n+sHf6vq
uU0ABf7fX7/sfn4d/ajWX/ovv3yxwXyhnx+GH+38+KMbcn71f50a/l+/+V8/bp/yjhHEtQ/6eyMI
f/j6BdeH2wftv//jb9ef/qcHhCP/bgjDFZYnrkYP04+u/8ffNFf+3bOkZaLHhQcDrlSE1rJq+/gf
fzPF301Huhg8YEXLBPHK82NAeP2W4f3dNW3heA5TYUxWUCb/nzu+/9nM4WH9fAL//Pq/yqG4r5Ky
7/jga1T4356PZfEXhGlBFTUMG0uJt4zVVk1qruiSBtKpk0CzcL/MQ2n4WYJmR9/DK++iOQAL5GGx
V+NbXpr2Ou2j4YRBkHGOp1q9KFzLVj0go2/K1JASAU+RxHJnNWLXHD2Z5EeHsdM7Ye7WJ/j1ysV1
umoKaWIiJN4y4uMEgLqYvCgogDh7dmEE0+yNayABp2S23PXcJbSXmf8FWV004Dzs8F6m5zZCjWFy
QF5w43sFltd3C+dT5l1EXIcbcqNvda3znSwqN7Jq7nUvXV5ksayZOb5WZt6j4BfiKHv9vmkDLWJA
9mRFDUJSU/eeH4H5a5C6vh/Bzdm25PW4kAjEr8EQ5b5yiTowZc31oprZrE+A2AbfZAC9trR4YOQz
bNoUO1RABC26AFmDOWj3LZ+TZRUa5eK3fVPtHVE/OgkoHjzois10vXi9wTsdC4VHANPXLRa10W5u
UJSuWQl/2gn/Zpnd5PLfvCyX9aVf7UxcHbjOr7ehusRG4V5zt6MDVq7UK29rlleTW1TDMQEbtZ20
cumbfQhc3Rznu2W4x1oP5pjQjEva48eDe2vNSEGeTC8SH0gpo1VVQRlU4fycuhnuqy4wDGDB/dZy
Q5yE2xgzM8+mzDDHj3UzN5dUQ4S7Ks21C8TinEoMnSJ84/zIwouoa6vXGTPQMzOBOeMfwRWRuk73
feIWGyACxdZDmAd1tp5++tR3n7WJuTSmmOmdi/yv6JGRcvr6k4gP89zyx9pl3+LAvGZq73cJhqAQ
AubXyT7kdYzgvArbUxJ/Av0XP1coJ1q2Wk4gMExZbUONKQ6+vQbycOe8YoAB3IGg3bbizGT9Sbpd
vy9zkxEgdot2osuziX3teyfMtfT482uTnuHiWWMID+SWJ99yZZKyiJYpG8cr5N06RoChrD50Ic2H
1jaOG9yCvdm5M7WgT557RqBHnnCQTHWE6Ys0t3DidrelZmXdJhHhuDc7XlQJi7Wu3qvPjBsX/c9X
a0G3FpbUoX4R1azbXvpT4mA4VVQMWlH8jGUL0SHQx3o+ijrdmFqtgTNpGm1XmkMTiGb6OuDeej9X
yS7DPzezLHXA/NtBj3O27lKjeJmNQW5iEGEbQKLYSmpDBybs85ymIy4aibaNjbk/3TbmTGd3YfS/
JisyN2jL+UIKJhMUbseUE3rX5qL1UxguQakx/jJn9ZJlCzt66rd2F2KBlijM0V0vRk4f4d6sRdrD
bD0aPemYMKHumzVAltUSwviYnWU4DAL8UKMj4BSJY+Lp3tNkuUiad75oI3mwqqXZFF6HBphtfEpq
gqFuyMq35ng4VZH2Iio0NKfa6k8d/tM2OFe/cuJubYZdcw/0CpgvLJ9DjOecy0jsLnKmDymjldv2
s1t5YBRhHUujhYECQcgfiyYNxjyBKt6GMTgvVn1mdMUGE+fXWY7Z/nZi2EO9AaeanaixXopyqvZF
a5nHFkscvwbSELgq9Q6dluW4pl13mukBqyhAMMBSoX9gxZo8FFb7CCyhv7NUDDLOiyN/8FLiegl6
Lg3lvJsWZ1zZdci20ssSsUgE0OwysU7NmB96AsgcC3Vfe/S3a/dhnBMYnsX8HTGKFc1n56EV6htw
nnMk3PgyJTx5I8fVuB3y18TamQ7QuGLo8cgdc8A5mqb7jXBl4KnKWFdx1WBIJj+5yfjodIPp4w/Y
bdIMusg8deVac7VudztlBhenmaU3P2jW6+SOa8eT6QlkVMB2DI94BpzdTM6HJhywrb8+apzju6CU
ZbIf9fzDLXDhXdMdtT68mIUcfD2uk1d7QafDrNGBa4GF4fRtY849JQHa32LrdUzv63k82b0hVgUd
q/tW5l89QMHrIoFMAag52w5e8pqXkfKH0mkCnED7ta5QlzDpQWbQeYGVhivRYzx8iw2FyAtwbBjn
1BNo9rDpu8LH6/Q9aaKbQvabTU6WIgWplO5Y5tu6c8bgNFPDmIJhmaedlsUyACcjfEyJn505nB88
Y+3MXrWXLvAMa8l8a4gbXwyJBYQU19DbwV1iaBcYSkw45mI618TjIUpoUFQuFW3utfkqHVkJcc4N
W4NzAKhib5iIDSQG6XCBol3dYXz31M+YKA5hF0jC525x5udQv7+talL0907RWyf0zb1L3bBdnQdg
CsLyr6eoDbCpjJYwCRwNNGkVl9uFE36Lb73OOXFgjp4e4sLPhIMXpIOj9zgjvepk/f2kumgFnsR5
SEThrfRk6vEIVxKwQsZuK1BgGiJDrlTY1J8Wx/zYKh1S7WxZ77VVfi2BLcsyTJsEFtcOPLMBaL2p
vkQhK6svyjTIwwqdjwoqrDnvAGAlQaHVn/OiuS9M56pu1DV+C1/gUmVnmI2XiprwEWuQb3I0Gn9A
xosssy2CMB4+ZEaE2apBCXoLIaK2jZ1Q4z5DkRBctL6DDPvaGni11lb2h1FZV2zL8AraVz96U/qV
UaexAox/bpwJoibyF3eLeVRtL46el+nbW/6qpfpnWPPrpAVytiq7ea1JN1rHg8r2rd7M+NfXqd/P
9kg6GK+idgjsbo5xViUC6HN9l7pDCNPqJS7eEzK9iYn/sjI48eAO4xR1TeTl2/7zTA4ROZmKA+qL
Zt2kibFKpNJWJvljkA7zpi/C6b7TjPl+MDQcXBdco4Fo4FDZPKptGzE4g7Tg4RurD1uzwR8UE68G
+ICWHb0OwuBKdg4elGQ2jwNIAyUM+WLVw2XqGoQYpymoC/ltDMvxCQPHaK2X4bE3EjjllTKCW9IZ
5dABY8PYcFgR5pf4SWD8sQHJG2Mh1jt3xgIHZlCYCY1loKFI4Y959NhPTbpVPUAI9P1MyMH6H3+d
nN4GUr8+PItkAtsazwTW+y92ePak6kFFJk1jkvEjNpifwdHGQPRcx08MMrPeMA+3TCcznxqxAEvB
NDrzHjwVyf1UCbGXabvRq0a90717M8G+7hainIe2ksPIAHeSN60Ex8QvdgESvp00N9moyjrlV4Ro
P4ofWjGcCmfCOFs4zZ6KR1GODAgIgjdzk+q+kfc2Ck53NT6rwAwBVdbLh4pT6qC85z4ymwcjjD7H
Jjbj+pKctWWyNpbsanoHMZm1Ln3aiu62MYdx006ipHmon1WsJAd2KvehluTrEVtgE6D95q/fiP2v
QYI7Q2obtLjFf95WpcYg6h5kIz7OTf1UQwoPFqf1Pc0UlJ0Ymldq3qdphS3ycKxEKQ95KDb1Ehkf
1AoM/7Ct+9ALXNHg+pLXZeBkxop1VHxrkvoUOuKLkaTTvV7rA4lghjcvA//J9hcxO/4oW/tO9RiW
6vLqvZmMRxe7drcklblFF88rqn1eCGQNsv7ZQ4yti6OjrhfeLumgIVq5+wBx6lB22uxPCSa6o+uE
exla97hwV6hGyBEk6ZysR88ygwiAqQ82E9gQE4aHaD4JrKhWUtfi87UEEKMBMN3VncBK+y/6tOAv
jRsZoGQV2Fa/c2Yczbu5NN6bNb1tDaAkZrEnPNwrsa1En/7X0yZTOPJOlIxbvTeTLZ2CC5w0VYYI
ZkVTvW3ryLxq6EH2A/EAmLw+AtLeTi0YrNgbT1hKpxFSa7ZYo3juBpOprKPbVpcyG55lGRqbYkwp
p2rSDqvttGI1ZQ7w/E4+e00ImD12ojsA4CQsVpng9Q7TD0NMSrYGXC9iIvZmrtRTPALCwmbBj+A/
+NjQnbFhrvRVY78a/ByybN0FLeRjNpcAkgboKVEJNUGLOgN05oQJ8KgnR5ywoXhaYv/OQr6eyL+E
Fp4hKjm26TAhMtnNvz5DQ+tmQ1mm2k7J4AWLBEMrhmwf6eIphfmAJ9uS+3NrvwDwMMHFVfQtwlju
q3Ed9tqxLJJwnTWZF5gNmAdl9vV2dhUVX5MjlKV3T5mTLHuoGWqloO/4Q+E0WxQaykPdDYDKEttE
KgrYmBNCN5KJtWyyGuaah57uqolCc62NAlBMEoVkjtUmL9LwsR5CSDLzwyIXDeRj764N82qqXF3S
cvg21fnWzr3pDsldwF9KA6QUccmyU/wwRYfmlR+oGXm/0/BpiLKYlOt/Lu2WKwrAaytJq4kTH/h5
xu+EzfLprx+9YKn+y8MnS2ZedmWzGLZnv0k1JtTP557kbGuhPOpHTMvRSQizIDYWG1v2NqEsuLIt
u/Dsot24VqBk156AXmKYpXfyRA9OcHL0feV56h6QuHWoTTM8t3oLoSIcGMxfLeJqOat7aO4RCNhC
3zeh555kuh9COz53sn7Mp/Rzl/TtQ1R3cbAkqiBmtkkAOUHSEpD4JYYLnQCYxRCT4sBMMl7QrHP8
KaWjGlAp6umlMjYhApM7EZVfvdLTT1V7lFahHWXT0ENRBUzJRWBMXEnndLumRm8zvy3VtYkOJ0o3
qjuKhv6xw+MSIlm4zYWBilTtoL2Hocc+biaoEfPSXmnC37xmce5/3luThBuOJ1Bo0gZw3+ZtUJah
hkqjME9O5fo2Bc59SP5YLJBf9K5LLlLXqfTbRaFPoNLd7Yki0nupoik7JXWK3HB7FDKitRJT/5Ww
Pctmnk4x8ea6LctmqT/d/o8B/rK51epSL9e3x8vUgY42LJc7+KseKE0aQWM81ju1NJ9u9+ik+mZS
CL1N00KjHN4l1QkV0LRE7SVEiR0Xa97TOFfPE3Zg5xHr3b0eDmtK03nTAjvacAJlp2jEZZ2UW4df
VkJCq9UpnMNxBxLHOJqx+qzXlhaoJQUXxKko82U5tll0r819s9P6PMRs3Mr9KJy9ny8lEiI9OAnV
SNdbxnPd18XB6XVzq3cZYp4ObtNRLtZaCneWjFNgT1+n4M71zA/jiC7s9bKr0L6g/fk1o7SdStd4
7BP5AAuuvCq3YpQuz7Jemj+8aZVa5hnuqXtSbvWHjOPx6BXCwUU8p6tBqUYqITl6VFImgW1eevzT
A01vH5wS6C0l1GkZVQ6iV0/3mlWaqIeXlZ9ZC2yO69UnxiGSS3vSSjpjt23SW4ATi46EkBHhFyGT
ZDXUoOgxkj/c3kxJjdbRrzw4AMHWJOU5ZIw4pjFB1+TW0Fj03qfevBIJU7XHddtFVLe3jn2pzhFU
gcSrP/Iaz9x4dik4G7TUUfelSaPGBCaGSh2hZbi+0K4jeGWQVwn6Wc4OgDKgXe2Q+tDecOaptTdW
5UbURbiVw5QetaFMj7ozgC5PzHk1NLnzR15qCGRny53UeMOdtTiIMiEDkQtSeWhs+5lN5UMQH9bu
qFsb+F1PjCqbk82Bd3tdqPV39CycTypLzcda4YmsTd1a713jrFfDRRfJMWnm8GnOdvl13d9W40Cd
sV0UEi92E2srOn7FodAVp9xs7lIjie96T25u+6TW83BtpJ2xr6J+h2p1d2Hhng04LTujyRe/waae
E2J+1eOYefA1Yhl63d/RjSHEX8ObWGYW+iTbk8g6OIzSMFewEeN1kY325vYj5ehc+sE2HjKYWfrd
GNeIyxe4DnqzZE8PGdaifEaqj09G7mi7qnDSlb3Mu1jY4tnDeqSYKMCtvJKbTmYUfv3wPUKM1ReN
VPc9PJxVXoYfLehi68olsXJzUQcFzCA/o7QIwEcXfqOqxHccUOARYjrekGVrWwzx0yC0T73hLuNK
K4tq54VOBtN8PICrC9uNZtdHu6fDUrtdgRwFHWe1C83eCFiG0aHOSfg9SlZs9RxM2ksHlG/n1iu7
s18aj6Za3MjqAabRl8oMP0TTVB2dxQ1XhZvL+3b5jk9pv04QPzl4TQPw30k+5/q43Fl1A7UjXWlu
OH+epDutxUSPBO7/Dswimpda0wCA72fMzFS0qwaT9SvJ6MZRVhtb1K8GHpIPoxjBzHpNShmm8jMt
mR+I9FTb0UvUmrZEeATk/uAMtIBzx3WP2Om5J/CsGH4M+kkuy+WWuiJILPZa4X5QjSCHmrUUbqTe
rDzRmQ/GXM2+YGtH0DHrVRTP40OkrMfKvg+RnT5X5lgAn52KEPaJnh3duH7KTc14dlobjhHo+Ydb
+8C8EkFzW3tsXQU9lLkGdgR5dxEpmJyuzTGyH0ZK4HK2s1WfeKl/+7UhzY0nI7koV8WnOMF5mR6o
F2hZ8lm12pefF6XLyNukZWyeRbgczMhurp6R645yIWhd7GdnVYNt7xuapzktv1sAiItJH1fZ5GMg
9Ky7SbmzY2tLpUwCYsWXLPG0fTHF6dqJzPKgM0C4/ZqtO/l6CL32IYl2po4JaT9fNaK07bjY84fB
yz4akb7jxZIgCe2S0PvbKS3T15MO+LAz+0DkGrCIfgzPcgEdDHwVjQQSd67QMXZm4xh+nRYTBBIl
7vJm8/Mmb0HQEuqP1NXa1Vjq2mOJjPBq0T/UqeiOS7Oso4jWDhSyPnAq6nzDguxQanMVjJWun5y8
x5OwDaM7Zl87qRYkm69icpKe1O2jEjv+qqYOaUSN/m7TO+t5mLRtYnaQcq89INOATme3A6a+SbNL
ysinZb2CfUjvcKm/Q9Ft4Zs53baBC4wNeMw0mckSjgujdXXOmXYwLIe9UH7VFUkQLSPpSTVP+pEc
AqkQwN6NTdSGduujTtKsczXVazcnq6gmwMaKxhbksrnfpNfGfVqIbK/p4gN5aX926vIzbiqHRNBr
aepWUnV0Fc1XUNZLOsTHDnjpPtQRmMjFDuql9TJjHXy7sdoYX4dYV/cIYsz+MJFWFVn3YdDcaitE
DQuXwQZ0kbZG3wW61e3J1lANV5q55CvYW1FQmdypkQ0fk4lkAZ7W99IUL4WE5FqKZH37lbwyO1+q
tN1P0GZWQ6pFjyrz+/6pgH77PCmHpDwvs22aIXohdQwZOxUMApaVy6mX2nA4jAqLa3mNjQbS72cv
5iqcJXmN54Ye4Kz+SGIySoJe6xe4vN+TRTv3HblbkUpIMjDM1w3FBTR4FzB67r1KujlzPcWHqCy1
ragXDqN4/NqVJfrEV+zfqL2k45a+O7KQtLM+em5WrmIdS7TFkt5JJbMf6R2aBr1RfaThAZ1FvRIV
h4/R1JmrOSymC/IAFft8QCQnHd1dEaV73C3mO8/6MjQAFhSAusdEgxbi1PWmN2OCcmQVuCxW8iDs
uA9GK9c204hrZzc+S1n1QZt1r5W0CH9z1p/yFmpdnhB+TZjmnAPL1ZEup01tEon6kVZ0Vi1qq1kU
PQqO2h2q+S9W0r1mZhqdXOVswdbJvS0oRNgYM+ZOVfGlStWlpCnKsChbTkYEsafqL56b2p9N9NSz
KrziOGx1X4Uvlc0GqGSYbJuKTdXXMWsDfsOezom7rTryotj7bof5fExihpqKtucuWpxtko5XSeg4
edQ12a9ypEtQT0mb6t6YVMA8O72r4wFxBg+ykTeJR2/wyieyUvLqGM5BlZWPSHRcRm1oT12to7tx
DfXJPOwyAyeP2GVE6HUt4OAqIUlMfrRSd9dmPJi7PFPSj7AUDYSCSaT38WpY7OKbSPLNYCfeiRbw
oWDCsDdr2PBRHDunaJKHKCuGfSUjO7h9BV/1Z5Do8lUE6/5LRIk1OxdpF3Jf6gj7s7MPIXZEMJuW
CPkFs10hX2/uKm2yGCMg+1El7ga6lrm2WUV+qVs0CNpmWRHVNPzcP5Yhslpl5HyKmsI7TRYyD+Jz
2OXVnZ5TBCGToyiX0+hMzwBidcOeVUiw7BdiOI2HcvCzLK1hQXnVOhvltIkbjZSNCLku0zY5zNlQ
0iDI4Rwsl4m9dKzTZgUEzDwaznChlWftqol2GsaGuFRkVokUwuQCXe2+3qLknGYXvl8fdHj+c+a8
TsStu4Y628+1ZiJY0xvOI8deu8wG1skgDk0zdvsm5wgWRan5BSR7rHIqON5ZHJ8cFx7DtRd0+wlk
KWgwXd+Jq6PQQ2+w/pRToPoD1MzjYiBLBBF0m+G/uUt1JrFIMw7oEyTGxomnbJcWZuZrMfz+JDaz
DxbELwjt7R/M9+mrlmA3VmVmocjTD18aUdVr49oaua0lx801f7FERb+xQcrA4JTGgO9jYvfHvPGM
bcIKDm0kObwEsH26LEiDlOlHdE4+Rmp2iJGFxjHOVxbvRpvn7i7UJNQ3/saqdmuop8yvakNvYaLV
52qK1VH1+QsqIs6KwkUGrg36SxTWwdPSl87tQFqkSeiPcx0GzF+IP9boBNBkBWOxGOy9Icp8n9Wp
vppGNz4V2vRCMzWoyzjcu950mbwwedJSKLBe/QkeeAy5Op/83K4ZGso4CqKqYngLvWKKv99Spbw4
6FJB1fTC7VBPL22qknPUlYFsqnSbVbmCSW57u6Wy7yJz4DRfxIW+XIQ57avKaaILDHzN7KW/vkmR
LC+5E4ozyfVnevlMJEh+bqFdTvBKY8sWO/YQarbxsO4ST+wb49iq1nqaO7G75SN9AgJAh7afzErf
1td1FE5lfE5B7pDK2ndW2ZloYrjGc5RBEa4Gt7gI2kpjCh0vjF3CzjV5S2W3YEpWTpdqVD+WHivA
1jZDIA7p1ykqP9yOL9Ln5hhp9kMDkhrCIiTbdrncrkNLzVM0t2or0onSsUcka6/vmByiET2r3dI1
tEOuOYQ7Nx8W+6oBRRV6GGX9UdXXZB/Y077N+iD3yO5vdeStkV4jVQB4Yso29myITRROpJ/Xrkau
1D/xSZPukKYvFslNNH6Fkr23ICRoyon2cWuYx591U1Pn+zlrvgunErQdeaCw54ZDuqTbgWlNEDq1
xNmLB+wuy0Gzk+UO9tam0DtjLbpiWlMNVOc8yba36k0zdTPocKM7WVOitvnSuOup8QCELzI8LkO6
NdPGPGT5sh5nM/84dROrPszN5zSX4pJ7xgfXWoC10FOy9fvZjcWh0sboqAFhIbzkl9BxAqf9trR1
+LEcJZRmmqySPCaTyLCHAlumabSC1qypkkwuGa3uLxkSRxVogE+RKr9GGzmm870Mp+FsIHqz0rPF
eDZ77Y85GRkKA/KA7blEK+QQ5RlQ1T0O1mHQ1dF8LJB88O3Jq7vAlPS4wgTa5hwuj7cskqkz4l7h
cR44E82m7lfj1PVBtcBsjer+j8lIJjC+KaCZXrdJWYS+BhmarLIB4WeA7auENO5eiWJ1G6EkrXRh
4Ob7KizPWjSMT3VGC9Ptl4E2lUV0yXrYnOg6e4qeglbuC62zn9X1oYJq/myU9XKhn7yfnTjaeQKo
QTMIqCljovkK4eQ7Z+leYamL4BY++bsk592jIy6W0xaUOjQHFjWD7CistYMA2n3mhgdhGfCr5uzO
tbrvHUy7J0RU2ENedVDWlF2YJ5DNFs7sJ62QKycDRdamyEnobu0FdX3tg3t1+awp+7sGHMGCnXZo
5meRM2hoyUG2ReUv7TbKaKirIi+DYZwFsV6J3dAbyLAM9jYpOBBr8woosuLvgjHupfaI6P+sfUwv
9tPcqwJzQhdiJPaiAeag4jODn6g48r2ozy/4AbermnK2a+BCNGX1XYv67qTr7RapT1qSrs44EO2C
7Vwtr8OEmpLs8VdECoudV0sAYDrB7ZYPVGzYTdVgUuuigbRtck+jO9QXVHCKhlE5L9ajatVacAZY
eHYgcavOLqXqONXjTrMgXTYy3ZYwFnt7MPdTT4kmrkhDu7zmpYumAjyxcx9DoOpwm5v3YxXdu011
ts1t3HrlpTShPiK2oDi17H7DXNkkFe9yQBXLl2nSg8gZH5zObIOs5WgLw1EH8Ze6azt0vwhF3pwQ
AB+agZw5qetvfYTwCOd7/0GNw31oNyQz6XMpauOu9MYvVQy3ezCjU1oU54a54P2tHDP1afJjzfpU
FosXFLo4p/bwEgPo8dNZlAH9sxCoScqjv9aV4goQyd36YbKEiwZqy8AZJmoZ9TIwO6PYuVdKxIjG
nmMc4mxqd1P/aTQmsoVYPKnY+VEu5oyoeNNuMeQqOCpoYnWGpp/HWrU+qJ3bY8z79a2hKjG0xDYR
iCBaENnj1CLzYjtH6TX9hxsCS7Pz1q/tslxVC/IrZi4ikniwnLnhOQi+QPruPYfyAq2WD7U0SeTs
of+JObn9xcwT9IKueB1ymmiXDskxbrcNjPGjB0onmpv7UiJFooEgDXNB+cVIIXeKfd2UKIiV3aGO
lw9tE1rnKkIRYPGctcJl1RVmvUFHEBdXJ6kffs5bP0a2WQdIFzVHhItSlAEGOrlN9Ihd7fA4KHeF
gjMwpmb01kumPru2e3Gy7Cq3Y1tbEl7aKcN1otNXD5W5NZjBrKyseUCdNwlGsUKbZzoKQzV+HVdG
0HfqOdIxU6hSY436jrUGXRr/xBI4HjpH9uIiZlJr09a2zH2lF/FaleZDV9IrtxsUrH5ClRqqqa0m
YN7XKSG96zXPT7WYspsahzlFuy5ShURZOr8IwtgLyKiPhuDabP6+EZkvTTU9EBse2hkagkzxSNNv
eK+8t+4oONL1YIbhxjH7B3jL0BxlHDiIJ0QZJUjbYIsIDsTyc+bWlXfdBgUmRH1upadEJg+05dHG
QU1/bRU/wt7QLhal5wol6XLnmEV11q5A9b69GtKiNnPxuPyNm9NyS3XXOVnkx2oxvO2sEmeFrBo4
tyq1gsW0L3aY0qIrXFJ2Jxer2Jsf+WjjKKcrLOK6pNrr9kuvG7HTrWjt1eyUaC4+LIjKndsi3HiF
Md2zX7/QggWC0tZ0tBaKwtiNjyUiKD7l3ryGLMzmEuM9UlLRwYi0I6TZemfWklFNiy6rbDBE1Xsv
3cmeNMcyZbPpUejaynJC4FGbsm2LIqF7beu7V1SyNfXp6lZY3P7j1GN1h+brkzaWJth6F7SWs5Sb
tPhv6s5kuW0gyrJfhArMw5bzTIrURG0QtmRjnpFIAF/fB3BFV1R3dK960ws7LEq0KBHIzPfeufcG
J+H65vGPGpXePlRofTi95h9T/HbSRYeJ1CG0+BdkEV1sVt7ms40qsafz5W36/MecmrKaeLO0Mrtk
VbZLIzwtylWsFeF9CKLl3CPLTCKT+RFtxyOwExTuIAvzXlOArfHWRFhukbw1mHpyxY/tp2yJ+KQh
nF7DxEsIEpW41SDo3RQ6a2oP1LuIKs06Wmb5xuyk3BoZ5ZgRUN27rCwr9kXmjIkhlw6/mPOAuH3V
SDXblkmKFw8ouG4PVMMhsFuw63GRhCpSNxjc8XLKghBMEZdLW9OKNZnW03k1Be7gdKD5XbK2vDa8
1yuotN9JXIw7sK2FreGuhFEvTpm0+/ZT5joDqHCfkFEtHUKiA1noeKro/YqDkbWCARB42Pkwg96D
nydYF5bTvGrxkJ48GsOLkZrq1dJ9UmNy9Q8Nh42CVvyzTrthGfpluCz0lhhqHDoXbPzxrvY4DkZZ
a60jG87QoqiBFOb1jFJ/00qs9Ri+f2tVp+6TQnZLFyO5TYpN2FpJZLzq3dA6Zz8RrcFFb6fcAtKW
nHcEblGxUW19TcAEgrTQnlA0rh+Or1UXR9t5V2garHhcz/0J2+4V41eFgMBWrHNw9DXjn3QJvUw6
kdZh/AwigxNHuw+MmtmEfEU+lxxlGkfr0db/XSx2TDiuabnZcn6XMys5Go7uHAxp/hSY/m9FNS17
TXGJMFi7KhGFlaNR+E8cWKA5AbYDBbPvUOGk6ZfOgjsmWte5K89ZnC5MQFVyjCxuatfAZ8yRB6Hm
L33J4Ysa4ZpFjXq245KEys7fzfc2Df1uVQUi2FhtLrDE8kAEHPvNrNSDEqTyMK8zalFcE6xbscUy
2/O8qTWmU6/1urjbBSPPKgtwkOqoTPnHoYncPQUvniiNskLXJA5eMYUSun21s7v8b90hx1eM6Mpg
4VnWwBnBZM5BIJLLbuQ4mzyqm3Vp48bSJh7HUPwH+BISuqys3RGsw56oDtaxVroL/rH+MYidHwnv
sfAHqL9ssq1ycIa4MDEBqyqj5jZmBcZcAOdcNna8IZI+pXBsYIQJZd70jfrZmEO7VQtfLAMZD0xK
k78Ee4RbpEZyQV4upUgVn+dLY4zGnStH7ej4/IAzJFtX7lHxR+0w11GdTf9EVs4q8IR2lJHzo5HV
s8mtIFjN3dV4tMQGLujbqRDah6Z2oxk/njgXr4ZpooMAZT2vwhUGnsu0bbAlMvuAUAUkHKJqzVNu
MyANIy04W5KVGcfCnj3N/W5Kzz9wXlA6FvlpylJZ/qsy6vJAQ4vkaQQ5G4vqim5TWVLyquQLhzYg
dd9u+6j+glXoNyxTznEgBJZuO60aTINyZlsrPVIcusqWjnt9W1190Vxjiwlnp3nVsWwMvLwyxq7Y
BjDWGysOFFz80gELTIPqWwR2suO9CZeiUt9Vk3tMM9p3DfPbFXY9GtD8MShhe10dL0QTwmFDw6vb
JFFnMBkeiv2MENq1WTyFKXah2VTH2qyu+PLZpzLNCmtZFB6Ne/vRW7X2ULial4PWPJrSGB6VzdUU
9WuHNcXrOvFh2+EPbpfjAkCz25iWsqt7ViUW52MTWO/zIWy+ZHVjJJGD4rq0d2GWF8cujPM16do3
abOnzQtF4Ipsg0f0UWrFZx7wm8lLzMeSlHRBbOL23ui8ljDpa7QpHxVHz4sF0LLC1OEv+dU5KuhA
W/dl8CF1e9n08S9AK23jNJ636kCP1cJW0baM1qoUODOZtqJvRhZyeKl1TsTyoiZ340CTivV1kovo
InvgYsxsycqHewkjuOwqz5v2FbhAJZJL0ehyoYTxrzBrtA1te8Jqh1Dferk5uVhY314dlteuHzH3
HJz9zD5row55i++liyHwYb4WWTm7QzbShJ9m9V4UnLKS9TXy3D+R3XWrGkV0AVoVF157Da3gNJah
zaX4WYyOerG+6kGMR63Tl+gMKEgN3z/L2K52M3YigybAzDOK6WRY1lGYrnqJTAWP1NLdd6mWElnN
SaWIor1TKd1Koy+0mt+3wprYjrw8MpEtFllW7jzPt34znBlktbIbU/9yw7GcQo6vhullt3YEcPVh
KrjZon6pl4l7CQIGB1b8GvqGcY6nv5p+siFNm1McqsGldo5gbZ8BI8x71Nni1GGftuzGZZM86kh/
zARE6mJIYkC+BWXALFalw2knWFWBz27UoT3PjIPf2sO5tj7mekC6r7jVTLISKoS5ZqBJMMFS2avi
Nuu+8pZ+fQptKz76kn+PQlvHM3hPYJp2wQjxVa86860OqjdK82rttgGi3h5Jio2YZ/ICx83Lnzym
2P5t9kq2QbPPSoTZ6huHkWrnm4F/aid2uiLkt0ZHuixp1kReYhzE0H55YASvCfKsMWySlRACl1jL
ME8cfeVK93rrqmjsJolt3xLfrC+uaCPYxnSDf2d3abS/mtPk50rP3WVrl8oGQ57hVunaCasoJO5J
ecdmWRw1O3gJW+Oks56+daWolhoww7mO0hBnPFhXP6iPUVa/VbFs9iPDjWGaciQxwynOZX32t4do
us0bnWXTewqM5K5HwUvSRtlZ7+U7ir1yGRhje3K/h1h3XtyiW1gYv/XSWAsDX1R/fORqnW4C3eL4
NTFdVWqewlF2gI32DrPaTdt1YC1BZ51KBsnKoFRvueW7u5hem/TH73kUT+OGqw3/x9bwIFXVfI1j
tvdj1t9kwTLccMv3OkxXg9VNaoE4XHnQOYeEdWXR4olLW4BXWkE/ZWPGnA2O5FbRtd7nxoQ2YS+5
d3Q1XVAFfU62uWKZKa2x0lPRLY1pVFX2WX1Q9OGspdGjnJGUsYlWw6gtGAAm+DOrxc1UTAFqTl2M
PctZhO6vxA1rxrfFE+HbuOSW83e25p4zMTabcXQYjpscPLxuoMROwLIcZnFLhkjNugmwWWkT4w8u
te3WwjH6NrYH5FXj0nd885uOj5Y8KCYKnu7Q4W6G7makQbO3RYHoRnY0oyj/z0kf7GPFokmVZFjO
KYZzllChC+x7dQ4W7OGVUtrLvAL6sKYzu8v+vB44G6+SwMZLWnXpAblc7rhEo+ZexHaT3+CDsnxn
1UZ1yjGi/RBRj79dZ6mnVAWnVWwt+TA7fvsVoN/P0Nnhne5SyhhoRUfdP3sseqsht8w1frocuHRq
WRSLAXZz8bDwlaS46BY2vr5KARuXlLTkTm+bihXU8ru74gm5MqXQnno1/lSeZJkHf9EsBX6sEdoC
E1y58Qu3+UG+06/CISwuJd6bBC6JU9CPjCr57gvfKwAvdVsnq4Xn1wODjDCPvWsvzlHQwW6o6bdQ
gTjKLtCeVtWUiyZ9ZIBJp1SoR4QE3mYUAzHsfXhPK0qfQM6MnQ5tmVsbozNRH0yd0EDpmP4y1Ore
QU3sFxUjsK0YRn8xv7hQk09pD+F+vg7ChKI9r9x0X3oJkLprVbvBCM+q2ujn1hTatbHxiw6PvtqL
h/Q7fz+x0oFIFMR9mGeLhNGUHIi8l/lDk0g40Nb+4SdRtqWChKQ1scizvXzfkXB1sqNcrDH4WOKT
Xi61jAVv7ueODQWgZ3zrsu6XbMbVsxLyb0fddTNizs9Naukbu6WNwpkV0lJo9k4HEF6aeVzgCY39
Ncor8+xX5g6m7nemFDXuekNwykdCnJqkSlcBPZplT8PiMaa0UhLFCNZ5aPJ70pIjCO2ndFXrTRqY
H3bmesCR8WrTNRyYyN+7xHjRYxIDLCQHhwi5yK4IMxsd2UCqtmIqLFna1Uhz+0oQsv4WBemO/crY
BwzUcnFz0pOoe+dc112zcAUuy1wK9aoe62DvRTAppGmvgrBsN7V89WlAXtou6xd5xwClLoq9qY3y
xYkYXA6MZTPCEqqsTRadESTXShtWdhg1p4Se0T8Wr6Khstfoj5UphNQK29RhiR9vcYkNP70wqBr0
7Db3ZbyB0e+/YcDIqGeNn2py8t/m2YGklFiqk86vAy34d5ETbMBsrKzMpeHp39roCHrVmC6gJbZX
Q0jEcOPab/P3qmtsHi0/wEa976kSBSnoJ05EHG5nMi7KbQVvOo7n3AfNgmbfiD97YezSLr0OUtK9
GajxF3Lk+jXZ8SsFECbqnPSq/GDNTIextu8MT3+V2IXznYaCJszIHLZzkkduWVstFfsoT7yTgjEW
751da8AFdECtKLrgPy1uhu+x9rOUG2Cbr0qm7RoU/EpeuyeaE2D405yQnE6W1CBWjgajgXcHL5/C
GVi6G8kS6uscEkwdXVm/I8BZ7GrFfnO05B9egHbD2M8nT1vxd7hIO2erohTMOgcO2aVPGVhtcwlK
rsjGYE0OOp9CYiIe8yz3PtDTZTJ79WznVjjYSQacCtY9dmzLthlUgDxNX89Huvl8orGxrzgYgoCI
1oXsHputOv1FO/in6v3xGiXaQy0Q/So9qmDDcpi1WsbZEGQgAKXvVTqqS0a43tVxfW7TiUV0+uQe
Juuwt7JvrY3fsEKAufPbfRO2EcatBney7/3xTGE8/ALfY9oKr5k3dUBZwHUZL6QeDDdCUICTB2Fe
yAxbRXRzyrjkt1sfq0nrOvZ2s3PdZ5w3327SJ6e2bL+ySc8InkCOhtFX/Bxj1hzCqfMSA4WZMLpF
qZHQMHSMCrpniap2HWK0vLetMVqEeFEc8i7+nmc2nVb0F0P4AccDI981hQtSYLwohfmiSA/kF3Bu
kU/YuHDLH3zZg5MdMpbQm+hrtErtRQuMb7f7M0Zq+NsLm0M8nZbaliJo9Pry2VrYg05FYeBHOZdu
nDJgITgJi/1uiL19XsgfBtPDXkYxMmdLVQ6p8GPM1OmZJFh1oSmkMzY3KMosxW5T2n+htVhemRQD
/ETjJEKKmPEoxVqiWDvVE4UJAJWvi9xnaQh3fcLxfqYQZ3RTmNkxhZ9EQxlULHlwYn5pFS8zwznp
A4q2Wibc9KdCNpvO1bRzaAfNy+Q5UkQBoJILKNQNaGkTEZZbGrRE1E3ERW/D8QSJaDbzNsZb9JLG
28JIKEhDN30Z5SGbMOKaSOtzV4lPllAdIarFeHLGKBHpJgsjBCIXetsdwXBbTmgTMhvUWBVmoMdH
OhUFUJYzrOYLMZq6pVgq8H3cFt9bL2NoEmfRMtLt/CUIzprqlSsiETROFIwtkEtmzsT+DkqyEz55
ooBO7j+O3PVgHbw/rIcUx0VNU2qaPooS4gfwqtkHenSu9b7bQB6aX4ZJ0ZIOOyUO/F3uhj9QxCjU
O8O9DZ2JT28bj4suVaKzWdb5ItXC5uFU5p+gVX+brhtf9FDV3xio/yYwJ764wVN3W+dlEJpYj617
zU3IXGJdlIcTfs+3n3mpO5S9GFv+Vp26uBiqyvBuOjugilLXYd6/tQSF7GgqGouUnNwbVrYPvWrx
Xuvjv1bfJygzmodUbI4h4V3NM4qDCU8lPpuW8jQy7/LTfGfqQJDTLNg9uFp6nBcfhSvRbnPzUkVx
9u95DhyXOTruJreD/mWekqccxZFVOMjI4IgXHcPQVecI+Ir5hY72lREEsLzyrLUm2pFyIjaxptcH
TxU0BhUBwz6tMAD73cmfRpZxQ40Te4uc5I+vPOnfybvrdXmv8R2/zCD4fOowU8OC02CV9EXECVtd
JLq5E11rHHLfLEEQkWCbNKsPVR9Dek8/9yDxmMQJQmwQlhCTgAAy78XKm6b6YtCfSuxvFOzydSyp
SYLxCSpyfdoGg/LMLZEtSPbhBqCTdKYUwizOjLu1mZjasZA4qOsGx4maodcSBRiLKY3n69jHnwUZ
MhfGh9oiUbv+pKPaxlT9OG+ruLP/Vvuh3vZ52J+FOUB5TBtVQ8DQIsLxlMWgMY+51d0TDrqX+cfA
oWvcapRy8NZMwoNCxPeqc9UFVsX5OrcXMsvFJgkd4yRHNd06thOuY7dzNn5MZFGQNzbW7+t5i85G
FUxolKvGZYArM3ksdD1Fpuw0u0QR5o34xZdoUH6iJsk+cauPhjZaRGZbPqLKw3m+VzrYPh16wvAI
msESHeteFNSt5kCYaG96MhTXiJJVdYbgWkxvg/3bZeh0S0zJMKSGy5DjA3AK6lVFNWl5+lnz4r/T
H2k6QBWtZd3ZuOsXT+JoYUor5g6wIgQRbYV9Ck2QKgvPvf0IGj2+jQktabs6sZJhYepmxVaM2DUV
MjnkTGcVJTTe6m4f5/mwrWT6Bk3NzM5FNOHHvnZuiqxZ9KQcIiQZ/X1Ao8UOzTNcfEtwEcVgmch8
n0bjKcU39pT/63ogAxo/nQzGqvRfRt9VXrMq5FPGSH8YgxRX/WvphthnOkDexGYG0Hc5DCm+Bt2Z
26OkWzFoq9xLOaGChi8bQ2SvrlqdZAnTagM/7gmaUS91VLw3wkdArSWvnjfE5ySN7WWYUMswTSgv
piLu0kD84zGJ28Ki2AuDyd/GseOXBJXCaxm+cVr2j01sRv+p1PC8zVwZAO41K1jc6BXbhGb571rU
QoSQVhwQHsszllBR9MjrwlnGSXJpMlXZqywA/w6HAlnBRmnQsecaG1OA88C+LjIqUWYTit0PW7XD
5a2QQ/2SY53y7ztIwP9tEYNQkP1FlpAGTzMvl0QcpP+WHll3+SZgyVoyoAm2XmwkW9CEdZLKr7iW
5V3LcATBJuU0H41c33XPqS7TvV/CM0YSEZdUY+ucN7gRkEMjt1GHuoVq5033NHtDaaIwsMzcrUer
wFo29qSiSSLjlojBXpSEJp293l5BsYkdB9x21aXVx5C66gmr4n89tXkhM54hoqmFlw3Rwak52UwF
PF7W2N1D+oD9qBcc27UFBifKSgXuOKn+MyZxYJPWENdqE/abuYhDWaIubDoeL5FbfFrQZrbdtMcq
PLmjAuxCHHdj23tL9U9aZrUPzg9nmioL3NVa+EcaLxEAGkM+T2VAVxbboD4bOCxv6EelEMS0k4Ne
uSaKpqxppSS4sBzaTPs1H1WztjjEStZtc93z1kK9xB1NI6NVyWPQiH5jTPiZpQ4SlpB4IBA7bsR8
MG5W8Z6zHa9cPWTuYeWvZu+0cL6ls9czw10gBGn2ZMz8aL6J9XqDDb2LaEqz3DuEEs1LpwyWKBP+
mESt3iTTpahSVxxPmq1d2qm/aFCGRUoPVi+bfGNBcGxHMZ5DwxsvnV6JVYhiViJYwyg0Fau6QefQ
B69JqycvtnJgsHZpoyT7VgBKCIMZw2PbDhQ9GWfRKfPGj6Pg2hPYQvqN+XeQJYnkrS8XfV88zT5c
RxWtARUIynGwfa9jbPnp4z9lVk060eGEJXv1z+Dn/7XZ1zn6BkQp/rb/3d5rNqz6/p/eX/8fWYLp
k5j8/+wJ9oAaTqP/Zgs2P+OfL5il/YepkbXh2EgHNZT7CBj/eYOZ6n94rmujlHCd+VNoc//TGkzT
+JSuGwTyAcpZ1qRq/E9rMEX7D5SmqkXrwnUcw1Uxz/hfvMD+b95g7ICTQvK/5KvsPtxiqo11BeI+
FRLjf3WawwnMxQ9+6o04Cd3EMV4SUVd+dYFDBImruFfUEs0VUyC5mD/Bq8Zezi+KCylJ8YsnMp47
PQPXw1nEo59q03bvTle/EY9QfpWY25Appiy6xlcOtADdNxCRjR5lytPWqmpTs5XtWt/wn3W2RJUk
n1ag6LuyMrz1/HASDHt0AONDM+nSi7Dd84qTrSll9Naoylcc5P43bdRrwrDoA5FGsunqkgGtSCxo
+sR/K0h+6yR+LXmjAX8zackrouvHTCR3VfT9KamLZw17pCEi/sqjVFtZedhtGmyQ1gXBIyv2OGXJ
mbpZNupgXxPNkIfY8KqNpRjNe674D3yU4x+ril9BciCs+NEPo8RebWyIQaOadw6oyaMtS0e4BUjM
np1UD45I9ZVBY/Ns5P2Rosb4jsmCXBRG0D4C5mu7WrawOGbmPzTaxgvTTfTvMgwuqM7LD6UGBQBz
7A6lHze3zqAGMYKtL2znt0unmO7eH4aI8cKNjPDN6eBaIzdnDinG8Gx6yEI7PfRRvo8f89cGvsCt
wZe/LJc+B9NfeUuIaEIrbLS7jsoPbgX8kCbYlKsTHJDW9/tOVjavq02RA+fWVsT+8D7mSHNMlIoH
xc3e3bYejl5tixVe9vqLmtB8G83MvPZRD8NPst45R2W8jdw0o3mfJHvf9oaDXXcogKYP50+gWDO3
o6p79APjfpNL16TL7bTr3CqNF6LYEcbS9300Ko5BvazD98JonIXs3frTkhCP9MFtBg4fdaSqpAs5
zd0u8YfO09o/d6Wi7Ua81Q4RQTqnpjIJ+bREc2vLDlyUX9Ub763OQJVRUNo4L7Is3L++8sEtTtfW
7oxNotnOtxicv3Kwg88uLrolFKJ9H1yHhhKlsRGmF+nYBntFrDMKsuLD2DbILnNUmKUrXVo1FQ0P
BQhCel39wIauA6SP049WBgRkgdv+6rz6Hg+x/UcqHJAVJhN034gfnGYcwgwOuiW7b6cPfsiFSp6C
vLJFK6LsTa8JIcABaHjRmOytmSpXl14QtmNkyrqxuZyLvhWbyBral8ozFMRxo/6eyqldbiXUi3id
NZaBoMBzdg4OL2xt2M6kfuB94bWmLUp0V29JykZZ9EZwixigcLIl5BMphHFwHQGaYQiHtC0zXw9a
Fl7ITHij+Q3c31jVd5tFhzTR/Y8Qq+0NvdnqYIXTFZcUZDhWFV+hmhu47+Dp1o2GXDmffjSF3oFb
uocE6maHTr+6iEQ3IC6s4h6mrAJGUpjvdlkRuMnM6RdV60UDJsLfpf2EyPBpA8qYIZJt3emISbJk
vN8plceHDGxnWUkjfdHheLdIdVQ6hLI8MrdAilQVxs033XBl1LL6UNr2L6ZT4Z9MGCiUHJL7xtzd
00z0fhGEqi6KrFJfNQLF1zh1dBebZuLOgIJcVdiIofnLPQZelQf/UzkM5YeF4njyl3SMahVbFWOY
WJgn7hRz5Wtahe8nEXyjY39bk7OPbfT2ywAdsQ/8EIWYzunaLbUvtZLqiSzaFhcgBwhqCIOXpond
s5LA6BeVPnyNtUmEi9cELwGGSOesav+3T2i55fx7RkwD698z9LJ4ttLKD0XMK6dt/DvSlPgJckIj
Fss9zHna5GkXYHpuFHxY9MCPntqYSyGc5KngaQ8j4Q9nRTPLV2RK+/nxpGjKLUMMczP/b/1ATHLw
i7ZsflHdxnzkZYDQxeqHjaYG5qNN6duZgfGcP0mCi/koi+FEgLEHysEXVK5TrbWWC0UBZIYn9j5b
QyXwp3etKz6dxX1wWv7weF8LdaOZXbWdPzT6+tTSVnpYfi/2veW9eyoN/Iw97IOhEWm7lqFs0CcE
n6TA4TokdArMIErecGPB5tmF3W76TF/Ozygdlymyn9v7+UNpeDurR0Qb171+M/vyY35YSMQPSWui
V5u+TRYzuU9TmZ0FLZyP4n3+bgAuGI3lXKjILLVlxbThS1Tio2lb5e4poYdbQJCC6PA4ecq3xLDz
V0eABeD9vvaHxjv7xYglHY2Ym2VE8do0FfVeO9pk9KKWb30ogmWto4DwguQZqFeV5eqHhOFgGQSh
dTOz3MI4mcFP3BflW+u2X6I3mmcVDHd0a337Lgq7uaeJtY3NWrwrWKReBq95KSBwLDWqDyRHaTfH
hL6PpKctU5UJfQyH+x6ESr+iT6FdyT1UthFrA1/syhMFOjrETM/v+H4h/DGK6BnH0bttClJson58
bdUb8cfxn7JjwXKKLnnL3UKuVWVIzzJw4fGHMttyGFLARZRsaXXEPjYZjl6G1f2lM7DX+yj8pVhw
iALCcEnCoooFDguhKG3rNQ5ws0/8znrH3IVwv9JyPi0SdRZdpwboa6zP1m7K79CtLmEzMKBlSHiM
Elgp1+6/EAODck/bfGCUITIOqa1Gm2wcd7BXjaYq31S3UEOyL+/UVYd22gIap/aOftb2e6QY6Fdd
k7qroWMcRKk8Sw+dDsJB8zoYsoJSy7N7MejJKo0D5xUjqWSZ0/74SOedg7f3q0nZB83S/Y6i8VCA
aKHnxwKtNaA6FmG7Bi8to8XIhqrrMl8GSL7vlq3vFJRcfyorQ5TQNn8qLOrqznN+dAoeXYTNDzIb
EG7+XxRbL3mRtt9Dpj5GL/N++7aCitZpf9tK9zl0mf8LUu7XoA3dr87SvrMgC37F8fhXS5r+C8eL
aFH1evSVxxoJVaUcj+UQTQ7asBpRX7Unz7WGq1/T1KBr2/+u0KUwTKk/WIiIrkVnuLHR6US5kV/x
nMJMNKlCepEqlK3XMug3ycvVR15GRA/DSME/SMoNF3BkyBmU2lhq085aNvrDycjxjEtOvYMp8ncz
h6IInDK+m0OELMJu20sFnbdrSWBGEdbvE6dpDkOa+FCQuX8K09jdZKVnXdVWieEtUEsPI1c7e1dw
R894UBtINSNuxJ++fskYov6IBDdsn3L0zopbMtGsEF1LS6x5J7oPf8wlV36sHIx06D5UNzv4XIp0
JDltgzXt568ijS85NirRZfOHQmVMowqOZfOHXB/oIyrCyuYPiYCs+D19dLlQLkQEBwuOC/tGKbuH
tKW24QIKtrnd1Z/EGD4da9BvQW4Nd0OPL/PDgGAZNocRrBHnkk+PdvPCS5PhoIr0AiPrn6u66law
nOoz0QOYPOH8YCv4qXEsf1fR6K9JkG+P//WlHHaqNfai6j4ssRoa+/CnVQig67BXZZGC9CkUNvrK
EumjbmAB5i9xKxc4xhifgmCYFcq68eRUcX/uGRiAdjj+lxFay/lL6UGP9MW7EISeNysQxrjtsiZ5
lWl5ZCNYW07uvceI1vdVZ9QrzpXeOy6gYu05EEe2wf7ISCX/UsMz+3f6HLOBfjy2HvQ1edhDL0x/
eXgPAiLN/Ry79n+PjxycBd9H8yvnKKaYlflxu/dhojXnZSwS/aw0RbJE/Z1/OUHcEr7m6FeiU/Sr
YqDLaXpjM5SKfQ9s3djFKH9XOQvWO/8bZ0fMtoDMZPmO0qJcZ2RObHXgzfeewmup5yVQmRGgfHGy
M/bJcLyt2W+8qqlfo87l3IvbAeZPafNa5XHwYnvJxiAt6uBnZJV7Y1TdBvIuLyoikPkjv9CLI84R
J9qA+cnrdJUem7qVSSIutRQCGYopLjEElGwUGojT417ZLF2na25lGoHQSWTuBlfJff6rwOig85X8
FpvwYVEtR359OpRVxUk37+uE8D0lfhgZYz678m/zR5pl1hu7MrH1QaK+CVIs0vts7HdqieRVq0Lv
Q3RI0phJK0efffCjR++sgsG+F6F8TEFzuxFrLjwkFRe2wsMGtNT6i19n/UuhFL+zumcWOLjAPFbh
cyTVOtgoTrkRieoquO4zC5R2F7YUlmE7xk/Y/U/Q4BYpwpDeBsejnzh9WSwF64DgjgqKdmdWQrkj
a+uYpfj2j1u9j2lbfgvesGUUJuqtbqGpXKb8tPr9lHJUmDtfZT41vR4nFvSX0tTZNWbdPUedGQQP
d1BiO7cias3IY/eZwuZqhIy9QWlUi6YOxg1+AtDWU4WmqZHY17od0L6Xw7ueOCPzCLJfY0R32zF1
dX7CwTp0iDYWOgFn6VIFQSRfuRtWvm1cij4svgDvoYQj70H4h3+sa660RPPspRf42H1hnujt/L5j
zTEreXbNtF7T4e/WilraV15+fqwtccHFx75iQmWcijY909Wf3N1S+9hXmscUKGXrz7viYccsj62P
j6HPtGxV2d7vMs+sT5q1SA5z23wIDws92wvra0oszRYwcKGbitwWuRBPyJsuqMxPO/C9/cDnVs0E
DCOFMi92q+18BEaoXMQ98HL3b2H5d5vzy16WRrKWvrQvsLNrz4wqLng+AvLu9q2dxZSEhD5mJrW6
EdTDp1IpewguHaeLXyyp4VkDQV8EJBg+O72Ll1EgUSKaICuZJfH0tjmOi9iTG6Mt3WtntA836Urg
Je7peZHVe+2r10p50znpl/oo4yXdof/B3nnsxq5lW/ZXHrJdTOxNzwKyE95KCnmpQ0g6Er3b9Pz6
GoyTyHvz5sMrVL86REQoJIUht1lrzjF/vMhRFziuH5Cf3EPg1Jj0OMU29RTs6czJr4Etx0Jp7Ymx
udtTWU9pVvdPGBvaQx7I8jzl3clR9PBIcTygGcShrNoZq5F0h6m0JEN/kW4KwASv9QhKq5LbJHL1
D7CT79cbDZO5S3vhtmTTCcAlWltEJ39qukUQSRWQVDWwUUfA8gnJ1NqaLOoPTtAPx0ACmJLCju+K
XANh0McgdkR6Dly82kIkNoIHuyNQeKEPuXsQIeAeXBkf2PG8c5x46V1ekHZ7rTuNxKwQjzyP9qVY
C1Zh68gUTPvgcffFONuHoZIrn1ALhJTji3R9g0p6Z56ud+eafF5E41PtBP5t6Rfv14cR1qPZZn+8
Suzm2UwRNQHSzu9pDgaH1B4xYBcoTRyrh9igx/ipWY3bEHrozwmzOwFd6E4py/TT9e4fh+r602z4
nAKoGZqjftlFN+59gCuXZLSdE5v+s7RbcXHnhwLPqg5+LOcgdSu+QdTJeaKzTytr5xx67yUMdSS0
3DH6GmvE6AfL1MtRW61tej2X6+1gTKpdl7LYK0c9vOi5Ci+4d9KlraqZ52fHN7XTJjdYvfBcWyli
AY3eO2y7hy7JITIKvtCe/cB72bNWL+s+28bjxAUupHVn9WHCeOmvmKetO31+qOjh69YpJLZkFtt4
GYq6uFE5XysE9N+PMWdDyhEYDXEKnwUn/7FsxEK1jXOkSuOccsTKF1BXKZeuatdazb4CMJIeHNXo
v/imVd/oQ1jvqhQ7l+O2xrPr0OVyfCe9wSPdQXaGGQC8ctOhOXwGr/kQFuk5Y9V0TyV0czWNZgRD
Lo3JK9GW4yH1InpgUyVnQwms0iau+1dAHD0lj17kh7bz3r1+pLuel+9CveXRAVyjjhumbpYRvf5b
3SjgZ7vhE3plBDwa4T9VQotFQ6fhiaqmJiiNVWNqr2mqeLG1bv9q8eU7JK5ZbhjdJCbeiS7y81tN
kCWOmYBeiHZ2y/o4YAPFfKah2AmK/lRj5lkTAb5DO+QviqGVe2fS5LkbqieMXsgU3fGEIg73elJw
8YXxPsjiMtkMKt4QqRCQOKedcSRnu+u9Pw4mMeprzBxAAMo2Pw6UT0HlGjnxtipYp5LpEnWrd9tM
dX9Dr22hDN2DjgPlnlLWeTQdb6vwT60kZ9pTX07iwEbBJVrWFZvCQEppyZLV1nwA10YXWjcwMjVt
vOjIArm3p06xFG/nGOK2uU+q6h1Dz7ilvzAd8RQQM2hXJJ30MQK2kELXSoD92A5Cmo+xr8IdBYC1
iaiZiYuXWc6vzgJK9HtWEqjDNqksSblwKrLdm+BlMKPivrKc8MYqApdcFR4PWLotWyx9+3TQLnJK
1Y1f5/6SS0j/lAaEO4e9Xqj9EK9uHvCYmIfC78yD1wR0zmPp7uA83phtk90Cam8eiesl1S2V/dL6
zcJECWy7dnIr+GQgy9Rn3IqotXxAO4WIYyBNtGJFGiBWiRjUsgDFX27rOsMPh8nKkkVoZfbBivtp
k1KA2FTKm14KZrzFNAz12eggiblcdwg26+mML6Jdu3Mb9Xr3eoj9jp0CLqCdnJ8smmo69G00vbg+
bt3UbnaB9HA+OSYve4COVIuseUJukq1GE2/N4Fj1k9aGwZrW9b5Oc1LTQ5NJBDWZc9LMiF4l64PN
FDhYy+vw3XbNYVnFWr7LJbE06PFvroepdPpFpfTPmgX0KkPq/TQMwthoTsfOlE/tWA2av5SCKLBu
0r+agaJn1YU/hsMlllXJQ6gjS7NC9w1HsHMzDFP23GbJkSJKdbnew0pKY7wLHnH02OcYKpvhdmdU
jdQCC/MbWYbPNdxY2xp21Q25svW+oQRqzzrhyQ/lxpWBZwM1BGoXQv5asLUZl6Uu6y+yyou2CDd0
vJ2V5bZFxhGrZRLWznYc49mYpImPrvC0M+2j5kX/ApGcvFQTCdBt6v8E/lShefB+KquSB4GaI1tY
aK0PoEkGMNp3rWeS2TeuENIbR3/InsHXA39GJn2MiB+vXI2vW7LFILT8hAR2aTtae2OrJt7WjIUb
laU/yu7HT9JuAT/a/YPySYQe8OyoaOqeCbKdne5JeLreJYjgOabbgYeEq2VvdJn1kifw4myzP9uO
ICuZbxKoQoEoIQp+Fb7OG+1M3DG2Pv7zB56fpce6NtfXh/Swypb4U6yNyDWN7Y6qOTecbNMBfr2U
Oby9MUZAI1oBPipCDrIQZf1cpo16ygOkxDZCrKAJ1JNn68G2R7e2BO7Bhl4Zye7qrbweYr2vfxOK
rj/w8SdscLkDHGyqlCVSStd7bhIHPdIfgC/Q/IM2QqGfRCe7TMwtRlCyRfwa3knU/1il7UNoCVCD
ZcVJVFZxsuzun4frY2V+J8cS6ExBOWHeebsFYojFW2YnxjaoexJZ0gg015T+TGVL6cmL5aGRMt+P
sjF3mhPGt4FmTasa2POzkZQ01CTrfmfspEAUV2hLtDYt433SnlDUR3OfX980WfIED1DbJk5mnyAn
idUU0GoSvfaj8PgCU/w2MyoTgFzEsi7ZP0ZuCeokTb0jNFuYHwIRX05p4fpQ2qttRUVrORYyW+Nl
yKPl2NH1ClxMVTV+hY0WJSY8Gxul99h2+2tOxPXu4D5CZ4CQ0efRQyXb114X0QftNfRIYnTPelfG
dz3kLzcWR38aHtRQ+FvVtsPpejCpZZLTPiQv6WSlR7OnsNbruDczL3DvO8utTnIUr1OJG3ApnQGW
JJfI2o7qR2wy9Xvhf+h1J1bDZPe7FD/0gx6/V6Fs793EMh8mDCZshXfQv7wPizpEgtH3WfM1Z+t4
atzCanMXinlkyc4Redd8sEPpniYktnWv0SmEaXmsZiebE7b2nWtk0LY7wK6Z7vbHLu2nR5+m/Mrx
MUH3DGa44ZhgwuoGbWl6lIjmdvgTqLB5T5kVtw+ayw7GEMWzrsC20964xezhsaDx36zacM9Ghjaz
m5r8GVjeeDTQMy5o5ObPtkU92tbZVpt6E68zw/CIbsedvdAE1ijY5ssU7/vZoe23UbKSS73H2CNa
QG/MRZfrPU77e2VDiJpTKVcKVgBDfN+zmhjaakXsAVu+DCZe1/Xp2h68/Ex5pzzGLuBto0O7UQXH
xC3Vc+3TGq3b8sUmgMfqqnMqY3XODKs6k2SUn+vN9fb1URXLLaav+JDPesysxrzZgZTk972UrXmy
7N2Ed5qoYBnF+rAzLFvuPMdr1hMqiNfSg41YWyZl0sZMaFz6lImxxa8nPqFN6eWLDsTIR+ijjzA9
ZIzCL0ma9qfgXBGm0HrauIOduaEwEqHyJIVlTPJ9nZvqIqIi36jR/DRVihpncoPHQvkg1/qjylR0
G9hQC32LgwI6EhqafTSDdtUQznRILEfcdo2/spVrwihxoHwYEv0IHRZ7STAM5WrU5C8QJnt4zl62
GSE6gg4PYZilv48TM1BVT8PCcbvuWKmy34QpNgfYmDiMk0J8ceEtMsNLf7RqZGCGHUDUk7s3ahqc
Id/7ASar+9g5mlxBGICf7qxKJ2iQPbr2rZ+kLBLBi8OTerXC2nvLJzoTqaLRSWG6QIsl8KJNn6Xr
dbsQvT8uJNo1Mi+e0drgtqq7e3vhzEtv6CchjCiWhhUOiFWYBmmwlyXI8lq5+ZFq9WdGL3JHndAy
6RxG9aHR3bvGrrLb7l8HuY3Zr55MoU8nFTR/PpTz3dofT1UDlMe0emj2uuUeJpMIG8HSxlVOhPNS
WQ+UDPQD4AVWG6VmPsRt7u0Eke4L1xg/akOqb8uivh1ZWHkG193UZa++DHAHaPY0+Rz56HKpn4lD
qRvnBPDCJU1g0ASD3u0z24vA8SH+SGGW5k2YfEBKiReVRL1XUzLfj2nzyAhgvOuUApYF5O9TR+H8
vgJhA30Ww6DFtQj7LzqDo5suoxI/LPCotvX1k13kvxKnG9+dCH1gFtbNW0A/YBG2Q/lKXVBfFLGR
vjC2BTBJxvjZJ0l9ifW4XaeYEXZlkH3AA/J/STvctnVRv2uplawk+s4b3RBYQ4QYNhObkMc+4u17
Vhx9or1eGl6w0adRvYyWjyEOZCuau6J4p2rcpGPxYYWOO8u/QjrW0YNthtnD1CbxrppAtHq6TB+6
eKIrV0brbqrHfepZ+OQdBwhZ4754SpNHq0CIT+CA2ArhkOg+lwcT+E/UL5PRWqMbwBGQReMd26H2
aDnReFJOoZ0TzaIgXtDMQLnX7KSCz+FY3XNMbW2lD/BvvUraoIr0tURyuxgxl9+3pg8SF2Xypoz1
9lX32NeFdXmU1NaWNYr9k7AT61TpqIdbyxmf7KhfqVHXXscpHnYlJcs17STttZ7UpzvU1p1gEQcr
136/Psxq31jbfM87s0mCN97GOq4igbSFpKHUgdnczH8sqr1xScw1vRFYoM8m1Ibrr9N3yfZhrpL1
9X9SAaH5WAnnFgC+f0HbJUS2q9PSXWJ4ouASDdEKFaex9VzAY7NEpkY+M9GfXdJYrs8Tm6+Dl6Q/
lAoYLnSRvWWkSrEh/hhk096aiY6OjkX9sVdE38QRsB+E9vvSZaGHbNH2MD9RAsbf0aAmkbNzaqC0
vMf0Xm0DXEw7TcNfzcmN4cejM52U0SFCSX8wUxsLvIUtUQ9M7SGsv/rQN3dUygGKUtp70wzAHAYM
hTt2bv0il5pY0dbOoJZi8MX0AfccJzDV8uKX3uVMoJMGGS8v+XIb/4IoHcNahvDSr6Ha2sScE5hr
mUbKCQ6bokZHqpVqjzHldph03GgTzPK0xB6oyuY2aDCdVmb0XpRZtyStZetHun7ftmW5I4gGEENg
tnBrTFj4xgQhHEwjY6UeI7Ic9y4dnfvrIe5BTTEV+3vl6MFi7Izypmk4+dMhr46yAq0fS0434P6/
2CbT+8yrXe9H6TYcjF+JWWkvWtiIJYX16L7BsrLR9lbeBDdp3PZbBK3mqf+M4ik79IxeWkThoHYv
bPpyEAEFIPdsiLEjyAwPQ/jiO9K6bwPfvPfndISAk3YX84XeTwMYmFKCL2RBewqD5Of6sDs/Xxdf
NKIwwfWriYTbrUXFaM3iKqLBmH8bzXCVcu3iQD71EstH5gLl8/xflt5eggq/CnaYZjX0yGyp5OlQ
AyqMokMRn500G4+14/jIsBL5POlWzAaRl2pP9bnIzJm1GX7kFq9tcD0A60HkLaYE01XGHLs2otw8
W/PheovRCXtyCuiJVhixTXWpr4JJNDfgoMW6YNGwpGDKbtwTW/gbPxmSl4UVxR8uVEeZSH2DK8VZ
9TIMV3U50Asq+Oygym3NoKxvlCcg+LU+5rN8WJmcICvqYDeTrgNyKYhOMEwJg0SX65KAnwe/u+sb
Pz5II+yWItPvQmrHL4m3sU0tW0UKKJmNHydozbeeNeQhG7t+z7aH1BJXe2DOgCQ/ObCqSn3HuoSS
ToEPybprwOuUmKkWdUCNDLRAd2ChPy46ncA2M1EfE77zhRnjP4EY14900Kx8gvQKIjusHPehQ37O
csxjW+iFTyxTSU3Kr/rrxF/46PRvUOu+Jj6QydZZJr0TPiL9lkvbmFDptgjJg9LBQsUe81mVEgPc
aMBPGZKGgkyQ7sllzDdsKZgCwXNqemOfwtlDr3VIoyrWUNodxAd2s3kyF3RnYwzeACom6pX2z0ee
d7uSXdJNhKQOW2RLMA24OXaHvU/ckuzGg9aUDjr0VKyk09+zk3D3kA66SzQfMLQtnLwotyOK24Uq
7NBbNIU658bwErm1v8Xcr7n5YXDko9AS95JpVbjqAzluOtdbuZ7pnzVD7+58ehhY8nW6Q16ywKjo
XkxqYJfSHpM158c7PZIKpKMRw1YK4ws7MPYRPQjhDDzoYurT0+Szx3Ww0W14BlTt1r4dKfavbC8u
WQcbT4kBnbnuyvzSaQK+Pv8Xnw93RRcadxWl54bFqFWPzWqWIzC4NBgB8eJ6G0N/GE383jg6ymWW
aJs+Bfvd7ugtWRhmg2Snm457hom0EGmaXoJydoAakWK30iaXLq6GLRa3ZAlFMVmC4uu3fu1Q9Olx
VhIQtCKaVb+ZTAx2fpceaB2R7dG4vb20LHWxDUnyStXwSzj3llTJ68tQEAHYdwzwvT6Wm3Jmwefs
7S9OC5fP8NTscythFbb9LijMbBEqq+SFTNqKCl26Lulm5ECdb4UJeau0ADHRRbBX17vX57axg1Br
D7yf2IWsry6a4dnovqZlQWbGKpRhvnAMlOtFk9SgXFS/wYELUEVHn166QLVHQJaek17sqqWHCKOE
7tJwjqb+HJcZUhY48FT8voYytmEQA21zFCAfp5CX0OXgFrZ57DsSCtRwsq8fSchYtRdm9SHAGSOJ
ZMeLrS3aNYG5SmiuoNvi2yvlyOwSzmzSdjyGvd7vKKaMC9UkGr05Dp6d5qdmUDck6PgnRJ+7yky+
uxxymA/OnIpuYc8jHhF1YqNiEkiMVG6G0MTtXQTFJcyy6DaEaxy7Ir94pAx0of+tFbCQbQKdygQM
cguZrDM7f8EOxNu0SWFd8kFU/KmIqMlv2QXdne3C7+h8PnxonTXxXfMgNJJ2iuj2Ejl0DmrsoPtJ
80O0dJ+d0i2WCTiUWeqidpA7k5UNeorhlcwMrlIn3yLH8y9Ox0svCE/Ymp3QUSXuPYwkpyLVTiIm
pCclne/QN7m+ri3/y04IQ1TVwfYp5kcDdm/gMnSc9bpddElEKt38WKX7Gh6geqs63AmOqj9bAVjz
eq1C7NDXLN1wuM2XLqwHLvVqS0US43fr2VAO4Px60V3Xs0Npis7bQU6AWAejAnFvFN9bPZ7gwLI3
AZg2p3tIkUNq8B3fyTv+FTia/eEO3lODk/5Lz8abLoizbytwdk1U+D+G1GE3tFAVfUw9jlEgGDVf
XYwb8cLSL6rEl79w5EBmVgUqNU8y6oSIRTKpyKv1o195FD/gYsZPYJUfXW7Z77IHr9KOVvHGfNYt
YMyYL8nUuYvOh95g+FoFyzl1H7E4OMue0O+HCGb4KuYcuo+o6K2QCXt3Bamv62ns9duhS9QGrUB/
0w2z3iULm3MQ5+7WrXDoeBmaAL1AnwidUuzZklUHDIQjvT6r3vteN+Cdn/qdiivsz44pt41uSULg
iHu1rcS+sRAjb5Csa7cBqwZOfje/2D36SjP3+vvGTQsm0cR5UFZkLJ2+yJ+8HAd9HtUSBTFSa90U
yasWM4OhP5RvHl24RVk1+UfXowxM0CT7ASOlqoZfQ0NXT7j5T2cn+OmDkP4WeUdc03SbI1AYns3n
Hk5rPhWmoswfF1IX8IjcXKytvOp+4AQejHowf3VFeTdnjn8lifaST7L9gCwIy7YRzpvdIZstqxBp
ikZ12DET55laOibtQTRPvC/WaVCcIZBb6copO/1eUVFdNaFbX4wJY08zDumd1RbRpvMj7UaPB2vT
IEM5W4K6kabmKrQJb0djMDnmClgDSdk6TaEMuVSbYp4eixQgPmLPyUfcHFW+tu3h1Z8nIknYy1jq
pgrxyaEHGAhfYrMRAtS8S0ojWrdYf+9T3uyqh5z9UIcdQTi61B9BDuHSHLToOata3Ch2OL4YZgHS
M3bCt3ZWTzkoP9/LavokNyT7LJr4sTKQaJV1eq7NYvzu6ceSO0N52SGUZcSWhfZqfPn9uZeLjnUC
elGEUpwPrOrNfDUwUlLfbDM6iW7zbQTGeU6E+Ip15zGyq+iz57qKzaR7HzVagyT9QKOfKHoV0mle
zEDX4D96/lNb4liXpTY89lBnZzl99qB3ybCquti7QOFM1pnfirs6s8mRJqLpFlxgv8GVWNwIPAfb
WpXpWVQgkaEhRSdyslBTjtAqayYfPMpEZFqIq0GHpNl+jAIiWlAhkVWCylpBftlW9IPOSpsMVlxA
xTyG4w3MheIOxXO1nnlEF3r6+qoY0QTj8ElW9ZSkjyjsJrpSYnhqfVoCFAy0Z5Nd56Jyje5VdzVA
cFYXvI+c1oErp484SF8iBoEvW5tui9qB3lLBlgwt8SMADvqYPtCeQSELsFPE9JeXvz9+z6bs5M9i
OMlsT24iKjVmxt7wox+2FcfW7utfqvEuXp7rnyDq3xy01x9KGwhRm7EailysBRHhAdUeNBOdavvn
zEPZ2PRl/GQJGPH0W1mcovVYMfjU95GKvFVIyNGFaWdYmwCTMN57zD5pcuhmfFwXN+GxjfR/3rKa
htpu4xjLPx673rJrzI6LP55dz7/yp5/88fRCg5Ky/OOZf/k3kEa0zWTKy++/+MfvXZ93vetnmo9O
uotZ2CfhscrH4IjR4p8H51+3sjjDC6gaBJN4zalywn5uKT+VY0hAlWpvUyHrmYO/ud5DX2zjeyXD
9Ji6IJGDsL3F7+/fpGB1A8+5TdsCs0LMud3GUPGhliFnhgyqzZWcYHt90I1OBNKyF84FjrbQ/xWy
itUWVaylN9VQEmriVotciYxptSgv8DEMpmUYIoYqd7YRYK1MNedipsHXgMJ4rTcWmhM2aGFePgkn
t7FkYhS53kVEaN+0hfV4rel6aVyfOLP9m8xVL2Xouk8JUQ839dD/Uh3BsZ2carBCpr1vqj5a6apS
L26JdUSgw25kku1l0IrXCjSENKGDTL2wd3XPdWXnSbGuRwJQDFUZB6aOtR5a40/WLVpa6LWBQq7U
MQPEFWEoOmkKNmQ4pJyM37Q+Xwfk2HVIX92NSeUZ1NFmSrqp7jKUxMt4ompSz88vVEe3xnlCRQXM
j9XjTrIZYuPYHLs6/hUgWjBb5LkhCEJ8ADhPtF7FS7fyWAUPJNn5FgQLCQkMwVV6oxkmlLd52NfH
IN8VisGGteYMR6yaZQfOZB3pXc1iR9J2LhOwcDZZJAEYNrSmWEXM9dBmQOzAJ6z1QZUoMEV5qLqu
WYQD6ahxfhNpobZprU8JYpCMt4cgDaEcjp6/6KiBiZDAVLqsVK7kxaJ+cB85nznrmHVZ8yD1Pnkf
VGiJFFr5aebD0Gl/QX8Fn9cGgKc3xSsVJypofV6tCOM+MDWYq6gbMTiVOeRNKOJcvf6cYV3A7ijX
XgiJZZTOq+3X1rYZ2XLoZK719E5U7vSnzuuddYUqepEPaVUx9UKhaUEcJVRp2jHMjt1UZUfpvpTE
LBwsVLBHUyeJZxhJFqjMBpygBZsp8cdpF1sJ7WJK+K0FiSP16BanpI46zKB5C7NgdkuvY4gn5ED1
7+WQrPOu6l4lTu4keXIiu/9OJ/KLw7p/T6a62QSerkDm98hG8EguQ+q9YDW79TT0D0b5AMfdu8VD
Mm1IRG/Q2NPvFCb0tTYzCXTa20H7nk89FfTaeEzLHz8y3x2wWEvDmextlbcHtKdrCN/7sm2LF9OA
PJeJwtzIarxHQiMfXIABmg2Vym2Tt0Ypd62x+lACpphbadCynCDjevQArVlW8dkmzsbIYFpBtL3n
AqkPmjk7NB7F5BsvQ56s5hwZh+bIp2mHYumORXBThih6DEETGQWQ+tQJPsK3X7+mvTNDWfJtH+nt
ro/QMIJoWXbN5L4HleyxaGnTqskAn/u5EPe2aRxK29t7sdV8FGJe8qAkvjPZyJ7cnEVD60Pko9gC
MRDYhyhN7clQgpi13K82fY08trQXA4seKisTjRNohBkKqX2Ex+YJliyhsPwskvgNclWVZ5IU8ru2
ocBYqcciFtpbkbLHqpzOuhgq0Y6aR9iiPlbNR55B7YbLI8ycBZeVfiFgm95TQ2NlnGR0WHz3Df7C
PjRppsGJN59G+ytAxc8+zNrEfDP4m1h96BRrfjj7j6GU/peL9r8O0oYFXsUEkNE+mSfcJiyf3c4e
v+bFSU2OBqXBRt05HggEm9WJNyVPgxLJZ5Bnn17tWu+kWbC8B6e8cE132GS9zA6oaYhhm28RSpId
XDdyKNHP9/84/OU5f/m9P/3K9U/88WOpsI0j+Dw3TgWqcIDvSTGlOETzoTfbgLyVf92/3jLaoCC5
nB/rZFvqzTpxU/LYsrDIFizlx4NuBEd7zBuWNel46DR3OCSGI1Za6SmIWZY6NG2lxLLpGnulRBAu
u3uVGuIo5jjHkfgy0hAoSo0PRBuyprankhcxRhy7mvCaMm6+Eot/DFGTCBzFJHWwWqWm5fVmTrbA
4Xrrrz9pLdLV/+P5f3r0900yyh5KXVYb3+mGw0QB4xC4zr4SvKWyNRln7a48XG+1Ucjr+W8e++Mp
LHvXbP+qHWEv46FW4XiYxqpetCniCQhbkOZ7dyTWxgKnfzDmw+/7whPqEIB3P2hpwrPisWAdFPSf
dPqqQ48sPV0QrcCncn0glzrbK2MzjIG/l1DfqQca9cGNrXAlYrBIWFD2JqTVddi3uFb449d/No2e
OoRTxeAIx/R8PT1KaAC/zzXwbcGBRJaWcfnIN7DKodVsanSynsl14ljx70/p+lHJ+aNqLj2FPCak
Yul4MgCKtg6TISOzsZgOk6aNKK8c0imdcVz6nmwObg2xne7Dwkw0b9FSm187dXIZah8jQ8oKsqnp
tukdfTcbGdQuByfSjFV6LGq9X0cOPbAoFt6hcEAND1RKQ1EtIw0EfDIfrreaIWfTGIw79BntIQz6
9mBpJgD6683rg00w+ruquDjFBERYj39h3cRU2nafrQU1QmqVwyKiTbZekWVzjhqafJf0T9ObPozY
eZuEfKoshQKr6KMTXJ10LQa/fusMZ2OhnPvqcur4CnXnvZyFA4NN2rNrrwF8OBdlUPhSxbIE/UxD
sAUlbLk5YwT0JfI1RgSk8fhqwAudhixbQV6BS0TdnHzqkgWvZRmrtsr8c8KeYjkKI/hqERg0vvlh
yWEGTbsLOCnBuc2i4cTCCa19OiS7MnFwK6UhtZM6X2gz5MLK1Fvlgt1LNL06e9gFbmVDXvWE3yDo
q+EtLYOVq4S/GN3Ou8U6uFUR+EDiRdcI+uo1WO/nJMaRMpj+Lh3VuUGIv+yduPpS1o3waPt5mdey
3tExpSDmWYuMkD9jPmOvpy19fnd1dcD/f1TA41h+/+NvX0WbN2q8/w6QBfztv75zFl7j/tc//ka6
/P+ECrj7yD+yfyMFXH/hNylAc5y/S6zzrgvwyRbSsvlbv1EBmmv8Hcu/YUgpLZrstoWJ/5+sAO/v
tkn+tBCejqletyXx02wbm/Aff+Pv4cVnCWIaNgnfyLH+X1AB5pwF/gcoAAqBJx1EQRxsTzfQDvPz
r497cgFr3vn/wgLq1aZHdJppo0CihwtnFDcfRR9GaM/pd9hlfyiFCGrGNmtUawxXuP6XgVETgtK6
tyg5EGz19nfXGjEWMjzywKA3cHZJRzTMg2aVb7ZBYop0qC0nGrpdChstQmNsSgTyspcIChRzzRkA
GML+FjMpFFvSqI1FM7T63qR/Ww3rSAP8f4UAk6+prSZX36ezfDvseljxZo7DNwyZSw2ChqRpagtS
Kh+1Iu9/XwVfw/8Ovou73x/Nf7EivivYd8yfgZjZCX/5yFyieIDuOQa8IGNmL/zpI5OphirD9wg6
MoBuZl55P0YErOeN9dYyA7nK2lDeuNHwYLpmZm+Io/VD1sjwpettrQ0+IZL9tBvIlFyE+PggK5li
aeVQgxpJ27aCLDiV8Ah9jD/lIWsRDY4U9hds+e7IsELYZnwHQj7CHxqgacpnWejfOoEHnFPbxL4j
o6g4tgR1MrReCkUlIsvQL2uYiBbJGMRLf4jjbWU3X5XtPEhk1ljZCQeAcUmJqbfbd9NiLVwEUIl0
F9CpSx+9Gm6mLMy3cezt4qwzaX65gj6b/e3J6RMbV4zP31sJ91Qn1bteEm+GdvlouHa/bCKyhcZY
f8FRF6+iIEAQ4MUvjefjwVgkwEsX2JeuSSvMNJ/Wc76EkJyvnAZMqfLMc1K7m1ZojwIkQY4FdtV3
1b3oMuKz0tAiyPHRgpaywf9LZvnYfJPWFBPiXTj7oCYpLrOodgbhRyJxOVny4U+X+39zRujWf5wQ
uiGFx1bEwQDi/vWEsNjtE1qScEIUkVppAK/pY4UXN5zDeSj7LWnbvtjh9KA55dHzLgOMg+UIRGcl
NXIOy56OEGJ90nzcknpcUi4LV19gUKYf1kSg84kQtRjZQSTdmYls4Ssni//Le5iv838/qW3GJ1tn
RLDJqBDzOPGnkzpHqce1z1bC1WC9j3VMsdA2d8qtPrzCuPfdYRdlgbVq0mlcxX1wgSi1YYcJQdAM
2DxerLLhqxxjjWy2cDUaWIyGvAYc+O333Uuf15v/+RXL/3zFDFzIEF22+ShUDOPfX3ERlk3SDW4D
4hePni3eNRyntVMW9JK5LEWOO3Vo0SvkCwR58564/T+Undlu48i2bb+IAIMMdq+iSEmWbblP2y+E
Xa5k3wV7fv0Z8rm4qHTmTeNiA7W7qpTEJmLFWnOOufESlX5z5X6/+Y5rITyT5wVct84r9X8v3Ngk
0dC3uGtd2im+YbvPZavuiB/57oM+/6RfbxGfBHTGtS1LmChFfv2kCo1zZa3QTLKachW6BCeNviZX
Wb0mVno1FdVCvN5aY4dur9Na8m0Ex/bOQNRkMpbDcLbNXSae3kToi6bonX1zS35fGWkesmMYpsXl
MPUv3zDiAYqbZkDZl/AodC9JTYxs2TA/JdaOVICcE3IXO0GhK17Y9SeNHvBM61NlLv9q6fGbb6Nz
Pb5eL5KPLNMzuW6/3ZlOI2ggGlUf2LicCHwkJb5+m1v7eYVJsVnsiI530BMF0WQ1+/v/hQX9YUn4
fVdlJdANV9imdBzr69uUahO2kiHlVIcHhZZjXZ9FVvQpYgOOI6foYI0sxGjm1d8/V4jffrMrPAoD
YbiWJ9jPf31Ghll2XYX4NXCNjhjMdjcO7VNc1SdMGSEMiVOCyXm64AR4Mu3u4ZtP/5U6dC4m+HRb
UrfY0nNZE3/9dMeeprztLBWIrD4N0/DQkF/fdnGweO6NK+VHkq53kVc9Cc24mozLEnR8xuG+zcSV
0+BnqNtvvpJxfuR+fQhgLknPcimoXC7Kl3Wtk6vr8LgqMiz1O5dJb9eZgUlTQp/Vq6P3r2ZMhEQP
nyadT0ySr1DlXQ3Grbeu+/NTPEUE3pDEOIKzSK9w4h+84mwLHd6XbrqrZHEqNExftQp7rni1kpno
tt8sdb8vMb/+hi+vFUqTZIS+qALH8gid9W482b9zp/ff3L7zUvXbtXJ0QzdM1lM2g19vn02++Izp
UQVerJ7cernDtndh+L3s95OonqzWu6Da+JAjHU2ayDrmHhrD5zFzLcb3YvXg1OvfPdF//FLsRzha
aXgZzvmJ/8/GlGZ9j6djVoH0JrGZh92qmVdM3/yc16s35rssH/ZFUj0T5XojmTx0yfCw4C7pG4Tv
o7/M1Y02Ns9/v1Z/eNINw6Nm1gUDSp73X7+VXmfFOZtcBWum32GXeB5M6I5jfVJzF/z9o/70TlNk
eqTNsvpbzteNLpMFs2laM0Ga44MDmfHQWKBPIKSS8kGs04ZgmT2mGZSALW4PGpHgj12qzm++x+/r
KfGSjsmqZpm2FPqXx8NTQthz1qnA9KIbZDrA1eMZdPSV5i53dqLeewkMKzE//v65xp8/13aEY/Gh
0vmyqrSavRrRolQQL9YHbfFXlEJkCCc68QPts1aXp2VuTlNEw3670g6SMntlVRZga8+TClqIBDBD
B5jh1nYpQsRO4Yuxxu+uz5+WGthtXB3pSqBrX15TGAWa3oI8CGAn3YCceceM+0zaRL7GEYQZJfxE
Nz4GYYNGp5kbTfoj3dp4axM1v/bdP8tsbCvIkxDkbsgof09H5CZ/v5Z/KJpcQ35uhzrbou59KZrw
ekIHQrgaLFH9WCEwMvU7mItXWFYeGtE8kdHI9EurX1WJHTx1tgRbfLPMmH9aziRUYo7Ftg6a5cv9
ZPUoBwTQvNF6/Y+aomYzodnn4cVk1Ha30yjarUsrx68r5llWFUZreYqR5hUewyxmz7dVEVuAqUaI
xRnDP4HdWyI3nDXx061kzfDxlkIIVynH741sohO4fn0DW27Vm53hDwA/gIGSi6Fix1cYZmdjrYPR
iszt36/374uX5+q6aVEb8juF+eWVQQnhJKuFoqyZ5KMtrPkA8XaTee7OcRfsfMTafVeDne/gr4s4
O699PtM7kndGfrm63WTYQ09EW9DXCHuTxghSa32LiWnT8I9Qi6BywWx+WxrWvDVKeD/gNInjaZE2
qf9Dl/x/Hpat3+816xZfSLcdC9nJJ6fwP6t3BvQW1rrUgyLBlF5HPnkz13nHgS/9wVj3eqk6TmrG
Zh4nYHPryNRqvs6vodpvDKOjdNLT5yX2bsvZPVnjvwlGLiT0EyFFhfXDjqnmlTNc5jgK5yze9Z16
L1rL2gCnRf9LIOhkYtNI/iFt5OCm/TM6/JvRc49VTm42KlU5j3eoVJDmrVGKitp7TOJT03GJcsUU
dp5c8unb/AmhGJ4TlKZarq5WNJODA6M1V4eszJ6KNr75+2Mjvt5ER2cPpoijaj2fK79ueisyBbNO
WmDzBWTos/1SzPpTPKAQtGQMLc0tNm3DpNnO44/Sbq09TNbbZsjPAa7e/+8G9L/fxhWMF2hUuZ8N
kf/cxKTss1FvFGnhLXkjdLremqZC2VP3pBNh/JkEWdWQBRCeA9NgrjwgMEBL8veLcq7U/vtgn78F
wzV4lh7vE8egX7fcApF9merlef5McgL5Ue+OLHfx3O48s36qpU/beP3m/RV/+FCYSobtUMyaHIy/
nO7mZkpcC3pkIIrq0VEjD4mC3zLT5Shd3BvTDg/RHn8/XlEAOswSiYMWvftgzl7hQ1TEXdFoD05s
4sx3029eduMPz8n5qIXIk2/pse/8ek2szO2z3nVnsu6Wk5tHhDgiLZrvHRXtGobH/qS7Ga0Gpuiq
Nrc5jpZy6UNC3Xc0n5kIjqdssfJN0b7ba/lGQvCPvs7wVwui4zLZXarGPPz9Nn7dJbmNnGBZ9h2p
W9K2v9RzM32MrgKoEXQkpPjk7yGrjOXBXZdn4bk/3PQENGpbLYn3TRX9Wx3BJ7sgVs8HdU9I0/my
GOeLNvQg9OegRx7tK9xZ/mSUz80H6V+3S8l6PJNmsrdX8dZ7Leo7Bod9+k507jMRB1t4TCS9WFGF
Zl5yvnavExHTDlv2f79Av53zP7+nwViHjZo6/POZ/M/rNrSSCTmdssAzOYd048lY9TCb0ltScVAt
mEct1S/WuNuaLf7xNaPjOjMXbYYtIboHzv1yw9uBCoV99pv64ZMb++tLKM5NbP7FxnY+2f76wNGR
VjVi8SlYuvznvOjierBHF/CB/jQvhcRkTthsHCH+E9Eb++EE6ZhU1LoDisEyle0bh0W5InZBEfPd
xbxYZSMwlxfNraT7mYksPlp2c4pIVC+bpPju4pq/v9EUkcKF32vpbExfn4KBmLORmMkx6IKhG0WI
jAKGLZKrUDrEWxtm/hONBwnIkcp27rJABFrVlVCteIiKKBwNRlKriamehFC117E/UYcDtk+GrTQI
jKwwV+5Ja7wlGSZA07b6oyqHrS5O1TmrZTSbD2j83qHtix92vji7tSy1TQEpO2CMRqEAwDadxW6W
xXwpi1rxjjSar1R60OvZ2cK0izZoVc9ZyFzGrKjxBrc6FCcE9jUQ+8BjkuQ7Me6K1ET0kdEK8CNZ
e7shAau3MFdDy5htiSPB0xyDcp+jPc3Vi2IlYtRW1p0OLnjjnFH8jcwBKYirQjf8Wkt+Wlr9tHrI
2/AWfFgAQRwXaY1Rho6RvQvy5/S5CBu5kpXHDNAB492QO5aZ4rIXwvTXrKAXPvgM7TFNQrXd9al3
08wZYmbr7Id2jG2xCPwtxYT7KJlK0n+8ay/SsCj1WHysEZERauGghKLtE5fqa6YeMbCdMypa/d3U
57tZlvyzBVuSJefj4BnawTaTCxy9183Is2rnhg4+pFbQj3XkXQUK15guK/GtTIbxfvp2joqkln0b
Gl1yiNsYc3dGkmdbWmVI8wOUoI1BVRjL27By+aNF1sfPp6cfltEvxtjbjKmqQugYKbIsa+d11hQ6
cTU8f7NWfO33ODoPMocOOhvo5X/bALSlXTJr8KYAGP6DFUt0EFB5nOYVNaA/2/KjU+udg4eco0S8
aP988/HnJfPX5YAaUyLa5aMN25Nfjjxrm7kyL87kJyKv/HIm56NaiPgiobZ0bspMtzcqsepjMRLG
svSNCBshlc+B9fT3b/LZx/ntm7g6kcVCPw/TvizuZQqWNbEL9M3eku7KJdDj5hCNJEp+VtodU+Kt
taKcGKvs1obrj9+zMl2i1hb+/rzkscLQFan8jhjnTXF+vIZJdae6T1EXnpN4Vd5uCGiDmzunxhYX
Ag+Ph4zasRqEZibyskjX/u3s8yjo8w925/7aGF4SORu7z3d1KnuWZjOZfUyQoGbnYMDCeznBsKvU
ir94Sm6q0YTvMOziOG39IR536aTPO0zBrPxuYSNeGphe6+atR/aPmNxjW4P9bbwGm5/D+yu7Id39
/dr+YUOSLOzIvJnlebptf1n0KWJQN0zTGESijQKpeuwkhMHbNY8/gdKZ4f70siTfm3XvZ5PxU6eL
EcjBdi8/Q29MosrBgxy0ae43FXLibxq9Jg3/359DmrxUYnxLj1SpL3c/ITw2jiIaQq3WmvhnJoEa
h/QSqrBqvxKTDU2RSJkpuTYV3vPYuOg9e9qNeB0erTOwtB/0kxGZM+pYFgE1F1fzaiJVEPnOGNrO
n/W1PMbQjzhAUyJQA4q59R6mHuaoZ+KoyWJXbWZ6TnsYyqHtDU0IdkOR/SHN/VLmb+m6jjuaj+lm
RdLpn/9dlMvB6Ex1NtAmCHmyoOmFR2gc4RYRQes+Z5r3Zb3glLOQfn3dNXR8pqgvwkpjhJatal8O
iAo/t+BxwAobZwRt4TzqsUKz6Aw3IOd2TV23pFxS1pVJsYQ0j6IwylceGghGjt5M1zZmqSQxkxt7
ReJHdB6GPFcasI+qKSxWiE74bjEz1U6wehoGn5r6aPKKnTWRYNvmch875v+mfRCSy1i3IKWLn1Mq
gr7rbG6Rlo3EA81Hoye+MiKlwx8a9ymxqcaIcBn8qMO53jQYXK3U+Fi7rW7jf6xK94P8RjMc13KL
uIbfa2Q0Tf5plVc+WEZR3Xukmcw5QVJLJq47z4IWlsqTNWBkjsv68TMfreT86SjEP0PizhuPLQ7k
tSrIXCuKIDYyrJpVQSCVjBGWR4QA5/jgPz8uU5w3sRN8JJbSdvg/xY7gnZc1eelza7nVDOufCi/G
1kFEtR36RWAYx/pTtakbsLt0CFtiztxxB7fofEiq22y9jmX2Q6TtWTFYPRajHepFd5MQAvuaN/nN
uJ8pBg5lUcw8CXp3BZELEFo6FNsSd2MsV3Iglo9mabqPKQZHLSICW3mpXPA5aKZlmCTxcXXldFMa
M/GQ2gQkY+Wsi/504zppfUglfo2e04jruEhk9OIJd7dZFpcMFNS2gza0ZT19W87lZjeZ1lthOOMG
8UkfgDFxNmpNjEvRGjGDepJeOjIkQel35LJfrGipEXkieTe4lxyaeAIJ61gt72liKLtaRBkmOkC+
AiWQn6SR91RuumUijayw77KaoLs8qoPMUzAcUtsErWFPQdn3865EtmzKgVx0K30oJ3JhVaXfZcDE
auDmLxWkHVF4166d8jm1O93RzKa+QIA82OaDlsfyNq+LqyQueJTNMrrUjArmDqYSP2qj+UE12RaN
zrztEowg0VDOR3VeW93Yanh87NHvy2LaVq6aNwwTymPeEuRh7/Il115WN7oZ05wbhQWPMYBwKHKW
F7ESS6IGbd0nqD1OMIcu5LDaF/rCUDIzk0ucyneTl8oX3nEDanLYRui0E3NpAdRlyQFS4EupNcve
MipgXR3WPUqSyLRLXPNrWFZjCM7Zum2XORTnkxt3KbnVXGJRnUS7tibm/Fp+nxqoARZv7DZ5vT4z
uMdBTQBMJuVDO9cj7gowDuTAIrg2DknHEsdx9gy7nfaJLi7lJGB08DO2kL9Jb7BidbBwz37+N9GV
P7psEdh26LwQraZF8YTfjPaKNzH/6yP2R14QP18BZ04CLjyr8R2SgIMLYdsRkFZIFhZ4Xi37oBus
UCXC0cRpfKdhUU3PFW7TkZZbJ/ONVjs3VdnWO3sp1L5HDGY3y4KE3/bbPu7QG9T7z1Js4eA7ZZSC
riS3gWwANAdyFHujgplrcBpJErUHJfeqtIQWS3/hzIROx11WIkjQa9J2Z4VRN2lPjlniKer368gP
Ib+v3vfJ1IapTtTfMLx5y2Jc9voysBWnW4cz2aV1/otMI9TYc7VPznmCpkO+KtrDOBjdco9Ey4bT
yF+MzLCuPig0LKAZV7HTwyi1+UvMSOAiyvWrrq/Jaq6EOLQsGPc2ERWXS4nlNyqTG+khoBj14i5u
XKKli2kIP//rAP1ss7RlE85ONWzhVTYvqp4R9HWHqfOGa+rJ0ocUQ3oP+1sYCxesAsDe6Qq/pPIR
WWa7taHE6CcJu8mb2VbyRPM1/pApQi40NC19xEGztlnUeiF35yye3+XVfAO5fgJB3dk01Jrb1omf
XCtOd8U5Tk3TQH3EII+h9kMRGtzMCZMV7QgBdd12NJR+bTTaG/vYbuaEudo1QFSk4Ogroqs5Ozo2
ZyE3hXuqTSN2gXF4idyJ0XI2AIOgrYEIHZNSFusb19rphoJulEXwc8qCoo4JmmpfLGzLW4mosRaP
ZJorH9FS4afnMn+xvHt2KLmtGVRmZjYH9O4xHZPicZhTQhIQjX64tjh8HlCMEZuzfj7SKG88laJ4
rJHkn48nBA08DkslCECnt9H0dCWJO+ptrmCfJgJgjH1btMvONanWUlhahILFHIM1pC1L0lGrCxPy
pt2qPSiubRrl9SXxBMe5h7kAGiPfdSsFzdBd0nDLofSmmBXbux4tONL5qPUL8dGW8VEoPOgzkfbk
LIr71MLsO65DvysmshKnfmZklKGeZIuaevPOG/P9MvL1gQfK8wrtW5EjSHMH/IYVAHhiYoKay6dL
yJ0/ja7D119KX7bWsYlsCxStk+wyBt6m0R36et03qf3RmD0bc1PmGwOMSDi1MUralJPb2q1R2DpL
7jv9JjKK5qopqycEpG/gCMg6mwkBk45Jm7Vy8AY23maWItpllmehhqHb0USjQD8pcd+LumdNJjVN
IQ3SStSQq55ezmO71VUqN8DcW+Jr1A9iLVCaI0MrkecItCpSp58jyqijBUDYsNZdalnNeaBwq7Cp
jRA8UhLYNYRURU2kcifI5A/LLbvT51nSDSHLURSVClWbXNfQlR9DKTZU0d4hctp/jXVY6ESXkNqw
s8TL8EZeZQKni1JSnwWLZg9VEGP50bGic+Apks+EYqcrIb5XqJ0Qmg3gWY0W84aZHaCqg/RxgI05
2V3iGj+U7tgbLD0VZNba3Zda7pFFFj/HXSduSMM8QyztOVBiPuJ4s4M8V871FL3UeSv3Bqfy3WA+
2pDVj/cV/eWHFiQG9CbK0WYpeXJBakgTmFPZa4EE40fCH5K1PeUH23cHNEBLq/EW6kYfZoVOpIFW
3y+ueEg029rWueT35CVokEX+2xlpeTByTEAaUDYs+oPpJyPRY5+nLdT89I9tw/NnhUFN2CnBmudi
Gwjg6uNtu0xwhAeyui0qXiv9abK0JljsqQ4aysFN3WDB9Gog/oyrcw2e7+ebaGDd3aDQy7v6uMBc
SaZzp9gkjEsDM8kPPEtDSNOs5Q/oheQv18nFZy/C6fl76hLQONTruzle78mvy8NKFKeWAFZWfiM0
DJwTXgOVPG5xabpKO8yJvRxBvPLy5tFFNRS7flzg5hAPtG0gAIN59fDuRHg8hi67HDQSN41Cuhtd
2ckl4zcmnMN0wjjFeYkEaGgh9o2xDOzcVbJspmlZdvT+vKvP6GCYUieLEKCjcLR/m3N4a1KiN8P1
d2E0cFG6JcMCQZjs3mRirGL88BmChig/xXpk7tl/3a2XLWpfWS+Nc+Zp55YKp0SH1TV5L9qUGwiF
ZHnj2q+tHLBw6YW5W734Aqj90Wg9wungmLHo1U8zTp3LVVtwuMUrOkR30PHhLxcAGMsgcaZoQ01I
K6AlqNhzz5BVuKC8bZw6miboDClPtVbsWyJ1uHb2JfpQ98rr0pe5TTI/MSIbupR1h5fIOGgjkw6O
kmwDRGOEiib5hhVxIYs+Ba2lCLWAmnH3+QS0stpHS/9ka/27iEdioBLs1udeXyHtezO9G0aWCEgF
s1872eoTK7FsGDAal6Z9w9lP0VItktAr32Mztm8X6ZqAZOZAwCBDoZo/EbZRH8tmTxaed5/IDMjT
NJxsNBvh2hkHMUePbVbXW7Me5ebzK3kNAGIGsR/5yhWsUtEeHMvcPwEEtUib6wFWYi8/Tj0vh4aD
C5kle6dbFeJgEnOwHdrdqrT4sNhV60+tio/pOrxotbmGY0U7gwyQH7HG+Mweo8wXoKNDJyFxochG
dc4u3TWwozrKOXQbFhKhjIRMrmUSm/O+hocLonA6ahFArhjTtKkwZ5TDEWxWEOtyDBl3sE5qiRHM
vR5Gy9Q8F6ADI3UJFFTfWvMEHMESTxD6j0nmerfLVB7aLIEZkZ7pg22yY9N2rjJaNbeVqq5WjWPD
1Las1F1KmQ4G/xYu0NVSLNUWfyzH7jrZ/y84WY8tIBjR89Jk+XZIzCfErFSRa6YObU3rewwdR1oX
WhP/E2mcjwxlltQ9WczodQ7a0Wvxhjpv4O/zXW9Nb1Jv4eOrLg8dl9R13aIhqWUueE/dRMh/PVp9
dtmlihdaVA+asR4f3MyFS4VXxwe1vVFlfCXROvWFV4crAOFRKR1Okt7tMA9TMnvpPY2f92zsE9/j
mS4749U2oWvUxQHvVbsphyKj25T/Y6MOvpgbHj2IUY8FPsGNHU/ObTclB57BOewikyboPDt38yNd
VcCxCfWqY4tNUtk/mSX2F4wqSVruqzrIY0K4WGgdQ65wA8tpq/V9OJhvXcZdyszlZhwM6UdkZkRe
f6dWRcWZlTjhmn9bhn6+jJ/BAWUHL+3u3HM6x2DHTtgW/c1KCBSe4/FC1ODtVjodOELVc9xIvPUd
AW854WnQAnZxxIxQrresDRdsDeToxgakJSz/uCNhZCSd4c/rvQmKYGM6KDSXWgccvozNRoeBhhYd
KVvbLTsTy5yIkDL3DP/9OTEOjqZz5rbTj6bs3yQc9J3B2MQXor/n5ArsSeBqLKyYzVZ/BWTg0Hix
rsG765sC0y6+9PG1EFRRti0uhJ4jtIZSBTlMAxAub0fPsi/gRcnN0NTXsz5P5Im+l1l33425CLOX
dKkt+Eo4bYnAbf2o6G/HlF2GUAm1qaF+OZm25ya9F73LVcHuktE/oHDOXuyE2KrZKU2fvCe2UDLe
m5Zfwzbqborlhq7vFFaSRiT+IFAMvfe0tPoCwt0dfNVazcY8Y6hVV4fMzCa8oljt3BGDqxHP+PUK
O1yL4blagKDXo1lvM714NFwQelgeg8F+6Yf52cUPcZOFZkNgjBcPw84Z1FvXioU4W8aWiDm9AxlT
j+U8hY1W5j5V5rp1ZwFEXk+PiZuQvGbWAVPzbrvqzmtMw3NTGxiqBkuJLYDiFyfSED32urYBIFIc
U0WgSta99CSlxzGJzWYDumdSMGHH2XA2Bk27zaypwBgL1kAyDUzlYtisiXrPcPnXse6PknpcmbZP
DFCW0sAZ5Z49F9AjDcnQhjXFhngHNJcccGx3OLeciyhZHor1X7Ti6S1ZnXDNwLHpXD3EqKxFERu1
izAIzS2hqFTp24n0UzAJFnzFAk5CkXnbqu9BLZvkWFW65WvOcrcOapcm8o7j8Gtlr5cWxz/Cp7CB
63v9rBWwObfo9a4R+clSLtE+6akw3MvCTB+NMZ6pC2mwNYj7zW6CZctswiAcdmrH6amS2V1sMLZF
Qstb1PY0nNP4hsHpCxw3opDS5tUuTIIgvJ2oJ+Y9eRFvR4tVAUabLvsPjVihZGUlbKkJN5xznlRO
nZDZpW8gxqABOdG+pb8RYbIPFTkgU9ITIDchNui0jPw/0/43khjW1NE6Y4XggD0XOc8SgPKLyF2d
m4jCHCYTesE2cYN6tqNwJu+9SnsKVSZmmz7Wlc+CHUEEVZd1YupYnm0kGKShVB12JVQnP/rZbgGI
PiztKvaqpWrQ2qgPUrb4QzmjBarPsc6YTWe2rvWSjHkghrTZ960wrrUmj4Nm9XzshhTaAxGQHTna
wB4vSL466qVDkjDDZrHr7DY5lMYQwShSNFBha0Y1HF6pjB34me3k6MNOatpWjhXjEqF9yDj6V4pq
3A6rDqGjcD6aajbhluX3AHS3c/wIYwTeOye1gsS5QKj6p0wIZIpu5nXrEcd3GTu5HhCZ1vlZbb/S
miGjZsgfsZTtpdfTKy7bAKe5yX8AiudCp9kZC9Rjxa6Q9GP5YMTmP07nHYXVGbe9zRkEyMhxsXP9
/ZDN/O/grvOWjmzSZXubafJmIRhjnahunLx5Ks7sPn7n1TAITnNAK/e1II/ZzLMQK1IQFfX0BAQb
e6DX/qDH5Z2Spvh3tofR93o2I+JPWEIiVwXsjO6O5DQHPWhGZphe5icJmIdjYrMBx548jvkyBYpo
Sosj8NFx9CVMzoF8q03/GE7QjhHNjyxvxq1sBtrwWvozstPd0CxXTqWZF7lT/9RGZBTrriCeJOhl
0W20gsBwup8TESHWkWZdcp1ZIgB80PzgmApgAS9EpS2MUypinnGMXlv4cap0B9LjfTCh43UJFZRT
1PI4Th905sFNA/OXLoURO/BolJo/Asfg/8E6PUDrbJn+WRC5oh6LpVKQMxlRrpuy1naubPBaiunl
c6KtefSgvAQDetxCIrRT77Kh676jb4UdCQY6yDcMPGOmh7o9vZpnjrYH/c+ge5+Q4ewXTtdA/8tB
vivr1lvWTVdpgaq4IYIw6O1cDjurGN9nrTmUFSvfCFtz29CIsBPOyDVi3Y3pMoNI7jwntBlGN3Va
cH0n0Ha5jvPS8tskZuqEDpppbsv/PHUkJi11gAiOW/vqNjEoCCDPjmIS0ZRNjVYrfsTRvIGhW2zq
hW0KFPdZMYeBsZhDNRBw12uw82jfjam4SWo4TPSsDeTcppWY1NEShZbjO6bN/LPl18R52+COpz0S
WW94FEoO5tOLQYxMrSvoBgtilGp2qZyLXZbHpxIPTZEg09Z0qTZ9f6YG2c2jZDp5YepoN4l4fWC3
uFGZnjJOA5m3mBqAiGEOUOJxkuxjxnmzvRuVfkm6GhjUmPNk/7PqyHFuVEkrPSXoyBoRz0yMepBh
QeKCgyHo9zFgt/eUHA69AXeDxA2KhCEjHDqYONEDYZRbzo1dWslFanCi6l81yETw4y1uSD1obFzO
uzA7h9TEhzyqytDyxmmDteMo664NC4uCRx8wqpjKTAIw/wH6NIK3d22gSoTVWZ13YdVBpmaP23cr
vrxkgMlVGOcxDmQwiy9gxLAc6djsRkiBdtoRcF8Wd6UDLnGFNht2LCMCOduhc5JHG/HcTjNkcRzq
h46EEKijOKzeFsvQLus0B889jheGvCmscCRTQvXdo5opGbBnXxDtuyWDS92OqkKHOXLQgM+DCpy7
w/m2OaxkajlFT/evolh1Wdfg6ITn+fB2NMVxLrRXkULLRur5RhZ7yaSA0bqZ3DvYjg+mNfi9GS8H
NRBcM9X801Wx6Rvz0iXdYBtP7kc5pQsnyyjBn1xbb4YFHZ6QiSRw6uc2n+AoLzR2tLSgaAJbz2wU
nIXoYIau8VNUNicyau1wpuAVMckU2uQifMgUU2nPPNjrjeagbYvrothC1In3VrI+ziaTDdwFwh9G
UKrTYMDL87Jtjp1uyw7+AVudypQlbuJkeoaV+Bj2sS6XdXBuGizChDUungca6mFe2CwhYiAwIQL4
4fb1cfxJglQg0EDelzXvktfMckPKqXFldchoWhl/SL53puojiOS9wQ62y8fWgH1cmsiv+XOwg8eB
qM2HxhsYnUxooE0uUTvIJFROVIRp95p7+TG2bL9MJzbpc1ZnXNyLfiJUfJ5xhzvDweSpcNFkqAXV
mtbTzWrs7NGwEcWQJ5tSX/pr+UEio0sxii7qMta9Zr/2AHeSFl6b8yHL+uesYwHrOfGWzbod5rrz
LbrUADMPLuvwdmmnKjST+q4uMk7qMBKGIXrvFa/TmEfTNu4WetJMkA7ebZmdpzRpPV4ZRmpQQxDt
2wm09XrFIUErKtrCXVTuctAznAZgkyEMR4zEvI/OYTptynSoDrPNOQCPABut4MZWWOu2DSFOvsQM
6zeOMx0yRIz7pCFZIffe5DpFt4mRh0Oje4decyhXk+RU66TjGGlPbEVGa8pzay0cSyBwnSUkoY4C
2EoNhdWrr4HjUpPFjX6Wkwx+QjreDb4sAmFM92hrEXDFVDsiVbmyIhGM2vKjaPkCasZWa2V4uyoF
SwcsR+GTJJbuxpmMiZKwo6iebwAcPTVeol3Al0g3JHMNQZkBaBs1e6+vhv5gGOMTJ/wuHqzbgac9
Ks+w+5p2PFjAHHbMEmEbiPq91w8Sx3gmfUM3gd5alIisX8LnjzJJzSALvEvJU+qTSqdYkBnRNORR
WCkhiRnULppj9bGhWnYBz1wXI2W7FDKsxVA/LhPNOAW6Bc8ra01a3DOPzy7dJSV6mpHKOcSpteKX
z9WiMGzOT5Gb+9qQ7uE9Nxdx+dJ1jrqPS+tSE96hUM18kybo4Ga3rlG8wgCCq7JsEtMKoaIazC5j
huOMgmhlpQSqIIXonDrURfmG47/j9IJXkZ/85jVucZF2w97KJnkaVBJoEEr557Br7labJ/JTp1EM
VuyvPDpVW5B3ZDp9qC/Z7UjSh/wf5s6sx3Eky9J/pTDvLNBIMy5Adz9I1Opy+b6EvxC+ct93/vr5
6JmozojsyZzCvAxQBVSUe4QkijS7du8539mWk4IVPwQMXAEYGSp3d/jvn9p4fgzdojhQur1KMYSU
/OJQAvVe03Dm8dGjy7zPw4MNL38lRN0uvUfyaiL7epqyB75RAn1Ux4mbhLZBT36UcbR87xVGXAOi
OVE6EKvnovUauAXrPE7jC/+3Ftqcwd0J5RWCtJYdvwUFm47pQbNeSrbAKzMIOGSrSp21IAJBxLrN
GWf6SKfsK5k48ZiVftWOpXOpHMFjlaQMdlzf+z4PhASG2yOMMD2Xr44M1lrcNTCYKHyaBp3CEPTC
yxubYTp1FKQFbX2VGEO1l9b83Izs+bax0sZGnHGHEUvR2jftxM0BIlRbs4vu/IkPp1chWbG1PCVl
wfodOw85Xbld3VF2+Q3tP9M3S8odKpnOam2WqGGNj4AyFGLiShAou0mTYBuZHSpDgNFRx7YUFNB0
doQrtFtROzumE/mVVsbcvXl57nzwmxBb4Lkmn3mFTssZoic/qm/tsL+bWhjDTM5/pE10neQk3SW+
hkqvpnnsd/ET+NynVqqLKSdPj2jTbdSPWLitaQ2UNtyG4Hw2UB4BzwCgjZJ7fEmVh/P2aywtbTV0
+dGs44dAVi+VIko+jZ50uoBsoPjWs4CBq8XHbYLxToCBo9hYvC2BfO1L+Swr+3KszLc2TS9m2K6M
t4eQQxnjjlhwtivDgz5aijgCsLt5at6VNsSdMGve2aeRhSTkiZPmvcuJK1pZKaWhbl/4rn2bZeoL
Br9D+tAqSlR4Qvx87noGsylikZYzyQZO91VhUxnSyyawZM++C14ODCXJ78Rt0TFbacZhyMRtGSR3
+cCOquf2R8vYO++RWRp25q7BsIB/RGQx++PKtDg9lYjLAfgyqJRGuK8IBYN7W3DJ8/uA+MV2tL+I
7n3Sa363N8eQXyu7Y+oQdJFzf+t8V4PV7Ew/GL25ya7CzBpWQInenLI5uQZmg7C50I22OzYDmxIN
KKZe6SWusNuoEzzqwAR2Vv1sdikEn5xTaBsKb0wQRltu2m310tU9ZFG7kdLGZBa3QhdcbbDFg2JP
+ysNSc7KbWq5tqIAcdm0C9JobZaw2cM2vmoM95bsThjgDCcyk++SCOgcVXZfr2B8mRFQJQGmaFWW
8ZXE/+R9u+d1bS5pC5mtx6CDmQXjflpfV6N6CFtgwkKiSFDwfiKwjF6KEa8yeUgV9Y1EBz5P0d7N
pxO0KqeKD11KdK4llky8jOxTrL9mjZonBEYgeuA7PVZ/raBxFdDiFozziYqjGAF4OXq2YDp6CSgJ
vD8cXVmzipsN85+SllQa2HScyqTa+F361NXUqTC+NsvrcQD2XL/zN13Hk6r7qKGCqXkmpGTTWDbp
U+ECuuvDkOXE173A4VPOjrXtdAa/gkedKkZ4nc+7ZtKgVrGJIwNEsnlPL4kAiJr5TywHndXYPZFB
+KGFJWdoejtynLv1GNCGDue6pRua0mXqNdo2Q3sQRn5bC4m4i/ghngBw9nYUIOujU3ruh3bapLlA
jvKoTMFKR4hUYn1FtXZbYdVA0jnRP67abV6nn65pWivzdmxzm5FG+qxhyl1xvkBqELTnwKLWItmI
cNdTwrFrq9XFjxzUbKjMO80izyXeJeSqN9FsbEHv9Eu+AVP1MtU/IwODBRpsGKlVgc8762+j2fpc
gMsjrLseVP3Kcpp3ywjXQ30oOYnTpWJJHRUrx4yoSKYV3aMlipGXkiXzrj5D7TI8YMy6g6MHh5+2
XKAjM2un6LK2LMqwKT/OeWFsVFJfQ/xGy5MNdImXTs08X9scywnh8BwhX6Y2XiOhhSJ1rrvyHGPA
8qyMI5LPMUzMZKiaIZkj5WXuc2Dp+apgo9neXISXjpqJXqcZGVeCozWMWkDhLGbOc9GhzCpUspMp
xy6DlkdXoitijFFcxaEFBTkPK1b64Uj08GU8myPJX+Zr0vTBoYtxPJgI8ksM8hZDMBHnOoubAWtT
TQwDobmmkkcm51ZP8/6jKR8c4HkLySTa25EuUQxMcp12er425nA6hAnucCRyrjYQF+nO50RoPump
qPHgz/IQI9dGhbWBq3BGH5nsCUpcHmLF0biL7gyqvE2TAQVIK5xYMsq3iUGRjn/QpsUK+TakVq35
DHXM6skEdU0t9pI2fbpiwWGjHurnrOpfv+uHknFtwdyu0lFtuykmnwJ2DA9vau/M1jL2quTkkxDA
fDBaZnCRPQ0fDnv31Cc36NEoJczq09KE+Ww3UDJUG/b3mPtmD4LWfF1iCTQbypN6dKGb2xWmqqL6
kVd2uSjByy1hjmdFTLyK5su84dhCtIG1RpuCakFR9hukn3J93x2rfUF9/8axvl6nql9LAkpXw8Rp
2O54yBhyQuN/SwtSay04BbFebeyAuU3ZoatmLgxOCbTHMO4dq7lvk5hiVXBZe8tz5nYTNHy9NlPo
YSiv2kS+5FW8b8f5wu2qvQEjLfBttSKbniD6Yl+iC19O8M3W7XSqz5LWWPQaGc57aLLBuEip9AZy
fmOXao20F4i63l5MsPi5+RA1gvLNZUVrxbc4LUwwHjoy3qDflLbwfGiAAU8uYhwGxfFLn7g3Q5U/
QgGFWvjcCOu+Xqb/gWxuTRdpFDiZBBEllOsQvTgefii5xXSyGC13db5089FtZNbN0NSXdafYKwJG
yaUPqizZ2Hbk9RkrJzB1sgpZRdjXADDWD7HOWXGu9LNmJNZ+ZACKVB89DqPfo9akqHeM7iGT+XWl
Tc9N320JKIy5jivIth+F1DnmWa8azcJhcreqd6IFT8NgtTTAsPuQrYZEx3dNPV+OB2TRYeu/jlm7
j+BNTeWdgKSpme1L2IiHKHAfoWpd5jNT28k8zXGT7B032GcN1gAOLpzom3PVyu7E1YKQbsZemuqn
UicjxWzQCY7GV5UOzcYcTAdEfCZ8THgurgq6gC1Im31P7FBC+xuWn5VDV/3tf1Lq57//mbZfAYsj
DVfGlBEajbJkZRQCmo5AfJYdJ4sk0FSAcAygQCRW8WnO2B1qh2wM0zWeSJs3oZz5theaS2U6fCDJ
rn70EN73fPUczsK9i3TjlpPxiuqdc7rI+quchiDzMc05OsxaVIR2RSEY750aYnQPUqWnsF/XoZVd
mOBM7bJt13NA9FUgOndd68WbCauDGJf00p06DX7yuHWq+cb12X3rmpj6VKJUtDnJOEJlbGcNCSCL
CwheWMQsXBlM09KbTAYM4E10MCJENCKIHV19/3/8RVNBfc3Ktj/F8yaHYrXCuTHR/Rz5utqy3aHy
bVdukl/5qUWIKSIKak9wi7FD1xxcIgLMlr2/z/jjiBQTQPp1UbjnVitmJvTqIjYQTYg22zEyrjvz
egy+ppFgprAljiOfkvIy3RXSXM2k6YAHSt7tDOUoIUar2elPftEU68aZYdd24RN6ZsCjIenhQcwB
hjyuDcfihJBqQMQRgnLIstlGB1Fl5gU1BPoRGEPjfSVgsjlRtAMKsdOLZlgPpPhszFRcm+WngcoU
EwnJsA1mJYuUxTnepu60Rf9VHeUW3cx9iLbt1GYdwpqw17cGQui5demU1LCl+/otrK2dIvriIgfr
h0vuRxJQrZSI0bBD6l6pYYbJMf5glj+YhaTkUbiqDWP8NJXwr8jfIYahxKHrJ9U9M+uHbii0DZoU
jHijf0vDgmNWV7yHSf0Vj9MbyH7oUkDzdJ7OdebWZArCL12VaKp78j9WTRu2NxgBGeQZ8hN8Pa1Y
dZEUPH1Sldsgn5xzPj9bjT9vHDd6DhN8A+OovEQxn4tmtUpmo8IrE31xFu8Xdou/EYlp8AS6R7LZ
GN5iNh2QwmLaSp+raOCmdMp+r+W6c1mU7GoIGI7DYFxXvevum3CYvIX1vnaZ2Xh1UgzbXooP7kDH
+81cQet8J5lM0Nk6klyFxNMNETr6jKZA9LKh9MAbbEWoBXlSyoOZtGJOiF0buxECiOA4Me3ZhQtm
njZNPxIKPnRpt5l7QZpwStqmOCgH4H3IXGJn6syp3XbMiKfO6E8QVFdYlqcB04OGauzDyPkk2G5e
sQpFXkYDXPLmYyHeKQUGLrynG7a6Uu5lVECM7kuDHnV+YaSU0yosuPMorS4ak4kFCNaMKii9oT+j
OLyJ1DhMsbwvGdCVQ5/fxRgeb8aWXxqoVanKrW3cxF9GmScH1UXEL4f+dKxCrmv7iCKQdNAYbX+m
0q+U7iiZ7fNWB32lVmnBjSuLclPW07tvl29G41jrnGyIMAc7HlJ9kISGatxpUEWmbkdVXI18A5gL
y169NghGokhNoAjp7OEsIAFSny6tqAtWPSrdVQZ/3Azyl7T0bw2Ba83Vcnjvfh3f1S6r49gar8Km
oJ8qiVhOTukaVP0nmm1jk83hjdCBXHWUvV3T7PvZbZk2tmSAYehCFV+HW6nVW4WpB31KT0w8PWRI
SvBT9wy/L6vWzNeZYPGepbu22+ptUnwsLVFbgY5ss0jtTeu2HGqCSoeUdjLFbETHrWb8MfbEkc8J
SW24+guGyyCFH5M+I3a21h102t2pM1Fd5xENx5bCc8no6mOwqaYOo1cfXxmF05UuKCwnQTMott4H
rrIw+bIHJXaMQFpmCNjQkw6qYzLDlQnCRb9+j3I22RR220GWHG9DtcUNyUln9kqQYF48hfXONvhG
FOHBtN6xzQyNxT4jjXXUdvMOJT2OIvSxpeRXpzAcjoTGTruwZ/5POwTH35Ca3mjrNKXQwoKxp+JT
xrwdqyeUEKj3wItioIBHf1ZB+W7rFTIMedFaQ7zpxOziZ64vASXz0GAgGUZbY5kbLlNa214xQ6Jt
HD6BGzww51vFcUiUC1/IGFSHIl8aZpn96TTcZ4vWsmVDp6OatKhOq3NfGMkqqmLa5EH96nfhERNd
uiEKNF/T/KXeBNGw0Rt3R/LUC3TqeqvPoEHTVruaOsQDQRFsKhj/60g113xOHIvqIkuoAXXodJTj
Hb2iUdKFYAC6ScbgQ3ddjl1O71l69GWJ8qC4rDalM8aahZjfDAxlpPva0l+jR445gX5VNeBCIPWd
WY+VfHaORdRr5uZrMj+REFbXU6KYVmdBuhmG8YrkwveyUNqhcgvBXo4QJVa6JAAGwHgfOgQzSBrd
jNsCf3rQ0rS6dIYq2tLuTS/qAYq0CohVUeN1TIzbVgb1qZs/woA8Kb1QAXt+Q32jkhM8aVQEMPK9
xBc61nqOgCJfy2UC7xNCRfb2wJ1PtxTAPOvexLGcVu+8I9ul32bQwSl+6i/V2xft2IsjSuTNVAf6
nWZ22FQSZlC649Pjccfb2oqSVZvp7k0HBBZZthkcCbZotg1IwG+hWuT7w11V5P0RAQShs5uozIPL
gRV0Vkyepxr/uA+YTkaE1CMv/hHjwd+aPrrpKf3okZWvEzq0SDxA56quvTEUOpIadU9b0/AwdKT9
ojfIbHFuZk1hrJBIgP38I+qJ3mL8l4HWaWnckRmCyqsbXbFyKCabKX0jJeSQMgbRTo0cfxj2HTq0
J7p6vRdm4kmTS9fcalCCSWDqi21h0Uh+67blRFiLPl4IB1gcncUaXB1DPMQuMBrxLkyGhBNfLO4h
EMM1W26DQcqKzZshX+TCaUPEOk0Xzi/rJtD0VdEopDI893Hy1WjVXtWMnUMfJUU4ApFluGlXJPqJ
4DhTsfrDh0u46HAUVnaZWABru6q/Gd3iVEUUOpEWESQ3AhcOL3BLPloOcWXYcUArBbqFC6C/SDK1
1QJxX2v1p1dWGIuGav4o2C3XzQWIxXqrZRXdv7F5GzkqyYTgirlZMUEK3jRBc0wNSFxQyjXafef+
iMLqzRbt+xTU7/qoH6UI19IcuTcI/MoIMcz6gvW6N3bKwKb1zcrIkMbNM72fPuKLtArtIYEfmjti
haZs16f6RR/C4Pb95F0a5Jl13Seci00S46cwGHoF6TEgXdeQ7TMQVEY6zI8KWW4dQ2ZrfbH/Ukdw
pJvCyVPq2lEfEc0gOysfdIPIY2wJNyKwuTD6GzgR1oayfh4jdStpPbSzM3she6EXCjxADe3As0tT
neNOZGW7kEClVZdVZBVw29MnIrdKjf0tUfCLUjB603o2loBvGlcKUVhFrHa5j/0XtA8kjNYzatrF
ON6ibW6xHVGz7Kklgpr6PECVuIvy6RFmxLmKo3pvWoj7LFT/nH1Rlg9pfDXrnbxQ9XCbAI09k4B4
7A30DxFZTH1tfGR1T9YYMRArYlEo1IeRLBLFEEuhVcqC2TNH7lbHsW7ZePAn5c5dNeXZPkxpVoVt
c2WY4OxJtkOtPDe7b/OGFi/QzELdNbljHTBw0fur83GVkG23RIWw/I7tnQzM9T6WTkSDqSUZLboV
Pk3MbwHOqLmfotL6HYNpH1sW0gu8cptxyAP2K5osy6gj7vmIDgPIQjRinyfkWzL71sC46OHuQUSh
sycY0uXOjPjlyU49A5nf1nUCudHc6M2gX7duYj9mMYFIPc60UGSB/nsJS/ccI7qdyrDf5wtdutbd
jdbH2saldwXrHH9YhUn+e6kZSmfeW3yXq05x0I84Nl1QLxpUdpGxPSqDoURcN/bW7jScK9rQcC84
20qziYrnPDRV70lPalKcvfoayJE2oJIg30zbEGpsrh3Blt3JaDiIFH3bUI9rWZMUalcJfZkkYIMM
3XhT5dLYtANRBQztVk4XFRxHQZ4SksPMCpubYXfmztbyjYvHkNW5efBNengR09CNGOXFHCCd+Wsz
r5R/ssouCDHkLZZt6QsE6meCw6CZGHl0AnEGKwbzTaqRORR3KdvzarCDF78H7KLsky+cuyzLyeGy
os8xk9hSa1yMdAgf4jQ50zbZLv/1NVaTdH4qtdq6rAcEm0HPqS3yb2k5HeqQvjmC903f6EufMnrr
6hKbT5FouE84xrVWYG3ofxBTGO2kjHqe/2s0FCTnOfmDGOLi2DDhXiVRTh4uizf/klrDYEj+Bg7y
Def62T+ubInvjY6tidVK/HJZJCptfyCkeuP2jrZPC3JMHbfk/EMwEbKHrNS/ZjUEnkIN4M7ZmaY3
9W/WZtveJtDXIj/FLWj1F2B6rWRhhITEAQ6HMI1uSBx9GbQCVjGiO3qYML6QXgD0A6+FrtvMbQI0
ausrKeW7VDqKnjjlfPbhLNyDHJulVjT5hV8CyO3rvzF3/0qoWpA+EFRRIpDbZQjxi4Pf1PMqmLEv
bDppncVcMPN1gtcudTBXoWBaVQ3v4a9vQRz5f74HoQmBsF78+pZjLYyOPxBObEVCrLOMUILuNqvL
z17HNDlVD6zqwzrDewBpYaU1/W3tGzmNYeMiTSlaxjwztmOGyYCmgAaEeCUNh6UxizyNcDddZcde
J3VQ172iNj61ymo8O48vITjhbJC1zwmyP1EtzvTYzasoDTYpyP0tcUfjbRHOu3ZmCdYrNIQBYRJJ
uVMuM2Kq42ZrT894pn4YGdPEicpupdtGzp3AiVpv24yGbl2B/sXr7tcCA9EoRk+1/qOflqeRKL9T
UD0ANSOe1DHv4AlipnK30KzmlepDsvS08pZZk7tKklOSmzeVY190cMrWxMXEerPxXTRN00jTgxIk
5Ib4iJnh4kbBdo3bioq0DQh60l7oBsRGyYCyoDdi+VdVZl6QcukTaZT1ZDt3V/agkffpMF4sk0Nh
jAo5iWWfzv5su49WfclIocNX0wTbpoj3WSQ4wRT5D03hys473bnQ5BPprpyvaV66zmitiTw/9uR4
kVdMUAmo34e6Pv31PfMnxrKtYLjSvXAFY1Lcib/cMi5h1t04VAXbBDL6kazZoEienKEpmPCF7cox
MINFdu8Zcrqhl5McqJZJ+MaIN8VebJmIOvxxH9eodbIGf1FKNredmO99lG3mYZQHiwkyodxzup7m
caOXYfE3HK0/kWeA5hgkVQOSMpgvOb98hJ6flBFd7o1ajikkdpwrWV0MJeURBu07pVXQO8Li8H3l
/i1q/2X0XtM7+2r/Y/lr78WSmxeE7X/9x09/2n0W59fss/nLX7ovMv7z66/89M82//X9Y3Dq3mv7
+tMfNt9Q/Zvuc+HsN13621v4/Tf/b3/4O5r//q+p/cbC5PwXs3d5J7//veUz/uf/unsF7/6P6+iz
rj//8Zp//OMyqrpP1vU/kv+//43fQf7K+qfuSJBMpvGN1lvgxr+D/PkRK5lj6SYAChCd/8L4S2D9
0HAtFxAfOGSmf//C+Evrn9CTbGlbQEssfsf4dzD+tO9+XlJNbiyldEsXri4EFOZfCBhS68wQJx7+
Sw7oG6MYzjZ6Bl53WzXZyWbGvJLmrK9q1awYwhHKE3aXSFDBj/cRAzhWRs7T1aVeNvOWLIALS0z3
s+YGDP3bngMDv0So50bmTHgx8l0gGT0DDIoJNUlfslTnFBT0lyMh1IwgPXQZukdvwmEjjD8g6B4G
Vz46Iedd3DecEZzO82FgyLq4QkD76IrSXVNn3gno4gGR9w1c4LUcg7e2LHduSK2n5o9UxxprLaNy
8kDeePXPLHE1Coj07McjWciMEn3kjJ6RRNqqc7uNkOKGS3Mm6fAlGXFYGB91aDPPsIvL2MfA3aiI
HduESTM576PZ3KX5XHjaYOqEKrH/zRMgYCqey3qUqG4NH1y/3V5HRvmYdR+Fo7Z6N1+S92yuAlU9
p2X24oI6SWvacP6x7VAlDbF/nHqbAHsNrWmbvMGp+fDt4Eb5wWfmE8QyJPjBInSs5MQBLd/M3fhl
m4defTq+Dk+Ig2QRBw+udjWW5jVyhWTTO8XLMFnnwWaeHGhfTRt9hL5DHGRn7azOPjotkDydj5xb
LqXdYOymIWcuz2ExJR7B69MK567vEFjCDg/pkJmXjTJWqNMoyakayQkokjfcTYhKaLHyziKD3EAs
nJwisVjdOP2xAU2MWITM+ikL34aZOCoA48xazLWekHMTCTbyIfpqfOvc0K2vDQPtB/62LE+vNXd+
munNrw3FbWEvbFsMmF13Q0oUtA99k9D55ZTAp/eHEA9DQ0IqWvw1F/mzHFtumKotDkVPs8LR0C/k
aFtmZ4DqeVklYb4ZdGpynQhBrw5xSAyU+hApqPeL6K0lLWKDa2hkDJZCUTNvSoPW4xhC5amb6iUs
qgpDc8aVJ9lXzp8KRRmNQ3gEgrMad+KD2eYfbRoxx3a0Gtd+f5CxiTBgpG+eeJNh9cfUny7bBtOE
jTrES0KcuBNmYc4/iImy+E4QWzZhElwnOW+1i+prZfIjo3a9jtg6jxxQWHg+hIqJa5xXBK+dUFpH
63pKqReym8bC0q1f5NI/ptQsBkdrImN2YVyfi7Hc9i5zsDgt78LO3kaae+OGdEf10lm1slqlg6Zo
rGjHcmRVCMr8mvzP2D0wqfUwPrzMZQ/vguBduiPHMHf3LWqxNK7xJ42k4CUDzDd7a1TJyx9W4uvf
qu5//CFiY4En/6EWN0k34WiCyFAqQ4DAXH7+h/LQyolsCzo72DkpNwVq3x2Bxns4PciLZPo3lYX4
BaH126sRQ7Eg63XWz19ere+EwMvoBzvbwUWuu9dKuvcml1VW1rmL3uehv2z05Cq2C5LNm+e//qy/
Enl/e3n6PUQRCWXwiX/+sHkmzKIgeJ5zdfKG+tNBMnLyR7XegeBgSfj+LrIG52BK6lt20mZ7+9dv
4ZcjwPc7EDpRNMu+sQB5f34H0lSMMhUsw6TvL6VBqRrSZqqgIch0g+bgby6480v1v7yebTAt0SFn
24rP/PPr5abe1D3r386c2VRCm2lhctWWrCT1sFTveb1GfX2QCUNPSIiPdiNucrqXgIuPnfMyNXKn
2vyieOyQ7ACFesGbWsU9xHJn2xlgqMrqzNhkB5mMpShtPXsqkaSw1BFaeMMszFnNg00jLX5rRHQM
yheOmG/KRo4mIBPgrV/G7OkLmnU8E7DrpgoKXzTNZJdnD52bnnwnhCQWDq+V6d5nARPmpibFkU5F
sok6R62jqFlnhn9d1zSG6+eYOAjWELPZlZ24ySbl1XV6yZmTmQx0xJSuET6L+dGonPvAMR6Tybln
pXFbhSsqon9RO2dDOdNaJPaBId5WYwtLu3pdsLTr0vz9hPZv1Yz/c6H3U8H4/1ZW/n9YM5o8Gv/n
khE/R/4Z/bE+XH7/t/JQCPVPUy2ZTP9dBP5WHQoh/wnA1yaFDKQnSSU84Firlign9U9dgv2hOnSl
MFD/cSJofkt54u/oFIzg1jgofFeV/055+L1i/veKyuuaOhWiuZDTyKehjP35kWMepYeIkrNDbr/G
dgrvZXrLsImu1OTec/zDjaozQNUnjFE2wdY+h8cOgGSa+kiQSHad5/I8ufG/tdD//rYIMjHouQA8
lb+wYLOUBFywbdlBo7/hYtKBa3Sh3FIsrve/aXz9coL87cVMesmmNGxpcuV/vgZVE5vktXbZodX9
J4xpG2M0Tlnhu1s7sbG5WzfGJLyhxNw4WEiwfNYDfUpPWYLMbjmDayJgZdK+ehU/KcMqVkLLQblY
2kftfLl9jrbege5dGeajYZLZ+od77X/YFH/ZKL7fv8214rbguKATJPPz+ydmiyGGrqeHRLjvVt/P
K4Reb2mfwcxkZIQ1BZ+FMh2vtsPAi8Zy11X53xxhf96Z//weOM/8cWfWrMQUICfTAyfxeu0mxkmO
zg3TUeK9HOfmrz/xz/vSn17sV+5/J1COJTVpfay0byOLet5or2F+6Gb7I42sh79+NfUdyvLzQ2KQ
EoLayTVtnpdf02tKrR0D5mLaHnQqZSWoG9GaIVip2vRcPd6PSvUe4JNsA17S5/4pET53bewpxvAb
wnnKc4bLIkxwtw7ReI2shfBqNwcfoDCeQId4yI1k8NwimbysnlE48gSaZpRtY6cPYP+T4Zljeo6q
8aYbouYhSuOSLKbgNhhNn7YgTa55jA0cnVLeyB5wX3qsRrM6DDaVoW/Guzww3vNuZAzL6eUxku5V
bvAvCt2/UQHtRqc8jDVRXnnS/hgda4+DRzau3KcUHR0Keer4+UkWerSU1cNa5qgv7UBUF4UI0QHN
I8SBiVGGMMrrgdSTDdHC5rYY6gULA7QnasgAntVBMtCEfE3EeQjDclTOqeymaYM19zXUaOXZSfNC
HM++V9Wwt0T2IR0jBn5WvsyhJChzRsqOy5HSd7jV+DJm3O6TSk9S5R/JUDJBteqXQisbYCUzLgMm
t6shM8+pECFiWy08ucmPFIAZTcNmi24GEATBj7ijELaVIVYSpEY5iVE0jvI7iZzDi6xCrrQZEVCS
7ymkf+g50Hisoi2mF21Kw12KetkRWPe5TSb0XfVFYsoYoCLkGtIjmb7b+z5zm81ok3LHbrFGk/Hg
EIO21kV4OToE7aaa1u1MV9a3pHIvmkw8mq3vtVZXPtodXjdqohFBYk2bSiNPbV66WHNPEHdzq5gz
00x11zM2x7VRn3JsGlDHkh/1SNDJvG5tx3/MOW/VqL5Kx/oI6+qcNns9hQZrP1VVO2wnfXgJM1xD
vJ3+EnMpMwlXW40WAtisvZ1bAkXmzrXX/YB+tuKMbmKIqke86Hxae2czmyibdhV3QOZytRjvqpTR
Mqws0HtPYUnucZsPLzUw+h0Ei+cYVxBXzP3gM00rTREek1cL3NIYUR8k5v3wZaNG9bI8KnZZbCzQ
hdFDzoWSPpReJrv7pClvgOsEi7D7w6LDsRGE560RAezrFLLSsVuQ/TAm90KHc9PnQvJsYUqi933y
eQiWPY9sFHB7w1vG0mFmxmmc1UNf5pu8gXbUPGQpg/0py14sGT6zyJ0dO9gEi/IezaKg3Ru71HIY
GpDRrOw4eq2C9CkWw1tVgrRMy/tvblPAvI7CzTVatPinvvaTdVLiqWiQOnkSdssFSr0rkyQ/Tyqw
ELLmDXVddgIeUl521XB/0iNdXkO/JiA6vasMcY5KJE2+Xhl0mo3X3HSfZGYwT+ottPYVEBpoLcxL
khcrlw9zPWv0dtyniquAmsk54mG6i4JBeKbEKMy47rnEcG+HTL25C82ku9K7pvTCGh5HJIIY+415
grcwrcoGel9j0+2FCqlxEi1qXx5EUyPBMafNFDr68yQ/9OY5BAj7A+Msvrg+AdZFjhw6h/GHyfgZ
bAzLUrR4OfJbJ0AKXUARP0fE3Om5sLed3dcHWRnxntERiTYytjwkAu0x6hUliQtYDLVNpInsRbXz
pVXPB8yO4gd5Z2dGcNytUYmoXNP5uvleiQIx5l0+zsEuF53cwpk80wjvdq3LuF4f6MMTpId1DEVd
dC58kXuI1dqtm8T2OdCCPZLZnuiYXj9gs8xuZ5rnG9dC2F4aLBmDXuJ3LtpDEgzvc66qs2+ExXbZ
703RfyHt0y+cwNhGKC+ZrgbXTd4GYD4id+844bHmAhD7zANXxsJaB8KXUBR13P7wxehfTV+UGtG6
DEyMdolCf0nKPTIWU3g1soM5I6iWex/5Apxw5JiIriMNc7FIg62qMFkarGlrK6tu7GwaPQ7t0OGr
+CuTh5pxkqfMHAGqQ7hLPC26qEi7RHe4R4jgG3F1q8exjghofiVd/s5h7pxPUw9jTuGuZQGcg7nz
BMAzvEdmmMnrubUeApY82EQlug7HWjVYic5MxiwD1q+m4hX4nhu/QNM+OkiLayY3aVONdOSJPgeo
tUdn/AjOFqmmxsDe6nO6g23I9oNhJujPsDHVsZu0C5NhsteBUYGZoW6MaLq1+v/N3nksOY5s2faL
UAY44BBTak2GjowJLDKzEloLB/D1vcC4t/JW2Xvd1vOeMEiCIqiA4+fsvXbQbDAF1CAt8wGFRhKT
nFvl5mPV+NfeN0bwTOJ76zpQqWN8VmnfPukxfRSj3Xtl8Z6X5ZXDlrdFU7FyUNEcY0VCi3AY6xpX
L1A5PpcMAbLlP7hmtxFllN505niVILnX9cvyRMIDJHOyHBepzVh76sXKdIDLmyGaFRQ8SHstBN9F
BW/Fz99lUQ4obspD0eDu5lMvSnMVOSRnRA2Zfil1Tj+dLItIra5Cpe/goQMovYM6tqcRCmfAYqQK
p8zSeszgLtqRtnLeyuDXJDCFy8H7zIBUcL8rqYtyr9fJ0Z+MjRWrP//7cglaDrXe38sl5qWeg11B
mDBe7vX2f3RpyqpKB2AKCb8Eumst+cMcLfzHiEQeP83Fg2yZhbbQ6QwXRVhrue+ujnIr8gVWQHFt
CxqLYdqH5y4Gv1d73VKhwlwwdE4uEmSnZRvf5gyXW2U5T7OrRPg5yxNSvk/9CF9irEvmfwFH22bk
q2IGYMcNulolPtwNEagb34WL4YT5csK2ASs2WBdjsOGLsjYkXmffd56IoNkVwPcMfkzRFO8zf5YT
m6h1nah5cxpKlhDiIxZzPx7BXVX4uiYT+g2E+NPo6DGUkZAapNKeA9AtbpU6ZGGG6dID82AxksNU
+H28My8JsV+xu7qZufGUBcUOYCLu3XpLR+bPtAFSx16Tg269zkT6LvsODXyfXeBuLW2VPJoiv3pD
3++F7n26IkW7l1mnKrYoAUM8XDQ50YipGz4bHIMHrwPH0FZMF9MgRo6n3B9VIp0rAaRq2WU7M6jP
7Xwkxs2CXW7a5XoU7xiwFwAXUPlThyFA2cog33aEbW3GQXHAcTWs+UScxDQgNSsipSmzftmqBkRI
19QwRsAa/my4CPAVMdGlXr0VMS6jvrJWfFvO8JaZFwhYEq48m35WbdxxoKFejAiY0JMzJcHgiaSj
cnau/03L+o/5aZiLH3ssb5ne7WyHKjsrt6Vrkvvi/eBwMS19GX80tCFVW22TliVQds06AZ8ooAZI
fcomg1eAuvMou+Ddh88j2+hSlcE7I5ETkoIa9/NMuAgPuUx+TmBaQtHB+Wi36Bre8qi6NMEcuRPi
QA965yH17F0jspfQXungXsRMli90qo6avnjr9Fs0/HS7s/G7GikOExsWm6HSlap4A5CbYOuCOLQQ
Y/yBXjkBhnqUqfui+813B/D3xsj178LJgSTxi/BRGCz4ee+quNW2UqNTr8++jKq/Jt6hZClQ4ObO
k+IHq1Jnb4cOQqxh+m528U8gATn+eGyNEo5pNuEzIZgUMEGwIFkLMLtn/RlLIDEAvzZSInj1iWKi
+/sDyvItwKd8UUX9rE0dQC7Es4QyeHu7mB6ZktD4drJ202Y3Yl7qVR+A9wmb5gGkxoghYei30FgY
p8fpixa8UQAIJ4J4DKimgau4FoIAUzsGWmVjaUoDIdFLRDdKU5tPmX9UBfElaOzbmIGKLgWhT6Lx
Xwvl+Bg1IDR7MdopXlVUBsR1SO9d15zHKczSpQitEP0knnZMx3xvmeq4zSOVe3dKB7p1tYN7e5TR
qiu1j1THFysFJuDoFxYol9xjfkxlnH9LcJUnbcIvkskB+oG9rpcEVbbnwlbhpot0GCIjCI8h88gE
KqPvTuajHWVEg51tsIhnb1iWDL39POVxhK6YxV+eLnXPOrB8jjZ+X7KYyQ+aVbJuaB9LCw2BPrT+
1u6TH42jEHV68msJ/3+9vf9hHmzM2WP//+beoah/fv5t+Hu/w1d3z/QY8FqSlgTTXVIfJQ/11d0z
rT88e27uMf91GebOW/7V3TPNPyxBwBwhxZbOMUNHUvSv7p7w/jBcCV0dUwRqBrh8/6vunnD+0ZeB
YGcx9kUtKGeBgWv/oy+TuIAaTLNrl3VS2pTpsMvx83h8/5LqO5nk4aj7nwiPs3WRddExlVI9FHpM
8sB8A0Tm7+04xs9FkebUPv6wgZBnv9c4RNpElN8ts5VLEv2ms6d5I8kPEpXefE/ZZDs4F+Nb2qts
a41Nv/NAIL4UifHw9dASDIuhOd3Nin3v2CgdDAfyKDlY7WUSUXMdQ5TTqYqyz8b2qIPc0nmoTSM/
jaytWXao7HPU+2ONh+slGOp+z5qXAnS+w2CznjCcb9JGo49WL9glVp68V330dT/PlfEaA8xwYOoT
PRee/9jNj2d3tDZiNXVnnfbZEutGvVDaYLPXSoQA0xB7W8uIfiC2NM/jfcPX2bAR51abxHJsNGPl
JZnz77vc7zef6A6BCGij9+N846/Hm6+/P0DTgo2IU3Q081Vf9/99O2UH8abrXaruvx7ufu5+3/u5
Fu/sQlJGbagkSYp0lL6rZzpjVzkvZGGHV4IMXkuQFS9DhmPTdZLP+zaDiNzzFBe/7tsCK8/OLAdw
8853ZM4NOhlN+tfFBkXSSUWK0ei8VU6yP6IT4lMy+2kZE651mHDuApGOfbzAOeFrXphviP5h+EnU
9mtvs+wrgxQb1rw1VOEIr8ILDxA0udhRXuUDy+P7VjyGn7416Jf7Xd25iMDRAp2Zm2o4ZJOOQJVM
ITMasL1eBqLRN5kvh8tgUdgiGtUvYVvrmxC/2yXM4mnjB8K8DLFDfFdgyMuQToqtvnPxtYFuh41h
LauqbuNbo3YZZndoVo1QXmi6oGcc4quPKZVs8zy9ZgHW1yHO8+uA0mgDd6a8FhkLLsrB+ur3VrpB
sd5ehxo0cKa87joAFWKrr65hY0WbzPXHa9jDj/UtTb8OnaatMzswrwUM07WvhZJnsz1AqpZ9JVHW
XftW4l2DsHfWWuv410KU9tqfKbl+n8j1EGgRdLnUAnMikttgBCZbAfSGrmOs/V6xOuWN5FHc6jaI
cVpnpBTchqqjZamF/S1MxUAWslS3LGgUt8un2xBG/TpzK+NWZEnH4+Hc83tk/UORyVs2098Gq3Ru
0Mertda0HqY/UfJsrnbzY5IzIU+EDwNLaV5bGz8MEaN+3sn0AXoITuG4LR5CiZB7hNp00VTdXimb
+33jph/3S6IQ7fV+rneg9Klo+vmP6yd+drvEwK/zjw3AhfOd2TcUB389yP0mrVkhhNBYWvxjQ4je
buubEkfefA/rr7sVuhtueyPGqfvXdfeHkvEAEKk10DFPGXbh+5Vjj8w+YVwKVIAX9PvE1/IAML3W
/nODGYD8cbQOx/Rf97g/U0FdtjZLfKD/2OClerjOMX8hSPn3c9zvoWuBxUxGkkr39w0sBPpVFQrz
a8PvFwK1AqeahLt6v8fvDdXcUDT6sP7nhsx1SawdSRL9xz1yMoaWxAawIvv7G2hizVwWrSA36+9v
oNPQ8OBwaPxzA+1uydKtg93693skOIVg4UFFqqFnsaSIDia6pxd2KuAwnPEtY6C7Q7wdbtAbGh92
VSw1PTChQEfaBYqdvYosNzyrWukn9KYl5mnENbpovtWetskmx/4BXR+DiRGs+IFbMAYLidgZC7UO
up4wpUY9I3v+YTu+9UPPuivjK6QRJkwH+uTptq70ftfHYfXiBP2DSQTYdywtgpcZ1jcV22iNQvMt
C3JxKqR3yrQgf7if1G5XXDpyDe6XbBMZrAZ/aSWcKgX2NbXbHgv0TKdIr0OUsKhAluseOic736+7
n9xv3DZhsCQZ2qbjPVUPTXqzKr2+gUmtw2UwrzsC17vet91PnKJa6FlNwqJfJV8nozepCywfxzDI
pAc1cW6nEmqIFp1Z9yUPFOnJgx770bWa+Kb/dVWnpclDEO61MOpu96vDmptXBrxzqouvO99vBK/l
BdF3e7zf6n5VhrAVBW5d7O8Pf79O4coFmWLV29/XVdJvVgaM5/XvZ2iFstdVHyK2nf+Z+30Fpp1t
YJDj+/s6VWXtXoMYjO+Wl3C/nR0W45FD6FPSRyPpWVqvnW0PNH/uvzkdUx7yGEcsTsH40nTIXqrZ
FewDlbOy6cVRctyWlk8ssrYZccG+ehV5LUxP3HWoJLiQFnBtGzcl9EoteVWpyFcNUXrI3e0P+tP5
a+IAOKuM0aShxUWOn6wa68g9DcOUvdLNeas5CrM3pfDx5uOf7k87iL3B4/1SNtC9KsMXNbUfkyDA
Jgh1JjRKrGKrb3aq6KYr+tLXFLjTq2U11tEuFb5Hvxtfw7JWuxR16yoNpje9jhT21cJam1oWb4dG
TK9GZpFV6ofFoRti/TXz4VzAcYpOyOWWVWYZr5oqtprmmY8y6jKCiz5lnYrXypDxLRjsp8mvs6OV
qGQZdr44Mu9Bzew15itNdm0btXW0rg3txVdSv5YBWUJY5/iux0O01kPbhmJRTUwRywQCWKBe7Yk2
l9E3zfl+UWjZmbZb8tCUw6eitr3AFItdPpjeNqzHUsrN/XUTHTFeprb4yaqxfu56/odsdA8UJ8Xy
/jqVUQIbmIwCKWM5vfooN9aOXntbt4CzN1rkAN9PxNCDCXQ8HStP9h5UJnuAoDZeZ5t+aoj6uR2k
vcrrXgHExL1sauLVrP3hEnXDn/fXjfm4Ongx85D7xipvrnaLu7hJi3Bj9Lr1WqVkDllN2O3vF10f
Y7+O7frsYBR9cIbsWlXQ3BPct8rW+me6FqSNxc5rPVmUM6Pxw1fCflUqc7deWW7spMayjbXulU9u
htwOI8tz33kNW35DfUUvM+y0U4Sy6amvp3OcyQfSOzTmi9XZ0RuHXyW9dCZI+hGCYLIZ6Yl6eWTu
9eza5lN9aT3QjaaungI8V0LGyLAdO7vKhzgO2rNrq72Nq8auc+vJBgUl+sQ8IEVnZwwsebKjHd5u
0ICRvWf/LY8pfdvj/dz9pLAGuXdp4ga6JrdAvCR24gCFpXUYknjY4icB6o61fMgKPG9j5R9HMrCO
LmIZSdgYT/PUM2A5+X6rH5w82druhAOccLabgjy61ON2XJqu011awgkEhDSvcc46jU72/xKaNmCY
x1i3r0npvTM+j57zAUYsMWZPJQMCWKphSTAKwTvwcCgvZ4fvGB3raXomU2ikVQyHmpytfR/HxrIW
YbPMdS9dgU0wl+QKPNQJQYiAkRa5mNxtqIkPKEXsxIHlrrNcfFNBaTI16+2tM0GS9BRUJjv7xo5w
X0Gr0gFMwpHqWu+Yg28IyNVbajbckGqq9x1kKYjElxEaA45y91eJxYh84GFb1dXWDDUEtakt1r5f
bMaXJLTQUQ12D/O1+j419oaZ8Nlz8ic3GT/bvJWb2nd/KdPcFTYzSE+sqV+QF1reh/KNnxJlo2M9
uNIC/VQ5nwpb/pAM00LLbbp90v2sq+QgRi/bBNWwLYDMHf2ajC7gLSledyzyObELmR5DaGSMHACL
fAwriLNlA9tobF7NbAKMRalrBOEpJ1BgYUGuWuJb4gtQedc0btSir22MxrTEwAR20OaOdoWLqOq6
iIhwK9oKHVxgF40cY/kaFnqCh10QuVHDvZAxDp9TOSLt0J3qCO6rB3a+LTx8I7En4jOxlT+RxcRV
/lRWpo2lm6NkiEow6cWtFNk1ahxjIej+hETwHonIPpQJzT2fxXNWe/VKVsamjaOfkmyRZaKql2oa
CC8xQ+aJgjeIqVHK2wR2ELKBVZVbU5Mb8WwWaNSiEVKvW9WXienBgp6oZm8SmmdKJVtmvnvPwMYO
9fORPe0uHXtydztGx9iKcLrijlbd9OkxWvM6KgzmDd4Cx9rl4uNElSkI5Zzv+ZLR5jaNOvbi+psL
bQ8usvOovPZJavEys6pb7yVvQxiLtWchFehaDXZaQLetFEedIfPUykOSMjLuRbEOnLzgtxj0/BP0
jI2pIROGlpbgC2pHMLg6O4225aWocxAMOreb2NXyLc4n5BOhvR7SXUlSwIJYK33/FBBrdx6fncoq
0UIKAAYOirmshi0c5Pka6MybCOIPw4ObAWbyCn8DrhH/4zIfUnsbELKxxE7drPyc6QF7cgexYb3J
Mn1p+AGYaS9fIQbUt7bFoFGWfwL7aJZdo2f8agCiFqEdLJoBVl9IXpg2Wg/Cr7cIzqv91E8mA/fJ
eK0UPp+oDk62Te0TGZQLQ2V8VAKrDsMPtTEVIoVS50eOdoFOTGGYF6mxq40nI8KkT7dT14cT8Hzz
0mJBCkZ1QXRe7KukfwlyrQPGS7wNAbtbEmWSD2loMVgunWKJGtIZKzqKImdxNhZUBLb3wsqGryJ7
1oecLB1Xjx8kq8DGALANZPCYNRDkh4k2T1ntm7pYyKKpD4qxCvPTnt2RKY6F8wh4sjyPnv0kQtc8
DXb1C4FZerGCAu0wprF9N8pniSNp4ROFuMAp8CP1PcFcGZVF0kzpznRyJgAVQZDkiHsVMZGuWLoa
DD+n6Y3Fjv5z+CsOd2UZENPRuOYL4nTU8lgRD7q1Y6dsnsP6pAzNWtdFxCfv5v1xIhaks8ZxJypc
Ukydp/QQ6lcCE4zPTEFDY9hDTaxb6K6RklrJKWQ6ZVQtDQrBW6X1fCaWzxcwHDvmNLjIz2YwXscU
z3ShvfqTK3eNo52N2PM3Wo85nOTO9tWv62I1RPWwsi3v4uXC3nv9Y5tOxakwfw4uOgh+yChsFN9G
GVTuAZTcqe37/IyB9DgHSh2SyInX0hUvfYrKWPeC52ZuhRmhc8THai5LPbfPsrSiBdFcOjmQ7c4m
9piO8iwYMvzoFMhfYL0VkNC2RkVSA2xtFoRrkT4v9R1kU/iMbt3LBRrqbRdg4eY3X237rP+clCLS
TGwvY9naG4npc0lm3AaaiVpL2KI7P07QOPmRs/aS4AMrbLnPiX6o01Quk8gN+cSLazWkjIVKslP6
vHrOwYDu/YbZ9DQa+8LA3Zg6ZXf2A/MDT4V+hWDkHbxmuNpuoF8d2l8YNAbtOw7f8NEhcwHPWtuc
vVq6x0GzDLIjJ/FqWOJFOUl+tiEhLQYhJGCu8c+q46c8EVRQ0SQjoDFZkv3MmDUVgYaK14f2V1oA
XkKNlC7dHrdwy/LbZIU3px+Q3jb0AoIh0PlNC9r3vGuxznStRKCkaku7YtDlREd6P9fdfLI4rbsa
X4uLUbDMcA1GLnE6DLKGTRSrR7A6lzZow5uX/1kmtbsmeg6ORYlxuNUp+Y3hE2qpfSrwOfM5+IB8
PePdb+Jj0+SzWXkAQMPUmEECsSUFyW6M8W+6OzGhTgSrVRdYgKz0T+XtRenh7Wew489tOno/nzQe
CpIVl4Zd+gSqdTsD733AYsur9WQVFPLF7Y3nDvqwAy4D2/ECObexqCUTERQqTsDC+85b8ngs0/kJ
knJR8qZADp8+wf5sCPB7MY32tR9tn7THcJlPJi7qsC3PBJawc5jPUcH865xv9hqCjiYlwG7eQGMG
V8h89n6SwDo5erW//I8N/3FWoEXhByS6zddd3KD6ut/94v350AtpW0Cq77+f8//1f8SFd6qbqaEB
+7f/7/dtZY7NN6imYDnOT1PaJqzpfzyt0Gl0Bv7pH1ezWrP/bx7z593l9z/MY4Tx34qtn0oMev+p
tb7f/mscY/1hChiCnsuwg0gWYN3/HsdohvsH05j5SonW2cDQ/Nc8xjL/cAidkI5tzX9057faWjh/
IG9jhONI25gF3Pb/Zh6DyXh2i//WRkibOHTTcGC1GhgdZlc52/9TGzHqTZSk/a+oIqDVEKFPjDcz
E5I628fc++zAR5PGuBnbPH8R45LlUv3QRC2JedBg1/ABgE1K+tuoAbMfjQ0Oinkyylc500PHsLiE
un6laxUDNlQmMRtPJobrQ6UTC0fl20UkQXT14JxlH1UvBgAZmWrmW6cZYoHZOSFcFgxUEqX6p8Az
19Qq/0bXQsPySz3WVuYaq5N4sQyib/sYIGdfu9XZmOvLnngh9jNW8jzOO+zJ+oGgdLz5jTSuAY0t
uLG3vs1eE8auh3aavGtF1hy4kVKtRCyiQ1rBX2UWehpTvCVZWScnVz+4RRusG/b6t6l2zXXr0PQc
LAaq0G1aEyMdWUIyeWA9OZ1xx5AEWAT+z35+fNsoiC2J1A+9A+hOocv+M+rbY1YpkOJwYNYtaYlI
38nyA0RQrrTC6Hdh3JM6yvxueb+/mxc//bDs9vd/GYrHsaGjtdNa192RFlzuu7IFe8B+GVFgdC0J
uruwrhQ7DwoGtTphSUE0FMkmLhEy1I6jHTJv1A73c+V8EZ4N3Sizaf1FXiNNmTQNrkej6evS5Uhi
zzG2aBfGi97a8jigjrEaTXRw4G8JR2yQoljQp4h8jGwytx3qzEcrOJvwe2AITaN5C3xPPo0R9e/Q
Ve1O0lZ9yghdP2dkmqVxSwZOV/KdstCx77TJ8o/3E3IOJfgy65CqBySv0QKjlfXmxqrdIo2hyes+
x1pmnwRolm1UyncVfSNzU4x19qM1Bnfx9W+aHgmsrpXThrWLk24Bk4RfF62l73Ho8GjGA/puEG4h
pSPj26OGTcTa1iJ3ef8UTS93r1+vBrt8uE+NBj9a7RDMUsGRtptIR3fpkx1YkdPCxMo/3k/KWM5d
uPmdstCvrKpYsw5Q86B0VX33qCwylJncoKRguKiVm9zSjO+DwPoug/YaDtY5iS3t4Fu2vkuoxRaB
UM01mk8cy1uILuU76FqVsRyieDzwdYLF7gF2K3Jl3GR1TsfQ+glLpEdtdvRVFb/YlQq3GVnvK4Xu
LQRT+MPKiWEnm0BHnH+ckjy/oazKV21vwSjBmRau3bDhBbKu1um50RLPlnVjd+SDzp+vlnfrfo7f
YC3o0GGAxzWayTfaju6r1uP513r3R56V7uXrkhUbO1dN/lKjriAw1g7OeUF0jxMZL4mskaiG9O2O
De1f9Cz04hxRRyualfqTUoqlqPN1AZQzUDTdALCQdcYJq6xL0/PZKORzB+FmUcD2urGrLr+5nf0B
B7l4cKP0F52veDFn0D3IBK+qFidq9/VSKaVem6FrrvcTBOI3p8b0azr6IYdK/eCn3U8vBsOSlcQ2
epFTP6Ql3uVppSWauTOzKr8VTWyB+UuYitQe3cupIKxovqWmkVISBcGI/7cqLr1vrwGcL0eYcn+6
+a8wkA09cSu8hFWvPkY1QbqFzPYYEQyxsVnBs9goaY7S3Z+51SvdLovv7Fpk3n9PQ8YDDhH0q8Km
EhR1br4woPvJ0riiZYxxxuhtwRLG/2lnRrsq59AqB38/ocTeJaoMeoupTtPfk+qta9UFS+vNjozi
PBgDHelA/RpjUh2U6Jm2pgnMFGNyCPekvRx0KFVEUK6HPBxwaDNS/3o3W4KrTg3HBxD9NXOzGh2c
HuY3R9UX3rXpyI7ylejD+EkLbIhWZLfVzZwzl04heKjafir89H1IsK3VIdxWcPZ0xLsQTTEe0QxE
ib0jip1ZhNUt+1SN793UjkAuYw8YkWiuUzmNLMn0Y9kG9QGy+y+ISc0D5Tz7u/veG71xs7OGcWep
LLt1eImeIwzeROles5Fl9diN0QbyS/nm9bQJMDI1hCpAL63cmox5TkgVorupv2Eonxkl2CFUuDSl
Hx+ItmPCFxGNWDbX2Juaaz2wT8UwWm86uxvONE6jBcI3GjvBUFzg7neLgXE/uL3Afsrq8kVmbY/9
lcLYaUfkwfN/H7Q6eqgWFjQt0Aj8vanI5xymh9wlhcQtzGbl5nV4RlC8MHsLA/v85XPz9VSwSzaC
5jtcpregEuXB8oCOT8pCqj/VDT/rkAYuDQ4v1dpHUyEVxjjOnpFdI8nsRfYRp6x6rML61cFC9Owf
GWJSlPIRDebGGTcldhi+wRiVTXcgXkeV5kvp0vRVrr7swE3dWhOssHTL8R3f8rMPBx7Pdqeox6OB
AWo/x5DKZ8sRzqFh/nUlRmdkThJ8G0oUIUZ3odnRXIc+hc/u2zXgKzpcaTEMD7REUOg5dXEZ5xMY
LikaDbJfp9Z8ZYT8aZRT9a6DJysd8MMmk/RDAigZIJmJsoAG7iqYqvFJhfolIeoKEgBD9J+6OKBn
YH4PWmzbJFJesik+NOSBOmb4Jt0iPmZ+OCxxjeBVh3p7whXsrxzl0ZiccrJdUTt/G7penAJkjkVU
Zp9/O0N3YeDTFUgtpYZJa5wBXrDyPHJ6lvG8nw/nk56vyMkQwSYhz31lh3PcrBl2p3qIzRU6YvUZ
2h9dQXiYKux3b9AohURjPoqYW0bMcvZm3Vur3OnTJYVrSAE3mHzN6+qb9HgmbYQZY/oQBKPYfAG/
iG7MHvejRv6c0N348X4yXxWPbrUnauHBq3NYDIH9zsTwVjK8gx/UP3dZ3z8jtb6aZENfWNiBFWbV
fch14tFbDYpXOqFIyEDRTFEdHZywUks9LKcbCXvslaP2UZDlwW/LQ4o+FQ2KZzIPqE/R54SWvqOD
VuK9n0biRpVYQvu1kMg7ztmLeuuoJFYHUSA+n/d3YU0/P0zw8s57ZmM+afdT053jMMvfND3pCIYV
04MniKWFI2G5SbIPPeG8RG1ztDR/RkTm5AOaujix8lQnX6DoZWW6o2iqV8NkTrdI15BJhmSXE9jx
s4YLq5uYT0w1wM+T9EyYOROX0ZXlG6He33qLH4RUpoFyY6y+xQMZCW4pj3aGCyvICDd1evONGZbc
GnSy18KurDfDZLyfQxE9NlKuC5vlPIQW4xG1JWkWmLwAUic3M6JZEHWMpYdRUS1XFBzRHGgzqc5g
MZyAoS8vThJL3MgWgtHOQe9Z++2jjc1kaSUiQexi7stQ36nGaT6HodqYiLqJkBI1pqZ+MbRkt/dc
XXR9+KB8gMr+VCeHnmH4Ihmy5iHyK58+IWhbVRxNorAR2RdHPQrHs+WX7oYL8n5trx3uhxOnE9k6
HiZ7zeQVMD5iRNz+tTxVjqtOfPGR9ObNhI4xh+BBT/AAOtjcDgVvYeUO3+i7zkcEO4kOeVCc7ocK
+mj2KROQkH2hUTl1bX/lsFCtmp65px1XYp96Xk9CbjnumKNjyfA8Ioy8CmELBebFGjsLIXhIC19J
tPIIK3aj53YoVRUvvpniB4cjArRgMoWgG0mYc3V3bGGXLVvDkodwsg/3ovl+MraJA6metIdB9uu0
nYpFp0iFdgpP32AXt8jiM8tNazAQglSCrCdQ+Ck4Gvyczwxd3LzbUnuqLRKFw9jeW37aXM04LiDp
6XCk0ryl6IiTUzt3Uo02/jk17a8kLNtnm2Mb0N6G1LZssM+ugBuf/nVu/mDV5IbH+/W/b2EMR6t2
3T1it+4xtIaQinIoLxR95UpBCSrYWQYLfYQtZdDCNE3Uz/fjkxDwoL2YN83BMrgqynDGO40E9/UG
NkKDYC+yVZsTXOLDV51QkYXzQZ2xSLRq/NFA+P8qK+XkyVUc1y8as9iH+yoUjMovYyIYHPw5lQLK
DULcJqICiCt5Fvq41e1UIOazloQOaKf7R5kTiLxWOSFO7PdV1M7qMU7aXoSnej75j+tau9xFDFTD
0qiXQCbig9LqvYN+4zzN68jIshFkG8kpHT1GQgMfqC2y4nI/cYM4XOuKKLwUPMH9+PV1EJuPWRFq
PahgHMRW7AAZ4g7AuZVvnv1GN8/VVFjn+8WQH9i6wpugI6VkbGpRn4T0YiPf+0HwIgJqnnUT1eFH
YbDKrWmXUgQl2PT1OnvDAn6AFG581116+EL5n2USRtfew8wF59ZZd35OflAaT1cp6h1laNdGxjMB
19kjYpDNV+E4X3KSYuM2obMF8yyBo3btrRuC6IRq/FSPjU3QBUkcY1jucWaVx7jXnBh/wK7oh+Ih
8fto57uSTGYBUj8Z5Pqr8po7CXndfl117yZkjPK3OHftYxukuMA6Ez9pkH0QLfbBB6dOWhvVGCw8
us0OqHNr6OqnybDrJ5fxZsxkZUEZVDzO4mdA0pW2GTzg/a7Fv9Hiq7OYgT2XTkez0dBX2dAD92fa
s7CRzG2rVMseQ6SZxN0E9nLyhpLgr2S8VsS1b1RgatvO0ZgR5D4Cwqj6lpnm3tcE82kv42AtkyK4
aaTyrRkE403Tp76+pKaxxAonf/gp7V8vcdqXPM/Zt2u/Ys8b3/tq2nbCoy8ShcMe381rMenBsTM6
vtaw0pOF15fhmkT0/N3SGGvpAvOt6YD9Hx2STamgzTQyyeMz1OZec4cVo6CA0RCHiJ7wdc3WD6PQ
/hyDIN3qss+ZdjUsmjtMdY6Kr1BC3UONjR5LkBhXcLaHTTAMzdKMFQu+JiSou1JVuu1MhIgYXSM7
aPBRa4QJEeidZNCIie3FbfyY2/2nLeIHEt47YNgUqsRRLHUGPGAon1yteGoC40UXiNhbyuiF/OUQ
gxSHAR73+CmL4xdCwL5DlVibNs3ZaapOlQfkLMpY7lvNI+R6smWTefB3jEOXBB094ehdP8KZNhe2
wtlMzI6WXNpoMjEdokizujWI/EPT6tuxjl8MA1prZNb2Lpvcjxhj+hzgBdaY0HAdmiUlue/Xz0Uf
CULlp5PvMAqsFdEYTiX+i6XzWo6TWaPoE1FFDreTo2YkWVa4ofTbEqEJTWponv4s5HMz5SjLM9B8
Ye+1V7WMWgZArOlMIpToofO9YcHAwRpL5Dxuwl7V8Xvh81Cp5m86CXdTRyDgWhAGcemD9OwwjYgs
Cq7zSDfbk+WJgcxeO4nKrkXzx8LFdzXbkBNBfwSQnUjZBCKEfGRIgVvP8gGAHHjLsNsU2rP3MXvL
FVEy7grw6qMzBQ+ZbzscOUh/5LCrSsZRUFvWhjONN8wa3SZK/HyD+bU61H3zgKWhWS1q8YONU/6Q
DZINcmyhmhFcHbH/mhJDzdan649BNRrPnSs+sjlFNgMBJAkzTpVK7OLASE5DiB+RJJimjE3UJ9K6
KcP87Dy4kpEkiwh/4TFGAbEy63y4homxFw0Yl67G/swD5dIwbmMbKYnkStZEvHSbUpgr1J4Qm/8U
BryUvCPjwedpRyjbg+P/6tqwOg9QmurArF4mv4NFFT1GZRf97epbgbc0GLR/q0puIq8NiWPGtoEW
cD8ZkCyLikFKm/SA8wco2870WOTg0pEgQL63WLy4GyOc7afQSvF2K2w/A5kiLjvbNUUgKUPheFIR
1IIYiyimmA5zhwofiwxfEgnu1UEDPiaB5qkWzClBR+RsUY7e4mW1jWJeNZP9GpFj9kuEZJ6RXpus
GvbW6zaFaN7oMrr2Ky/KyBiExXuaYbuQAVrAYW+t9MDsijLEqR4NPX3TY3znizRpjlpJYhgo49DF
dhlzBlnjsGMJLM/A3AHPkPyQxaDfnWblgBvDkivpRHT9EFTeSRHzkBcxPa2M95TD2WMhTl0VVXhJ
iInqGD2sWUrrxQgNyrIf3X0rFRUOweFXDcBd8Xk05GliRlpSGgYLt5RdHAp8aq2NL1Mgplkjr4Ra
nev6qNhQm2Hw7STMw7DiwTi2TBfURfomw/7bfonn+t5mZv0U6pw1frnPRwjjtWDckTPoC5zfw9iy
7mqBGHCUnybkBL4/V9suYNSHyeHQWe65GPtzRARwYTboaWKqfM4F5sl426bM2MRR1j1XdvZRp2lx
RGJTMXmqrFekbIeoQxWS1PZ1UPJGruc9COy/pgRo3ZQPWhPs5wjslFVVPqksG3b4zwilStpkXRpd
umHoxgg5YJTllOpEgudD0hcX4cTe0YjCPejF8RQlWFVzGMhJqP7wiOrQ5dg3b8LSOmbWucol5K+g
P1TBR8Yu+8B7Yq2fslqfsOkbH+XY8f4KSvG0bfAcmUwrtB+cFItXJvbFQrB//1GMSA+FWlTsHIsQ
6sZtiA8Za8EXP3WzjcxhfouK/iUW2ffyHmyiQLxqW383ppPumjQQe130t0Qb304Z5tfKQToiGWxd
VWI/erQezEEMHHpbZEnRg+RQvghRIRgziiPTWLJFmsWH4ZKs7Yw81CG3Prl33bFZyPBE7yU8gFWk
vVsoVL4ekZzvXQn1HnwxEUWz9tbTfAuJpztNaffc4i/dpdHv1LIf2pk+gWiW9WQFv8RQ/s2VCzYt
J3DP5jJoO6vdFBhWuWGrPcMBEiYKLs2gyygXSVXHtvmazvq17Um4CKroTLofGTt5+T0PBG+3NVPp
vmkXgOs8bgcxzMzWlI2TNgRkNhbGqR7JlyV+aCtG/V37yZl5YLbVQXUvHOMB87K1n6YxP4eoBylc
TxlnljGrBnDcLHdjg5LexsXotOSSWap8QizEMDeGFysKutMxrOEFNPpNY1tN3YVyEM3ZcYqSgXjl
9l4SUUteuXtRo38bTGM4WR6ioYDn5EAkfdDhT+sbstGNVvxlXg/xmXi6nZwJaMgdX95hMT5Q6/5X
ghKnQsPDHd3EUktlRkEYEYllZ9Mbp92MCWznzNWGxzpyGrNg3o3cg6QE96IzsYxFgk1rjWpFwpVx
U8GvcZYFaTb2C1/utSqq9ghXm9KeLN+thCqEH85n5k/lDLdviU/wCuDnQfUfR8pno5s9VVe9CbUz
YOMnJ68P1dfsNl9jwMXukKQj+jzgGu73NjjjDzb4F/RdsKojcbsVLd64ShS7QhCvYCT944xKAe1d
x6UffrBlq8nEcL/gP8KFBf+3kb53T2BgrHVmv+Pwkcx2OiJBE5BYRkkgfB3BsJUvEGu936aEQMds
DOkZijW3HW61rFzIdcUXyimaufjNHJFhc5O8+FZTn+QMwdLx4TJQWIfrmP2W8MsYf125cwbgDYHT
J1hrIUqike3X3iwsomB3JCbkqwC1/Maxvb8h6e2uY3/5nvVnsPF4ToxytiQxvMS+c+oXVEsnEDnx
sb1j2abKTQRUxLG9Iqb41TTTLSoh/6EVxuMwiA+Opr/gI2Dh++KpqycCGwiqAxpcJbhSWj04G4vg
oZcu6feTJPGrCmh48JVsEr9n8a8SnCPrlKDYuiftYQiL8OSFE+pt/MBkccnsiI6SmLOaWMD0C1YS
nUN4AC/Yb0llX8M6e1cpkwM5MfDjWC4o4qTi3ogRQ/npcW4N84itlXGQQsqu7JtFlOcxBI4ettgj
mCqQAFP1PjWwHnd8V/HdDbq9a/jdnmUXUAefyi42xcvo3GWWD6dKetUhtToWaHm869IpX5Msvda+
4364PlqALHH+5AHUBynMB5g38UiAlgvsfVuyU1xZJiGaUPk//CXvdYb9vQky/svSM8krCDtjJ6fJ
3QnL3LtDfczSAC/SwNDbJf6zL6ubZlm1LhUKtT6qYfdwJyjDicixS+5e3aSgCULjOA9fIkAzWMM0
3qrBu6SaB6+vRuLhhLz4srlMZUEgOJMduulr7sf/OTkDTAg55aOZoTbyYH1KW3Mflergd4xl2J7I
K+Jdl3tvfEcuBDfPIqUgAYq8CprkM8gDjpK55gLtiouynJXpkYwDyJLs9zZggifn/iRz7OtVG71P
WPVufJqXqG2WsL+CjZm3D+eyOflTTF5dXR6jRcqog1ys4/oeJ4hOlFnfHA/2j0uEqBHDqe9DqJLF
UJMAlf9FV9vcwUJBndYhowLy+UoDzbz2dLqueXTERvjHTkxB9jojtoKSJ1jShyejfzQQga3a0gcB
1LVEcLXEZ2uPvA7bM/iNACSKHBlC9KN+W2qlsoPeaoy9pE1s7hUUnXMQ6X412yBOTc9a+3yW+yaJ
tpHNUE6Gi6LTco8BPXWrdHhIFkrqjIQ5IWxAi3hTZs6D6bLCMiYscFWlTG6u/N2ZA9zTPXcsLWLp
JNEqpKdcxYbZnlxSrCcy4E52ijEE0zzqwBbPG0nZ+X4uBRtC/7U1ne8CRaNo3bsqasJu4vwhXeix
GfMJiR6mVxbrR695zmNKRbNAOtfKV7I8Bdkhubs5+pbxDUh0sScrzsIwTTe21/2FIdNtszLOTmaL
0D4y9YU9MkMbIunOk6Omy2gbBF8sD8YZX9TPC0CC8ZyQmDe7AuyRUb7+/PKUC/coZvWSqci5O3C2
d16MPceo2Pv+/Fod7n3pF0uyCwWDYfbeOYt8wrP0EoeVB1d2/WfpzSl9Kz+TZio2fFGxISKwvv68
zGJ4h7wJiSOx5b4OGy7gwTWfSt/tTn5TyX8/DexpviMMAh4y3ucitF/9OYAsS9OFqBMVVgJwYyvC
1F8VNkbIvsrYPpf0VFSZpzikzy6lYk5ncOK4OfKDoh7hCc8ji9YUAfMZ+T8kLDmJy1zFw5GoYdov
d24v0svJ1LbC3ZC71cbykFePfSFXM9z6bbxstNtaxWcUhWRDLV8u6lEVCGR7YFcn9Ypds09yFs5E
b6JrCHGui6pcRQbE1nAMk6uFuX8No4THdPxVLhvodJkGuO78YZekakaRB8QqormY0Ee+M+42aHqc
8QonZFslbvKOdv5JlJE6NyOEOOzb+RPjzUe/bZ1LMBfiiRRLzquAUJarq3J9L9rhXU6t9xzNafNk
x1+LPMPvg+wmR90+JsbBz31rxzM93gWjbN5brQk4CoZ9kv4sfoaZ0s7pDpO2kztF9Ta15BIzYERn
HymhkvRrPy/pEAJoSNbdMiNKoPieMC/364XRlBCG+N/optCNbPcl7oetnEBJoeGA31y5x39j02pY
HlddsqV4Dq758hIaiqiCRB5IvQzO9mxmq1B47rOxaDXGLD4oY2gvetmARQnhqhahtPkI0+HnKvz5
EnaRmNgh6IFAVbjgBojEBXEM6V5R03kRUDIv9ryzGSrIudoLx3VMzRLv7KixAKkkwMmWF5HMEiLI
NBSbDgccg2lGARuXEfVlclBEbCwB+sBCysDUZQm0EoBvShQmD1U/xQ+6sX26ScnJt2gL9GIuMPzh
r5MZI5gK4pnIoLwUQew8WP7sPmTTvvSA4pB/PdFKdMQ25YGMNj9f8efFYOy5kXFLoYUvCqssIR+X
yCgFl0x+nkDwlLZ3dXtEb2j8nW1COv0mDa32Oc/6mby35av3EATICLd2NTSZ5ySOmQ2YwexuqDzI
3ZEAwH6+38iMMyIEl+lSQXru+ud9N5f3vdsN2iGe0ZXn2uyozRddCAEwez8wwbkFiEhodHh0FfFu
1FVzk11OYnBQLaNpwf8b7M029Q6Z1uNzU1knGY3NLY4sgOEicXe9riZEqKoUm3Ic/0Q5W25t+tyt
SRed3YmZ8BA26oS0/08ytPJAiFC9+G4ZFzca24HXtY9DnBzivvKuXRE7q3//9SKTyAXp+8/S9N9+
7gbRe9mW4AhrnYCAggnkWpyW/EimWF0AfifERgTpVbiwMPhXXDpqHCrHalEZNYvoiKZGXGrVPv07
LXvTvJS6FHyz4/9fEttawSzLz4YGDlIKQamSkIw9DUl97VoG1f9+lCf4uIJi+/MZ/FwuPx8Esbwt
PhMflqQp6OMaBnPIObkcfSZTpIuAZ6qycPdzF/YLNU6yTbBvJGR9+410H8LlRWEN2JGfCFQ2dB4N
LxoPeBMHApyZUs22Q/KB268mZ3CvZed+2aY37dkQZAdiHgIWesK4Uq+nK9dhsARSztgzyNVvVYvr
2jGKZ0VQILGCtY/uIdiCvGJ/hnJm/3NxMM1ju3/KaV+GovNvRc8gsGejw3tkbtLe9A+WhApT5eWe
k6r6rIKwo5dsKaSY9a50ocUOaVt9Cg3j8G9wSzl66Ud2ND/HLg2dOP37jbDFLmWk5d7DTrMpcA8+
a4K/0qh27x0PGi/vHoFdygOiOEJQif5eJ0AMLhLi/gq1jXkg+9XehlyQqFpLn6qNy1cidzsqO0uP
TR9WD0ih64cMXN66IyOr7zHpGW4WviC7eEIeUf6RuJj/HXIqbt5Gy6UNcyDhdD8CnX8Pk84lddJq
ommtXNvlUTPgiiFHbdUiUfubx89pF/eHERrmziIc42jWdNi9ShOKrWXyrJfh9+RJ4hZdP31E4e+b
w9XQmrOxyfQ/HduPFkoqDPQK54TCtcR7yjLnR0QgA5TCo+B4Zhv5lYAKf/13y4dThcsp/zsmtf4w
/Yq9W0yb8m/LE9kJcVbLjttZdlrKce6CtEWAckfA9sar/SMx8tPqL5rvHTmrxZMdJchb+FkyUprn
ykN6w+LtJU7aXepHGHJNjCxdP109H1sK4UHhGXHiRrkK6bYf3H6elshYdj9/TZaYt8yJwSAB3tP1
54k5Lj9qSiaxwlhYYdO45LY79ge43O0M3effmz46VHo/R8TPDWNh6IDYTpoh1miXAp+ny8/LnOhy
owYeG36m5mHVmHI/W6n1MtnlUyKk+pN49VMyMYmz54rdmLserB7Tfo975+frz1Fp0HOm8Co6LDax
SwjpT/GlO4bgvUBQzpv4n9ux1SACbW0VuXccWrf9PQbpPhMsC5fT127zu490+MuBk4cn0npmfPnv
v5wm/niwB/357yyzPH3kYUnW4vJA7ouhPwxkDOQu9Pw4lMV7nanHWQ/jH9rmneMO08uPqmgillye
erZof9oMVUEoGBrxiSh95CiLjmPnz2yE429C1vrfXmBQqJQsnb1WIz1UdAFhRGphPqp0iz4FDWdv
UMBHXak5cpQ+WQ7N8dQY2a/MGfc9jfPWCk8VC+vLgAtwFRfts2FbyNW0yduVwfvZ9S4JTSOWQh5K
uZHugt5pT4ZFqLk30bJx+HMAeyNCp6TZWcvllU1IifIAT3XphGtcvtGpd7GYxgJFDKFE5Do4HipK
L6xuYiSnti4hX4eNae4788ikvf7vZ500jET+eYmxnbKa3qqLPR4gpBAcQiWC59aB8m20zTMw8Go3
tc5uXPRW0K0+ReY7F8dSz3aRsSM2VfsoFnYXckBcQkb/1vTFeKiYXbOZeivxZFBa9eJQLT8t0vFZ
M325/nwPwvffhPbFmXS1959Ft4uT9eoozX69zj5r19Vv5lBNBODFnz+bOp8afaMkEn+HOdIdozrm
EZ8hQ9YEoG7DuMXCD3SuSmBYKKQGiHUwwHDrBSghvNr7v4YOF1jHKMs+gIv/j058sdEM/dFxRs7J
drqGalaoCM1oNyP95/MZ/vONZD6Q55Md28YJt9KB8y6dhCMKm0W9/SkJsrCYFmycWPdN2iEMkSOb
p4d/h2WKxHcsfjGRYIq2VKk1QXNs7znfwrHEki9V/RD/x3dtEdObqtuP4jHH17wSbHr2OROra5RD
IUQTO20NgMU3v3b/WEw+XpmZACscQ5LGw+g0GL5zzGzz9+iGT9YM0sookxcZ+8XvsqqGXRAWxQqy
fXFx7Ohg5oSf/LsPXbtv76Z+jcc8e/PYE1mLJtC2IGeO2j4Gyl0GYCMRnsvdx2kSbQLiBUn7tAzE
FMXDz+Lv5yVb3ke+/KmNs3hj1cXdhx15cvuYMz/TL+lczp8m2pvVYEBR1Ygcdgwfqyd/GH91synf
LVk8dDmFfTgyjbcW8eA0CHbmWKfCNMue3RhEAZE9yZ5Z5HzOQx/vXxDIezu+/7QaiJ+He2W75j1M
ZgK10aZchNVYl9Iw/4w/UruIrLJeJ+EVOVxwtXs7uDYBhaQ/2MFaD4M6TcFQbIfpVrX0wk7Mgp1K
eWLqsugik5y81NC6xUG5DnT8nSQOqgYjtO9DDLnMhOrW1j2bEaQ3sVnamOnS3x1g8wPtNTPhaHh0
lnVVwI6+a40B7aX6Ys1umE1FwKekFYk9Eyv/0UmC4u4lT74VMZhltxOH493yh/l5Knaege/b6btN
HRjBrYM6mSGi2Y0M7HCx1cwyGL/kWd3tO72A5Fhljq5Hk822HKknKGyyy7PNGINCNBWJopF/Lssi
PPisRA15rVLGAn1w1NFoM88S1yozV54/vVF/mDsRRleuNAf+Q99Th6KjR1/HaejXB6A5+LnTe5Hl
JsY6BFz0qITK+vEmde0vzFffTT1Ee3AJF3xGGwOl3TqN0RWxOfgPP/teqSA45J1iRpuG7wPl6xHC
w9l2AFSiF10hlpWHysGxnARMJHsCJXs5ENjjo/NgcbbJ4uy5KdIT1fNNB/ZJoUU052xioPfZlZl7
Qjq9t4Cd7WPQRhhriZ/Bvn4pKM0Q/325cROikJ/9dRNJtW22/N++QssG0GtZ9x62UzDS+3uugScq
i0i5RCvnNtfu2bVt4laL+r0hwnzlqjY/hnI8Dgr3uDQAuXXZa4nN9eJJ6xDBPL0hfTbydl6z0zkS
hf1ZTozaMetjN2jG9tiitmfUHS7HNFMQOX8lRUtci12SpFPlB3Yv7aZtmF3LNNtpYVrHImjWeek8
6wMHulpXRRcfDaf706o8IdmL/FHAOzXdvXio8cQjmaEBxGE/jo65Q+1JVYBNAUozjkJ0RMUOqTX3
NRhWj7tAA1IYlOntXQQminnNWQ3T59yYxNHl6TIfIMySq3tl4jJuWwtAa8gHnEvGfpyjTBuRNee8
77D0CYTG+nVXc1vw0WCGMJeLduYtSgGVQFrFWBQ9w+tt1hUcFboiNEvp/NEDYp1Ga1hbSJGwpxOR
IQ9T0Ny1uWeOpcGOyp5FIyBFHthsMR7oOdJDSX4Hw8aXEfMDYbX8W7gAUSo7rBTC3r++ScUFlIvh
A9FKvPBL6ERab2MafngkT+40Al5o4oMnMzZobvlImw4ewUYuKCoQmBEj6bHYwXZANeOjfZ8z73em
sfDEi1qBNWvfdX+LxL+wqIhRngtG1X0znrKivEfkP0558iYYu2FhU98ooh/7isVhkgwsuw3OAh5s
VEH5f43XvJ1n5b/n/E4aEn3hwF3e2lWmz0P36HrbvvP1QbbVLneIhVFAk9DzrrpxeFGzif8dKYY1
c95FjZiZWEYa5533NVIxYYgpnrzAS/ZjAAl4LIfX3nNfhrzhLlseG6JEapv4zQGV6bpo6N0GCIWA
H7C3Yn1bZZ7/GebgKIk/Jt9vXAGDafCzJf5e1Z9jO+9FwWQ3bDDiCVG4pOHqLXeAOMSkWvH5S0XI
Zx4wxAiLdp9gT3Yraw/gwzjp2vuaQQpglZZnDp05bdnRz1rTYWTOtkadwIq8+BUxG9ziB/09cCHB
QVHnwCMJnCv6t4uPH+FeGfAHTe4HWN0Ixx4AGC6AGZhuQYqQvjU9whL5GXJs6BJs2O26QyclXBaY
NjN3bzhQahwr3X3iSw4RsBACaTr4Wla1dn7N3S8/YYFVNeGOyXS/KGtrrND+ccIYi1t0Lf4bk/5K
cKM4Wz5EgbF9qpVZnahw5+zOGvtZpjE1VYOpn5B5clHi/8yBaaQVtWs9tmoJYh5WGF/Fpg3di1PR
QYdQdEkstX+nhKcMMy593FzsBgbFU/NmdOKD1TQXezk2m9aYdlFZfCB85ejs0maV6+E5mwljEXZ0
d1vrS7aJ2EVRduf6FtsAFnCa0h4h1TqFAWuFiu7ufZyidZOV31w7IM1b5oxYtjfeAAh7rooT9+u9
tkp/Nze3uujUNqMhW7EVJU14BncjBTAggxUUqyx+0b3MrRakQlv+MQTC4WbA5xvam3U4JVhLmeXh
4Da2LPze+W+VmwKeCqjs6lnHZo0Izlt3YxTAjCWRl+G9cfar30g0g21DQsXKzpOd38B3qXL4zFV6
VnydbkDASRS9o8TTJDNj7dgMcjq72snYZF7tBngacDyv+occ9ezKRxi7QHwJsXC8gywNtaJT9Nc5
5yaEULk0xYAzuJFeUCLklELJU8FziWekOW9qjgifUMy66UYmXrOxDhiqB1jEZcS4DhHYsAZhLIlx
2JQRAj4WmY9BUnxOyvx0xtbaxO7Fa4hCM5EcHwm8OPXmFnhSvzVCk2GqxRLC6JC7Zg0MhriEhoIx
HGWcfmczSLZXU+47xVM4zHZyaoAGhiNb0u/eYxc6Waz+cwVBfwKsHE+CLG6nw9k8/w1kIm5d3fIo
BT9h6aw591GGgy5+qO3kFxhuwUI9fDDtQ296392Yjlvtjtuonku0YPZzpwK4pjMCKNrK3EFHUiUg
SaTSEp0RXKGWTUdY0+84AjhziG5EzpRCALQxiEMbYOsa1ynXS4+lITaMFbWqw2WCx9lm+LxCI0oE
6cCUxrqnouqx+Zi7qmuPlTtVx25Uf9wkBsDobkHD7xw7/xKEJWOsQlrN2f8Q8BZVIbyFKSo32kBg
W2XVuG77/EgbYFA82fWmf9Kp9Ss2x9e+xB2IXZ6lKXoFwrb5E+7M2CL/VTndeCyDDuGJ/cy+x9p0
HfUgOrSVPw7Igep8ZWiAOdlEkDVg1wBx2GAg2GKchJOALmXdxTmai9fCIkNkXrRepcNOh3SqfTmQ
mSdFsDMyEh/Y4FktAd2qPPXoMvoh7TZsNbkZI4Y9STtnG9u2Pmuv/N1WaNY1Iq8WdmPoTcGxHBAj
Rz241TqFN7iKO0cvvIN0p5urP3kHPmcEJDK+oBWeqWGt+9yRbSgztRm7av4bY9JCAfoifIdDursQ
A67WDuhXdHZcJn5jwQdY9N3V7y5Gb5aL16R1b2FcegBO3AOZNy+GZtyEK+5DRXLTGek7WNDHIHWM
tfTkehhIgS2KnpslUzyH+TbCANtjaGQHUga2KfnPZI30xzQ3PznYW6ZAL0CPMQdM45Nf0wdy1eiV
LzAEjqwe4aSVzhN7D6GNRxKNWSfHjwFR30KVKxgI5XbJwDC66aUj3/Ue+s5t6A6AjNLf2GrWBdFd
azML0fWw9d/phG1YV/8d7MuYW4RgZ/w2KZpAbFVB/sVsXDHDhZxI3o5DKTubyXzpbPCMJqztJp8+
A1zsbRD6/C0DmVktbpF+Bzl8K+wI0oMN6b5EFrgPsuaD046tqDEWp1aYhDBkAxxTa51DXiL9Lpt3
dVpsu6p5ARB+DD3VXwr8+msmu0QM0C/xbjKUCUv/sVDRZWJHbZvuu2PKcJ/MM/srwlM8JPccSmm/
baPOX2W2v5V1d41D9Bm+MeKpJ7BF+yBdZEgOG1JHcoTUEUPjzUkMfRJaPY4m21X01ZSijDdW8XIU
lS5gxIYtvNncZWHzDwmiDMdMsbpIoE9MjX3NBL2jtoBp1Yb7IKtyvLRsfHkozWkuNgRS/jVCPu+q
8LqdSBg6i84/lWrItygEp43VLSnRsv50gQHxtrFJhBX0NJnpnzjGPG+Kfj5koMoY/Ryli6RuJpdk
XWC3BW4KcaZW9UdkNQMWFQEJqfH2HFl4bl1chm5pHEIbskDmSrb8iy56JiWYloZYZtSf9uskJy5t
sOkAzzJaMkdvijKzt1kWszeNDmmsLkDoXmORAzkk7XJIXGrqZcbD5u7u6PDsWkOE/MW5hROIa19p
RKjB9xRBrgl50/BJ+dk6xdm1ylNrp2bkzpUJKklENS5ULx8P0WPXwKGu+Zt1Tj4PN8BQTIKVBqom
OyFfvWHdmaTc/i4NWzT56dlYXkbqpJ5K1RPH7G8296wrrYlQC9OH5F66Ox1pzuwSmT2yGeSA+bj3
US6s0zJGVRRuqC0pPTW5BT0nXzPgfHQRfGR9wxO6oBAZNgXjOURDR/o1IJWsjLsBUM00n0YzbGEO
DRyJPB1KDpy0Gv9YUb4cOqe8J6ajnNmU4wS9hJj8fHoBZUFcUtYEOSowwCu5xNMk0fc0Rdtx4k4N
9bgmxujFdOxpo/sMEkv9KyYYjxHjoejwUFbUkFVybIboPI1ejlgFCqrB9t9BCZGN8S3xoYG1ycdM
xzxI4GopfyCrF6NLg3IpfuNBINaFbBk2GPJk1e568mN1B6pBJTx1CHt4BHI97xldFZvaJk2o/T3Q
44SVYbIaiuMNNC3Eq8iSt1VscRoxaWHtO/iYRMb/8oFlvz3D7ndI2LAXAT2gHlBKxjMc/2qtwQ5t
J+Nu0GOuZisxT0RG4HzsiMaxSQI5+Bb1bPBp0Z6tMKX75wFku1Nz2Of+WxtZjB4brNmoFNjOrBwd
yZ0GLMwD2ku2OZEKmyQrjtBY85Ud9h9V378EZbDM98Z2pxz1Fsv+Lcj8foUtZcbqR/ar8alsf0AZ
xsIsWDeavWCubU5whetbMpvcVVCIVgHhLjvyNUKAkyz8w2+bwmFVF255Xs7i81SmlJjEci7NeY8R
vbGT+W45U3EZTeNg6wEAGyLWfy9yss8IjpBVlLa9jsvPuMPbSfd4rvzRW8UY6bcqrcKDmP07Xo//
EscPIaq3t3ZMie4wC3+b8gQQ7bRXLXM7K3yK3PnKuDU9en0iFsoWDt1Qi7VWpb5S02yrtUp5SpLn
Em10ThFTV8ThBmm8q7OyXBkpA8ZiAlPbtCElQoemq+2IZqi7P5FAK9Aw3lt1tjqg2/+jllq6NeRb
HEnjnAU1RtWI6ZI7OGvbq3r2NclGNcw82XeurQ7AKFVovO1tgwKwm68qZJXr0JVCK/qdxbA7Iuc5
B8nU5dVLoMNgVUJKCITt7WY9vSiIlSvVm5qUHbIzJW2J1fskeLTpl1OR+M1IbHxArfDIqgruUR0x
Jw2cK4sXzSBg5p+ohl9dTEB8Araviqb/hCoCGIEdKTiN+sNelDyTagdnzNy6lrdEudQofMiyS3As
kXkxN8c0+2sZrHDTzNyXZR1s/eogeDJs6w5djWMIcU3zTaYZbeioeMwUAjDTbVC6t7+6vglvkTPx
FKKjiVq1xdn5RC5Jg6hgV7LQFbpnRsh9xkgA0XhvT2cChbk2uSuw/WcoDTIkj5ZLvyx/iall31oQ
GdSzL4yCSRDoOyU3YDYjJRw0euIyvwZ77vZ1ns9kD6ud37uXSGbPrZyyTSOtXymA5358NPIHluUN
hWrzFIniJe/uEjPlXQ58plwlW8MCww1B7Ct0A6rrEicGmLx1lRKglwICI1WUs4VHt8X2vJ5Wrh5f
DU3wtFcWfAbYntjwkMGQVc42S71kl2r/20uf++xqGuUX2PUNolTyedPQY67XvsxJYS53KY/gnIAh
isEd1XYPmyh8w5LNEwVp6MqPd4M1tqfc3Pe50eEEtQaURtWnMysqax0NV2nX+w6xzyoJAGHE8/BI
n5I1/oymgC9TWZR/sVd9z6Co4xx0p63qN9AXCFAT0kI7/vDMMDQa3EPU17jmxsT6LWlcd7H2SElx
62Nbxh+GM3ODCmaXFbPz+FmNlX0iKcdZOevGg241pam/9hvOy2h4iuN43rcezDMrb5odTwTcSV+Q
aObWwoj9P9bOrLlx7My2f8VR73Dj4AA4QEfbDyIpzpqHlF4QkjIT8zzj198FqKorMx1R1Q/XdsAi
NSQJAmf4vr3X1nhNQD2A6JG6turw2vfBkG/afXIYC/smLJInJa1yF7vZa9KSbaGRQbKL/bDdqNZn
wOqOesvugfL8exi0O9Tw2TqfaLt6tOLGtMTpyni3yUEGIhkhH6PyEYH2OHeNlvuBjmh1hw8Uwhkh
ItOQjY9pPuC/04fvNrlN59gxu0vNc3zaNGSsTQFbuCHq3bUVT2InYvdtoDfH0oSKqg6oKBlJvdAM
+FHJwcs7ddsNIA4SVEBRSwUSvqZWiAOpTSRIaXW79tVLOLQftXzNaf12YQ8fkjI/k+i2L9yXxi0w
Vzz2whkPQ4PvPHWvByZGMndMhAtPUdvT3ha7geabYP5SEwTRTL4lUEyaqSSWiSaXI+U2HfDY5YN7
A54GxhWUQiS/rRuzVZ6oDowpqsSGjCMKQogh34fsXtSEwKI9nAu+SD2KjLSfUId7SXeaJnZwXRjO
0bPM71yP5UOQN82WAGhnHUmCri6T3O1JsLHeKit+iqpV1U/DRmYy2fVRskl4NZga2mxX9I1CIATF
vi6pHeoVe0pO7RObN4HVurooS3TAZo0wLjZZu9BdvmkMvEKGlAdoldO+HdwL28Lu5xSAGjr+kNqW
rf4wDckdY3CJU8cOLl3p60fajN8HBKOGQi5Q0QLXDMbaYKJW19eavYlkyO4580+tiRY49eYJfeq2
HWr8krWsaPOCujp5GZ4fHMBkn9j8bg3buBDIrHd5OVmrIvT7tWupZgujjQ2JhgDJZA2TuDpZHMOm
9gz1iBfAQ0S5Djyc1i3f8LhrZzHolYF77tK/CTTX3UNPl5djkpMtSG5YNNQOPpYLSk3vdc0u2KGf
dVF5cpeVOXNLqrgoOuOyNLH7VfVFa43OqrawQlhJnex0Pxp3CjTlBX2gkXINH6dWJs9INrdsX8CD
R+haTRcYuQ8sl1ZSsIb+aV64stnqGjVGbSxuw8w9k9lDZGDyqI+87266J754axLri41uJdPh0Rjz
ZGYWYOUHcNMHVBQ6mysR8S6GnPYZFf+sXC5fSccC9zMqc2/Z5X2pPcBm+KKZ3hNoCJwgFuNgHt8n
ZUmkaknSTupiFsblCA9gsi9Q+9yankamnFZDlHGuDJkKZB0TIQ1l3KxwtmFmL+e8xlJu6yJ86zhX
mqpRQSeA5r0NwUlXDnF/SLSmV7UveucasHOPW4qb2cl9ilq2ue1lUq80w4lW1Ge3JQuplWq6t9Zv
SDPIeyw1ZGCvehk8+vH42iMy5hrlmYatWK0535tvVcrefpDuF/qgL7ikU+LHKE3ar2iEN45LCaJi
tt0RHaX5nBXEeRd6WH61XagvRCU8YKZ9ohtE6YKSLRclkZFev/Xq0WTf5vDJFcglFnsouO8TYQXm
fnGMMg1pVMPaIdiRD/dUUyqgDAgqbxf09kE0qj76lZcePpFEGnNwmgckxuAWxpkx0oFbDhXdCBdb
244pgd15P9rH0mqhDUbpmVE+ukUWx84AxThaEh27cIhgfKYsyMC1DiM+BI1d471lRUwXQ3wlLWkx
afT6prM9yYVG/TTvWV74RKrtm650yMBBr7E8NGkIUReJtXsftn1raFgmanDKIteHY52SXKAsw2fM
5lKq0Hvv6Uhy66EqT2VhEo5N9nZoiO5MD9jfRh62vMmoSYpkLLezghKS4xlrC0c4lRdCE2PPjOYm
0yVZpuPtUIfvyOrCmzZqiIzNUnUaPJ2OvbPSmmo8OCAdrj9bx2YRXXmsoY6hZFqJpn58bY3mqpbZ
ZUw2y11g4jaZx61yaVY3Fv8i6YpoeaoRZ+PcfvbD7gksEzLvKSBmEZsK41GxYSyDB+OXF2THXdbo
+MqkG19zszDXMozow4cRyA8itdZSxt+p7aUPy9o0L2oDiFXgsJWwup0+ZiTbpZOJIJCykZ1+GB7t
AN2nzedm57J1rP18kri6q/0CSAoOIkpB7832cpCacPlM3PbzV0B6T2qoKfam4QuO1f5AywnBcEx0
G6ERrx4Cr7Xdf7fs1DoR+ZHtg3ZI9+Xgq7NSJk7HmkqVUaJpnZyIMSkXdbv/hK6wntXXtqQZJAI3
vC5nA1YXsbMFjpnfjR03RYUQ7S3RWQ+akTPeTP6hmzvtFMutLmrPgngKcLvITVvBpawKxK+ff1tj
N0kt8RQK47WFDXjj6p198IJGUNnlDfwQwnPziUz7R9amN3mYNfW/fjN+Trb5JKlZpmVZhB4bQtlz
SPAPJLWSNLPekO434RLozmbxkAeCtm1mHfvItPfdlLxEwLoKI5APEZKdjYWcCriIz7LkU3WzqI1S
vPBYDweQ4bTPVC2jfVnmwS13+sUIKWXteLf4HXoyTEEzhq2V7v/mjcxZ1j8j4QhSMKRNPIqtE3Uw
v9Ef3ohjd0zO+YRWrgS/2VT61kjLu6DRNgXIug0lrHI/y/UhxT44ZevPGLDvg8WyeQyBvrAgZJOJ
4CGzWB57HYt8CAVMa7ZxTQTkcQh87W8Sp9WcCv7TS7YJyrZ0kJcmWgM1Bxj9+JJ77Mx+UIYgSonJ
oVGTQteMyzTb1gn1/BgL0EvVGHtn1CSO8tjfg1WPz3lfUyedChCKPeWabW4XA5LJxDv4inpHZon7
WkWHdJbEIPlDDekYR3dWXy+HogjWtueXa6JTvANTX0dOED6igfiji1hRE4AtsUBZ7bWj4vtAn2Y4
sR3jQECJQhwc0asuqKHG1E/1fFi+shv5KoFcwN4xKTqBDoPLyuqibvJhO3rArTIWzhP16Rs6qrgi
HGVufWtCv2Aq50vW9nylBdel0qrneQwK6iK/b2rt6CUhek07wlRENiyVitq8ioN+2A0Da9miQA+G
xpY70Xiiqq0dEexEd51tNDc5y6BYyupv7hn3P+4ZRzmSi82U/J8J7vDnz40VY0DVS4MpwhQf5iXR
kZN/PzZ2dQ6L8RqjxYURaHa6NbQiXMmKLU4xh6AtADkwERboZY96tlnjO5mKbT9Tm8D1ogWiJbhf
HrZ2gTuwmGEOenNXtklMFoSGMYZ66F0ZingVKcPZmk7F1GCKftO51H3LGntdOQT3dTXd26OKz1Vo
oWyd2L/OEs10wKwsXZp4oZtZMJXJyMTKfr0M16MaurU9ieRogsC5oFMZHi2TwITRc6n4OnV6RJSx
ixNdPTnw4HaVk3DZph2+oCDRqOomMJBgnHTB52OrlKeobOkIYHu7r+yw3E2d8zyk7u2iQ10OyItv
wa+h2jHJnfJSlpreGLSPuYbWXdr68NhU4sYrJdv2IUW1YRrUZEaPKFsro9kR46Y4+dEE6jazile6
Oesic60PZ1bpdS0MMsLe4nVna0wJONMxTSTueQqzd5bUxKN+Ppf79vmvByT7PwYkgsxo8LmOw1Ka
MOpf7m4tsNkQCSA1eFPdyxqNNURGu77ULKq8HTmjO6JAAMUooNhOX7tnl6zgezkyGI1cYfICiRuI
xq7Afesg+FOhWAtNPnZt2Ny2GolKk/VFYY28KyOKcr4Xsvqq2PZE4lavmzkTQEu+F33y3S2mM8pM
7UiUSU9Rko5IMfXavohINS8CNNYLjGWqUXL2Qm6jsEs2vZ+M1w5WorBy8vvlkLctyBDUTw9GwZpl
HAYHFalurSTosk0zjwWDrNBNTVG67y3xLUxCaNg5TP8sb559AH8wGFKLAqKePIGFJLlh1M3tX594
0/h1WHUZ/l3dkq7LlMa5//n2lHJsLZxVyYVyiNmu7KKA15vm6U7JjZ72r5EeT7D0CPeIstw+eYUH
QiOr38iYqq4qHUVXhMAOAVdO2watBTVO5Z9rS934hCTckTwQM1azrzXB/qODqm4ZXNVBkce8iK+X
g9dSVA+F/+6MJGVjgHPBUnf+JQ14faXX5It70CEpZKQVaiTEZr3ZTyfBLpd1MPWYIL/ypZ6u//rc
CP3XkwOm1KK/QDqeMEzbdeY56YdpsoZMV5BOAyNDBcFWG319B4iG5XZQ7BbilINf0GbLTalPraxM
l498tnXMnPO5PilEufKovd+nMuyRKJDSPrWDdyIr7dmyfZorIKDEcSEEto39jQ2UgFpaH4xU1I9a
pjeHAZMSpDN/H9XeuBFxLoFJ9OlljpSR6nH4BedTAOnJaNeUGNOz0TvUz808PYetR51zoh7ujm6w
r4PMpwjupBuN9ckT+w53DXFoPZAEee4S2bAndu1b+o6oaTijjKLGySn7ixb9P+u6zpvWFvrR9UIo
A9pPgaIxkG1nYIniQlD57IS+mhcJEnzXdThh7I6Tsr8U88PlOYe+z04rCTmZDRF+SYICi61p0zbu
BVJY8x2+LglPee5fDMLa0HnyUSwMYjyWtobTzgn6wxixLbQa23yoJMndAO0BAqpXtCjfMy8qbnWN
XQ2ZfxfhAinVMMDTzaYMbk83OCnju2L2QaF9/AqcMTwuj/yiDf/mzhJyntl+XLFw0TCQWSyzSF40
DV3/+eqBBTolblDGJMx35nbBm5azIwzN5rTidTt0lFR/zK2WtoaZN9lb3Jkffh68dpZV3dLu8SAx
NBDO0sldywatJBMHwSOV3h6HplOHCfjmriCxgnBY87a3m5gIn9I/BaVM6cDMaurWyemqvSzPKEb5
o5VCo1oejmFUXWu5p7+7cbvu46i4rM2iP4WDEAficsVWjlY9r13owwhM1Y5tuyAamn0bBNlH3dt3
ZqGumLGn40IS6nTFvBa5UBjLftq5Xge6V4PEGJPTS23sQBOqeA9NCl0BVbQnnNBEMOvTNT4L72R2
7sOnD0ZDs/h50fUCCZ0LlAAIXwZ3vqfEfQD4n93rtngPWhW8T1B7wnHY0jAcv9CqyTayFvaOHh/Z
3orOa6D3xibhG0QBNTot+BHA4lATd9SUGFYTqGa0BTXn6nOGDnPUnCXZGtcuStHZltejCFuNJbiV
5cpfhv++busjG6YZ2zLc0KeoV1NCwPvysJuxwwg1bsk2Py1KXznLffV1DiPwLLPC5Qya2NRCt7kG
zTqusbTmT64l6ORB6sRJzL7errXNsu2sS3s1JtoI9ipZE1HEGTU0dAdM888RRW3SjF1vCy2TobON
9HpL/21aTXU/vSQJtHvZm99hbq0Ec9zfrMqFOV/EP1/kpmJuNgnfZq1qW78s7yZ/EKkqBbuAKI5h
DZbJOuKWehoAeV54avS/Aq3B4Nwq/0KBiqSXXuPVNspbwxbXgyGix3a8boD4XRc62eJTAISEJi2l
Z9+W2zhHp9HAXgAGDYSEhi7iSLKCiefSpmCjEt04NhEc/EnHHqhUB0UmDFlp0qyIjNq66SzVPhaE
g9QzkS8RJE82PZedRB0UZQ8Frdk7NYjPO6IhAODmc7dAMBupZT2OaV2ah7aUwb1NRAbO2uog+qZr
LuwwSk/Zi2qCgBheDguH02pYJXFL6VTN8DLoRDtkbfE8UlO/TIkjuDSVXzzHjf1gu9jBAhNeX4cw
40ILCT7uehrOi0mI11WsLUl6wKKUXw69bxHyq2L5+ZwvhhipPNI7C37dga5NstZL6Z5rJKuodJz4
QBUiIKKzA9+Y1CirKsI0S4ue64wBVg0+8zHr1JUWjvSLwIfRj739LE+IsTun2ttgWuPO0mMHRb/h
XVeprVaJUwYQMCqxygUxIw6ISjgH0Qw8RXSqsvuw7XXwSzLf9qy2WcvS0KjnljcDcnVgsW7eASlZ
I0wzHg2p/KvKRgAXV5/OT6RzX5xhSI6eBxtNH/WXEJTcVTfrPcNRQD3NerfdOWnM3sxmxkJPTW/P
KrckfU1ia1C871C4o7G7QhCu7f56VWBAZv/hileGbhv0JG1zHtp1E2DNz8N60ItxNGOixcFHXSaG
tVMxqgNSqAPmnAJU666gNkx1E4vs4OyFmUe7xr+Rku6nFzwFKKcjeGqjyI6qb+UD+fRXru9sPqdK
gd5K1NAZBiymYArA4xWsOVtquHub3JC/fjPuz2x43gx3rW0xPxFSbXGy5jf7wwpnoqtKGamOLtxQ
QzKK9uTZLGiMLTYQo2C49GcYWCjLCVJFuzX7EkPLvGnSixJRY90fBC1fHAbssP3URZOwQA3x6Yb7
CbgtEsPxuVOwE5IA07W0v+JWoPscla+fP2l3jUaDjzwoGmCXifAqCCSlAdmwmzaL22AkO1W1TCXh
LHcKQ3GSZYIkbLE1KtSOx8oSW0t3o1MdQuAtCPW4MEIYkj7dzgcqKmrTDLF5cob7ZKSZE2VcOVpj
3WNn6c9igWqXyXdcm/i5+jQHM1DiwOBWZ+kwEqOEII2k0G0XNMBtc9gV5DTWhhufxxptAPvNZkPQ
l7EJTMrijfc1iD0aw0Xf7TTX2k+gv1dDVMhngn+TFWru7NCn2WpZn0SPvuX1O6JxSm53zLBlon+A
XXOPmIdCKKfxzWKUqwwq5lHlW7vlYQE/7W8ubOfnnbrCIyWlIEeTBrFEByXn1fAP14IV2LDx7eZr
PrMxx2m2rBvLuSnkTJpmeLkodF+7iWY6lOcQDIfN+s5EZryKuo5F8nz7ayNV3Jm6lqkBGThRWhhD
ScHB9Rmfif1Sq75ttiX1wMsoYymBSYG89Kjq0MSb4wXMju5mbGeRKl0pweJqz3IPvI7XykMeoylc
LgnEY3/a8Kos8bfdiG/BcMziZRbqWYxxRq/3G26w6WC4KRVtnoTkD9BVV3OklkEyKKPqCTF1xlZf
rrNiqLfJkNa30QRMOZ5KOMeLYdourm1ay/BLS6DQcxYxK5SaFIFbbxwJPpH6xVKrQas/nkIjfehx
vxy0LqfnOX9F0Iy5tts2v5scppzsZNi1A97Jh/ziT8fGm1ZOCOsjEd+D2mpZ1kUU41F5ud5bmFQP
f33Pyzl/+88pe/mcHZ1FqQKsLCzH+WVdCmpNJVaefB2Mp16q7nMnw+a7WDOndrswCarrdGJj0cbB
kzKCHcjH8VV0cBWa6ObzkuhDvCVR07F2HClLmTbnoZPlS+lRJkiTCo/MqIoXpJGw5W+rVCVv6G8+
JtuJ77Wkiw/FYMkNjIyVzyD17vv9sIolOyN2dsWqy9baJP3zciBIOjgDHf/rs8AG7D9OgwMaX0iE
xQJmnvqlBkrJL2RrTP2yr1JUc4KVY9QZ05uVQGP3/Ncs00nVi5LnseKzwQxmXioDByyc6GKHWjKH
XcDSRZeowkJ64W9ltgXFd5ZOXb1YAbNTkphASYPiSxEwIY9pON4sBwcl6MEMJsBc3heR5pgC+UKv
WX83tv9lfjD98SyrPVJk7ec+q2J0NWCucE8SIjcvSMJ5fWKb2gPNufwKVElKh25CtEW98HLy/S13
lEMLDw5yhpwStQ8wrSBqUSxCFc7fxhSBCR7I6uzb7oU5t3GaLvzSDlaM8aP46MusvVZSu6NZH5+y
wfvSEbGG1C6pzmaotdukYWbHNErg3WyVDlM3P9ax/CoJQcWljXEbNSW1+CjfYb81n0tPQsqzcSxV
VQXl3mutxy4wAf9FUNFxmO4M+5mCw9dqtsEVsimYQzKc1WEFUwl14aGTmEO4ycnKW+pkXSPN7XLb
m2Nj7JK5ZEfj//OHLPzgB7+dTWFRdtOMv+ORiZdAuAS3cycGxCND730bmnRXJzhSqwrcBq7o+ijn
A7vz+ogDx+r1+Ejp1dh97lAML1fbNLPHx9BO117UXX76/Pwq7u8WT+c0WNcuKWpeSHRUV/keAYXs
NqKEJvXn34gHda2nUQUT/7lA6/6MXuaMXJBAV+qcGygawTvEi8KtKTKPJYooP2MB1j4Y1Gsf0yDA
Wt86u8LEq+zKrLspcpuYKS66Q2Hb7d4we/os7F9yfUq2WUs8r1aphywf81spiUfP6c/vyK68T8dc
u7UahdiobM5zjwr6b+weNKnTuRlkc5UrJInT1DYbUKTm2hrhs0L5SdZN1Sq032F+IFiGBaGtfBib
GHg1S9PPRVbqT+Ap+p3VqeTDzpCQL50xT/9ogWvCSIybXVpOO0Na49mbRu/K7+F/mpYvt1ltTgdT
1y4mv8s/GoYtjAmEybI+vqphm+2Qu2wzf8R8VLryOYFlvinrkr6mDTFjZFchhudx9CoIi6w/ZKdF
IAmpQJWy+p4ZnA4tAw7iSxOeY36JvvTdn6IrMLjNqbb0Zhvj2b30Wr/f1VbU7LpRR/dT1nvfjodz
H8KmaURyJyH8gedSd5Wp+vUCbI2sdDx80o5J82RgcPpz5ul3fhS6v9OODStZYSfNH3IP3mRMMrnf
u9NTTWWfcjRcQ8GGCUeLlwwwwwAQ3uud2dwug+B/fQz/7X/Lbz4H/frf/8Pjj7wYqxDT5i8P//2Q
p/zvf+bf+d+f+fk3/n0OPyrSt743/x9+avstv3pLv9W//qmf/n1e4+/vYf3WvP30YLPEOd2236rx
Dhdj0iyvlXc7/+T/9Zv/+PZ/CYUSgpnxv378+7//3vwG/vXb/uNb8pZ9/TEWavmNz1goTch/mq4y
KPtIV9qK//72j/5b3fzrN80w/8nCxWD2cR13rruyKs/yqgn+9Ztt/9Oit2iwm1aSJZhDobzO2+Vb
/EFdSN2FOTDvO2ja/fHafvqk//zkf+pl/rJxN02k4bZOp1K3qLej//95tUeAAt1YaCfQcwvnNjCd
s8u25uQQG9oxXG5cq72jGPw1sWN19EBNwoQy9MvGAUUbhNOpzyCQNkmi6AfPi7wYxYdTYc9Ji2o9
6Yn1N1sVMe+r/ly20DsRwqXvKuhZEkuojPn7PyxPXaDRdkjU0yZuZH+wis5FzhEe2UE/CXr6MLXw
atFqVcSlrHv8cZfKta9iTOTUJiyTVHHtb3pb8+f0y0vC42yT7EWdj4a4+qX4MUyFG/ddHWy0Tpir
YCIeUTh7LHfX1gQDzo66F61T+3nnBxC8e9TsSlyJ0Xlqa2c7RM7NNGKxNtoX126PBcKBTdfDvUwC
wP+ArtYGnPNVV8m3H67T36+Fnz77X+ranEp6qVKZhs1/DFfMK8QfTyU053YqcD6pAVwnAcnX7Ug9
DJRA+YLcAG9b8oDrlmqNyqOVb7LSFWj5M5FnW7uf8K84CIC7pH0wXT19aI3vne2e7MG+gCE8Hfuq
/jKG/Xj865dtOv95wg1BG5gTTdfC5tz/etG2OIXTBDZSw+V7USWWPP15QNHd7HFhgij/4/lRheZJ
nw+24XkgIuYvSzlhkib9laiKP35QG2r2h/TLkaGVcp24xCelMINnfNf4+dXy3PKwKQj9dQPmo+VH
lm8AeurNcLouNRkyE1fVtagPmhdGN+58WJ6WCTsS5rJ3PGYvjadPt5A39dsGh89GYXQFDUE9UnaN
tXPBX8mqqinX2ihsudhvETLXK3fKw9eMrgL60q0TlOLLOEGqcY1BXJlhGh7Cwau3IDW+iHAyTrHT
GNseYNsKSB1dmvB/Hy/YB3MQ3zHiiJ2ltHaumLjkKnoo4v2CGK6Borytx+owIJY+1aD5L0yCDTYA
NOESzs9Rc0cfV9qHUcBw8Wy9Oy1fMdh1pxzi+MHoeHF6JjE0kKGH4hFtneOKYc0NTgE1Spkxu8Zg
UWgYh3g+GPkA4LPyEywBy7NdlWWXZuI8A7wEIplG+YaSIxW9aIjw280HbPrmpvJoMuOwNMh9h8T0
54Hign/0x+uFWkE9fZ7402cZlnRC9Kh61Y2HMBDaF2gi/U5C+L5cnhbYD0B7lc+jLvVdJL9FDcCh
Fr/G04TT4NJPOjAf8G2eNFiblORmSOv80CXRBdl4h62chL8btpCnxAe3UMEI28ahVt/7jO9nyFZ3
KBma++WpNMW85eHmOC4PUQZH+14hBGY3zZZjGu4wsQ53fYQrzEYFt/98Dr70td+b6P75CZjddNwC
3gBpW+N6+QWM6DbVlgk9RBw+VmYCEF8n+G8oJ2hNA0SQ+VFD++cgR++5cghnYU8w5ZC8ihyUFRZX
IJxr2+cfxm7a3Oipa541LJbxZFpXHpXzVcp2aLM89PWGMXf+hqbxx/HNrzV4QqRu+clKDSMJvAsZ
bfnS77Wt4Y3YgxOtxhMWGtMhNnoKhfkQdivhA2pVGJWP7nzwPI2TUwFjaBUYNhbA2qGDT3OorDI4
JOFrg+AWRWhIoFgl/Guj9XEPjSUEBz+x5j5SJUl/ZpPlUkKqm3jGrTfxceoJQNccE1NLa90RT0dw
8cy/d6qV6PPsELmaPPOhQGh0e+9QmLQkCpQjZGU9wX9WV5AT7Cu/6vS9k7JOdZpo20WZT1M48h/J
FaYnFuisnO3GOWq7LPLMY2pZELFt8phsE3/vGBnuvJPjSzHiA1VDQFA5MORz2iV3pobrH33tFZUp
Ik2AgG1LgfWBdJ8JwmupoY1S476bM1gs8ajRVcTOMr6M2Mw7O8F25Wj1CUWqdaqKOZ/P4BaIZRRd
Vcz4q8CVUOcsBAQNsMRjAe0zzUx1ipSziYRZ3zTkPu0oKABTnEP9gL0b12WmNuzosisSTIaNTlVu
M/Ssckc/pF5JIB/5F3cIMMUd8bZE92kQ73QJ05i0Q6R75im23DvqB/lTTLYuY0B35Wt+ehMxoq7r
4RBPN5R0SWoUeDV7JAk474meUe7KCyjOJMJOVzFeEaMmKbopGoBT7PLCIlwPedBtRoNkJk0U67BP
E2ydxbBNRPohgQHnUaIf2OKcJHykBURVEeq9SYlMuSQ9CT3waLQ3OYYhvYFT5HVQUXVLFRsdBcTe
nYYPNy3FTdmzCc0pwhk1Xkgk2x2SuLDf+X4RQbIdaOxZbYbLIArB8IYGkkjNzm4VefAj2qUHfT5w
PxAdwJ1BhapfC7f1nr3AXNcINB4qRqQyIcZlIFG6z6LxSR/j51JTkPXG2ZwezJcHJptD3BEuhIcS
s0Jan50YtnQWEVWomcZ7SXDJReFU7s5L8EO4Ufduan17ZdvyhluD6uh8yHwD4B2qUG88aZfKK8Kz
URgJbY06Iayklz0Fdrbv4zA94G48kJ+1ITOgv8ewcU58lNTUTq0VS8by6E3WcJOGIQygUbvTpmor
wInc2v1Wc1Jx8mbuoKm18IHZoFJQbPi8A9i2Of1mfLyQeEpx5RkWWTLm4JxTLBQbRWoz5fbOQrJa
k4ZNewFMzzv7wmHjzchQbAt7upn9h1chYpjReiLzXipbmpe66Ygjts6iTrHIz6qsDkpa2XTeIbDx
RKp+ApwB3IBMlZYIBjPpz32EkcDGDDl51tHwXTB3KIPnNPbgqp4PYwHJThYYQTVzvB5zZc/Qv6uJ
cKh9qfoOIASob4SPJSqxZCQWDK1RYgbBAxhtuP0V7rdW3bpgNsc13lhsdQ1MOry2F9h5McXynjos
ILS+cm+jF9V4SvLmI7GMFwIbAha+GVqZWps2nteZO7OwyQWQBIWQ/VCYhbXPIUyttaoO7hyrJWGy
mFjJzInJ26wswhPr1uqYOxTxE/sc1eqtZwtP65ZSVm5ItHINVtwUoRHu96TfBqq9adqZAiPjaIMK
KEKaip4FbvRJlNOTB4SQub1Q26n34k3W9eLOYzHRNvHXOBAhjimyEAlK7/FPxv1RCToltqaOUM9u
LdFkKzfW8MJ1o3nKJ+d7mGvNjTecLNz1cxM/oLEH5CZwLpKorS4RhiR0dmafCdML7ZhjjKgbP3mQ
Y/claSdlCJ7sbKRTEU6k1nRQXsuERL2y+UCEnV4G1TP1t6ty9n0IadszIw/c8oduUDsKCJQFotP4
dOor/JEGd1ZRkUTu+tlGB9FPJRkGsCSOrCFY69RwQ2R4M4OIy8wtUT0EZkADw7RQxCTakcyAx5Jg
GpS2AEDKYWX4HqgVgRlXm/1HnmVfTFKF2L/ARQc1Q4VTJCu7Ie7IqevrXg+qQ5+gh1FD8hDT2T60
wcy5EL65nbkBZ3eAkFRC2xlq1R7bQDxndqgurbG9CwvWFYUprticZMdgwADgO753GSA/IR+985KL
HMbjus3g5qBkrTdSYVchQFVuSgE02Cvf+xi4b1e8jn5tHWWUu4j8TfMiSFFSeQYOQydS2QMBcIcx
GCDYYzRZGWr67mtdfKw0E0UsBaSLMO5gv0+uZBbHS0BFdu8Hqt+Kurgrl3s2cC7FMFN6u1YHNuSC
1Z1vgs6HqcjlbYmiOKIvZQofyw+7Ap3n2xiZJ5tgrrCDDKIZh2xeRLbdMYPveCBxJlshT0KLN2Hl
Tl3WjwXXX47DrmkOU9/hQ2NQXMfIbE6VpvbxYMe7ZVnRzGuLEHU1mfM61PkWYlsPQDkwQpJPITAM
bKtp+GnOtT9tFCzUN3Sx7842BbQLL7dut8pF3wuCOjsUQVtvQDaC+9WtDuj2WO9k2D6MFTFTTeqd
ErcjTWlGx9YYeVYlEafQ0RkrhR33JEQxVpKhKo7K8QZEHnRGHa1NQd7+cRAR3rVsiLTVMOp7y4fk
rwsPD3MzZx17opg1MxRlO26g2JUTXrMUqWUVjCyH+7d67O1TEFgP0jXCndTrfD+o8WbQMu22qjeu
Uv1dRgVVzwzwoX0PLmRO4sIRhYfDD14dghdWYnYJYHfS0VvQ1BgUdMdemVggnF2pML8vqti+Hcge
CtwkhIwynn26/acwPlsFmzHdiXEyx5ASwOMyd0saSuXRHJX/UMXWGrWo/4Q3+aPOBQxyPyOqYFT4
zMz6C6H0uMNnKlEGyVo3C94Km1M7xW2u6f26Q1J1T07zeohEcJub7dExuPBD3KLbVqteiqoJt4wZ
ImmrKxFoKZK/6HmZjtK2k+ehTBGGDqU8SGld61UInKvsgVvWkY0/h0klTCPMXtPjnDdw09JJNWTz
+Ps9ZtrqFk80sZPAwy5h5YRXSe2mmxpFyFhN9QZs5WGiP3VI0xdEm/42kOab9K2jS4jyYaERK9eP
2HagkI0nn1ab8l9bGgpb3Y3LY8BMwUcvmzVEkEzD7c4l08iW2mtO1g+Qaf9S19P87v8xdV5Lbivp
0n2iioA3t3Sgd92tlnSDkNsFbwoeT38W2H/851wMQzOxZ3eLBMvkl7my1qvv0Jm9kxY+564aOX1a
xblPybPCFO/WUTOUN3s6u8M/x2rmn3biHxNDnufO1n6EXhrvWhxu+7qFHOCQolwh3UT3GMTqZq7y
5rNx2j+l8Ms/rpeOJ5lY3bmhlOVc4lLYGCNHF//l4niBa8Hb1jWJajimoeqzw+uM4Lb1p7ApeDal
8s4hSKjSGftDqoVvtRtPjKltUmFaRbTJFy0tA8sd8BWttz3nP89rquNIlcVqmL2GL8yg1nKJHLpz
4x9iw6VG1NuYDbTZyBPYoLsK0hILbk0antTmeKdCy1tFZS+Ckpko+fa+4CNxgtaFUIVR6407b4x+
Q3g5j9e1q3IW5NQjQwUtzSjn7OyF2YnDmELZjb1L7LbupZlhj5DmBlXe1BFeu8YEisCajG8JJaKI
YDgoBKTJ6+xvwraq9ew6d6lolJR2DT4l7Lhzetm067NC32ZGjzREs85piqpfkiDvu7TVFdQb8Nsy
Hs+N5o0bKxPBnFrmPSMYSD6DCFaSNbu+d6C1tFlJu1Lur8vaKrZOnpN6BuC0j9sjy5L+bGyfM3VG
hyPDJsLxQ/gYhIvjsQDqUPYgk6IO42wzkO3yB5A7qP9bvJ7UBiyEY/Pn16Mvjdy558xpthQEUvbe
qOimzFinuU43D2PnQz9JP5oct1pXZv91iljq67vYUjTDPrwUw6jm6CeEiJcVsEzbeANdU64cYyYx
os/1TrUq38qI/mmp6QRLSEIxLtmbwqSIi2YIeneX9VAZ0xYHwM/S6P9PG58pmCuJQl59BtIrE59a
Zfjtpem08CZ4LGppg4qJnHvfVtqxrv4WY+FRDp2tBqf7T0WqehoSB62CYLCuFfzxOB3twBRlByWN
/vUwJpiYpONhIn2wM5e5tNbU6bZezoOCbPHUp97p9aJH9OWkIbFEs0QBT0K62fUaQnNuMX+MWzhT
GjOTU4bZe4fjKgU3CZOYQGwRWsXRSLP3rJBMZIUzD3gxc7WxGGldtCTLL6YmLjwWb3FGDbIj9fRt
WBB8iDBqpxZnYpnSsmilLM+4d3BfmAPP40Lox5i4i6URnwq3EBfZ0A/5hcV2SEqTjlyqbOup+NbX
b4Ia010ruQnMlgEpoqyW8FkYBlSDvTmE3w9VMV8yQ8pH3ujijrGQMWtt/Jr19o8hbO23PrcBHSnF
I0/NRzm64V6XgrAmFOE3wqMH6p2dtSvwKHtmEb1T9swhe85PrwNB6Po0xJGSq3H5yaHILvby95/U
EilIIivgEuIfU9rWX5uVhSx2JBZ3fw3VQvPvGGIteSXAzDo/xpOpzhpxWo8SvZNqp+xcVs7nVDW/
hjJz+XcDrQptMHNU5PRB5frDNhSWBdKqew5ZnsM30WCFeSmUvrl+VzQpAsyZoCGaLWuM1nnH++vb
MifYm8JwhNSc9vumMuhRo/9xO4Re9EX7dt3yX1Pa1yojHLdOrfdyqvN329UhENVU93KS/PpmVupU
S1FfwvdUtwnF5XRP2y2GGctpg8wajccQ+YEuWIk5TsfHyivNx1iZDJUJhZeZdmvt6GhIA9UsLdds
woB/CggWvqhYYFzOD1bBIpL3zjY0Wg7iU/GrQ+pi/7fKvawIB2aiGo6KpWayu7sWn0VtJBdHUANs
gOEI/Mg1duB7mcqlSNC0bWun6aOttTjoN5k50+NlRNMpiTN/bUVoJbTLhfxugpuJ29yk7xRbjyor
0msGb6bvExHxwlj/ntr5JhkZeXVtcu01lZ0osYDPTRwgXlr5yqoOYooVydG10cnPKhxHCUkUyvdO
0B43SBYYB2kEu7vq22vvbyFozzGAPQNqbVH7IVg58e/lPulDiKhoKXPDsVlo1Qwbc+C7LRrFUZ3D
kpG32pW7KffZ9O11uHPomF0LG2jd2LN2+e6mpSfn2rrKIY9AdZl0iR4MfgJic8gpms6KaaehN/cc
1unqjikdfgyVbqwLMgz0XtN2a6R/UtX5d2fyT2XZjbtaT+adm/At0iqxKuERrN1UET/Igcm67s9Q
uNUx1wRzVhGOe4xBfwhXQnhG+/KVao8QNlZeWQEEdUO5q4ZxencLxhF2AZA4gliQ1M3Rqwb7lDYL
a2vO+3ef0jW4F/15AFP0XrK7xTYwwDkzzE29jPMjYE6XVPa7zsu5AsC+QsHryRCASwpje97Quzly
tuXOfSBEfTZbsK5FVNYBN9bp9nqx43a6mf4n7xeIha4MN9jQp7OxXJBft2SwS2ivnUfFWCF7vnQ9
D9oQzofZT+WW1k/tZOJkPDhELyHDuXvqYMxAROmblZBPD2scXhY+iXVTzj62QtPJdzVB6Y1jSW2d
RwDI5ORZN8BCGRGe2TiGnSiPoRbek2WXx++E9ZJYXIAys+aYZ15z1etXafXDfmJuVVVaSVea8g5S
53xAWKIOvg53nvPhGiZAxQ4chWeAxNLcZhcDtLkIlM8I2sbTT3tAVEX8LMf8W1MCkHutW1M0XStj
puGVp52n2pUnM8q+6YkVB6hy8txxzieUmdGw65BdFI35+b+HJsqai01FgynwFVzzOfwLjUSU2V+z
ojMenUWP2hjScid1vTtIs8M+bTuQUfQQoc7CzVaXCiUTzOhyYSGdAOZS9vc06dxTHf8hZHfnXg19
z80htjNzWo+twReD51LZNIfk9AFlLTzc8OHpI3j5qU5Yp10bAYGYTD5weTEbktlikYAdl/QDwQW5
sgzqNHLLbgLSMWqF03fVWo32zBz13wwF8ijmGrp6shdkvTuMxhxIUb6W2EWNC4Nk8ZuZN1Dx/EFs
AG3YR2TVLaMGqoq1pde0sLzNUDXZKdHwkobY9BvavY9p3IeUE0z5imRPGpDGqDc8JJhpGcEco5Eq
Vbe3C3b6NXq7uMxWCf/dAKIZIjfog/fQiFzuNUu2pBTboNPaN9MFd1osEYbmKbjF7Pi36OO6jaCA
dbq+g0M+B5OVmCe5i0mHu4n3NgNT3lLSRkAta9TFzY7tYnKGaPmb39PbO/ReeNhId7OX6tdYg53B
hPWWjEr7BkzePtkDGqNftJtxyP2t5SRJEMp0WGWm/JVnoX2kEvEnDhzvAszxQO4Oqmlz9kHruTHJ
9E4YBLYSosGNQCNLR+2Rz3Z5nUXOwXIM94ZLUL6YJ3Zisr878MIheP7766zRTQpXvRPOd7eDFTYM
4MizUgOURiJx6OEMWCkKl1X8I87pEWcoQZqIbpmDtdM29uJfUxf1QeGIb+5sOoeKMg6WcWzDaQED
l7aUYORiFTiZ91vF8GBEvJNmrR0oXgC5Q9h93Zd6zeHaATXBbA39f56Y+Dg4fsyy3yiuiLRmWO5a
r3CpzMy2Y4D/oAM1PQBNBo+w7cAo46oBaj4BH9QqpLXM6Lbm0rhszthQe+ElR6ekjcjraXuScR5d
2w6C20Q9o66shy4HQncYcEvN3DYNZKEBlmxUezxmBuR7oy7A4A51Se1ziIl2sumaTkZtQw+6tiX4
wO7LgrQn5zGsOJQfnEmlh35ov/ldPz9rd9zIKfPOzfSrM7r3EcoGrV4T4exUA0GUxWof5bRrKvJl
JN03jH/i7xrpOrDWThYwraHWnR6b7ZCifukC/2wVptz+ZHYaUjuYXQgwkcFti8OVHfxTpcTBwjl9
g5+cCsceSXPAnYSIw5EwrtS8rfKOrBE1AkAWABtLSz0tjGoH8lkab3P6y3HAb4FaSbdohzTLFY5+
cZBhNvgI0T4T/5nijl9bQ1iuKhvCXZbAPhtg+Z1BvFEKYgzNzaGGZFV7FKIlgnJQ4tbJjapovDS2
zHYjMMogYYKbYJF6eAmlLRqV8636oJUqBi4fpUG+DMBivRi2X8mQvm2ubQ35XiZ6uHaSIeGJBbo5
1rSgpXNuBD1FD9zB5/A+ll8nSnx5+px4FO7p6qT8+KBpBrQkpeuPirZYUU8wUqcMY3hsn3MId74V
n+m9Pc+5JOjgLuS1SX6KWGqbaulVS1zU0zg92OQSs36hzDv9j0HngpYW4aPlWPxmmTRPxp73bozf
SlFV57zOIYeM/V+jyNRehU25oZ2m2aAFjUe/+uhEL7eKB2LnOEMcpPg7bkmDNSqx/2lmZh9niq+i
Upp806S7GyuJTI11estt1t+kAKl2bsk5KFtSVBmHUPCsxXCInUY/6Kb991VnI9t+ZboUoCVR/U8b
zX89iXejirNjWXjPlktiQFnvfAbTsdE7mypVX5mnplXwjKfqRKks7dyVdc/nQCMO4AMSqpfiQ5yq
w1EbC5KstRqOpNm0g7habfM30ugH6nugf5GgkbQg4mov9FTl6Dphvbjdx14YuGi5L9VB75jBWfjC
EWRJZcVKOyjDpUvI8jE9FOOKKusswMuB2UUpuRPKOhjCgdxY1+7OUqaL9K/tDYZgBOc96nxDuL9q
pKCXJMFIgCslTZINACDMST5UZxpwx1qI92PTPjvadcykJTNi6uN5tDgJiZywh639EjUoxLRUjwo1
eNUg3W+NNsv3OXP0o54RMaHpKtn3XquBuOmnu5jhRTk2Xt6qiFwkaZx5SuUU++X0rexA4fws3SI8
yV48Qlcik0+Aa7iVDGsQrsAcqiy9tAaf1+KBTFrEWKc2+kWn2pjSaoM5HNWecSayhYbC1/e3gkni
UeD5pUszWwvLl0z/oK5IIzU438iaS0rqPmLvOFide8NPRJF7JK2TTWp965BrcbSKAIxV8atmxY+e
Op9LTSR2TQiVWehcnrVhim+GUeBIrYznkPr/VTZgyRpyKmt+JlnTGbWlldGfDGjKnODKEhUEjJWU
bn8pnfb72ET+2VLi0x+teuOQDjvQ/qD2ImyORVmN10TFGxp4QpiV5T9QgczC83aRgBvr8DqLgAFn
KX/dPJLRQYhvtGPyofnTDdFN/+GoQaw7Ixx5Z/yzKpKBNp3I3bqoUBS12PWi/X/amc7Bc4aYNPd2
fZxzAt0k/jiIKD3fYkQ+vlqgaIPVAjEMb/yQetN2k9i6jaEdZ0aqK0fQENw0dNq4XPvziJO9BAT7
ugEqmZhr6P1RUBV4OVk0aZnK1n5PHzdNV8SetRighg55k6hET5IC5rP0vA7bxQB4OHp7eWwjp1TB
jKa18ZLSxOzrcLlNu+YZhxe2LvcsswoPciIgJ1bJ08QLdoy9WuznoaHyLUuiR8oo12r0+YH7cfe6
MymKodelHNidDcNeDUNvX4HOfSvysviYSXZaE4ItM/b+far6h3Jzc69sgukpN8z769SSjfZuGGNo
mTDo13Q2avtYw6Q7A5U6ZyYcu2V+j7OCTKkBe9c2w7c074IpfSTS+uyUGgCR+976leSL5uRWtTlQ
z96IrpDjPHZ4e3k6fYgeoVudQ3LajHTE0wKSQTCxNHYyth5ZU2tbfBY+NGc44dg3k8DspMkHEZ0H
yFy3SM8MJjtyCJieWrc4/dFLm5oZ1f2GkJ1sZqNtjrnhlD/SeEOs//lKaqXtwbGr6phm8byBjACP
gtJurkjudxtJ7r62K2WfeskpxmUmx6imbO9+ve3y6r1dfo4X2eaxSX323HCmftIDoWJZkIOGystw
qRUZ3UulwZ7DOH3qvJmYWJLQMq2QMkKWGSRy5cZ0ZveIA2MFlZ3zJXwAI1xpXZnfshg3cFNxMsLH
lkCtrey9Aihykx6CXFipA0yO6SfC5FmUn47Z54cwkXdr6ue9Rps8wNCDSKKfr4KopmW7MPW/RhmL
nRSRAe7F1C9494992HO3iCZxGdD2V37UlSgWnv3Nr3t9CQlCO3dUAH4p/egFl81admPAG5Mw5cSS
0/Exba2+0ODvaQgMaYP9uMUP0zrteMvHfMsoIWJVLPCNOPMF8BvPUzigzyPUrMYqjChqSZLTrFDN
ue3mWmpsKkVpVl5NZ1Ub3VWjKWdsQutCtRxS8QxzzhLJU7Qw8hUezl1KrPFMrKM4NvHwX0/Y+tmZ
/j6mBf6QdsYC9/P/eLip3iTVLQDkx60VAd7CgP0uZkYOhP7mo2t1dPNo0/AneAlydSihILbCQHPB
SIWRuAPAH4OqWsZLjeb2JzloqI66OBQ6lEdZOdPB6lFxUiDsO1s1+Y7WRWqyZy1kH4NEZXVgwiFW
lQdmtOARit5aDy7NtFyIq5W/zPXb/uHF7xX4k6Pmdn+ncNLfCorOaCTunwz6/JuwHMaa9FAwvXHE
KTXleHbz/uqMeAd1tCgo0VN/8jIDd8rou/Y2mwF460yprqOmoQeY9aPk0w6VEjeX/Y8TNX0R4eio
H4XOk0936KHqYLGyjd5rckFkrzKc9cuhj8UlXQ1djjmJCdF1ypr2yyY2PLpR+UfT6fRN7Zb6SqOF
8pQAcl3HfWcEmYfcRNyyWmU+D4jQ3SLAhat2HsLTTgH2XQErda6vkU7TFmLXwfUCodge8zCrbzhT
sE11M0g9w/sbufhZGi7br+rFqoBu8qWFY9iDV4fYS2e0d8LImO6Toby8Hq75y7lEdasvDPNcK5hj
esQo2lp24bqkp9JxRfWjnmPz4Cz5eXPoP6Dwit2LRdSgIxarlFEBjv1LH4MyWzM4Lw+tao3NZDF7
dJaAmezT/Op3KBTujJVzNGzv6MFUWrsZqdtXf5lrWdmphEM9uU3PkEPQKWLbiBW4shgYiksZ1pDN
h7hi8Dr0b2nTYIbhlALBiNGRjjxruPA4lpJCu+B/Uma+z+gJ2LzkDzHQxMUzIjmpZ/aVjFQPjztC
0WGHvGb2sJla3IU1I8VzXFkIT0IAOimpSRdcZBuheevUIBJkZINz4RZyaJNYO1H/85tcwwZwLTfF
sCwOOSV4oBlBT3mddfRFmuyicM72o++dhxroprSa8WAVsUlZOh7FUdMjNJSIJl5Xvs12l+/oC5oC
Krk4q07urvTtj6EQsJhp5iMQafyVCBsDHTFQVl2Gn8qU4JFS0LuD59I5YEKlmAdzuuZOX667WLbb
JKnvXjNaB4QMeOcsprQiD/6xyZszUPv5Utvle4WQksnaOiHILOP0nJsNZe4iDR/VrPdnBPFTxmIC
TNpPT4QHXXB89nyhhmgprk4foemdCrySJJi63ZCYENi9zwHnxmekQ3p2sG8w7ndYRLzIX6nEUBRs
jTl6mCn52LFc5m3xNAqtWPPRCE4WXXZndNEGfjZCv+LpP2FV4LforIPl0jgL8SsJhnKJI6e+trb8
uuW9kt87h4uS29rwk/NyRx19oFv2V9WnPWIuYdhfHnR3ovPDwcZSfYqxSDgTgKBIalIPY/oc3HE/
I5TuMKZZ29DN5M5gOQp0Bup8CiewXP6+nVyYAzUDXrs1hs3rWfSJsFFaUrBTLQdsJxwIuaUxGLV2
CAahR1+SOROyfFv7vM86P3wXkV3fFAJgieEwfyfA0pv6vSud9BzOnL4JVNHT4TsUhvE3iUb2hNq5
uMueISl824wzAUhawE7W4qozjL4LRFEbuyniMxSW6V+dVH3D5Q2Zerl+ml2nMbDmC6Rwfnz9SuQG
7X1tDMzK9jz40bls+iCRLh7rni2MgXmzpTE2Y8KPOBzTWk2ttUZu9OsIaNvoRjA90WfmZl3q+vWl
wZqUmm0Y6zjYV2hJmZenLckwQsDNoFmeSo3vrytgA8LqDApoOOshMCtfMUpccutjON5LM4ruU7MY
wBlYcoIjNVZw9pDIn0aS4ckbEJVHoT3TpZ821rf+ohRbSXSyM+J2Tuzo3JRoUjRFpz9Af6DYz4oC
o7TcFFY5scMW9fpVUKs4JtD/zvYztei6aUuHrVb/p3ic1qLqGJ1X0gBNmu55tKczkW0MJ0l6r5Cy
b30k2lXJWZAMz1/OFPL6emGu4W1twRu0rpvQDSbICRfsUvVZdevCdGjwJsvGwWtnN5N/H0oi5STK
KcvDRvSySVA6FJ+agihsKbVpbePOCyBq4mJeRqoJz/OJDmNY6BUeqGk5DjjwScl+9Xw3qsXuh2fR
SaPH6FOIttQJ61mGgY199ieyMja+aZ1TBnGvS+Ov3XBWbz1aGmqk1pXXhPU1TwbeIKsnq9gDldJM
+4iVMDz59KFT+hLyvMXnV81dYYef0LGNCydfdzV69Z8Qr+4O3EK0mbQOXYTlf21rFX6luu4RpXXm
GbaJtxzq6OBxbbB5+49Z7oIDmRHJZqlO/ONw19ziz6wxdxuXl9rIfjZtSSZQT4NMLSnWQfMPtp7H
K8YQEfHvJNy/8BhGufR1pUO6Gh+vnmyEpnFdCEPQvulaZJ+Edu1ivo0vzclIUZ2BOPu7pDb/G0X1
V6I0bj0sF9uo051zNibW6isp7lXt0Y7Lt8ZwdeJs5vi3K/QowLeDdja1zB1yUGowRyywvAYDrnl5
iRevl6irp84VEwM+bSiYfORnjk7g9cUVf96w4crEFcPraJdEdj142TA/3GQ7+0Q7pWV5n5M1RQy2
ymb3HfCIfanCv3oBKctSLA7G8tKZVjljf4/eE9l7QAFCuigNeuNMne/560WkLkZsTbvJyo1uUQkS
Uchi2L+MizHS6MqyaCrHOUJMvteQP5bK5FjpiEo1g5Ss9/A729qccEDhHfQIARqxwoC9lLPz82GS
oJBV0VtkczSPxRabrXW1nS7at13Rb2LEBl3I8ZuDerH2WzM6WaoD1qibfmBOasFbxCooqwHrxAgZ
Y3bzQFKUvqc2HG3HKz+YnkGx00mqT0RIqqw2fmaQaaBihfvRqUBLCfYY2dfuZzd9YrT7DRHIxpFj
WA/fXJL9qnO3WtRPl6zFuTyNJO7jhEsy2/xHY+LQKBjJbJlAU3ZlGYGBsQtLn2098gEBwirGwM5F
HvREf7c5COjjXKN96xWFvMxKGc3XA7oaqyOUFg6faYFrdKT/MBjRz/czagMLkV+cSQQgl/gz7UC2
AyRJtx+dzN6yWeqHVnTGmqW4DGDLCYwtET0M7aDftAFObMg0Z3btm2PnJjOqdjyIkioGpRSGsN4z
drNlymNMtYhZHogd+6usfueUqQd4edKgi8GU2y1ehm5W7oFc38x3Vp9XhKXDa1cP2HRgzJ7syfph
8Xh+IOlCjkvblQaH+BTRKHSe7TTbjpCftt2YDH8q23PPPav7epnLbEmc/iPE/XOobX/DmGvk7keq
ccEQJEmLyNHZ29e9u/ZFeKFbYDxmjf2rSvuI2ijL+TGDakG7rHFZ2eHd8ItA2dkvt+BIqTulOAyx
cWPaOT2zeaFaFuW+6diHQyse3lpp/zcL13wDCi1xElj/5elH6M/tuUyHcFsazlvLlCjpF3Up8Ywb
9MzMibaSK9zuFTXOIick0/PPg2oSa9qWB8i/hQmXXMravXWZOiN+H0cGmtLMA1SxeMtaCT1COO/e
DEPa5uHAS04QmyRNv0PqcXeGoIaOqeFvhgczhgrBsjLi2ND90dsvtJjXQBjGw77n5GAsTB/APSDa
BdK7GotDAl1hnY5jDIqE6aEamWewh487Jp4aVsGQ0h+qFUbDAsuDfWmNJdgNuPuM26pO9afAyEZ/
RB9x3TAw7/7o6sW96bvWrfWFeMRl927m9tJ26QrqNQo3KLOg5KJNayCk88iuKTEiA34EXIbACkeU
XNdHOqf6xjTKfOOLzHlStsbcnMrUkdPEKTIAejTUG/hRqF0dzzbWLwtOho/qCufJ+mBSaJ+KmJNo
0k5X/sOdxxs+wgFYP6ij/vAyrk+tOgG88hAT23jrc2Nvvy6jvdMMZ+e9B0l2jri0n/uW4aEck3nz
BfMY+3or4748vBZ+nRDtyCgbshKWnNGjKtvz58AsPW+DuInlwMucjc97uEpfD2ozkx1hOnuUjmWs
XuXa2qCFOxo0e6Yqrnv6unt5LBkUbAGlMLuQ/kHBZzrq1s0fsCHwMxIuu5azj4v+FqrBO+d62sB8
Uw6dxtmwtTTJ7dxOp/vrJhzTKoim8sEnVJ5youfKgrSI8VjbTR27MG1XoHvSRZxNOx8Ik9jnk8QT
sWSBswTBPYOLuVIpdyXf0y+vFyx77o50ODpxWOrjymwpMsJ0Bq1kHI70EV5ny99TlVzf8BdE6ybz
f9ZWLJ5FKt8LkB1H0TfNXkBAnIYWL9qCXcZH3q4Np/6loZNsE8MT74zjtYOfd/wV2n6TZBZQuJxG
4Qkg14FSrd82KJSn1VCI4XcFPYGz27NiuOKolhf6xGgDj+bqkFcAMWop37623/z2MiBnHs/Cl0iq
M7gSsuvfDBKy4JpAQ+sdB2spoJA1DYbgwdYgYi6Xd22WV1Np4bHwav2Em/wQtzC5NSHVFveTfWyz
Hv50l5L8lttI+jB48aS1OMRe18qhTIM4xpIu4W7tX38CHF7sKQfwtl1lYJQZa/SUhccEcRBpJm1r
9FPOtXN/8Om1OANo+TZpwgvEiPqI6wv4o42WouquvbTLi8lDdlpkt0q2/yaJOwOCIqaC//8iqWo/
pdKMd25cYeJZdAaVzlX99cfXf8cqAaTcjB+TqLKNhWnhDv1Q3VLCLJVXTFenpTwiByyYD81PR/vd
p3r8a3CUdTKqUgOAjq5hOjU3/3D4rGSNTairmKQzTy7n9PR1Y0v7ujjlFX+tamQ1ZfXBVqNwRRu9
64DaB44APoHZLNTrTa86Iqy+vfChS0wawuauz6rlbtyhGvdeFvUX6UPWG+o2ZUKSMvAzcbbEgOMz
vSnuWaIDeGIk8f8yLxwTws/Jf8eP4tQOdZ79FERGb56S5YUkTkMkcLC3Ra7Afi36rM/x5DAtZtSY
0tsdZry/ukCc8Gk+gS/EJThqflQJsnnEaHNlEqLQiuocJ5xnXq6KRR4DIm2eel/f+QsXlcPFBsLB
+H3h8Se5egdINp4jANb3Kc4pWbQwsw2w79z0WuWhdh+aSr/3Cc2KEwbmxqO807OgRJjSgwyw/Emk
dBY5g+kdvO7imm79iMJ0ulhOGKST5KuLUuPyWeOTFfaxM11GEV7Jjit85jNkLM+NEDpZT15sObD/
aAbOBpaZyrLT4+jq9oEv6dLNWK8EFybqtzn8G46N+JT5ATNouQYmpS50oH+AXFpNNAnwxUcGFxhC
hGzT3y0MTqZ7O7BvAPxIMEMx7/5QQscfjIrhfKjf+tnFstzr/o7nLwL3CD3fGN1zVsln38FRytAs
3oZMxqcBJONqTEBd1Aae92bJxDYZxr5Kc+TWXFZRE0qBVH666TwcgdFyerVmJz/mgPUqKnIuaY6+
++Vd0wqSVI4PKoJtovrtMrzw8krugZUn63hZCkw/+q3MaQ7iHLd+2hfPPNE6bPOQ3mUfHajsrlel
beIlGIMmLe1HzJTs4CWMASAH+Xt8t+OeELF/zywakSYMN5tJlQd68vj0Ers4Y/MOFjP7W+wlD+F6
HrRVItcvjbUNE+04Zvm0yoqU64NQ4ZaivH79CjfNUCjvuIv5StCophQzTtE82yLKwTpp4Fvrrtnp
gpKJ1/VE7z0OCxZ+A0RGmz5sAaDR5KHgtHGhj4j9ZeSIwKkLoIVjfNgIJiunhnw5Yif7ZL47X4Zc
/puIx3DlBujB/FlsvzY122fA02R0GKRoq2+yuln4gFa+YXZQQz2+0VjMYt217wSDt+MS9srqzgR5
vOq6ieyE4/TmuTXx8dLJhEv3IyWJEgCe9c6W13vEQ09mT78nMxD9rNWs8GS+9q7LrbxPzvpkDCQx
hbUTjHfJm0wX23PSW8o0dM+F6fcLnaX7w0TUfIl0xTohTMvjiGrZw3uTNEz9T1wYKq7zKCuveFfl
eftQUtvlIthtknAog5FwI/837r81EjDjocVT078Rq8JJHY+XWVWEIlO5S5jKnhJMCacejhlrv08H
saYAoaaO0Z467n3EKfWjJIzIUL5uvsksl6em0YmZ4CSw4Lc1TFExY+AdHSCLVO3Fq2Y6ZJcXVeFu
ttOB2fmQ9N4mAocDL7JKt5MVbiy7dI+vF2P5U6rPhN5Gpky0PsQfbu/gLO4snzxttpls2cKRnf6V
CJkwGCg5mP2YX2JhL5BhnNbMwb7Hue0C7KYyi0Oez906QgKFyW41Rnnk2ssVBcMb5ebLo+rm4dXL
s10x0/MVISpR9rQc/OhOX2UeqOew0SkV7ytxaRPH3pqzEVBESFWl7n7Y9ZATitXeEKVHqstx8vDk
hMKj39oThyZXNCPpeYQZDwObL12dMgWWG5+Cqn0b04VmTXq/1pZ+4Bomq6WapeGVG9/iG/HD4qNN
0m5LA6H2QE88SwOCzPJVJxs6r1KG7OthZkjCE8A/Dg/4J2hHEnTGTBSAVS3JVjUpontW7uaor+70
IOxnkD2naDmUOmqtcTCmiZC2B2EXH5rdtAekyXpPWn06jTVOU/KbTztSTzEw43t5TQvVOgfMD8NT
mcOeHqSTTkgFH6JYjbgEd19rUfSntOz2TjzhTzNX0QlRTq41q6dnJSJyvmCbw0o8DOaj31LN/cXG
4165cd4azMXrotIOfexqT/SBfBXPJF46snsDpiYWiXbaZRzgLvFMrpn9Yz7kabIcbhAVUdT/h7kz
a5IaSbPoL9KYuyTX8hr7lhG5k/Aig4TSvu/69XMkqmcK6AabtzFrCyOLLiqIkFzu37333Peh0neB
Vh/Bzmh7HEAUH4VOfKCI4NFmXZPErZZqB2MQK3ptqE4iCd0Qz5vtZMvcrYmMnCqMvEUwU29ZE6XY
EUBTx4TctwxGCJjiYT34fc4TXRFHXHb/y7cWx121id3apKFqHB/HwefydAlxWFrC4KJ7ToaciGcb
32NFJhqX0zOv9Mw4eCx5NP9400dLsdhZUnvlo6AQcb52ZiT+5HiMfGNz4yACDFX2F57dYtcYNv7S
kmHeZHUXqmAP8IKnM5O999BI8kOhRrbYce1dxw7uXttjNxFJHR7ZTO750O0VjsRm59ep89Di8R7Y
Y/aMoDlsVxMYOrjqbWCRlsY7Q48jUlJXVY95n3+NPDzezYDVKtU3lsy6Z2uMexxtDOGUtFrsE5wZ
zdZSq6aKmvtxXoG/u4Iwmr8vrQ5aTkW5L2xm3IH9l2zrZNsYQ7Xu+r7fBQR5F/IRwkJ2lF6ab009
DnbZEGT7kcDv2mjN8UTL4RdNS1LCdUGDic3t71viq47JMcjEzb5qYpBiRkX6z8zAzWq9q68nDxZG
3ebYxqpUwoLCG2XFzL/ShBAqhTnBlZYb0LAUJ9nc2BWNNrpJJ2MRJM3FHrmztYHAUYyQtfe7XjvU
szmwKiKNTUQWnESBKEXu0WGEQwGxr19RRd5ifLgJjjcQXwXmwZm5sNAXQMIOBzyIV3+S7T1n59Xy
AK/yGEellgqC1AX5T5rTPWISd4aMh1WNyWQzgM6glAvc3Cnr9eyR4LPahnYdnMp5xW2d/hylzkBk
BFnJhY9+N947XoUEoYXR2bWi8DCE/dkpOsKzcVltQ+gO67Hm9JhgpVjrNFpckdBslO+4msdi7Eqb
tN2KKOvWiwa3vOgCjgSE7lkf/Vb20ErhZxuPWR2/mNqO/byFlN90j3rQ34TkgRBmcXz4HmpSdcy9
pJnPSgmHxm4mYKuchp+NYlRuVrr2nHph/UzTjznlPb3nZoh0bkc7g23bJZZYvgsx+hCN4ZHUiXgV
Tq32vd0RPWMqftVsl9larj05RViflump0DVwecaQr0P5rQ3p4uqt/k3D7LsxPHqfq1kyYZHY+uQb
Gc40Qt/HUlzFrFfJmh0JJ8c7F1sstqPuoUs0gkM4PsTe88TnrHvoCRzdMstKb31KM8qqQ9jkcbGN
Wpy3bdqbJ0VhVcbfE624iM1mpTEyu1tecsv9+1dScbMS6b8kTSPI1/Md1onEVcJPUjXdbkgx30Rm
25yZSTEbjkT3RJd6eG2r/CMRER5rX/UmwxRq8m9EbJmMQCcFZ436BSPwbiklchy27S2c9Y2obcKT
vVM/FlotVrL6Opa1f5fxdLqLCuzpHFBWeu01jwq5i+4AKCTcwmQo5wXGIM04+mxY5sC4mIQO1xZ8
TMWUoImjcpN3Vv4h5Zk65aSDCCKy3bcsnLgpdv7L8sIQ+O9fMSUjSMSNRPUEQ915bxyioa/12MYz
zYH8iD/kRRX5cIKl+nVRapTefE0N2mAXfbabRVoagrENRehnDAYfAmA8R4OG+lU5HyWmpLbWlRfn
+3ZurqxGjqiOnXwprPIt1vTmZM7sjpBSTZlzFx7m+P5N11gUzAAzTu/eLX/vxQm2vDiVLXlK8d6m
RgKoNV79VE+3yTysUg2BXFUwoBBesBNDb39wo+rgmUyLjbwxz70iANFUKwzlrImD3V3zsTd2OeCS
9fdl0+btgAzx61vdIzH6wGqakc/cbex7sF/vAQLNNpEKI5FVsA8oCjSgobgmnh5tanKy7Ptm5TU1
HxdPJn7Ef63InTsRvcQarnS9OBDaQohKrUvr2/ahEMXnyU02dTl4D0J3qJSkODNqRESPOPAjtxZ7
FWMJI0fGA5PxgmuSjkK8RbJpw0fboYZOyo9E3JGw4RPEbdnuK9N/9+oo2Fr4f+hj1sunin3d1kfY
BfAQ4WLTNJCCHVrU979+bbZ7TEc4KprmPUUaKNjJGt7UP0FVwoQgoWaS5o9PvlNUu7/NA7OYL7qj
GpOXJbromGxUfGdsd1aTmUTT2VuOllvuCj9n69uNVKBx+QKjOIy9S+VNxOJbj8HZSrSHMaZSXAuL
Fpcj7l0rQe9p/aDbgfaIEQgyyGBYoFhAvJyzVgR93WYbzmKHAUcX50XuXlTaWV1XMYczG5V6funG
Dd7L4hSSCsDi4j0Qtuwuhpvc4dwji4V/c1WafbybQDxujD61efqFO0cm1vOUJ9mey4bcyhyGJrgk
DykesfnIPLDBqqLZQd0Hd0X5Zfl/OChfZ3ylKyEYIVbVQBGsw3LOWzoaCEunzs1xBtUds3DTvo2O
dl1u6hxaE/0RyjhEE11olAtO+6z5pDQjPsWN7u9LmgkBqXQaiAinv3nG8PcLF0u27ZsRqyDwB1uU
YE0SdwSgOaotnBb3sqTJ49gWHSYifuYBuM5DkzNjUXgfCPZ97NKyfBU65jImEntqophnzBiZdgbK
9PNL6zx5egW9cf4KGywK81kzwPtvb5emt8UVYohXgGHrJMfGyVDiRSvUK2/IObD2MI7lDzgvv7Jt
fC96HrtweXEWLC/2ki5PcKsLJzs5TTJ7t2ZER8+6VUahvmdcZ52WFxEY1qk2xkfAdQy856w4nLrP
fVsz9dDYOK+kNHvK+gjQzZFJWSfrdBTNpsJUh3UBBbwbvecGX+NldMuIqvt+8/0nppq7qDAZY4D0
eFFdS+g/x91q1xDTMwJvFGgI4070au7RliddY1zQW+5Xy51INsRUTkam8QlBGYKmppfruAaIhbnx
2yKJlllzLZ16PDYy9bd2lmQYtJFKY+uBEBsBJkZAVosqkGggk5Th3JTbuFsLFOWu6s1mh6WbAg3p
+hTmRh+DAlgeiTTkZ893dzTWXIe55Kv1jmZFPC10oQZr9FNuFWvGPsRzv2YeTkw98iQCA80PdWj5
Gy3NnqIZ868HyRd7dl17Alw6ZeTX2qTOimt1hRbzHAoEm2U1yMuGy1s07aqNtZlzZlI5i7P6cfld
/jx5XeTSdnQgoJk5HYdhNxGVw7zLkrKx0fO2XeEw30P8vesDme6UJJhCr1T/0Bn5s8LwU0RmcReD
gd86dYgpobb1Wx5feucL2W4inrZ6I4d2EwMOybhzx0/tgTuSuIeBs0E3hmMXc8M4gVFuBHUV+IDv
rBhwWCFEAnWnsk6LgwrjB/ttH3c8EAmbCQ7bBysJSGgpi4qm+VHliL2piJwMdsvvF0c/dEcicqN3
qKyJ+YAJuzYXnYCTkog7R6Js1kQKaIlgAE/xn+9ZbwmDmVXtkKomvjhb3K0IhoNMbgp3yMmvncfG
YqThuZQ4moZoD4tFtR7GT3ZbuyenH+pdExv6QavpeavT8Rj3KbWIWaV2kWI43CrnU4ka3Deqfh1T
Dg8e1KVD4VEG60zBmjGpf7R1qL0LvQoLWrgrYr6DdGmdsFOws4XeXqaZutU4Q7Bph7iDO4Jsm3R4
Blw/77l/sE+hucFfM+S7UGZ1ZqgELF1DANXy4hszWXdjC266KPTiPdCnT8yPjJVd89TEcNJvJ3yV
wCHWfTRyvM4JRNFjbXUeSKBymDaDbb7W7gcmdg1m5vpQ9bmNJXKwz+P8svxoxOz7BpMpsUOO6+hC
0IAzRH8SmAT5UFVmu7Wx00WaEkwafPfJZcTCLk5d2l7d7CB0H2K9cR9yTnquxzHJdSmsCCbNeEid
Aj+ygeUinBx9SwWKv6455eO3okd2uYqUT0ZmHGN7n2D9JwiUUoE6MrwcJ3hNe5si2j2dIdVWTAY8
iDn0NmZ8Q1k6ZYcBRj33FJxiyuaNO5x5H4YRQavEc7AS43C2W7dbq6rdUc7unat0csia4L3UOf2u
REqrZV1oycW7RNk4YCm0S39nzN7qxS7XSLplpzg9LX75wjYxMGL8CU0rRDMe+dDav4vfBp9NZgBs
2YiCZLccJTEVR2tmSMy8GvORxG6yiUOAW6ha0UUM1YUgzMYqivFN5NGzEMo4k65ZiwIDMhZHrBUQ
9TwXXQOa8S6bw4ZaPaY7t0D2bo1iP0a23DaeWz14XsqyRKgubB5RX9ekTN1HSEHbsCS8FNwv8fqi
FuMO/+NHHw8+EQFemNrOi/K8bUx7Gqyq8Oa3pnjUdHIGhkkd+CgEIWwMPHvHQzaUTFoLnF48w3v9
nDGAooeII6VvERK2R6lfv+9omJW9Ba2YUzEmyYdo3/jU2+lavB1i1m3wO3eJ9w2JARWI1mn28cFz
Jii7r8b+rGPnYAzjwGUaoG3ZJekhVgBa6o3+ho8lZrCaeyhCdnLp3GCg6iY6VgrJc7GK8vk++lPg
74u4v1JFoK/KlOT1svl2FXwUOysgx80J8kAbwWVXkoZg3+ZomOkP1LScit4oYZz0OnK9RiIICWWn
bMM8eCErIuuctm0pVlLRsaBpiLhkYD0P8c2acnJ9elq/CE00xwEhFA/qVL84uIRPCrfiynJV9SKL
7JMteOoZhaoW+/vacCRYsZFHdlwHlzilxgQYNjbwutr41LNsTYLmm8FlcKlUX25J/cp129U0vSvC
LR7mIiYvyIUuZDxfiEtDs41Rk71K55yXWQgsmXFi8wAP7136FvdJ4iJ3DY3CcRo9Yq2ee4EDA/2V
AnuOaWiMdXro3EKdU/Zn2CB0C+9HUFxh5ZOiTeLofjSyY+XrxuxB1vbsEZiyEv8EfbSOZJJCmzTF
Omm4HUVD0Wep56R8EgqPuRDuB26Gh8ECQwo/st0uEwYCjHgJ9ZI4QB4eohq9pbbn9TD2grXNuHVE
icBibH1GZSJskuJvLg+5Lc9ENrKjK2PmEk5ori0c2pthXiuWF96ff2HDyiC8CDT2W9NlRB9dChcy
pBgOett6XpVTJ6pJ4TkFE8ep5zJvTG+btRpxPcRaPyWG0BTWyiIIfA5U6J5690OOUHxdXoJafISg
QEiUG/ls9CHV1SBC41FZd91MW9Ajzr9lyKlVh27GEIHpo0h5sCVZPtsK5FjdM4+/5mlVXut59usE
gGWp1psXONTVqcfwx9C/u3qfJuXkD6ZQ7ZGH/QpAzCfdc+TO0XE3GICsLxHnt4t0I/B3QQ7QyYjk
zSgehtRkKw2x9pUB0YaWjTfIYIzVyQD79EJkeFHKmX/khS+YQ1qkkbZdDb7xzR+Lli1QmhN94QUQ
Yhyx0Vp2e8uLoYnhUA0dB2asSjOeYAFkwy7jji3rlLlllj4MfUJnX5VfJL96WP5RaHvvuj7bD3T/
tcjiZr/QP0vgZWdfY6vbpf7xf6ULLolT4eLASsboA6gI4HOM7q9hHe2XzbOYQRqDi4HTANfj6LgC
sRRtcD3afPdyeHQNSp+T+Avs8oMXFPIj/Zhfvab4K4uza1tI/64eMOJhYh3fEnAgJAvZs2j9HZa/
ZJPQTrVVIy4ZrRyQW/w0Xys4VW9pHSPLNmIfsPnfsGuIbnIQe9+ojMeEjo5HQlDuRmNDyihncMHy
MQusmXOJzJoxRDOwb56UqnKqjnop4j0FScNGiKA99CERBi4Q94kId/8AVX1dfP8pdZ9ikwy1kZLK
FtX8Y1wYWIO5a5d/Ycpc50qN/d3ym4FE+UlF+TlKSopsPNyzbhrgGm9yZ0aGDTPZaErB5CT6bYqb
z0Mhuw6zA8LR37/0HChnLhPJ5R9G3pjOfckfvdhzTlFOhMAOshkyzx9durHYSxJE+zJlKzjiFupt
js2OII7Wo6rRbj+FAAwC48Cs3+z7+KrhUb02tU2nZyDYTWh2BW0oEoIB779+2xPyjWZOeTAnp0RO
CJLkmoWcpXKBgW75E5Z/5ofWKFbxjM9LHZr0eKiVa00CzSC5NeCEpaYETTcdL8vPy0uUFJQ6m+0h
FsWXcQHShbS9r4jh404zH1u2c4yiYPstV30/n4zb+aVynDeIFT62uSY54Ky/W04kqnA5llDJ/f3l
+yklkc13jvbfvPQfSODv/4n5/p8g7D8w4KHC87+fOe0//F/+Ixj+/yPN3QYY/p9p7q+fs/Zz0/5A
c5//je80d2mL/9Jpx+HBq5RlAf3+F8xdWhbEdmkbBBrI0oNS/x+W+4yAF7YuaZDE3GJACKddqc4X
mLum8weaHBuBHRvKNnUY3P8HmrvxY3+qgwAgqax1UN911+I9/UL0jntRVXb1VHZ5vOPwkq5EHtI+
Z6U1JvPWP8BkHq9Jql+lVSFFQwJemzz0j/qsiANjK3ZjGt/ToGhgF3efdSvZJZFggW/TdE/3Ks+2
PnO3rZF0BwkyaFWLkBqXDC9W24/XPqKOzUrL9yqh0KecjOLge8brP76SfwMu/zd/TV0IW7omH5oJ
uJyv4Z/gckJ/bt27Eo6bKXnsRmm4yf+q2OEQGmWEYkYdLDEPB6TudjvcBPlRYVvg+J6JbdMN3o6v
467qI4/j+x6eKPdmCWDEoV8BSPzA5sS2id+UJENc+3GoqYYQfh+ci2z8EDWgr8PaP4vGnZjXewT4
jZff/wUX8vr/Qu7n7xFnssk2WJqOqfNl/vQXLGsrksPQPAlJyoxTK3xsg/Cj42vnyjSiLSOhfmNo
mH71/slHZaAsvIBNGdXbGlv6ylGEM62meWnmyZYAECIpXvYrLPl/eKvzZ/3LW2VTKRVdFIx9fqoR
6ipIkG1dtE/UwUxrdnS03+IHgaXWJweqNTAhJIdxUum116t+DeuXxBljNsaqBo4of3jQ/PFL4WwZ
+9nfiy1YfP59u4H8sdxn/hzZC3Nb6rZt6fQp/NRrFlPxrfsqn54832D0SMnuSpvrDfAZQ4zxjnYT
wa0CVbeNuNDWjKmtTSiYc1jjtTW+oOaH91jO71ToGefMG3b/5w+POmzcU8IydHg4P/euiVEbCbT5
8slkCrESrkNHmkd2wzAbIAnqIembGqWBIbbmU8ykXLvYWanJsb1TF/AS6R0ppb0MjehCnK/4Q62j
/mM5xPePDymHXLoijsIC9uNl2Ap0vxR0z5Mdl/oRvdrY2fNYOGjdnWu2yNetzI8Jkb7KaLJn026P
9H+RMVuHCfv7tsQdB3whyHB0jDQmv9P5Kx/cOqjX0jPG/e8/zR8LrZZ3yzrKR+mYpumqpaPyH3UG
1LBnirCq8dREjjhHRRACZuAE1lrR46Q+TbU1zFwAJvhZov7QAWH/2AHx/T/uugZ5Asvi9O3MK/M/
/uMcZ9hJm4b+RNsPGarZ/V2W6b4icQCDKdI2xZBUK2NK1FsQw5erXBCs1QyXj+ZZhOs25bGwoU+Y
4xGO9hkw5rRvFT3XhkUzaEJb3DbKQfd76jWpcM46qfUyKLyjbme0KzviRN/Zw10adPmj07yHdf8G
WqhhRFYmpy4rXx07eEfIgYRHHcCKxr9mnfdB9ZLHxntCdd1i641VPh7dQvu0NDp09NiJhFYgrlJ/
1cIG4wN9j2v7PRhbC9HCPIwdRniGuidMIe46anFrlMybwQLo91EVGzuYBDs/l0Q3FX6opCzBTem6
tRP+ZG80W4s2+WzZ6PL+fqoCj8SanO6TOr5LQ7/80/32yyXiUtLh2MpUHBOFsXyL//iWuoqLsXBa
+8nnRLuNsqlDCCWi2+uCYqP+FVzowemKCjaePOHvMI8URK0dcOTryKE+qx04RNpaxUToGRtq8CQG
F4aJkf7pjf7yIGc/IBgSmIqnHF3o8+X2jzcqbQ2Ucd/YT4Lm8m0bHVARaPm099EbqqbYdBnHVjJp
NDShX7bolH+49+eSmx/XdfpVhJQG78Hgcaj/1LFBiQMnCQfWJj5j7J4GvWgOjRMrXN72yrRNsnyt
te26CEw/M1EshLW3+f0N/evyPb8Hx3KRNS3D0PWfbyqWTrRJZG5fFbPPew4+edkhaBpvg2sAsSBJ
T2UEOlEvwRZMPf5EbO36xhc6kavRY17l1ObWwnarYCxs8yo4/v49KjZ2v3xOrnAk/c6g63nU/PhN
eTxk87H21BMtwjRst6QrMm1Ltp0ClIbAByYNCrqJg1axZ96oALO3nLehpEjtwp+H0JbG2YqemvQS
lQEhokmCPKS+YW3bpnbyoI8alnaLS3CCzK8ggE5Rcqwb+3MkGutqC2hFyRgMKysuehAgUfYprYon
083hCWn6yZlf4ndNlHJrdgWwEadUhy6QDyCU14X7VnhmdKuxAmUjgdoJQw8FFES/siS/+Y2PMpAQ
K3LgUEGuifQ1PAL6TTqCi8afrrn5mvphL+FKh62y7dhSJ9Itf7rqhYspb6o99ym0WuqyomZL9Tsm
sjyoNtD4dgV4jJUXglmIIBauAD8F3KUw2HV8gucqa/YhUdCrW2p/eLTYvy4cukO/h06Jk7AUDcc/
fsuaDdS01qz4uSWmjIMjLR6rQtvmfRFs+l7L9l7sbCIAHdsydqdVH5DJVQGZ3ESzvzWJ5TOljwCU
aNgrC2y0u6UqOBjDV+Fn031gFWdyWh8jPc7uG8+w9kkw4Ovy0WL6KMyOs90YwoBmATllKAaZmac9
XIePyhq7a5q5HZQ23OSUfYN0VuWT54T+IWmj+jD0HPfzEo+90gB8zgPYVFtbmR591YMKo3IiAkYV
XbcplZbsxrkTAPPMd0GJJ9TRMHpvJQmdPWLpLCHBX8KExkx4N6vC8gwqmR3CIsRYj04xloibHWGN
9imWQXUVenWbzNI8+YX3FDi+3Ed4Zs7wBJ5ghSHc231Ykt9T07VgTa1o4LhCpDXXRJ/u5ESH1O9v
V0P+er9yBON8ZphcaGTJ5t//x8pqiChyS2G5T8D13+OMnoUFVM7Hcg09l4eCLkDqz8PHRKkUOVJ7
NZDBt4sjM9Z79ASz4jsCy7N40NwZdDvhMNJGXOJN6QPda9pm5+bRhxiINqcwc5oJDPI5TKB/L6aq
vHfYnPiGmifXHsWHXb+Zxro76QbhaS+vn6gD3tV+1TIWDa1ThoF8bwJGWpmiHU/EvveRmWQXnre4
bDSaJ30HZv+QfzGn9OR7yN+ZtB8sjB5HzSwiqDWnURmfcuGrOaN6DGjzs72qAM+DbtDKLWcdyhv0
lT4kx7K3qBiyE7UBH5jcDU18LJzxyIFxOFmV8aUL0vG5zyGaxV+Z+9hUKxnB1fZJSmTWISg9djY+
ektW5hWDZKyGDrncdT/bH3n6Fusw0F4HMy1uITa/teXm/ib2rWBt9TamRlentqEJHyrqXk7hZHxZ
fgpbNowV4YsVRHjtnFODBwrEda9hPr4x3NTumCHnYO390FlNAa2ChQuoKRyG/uoGJW19SbWVEjb/
6DvpqhJ1SZh8fEpBOjl6rlH9XYfAliexltotcECO2rMbtHJzbAMs2mVpHjKfn0TmbEqmnLK1mvWU
47JtBWYyIfei/jIqpz2LAY9kSxZjZWYO2nKHhaZgStZlbNajATywT+OK50xHqxP6jnLIe2a9czFy
DnjX7QbAHPADuqk/z3uxZDSuY1/ga7NbDPjgPdxhuIkamJ9XiV2o1JPHwXtF2XK+L602P0zW1K2Z
u7o3TjtwN2PSpGYEtF6jjoIWyj2y3QFb61fiQ/mL4xEfz73uVdmeukxlByezmr8Or/y6OM1NmyFr
EBKKXuL0y4ss+ZOTqrm2TRPeBWmpUWfT4hiBRx2N5D90QtzfprG5Bjvdx3cBFQzu0ZyWk+UtqPDF
iNb3DkVLTcvQgV3lhTIebCjyscQYdnPgpHnBXy3OxUsS0MQF1++YCdhlMosTWqcma9XaEnR3KF9S
03V3cULjwOhZ+6xV1gkfNU55P74pg5Tq0Hdb1hM6SsZS3vnxexE6OJQGW+cTBTSipYMiRAK/itjJ
l4iL5MG30VrRvONBWuDrnC/s9l7wQfnHukUVL6WjHdok/Zj6FYQzoH1Hvw5ukLn0M/VoWBZMuGt7
E1bS2ut7+4GWcLGqiCMfoH43O0WScq08V7un3QhRt61C4jgW+B1ZWLtOWswgyDvsjaSob0VVNBu/
MiTbTVyi3hTcGmswjrmmnnAJh9fG9CPMocmwL3tqVItKZvy3guJEhql6rgNuHBnYM952W1t2e4nH
0rpY2aeA1oYTlR/2NupbC4Et/cYWzzz1A0FazaNx1aPp+VwqC9KAEbK62fW0LSxooJ6YMzpGeUe+
hMy4F4F0ykUGVQ7anDYRbILjT/WJNk7bwdIpX0lFdFeZ6tHFgfAox8F+nGCGZH5j7Muq7bG6fnNs
G1ZDFxTnsQfnO4VDDASTOPQfHgS/PtGZxNHpYXMAZ5r089Hbz8uK925pT6TsqzLqDl6GT4+m5x3V
NpiEDPMEAzpd2YP2TtQDH7Yz2wq47/0kMw9FtfeJgG77lN0xp/dkU0bFx94OHmWtfYbGsTVb/UPk
aXLXgA7Q6plqlnfZIY/ZD1YCJJHszffBjPxjJNtkLnejPj1KHxiqY7vI5iCirAEEO9QSobfozeX3
n8Cvp3uXTwA8pMGei7OQOX9C/3gSRnDQ9YK191mNADBik3fVeVsUFE48frAGGlauazfzNoXhMXsS
rtr2eUP60eJHOi3zVRVCWMVaq5zHXq/fELmHtS+q29BMzvr37/anumoO2OS+GERgbWCuqTPp+PHd
DgGROxLLBBxnbRul2D65DaNHWOrc9JYc3hx/BCBaqnOfu2xavfZc1oWF9jJmuG3GHXeDR68VzUFZ
MnwC9+QcAjU00PEm7PtfRkxEB/zQRwfO0T7JidxWVZtiQjaG1ULvdfzEeAB8UGxnw/9o+cWL5kdk
H7KOisS6JP2CHB4Z2sfJGs5aBg98dKGm/v6TsH89mZkMPpkym5YyGBL+NHGz5JRE8KPD57xEuKFH
sJ0dhBzOrZBUG0XH1sXLPxTIWi91OUXbEUwEF5TXHMiKv8aplz7Vxde6tJJD0XFFgiYr7+0C1cae
1Lm03VuuEvuAm5Wc9qhwyFh2sqNqd1MJhyBpOf3FyCEn0uCkJA8bGuutIj92JcFeG/oHUfHZDB16
2wrkxGlEb1yeIkbZvCIYRXsHWZLZ55Sgla9m5beyog9TPuUnK8mBzap8paZGfxl6YOhB4VrrQGrj
zkWxfM4L76+CxOgaFGP4ELv7yRqtbx4L76rfYMDcFHVLij+Qt0yKdo8u5W4oxvgWzAZEzzLo3Uqb
Pwx/pPg3XwlDfN0UczElA/6f5oxJm+t6SoPEMwQdwlZRSwCC542uDeIO7NKRPfsEIDInW5tbOuEb
9TVrZI+PJER0rTc1z6HHMho5ZzlEx+iII30EDBxUSvlRBaZFS7PNWZLMWx1Gxgs+3POQZuq+j5v6
AD06WKfcCHdmGd685L4OA+MYhU1x7h330evb6MF39Q+mDL/JuTZb0cu4/KexPGHHHtsvlUtFFiNy
oxmrx7gc8WBk7HCjVkISqRWnVIh6G03z1Ib1q0UyLjYLzr7sILJgZnUOxZzqCNPyvBwAWLzjs92n
RyW66qHOxm0Ul2BG2WStODHL8+JXo2AiOMXzyWg0u02vN3hddGRO0U6PqpD1thjYOOpR1G0XRVVN
J5k5w32vfzG7ez+JxzdU8YGEZtPsAkFXfJ7mz11I5R9HNgI/ldpS+OKf58wuu+H0nGTlByeHwx9O
oti6wB03UWjI54pOiLT5y9Kn7Dy5vfjTQMf9daKj0IDQf1yeOb+OegNVybYRVf4s5HPUucZ9Ubv5
0RZ0KNgx7F/2EK8pCZU7zXvBES/2SdHTe0hjtbKw6NppWT2bDT0jqfyEHdVAehhPi3k/xhV69uv8
kMRW9QKbhwRe2nwAv5DdxblD/YtPAUDem/624yPbGiPY6yTRskNCUe6K4cgE7CHVNj0BgC7zKwo2
zKe0RerBS3CuMOlsLM+0OQ0MUEPH4uYTp/Z7hz4aOrW2uduekWPSZ+yhW+ljPAod46ksQ2vHyls0
g3clWqQOtoS+Mpg3fOrWWxCAhK4tuUp9jxNWNvI3nD4Gc7AezMqRSKzcAptpn0P49MYc/xl7da9z
4b/kvgt9hLu6Ehho801euuQTDPXqaPApe06gNHRyjBiKU5QM+rmLuaKk332ZuQxYXwldcl57zoNi
/JLRYO60RI1ifTirWbQH7lhvRiB6WFqC+JjU6CaQppCCwE485zDh/bhjtfEVChkRyqJ3gjeVTY9N
pbJ7CD8hR7YDfUjasxnKeucTsMZ62biX1IZ/LEbiiSGy0aUg0LD22zrbk9gkTpJcdHTFTanlt0Fm
7XmKod3NqUGYeYTZl7JxbIVrjo79xmp6aEWSXWSdYL8g6qffOrucdpQ4xGsyih8INXk4ZigApCdm
PKSM646dhK8fyLh/NDPuzEjbxp7VfzX1B4dh/ji2/bsbfANfmz401Eft8LGnay2mr83xddqrsNpC
AkDma+GwUBpFWYfpHHlSqjsIvdG2VRx1GcjAicAEsa2or9jFLqJavDhWTCJNqyjqH3Krr3xcxkSj
JXak8ZLBMqX3NSIH2IWvtQObsk2j3eTJ7DkP+/y+SPWPRatwJcyyHlNman/HSN2arp6OUcA8C+G+
AnT22UD0DzRxY7GjExT//u33j99lkv/jkAoxRDpMkaUhXfHzAMHnOxgHvEfPhADHszT98IlYHB6s
bvZ9mOWn1tK1neu3w1la771tyQ91RlKZZc/8yHGhPbt9KKAcNpuy6JMV7QHGB0loZm8G+dbqOv3Y
JTqpnXJKtzFQaey6TFSa1lE7hn09sVex5UQ2kU5pvIdwbVokieYQaDIF+YUj/pw9xpiBYludSbSJ
U0dp3kZS8rZx/H6YVVEYq2F0U0IFVIjgzk3gM/HW0rU5gqJY3KdwByhvoMhgT5+hXJdqoNi2Geim
q2matMILRFf2VSl1XCG3la/bHRMO76lthstgAwxk243E8N/snUlz3Eiabf9KWe2RhhmORW0iEDPn
UeIGRlEk5tEx//o+HqrqTDFfpazs9aIXvZE4BhGAw+H+ffee22dv7Jiyg07F/aLUW5vAhS5lYaFZ
MJrsGXmU1x7GEW5XvzR3rXKx0NjciB4tUza15m0j0cJ5PUk0gwpQ0fT5/q8v6bmO/PmSspByzfNG
QHzeC4AHnAvdNeWDrVs7XaEawh49fpYk9+Xox4+0BV+d0SX+oE6DFmTIFlus8eCZfOBWy7aGabRe
JBv7oTVRkaILtsxLkcYxTkmRUwjhcvz1MRt/rpU6jqDP5NPf1D0q0D+vh6MIZoxTe92DaFDdjVX1
XkV18lAch6R9r2ZsM5kunR1OGn/dutV4cEP4TYkxvSD8No5VOhZXVN5/Ec7t/z8Oi6cbRFOXw3Kd
80rpD5sKLCe5ARFGmbozbFxAwKRKuxZpuRu1GHuNnHfpbLUXMl6oUQHyhOKKmHE+lWIZdrB3ICfZ
7QUqfUpCxNli61k7Ri7wc4DDpEBI4IPXjndGh8dI1qemsxAY+tOy9qBXnSiOgjmJHHjvk+9TENqE
k6df+e2JbhQIvLS6hFeZ32u6vQtTQuvKRt6UAKrcjjJDlOkvUVxBZAPe6xQeOmbdgT9PqNp+jA7s
U4/sp2aoygRjV26Md6VLsZrmMwVLOFshyQMbSj5L3JL3gMFoKLKakOzJRoscUhSJjQhJfF9+QY5d
3JTcJ2uU3+99TJ6ZP5MQ01vmFV+Nd7J3r0eWEzemABjRgvLCDDom2CAIBW0KkmBiszf24dy/61lo
At0R83qSY3osa5Iky0Rz8ZNjU/CrRZwGL0bjxSqdCAjYPHCRnjk5KOyfscl0xPmEv6jlW5+XxPSM
kTAYjuOZ8DppzP48Pns2PnqMJPDBkTj1o3I7865urNR5JLmyJWqhq5EFJLjVlMY3GZK9N7tgCdIE
OJJdbBAs4DN2QvuLA2uK1u2ZuuTIN+EtirhBkCZkgkeyhbuHeKRcFkr3nm5rv+JmA+w+FjTHCgP6
FGkff33vmaqn88f5Qr03C72DgxLIpj/+qRtQ0fDs9WKZ0PHiau9MQgJ0o7+ay4+ObepTQjV09Gos
v9oF6tl8T7HksnGRqitd+RaiE36+wb7HmGptsGmDlrIEOvnsDpvHnjmG5Y3wf1HwOGsdPh00fTwP
6ZIHnOZPhW8gvwuu10Z/AD62lQ6juAJXV5rFFdU0yUw/23t9qWYM3Gu8YtFlPKuacqHfRrjK7dxh
Eq4q9la5CfegAT/lteFKkx2dKlkST2svFMlia23GVnUxLnwWwYHZOA9ZBg9qDElH+uvrYH2u5XMd
WIHSNPJAaJp/2gnTBEO+v4jlwehtbyca7b0hEDaItE1qpYDB4/EeVYwOrKZFXdEkCMWdlgBBQJlg
Zbhy89jAqdz3k7lsdd9bVr3Wky/QtN+maLrhwlM8NXGFJBLTAFF39jac428Em1zAoByCThYvOV4f
VtNZ4GCKYK3lVOss7r+S6PDXb9ZQE/qn6+fTtlZbfiEc1/pUACmqBG53bukPuQ6cEZrplVFkeytv
uE3mi2Ky3xH2T1AgbbIZ2A+xQk2eurl4iWPruSN8S8TGPQiY2COU2TR+pWX5UzmJi+G7usFNzwjz
bO/T8Vn0/2tP5MaDEIAXiRwa5PAVki+bLPO7sCYiT1t9DVzwZaCnJwgmZs3fEsSQjvb32newkbTf
007CTq5SlsxJHOSQr3/RyfvTs94xXXXrAjDzBPt193NPWSZ+3hWZ/mAk07vRskmtyldNWHg3ZIk0
FK0bmhcyfXWa2rWOJ4bB68VNyZ63+j7Ezre5ri4StkebiLzElIxod6zLwPqaza6x/8VFtz8/Tzlc
G00f5SyH9ab4fLiek1pZWVvmw7zATT7b64W+XEWz4kBjnyFBTiDok16QzmF7+EHiNDVs2Xozr0vh
VUdZwk8Z4h5NPSbwC6328lVqx9MbyhK2eGs9I2h+hUzxkKCa3kDlIzLxmyRYM7DM1N1XMSTRKJYo
NZocUlJEJAn+XOy6fglE2fTyK59V5wrysHMK5XBJHWOr4W//opNVGVuvaejxlOvLq2rg4YwXfjvZ
ef3W1Q1TEGV9Q3N2tFloRRogs+iQdovMNloDs6Wp16KtMSBnXyrXfpx6LGwG8t6V5oqO+1Z/4o1p
69lECq9M6WYTZoGw76FnrOoFZr1Y+vmSNpfmXAtpqaAs4kKzOD6Zofs2sXIi3JQd44KAok7CbxNJ
pkCwohUd2Zg2Eh5vq2f/Qk9rVzUY+IBADGBAW7AV6y5xCEvW7iE99UFlaM1h8sfbJvNu6wnT05jk
SNNBSa60rrLpKpG4MMGSzjseaI3ezuvIf3O9LLwqNBIc8R6ZR9frEi6TgLRT2a+lHd35FRenpd97
USYv0sAzGEfjhSdFthFOcoqp4D2cn/OJE5sPdWftF53G00iP7qpAhrSZhNnsSq9+wC8Q3UVlC7/U
G8EEiOLOYNfkEHR1ikJ/2niKQullEYU+ldTWQJ1DMpdtmw6yxFnrPVkGmoEyYvEDs+QXSwbWh5+n
OCF8l7AftXLgEet/eq6ahH9CeHWyRwpk72e/51kclQHqaQjTyIZuPjVtbjGh025vDMjMut7sXIuE
RTHY5k00yX00WftqLtIP9UEcweSMMEpkCxF2k+ty0rNUxdcJ6i6Tp51sI083zYTKsnM1SOR3qVnv
JOT/66rmWYL0HuPhwBzP9JZe4Qs2D3VsBOcwGxaRz4RCmZc0h7/zJGQ0eWi0MJo+TU5f7P30azGa
3o0DWfQG2O6h9KKP2Gi056kVj5iRiG3lfKzKaMwuzq8Y9eV72TmbOC/GY9ar6uzsXBszGqWy0rP1
YEICo6FerBxfh4UUeRFS9ci/LvRn0hyIriMXCoeuuv5ikw5uc8ziaTc1cUKmdfNUmd9kYZqPC+tH
p+6aU9L0LxkgOCZkbJs98T6rMM/qH8zASCbRyiB2YlfPeKm9Ul611Z2tifKeWkG9IdzdPSRpO74Z
CIK3GLVOs5HMV5J0np49y+0oAOANiw9YHeNZW4X60XHxoxTjlP5iqhR/Wgwwdjwe70iGUFPynPx5
wTm5UBOdfmgeSYeb4TzhgLQKzaM3EMugTaoP+MzhasBvtB355qof+vA0jsMxTKhyOdVXr8/ji0WC
i5LoTQraMPcNVjaZd3fntWdXSpNx5B1JwVtj67Kf3QHESkj0cjwtr67IwxPdx5vK7BsEuOl01wz+
ZYqDtCcN64pYGvsu9UGT2abF7pylympBO3SLnpcQEmneFfA0A9y02kUDUe42MSvrNiOoLI4uiTfq
0CIk5uXI4gAbWJ1ve61B3AhoNR6s+YJmLd37wZx2cW0Q3RHZBt2HiaAAB3sQV2MH/Kx7Qyikx/QH
IcJ1T2arbae0Hg+C4niR+R6T8wKUyY/LNRJwwtcLu7tYzP6kRaTzgbl9p2em7TuytFZnL6FGymfA
g73bREMnNk0RT4EWZvavntp/egwKn7fsCg8Rr4W58dPFHaxS5DxGqsfQzvaxn85BswDByHcpdBgk
6Xm7DeNerBPZkj+qyXsnsiTVNUD78fI0RrAiMEzafX3ESwn2y4vYGUdo/kpvnyKv3rs+2kq77leF
0a9oh/5q9fan0enTHyNwSPfdsyb503bIxYajzX0yPLYlUcu920+XU54firFfAntS8fPS4SDxpRe2
ie+R5VCGHGo/dJjG5Wgcc8/5+OvFhfWnk0pcO1YBmjZs0Gw2+z/fMWEVOx6EnOlRJ0d+aomgtzFK
rch/+OLWenywmlEPIOHfhChysB2xBsJ7RNWZ56+qBcdW1r2nydcohkSFeDshtZAW/8iGfyaY4kH3
X8mZJTdF5Q4y7UtU1jLeTDrUvhGdF4WjpgxS3S63Q4/NiSlLDyBdcB4MilYodeFINDfnd/0/Ynz5
X+hXURaOf29X2TS4Vao2ec3/hru0fH/9o3FF/eo/fSvGb2iePFXdMk1VNuI747vs/vF35zcXTyv+
EzqrLDFRmP+3b8X6zeOrju+jnKfMpKvhIf9pWzF+s2kZuwieHZ0X1h33P7GtGOLnBz/xF7yO7xjc
2LQUOMhPd0fjRb1Pv2a92OKikEa2xWgAN84q7xC62ygqifk7hgLSx2oYNKi9F2ln0Mfq4HqQmtkX
urcfopjcSr8+sktl760Aeu2NrIocW7EOP2by/EMPmH0Fm4isoZ7sdtkhOFmoYFN6vgiNzN84Mlqf
yWdNmX/EQ24fUe/Q6DZn7pB+2uc6PU9DpM6dSV4xncAbTVnTEUGhcRqNrUdXeYdxCF5hM+KkNXZO
0lIEg8QdDK53LazQupuKcFwlYBK2pUGGe1to7bo9B816NG0OsVbCemHVV7kQ6A3KSlptlbtkmTcR
QaCbc5APnndWP9xNRg7B7ByUTob744KkTNOi6Bg51D9iDX1SCF3CAk6CvweT6Ls2liVFfO9umNzr
smG5SZcChHncP2us13mwTWCsC7USJAYMyoRprKwc+1Ax9xC0ACwsi/dU2wOxYqrjN+fJCLkenoAm
C/RpYNMASHWP3tg/m+5IQga/czLx2qA0ifdOnUd72yPLqbG3AEHCU6676WpZHs6vxkbK7fN5FzrQ
1s9axS7BiMcZi1Y0ELNjKiZ2L1H01LGwfqYOz7UxHYhgEnkJgZC0EFpikS0r+xhG6+ocP+KO+rJK
XR3UWdslO80Nv+kanBLToPuF5XkfG22iEEJtZsZfWPkuTL1bn1rAxs4v8lBYV3Xj37hTDVPWhBkV
omljNRpd1sXyACzikQT6aYscHMq8uG39TevHYt/2zksmfNKTGuorfZpFFBNqey8QB2MStQV4L3MO
zni+0lVpjLl9QQYlcSAksG8KiJ/btBwHQAvNS2pRaSri8b0r/OUGZ+G+dvMw4BamdGPg+PFqzP4q
ONwXPNdb88e0+e+tND/3L7lFuXLWuXbE/4apqwfcHwq7i0t8VM8G6ny4idfGu04XT9A/xa2U/Fkt
E8ehYcN8LnZbyvYdpajt/jC93fwod/yt7OHZJGUnmZ/OyvffyyDqOPBY2NijEIMos8WnqUJg6anU
5iusuwvcCt9E5gGvmro7UBpPMeH0CtCUr4zGGiHbmZuRWDakdH5JChJ7l2n6MmQeAVe5/kb58Vvq
VPvCIcMps1ljk3d2R0DFMcdoLiu2Y3lyXUmJo+2qMafqqAHlJiqTfzo44KtxKq7tgtr/FNvvkdtj
zsEEYRbYwLPKexLsP2vTyo+0RNBN23WxJuusPbbG2B5p/7fHnE0DlcvsPYMrux5bCmq5cIccioPP
d5tCHs8fSdDjOyEJ2ajmV90Y7qn9u8Des+pIUkJ5TNRHv386Ll56nK7PXy07lUV0/vD8o8My6Nyq
9QtbRb5x/hoVdBEiPkjHpCP/CdyP7iVbMvDSvQXx8Ahprz2eP/r9U9awpCgl5D+t/SUHvOkotRef
kBiyiuX0NjUmwFGj03ZzXqLVUTXaVJIom4c2PS38ypXeP1moB7c48ZegUPFioZg3HbTddTHCGGQH
SvO6rfdI29lMxQ3oBbs+Gt5QUw7+16f5dGVnug2NtpzWYwFxalb/nD+iTLYetSk+5JGjHxMY4Mek
chnFQtB/ni15tFGfHc8f/f4PQUAbE7EabeH0vRyA3JGKKI/nfyrfv00zM9/VrXfCC4nwno4oyFEX
unSRANwo+2PvFQB3otj3NuMwvJJTITd5lWcryCpgX7J5KY9z08SBTS2YjLPFOJY4/oLBRoKbjl8I
lLFBgHbLsatJMg+xvOOGDq2jCTNGfdmBJX4EIwO3gfapjRt+RTisB0fF0yGG0iaLtIHBF4+HJkS+
vCrNxD46voQly2ThptlH2+YX53dUq9PgtD69yPPntKw1GMcUg4JzSUfm4jR7ubszI8vYhUbB1UTJ
dhRYxbPVahz6j9x16oM3t7vJSQBDEZRGO5RMQseF0kXnlnZ3r8a7JyIG9/nDSY0pv22iwKQVuMLk
1By72GuO548Mh7WmA2IpomvdcdVmrLQHzXxJdZzaK9Sy1fH8z0jazI+PcseYgsJ2odmrW+L3b0Q5
6aoVIv1gzD0lcLOfQp778bI4CsVHCMBC7SlasPKvkcrsIR6wfdWa8jio6+RHGpfs/LlN2BT9b2/r
TzynIlj0rE6AAgD9tjxTnrzaXY0AzzcSHML5NzQJFnxlxxmEn9zcpCBiIhMO6my9o6xDA+jzBPP9
+gr6jgaVXizt88ganJDErYifivHezf1Hs+y0E9tQoBSvS5a8LAJodpGSYYG2iuAgZqK0jLcG9zbq
ZEmk9Zzv+0a3grn0ViVNKeh7uEPS+RVsZxTYiUsjvvsW22FDgAUL7WaJVXRw0+0LbKfk+MmNMwA+
GenlrYwk6ddOWhg7I8KqNXZ8LZoFpGOedgK0usiUrWS6ihINWlkR0XYj2F6XgVF4DFi7Zjvs8pea
VK6scnkMe7Gj2v5WAkXPZJJRkxlv/MQ2A68gKDrGT+D15XVBBOtmdJfDOGjVpr4fwDuvBBiruxn+
9cqKmNk1y7BBMWtf+8nPkDXDZakFtfgBfEA0sTIijz6ZljpgZcCDkpXOWXjknkTGLDQXZCYhiNgv
hrSvvI7thzfLY+87yeq8HiHMrN6RZUuU70AUChF+3RZUvRFkWHc34WpaWhYUERqlRrQXlkA3hW7+
FIN8C/PEvtKT9oKV3xwbl+YC7jONNBMdTWHftC+m9Fn4eOa8b1uqzo5K9RupCk6kgXHSmlvDZlHD
c+ZthKKyJkCH+tRMwdRfDqaTJ7tp0R416MLbpa2+nw8XXqBxkuQQY2z4KpLU50jcwFgoPYHVeixZ
IGzmpZeQFkq00b7XE+lXdicRdSndzb1h1wLy37LwENWWwDNyJjCbiilGFD8oyH87M1401mBa0kJn
o8IVFqV3GRXZS6MBFqLQtARD5VAQLwb3CwleM26VpIyvJDULkKvC3WU25U5g1bydaph2Up+OTZFT
4IRGYSZ+GhgARIIwKgA0lpZ/5GYhNgd6USWJFeuA/AlDS57dLzBYd0UbgqwJWWh2MQbkoUS1eA4v
awzSbFL68edzdf6SnjsT6Jbuw45fqSExjqIOQHl6kUu2qXXG+pXUGAgdxBNEcR+MWtMf2zy+deJx
n/sQyJ2RfK/SMby9PxkVggTiyBifOCOejTIGLvzseE63j/rnhgyMI+jWN3hyaSaGAHESfXrVMJSn
yE+sWyK41lbpx8dzF1HYhQkXPKaoBhQvc1rGnWgfzuu+RLMaKsameWg0Lpnbimf8CeNl3L4YWPrx
cu4dP1/2WdS8OfY9RxbfdDGhTB0xiX17oxdpcy2i5rF2cCskqdsENcT2aXLvjdpIgnZ69uKxC2La
CjSeCZBBDy1E4yNZtr7acZjSuWQLIAf3UrdB7y72pTPVzX5m/7jyNACoRVVRKYLI40liT8IIo9aI
u3O7b6JiWPeYMR+89FRBHAeH6WJlHMtAtE4XEIsYryc7/tanerQlhrY8jODKyXIvbxK92MXNlO5U
7tc6r92PyrHBFMfJNibCO5DcQqQq4EvQvvtMy9kI2EWnDsXN2uJO8d5zKS9k0x0bwkP+eiVqqpLT
7wtRNNM4SdE4AKtlbkeV/ql6klmTvdTNd+lo8tIxPpxJQx2HE0IiUBqGG7p1/QaoNx4NRMiVV33o
VY1VJH4F7xeMTUGcm8qOchL9CwpEdJVWtW9i1ghNG9WMlnIMNLYf/3n14/+H6PET9+Pf8UP+N5ZR
uHr/vowSVAV65Lefqyf8xo/qieYaQDqQWwsIHwxoNh3/Kp+ob9ke4Qmu6wBPMnHs/nf9xKC2ouyC
LCXRrIP+4Lf+WT/hW6bOJoZv4Wyl1SH+k/IJjZGfhqJDB9yBFiHUy9kkiTifWq8lQZuh5y5NMPvs
lSsdVNu06/X5NPjFpe8QLowsJCfiO6KBgo7xZGnjTicO3u69KwKInkv4HzMgmuzDYNoz0leNKim1
hL2r6WvovJDGxgDE/rbx+DFezHHktkkgW9tf4iK7JHJl5/BonH1772CI6BodEhuIanQ95jhTRWjW
A8hqMWEaM/Qbmm6QJb0r9b86ZrsI+uhLaMpNmxJVbd+SwLaqYlYzvndFq/lKRGBZEUVagPjcxLhx
YOKWY7sycaVg98aY9Tb4HJLXbfFHbyRyIHUekkpuOusmEfq6KOTG1Al2rtDGEKdnTLuRIxpTpG38
lpTdVp0RdTTsSwJ/IceW37ZY8pVxh4xx3lmwNfHa90W/VV+qKC5bcdewzKXoTrK7byynZaZtqCWB
b36rY2ev8oSjuduGVh8UTv7Rl/MppqcITWgANGLC9RFEN6q3p8/55WjiPuMKpFl+pPF7hPxYkeQA
iF4l18zliOnkx/GZPW8as6TL2a7M+UQBYje62WWGXbxZHkaeta7W4ZrlQqfTW6fZewKWtzlJ0+pt
FqlCgnNtSdwUxRD4WbdNgKMjfA3UAFFvt+3AYngfTsHugVMNOnArcHhN9JPQ1ZB0pa91hgaI+606
Azn5R+czKOQm8tPjAloFV6GrWfvaH4I2Jw2lZFOUD3TZB+iGlOZnzhBvX11BdQpM+qjqsoUyZEPw
442qCyR176q2OcGN3OqNfjPBhldDWF00z+I0Rt1aWkcJUTF3iZLlzVLzW6sfO78MdswxkRv169Mo
txX+HTWgx0FCPQCWotFFJspp5hTyY+qiGDTbI/dtAIfmEMiq3i+zNWmw0PQI1AF+eqVO2Th7V63G
+5fcb5AeEhgPjcsqUrsC03hshuwSJQ8aZ30ts2/UcoLS1VUhYpUVr+rQJm4YoyHxlbOjhtv5nReE
MocT6MDscgxJESR0nSwtnhnzrpQw73i2xmRryLwPQElsW3CXjoF8XtvTw4T2CVK8GgKHOKcX9bNY
JlZqmKhr207faE6FHZBOznmH5KcujbUaKTjNbkp+MgPbBkIsoHN3VNsAlrOX7kL1JO9uHCnhfuC5
sZ3z9VAnGYEi8AYo+w1JyFxLPyGmq84uU2oZ5yMUw8Yfio3v9w+YkPYk8tx15rhb2uiEDGAdEj3R
+fW664fThtAKUp7jV3VakgQcIFdTHdRYcwLnHhoniBkVect1UFfPc465SdZddJHn4DE5cbhBQNon
R3Vi1BtWSRBFnEIooi9UtDQm3Ct1kksjO4a13FRiOsV0HAasEbyTlD/YYt1XR5jG7Ya079d+puDm
W3vNm5+A/G69kdvQVGZKgk6iuypPXjW8obnMP8iEu62jB5jRp9EfHhbaxgUXfeC2Vr9ZcPXg06M0
aTc958xwnrupWMepfdUw+DQHdavRbNRdpc6EGiCFLrfq1c+XhTut5SwUYXYJn/OUjw7u7j7IbU41
B+wx2QjmoGNddzuboFS8ZQa3VCo4aLME0jcH9GJeWXSfiugKij9tx+RYWOllxJ2IYmRjs4IzYntv
R9/USF0wHWbc14ICZjbfzyNwHzDgZf5W5wnhfeO6ZK60GRYaE9xEDgtxeUepczzMbhYDWOeYa8Lt
svxkcF8Ba6OTlVJK4UwwoaiHhc9laBjDQNPXcTivO+ZIcJKXRMUeYzWB29a+WbJjO8nNlPdr08Z/
eKt4dDSw9mhddpo2nQQ3t0/2kjqYRY1L3nhjcbd0eJCt24HRon7MbZanOuYJxP/qD5jkKxO6sikc
rLJkhSpLej7dodN+Za0JPZFBVwOZmCX9Vrk1cyRMUXap3rbuLMgv7C9NPjyAqr40SmsH3ohAKpsG
NxMm6OFBm94MXl6dDjuKP+ySOXVQuoTkVLMRCokKWU70Jr6QOXHK9OJSnaHM32O43uO1/uJ48J35
ZWNy9x1kcPU2Td0HXKUF00AyZXxMMmtP6e1IkvlWjTT1uboctTE92OiwhzQQ5O8hcXmQ7XxjDMap
nKanijVC1JaX8B4WfHTCxZrJGc6JxG6n7sFmRlHvPtfTtZFmm8rtghLwnzqAVs27dbYtGja+3NNd
ON6dT27h7H0UyOS6R056qcZt2CTHiKZ0wVN5yBaaAF+NjBgHnsZqhmBZRbCQgySWWCoK26CxgTj3
dyYLiv9b+eKC7+aHuX7/x9/fqr7s2vnuPUqq8qcuIF3fX698y7/dvdf9tzx5+/y7/1oDi99AVLFU
NX3QcsLjVX90EDXP/E1HVChcEC0WWDZlmIAi18X/+Lvh/+bzWz62OEs3TLB5vy+Bvd8c26a7SC+f
9qLuOP/JEhiX3c/9CcdxeX2hG8LyWVrT0VQtxj/0JzRLElXYFOMG01Bz0MvsyccAEtvdAP3OawiU
o3noF2W7kq5t77JsKlZlqXOzORV+igyhaszkQvyFfbcEJsENN5K9Pi4juSYE0OWua/ZxoVW3TQGa
YQBrNBXWTQbKH1I5uVWzzD4cnw00KczOSsP9f9FNBNw4VHPczoLjMnQ9fnHntp+WEQFbPx4Ho42I
Xwe4XujdLory8VJa44WYOsQ1A+uxOI8aOMCxdxpnd6YHh5oMq4i5qiFQ7PqF1wa8o6jPLOT6btCo
0zUY5KP4m+6T5wDrn/eg+p9MGCHtD7FfwKyuXHMYSVuoSxoZS7PqW/HVq7V6oxBk7kTjC9cr+Ptq
9jc1Dj6WwjbglxDm9bxQTKzZnJ5ftRmIPyspC65dRMLkWbo8ocacwlr9KA37G8/I6YaUwmdsCAQl
DNeOLMn5lN5N4ccaUlywmdmj5kXyJZqXVdgYL1HOk5FEimWjLuJi6MkuM0II9suR4MN8XaqS5NRW
Bzv3apKjlq8I2zSMkzQxzZJHjdRaRL36JW2ahCaV+TwuKAP9hD6q3YPydKHvZ8jP1lRVq1We9Vho
8PFuwd6yg1jGJFiWqzbxrYOfFJQuGzZOldHhwyd0SbpLtAtBSJd2bqxRogD29xC79v2d0/TtptAi
GkTeDaDzYu14mbf2fCX0e2ZxXgUzEajn/CezpNCMz59WhTAeaPZVzUNdovyg+60uOPYvr233JfCj
ddzxUlreaOse1j5yWqCv56yApRTfrGgkQYec94q8J4Qw4XQ0JvMia8kRcdNxZZaOdVjyUQQd8cWs
yFTbqo1RiYUyQRtIxqxqRwKP473PT0UM7DRKzfvQmXrulPlLm9eXYPKqU88SA8ByJQKyx7tdG5Fq
OkUXiVqgE9wmAzzSG20Yw+uSaiD6NKhvgs6IIQlSWJYMlaasSKGeY6EeICLIssxZcQ99nRdlmoV8
wEKUkXo+QZMxViffWZCu2TWnmDcuzOzDzES/J1qVmrlVXo55fUPOzQXBbOlF6VspHOFOowfNT6MB
S2IKszMSZM770/mMSZV6SVD19flMQoRNV/hwiXnzfSpNXikAC3HGtS1YAoPRqX0vXbNcDwbeJ/bf
m7HpzjD+dh/3kw1cSk+C3lh8Cv7d3WQ2QHrL5COjkXvAenfdLPW71tDS6SAYn2J8JyuNlqjex2Bk
1U0ZMVetx756q3KS2eah3U4d405G4Zsu6u5Q+xhmQAdXejqsZvznF9CfNhb06bVD5TlIptHf4Jcm
fGtqdup7Bv1Tikwe6O/e9Df5QhAFWPhkE46ms7YWDf1NVCTrNOxvPdVts2Py+orSlgfRKINYokko
x+6qFeRXO5qvszklfODJ9sj4MrT8Xo8qInxVVsVUs1hVtUJ4WzLF++TBTWN8tI7xQEiru0ZFWW2q
jJhn02BPnpGnQ6Vw7sSxUyPZFZTqmYLvtGjUCCiQQedxb+tqtJZ6KoiEY6CWBNp507yhQ8lXQrwd
HfX3uSJgxBpq7cd8UMYoj1xuoOB8e7izPHSz+K752G1Ihn7BNKkFGoFPNybWPpAUNJqwu9+1pZOT
mTmJgAXXTa5n11qKLAzXXc9aL/16Hg51W7JliZqTNZRre26zteZO+JOQ8p2P1XP9DzbS7+fDJWT7
savoTCSOzzrSybwVEmmDW5Or47p0mlqcknZmKYc2JdjI2ZwH/DyoeztPbyiTJ6ximSaZ9mNatVSl
XbvwWb5+aIMk9RvT9qlIrv1iuBpibq6ypLDYtlMenIe1QUzMznbnO1/rrcP5ujUJu9CyQ/5MkzGZ
552G+HRPz/KuX5L4ELvFpa7+Ptl4sDG7cZOVIYRO4V7AGmCDPHhP5zNRggkZwdAno0O+nQjtANLM
4XwQHhv6VTS0WZB1HrX6vqxXqHxRgk+AlhGPbM9zhzaSPaUR0ZMWfhR4fk1fDOpUXNEaGkdI1F6c
n6oCzE42mRTr+yo+JCPtpWKCe4RPAyya3oKkqAZUFjTJwpl8qQXDaONqr2nf+5vz2NLsdGVU0Bk6
aRBZrkVGMHLfnRyoDszoYGJqew1HSf6440WBHMitmA8iMqmDWdhcnjwPJktHH0qVioWqhj4dU3Q+
qV8PQWAL4t9jfYZNtoBVKuByBj1VckT2W90ZSrhlS7N32mit6DgEVUHwQ6yvUlCKdl+gB14JSSPy
vGhgmmDbnYodrJom6G3zeqbWv+36tN+wzWmDvJmtjeP3NJYGaCOd57/kRFRufNbygUXcaYcLMUBk
120Xx74sAY8eOuGwuW9o84dF0+w8MpPPd1FH4gI7h13pa8XObUD7ycWw9/S+AjOTzbUv53SVluGJ
MpcICsN4Ccv8mQYW9/YSf4yhHFG3e3sGiFIIFcx28lCng77t9Br3vk2SmoHZGY6EfYhS5Ki2avs2
yxpKsnXwwuj70jQphv95ChD0Witj7kM23mgOsBtlTU+xCuQ382i5NfKcbgFbh9wJ36Yir4E0NYAn
aBRWWkFQ5dIHc9iBnMRUD2dW2RSiL3QUCd6qaL7W2CchaSY1gQ/EdfiEa0djtPBwKp9EY7/T5/ZJ
dGdlENUeA815Ro1NMo49jKs4Svf1HNLsV5fALS+siE6yJy7SEI2W57S7blYmCvWIG9RzIJtxSfc8
neb4pvXYhAmXG0WlerWhHd4XAAoJViDlhhnkzmXmDTVof6ZW71HueQeo6SXC/8fUJJIlbrI3aQ2A
jOrlKTMi87YEW6ZKPFmGsivGOrILrfwiNnKWBksZccMCEDx/auFBhxhwAFjZnM5f8dUIp9EAkL4q
DmkEIFEnzNLiAfxkw9w/LGpGreOaeS0cKOVoRJ506V05eGuwNv9F3nkt562kWfaJUAFvboHfO3qJ
5A1CJEUgE94mgKfvBVbMTHf1dHT0dd8o6hydksifQOZn9l6bHeO0dqGMooaKlKqe+AaRaFG1Vig2
+XGtN67Mfz6HmouNBR5/BylFYL78jTlZRMJzbsi2JeHGVgHntIvoxOakCtqRMD/LvbFrwWiOz3nT
rJWbnv7VRj3lkVn3Ow7QrW7UOwa2+QfwHna89ZxGfo0op/Bf/MXmbxCP60ZoK2v08fSjbz9yL6oR
AplmPPC5GD9//lWFP3uB92vWPdp/vobRt8VFtOhS45TBJ4o8xrC8jEk7b7r1uBgDWW+W6T0ti4rR
jjomlv0uoSGR5TgyGcofgpiP7+dSh5gd1AnqFoKhJ4tYhgY5SFjWA/KM9UeVafm0M83s1V0vUb+U
fK/2feJ4qM/j7lAnWhEtg+dugwy8q2zKYjevmcSWQwPisQm0XWWfkZSc/MKDIGXjJB8dFuI/31tn
oUdnupVSnBb7orlUyVIcW/dojOvflmiv7ooaKs17ICljaGnMAskvdqOK24axeBb/IlxyepS98csP
EpIJFNlTrcHXnMR2EqoAmTXjBuOGERqfwVJ/OZUxHeYJbyDL7ChOUI8bPYvGpfGKU22Oa3iSTqQ7
GaBD3/T0YmvZ0rhwRADPio2eLTa0zk2+ONPjDOFKSHPTj+sbPq6HGq+iYG1B3XoD32fvAzKjAZu4
Ud1QVuX+OkTp37K+fXWphM9L7z7NMWGaMB/2Gma+g25DhRDZkIWCreZBr9U2Jr86IiEl2MZBSiE7
FmjplNjmKSUlM+VHzeIGBikkQFoUEGjUWs+3SjE8XZuupCFuPl9LdCoaB93yz0Pjy/ZBEKMeyWJh
pbF+8YUKyKNN2wP6Vmo1DZMKCYcHqdUXbKTzzh4QNpSOu7XQvERtzfHEkmCrKP3Pel1vRqNfNgBN
gi3U5GYyhmOWUyRZTkZyj6erPXixQxHw4s1QFbatmra0D9XZrVLW9ffWqktx1fRVB5LC1vRAYbBB
30xOVp9ie37nadTCuc+Ck1UD3CyE42PERzzvBRl4obpOyAMH4+01IFjLPHawIWs4OObmZplJexgx
tyLEK9uHbKnDZUIgYoC7uEJAI8pYxdFATMKlb6bXshruHSgfJMVT98W4TskO45XjkQMhmA9/qo4A
B9gPKmLl89RrctiRiKSoSorfCcmm0Gyq3o8mcbc6wBkrAqKfJ+PUxq4WdZ6PEHe9my1n1oinwReZ
rJQit3Y3reqeE5/XVnXNOwE1bKJMl4z4gLh6ry++M4eeSqfrDvOZRIjRSMXerKfjAsSP3pxiYDT7
B3RsEDuQtGztOfn4OWpUO12ZzfenquO16wsNT8fkaGGLaHu/jMS1jvGfBiEH3ZiHhiCx914xgttK
l/uf03K2BE+5NrSXcnSPfsHP0fT960jxzpUwXvKmY36c9drGXoBqSXN0Nq2pp0S9MqTPDZYRrU4J
q6u3WfbtjpZtZPyv8mMrgQn6CIpDbwRwVfhpf6YHQCy5yG8nEQvgHW1TLmI4VJYgNGis4lDA09NR
C4e6XLLHNDDuxxncsfD5U/OasmUg1g0mMg2PRxK4NXyPSJioMRoEs9W2aHlOfx7WWqIkQQ/EQQlj
ZhosP/ppNH/erSH3oRUK0wUj1o4H3Hf48HlmnSLpH/2jLnnNyHgV+1nXrpXmgd9P549UrIViQDgS
LtgNfHx/783lDqRzC56Uu2PU+AIJ2uK1BLEYzH+XsQk20uxDx5f5te99lCMBAjEyjYMtAVQkQptI
bdjLlQN92bLYoCrxgHhx+gCqO0DQU4mNOR5LQ3uNW4MvCJcP6Cm+1pQpJgObaje13MjSGrbFNOp7
CXpVE99WCabQ7pfXfqlhtCMhjRmANoF6lNKcItklFsoVKj2YPRAKAE0HjBMqH6OarSNTXXXK7ehn
OH3s7zpXN7mG4arY1whhMF/GgPKcVKcunBn67GsyG8XauEqkjWM90WdRLm+bhEeQqn5MvYqZC2DB
1txy2NKdjcMMyIIUXdks3Lde+zAo/PZTaT93NkMUjBoJYTMOT79Ggnvs3wlPsQ09kTZF/b7exj+n
24CNXDew6yYV7Yc3ZaGZcwc4DvWLs3AjYkB12HRhTAZl7/3zlBRQLE2fZUGpOV8LHU2Jk+dqD9bB
EDrX/HqHx5hNoJApRLG2zedlQgGCmrMxuioH+IK1FfHzeqIaI+QbvgHQCtytgScD1DwxDEKLYfP6
r7zuhkiMwC6q0l1mZHdsDdc6lrdUq2saBOYizCJGN8osI8qD4mgpmxqz/kA/wwPfcfhlveuEwJt6
Sh315+cjqQC5IuR8MmLe9KQK7A2r8JkaS4ew47qbtLafEkQFm/VxcANIMBxJ/N+Hg5w5iYM83Vs+
LeHPSdF6wx+TxEIu0vufOQvXAGcbE0W/5ltIx/K3gujI2AcYOIcTE495up86WR20tILNQsYV/JIo
UX2+0Xrr4+ddoyWzN7z/vFbfgdJijBC08LX1GQTNN7jZFx7Snd0QSiYm/XPAnMhuwme652ACwowZ
ju34xzZJg8r1GkdZ9jYxDhDcTkNRfQ+rrJDl/3bqyEYtui50JgMUs9jaasEIUaFoRLG/8WYY6U7T
+EQq0+SVZXsUsXrN2HfCEcTTXm7auHxBYdV303MflL+mpSwij4Al04WymHL+cPWQhQjK0iCQCslY
5TEbKZh2lhO3yDDlB6OaszAgbwv4T/dCS3U1m0G7IapVkd47CEDXMSYp8YyH1BIDk3Ng2o2YIghc
hV7exkNUGDBaq6bw9znv0ZKLdsNR89YPheDVlVz45RfWcg08FKwNg3mQ5mtHXbBOrCxd3Py63apC
Hgxntg5e23+ZhuAtYO2SzjwQBig2o2bcK1+8RftVW9kBzxsrsfwax2g+iyW++Gr4087Fk6snBykO
9sg3bwmwihhxhw2TCTbRWTQ7CAw8sj1Z56stLkMIRDCTawG3tyj7qLcz9qi5vzYwgnT45z7trXMT
658qRz3rWBD5ORh7ECx90HqEu9S7IXvRrZfG6k+p1T44up2S5WWGYE2Y9Pp/ydsF71/7byDmvr28
RawxmCzxl0PlMEck6Zm/40GW9T1wo2gylt/ZuFBxo0LWkHBHgjKvbcB6zMZn2wNy0ex5TWZ/9zvh
htXY3Ko2MDbEpB0Sg+1+qt2A7T6BNTKwx0reMPdkpgK78qAI0G28D8ZB2zTg7HfmZ0+5h9gvH5M5
x15JnN7YLzeb4gFpKH7+fDBDl6GOVCR5i9PgjXjW+v3SuA+8nb+Mpn5pUl0dh079utGxbN20/1vU
2kOR+oj8GkTetQd1xUVpW+C5keMLKZI5UCJ+p5mGU28EIKjUX6QyjPHahumGSKMl/t02uHSpriFw
lw5zJ+F+MyE7g8h4NYQ/HqX0DlPDQzm01R1ITTMM9PqBMvMhEerFTbzPmmQC2vQT1fDV4DNTNfjb
bePIR6sZ0jDgWHc1ZhAq7299gFSzSauNYcGinj2K7sCyNli/7k1vupdd9zUk5l5U+XNtiT+tTpRx
5RjUQTwN5Ygcseib7ZzLczE79yulDCc4wpN87iMV8yiOEGRKikMSk9H8sYwFCmcBBoBfcOc6vXcc
ZXVDvoqLoEw2S9IEx36IVyUGHvZCmXs/LX7FRvNhqU7uelT0tswpXGguupHUkBWHGAXcD3dmWc7H
sl8+ud/GHUmqz47esjO82dOa2WN6cp8VForVMtusAP3OAsTQp8lyzMd2uSiR7mQ3OJStmR8ipjxq
lFwAS5EPtvFsha3zuvCqh8ZK13F7mgG7tIgU4zKIVE3JEjTuLnH9P3YLnb+ZmofZzO9o9iHpOSR8
jH5NJgt0WzX0xl5NvRmtJpPNQD68bylM2HysbvKuT4ZzaS2TvtkCmpfr/ba8mflQAKvk75vsjBqs
Hm9B0t1PyIJIjkcMP1vGqr3/zdBxx6kpN/Hg7WvTd8jlG4M7vUBXgGFDhk/5kjO0Sknlta3U/mUU
/tkf4qcaFOa2HmUWNTIVgMbSP2AjssuSaHv2Ag8JP62XmgbzHmvgsQSwu0v9IoUOXL4LmdCu5kF5
7gFo22Dv8QVo5ASY2cnpFMMWkT21PLuD3z7+/IMxgZnT21xtCUB4MnBHRIhCk20qcu13O+bU1okr
t71fG/RCZF/72p+B2/VXZQwHa/GYDzZU6bHm3gPO2xSgaPZdQHC8YYv8TnbiTS4cml5bbwAV/Lbr
mtoGwkPctXbY/80sH9O9E+NRa9K7lMhCjhs0Az60PPLgJm4fCOyD9ZnS//IA2H6CKNR/jS2Qvty0
52D2BCO9wtia0KA5WaMqQEhDLOauQZlpTPW9BgwqVGZg7dUMjGox+j+5gfygGr+5IDGw2uwJFBlI
IZF2ethN9Ayuv3QoaFkKzday+VlHUZluNL10dtk6mNd0BN6mYOKR6zYAPudXlbJkUT/Tx1Z+d+nq
7wOYlTrk363D8J8NFi9IgFJjeayzkp3JkO2NdTFG7k7YC0GO69otGpIaLQFl3GldcEjWHdIckBWi
rGh0sSE4iim7sf7dqqAds47KGJxLPd9aHJVbpLncWLPEjqxPFgGIs28goQcNZzIbmfTO2KGiOMa0
W8FaveIK4cH2h1ex0718fl6M6s/i0keMziKvZVDuNcgcu8J/ryxUbD843TV87yAgUiKKSj8BEcX/
jUTX+s87YYvFM/tqporsrlcF5r/fCQdN2SiyutT2Z0xfrDd2XGp/lyljEutqu6L1nvGwuP8cSBQO
MSG5qiHsCR7Jn+IRfFOBloFPiWSDoSZLxLPUzl1ctqpiKo/gNlwZW8gnQYUbtmLf26DML3M6zeC9
ama6BV3jchySFz1lovDvlvX/Hzvcv0CB1q23Y5pISCFmOKRSOP8iQiaz1aXjt5rtT+fbtMOxdz06
RMNiI6H+Dus+xdbWGUr34ONUVVQa62Q3jxKE2Ri+ssdidJ46MrpQlyxHjGH/zZfo/Efn+/ol+jqQ
uiAwDIy9/r96e4uRHdTsmhUOcz7LtLZMSAT3+jLoJ7MkWW29iRP68gjmXrXDJEsX2rKVkYMV/Prp
BSoOD+bymFpXtr+HnedeGgWfrNC/K/ZXN/9ZZyp1IIn1Pou/aNX5CWjNu6u7J2d2sT5QTJdmk0C5
7lqGPSrljB7EXuVFFnnO/MeebO9MGDeUxEw6Z4/g9tRxjsHoVXeL+PzZos0EVROD4vsb4S/65kxE
r8GhO92jLJDIGrm7fzYvfMwRhh/5T7Le/8i3/r9Rub1yzP5r/Ur4txT/Qe6y/uf/lKxY/2C7gUWd
J87QDQLj/69kRf8HfCpn/S0f4r4HLITX5v9IVsx/2IhIyDoDJ8a7Zf8/1bb7k/0YkO4FwhcPOy/b
/yCr0bT+5c3wzICvAs3Mim/0HO8/vRm4m8hfIS3YclDcskZFAiXIhaDopHiNuzfJGXXo9My6ydw1
b0OOB7rwD6MtA9Z65nODbZLRRMVhxeULTKlkwupM9gsrn+TqlMlwJlYUf8ZQXDmy7Qvun2VJguvP
Lx07V/j4+aWM9eA6uQRr8z9Os66QBsbL3ywLKkYivXciuDIKaHcviVk7tCjja8LsGA0k//Tz7yFU
lWHv2/rWGSBqtYXzFpiGscsZP51tpWUbPoNX5aubAvotu0WegnKlAY9xZ26XAhG3bk4v6ZKxgJY2
0O+KjGqQRF7kZO1VsEOD79NiLMp77yxjwU5s9JnjCNBFJLqx1O+DI0TJ5EDwhzh7Y/IWt6Rbx4Up
r6nOkgCT195f/0nFiBMmPOd7vnR761TciU7tQj4VqcauSxhROy0Pi4dBw5dDvh10g3Vb9meuHXGy
Cu9Uj+Z8Go8VimlELBtdqOkiTf2kwXfpS6Lk+2IoOT8o+2oUj2N278xTEfV1GpzQs/8mhCo9JgL9
kafF8XPTJYwyF7mZHbhoOSb5DXDUEM0mqdjxU5XLv07cN6eq3IhcenvNGj+dMt12rF85f1yGaJ2C
kVkHH31gWlRexMSMVkoWkvyuZ1jEvi3hlKYu9oALIzk43tM62Bm7u9Ex1Nsyy61mJF9Zg7+mUg9z
6cx4AT+Fo8utbDjO8rJlSBOLcjtg4Nz4U9ZERgMTWa9I5Jogh7F1P7pYE0N38RPGJcXeMK0C7HaF
yInwjK6wWGjFCCTSuR5OWpq+6eb83BZMaKeqy4+iKY52E3/FdX6f5S2pjHXahWj5D9WUXVPC/PaO
/yCs0jwLxpZjYjx5M9VxSzoOKRfWfs7Ta+d2V4yGUWH26EaALOSpb9/h994N+gHhjrF1yOTaMT0w
SYnOCbWYtAMT1Z2uRuf684sWBG9sJcFSJrgB51KHsHaGthtHRVLcDQm5a4VJGE4QfNpdZuxML3nF
ZUsq8/pLtUyPHXz0ndNiSyVrQDBop2VwxorM9ab85doi3uV18uUAK+ZBKT5Klp+dWiKsS5iouSlP
Hnga0DV2uq2rekuXDgrF+iaWyD9RlyTRYh0sDWR4hZ0tLCTNBs0WexeNUZxC4ZsQDN84LyXyX7ZO
Nqr75gXRoNp0jd4cGZ3OMtHPdPglPloILy0BxYnmpNepdMKm0fVTmSTygt6NzDWrJtCv9AtCjfhg
raXsNiklx557/2tZI0eR12SRSJQdoqBZSl4mMx2itrZ/ZVP+ylcdwzZX/JvJfq7nVt+WqH5K4S37
0SBhSO/N+GIY8baGsYjJMigYSVcOSob8YZlKyteA3inNiP0xxJrUEct1mRwpNRZ4Ogqs7RN7JDmX
bM+eh1pQb8nk2mjDcGcPCEVI0ssiH/akg/2hd8rn0mxPQ2Oau0aPI9N500WJwX3ZG4Ne791gPuhd
KyIIQQ5nDrO1mJJo9ACOL/XKWsKQEerQukNRT/eaGInGYjlOR1q+Kdt4tBz+o8mr3ntmIRsMXkzS
Yx8mQJeFrdY3iLILNtg5R8EaldP1BVGO0KMrYql2/sR0uTO8iuXnQBJQ4fHX6zDAOnGEdQsNpMSm
mxPKBu7BHKJmToKoNHPq2zw+ZIb7PdltsHFt/saxQlNcl87enwmNK1D55gnfBMmi7GxB5mkuZSmI
sx28NRzprA2h/QMcgUlB+dLYTKbNCz+i7DAZzdGz44dUlVcaBqQsfv1a+Nq41e1V386OAKD3pqQt
X1ljWdZYUTHA4cuL5APochUiZ3BPu3JG/zQhsNtmVvGEZ4DfuFpp7UW+QBZnBHw5+g3UegyMwUUM
0ycR6ZFEE7ls3BAM8ZKkAGBMou2ylpFJQfivM2SvmeWJTV4lDXNnKxTFdNdmOahOMaVMH9kiToRT
hs1IO+eNtD9Z9k6STh+lC9aFktlGamisrvriI0MZNcQKwVXp15HZUhVLAjnBJz+gghHj95Av55pn
VFAsIrSeNqonaTzNnOVYWdaTPyM4SAG+T07NNoq9kBNPl7SMf9ktAnzfXZ6qEAzvCdPsjjhP46kz
3L3ng01H8zlhJ8b3zmet7fzhw29VyeJbPFY2+h7XTR7njD8ElS02HTY0en2nUhPUhSEeC8EllXnD
OfM0tAYe7p+Vr1z6UJXy5IZr/pBYNC08akchlIoMnKY88C9WY5QRlyltPVoOA3F/K5H1WEXrhtYw
qZMoXI5wTe4UmqWdyzbKZRW3yVYApTff12ppGPc152EyiBWzx0dLJtM2jcHQD/agX+xmtdbYLO5V
RXBSoe2ArtISZxAXq6y5k17zVSHo3VgA5Xr7EyWHxbStG/elcC7ewJCZT4Wf2jzhOTX3yszdK96o
SzPBewHQGDI9ImtsRE8CuRu7gKueyckeEZ15YJ2xUv12WATnjKm0tPjS+4nEqbEsNoFMgtCxx4D8
r8ZC4ZPAXBc8jX5a7aWJ3t2Df5va025OFuCZNYIa+Kd7o2c+wozk1whJdSeLu9qcknMy6LcE9NkG
0wdbe7iJdzK32Ygt/kP6WVR9uSt0ApbAiZb7BToxIyJ5SYwe8zmJqfzMPptxqNkXwy0em/mMPmrd
2kVxQFacsRJkMJM9Fmotxj4LZBs7odufIqlB8DEea6vq4mneH4/hEvGgbnl261ud+n+cOrlK7L7b
2FvmneOO0C8mYKBMePNtoOyd2VO9eZ2wo8mUD2xd513vNS9D1t+nfbHsTOljrdXNl9rjJztm02+9
42owF5o3zsual3RotpAyLFPctyxLI8NR9b7grmPH1P5FDAHiQxBFHoz+rerAC4slP9jxKlf0Kj00
jQoIQp581qTKwoDK830+oibz2TAcu/mO6se52I5+b+GYf1gkg/xlcUly8f09I2m2EMRAbG0LsIUl
UofjpHj1FgLnhi7fyrhgRGyWz32GobuXcFT8cpNhjsTcS/ic4Cif2+UDw9/LVBjx+jK/pbnIdogG
jI2N4NtmUHSVJSzB1NF/VUAZilhP9kVsf0CYTjCFM1PqU6TnBXiTcXZCaVbmcfFWz4pPKADCgy7H
LzHReTCdAeOyOCTLMWVEi/bQpMZD24jfdpaT5he/Y+3xUGPMXeg5WxdM4GHK6ndQ+AR0KG1LhQ1N
WXdAjli31qSeWTL9ZPfiaRocRJAV+uR4CDZjozRaZMEFYY30BmP6jJrr1kAmZETuZtFSy+UYVCUr
HSampllO1KEMBbRmMfdWUx7heHygK6c2NnqsVszbWpk8GJIpvFBI1T3LjQwUvkQykAZTM+XncN/x
vV2qZRAHLD9WTwCG5IuuFkgC3poHYI1XkJok3yXzC6uk/oHtCpEf9T1nj3kHo/5WJQjI67gnUgF5
Fh7B4MiuREWatB/i1h8iZVuhRxpPiGDhuQl4NwceAEJ0FvfBalCaaT53CCOXa0pYtfBBT1BdbJzM
f+yG9FqgDFiq1D06u87QzAeVNKdp6GamzAxH/PZXaeXGg15seiPuScaIv6TpbeJ4ahGpDB+sR0hG
IYhHVtYpGOoKL1VK3mLTvOSiPJtZQfbZgjW0ZW+d+uIR2sGw9UccT5kn2I4x4UtdKz60a4qUP/Kb
qa9xHUzC37YTOO552cd6Q01Rlp/LoPyjFRPWDBSnWbrItpEVlVSVLHiGv52y71XdtjQlyEFa8qNd
vph9brcfhdbnJ83ZdhmJkQFrn4rWKDKHYN7YPds4nRzXDZmOCAGL+WbGk9x6i3cUBBpEVp0dB0hT
52n69AfABjDzaeKKYU9V8Jv5x1UDzhRpLc1BqfWvnQfEI63WRX39OIFTizIM0ZGBNQGDn1OjdziO
HmOXqUMfAubw0izLPaqTaheXj6LTjWvaKWdTcBoOaH6eAighvaPNX4l7P3DVZqYmP2UQr5wRioWu
gnKjZwkJSw0KxBm0YCk1NCsEEXF+u0h7zPoqk6F9idfZ+GyW3XuTgCzGB3gV0FXDUdeWfUvTeptp
ry5BOm+SKSdbqhgPlADuLR09l13G+ku/4BMgPCoqrPlt8K389vMLVA9iDjVGWzS78y0tF3Nno+sM
WR/rGg5ZLbYATdXyIYP97o/mIz9ogS/Lg/STrLTxolSnWTaX0lW/k2IlqvVbFC+MTXvSMSfnHWSq
3NHhLodCc6n6RHzfzisyCoDPpDl0Za76GKo62SEoGFuihYR/ybMVDBoTxpeh9klZdLcNjH9Zrvs1
dH+erHC51d6rq0/1QQdizIbonNcLVJS4433GL5tSIzR5vsC+RaXAYwDL65UC4woktdi5Kn4WGYQf
DAfZdradveltjb52gJZSxrQ+OysnM498/1kMJIhrTkUgHxA4zeQVq4otiznt3MwgT6PyjmxvQ6hO
J5RP12l2oYOY2tFtRzvqHHbcZp4LqNxxdyTgEWE8gvWEgjYr3IvPInzDC1NnbRmtUJYNqZcHszKc
CMVjdeiG1aA333kuSk6bHZ9jti+KzRMzgB4SCysT7EuPeonh3MyR1GUYDBt8eQO0zm1NDE6EZA1f
A70U5xeMPG73HRz/YQfHrabxHbd+333WXNfnfomXrWZ5oZO8+dBMzrpTVpRw3asVP7ji6nbkVZQD
Y/A27CefpKAREHMxo2VKHSwZTmxte2mEvep4xKUeTj0+wQFsU1ha3Xub3ZHFsxmGotmLhFKj09DH
+pZkUh+QNpPJrR/k2S41lpjeAPliQBIeY31Szj3SOqdSu8iMelgrrATrMbpgcpmaSEL12usuy+PR
0D8g2BuXJh6Q8Oa1CbxOtfssCdothiV5HF39ay7nYjeRIwq9mH6k5k1kbv7VGY6HDJK1hq3Qn4/1
wWvso5VMN3SbqxEcGd2MbTVjAhE02Qt1fMqbM+oEJk3usR+922AgvwCHlW+JwFIICZIbURu4ullQ
I6dtNsv4OOZKPUxeyV5f0WvFDRpnNXdk9Nn84behqU4+ZWhRMZVI0wsQsxfIpSxvkASzY5+3TssH
MvTZ3Vzpb3ld9QTez6SRdrQ2aYlLfdSR7AUJlTyCgrBbvLPXee912pAviKSb7BrCGrqTCv4A7wgo
DDlw0Wls5pUtbkrcKblpQKS2zZ1m8PN1sndkCMsuq6aTnybca635LY0UjhN3dvWBKIHSwmjVRn6g
oub3TaSYKo9fjNi9ZLJ6zo35zTGAaAXto0kKb6ohJA7qLA6lj7F//kQ2e84zQjgz/niG8VMohlEP
F0ekW9IbEUokeKy72L+ouCFm1W4OFUJMKDfGBYnQhMu3nhmFZ1c26O5RgzgR+roW7JGZTpfCXt5K
dE7UDQlN4xrtIJzRQ/En7rEODJZcdh1eDzbejIDETKngIuwKl84hTxoZwgB6urbSINTYlm/lwvyu
SXC0WMMJfY8XAnCXj6qzzhSmxVZgYrKoTrATgC/L9BeeEM38U81wNT3QyWWro3FzjduYoTBgcZYt
8qGcWbshtKwiRwdPHceMV/DVF/YT6FsGgVGOHi4qpS5pR3PMARbbVMVYbbEvQysfpqq5rE9nXBW/
eJv+OhNR6ynoCuow1xmIjhh4cyyi6tYvYRz7T4mcqfbx49mwJLAh9xtCt0M+nW/Pru9k4sOdmB9n
G1zAmPxmY5+gBHZuY5kTP1t9s5ddP4H2o52apzyrtsM03wca+krLqs8VbMrEA7egqRxnxAQmnz6u
8QHpttCJfeZ8Jq76tPlr1az4rbi1Nk6v/43Z77GWB+FZMkId8U0Ts1YerFlaO5oGI3T07to33clN
PaKO1EGWn3Pr/OJKYNXrEXNjtY8KMBAcMP13reBF27DQE7tr72KtaXeVnbloNR4YKqLYWeUXRvKg
z949Q4qrwQwTgDEkfHvyVuq2cZ9UECyKhJ822AXCQ/E0x7gyb95csJGsDesFh2THYrMKR2wft1lo
v21SvkJXJz3AbcZkV7GYoUflhynz39iejBBRITvjtByvcTZcR2W+xC4SgzTW8Di5wDHRvgACytB8
c6sEydtAZknOkvk8B98/cXCysi8zmx29se4cbdwzj/2zlDopNG38uFC6DDj82zS/dcFAF97zThrn
VlLUBC0ZALo1PgYNBGOrrfbCHB8nxrmY6Khw1tlQoNwj9ObnNlffWTwgQMatXRvvJikIG+BPzxpa
S7/sfhOkye50bWF8hhFxYpDjEyMxNh5RUL+LuChCc86uMF9oIaeTqd9cMZyJm0RFW2LtrC3/iUX6
GsWK6q5iHjOl8UV5vnsI2v6t8I+NzS6tXPrHQtrQ1maSXBVGwAzeP4/DgRXDjI6xvM4WYpI5eQg6
YrDhUFM0tPU1NxfUwTljgXQ4GCOD9xWH7lUxwwzc9CavRMOTFs4Lvbb0nadhtjm6tOV9me5BwPoc
Rtw847mYoO6rv2Tnnbq4uBlEoWEcQRTF/6+vzMeqYECVRkPdPyXMq4yhxGvaklXkFfnO6ZoagK8o
9/TnX7rzWIMXpclY7rQ2+6Goo6yb+T49A2kHmauRqOVL1lufWIYxvovbooxvS+tOaFCeGMgS3QFF
2DT0DZf4e9mYL6y59bB0aubTLCc6m+zz2Ry3kwnBwEXlPClyfMGOmqr58nF4QdfVa/ePbGf4Zetx
SPgQYtXBwgpBSjfSQM006QF2ZkBbVRNH7iTD3muS31pgv5b5tvFVsZee9WQv6sPHouTnHwIeHxQL
/ew609WDdftqZb/sxu/D1k0flzhgwUL602xytmackJBDi2ajiflDJ6ezdht8Ll8JGxgjoVmRdisR
BaSXDtlnVzND0vPx5oGSSxCIha3ZPEJquF9qpJac9ZskM17UOH2o9mUwlDqj96CGlNVWIWL0Yg1Z
WfDlC/91hgsqpHqJm9Xymx3GDF1tw03Xx+N5kO05ITwUumbPG2lpT+ht3lHmDjxV1hbf5Akp26Oc
8dqYzDMjgzGsxeyajC+qcjd/LAFRFkkW7JFCAb2BdYsUAzC/OnU1a+IchMd+0YuzK6vfxpJSTLTx
HSBJsP19Efo5R8MssttoktuxdF+tHtyPsjgawNm0LrlILXiYB5Q2noP4t7dNMqcOCT7mUGh+tcP7
cL8UNgQ2rzzEyzBGU8Lsz8bdMKaYXizzfRjmpzHPUvBvFWelxkOU3ZlZvvZl/8bemSy5bXTb+l3u
HA70zeBOSIJdsSuyWI0mCJcloe+7TDz9+SBH/Eeua0n3aHwGlm2VRBBAIpG591rfUu2lsIt3F23X
RF+DEJIQs6VexnxM9zhaWEl6D9EoXSISiiZ4nzB4MP7ENkI9S9zjzvRVMj6X5ELFCz3ttH09jruh
VfYIqSHN2YWftiNSip4H1sxbtl3oKSgepaa+gJzG7tcur0mmr8y6QTvXObdMQcI62datMUuIeNjx
egPuc99jXxEqVgQDC4OVLcDvREsvQOQOq/VGQes6RZrfRwVOy/ntPyDiw5R+q93wc518087IVZn2
r4Vpgqu3HJC/Io2XAbYIs8+0FRkV6k5AXXEKA5pE1KswrdtNkhSf0FEDxYCFYovpjICLHX8YQbMj
dj6LBD4cL9sT4bnV9D87zWg25I0AF7Tdv/SJYRUr7C0i3Iem8OZIzcEf2pexnwvtkX0A4b/p2pHd
fYJrXeCW78E+djF194qGgSWmz5NdbD0HDbOyIj2ZNLJMO5O8eKcO2Y0kACSq3V0mj95Fi7bO7KgO
kNoY8g5BjhvbsB9z0SsLL8kfRtwsC/yFO69Qu0c1WEem8VdX5N3O1gR2r45HEz4ROlxFxxQ4s1wf
9J4nPtXjrzoahjUOD1JuhHbsteLPqYMTOrDR9LM+2ZmSN6Eemc010oLXogjqlzHyWXBTcEn4Ak2o
jSyK80+kooCgKQpi9jKyeLxCn3hGszcwgSTNVylx9bQfHsjirIZG7NuLBm8TMKU6Lc1M4grTcG+7
NAaAhaPw7toO1ylSHoYK/ZMxN118EGOCxv5x7G17YdZIdis3OUBD6Tdxb7FWNduDmJKDAYCdCNIc
q4xCD04FG+CXiKboL3RrPm7P7UYhhaL2FADQ9gtW3xTcIWshoSyuSciG3VDZ5Yc4M5I+vNpy3FZR
al46hfoantFm1Qd0c5yibNmoGig5g2jdt5Z4x+ZHoTRtaJlbJFOkyvyVO3ejs2WhiBGe6Z3zRUxq
nHmuO4vEK451lGzpU1a+NVAVaz2MgrbzAExVx8ZRU193NUbngBZcTaS5jhJnMbRu/zK6Mt+3gpYX
Oq17o1LhzKssOLI2CP0pGZ1tb4vkdWqh4KB2vwLerB418oKaFkk73eL6QbMpxmU9TXEjSzDWj581
UpxOeh7pi3rkk3u9Fg9tF6BqbMsDlghfs/Cwl67Ct9Sy11YnJrX1HOnTZPsc6d5x6Kxuo05tsin1
+iKj3KI/yi84K9leJ4RlhJmJQ3wIWYhQ+0cmbO0dJDIQg5xja7rVHtHrsMpYUINXm8SxdaChltDB
/Ak1rGJkw568kGQVszZYtgrGKSdiA2gk2hqfOv6/QeGWVWjnvK5fRYoHuCw1bhVu8UXvTe06yO+F
QlFp0nCpU+iPiPVEIxc/1KOJx0jQjOGN/8mtyBZ1tHKG3dCdDBRl8q1CsBqexMj2hZQ3EKHULmIq
AOJim00DAQKMdRdmT0KJcGOK7mh6gGSrTJ4Mko0hUFBlSpWevbMkr3xS3ffRwh3j5cF6KlDZVSMS
IzR7vHhU4JKDKF/6qn6XGcNTDGGAWAOpZ0XA0LqxGpNuZsqrazTGrRW6FM5Z8VSTaA8IMJlLdUlN
WO0XY1NXz6Ew2GdV45+IjkyooptsnnmdynKou1rH2D7T3e6fxkzc5KDQqLUeNcG+G7V8RvdSYlWG
DR9lpMvWnf1ekyhIGxTtVxkTyjOBGSBPY+eyB6FnRWWxSelVNw5sI6QFzM9N2u0rMuMoZDgsscmS
RrnYbbrEOBiaNgJjNqiK2KXl62r6YLZAv4qkIhYFqcWmLM1zJuPkobadRxBn43qaInjnenaz0GPs
q1QC+DXZtRDh3G7rSqUjT/s0isk10e6S7E9icApvh6k6hBdET7sQezq0L0EQBZSG5Xsztc0BaXLb
hwq9DeH3CtY+WqwPWm+8oSJl6VTlG2uqlXWlh8gGM1SngKyiMbQWk6KHvsPGTilj+i+eQXvS+Uoo
57y1Roytl+a68UgvSQobIQtmga4QJJBEiT9SAloYDqyroATtTnF1mJZQVloYvsnsYlCN7cC8bxPh
uBq1SaNbW/MQUFpYAXDHkV9azZ4t4eizc3oPYxp8335p4kzfapq6bNwyXBrgdHloNEJKgVGX9DAW
XF9QWXYeAYZPT13UQkaYf9Gh1pikBqyk1r5WJD+hIZ+lclhBB6EmD2C6kgcnrqgVfPv/vN/Wep/s
uxxiuhCauelYjyyS2LQeAGnQ6K/oP4+OMHCKFQhkDF4bDY/bAj0sa+cYMapAjd0EwtoavTIuXVpa
Nsv+WicWvVdWaEEQ0xfi0k3iDmq7XldZ+RYHR50c6pRI7Rp99FpqaUuOX6m6PD4CqNxQW/taFduy
DM2N1kbD3ph/KXWz//sXYHmsAHatOshtYGjTPlAPYqaLqzNnPLNMqoeqtB8Kyu8bqqdsbzF56ph+
qb6bjBg/09yefWLgbdGXbAqL6hJ862el0W6ZBGAwzsdDQt3YHSKfSsySAowdZNcsKtEnj3WlHeze
w26rlcABYrKTcvVS4fzF1chLcHLzQ0Q3Sm3kpTHj9eQyR3VoDtBSY0uJmseKYtEiztqn0USzMrn2
DBvJWe/EXHwQiBTGaebLcq8babTIF2hwaKnY6TVsWIyrlcPeWPCe9+oLmKx34pIFUmNxpRuz1RQs
RgZvISUA8oh2dpmIbxSK+Fo17mYSNYALaf+pdrzeeP+4BiIp4zkr7TuskjWT6RdKKnNUeQjG0Pzi
KezoaWVVIH0Ay2tEM8LPXY7ZdIFYeNEsNtCRQfmIjoPMy3NPb4dJQQJgUP5qYUVkDsTLUvfeAvoJ
9Kpj4m+lenRc47Or0FCy4PmI3n3xZryB8j7CAORptDY15jaWh7Q8lL2mpH9mJIykguvpxMlXg1Uv
+VOPrBrvqiCDLAmDDqf6txJNsCud6jmIcdx29KcWeR5jsIfJp1Xnomd150T9NSuiTeLSR7TonFCC
En6o+3pWbqHK0RNOWflmQbCNR+0MZ+yV1a7aOn+JFPVMQzN/Fhog2zRYEkL7Iz0E+Ux2z6stBqdH
g1XSwmjtZ1URkAMjRkjB00CI/N4dE9zD+fAgimLr9ONrp9nPo6ferDim8+VhSfhaFtW24cmhBEeY
F5oazzt2hfdnqNFzsBT3ocb9aj3jM9/nZcIZsGT1dY/dS+S85rWF/dIo7a2ppO+nqaoe0hStlu3S
ACp5KcnybHhsyRNp+VYYucuUc1aW2YCUBOztsK1jv8jYoRUWsU3SyFeVAHYlwSVlXYZMS+Cn641n
J4429LGNRd0Zlj/2c8DwMXbHbhnc1MH8mohwJyueMhfdBjqeiVUPHYkaUslcAvoUuCErVYWcxEBe
7AE7leaGT8mALrEpo6tFULjfeMqDgzDeoPPDZcei3XFzNNvgXBIeMUPFvFlTeCnHFs8Cj/43bej/
amh/wYBDe23acwLzj4W0D/Tdh/J7+Nt//tLfclpd+8PxTMNDGKuZDqlhfNz4Zc6Q0tU/VBOdPWFQ
NkdB0/ofNa1p/KFTYnGIoVENU0Pn+h8AnPn35/Ez1XVMVTfM/4maln4Fct7veNwoRFzH1g2NjFw+
0nSND2L/bqhcMzfNHBOT+wW3tXfAjXyiN1jde/1xSKb6M3uSkanjaMYVeSauJx9DN1XZMbF+RV0P
isYFwKTScVMGZ6XW7bFxIQwlwqjWeJPaTYtQgIiJ7NkxD4lK/aoPsl3tnEad12tRHi3svJ/YWByH
mZSht3WJhwjY09o2xVILKY3VA/siTX2x8iA7JKMX7lBlvHKBetKQ9AgFIH9cHw1fyZpoW7S4r0xX
x/Y0/5I2I44llKxtRNVOGAoFnm7K762vdMpwkN5F9aS97EiAooGhP6qTqtFqQVGq40nlsFG/Md0R
Ucx2yqYZNhrcTC2KzjgjQl/BdtVlHVaw8k0f0ntp95BMBOrNySPSzcaIVjuOL2NKdkRgRxvRBJu8
S5KH1LUeQM56Z7o5O0yz5rpSnWnnxsxdHgZkDVj8LhyTkG8bOEd8QhOasw4gBaEDgbMg6nua0cMZ
ZiDzi4AHCt9P27iDapAI09v+ZKSvbdnYeB3ZxtENRivpdFrDNY2fR6W0lxnxP8skq3c5ceR+PKMQ
bGqYEkmU0mfrcqie294+kouwCG1ngC6LnbapvdOkuwdJ9MYuYRsvMoYPb/0t8VoxgjniAmzbAPfj
dMhKslgs1bxkOQ/MY2Z9EMnY0EpOEBv6LrvmycBDHeeUKwLSOZZBTekA1RlSG+o/04wSGMub0d50
h3d1lcKcgIn6yazLJYBA3zYSitqgRGQZPBr0LYuUMNGkc2xUc+Yiy68ByEACdqELOubdHAvVp+IL
IBjHX9BEghWHNZLG4bwZYTVuDMh9qyCFuqNKzIDjYxdfa1YeehhsUTGuGKLEAES+amTUNcQ6NVg+
0Z+2BjB3ZraTsbcDw7eo0/pTEYpbGuf7JEYWUpYXMJ1lX1F1a86eVT1Ec9ePHLBWqpsycLelk+3r
cji58xKlL3jhGz5Y1HNUQfbPnubQ1vwRrdt+iHN8WiXIW2IQlRkB0m6cDhsIWBtKkgFq6qJ9Cob3
Rtar0Ow2+hj6vf0aqfUDISMLo3S3EvGW4UxbFdHqDEVoOlw4WnnEMHUdouLodvVZnZIZ70ToY/pi
8Xq1SvoBCYufYqQikxyE5e3jhAd5lOug7BZsqxfu6G1AnqzSSScfN8f1GexpPu7SqNpl7BLVgORE
I99bpXcKU50lwAD3qVhVrdhODalyRrLJRLwxh+TQcU623i9KNk5BDdUj+iRgVZbCYomGDMNju8Si
2c3l1qN778nBj+Pt2BPDwG/lIf7cXr0MI+VSUhm0toJ7i4OftpTdPMvAWmNXANHjbquZe0f+fK2N
BzcWj/Pv57p11pT4USLUrmZtoU4/RK6NTPH13vDZJy7mf+dthTSZNJ3ZlGbz6VH8p+bJGTW5mdXq
Jb9nOit9TrYfPN7YyAl1FXXwhN2u2UQxSxv0bR5V82ytnCtaA+gjAuQ7yhjQYJE7A4/cfKdLEa7H
qNxSLxjXSTCRfEaghgF6KLUu9r7Kqi3RRkdEWnPe+qkL/mw1xp4zAOuZlmV4JDOOzC9aZm2yS9JP
Fmg66REePVnERMuV7aIn7dtNBInLlfXWnAzfVFkHdTtSpb9YFOwnBOWeyI+Gtasng6W3t4+EszPe
BxNqOrRhp8hfSES9JaTHxjL0EaxQFxjXHoFumj48xyNYEWXaGo5gxb3u8+TgkgiCamZX5nNvBauY
LqnQ2gdFDH6nNHhdm5UDbTMmIiXq2pVm8XhTwJwvk16Vy3Y6FvaAHwJOz+DtQjiVEwAkxLDIZXYZ
P+qMGB1B9zYP5fmaG8JCeHVxzKuQaBkpDWYIiai8qPCaI8rMHpCBhoKrcU7n1bLpbJvWPVVlfoyG
YDuZZ9MM9kABH8O99KIHWTKKMIpQUbxQQ3+kpHsGNAKsG/1o5Cwc+V5icB0nY9krsLbDU+gGG1bc
O5zqfljIVQ6bbOgCf8CZ2NlMf4oPrQvcjrs1knFtYMJCU7Hp2TbyD/nf/rCfet5qgXesmSx4ltt4
WOeVDh4QHVSsUBieXqQw0J0CouD/saRD1rQR0Bk+A2FXhtmq5HkMJ3NdlNlxljlK/eBNYumgqnCS
9NuPNcohNuQfcK9HPVU2FIQvTTDeQsGFQUdAMxl86KHN7INIrBVEyJ2FlIN6ok4n3c7kXlG9DZlk
f1Huh2oZn6xRP0da+GwkpCykZBM5UXMlQFIEPA2jsm5Zdc+DKpKB33t4UPT+npXePkhtfDPOzuV6
WXbsD2xb0rBdag4MR4N5mig9c8rmaKd3TcH7JmzvqKj2waDDk3Oxs+qlBt4/SsX3wvwSlO2hhZ2g
lvJo5/iP1YfBXdd8azd9V+poWXXVGz7Yy3Rye/1lLEm1dBM/Da5Far4pWvRYRukFxdEbifbodFl3
ZKC0Jsg0sjXXzHV7E/squIN0Ok4Ug8AlPaule41Yr49lvSpChozWrCS9Dk9eGyEXnnnkvxyP26kq
vjspvqlx66LPSsckC4CWHqSXV4TBfgbytqzhyxpMt2a6VqXfmnLltqyBvsXhKAvoAkKv8PxwSzJ1
qw4g9wDtDkGxCxWS3hL9TL7ubiR9C8TEUiPBb3AVMuRAvZXVA5yNVRpNvHlGvzvjdUQI3K6qxAgw
ZsAtjW24IIafEh8EE8z1do10t16nHZ2aiSgL9tJKNk3v7loN0S1RO9FShiPBDXIb0rgqaH70nFIJ
FCLT71yUxXwFdHCLBep+PJjbgZLfODwalVjRvQcBly9ogCxwzi4TUr/0Br9QEq4xUS5FTQgRvx/Z
EDW7cJcH1D/l0TAIzyD6hlGgtV9muGILp6IkNXceOe4h8D5XPboz7oJjafOjiS2IkDnb+zJ/GfQp
RBo5K/dN9mfVvI1Rsa2FnMmxG1Cg10JSx0299LV5j7L8khrJo0QGuqi99snK+MzKIdmsu3V5d9cj
5dHEbuHgQ7LpFzAZwLbYxBkt0bFdChKKwi/z+M6L9JIP1Xnqo5fAwkJdbUZT8YdEPjp9fE299krL
+D1qNvaQ0guQtLi8hwpbe5zke4oqh8Gm3OcADEQal4p1rQVLSVusiVWilebtsrMNvfpsGzYrcZSr
1hcyw1bI4jSDdzzaHDga90AYbH5pyjP0SjSAUB4PhXye7IyJHH1oHPqaLilB0T7FnNCHA+nRvIPt
8NBpEoCHyV51nZwTd5FbL1o8XGuElN34WYlQ+rIIBJBfsRbRLIiDiXWIyu7Qt6xrDrixshNvWdpb
+1Y3zux7N5KvLJsDIttjmeERS6ljFtklKboDTyMCKbGvTbECUAAfjwliQjQ35mKndObBTLqNl5Jr
209bvCKLCbYDBE3FRj9Aq49CCx3NyR33iNR2gyy3bp29Krazpf+2siUaKC28BihkSm1RG+7GSN1D
CjZGMYcnduEz92gjFe8KTbMbh3NhOF/sRjxLs3iXcfVk66zLFASjifZZFK91V15g6lQzfeCoIPwI
dfOMIqBlvgqfq9ihLVQtg6T9q/XyrWGxwhgpt03pjn3d0hvkmiy/AyLXB7MYd+rkPSkxF4EVvsJc
aijhppsIj9TRHue8GQ1r3Q/iqJB7W8z2Ndha9bjsRLGmyXwdJGW/3FprQfjstEiOxja86ETRYdr+
C4bDO/wBg443hs83yiR3t7xr0rvZUDpteoCOQw+g6e+t7W5J0kNL9JDx48aif9TK4TS/CEHc3Cn9
6Fw/EiL6Prg3HX9D2G91a78ZkfqSmumrDMOnamxv1ENOlr1vMv3R6YpXo8wvg/UpNodDXIfXaFI/
h+NTZOt7GyhU6gXPlhE+63nxbnqm32maH3spTrq+v80/IObhzu6jKlKWn/uwFdcgk+S5nZPRPehx
dlGT/NWI5K3Oq2NXyUdKu1mbH+H5nLha92TML5rZn8wpuhYuDQZHnAv9KxTdu9w4U/NYv1D0+jTW
6Xtf8bAlFsyO/AgK4FSm4dP85pq/53wWHi1DS4HCxdcaS7m3wy8Ew1+Vbniqk/GRFe/VQmknSFOY
/xpJCff5r6UyuHcweizismTCvRzVTZOZNCjTS8ggCgb7DczBizF2V1bMr8D1bm4CghQ/RKOEy7Ie
wQ30p6bt7o7o7nFUXHpzYsUaM8yVR3vsbkSGX0pDe1dld/OCix6Jh0KLEOZunLJ/EvH0orv1SWAx
nDL3rU0PvUWymT6+5EFwoy8GiIg8HpvubbdNh/IT2GnYiMg5rdeMHEGFBERQwTfHGnDiZe+e2V48
lByh8lg31htb51vRKvccWbLRX+ZBYaLhS1z3bb6NSt4/TUI8ortgF3ORZnwhUIovJx7nr0D8333Q
s2PV/EksxFbz+tvQ2yee5rvu9lc7EI8AB/aYWdna9zd0nrxViWTLhqub5xfCmq+GZGBV+hmM/LVu
ksssS9Xt49gVO9Mab5FtvxE1/WmKKM7pMnwO7Ox1HFjgx/FhMMQLus27aJEgGSESH1wE9TEK2lPc
KywE3VtmtCe9114UJzqGCgpwy/d0fTV/cXrot6QOsIeFz/NJZWSzNtqnqAoPo3vNZYIvJHxOunw/
xv2NImOlaQ9IZm/fPr/xTgKYjq7fW27kfJMnJ6BnMl40RraY2tPo/KUkxnE+VDBZpyrULlMcvlRC
uZtFf9K8F/qZz86IrEzlxUIqS9Pml7IL8ctYx6bHaFH8PWxqN7h1djtjZB4xWF1R6axEu05O2Sks
EFNwvqpT7wo8Amyr3uY/GsLqUyzlrqICs0kc79roWuXRRQVxmbXjQaZrgC1k1UCsbd1mL+ISqG1x
tIu7117YOrhud5TeeT4xcoWW4WVemhryrP6VVs2dl8SYrcMq248RxYzgnHavpb7CvmUFeDYj5Tbf
AEF8I6XUyumumq0ifbY2Wcj2TuM7fhPOKo9O5t104lYimhAZPFWHeUtE8iXliVQS+xDRuIUSi0EU
J43dH7HfBKn6Qn/yPqqMBmbQxjwJBehcFzyGKPBHVga11t5c1zkwNncd/oN58M0jSq3DU2N1z8kY
XecnqjeDi0cGSvmG9YvV4L4CDmoHN0/lgcmyiz6ML/O3lzJZB2pDSUc7zz+PEMGGufYizPJkFZes
4j5Voa/SNnS78aVwJ1oJ6sIJs1MaeXdDU/ENdDcsc9tOdfzcEDdAOk99yhhT5ItrdL4nLJ/GXgtZ
UvkkVSkWLV41Ez0x/uP5KZ10+SLV4ZoExKgit1LM7tp9bTLvcaqi184PteDSmeOqipCIl+m7F0MQ
79TN/HYwxDt21WPBR5CM3mrprkgQCLXsV0M0DiJQHiZXvSh1h4MquUSO82ambEWpzLi4qmw9uM3n
OI/sHiaL4cn9/Kzi1l90qb4vSEVLo/HeSl6ZCbLHUrkVrn0qdO9AQHWd1Q8tQzthiBsivbQiv9Qd
qTHIPzuKUlo8jwHtZb66QOAvlpe/VmV/B/P1yRxHikbpt/+naEMBXydtsKlf4qY5algMovQVZN+R
lx50aBshwyxr/dwmtW+xNo8LNtjOLMguLxCkeF/K6q+G5U+m6Q9O5zkoAaszhdNtJZytQVGR/KSg
wbvBAlV05kx0Xc0zauHkREbPSLNog5tlqabDupTRQdWfy5RhzXpwHjRTGOEhG/zZTppa3pPpsq4m
6cyCqkUVouvJa1U+5T2vhVDdzP+eRV20OlZprvgFKrAhYvp20IBC9CqK/RhATjYl6A9nJ8rS73S8
kNa4VaYMsV94LUNo68mlsuFZJQ8uZs88P1bFhIqMiCrFOnRt8xCbZ5Cd9CS7Yq90vLegTgNN9fa1
xtfGdIF2f1mK7kRnHFWQPd8VaiLhqUUvJgsTGDQIx6zYxoO9HgoyDhKWvS4Vo2HXq/q5oHo2fxyP
36oLgQqO8UkjK4ql56aKlY0gu2hUSfyuXo2CCoS9GjCGuUGFelds7eotMp+EyrY+Ws7Xua4fiR16
yGEUak3oG0j5KOMtLcqN89XqVG5LRsq0V2xzpzkEmHB5SwEPxqG4CxCelWgAXZpuWdsd6k73Xcd7
mv8m81RYiy3Hr1ouaUQVdA57q4ZFh2AqYTslDWWFNHJDeO2qCsM1lly/RCdRyJqF52m+JqPtbdSx
3M6NZtsiNtkp9mmr+NkwrtM02As063pKd4zJVNkLS/kaFDWK4uwL/jzhp1q+UUwPHHE7vBA0oh1o
eH3KHFtg/MLpMOyTDkYCAVbkbub1u57MnUUTpTxduFhFVllSiY8FSgPcQrEHCYyxSCE/fcgrrFS4
3bJF4zn4h2qUqGWKG98sn6zA+4LusCaHobVJgSogk1uPVpXUW0zct74Kb22wxvbSLoPWQpattBsL
lZQfAGRNVIz4sDwBlBrWEyD1M/6sr30cxKvC78hHXKZoVDHMss2VJdyensQpEmE/l3rPf6j6e4wZ
Gj3hJ+nZt7BNtqXmo3U5ZiUlIq1bAjg1lwNRhfSVTx250EsIkj0tX3ebThPMywLjyIjQD5naZ0yx
X0O2CKEgTSVrH6xLlCjF0pko5LWcrikhUAe5+uJM/Stpdi+xOjvpuzc8dflx9AIWF9YNT4m6RFmi
rBu0UaGjpNvcdamrGkiG6KObhdedR7DoRdo7y6waUdHkzNHmnDfmombxnGIpOxvRe2aAIqCQoCsu
2mCuRmeo7kNiJSsD/XAtbA2EEX8oLdNXnPY34E4SXV0tAaNR0YjEX2aBy9ya2cd6nW5QU5mLAd77
skqyfD0mCHu8GXvezN1yhSbnECK8zpFr1pA+F7ktvgJC3Tb4x7Di2tQJqwklLXdvSnMfDcGfo9nf
Uxe1fNCyv2QbutDu9lhWS3Au84tXwBG1J/xPzpNXjZjkdG+gSostPyrdZcytXpbyphPqA2uyPmmt
/NwBElyadbUhw4ilmUGNMDezz4xKG/ZesK55f+n2LCLMpq+NJu+KaN1F/Qbmu15FZmssDFfZ90OP
4iLvPKxN7bIlAccaUuApuDHcoLb/t5f65f8nT0vTaG/+uI+6Kz7H/8iR/fbn/26hes4fpqppmkUn
1HRV0/5PC9V2CYQFOuTCyDEM/vO/M7QM6w9Lpd2lOmS7zs1VftSW/RyvZf/h2Cq/6Tq6Y86oo/8R
kOif/VP8mnR1LYdD/ROSNlSxpjWlNiKfVouNHkXVg5rh28TAZ/6dwUYocPil/Bdc2T9RYP99CBhN
33PYwr6GTmxSB9P7eDarTbRbifdefXeh/+XTf3QCH9Jv+xlw0WspbhS96GicQR9KzEyZOYhi+3uH
+NBbVrQMKKKN4QU3tjzREGrkRqY2ekEzmYbXnx/kR1dpPr/vEsxkS9An3k4OQgUpI0s6wVYcmmr1
q7P40QHm3//uAFVTuI5qG3LL+t3DDzwU8VMc2ZQZfu8EeFC+/3xPZ03TZsLxO6LUkHdOUr5Eui1O
P//4+X6WmQzLYvf5//6f/x5FQLu+//iE94ocReH4TVtkIQXAxNIWjtq0n0BD0UYptDGg6aB1TvQr
ht0PjjjzBb+7YF4+ETeVBjYUh0FLzoQ/1nIZGfNxjcxymt3PT+xH90X952FaOHXJGMK6gY004GqP
J7dfRJNefvr55//gws3Kje9Pw/FqFeC5tP1eq8yjDRLTvYL01+RBuoggNwqwBBaYsq6uPz/gD05I
/fC8V65aDcSe2f6QeY7YlxEYfaJG+yj2f36A+bn7l6Ggfnjk3Xga1a5Hp4SuukzuQRwZ3bBQvTSA
fWgA/kSg3qKjuv38cNp8J/7teB+e/wq8dWq1KKx6jGz10tWpneZYbAbpZQpOJnTeK2mOAqeBdJSD
nqqYxJdK6Or53wHuP5xC/3WSY6r/MDnQTK8DslrcTaWn01PayOhcV11zwUMRnX9+lj86xIfpYUyF
q8GV8Nj0CTAFWh2lD97oMlhSy03FL56pH926DyeShRIipDUiMQPOxzqs/BoNcgcmGWmtCI8/P5Uf
DcAPpwJF1Uad31m+lK3zGjYNshVDzX7xNvjRKXyY50C0xXZrNBYcozj+oqKsov2Gi1VFIFVCAink
+uen8cNx92HKK5XRqmpIlL4SQioPhP2sQ1lehrZHRAxL1EUf9phS7H5AsTDieBtWPz/yjy7gh5kP
32JSVXpt4c0DZuE3GnuhVWV5+MZ/7wAf5jxdhJors8RGVhRmtD/TNKdxauXIb3/jADwwHyY9PZFo
rFs220UpHfvSlfQgb46Cg/kXA/lfZ1UO8GGSa138qaOwmAkcRI8Ap8EyKEOUktKZ1M1SGUW0jRKa
Y793Ph+mPK9MTTDmMqDn507sZBqtQmgR5+Ww+fkBfvT4f5jjDBPhzlgpzqbrer3bFjZkGH/CRSyg
p3Tjby1CuGwfHp7IDavUdSp3Lv5LqNyTevZCrcl+Zw3Cx398YoJYqsyQ9qZ3al0AXxPmmz3B0fu9
i/ThuegBwjouqIQN/r/pSaQjSHJPFiiONXpdPz/Gvz57nMKHR6MHcigzmbhUdIaURCLpCmXRqjKe
fnGNfnCnZ2Ho9+uBFJN57Yn5FtSN4a1RHCZI5gg+6YiEyYr6966V++EBQf1iwNcRmO8l/Tvdm+pT
C4/+KAcr+50loc1G6J9nknvDaOEQY8yawGlWVmiP0PPbRkkfjBrV4r6jNOI8srY07N9ZrHHID4+J
I7lkIGKdzdBwm6jrSo1gbJEpxi/eLj+YV9z5rn236JSAzVUape7GonfurFU8eeMh0/WBFNrQibVT
CnpBRWzUaeLt5yNuvvH/z/KGc5pH4neHzEQYOOWESIvnCZwyXo2Jpq1O7cNXkP7Yj2miZyFLjyzq
DmqiV/orWjLDevz54X8w4N0PU4IkvslxU7D+Oaha6hlAXkbbqX7xIvj3lyhn92FKsIZOxLVeI4VS
ORl/0oIBwHmYAFYPW9nTRqLxlSMScwvrBOxcL46647rJq5vqlvWLZ+5f1wx8iQ8TR9YYtiZF4mxM
Ix43oRxJfiH65IrlmIzbPOh/sdb/0bX8MHnURggISXG8jZUBwlz22n9xdh5LbitBAvwiRABo2Cv9
eCfNjHTp0MjAAw1vvn6T2j3MwwpkBO8MNGGqbVWmR6V6G1XUZJ1+WQufpzvrPOqoHG1zIK+zGXtp
wiFuTPO1VMIaDznn/fAKJkeBcsum2jzTIS70V+6sIxF9nvIqKmfveJL0psn1AT9OSVD+7oAWqjNv
aKmVWV8yWVNStg4zxRAk/dZpsnCTq4CDOENdOIa7s77DoYA/j8th2lPiRipr5FBmeSz/O/1mFl69
O+s4HNK7NVDwE+xCtvjNBraSHAtze9nVj61+6iOYUheeAf5mb9bwAvTQeCPrqzrzhpf++qwHMMBy
WUMKhDVytemp70DWQchCIXHh9WddQEjlsRIVmChNZqSj6gKtRgHM/7JHM4ttoTpbwRqZ9o1EZG1l
oARGHTbP6asv9V/uLKQ9Srm9zuW9UlwHJRNjhjbcZVnwTm3cC/vney1xdq4ihzRzzwxyC0F+3Kj8
/LJjXcMNI2tetoq/6Rp+mgA6zSq1ADJItC5rv0nPNLUQds4suHNKe6fJ0Pp9T/YWax0OA60mUfm+
6d3/27NeXDwvfF7OLLRF53Z5nEhS4gnwZ78pAE9aRXJm3Xz8p/8YPZ1ZVHMIKFBKOf3esEoOhcrp
u5Ykt73CQCwsSd0CFXC+jM98bEuv5vgcP8Wh0WSpxBvWclZga6uiwk8STOYhUShlZAGnWw3pmRtb
emyzkGfQlAmJkQ21e7GkWsImVcwNhyTcnP6yl179LOptGdSJNrGr4rGUvW4ch6OarEDHkif5mdFq
6RZmgc92pNYhbW525IAck7IMAFm3QHjS36dv4RgQ/3r3s9BPyAYEZIWoOnDyjasjiKtcjq98YPxA
cjs92iUjdXGpJL/sdItLdzTrDexYSyzPk6TCp+T8iRrCdOlztnb66gvTFHsW+ChALUr7vW6rcu1b
MFAt09X+g6opLVaoI083snAL9izkEzVVmlZztP/3FiyzNMnDRcd52dXnwW57svVCo4NtS1m3ebx6
ffkDmgV7ondKpjVXh8VJrbsaHwHwgoMEUO44ZF9edg+zIA8t2yt0U2eBb5m/MeZ4W2lp04WP//ha
PvUgCQ5tLwq4uFd72XaywnEb9E54ffqvL/RPx2LAz1cfGrZD0iORZTChwPjVC6kf2aomU69T1lvt
wgq8rCHzvw1lZLrlhdCB3cf2vq/1+zgpH+0hBtCKlCfKzmwlLg2/9izE66lqVBEebeKRsRPgvL3E
P2jkYjmJdggA2oed9YQ2d1OSa3DZrc1iXJd2JcZQa7YD1TxWFu+RYsAJGKIfVoL3AKLU6XYWAtGa
RXtZ+0PMpB0i3/E02okjcC8VVJTTV1/o3q1ZmLsi1qh09ykWtDRcapoDGWCq3Qf6wvTMx7Z0A7NY
H1rLpKbFb/fkvSP706YsSdfTQNLV5vQ9LHzNRxvM568Z+oqfkdDR7aFaqGe/sp2dyqBS8D0bEAF8
+y4bvWx/urGlu5lFvRFJsyoGILuBrNNrP66NDSUk4/b01Zdex7HVT2HfVlKJYLRBI/niew28bUBZ
vMo97cyjWrr+PPDrMc7GUWv2Ee5Get1vQgZPicqeTv/9hZHpqOz5/Pf9KMpcI3fhlTAFWoH80Fcd
deWdF1z7SSwu/GZnwZ6TfVT5YJD2VWTfUWNTrDAnPDTO8Hb6LpYe0iyyOfnvKQ/0KLyrKEer5Qti
+jfTzv5XFrU40V3qrMQsor2ox+QRayPZKZNOeRgHoomEdIGPLd0GBap5F1Ik+JmmuCMfOthAYMnO
PLuFNyRm8d4FdgukqWr2KdPF+xFbNhk0vnnQRvjxYNrbq9PPcKmdWdC3ZXq0ihSUMkfxQ5Il3coy
uVdSnZGv+X8ua+TY+KdogeRZul1Utfu+U2RcV0DKMioaXVM9pvAJTzeyEPDi+JV8asTPQeQrLWv2
nhH/dlr8QnQ47uPpiy98atTX/+fiZmM2VVNF9CZdT5ZR8CCm7ka1w/Nll5+F+2QVfixD2F96pdA5
k08p++J7WnoX/v1ZvFu9NfSR4Pqe1j8muSR3q7g2TOvMyLH0Ec0CHaSoDBoRAK10tKfuCHUmq5GV
JzaoWhf5mZBYGD7ELNwNQylUv6bGbLG7aTJwO13xVYL/Dsj8as3yzBxl4VWbs6jXQpYgFSC+fdIy
oYNBbYojZSvcnn7VC5/pUbH2+TO1VD8K6gKOFP/uUPXmjWWfeQtLf3wWygoulVMoFrPCQOhcF4eM
6cJEhuZlf3wWxBGmwLBt+eNm8aIrzhf935dd+Hg/nwI39eNKTTDpt0bh/TBleU+l8OGyS8/CtiXL
chh7h0KxOja+kBBk7sGz1JvTV1/4IM1Z1HokpsV66jd7gzqD0NqTaHTjmWrv6vqTiYn9slZmsRuY
DWWZeOy39MdPk2GsKVv8UQIUWwV6uVJaeuGHOQtivvqyTHXmBPbUqzVnWqCsOrc/0zsbSw9rFr1e
3bmNBQ1hO+y8/XAVvh/pdPAjvsPCHB9IZN8W2iZ9wjFQbM7tvC1ExDwbLwxQL5UhdYJhGdw1evTd
DqCIUuf5cfrVLF1/FstAI4NxzCWEjVAdIk4lsO7Gz1FIcv1lDcxCuoJTwCEiDXip/eip/IMz/TvP
8S8bFoxZSJMgOeql59fbKhOPg5l8pNRM1a595vILXZ0xC2yjx7AmBoMyy15Y97DwQNlZg3Mm+hYG
HWMW22GNuYwZuLYVU9ussrb9cKdi7eca5SCivvAFzEJ88FuKPHw6ENfUe0RmCYkwG9sDqr9RZVGf
m+39+0PyzFns5ZS1aQn967am1uQATS3YdaOmXvLQzneXfEqwJGa9LBUnLUVWKXWkUu2ouE/3KhP2
vols78wbWbiLebipSct0XFzpvpvSn8A+IVozAxjldNEA5/31934aKNqRZKB25I+Ljk2pNadV6nvk
2tUDBjiI5hc9p7/916dGyKWRklywFEyD+wGC6KoIwxcVjxeNoig7//sarE43Q5ttZw5PsJFQMCTC
L27bnJsD/LuXpWDtv5fHnpuDVDu+AhFL1iOqBFjavMe9KLZpgnxc5pl15ov6dwB68wAszLgdpopb
MSrjDo8RgNWsYhvPIJWKFLfyzMjx717EO2aMf54e+M7kjnbtxXujb4xxE7WMh8jfzLI+swRa+mzN
/zbgdb1UeQyz1QjBnRiJsB5qhYsHXrO68K3P4nt0oj7T+hIsODBxoDC6od+bGF/PreJmku7/S+d1
vL9L2E9frQNJe3Ccls+KlQ8SNeyUNof/5M+zeDXsbhcOCkqP1gx6so8r6bHXEqNmezNsdsRUGlBx
4VraM1Iyr69WoyNaKsVDX0upcDONftdjLyjXlPgOPwVgsJsOXdT1GIUdu3gtHLDJD6MjvC+ypi8h
ZRjxUyXDaXwIdQbJe8in2oQHD1TEnShE5a+FKYvu50UhO0/JtXGjm8ejr20gjfi+8xP/tnfi7NBb
evx2WROzkT6kYLabui4B8ApcUMLZNMunRBsv+wTnKbiu3owoifpkL6ZaITyx4Og0735ZnFnTLHQL
+qzXIeslC6Z6SODc5KnJnsJYUdk51mG1mbJSm65dznVAcvhabJ4ZDBZ6B33WExmlbztWZyd7TWnO
1kqOZbklsiMHBFrDtsmZMWGpmfksYJQtRHOR7EvEeGTJA2uzMQqrPMerhJ/8stc/64MMPYjgYLfJ
3knb6IV5rPXghcHwA3iDdmapstAL6bNeSJe+iwO6TLb1IBLswunQeH9qS00NnE02M8/0REvPa9YT
VWYStHgBAjbgmyTZtfZAEVjMIiLKJiiWXoex6/QzW9g+8/TZjAPEEak4VZrs9eyP9N6ZOm2bSfwB
FbMZKnWVGN5WYOJuqnMtHlfo///80J1nqWqDMqSb58l+yrVDaIQb8nWoLaXS74iBMTIQpuVu8C77
KNx5zqorZOJh4vM3JM+4eI9SBD2F55dHfHiX6mc+8H9/F3+hj5+HP+AprhORybEZYMRB88UsWcJ+
fkwdzM2n39S/R1jXn/UO5BGWUTRW8d517WbnREawjjRYWZddfdYRdMCnA9EaIRgd4aGYHlE4pMGf
yy4+C3/dUUaauqncGF10rWNIswrnzINfeiqzmD+muNes6OVmwmw+WczIjXJ/+l8vvdNZrI/k0EY1
9RWUD5s3VdgcgBVX8UWjIelb/53OJJUOJtQh9VvFGJnYs4x3Q6Q9B2m8u+zfz+Ja2i5FBkLzN0NL
mY2X40IRmm5vUy38fbqFha7DnSfVUntSSZtUmX2eV7/NqHxnz/KeY9anahA7qTkPA+XoK1b2vzOY
6qcb/XfPSE7if59b4LiB1lFTt8eJku66Am+WUdI71iIw1kFme2f6xYVeap5mq40DNY3HGvKmETeV
sO5kh2RIwFIToJU8RYV2Dcy8PVcjsvAdz3Nsh1inGFcUPraoXOt3+XE1S5Y1GK/Tz23p+rP4Dgu/
KaGO+eTHwYLvkJTZ5bfLLn1s8tOsdgyHIcgCJnZp03K61uZ05an9fPriS+9hFt+dl2GiDAq5yZT7
Ko+1xd27V39Hm7VBHQADqV1HWXlmArH0kGYRP5HRVncNZMWeDBY41mP7R1a5f1kSujtPiPWzUbdc
uA5o8gpAY40RljutMP60naRK/fTzWrqFWdi3Ti5ztxQ+51DTakieDOr/T1/ZOD6Ffwzc8zRYy8FX
rucgKoxRE+itkjgTPyAPOGD5clldo61Nq71GER+1IdOg+099g01ki547aH6EE9q7fcMEvTozXV64
1XmO7KDhX9LN5rhcq6DGJQiuYZa5Kfji03e81MBxnv7pw86jqGERFwJI9yfoT2gZR8TYHlmmZ3rQ
f0/46e//20DVJO3USdVu24K880R2j+jP7hNZwevsdy2sr9M3stBpztNkmTLaQomMdhTs9sHQ75I4
yFd1qx0yyz1TrrfUyPEpfnpaIP2tWjY00rV9gm/TuDen6GqcjDffqH9ediOz3sAKWzI22pzsDXPa
5fn0WAfdu+vYv9lM+TjdxNJLP379n26jSDzmyAJ/D2hq1FqaRpbLYOm7y64+G/bxpSS6pQHsKdi0
B69RBfepK5rX01dfmLHM02YtttqE4eBubXQQ9ZEjbTiYvrEOPTx4p5tYeDzzNNmo6o0C4mizxWGS
fFVRRZafo0/umTnXcRj/Rx8zT42d7LAvm7ajxKjiA8VvtB11+86MQNQp65AH3lvoRmfaWrqVWXhz
JCQmjJg12Dkj26HQzNfs757LYV6I7XmKrOhhWqRJU2/LItjahn1vCSxefl3+wfi6yePx1+kXstTO
bGBv+5KkUnest9JInyMneMzcELFx+WDVIDdCPEaXtXN8ip/iwk5aR8M0XqOOMR6qztzlRvac9hoI
2Fxuxki/rFd3ZiGuTSorwZ2Qe2ZH1cbvQ2hJZnMuD3MhQpxZdE8tzK6oq+qtq8DKpNYTx99/cEmf
mTUufVKz8A6zMCsKZbVb2wcdrJmWuUZMXGxPv4KFHtaZje0p6BMzKVieFbIFEztW7UitBjL5DOWs
mVY7q1LmudrIhYnXPC1WdgLJK+SgbQpXPirsG0o+79gzfGfU33mF/IPe/QrJ49fT97bU3Gxer0Lp
No1Dc01UXY8ldnKh3+Tjb9v+7jkxKT2hd/B0/0zoLzxJexb6SUxH44G02HpqwEsdQ0DSqrJbeY35
WGfyTDL5wsdmH1v/FDI+58ENlsFqi/AevnPomVj83PQ2GLGAnX5sC9FvH5v+1MSYCceZKt6Qwd4A
mB/1c7Li2ywIAc11H0aJ2P6yhmbhP4UIkQt2vra+D/4nAUGcJXiFAzt4cJv0T44c6nRDS69mFv+5
O7qNC9xri2wd0bYFyieeVL6qnA638aCfiaWFSLVnHYG0rLQyYodmGmjRKSJQzkXi9szT+nu68o9x
bJ5B2xoj7oMqYCclg8SZ6M/BKHaIqvs1RUW3fY8XLtGGN9sarpRZ3yMmLHcUTVQro7R3jY2Y9fTT
XPo+Zl2GFDTVks2LNbn54whEaU6sXoLSuFOkETuldyZ8Fx7nPK2WIwwOCkbf31nYnP1O+1mk+ZfT
t7AwJZjn1CaGaUg8De6udFpsVjgCcQ3b8iDrrL3ppqB9xXps7hNYVLvTLS7dzKx3MNJCFBOZrrtJ
Dqm9rjFWFDeOkebemY5hqYFZx6BQKbJ2Uf7OC71tUZerVL9wgvlXGfOpQyDdtWxGk0t3prmfombj
I6W+7LEc7+bTpaELRDJ0Sx7LMS3QC2q812V7Weq0a83inhSdsJnGwtoMWbyx8+Q2r9Sjjnz6sj8/
i3fd1pnsZUhuM0vuBtt8sPLo6fSl/55s/yPYrdmobx9l3ZXILYonvd9m2tu/Ksdrr1sp/eei7t5F
H39rVXXvVNMIzbDDXJc3yXNCQtW2zUJ9NYwFCvsU8S5K0yfhOyb+sORcjvVCj2rN+oBcGWWctoXL
UUsev6dlyjnhZEzbUDPKa0vo1cvp57DQzjwRN8IFjmlHOpgMtPpQIRzNf5utZYlDkKGku0OEc3Yz
4m8i3j+e+Tzz1gHQnaErTLe42A50rQd/Z77qWxNJxtbc45ZeWStGxT0i7jXy2RvvQN+6tX6qtb7K
NgArT9/zwhAvZl2FnYpuAGKVbmXwrnsVbrybjhOu0xeHZnv8hP51m7OeQpRaOPa8sm01OMof106o
Me/aJHVrI6jrG8siFMPSyMx1WJm+a63KFmwC95r7cDPX1VTyfRWpcsJsp4wgTihMKWVtIH6KnPK7
QHWr9uxsxE2C2Sfoqx7UfCQMvBhxK+/wPVYa7FDNcstkNdi9Sr9ao+sVXwojr4ZVZ8IYIXFLp0AD
J4ReIkoxmnJQu3FShhtsUBwhLkKjXbC6khH248H14muRiGZNEoT6artgZNJ0qr5VxWT9oY57rFco
QzT3htLFTK5i1vewBfPBKK7JywyvVe/odyOAxRbhdjSw0s38DOBkbksr+t57htKu8zy2AiikRRVd
J07k7PvcSvetHlYPZg343k+io8HdCxMK4jPEmUPh4jdlS7sNEJT0wc7WJoiZVnSVhsjz8i5HhEq/
4UM9jvph2EgpsrUTHw02UCpTx4K17kdXZPx1ezT35m4ceU/K/oVW8TZs8hjXxXAn+nJnF+W0lR0K
a7bLE9Xsugq9QuNi9fDpVu/QITxU1vThtL/QOf+i0PxDaB+qae7MYcgQwFhfEM/elmaPVtEBbNom
N0EEAawhmyP2Gh0sFCmr2Uo6xWHwzXY9aF19bzSNtfaELO5DdEj73Itxn+atTyozWx0TmtVSv4u0
ABWBxh5l1Yw+f7lWm3HCGdWMKSx9BsFVW3B6ixv1J7b4qzofXuK4dVZVb19nVXorRwv9iLjvwhSt
hXdnyu5b1QVf47DDUGZjFc4V7mmUrK3ft6tWC9/gcn9pm/rRnng5ZSlWHmdoCPzCj2Kyfxi59gYf
/qOeAH66ESDJ/qbVByS75tdeOJSLZSNiqlBHuhK+e0299ytzk5jNPcBUd11n3U+MyPUKks8W6edG
ti+ZBxyb8hxFqlhn8xRHcdCj+jXxjRcRiY2lKhfJoHoWE7Uv/nBnm2+G4+4oB9/iSbnNTZdzJsv/
2vXpna+nz8EUfx/j4TZ1va0ND5ay+o2G/yLIroTj7zTDAA+e4a/w6/u6n27DGi1vqF/hDj60WMGj
1jv0xrB31HAThDjHYuOmDJoHLdECRC4odsLgCsLYOkqib3yYqymFRRuMb1KvN3CZcGB881GhJd2w
0xx31XKaOjL858M6DAuihIRa379XXFqhgzPyB6soDs3EhwLxVIbRIyDQXeuo+2CMVpHCxdh1255a
d6P20Yi26UMQVYc2/e06PzF6vgZmvM/xz7ArsHUS+9qUNbxP683EOgsnFtbplfKjF9Mzr3QFcyJg
lUVd9d60qngT5DaaCB3crd3h7+WdQiVPb+veDlet6X2MRrzzuuJRtOVR3S0+qK5jD877MJW6n47l
+EN3HRg58rdoV1HjvMqOhFli7QuEmkfo+YdAmi8Z/R+HT0aCaQwrfGvie7N095HBCddob4tVIWx0
vq0uD24IYs93nLVSdUY9M16PAEN3x9J6MzhdhM2clNRWs6xvUyLzFxBEvlrlzTChuWnN/Esbcxy1
ItPGfWxMz3qJh8H3Vm6fty+5EY0b+Ia8/qRK100U3+uj/GWPcNFzG63xmt+2xUuXjdqjZbSUWkVl
EeX7WMOCyr3VUIZDL8EtYYnwzcogEqxN2y+oew5T94gR5uG8Ij13wxVWMkoPo9iC4EuGnGxAPzft
F6vr8tfMDyiLMSw6o81EBiZxj8ZiW1MktYFPNG1FlZbuS8U5xaOkogaesSTlCNmXk/7wODd/91w2
4ooK1bhlNRrdEQobTM3MqrpyCPJdPbSVts3gpR9Ke0Lal2l280NobrZ3gf9/o/rHDBjDguK9yBHz
GUaJ9aWb8lvZRx7y1Sy/Ck2uuEHRqedXIi1be5NJCiOunHjs/FuVSSP57Wh23T4bcWa9DIFPqoqZ
aqlYNUpTP+ohHH5Iaeaviq7hiuFBe5NxBqmq5yHke8Ug+XtMVWdsylr5d0HXvScZls7GhSy1berS
Js46zW83ae2F6YZ8LbS7Bpoo2bR5tYvBqe8awFSvkenF3/CwF9rOMXIhn4YqDDd0Q/yVui6uGteI
XqrJ1n8GQTjmYFjCQdx2mV/+CbIaUjCclvabFqnhd5QhypIYkTeAssVVpTnWfRIN5i9hdha6ESmw
URn6eB/xUr8nJDm967Kp7jt4ez+lzkTgccpTf18npv6IrrF8tlDOv4xZiQqs9StC0nK8fN0UDjuC
iIX1AzJb72oKA2PVWZn3FnEpgtatGHARYX+tydKIrz3Tca/KuIw2kDa+VwbqUxTjInKeC7+Kvh1R
RCYQOM/+2Whmu6tbvzavmpoK8YeWWqVhk3bIa8rRKgg3vOQlcWWlD85QIHA0tOAp7O3+PfOM4atV
6+6XosF6xnmBjXwy7/eqCaMdNXzmAbbweE//2f1wOq2qKW7v403SNN7BCvhP40i22xFBu4Zahrth
NIv96MRAtl2eIt2JhrWIYa/7Wg1GHm8K3LEdB0fYmm6nsMtsANBW8qdHwfxox/VIdWUXIuLo3XdX
BGh2wtBYk5SJuMA2clrBMNmxPgw9YHQVItn0txNykhOuKWh0sQraZW/raNOCmh3Sdug8XayYXnnv
FTa1tzSSenhXgu9EkFu0jv2RU8MWbcCCGe7a0wOkkjgMTHs75LUeM/OYgBIcBluRnoNEsNVWUzeo
R5u84HplTSDARiSgsWPtKKnkFDZECBGsXBX28k/apnmvrfR0SlGReanbdu12zBRblVdckd3WrY9P
8meW9kxdeXK69dxkDgkDiZP4OycJc3y2siuZuyVNr4s1eqVMrS3LNk3mRLl4juLY/J6K4MVGBoCM
vtQkC89SvsDE6bqVLaRzTw1E63+vbTKnhpXnBUF5FUgydycnRAqHLS3JyYIMAmOjMwtNb0QuKrUB
ZF4+51Ugo9s+Tuy1P0xDtcvGQY1roJu69sPhhsY7pOi+ufc92zXjdeFoElp0k2Dt+tknWpXvyaEH
wq4GD+h8qpOBVqxE72VoNDsz86ObKG0T96mw4FgWK1U0bX3bd+Z4R8+C496MYiPd9lGm+ddl29va
BuCa0J9T4CrdBu13699QXpV6274Z9XcKjONuHSSiZ8c/zeIfwXBczvUupq29lZWY0CM9JH9Az838
TU+YT2wGVN7jOkuHyd7Ulq2+ZzrzXFI288i/96XOIJJLZU93cQWn5zGoKUTb2mjVQ+SGFUY+sKMB
gPjMG91N2IsqOSAQxw05Fnn0O8JhFx9UZsTlG+9ltO47lgntWkSh3q4lYd3hYe3dah/oNbMqNBIj
ubVg2BLOPTtH7gTVgfVaNEjIbyxEX+kht/Ki3cSQs6x7SGfuR1rndDFqjMNimysHbVKnchnvenpe
mxyXJGl+lGatw5kPeoE/qyxsJ/0ZVaXdSKgL2Zi/OImB0q13o9pbl2ahWUC5QgMrZwKy+UsyAZte
H2sU8o/WyMvqSvenkMdTZPsksGTyRfciFT77Sg/6R73PJ4BQsh1sXAy1VnfGdYB5QvxKSEgKb2Kn
FONeOVmnHXQx9OPX2BKWCendtPxfRp/Ie6PotGvyoqaffmoA/O/tYBPoliTRC2Rtj7PO66YDtQfi
PWUTj2N3EEHOU+4O6XQfRKpsD5Ek2+nR1LE9vcbBWBv2kZznmuvCNZLBQaflY9L1M6furg1oZwV9
tXJYZ3ECZvn3eRHFY7nWFLLMTVjySTGnhV29m1yHVLO4GCfzJRz0qgZfjSJkmzNaYoJDwOp0N1FS
+3LDmCjDtZ0fC/9inGTGtZ6UGCdVHKvxNQz9WK1RwSRNvErGSrn7NFaWuqrTrG42KHk8ZoUpDokQ
wa8JMfWn7DD7uGSqO+hjGqgvgVtJAca9dIYbsnBd+25AsqBhzs2sLwEFuoJvzfKnfZonwmU9GOiA
nnnM7euIFYAxic2ZFI+WgNgfXfWNU/VfRvi5lWRd0rhDvjImVLLFUbASAdOOZXoMo77thM1IPwBI
PpJBk+Q51tvaABOpmrbatkhJ8AzbvimbH9hsTGTjTW+VyU0/1EGIjw7KpH/Q5cgO3DCmCQYres30
2Q/aHo+QJYb6qU75uq+6ZsKO2mYUJm3K3pTjrQC39+j4bVB/KZSSbIePHLeKvdQZbH8iB82cm6kr
PB1toqrkLrfA9l+XQWthTSk4RMW01Q/C4xuPgih9MATehKuBVMLqrqAeLipXHdA5JrEoScu+8o0r
Q/h182DXpZb/MKPBS28dHEUszfMwS8Nfqq+q4rblrD8lp3sMplepGXHzlCLPCe/rIIrFFUX2TnoH
9ACc5hZRRIqystWE/D1BfMALEVZd+9HB+WQXIaaeIL4O42Y8fiyZMIMVaeadvq2VwRlG14y5+ZJr
vnctzEyUVxxtduadriIonesK5z0jLUnu6B8yN5hW1Mr3v1ktZvSLQOAatcqaBOlhH0Vm+jMxs6J/
spQHFi/wotR4sdlE1/8QOKF5ZWsWS7Omon/4wMDpu/HKRYkQfXQkF2sMb6JMhn5dl65VXRlap08f
VDGFzZVEaYNkZOprYw/3cXh0C1w+NXvh3S2bAk74XXSFI9/0yhbNmz6M5N2Cm9VaHnovgokNATWp
TvIeHGOq9FWZ51r24LnNNPzSYJsJMimMfGrIrfLzyE7Xbh+0zk0kEeZ8JBVqn+tGeJQVsA3X5/4q
4F0lO3yTgfebxbs0vrCwkcOuY8rTPeqG5mlf9Nr05HWZpXF150d2Mm3cLtTzp9SfPKb2JKJBAVjV
DoUC3l08ta7erwTrNESzvT4NmJtrn0qCwZCaftXIWs9SjtB0D1ivZ49NxyIXPBRzP8G+jnUI7N7J
DwNpsRbOhlBD0Kd7Sn6k2ENZfopBz0qWj2Vo+iuKwgdFip/TOAitjVhhzzKQvD0YuU6VIDohz/8y
KFNXO89IwuaLJgqPz87VNbLoIieM9wmrr4ldn8StpxuVIvwZVlirKgjqKkhifmBbdXXHUSD/5Zi2
mAR3JQRK9YVpgxmolRW7NVJRdqcaztXzY08QVGzmOGswag5+X12aak3lepu8xQmn+tlt3soKYazu
8eG9KgJNvFZxNQq1wbpcd2LtpqLA+uGpMRWboHFtk8mj06XUTei68lnRd1XW7ZOBaPhms8PS7Uw3
SY01Yy0GQ60Imnhrcx5x6zdS65uVMPKsu/bS3ouKdeZknPyhsQnwK3mG0R60epzsGw4JXfurLnzV
6qs2lUb3XHYybrJ1X+MVvrW08kjVQlTsoLXqmQf1WDfSmLNEMcLH3TN+M+zkDUcVD6XpSHEXisDv
Hw1wwDEpJnYdIi5CF1n19arLVRLs/Dikj6cyKGi+ywzNTbyzszyKMcL6RsT60yuy3C5WaRiPOG3h
FiXYS7FDlTpIc0erjVU2sbHLcj1pDfdNTpnwrhnjM/0eykbd7LLCbhPeCSR858UVumt+tFo79NnK
Gis9/+V3oYemJY5ZxmIkzYbjzDlvemH/qEgpsXrcJpo47k/ZhZWEK0rt2hRtvB5GvyAxHksGwsaz
7RxJD7MBhdoxzqddaEy2sQMyGcVPveb5qb9K0ZDoa1F3Y/PKyndq76m9EcbGwJjlXxkxg+WfiCKv
7MGM/QLXSpnU1vCeK02qakfsptMNAxd+bFV4dvXHkbnv1SvZEKeHMHd7466INU9/HQrNd18TO/Gv
rKLNwVRlvfstZBHe/UiqPHI38VDYlN0M1XScobqS/UXZdgmspqpFqJzxBb852EKbV68nVN89RbIr
4la2SRtq9X0UQU9koSbF69Sl7PI0FGiglZIiNe9HtkD1grleZI87Lx6i4DnI2IW8aQbXYRWc6WHJ
JqeTsWqxcESaX50+GJW18pEUWvZqqDHF+kxMVCL3lSmU9z+cnddy3Fi2bX+lo97RBx4bEaf6AUhP
byXyBSGJFDw2vPv6O7JO3XvVaCXzBCP0IlICMmG2WWvOMXEDJU2n+XNfcgtWeB9H5aIsrKTyp748
Tg65XVspmQR1zJyXTVMQEq6jyH4zJnlq72025mJVCjdnp1VRFM4JimdxJB8ohbnVYzMmCjmmsz6X
G/IhA9tnNEiCH0WeRtF6rqaAuM/CqYvsGQh30NGv0NnT4CAKHJ9ULBqp7Gkoxd7N2KqCcDUAxI9W
it2r1qEiJw84rrR1WsdtR0LVnW5wAPKeS9eIwdRxu4JDI1zye3wQJU6zwZc/Rt9jzqhKn9wqM7gx
raQu/TYJFWXTNnh/dmaGt2hjmPimGJKE2jw7c6zzUgbaUBf7fsSUuFF1KqhAOyMtvo6bulIfqfTJ
6Kp2tEC/wVamxflWlQxvEF3mBI8HiU2RGRLqTtS9vh8DXbW/WmoCYDG01am7VlPS+75Kre2rmLhZ
Kpg/B63MJjgdfWZGW2forejrOPTVfJlGMm1X2liiFuEmEb/T+GGcDuahzo+OG4o4pQtJxhmZQmWg
xasK/oD5Ouoy7/xB1rjYGX4rR3oRw3X02M+V6J6D3BrFu2yjIeWwrAvU74pRghr3XekMTJb1ANKW
qMmjytxNxlq5wkDUUOkta1nmX8UsSUgjfi9xn5xCjkGMxxu+3rQaCefA0DI7osu3MovAz0wkYA93
iaHq7h22mlnuaB45zouISH+O14pdpcHFMCu2jNbg5oa8XytGN9uX7YDfQ2wYVqa59lUry+t9QqpI
6U2GJR4mYWHU9orB7pwnJembYRMGPFx3g+iK9EU3O9slcTvK0psKsqV4oigZ8ggRfypYdQbspcY7
OyHa/KFsDKP4aRUNHIRRC8mswoaQN4nHAiko3maEcvZlMTuJTsze3DUroYLEeDbTsZOXxF/m2lPf
26l6mMt2bHdE1lWE0KkloUikuhuRfmNkakdA6hwUzboIVAiBHYUM/ZasUFM6HlUTw7nAyjuVm8Fw
hnoTSXA3FUh2URREq0U2qwKrp0PjeMRypvE+aVp7+kGUPTR/TzrNqD0qTSi7XWQODhII9vH2vIGB
FwY7OmxOwixGVIb2lIOWLihkW2ZKtoUx9lSVeKueXKFmlAIUwnzCYp83Qx5QpJ7c9kAUlkNI02xh
USR90y7vLFWWrOMrkQdG51E8cGKYpGaaFPq6QYvaWNcZfHl3IDkyjJpx00RJk5oby4kzkjrzCaMj
ob+tIbsN66ieqVfOtpa+kv5IMIrf9KGRXiWMQ+HNlGvEZFG5NmzaIUYU2jn1myYlFWTj1nOYxYDs
uhQbH9VZWVJFj8pEOVboZSduMtdNBmdPB6ukQDAbiVM3q7B3aa15lOtEl6wHx+zEI6NAnjOh1maX
PpcKrZFblgF1dZfUSSDetdZ2SVZOY8N6ijSrUB/LqUu1e6G2BE5sZTTR5hEQM4m5pqTCVAbYkLfM
IGLNbsXFUPZjyPucCiKwzTmu7tSymyaCz8ZoWJNellVsFlU1UP20KLvmYorFlFyRnRQ5d4FVDuOX
iWxbwv3CxqRI1uWiZkBqcUPllur0j3OGGNU/CkTIcI5MEnqFdtTH7SK0yQ4lwmCqqRJnCp0joXfl
rjJiy9zowIGG724zmMmGXJ3AvKiCtI8zvzQaa+j31L5Dl9TwbOxmGttKEU+lX5dNOPp1NuHU4Lmg
OXWggGt2V5PepEV4U6BqSy8bi9Tx56qGwe+ZYz7JddW17bCWWVYU6yKd1EuKqep9wjBBvnVNE2kV
g1x/zZWWXeo4sGdkC2zr74Eyhw8G5bo3pZhyau4umaChmffsG3R98Mes0AxPp4NX0D6z+r3JrDR5
BtuzdDvwiFf0UdBKH1i/GdnFpIu0OTD+GgyLdqC3K3saaPGNeqmwjctCy6Ity5LutiaEt7x22ay6
t1SCsp4OBNiXzL2ZLfbJ+aWtGvZUruJSnWbVJ4jbVp70IRy/lxmPGFvqlqbdtTlNQ+XPU6qTkxfT
WPcUJy5Jaz8+opnfi9S+tFy1Uo6dF4XxuXSa2KaMYrRfR7RMt1NvE/o3qySbYvF0L+n6dmDcCLm7
oXRjv1H0s5o7BSEEESuw6ohPH5kO7kJqXXJj0eEYVlSFi4pcZKZDT+8bXW89eiuUlj2JZ6GkXmDF
Gqv2bBycV9eK0vmJsgibmWZCimrFqq1cgMjqXd8BvXWRpUYgLkvEL4DxyiKOUk+nZpfctRk1Aj9S
4qH18TpTfYsKTSGD0ulrJSclQxmohSWExmWc0jGebbIxXT9k93+ZFGlWXFpWwgPSt5zRZ71QDZdN
TpD6TrJfOc6yHa9B3cSyfEuFJKLQHIEI7GQVpzg9qoq8eWpYZbZ12tCyb5WRhYVvVc5wLBSy0SxX
0iLq0EfQl2NjDQyNATi17AezdNQXqoY5qdl1aQdeNrAoXnUKEkOvT1OV6bWf3cTHIj89mEJW0p8d
Y05JStRD26NdoCl7QzOLbxTegUtEpsJKnUW2pmys1GYJxtqp+FY0+cgiNFTZfiPtFkWSe3kduRlR
gSUSDy+Rg5tfl3FnwoS0LDvd1xRImy0hUhVNmaKaifVUlKPaLYv6amVh31J3Ux7rE31uSl5kkMc8
3KjUqnjTBOwyWKBP6vzVDDqLPWIKFuwqIPoFRP5U5S/21DbpOrB4dTI1L8xL+v0qnVVHIU+XAbyb
fZV1ortm0hidFVFcHcvnqjWvQsb1yM+Zl9/MTLPrFa3IkN61baVw8Ot+Il8yawKEXjnrd1/XnTo5
TK7VOT8HEhZuS0lB74kyeRfewXKcW3+aLOe5d0MVTndFvvSW6ldie9boOF+yipU7fePYvDCNiZxA
N5Vzd1VVjZr6naHakoq7nlbCz4o5H/jQbD/3jka6seewFG8emXp0QtxqOzNvyppehk+Ed0VEb85/
UCnFN8bjYGAO99UwHZWtJRX1u8hk88JsYGgbgiaj3Fdhq6Vrow3Li27smm4lW2XMfOoO7g09uVwh
q35O3rvSkbmXRiUN3Znu6JsZsVhYOXaTujRwLEkjXs1ZTGzJeXCte9k3Kl05xanUeyPHFIWQw6po
42u1CiIoG2BMXHa6PalonxgF17QLSB4y2lYzV8RhtK9tFKTJxjAYHLeOrehv0RgcnxZKJnay7Vr2
kT5IAR61GqJ/ijFdlWDci36Q61wwIXoR27oL/Ly93GuhMn2v28CyfcXSEsLDsJ0pu3gyJIoc3dai
g9QiprhBA969UgxaSJ4txqzlyXGK8UYZ4kn4uZLSe4N11F+5NYNTvqqjpJ5fIydFIQWp4N0ORxp8
3mzN5m4oqoq0oFrrW0Ztin6kEhc8L6h6rbJeNQPhwfRDzbB+7FNXtQ9BOkvqPjO3zKRtOGmUzMPu
6yTHbty66jTpMQVHJxq0G4uo57KlK55yW5xU8IoA3zEFNVtRB+rFWDZV+TxWSNUFgBthtpR/B7X9
Vgt7BiNujZkNgiZG9ctShNJxkxdeX2sdCvFB7WTlrovRtKOXxuomFKBSk1pc0QphjJ5XdUgzLdia
kdMrGusZWVDjOSMvOiFDXLL45JjpbhA7zkbj0VzbtA0Nv5cxnbrEab1IsZsvdCy1vdAqZOARD1ZZ
oC8fwJRIz6HHvGtTFK2x+F9Ino6itN8JnhYiw6qIIWlNqD3dodabTdYKM7qVjKzVdtBZ93qDW83W
TjeyJt72beh0PhXRyPWpIclzPOVTSraFFjEcZ/IzlNrZSAaxbEVg4HjlBHTwDU2aO/qDtth/fA9O
6ccWssS6aqbGNAx7Q/QzvXfQKUm+0nKqnLs0lvVwxpt16k4vFIrU6CqXjF1rYwviHdpBK0gLL+NP
fomFwLCsrb6BQmJteien4Kk9iyrkVSmnM5aQExdpyfprK5AUZRjgWXUjxpp62gducg1k6Bwj4MTl
WdL+WgS+tLJsayPI50XnS4cc6fwZFd+pgy8kgsHYx63FhmsTUmf0RN0HHuNff0aAeOroC4GgnpaG
NSlcG33OWUy0LjDHWZ5RdJ5Qj+vHG/KL4teutXzA4sFjEzmu/tYU8XF6tCewOxo5f6VXdhgDdtj+
rPJMvNGp73P8+S+nFNZIf9XJEcFrIxKkbjIvOqcz7j9+3f7CEf1meFnCAJ1kMux+Cs1NlwSVs27U
ypV+6MxW+mbnBbNSUImw9VK3bPQbJYrn5EVrZjVYATo3wovITMrw0TSrOl6ZkRyU8Mxt/P0j7v7l
uf3la5cDsmSictptaJbflKH/MlgShUd2RqJ86vCL9783UPkCCyIj3oyZuY+0TyWj0U3JpF19fGlP
nWIxCNRR7xA0MgIr1qPLenZek3i4CorPGQzcJT0oyR2805HRbGkXXtWJEq9jU5xzAp747Mvwzi6s
iRruejjOFtHdar0XtsD3NH9q9HWX3KDaYgMaGnmz1XWL/VttvLojC/ZPXfclNGiKtASmPbJHc+ov
IqRKcpA3VZ/ffnz430+F7hIQpJOoZOhko9CzCe4jYR+yhGomH9+vWCOuP3eSxUsvrWM5x+QklRsb
fuCWO/QhL7bM2bqnm4/PceLVd9XFpN7hs0kjirRbW5PbvCE912Lr7Zm59WYMyGnp8K1wt+/JgUl9
bIds0NXygXJ8tc2RX3zuRV8ChAaFHUhldtwuCnxNa92jrH5sXOP542956klevOh0UJqotGWzDRRj
G+q04ctyr+bnkgF+PyG4S1hQH1B0SDKz3g5tvHb0kfVi0NyFdB49XcRXFG/OjCbHO/+f47RYQoLi
maj5ekwR80aln5rTdS7Owfd+f4nEEgg0KLWe9SVKlyjv2SHUjp1cVXaJJjTRyR74zH0Q7mLSt9Ji
LFJpcaGm9lZhkM0i84tSpo8fH/7U5VnM+qMqGzpAQc2I0jc7uBKtTz6qcebin7pCx5//MhmFR9dw
bej1NjO1L0OS3BOkvjaV8swzeurDH3/+y+GjsSqpPETN1tJjc1hjaXVbPyStKj3z+Y9X4XcPz+JN
N6MwFJTI6u08Kndxrj9mVXk7FnI7Qg74+AacukSLdXsWI9zVW07RBP0VS4Yr2Y27Nj6X4XPq8IvX
OBNTkFf9VG9rw/mh9gKcsNDbOy0c4jNz0qkzLKZr3aFL1sc8oN2A36LKtIuQ6pdHaPYZK/SJEyzh
QDlCwHYEXbet2XV7IMRugki9iWr37VN3YAkCaim50/jmDjCgXvSTfoFMcSuCT4LxlvwfdwizLqnC
eluk8TMpx/dVXT7YfXhTVuciT048pkvkD3litQrOt96qxAxZKcBUrbocRX451GL9uYt0vDm/vGok
OrSBPSjVlh3rFzu0LydSxrK0+vq5wy/e5ID6SxqWCVMq18pzqxAvhSVCvzM/568SYvEqt0ZSKYl0
q23qjk/jON+BxrvrFPfp4y9w/KC/GSnE4jVWqRVOhUUpTYgMGXmUVLxpo8wfPj78CWSOWBJ/KBgn
c498b5tW5dPs5Le1qPDYNN+NShnWqrSfYgd/ToEEzktSp8PJ1GpeVp1z1Z/6fou3vE8sG5EMcuQZ
UwxmDmSfAzqsj7/diYMveUCdUlBIH2W1Da05gm2B7FmW78Lt0zNW8FMnWDABzEmqbjgW1XYqm7bc
4hbACUEVD3bf577BYpae0q4TdR6UW8uicr2iSl1iSXJppZ65RCde8SXgB1ueag648rdJMLwRinCJ
aqrxK/inao0+6uNvcXyZf/MQL+k+jjOOQu3Vcmuk9ZMVT5an2nhzDZDhZ77GqTMcb9Avw0ibUfZt
jAJm/jwX7/08Tgdt1tNv6TQW5/BSp86xeNNpFKBQGrlUMkqkh/5zVab6/Zhpn/JcC2fxqme6BO7r
dOWWPkS5mxq12QyZjM7Mdqce1cWE3Ru9MZXZcLzR1vxFlUG4M5GSnQv+OnX4xXtsMMrCS+UWu0VQ
NRuno2nsWYG0z+0iTzyoS6wPmtBUFmWPFdQpkm1DWkJdiydZFN+s0PzkunIJ98H1p1d2W/MYme1D
HDZ36LG+oKbafvwenLhIy8jLMJgGI8vCausU7mshB422hHkuJenUwY8X7pdXoMoxvSpdXm5b9qmv
iq3p+y49S2E9dfTjS/HL0fF2RoljWBLpMMgmSjOrOrPt9eeuy/Gkvxy8nhT6+xkHF7KlfVtY+7Q4
m5f5e26LsBevbRWPJMEK3Da0CmPliVKahmsvkcjB7221M+oLJQogxHWBI6bbxgmccl+5ul36mtlZ
Yt8hUsKiZ7rBMG1FWBrDahimpP42ChsQQEGUBhNlin92nw9BWB/CUYOBqsxJZN0aSNbllWvodv8K
BCKNH3ACWO3OthpHrOIK6dRmGNE0rm3LaIqX0UHUdduatpJ8V0M77d6ywqHNVKao066R0+sa7ufE
mS5aoy2GNartcVqVtUabzR1zfYKeGFT1BrPX1O1IeJjD3eD2ID5yp7TVPRi8BD+PY7jBfTeOkXah
VgHacs/sDFF88nYuBrJ8RKOUdoYE2YyRUQ7FyhKT9D9+Vk6MwvZiHEOKggYea8A2s5PXfixuXC08
BE78uQXjkmDUk05D04nPbnUBo0x2cKS7nYW7+tSnXzKLrJ4MQS1Pyq3uuqMXKC6W9TF5YzI4M4mc
uDzLGM9aDQ0MKlpJaSVJPMkQZgzKK3yix899gcWCJOmR/BZkqm4TFdYR9t9s0yLE30l8N5+bqZZQ
osiO1a7Q7WbrkCCzR3OH5DWrzfuPv8Dxg/5mLbLkEdU5dsq+7BlrxjrxyQhOLljyzutqrPX9hIfo
soM++PG5Tt2MxbhGq7B15OxysRAaYUWunuuiwtUfdGe+zKkTLMY2mqLo3UQpt3Vb4ftxJ0vudXKI
X6iPpJ9c9yxBRFoRa7NCQ3trQ68dEbnG5Ttq6PHNUfhKZ16M4yX53W1ZvNZtXg2BErXcFjP7SUzz
Af37ueSHE0sHa7E2KTsEG9XkSHbK0n4syrz7mmKve8vNaXiZQOn8/Ph2n3i0loih3qpmEkUIbsoq
TBDotEAeeCgD9MsKuSRWGbAFkzfyvnz7+IQnLtoSPDSURaZBxWa5IuRrJ7sBLn98joJ+6uCLN710
hiCZQyZlY2pr3+00vOdonLaf++iL1cqAgKGxYipeoBqzQySK9AKjjfr8uaMf35dfFhRNUoRpICWj
eNE5h6gw1Fc2uee6vaeuzPHnvxwdHH015w1L0TTIsn0Hp4KorvZcuumJp3WJGUI30LnxcYITuTiY
WXnNIu7ViKfnrs3P5QSd+gaLGZqgFVQkbI63ylQY71jy5/c57/L2zBx96vCLl9nSDXJQErAtlo0o
ZI8qSPPVAKLBmfCBE1xvsQQGTaoeBHYmii2CpTa9jQtQJj7Mfr0EnCOVR4gp14pwYEDaLfPJQdhT
PR0ixbLOJWGcGHn/ClD55RkYcEEWRY5tF3HufBmq2rjCX5U8miLSNx8/xKdOsRi2mgT3qgnDcsuc
de3080Vg69uoO1dfPXGTlpqFcKTLY9ey2LqJYu4MGBu7rAS08KkPvxQsDCBtRJ8aOTI3ZDCoiOtH
mZj9LkIgeY60fuIbLHFOuNhZvyes7IepioSv5Al13DwqyuzMHTh1gkV5x4bIxYaQiSMw6iS/TMdG
UKiCfnOuJX3qBIsxdla72mx6vdgahhazFBxw+1BmM3vX+9RtMI6DzC+Pqd3MPKM6J8BZ+bVp0100
d1+aTPnx8eFPff7FOJu1+dS63Qyzoi4an3yGnzNKkjOf/dTBjz//5bOH1awhBYbM0avmJtPTg643
Z1bJJ8ZYY7FuyhUF97Voi+08kFsct8O2iPQ7sB9XCsajz12bxRjbRlkdYrTg/bKEsTa1fsD+Wxdn
htgTg4O+eHJMd5SGXajIITFNk7IodoGmP1TT/LlPry8enLoswjBwYby4ZjRcitZVV8xD+u3H1+bU
pz/+/Jdb6w7p1CPxYmFsRIG+dy3TmvdRm5jTasgU6fz8+DQnniB98QSJyQ6oB4QMEISclEfBpRj8
VFFB8398glPf4z+eo7ipsKrkWz3r7jOJqLoFpKkF648Prx0nzN+sivXFMyT7qhVqzRewMtw5irvT
8N9WZr5WgSZVctxIy7yajOCnCkdEj/+ux/zXv0VWN//6b/7+Q5ZTHYdRu/jrvx5lzp//Pv6f//dv
/v1//Gv7Lq+/5e/N8h/92//huH+fd/Wt/fZvf1kXbdxOd917Pd2/N13W/nX88F0e/+X/9pf/eP/r
KI9T+f7nHz/wL7bHo4VMw3/8/av9259/aMew+P/69fh///L4Bf784/KdKJZI/sf/eP/WtH/+obv/
NG3LwYrvOIYJIuCPfwzvf/3C+aeqW6qhaoatqcI4duwLWbfRn38ouvgnqxyiR0hLcSzxVwZJI7u/
fmeo/7Rtwftv24Zrqiz1/u8nu/2fu/8/N4Mr8fff/1F0+S1kpbbhq2h/0dP//2MiNGEC5nM11QLc
4rqGsXhcYohodDoc/KrIwrwwL/XVOCsQVW2bqDt2i17VoovOMd6s7Ha8Da3kJWlDe18e+SbOCo6F
uoEk8G3W4syzSfTaZKQW6hVJfBmGrk0ahTuSYNI9yvTr2a32QtchaQSBtkYlnDOBdaGntOZlo/Tx
vreTm0a69sYoY1AdpgrIp9lHUa6tce9DFREC3080wsaxr3RpVD6MYLHBXltswj4yVxPuSU/VAFr0
XXM76QnaY1enbtK6cMNEZh70tN87jLF6PYaeeBmIIfXDJE59o3APxFQaXqZlhh8b7j2L0Ie2CLJd
XPT2hvg/3U+rJ4SOuOczrfcSjHlr7MNFrmJ8GLQNFp1xoyc7BBL3FawEEFd7AxcTiKJW8VLinFdw
BLDcYcT08CQlmynv7VWuvgJZsG9jUQPUSdEgOoaibxRm4Y1Q8kMOreQSX4nv9k54SJX2O3tRVGPa
HTSnft0l6Sqy53u7kDm+wK05dCk9ReVlqFNrFaiC/Fb9CVd+fllL5U7PIy8W9kqpR9XTj6SRSvvi
cN/yEgdOgRE4w1Szg3X4ZXBWZca1r/iUHr6R0QvR8G8hbsm8XZPnkO9rtSL3jHrhPonrJ6ULM3RG
+rBSkswD3S13RguoKYPT5Wd9l2/08kfZ9MHaNvNihd9IPAj8eSu9R48olXQ3SLvzm0EnoQsfm5qo
OObwKrq9vaaJaa+qFg8sxrwV6LUI42wwUBqnIptblh/IWDkMfXY9HtMaqM/2/FtEfI2PH/ibHuoQ
TtI48Ks++e5m6nq0pvTZ8tBORVcgJxXFhGFjlMpjAxzggJxml+TjRTKJyyPs87YEk4ffL7vEM38s
lPWrZA5auC7p5NkdBujUKc3byN2G3Fn4QCLzcqgYfqm3FwgV12pjKRuzorukTaBKe7t5j9qpWUGY
wbNh2Ts59jP21OaLAWfFndsNZm9of6PpmalSHKre/plmbrAXctqojfpzwvPW10Hqp1BE/CKzkS/B
BINREUKfDHkQBIVULfyhQMT0LTC36xSwxSqxcYzjwN3aysRb3of6Vua3cdccjCmrPbQmZDdOuLgK
0fqaFifrcLIjvqMC/9V1Vw1RKchys5Ais/Xi2NZj3g2bBOyrP8U66dBluSmVsQWbQ+POiDpx1YCW
UzVr3qRtvg+cdCPT5KWJq+kizeOdLUx7Bdj3BrLs3hjKNXb4N0un4y7mEj+mnaxnfbDowQ+Zp+qi
8EwxvtQcB2rglPs4H4RX5dErnLz7mf5I0s7PSSZzH3Np5Cu6M0Eb0LC8zmKfjOZroQfRQZm6g9Ud
qvDLrBFLR5EcEogx2FvbMB+kMT2GZXNRS/faToD6Dc6IC936Ss6ktssAYMnItldisuhKmuYTSUT9
xYx4H+hl/0MnIJ6E1T1iAr6DY9Gh07GxRcbgscobVyUqnhVvwLhuzPKLhvvOaJ1dXbuH2hQ7cBjw
dCb5Ajx+2NaV/mCrV1GaP0/Wgz4X1oYX12gDYzvmM3QZ2tSTiOyVlZbAEHAyhfj3vDaML1shV3rd
fsnEcOWMolyD3QA4LoZsq6r6ZUiRa5cIx9NNNIKoECIfQ8pXbcjVg2XHryT6lHvM72+25myQZ62V
pL0gA/WHU6aXdi8v1NmEZ18dHGgW+F3cd5Jf1X6HdfS6hJkJvETdarEScRtxEgaljmFoDl+70jzm
omNHKR2H0ClAUXDBVnyjkJC88Q7L7ZehNYsVaskdGaCdn1RpCteLlMBQfHdNJcPrro2XbtLdqTHU
Q3wl+saaDZAD7byKZFD4SiA2k2684USAQUacrt8a7m2bmcNtUA+rBHf+qolgg2Bi2UE150VA9XGc
a267Jh38IurDNUgK3atMfaNZYKeVxNlSypk8xtLntLDLTaO3myyOt40cMTTKCTawuJug2SASvjP6
JP9qVuPMK+xGu7Ac1p1DjTUOu3LvcNfGJr6Wpg1mUsrQdyoFS9uVOhhvOECTlUZk6cbQjXtF5Li7
MdJuhim9que2o3jLJieT+7CjlZPW1Ys6ZfAKJ9o7EB6Nor9prfR7wEOROkX+fWzAXmmUPorvyjAF
foLjnMm6HQ5h+qOMjHrdTHF5vEEvGSiBVVPhcNcb95vigqovojH32+CilIW7q3UHRqTyNffnPCqv
c4d3CDuSbwqlWMXJVvbSWFV2o23g1151T7SzFE+pqnpb2oCIYhuS5lBG4BGyH8BRUowh9kHXxI1C
9tFaxKBL53nsdjLK1wL7u5/MFcBIbXxoQcbJRAcSpZSzTzcMT6lVElr5gKjiq5PDH21ouT3wJvom
Zdt113VfDW14kMxOOzd+VEvDXIuwuBXZzLDUNKE3SCxPrXZoyVkzE4CoE5idMIV9E+sAacxhk30P
ao3lUeBUa3XQgfjslVHoWDO7tYPYEt9s5vioFZ8joKnRbMIRSUcdPBU3GZzHu6QLvSZWSkLcYQI1
kzj3pAjJC6z3zngkVBpgEmEQ710TmkSZ2XJVOCwSwjbcaiGe9iaRF7KJLquG/tyAuw7vYrDqhXzH
4E6TYEwLnBJV74/R5GPMuNDUNXgrnBNBhs1UPheduDC58oBT0g7/WfLathPYGfG9lcM7y7A36SZY
URW5t4Dq1ZlV+A7H90ynY6fYNd/KtDLWne58i9SX0pV7N+phA0/JizPCLjWNnH5dvYeIt0L7sx7m
Aidy8qbMdryVUIv9AQd+Fdq9j9vUabV0j67AV90MfybClIsBEJ0BM6lhGWLqrrYuVO2nsDQMfY7K
hdLetHmbd7PlKwh0GWng2BtFe2nOGVSLOsZSFjCamLkvYvPG0qOG62D0fjtn3+Dc7BRoi55TO9e1
aO+DFp5BnaBZybvqwWrcFyup7prIyHaAGxwcgsxVlgguLbNObzrrh971ie+kgAwiJ790R4HRX9Rw
JoLRVzL8zHbuvoY95DTau548OhaxmqklWO68uI5qJd5N7fRTgiqEXCC1y3jQnqCkjJs6kSBeyxsJ
b+zC6drnRmv9Kjd2WRIw7gyPEUSenV0k35LemtbCshnhBS7LUlVvzda8d7PhyjCzwjdtCHl4pp9D
mKMA7T1sZXtgdFUM9TjH15vVP7F/X0RK4Ppp3F9nVfo0JeXgDYpyRBZLqqE55rBN5BCoQAXuDlwa
rGQwHsDtbBRE6V6t60Ps1jlLMujVU6fskbY/Alu8DEG9+RiJ3eQyCFuIAPinW7s89E250ZXS2qlc
lqK3Ai8v77Iu+hqLA3dRg+JdXY2xe8ts95XEVhO0JSsYGen02foWCqT+rZrSH2bVXrV1p3mA+KAK
qs1ag9Kwmgb1qg3KXavGm069TobmynUxwkyjDrN+9I2O5ReTweXcBJcJNE1dTK2na9UXpZB3EMVe
LSvQt0ou3PVU1rdd1MFckj/t8UsdBNRn3bTdsGnepnXCdajrdZp2jY9/gIQgrUiZhRiZvdxQEDvG
0DSJU3hW0/GHULXmQMTDz76Fm5r3jPPwUVZsB3l2qvoN4AckBNe+yMUovTEpey/cDCL7FkFXAIRL
5Ek/vWXyezXEug+8Kb22Q3UbCwlQyQnUHcaOV5ylQG97cWH0ZuVLZq2tWeXvQXPonH4dtM73tp8O
gL1fp6aON0bavIziIijVHYbvb3pj9X4MPI1x0lDZ8KHf0jCk52ZsrSMKo+vJvQ8BlBHrFdQrGR1j
Noc7CQ4Azsr0lsDVbAjUreHUrOIixydaKi/1/6HuPJYjV7Ys+0V45oBDDjsAhFZkUERyAksymdBa
4+trBe/r6q4y60H3rO2a4ZJMRUYA7sf32WftRJyt6sok7+xyqPLA3uibyMaCWGDfagXKU6Al9vpx
pPEKSIwrrcdlqVfUTaX8FYqaF1xPV1Su1sqwCtJsRH/SxHJtHpCC+BEsgannZnS55VL/vgy1A7VT
G+K13s3XgWwLv9SKg1WqW7PdV+GIraLlSJNEi2cCnYpCCmNojky6LzfZilvYM6Qc9SUNK6lWqyCh
wMhOmqqqvtDCSzCNL7EWQIV19h1ROiuG/d/nR4waxCs8Xbn4DBYSzyiSsz5YXAwVVKfzYxy2Y2mU
bD5u9mYX4VdQwoOybfbqIXsYKpIPy4hO9P/+CpLRm0Bp/F+tw3Y6JSZ3rjjxOJfQ2I3XELrLzDA5
TsphWMPXPEM4Z6souy8njz8SFd5MdukZXVjZlC1uo4znsWTOI0DCSqyDLZ7VIbwDngh3Rk8qq8bo
MSQF2FzjShHFZ8L8w1UxKREgyay7xeLtSnVO2uG0qqDUrjLF+S6gLbmdahW+Hv1S64U56Ty8lI/U
ysDR9p1eaifw2QvFJ3NMcQivNVtO9pSPvp1gDNR65Wiywm/mB/mwiUHx5BD8GVJmL6hnJX0p+uUI
qag/hEp9zNv6cw6s8qSr+fxSds1jQln6IgkdzyrFbsmH4ho/YOZjezBHHqNRDthtOlQJ6ahvRaQw
uj58V9x03LDLkVKlO8bFNO1mPZp3Q8A0TDIzitGykXHu3OYPLFzTBvGlcmvRD1ejCWrEv4Gh3JOh
ZJcqnA+KYuu7B8bQc5wI0GWT+JOWWKeZJaTLu99jxlw0qg6ApekVs8OelMVkHw9wAutdWRcgorRt
q4SfSpLWbtE4u5DqpEhaa6WG/bMskz+js8wbZOCzGU3IEhrjwA/QP1bazrMMeCNplx6FDteLWWec
DlTnK4YZ7863ZiXXQpoxb66xyevGh1r5Hma2WHmRc6Te+x3LkEl4ihRDMJxOvscmqMwnGHgwz83Y
1fsuZCAY+PAQme8gdiX4E8deD2oWnyZm3v2wX2JUaTaiOc4adJAo5mYF/yK3i2j/4A2SGwbFbUIr
m3OXDtsgNA9dJNBS83RZBWm0z6L61mNtctuAkk7r21UfZ99pCjR+lpZyaMaTWh7sqGAIx35lOvuM
E1s/YMNYdUVfrdIZMrOqM6npKF+1A+lLgUfrh5F9zI3O5gTt7Jh2vqhkfT0KN38A6d0l1csIFWFk
8msPw9xxo7hZF0Hb8yDrziEBZgnV5rPovRDg0TEh89Mjrf59CsMPKqyvzh7MPSdWb27L2m3L0hvw
LbojnBZX68pbY4aRH0C/zJtp2kzaOK8sMVvHkRwUoN86Ko6prTnWfzX4LY7JPL6KHj/fAkS7deBv
noh6Tz0ZGs9NY/boC4oXS8Z262k8CK1qj3np7JG1NlVh7uBMkmUuz4MFARJ1hnIx4YHO+q5Zg4PY
dbLnpNC0GzlKZnPD2fAg+Xjw+RrgkVjyUIYGCcvaxKzmhXDhVpGT/66qHGi/zj8qqz8g1Q62Uxmc
W6EqlKAU/ulE/Fu0/S+C5H8Kwf8PYvEp/mogcPzt/rta/F8E5v+PJGWaCv9nQfl/ZOF3E2Pn+Eed
fkjQ/P5/5GRV/ZcD/oJoCMH/GPPiV/7RkxX7X6YlbUuAuzRNx9FUzIz/FpQlWvODES2EyTCmYT8s
ZP/Wk1X7X1CshMZFIy7oEd/7f6Enm8ZPe+F/6clAmPi2DJt/SndUHZX6v/Xx64r/oGXuZRj+kcay
JTn5ObdoUSo5z/lE6su5c7pVrfXTkTiXGWpZ062DRC3XPSnt4CdMTpZzMnvLDIUSwtcxTG8mFNVz
F07lGTPluo+M7NBaC1pDD6EM2+BZnTJkMciOZ5AhFlAoEhaZ4I7PdotmawW9Jx4UFH2qOdIbyYHX
70801ybeodo5CTyY0KHKj6SvOljU24WCw8/HNHNjWLJnVQuysyJRBy29KTYAQNPzkhPXbXA67ETO
8liNB2iF60zgviB6Y5eFDlxmZItT77wDPN2DRmz3iTGjgLXohUxo1BwNYmWtDvCHop6GvRiR1Ytx
xwplb2RXjWcC6uCBgUz04CZMp7p/DackA8hHDi30Z4J261WT15q/RMt0/rnYvTOdTZOBCJLR1HWg
aeTd4KjQ67LXvJ7xPXdctNbPzeFvFFrhdni8rDkta7j7jxdYw4u9xAOlhAa1OVp4kZJOU+HzPF6K
qCBkBKVuWA0wmFZRVSp+6ijpubFeg3CIT6x08fnnpQ/6tvIxzrZuRrSPn0k6mUY3oNtzxv3n8vMp
eGEY7DFbWp5aRxm95lahnGpNtxFDYUd41aOV9fNFxAzlpBOOodexeqS+ys/TPCNI58htZdvq+4Gz
ZUzY3kkq0jr9fKQ+PqrCHpGpXHyiTVDmolkhbcdWTj8f/VxEUCxwZEeSUtrQ76yZIw5woODk9Nmf
BJLUVtJ739V+qoZPPz+gBS6H0maO3Ux1glPyuPx8NHFvpAWj9T/f7/K4cZZappuAKU2BzAwWKDJT
0k1/PscGn20bBcauzIrffeNkd+DuTKHGYCBnpdfXqFcccwNZgwoOECv6ONiUUnYXW+0Mj5AxcCYT
BaxZEQBUKV38O2nay8CQTLiayBtlTDtaFWl0iMJeUEGBqxH0l1bD2Dm3vot1f0LKP5lxWOzhKAYb
GQ3jvgr0V6jqOfhvPX/vUvltVubwreiU/gbaCQSpTQFfVR2t4jOaUNxrQK6+00zBxixpt4yTMTyL
iQ3YLGr9VMBNXeUZBKZMT8adinpyCpfM8nXTCW9TADsV1Ov0qwBpNvRn9hw6C6DWEijdFJNKcE1y
J/1Qc84Qce5A4g1Sy2PPdKi81fQ0J9QWy0wqZY9ypw/9fIkBL3htFdZPo6Kd4OWFq7p3SqrmYeVM
t55GeLjqg+45LpTkBRb8XtcXkyZPYF1kq+hMnwC1xhi2ZRLVPDVjbvpzIkhEcgwYvmEQunFSl5+O
qHzWt+JvV6IuFeF7RGbAk2YuC1xLUT3NARNFrU7YDULI4tpqax9FjVKeKunfSpbImdNgHYOF46FQ
gdQRRVDSKiluoWM4t6FHu0mXD9so7L9FON+YsAteHFwyU1gOriU15Qq2E040tLB6dpZzrPeVJ9vx
i6PLvJsjKzpXLGJ+WpbFq1TyhlTQObi1hmRATI9cBzz3Xy2LOE4t9T2MndxL5+Qzk7xRhdQnFzkp
Whn3wiTRp8+NPUFbqP+5M4MWif9GiXDjmXsBgPRXDEt5PwTBtXGsaFdETbRViuDQK/NyJ2wk9Cvb
AiK5m9MiODb9IDwiX+cP0g88VJnsbUjaFyMH1WTKyXxSnQ6Zs4uuOAsRxqpierVE/lYkQUj+Y9gd
Z3O4yXLOr3KyLrMhjG1mPJYbtQEtP0b9TqleSGn75eC9OgRRdx36JHqyjeE0W8K1SCT4tdRPxQgy
rYxQmSuOkPckYbLtM4b6+doGtUFduRbYGREm5HynKUUyAaE88wBVwSYUHEvZsPLGJZT3MqYh2s3l
BzwB7nQemi6vbsuir5cWQlXFaOEBJPb8hvrlQeAmp0Ja8Y51PdoJBgD8JoPZNCYsFM4Erd2Oi+ZV
HQ3ezTbb1RU9LMEpeJdlisk3zLfj6H22ekDC5lnap2kww40d57YHF35rZU7rV5m+uKUG0grB58GZ
JlwqJpPCjx5EXjVr/uRjDdcMkPsacl3wRGTN7eeH6Y0y4jXnUJGipoPymO56Or/J0SmfYiUhfw4G
8WpWytd0qtS7sCpjPdZDtBkqqd4HIkKdrLiOhmIfy7xRLmZYwT2mruQgL6sj7oITux/RdVD9XDk0
YKDbQHk3OelXMX1HfcjYbud2OCa2Xrm9ZoevEJLXakpOGi+Mc1hMa34XzrkkXGmDsYIerNMHO1IB
BL4+MlVCKx43aDrLyopK47RoDO1qbfSMluWasETPdlo3bMfOtKO1Ga0Qd79hz813g7Ak9GYFUaVo
CCsylfKlU5btkEbmvQEorRkSgG5DJy8z0u6uO2zGQVYu5wIK5Wa0q8EDQwf+QSh3J1+YCRDl6JvD
K1k6vGvl+IUsUl3rrlIRUuxxFzbLqYzD4QlZ5cVsem0z8JGvtZ+6amf3qs+/ZRORDzpPJ5BH+nMs
jEvC0nVn8llzpSheJhko9M759ieZvxZzMzzxxGyjvpEnq4hfZ6tDEx9b7FckPK4DUDFgHtXw1MfG
76ClyVl0Y/WsBvO1dtK/M2lj2zSJPsCV/RFxAvW0yjJPaP33TMvvSV+QTJWPzhrzLZOA/SrN6uUp
HYYD6QLuz3cdgM7eNCHsK7sfWa0z7Q5g9HdjFvLqJMM6tR9RIHFzNduwuS/KGGzU3KB9hXYMF0uz
3lHr5aqqG3DpWX4n4Me4BOUfQXIBel30Ec38RpXwDD90WjgbGtJ+Ypf3ThWRXxKhtA5aua4eTw8n
HN0DeX1Kc2GRU8IPZ81N9lSP3VtpHkTs1O8ap6bH616ve6KTtpy3e39hDm5VkQRHncl+mlcpYn2w
h30W3RctQl7MUYizMo7vNVxCD+zpG6fdkgYBsupsc58krfMqnVUqi/JtUALTN+cy9wqSBvR8tNyi
T/W9fIQEDGin/s/fHA0B/fko+ROpKg3aoAKoyU0bJOF0zwRI7qladuYC75poJP09H6mBZDxBxzaM
faFow2MVKxCbiEFChuCgRypPQ5+0j7J7kCQDbej8jT6yuY1LPT+WUZu6Fs3uyayK54aiGUgF1ccU
zH+X0ehhbT6eUttSPEiPw7aO8k3sZMmL2Tc3GhrDk6Pk2gYxcnJzxPluUPv3UQjhKey8KFNEJow0
eMkPmo1DQNrCyjAj50Aex6okd+Bd2gyiRcabMh5IHkhOLQiTVSLqQ5Kq+WHSl5wMQAwguYgP8KHz
dT139auUixdakjHO2rwpZtxex0T+SiSdXiMva0+YLAD4idO1WtX5Hcg2pSLxh2c2RedAOw9+3WAR
hjTwqtDG3+sOvF+Q15Y7VK3KVAFjEoGS13sRJOZGSyiX2Bs3RhoEt0mhOVmMFrFJovtIhJ7caTy0
GziJ+XoM1XVkhjSeFPRdo+UZjKTZvVtYJFJNPzgzZd2S5/HJAaWDBj/Z7zW7mL+kltjMzi1wIpJM
WJ/1KVkuCZD5V4dMG7inbxa84etI0XiAAE1M0uPdUgnc8NOFBomaV/QPY5nvNShmdCvimYgu2LSA
ap/Zp1mXB7GnVTDuapWy0tALY88Nsrim5gzvPPG8nBw9nH7Otv+8N4r2jfc3vUzrPNXqt1Z7QUkT
76ySvhZ3zg6uSvHPFuJEEXtCRnWTA8xei4C8JU3MTFHMztXQDHoTeoogvtIUu36fZyQlG7Ap/qBV
x6ZJqqBFBwDF6exkLASE41Ub0VaBnzbYKpyitrycCtLLE8dcKSpB7kOLVmlQ1Dhxkh4bS5MrIriI
HrPfU1lhdyvEtxJWuatNSF3Rql7M6dy1ylcLVfxi1PUnEFkWez3tT3PfW1QFTLlimkr9ITDpNWCJ
3fazYa8ShoxWedjTLtAGhn9wjiO82EhGuldrWvoaEWKJWyA6jLr+raqm3BrEkHjxwqTFLEEL67QJ
3TajncpZgNn4j4l5Qr8hWRCfSIFBA1Fo055qS1bPzPFjOKnHUzfkXl/LL7vtivcir59CIzBcuRB2
BIH+I2o7cq2YMNxUlYoxYcofolZNAORivpWVNQMvVnOvTXmjyae0OBD7DuTKZLbopkwtnOE0dzMz
lYeimu44wdzxO2xy5fZziazpwywC5Zj3iI+JtCGsdgVSLL4Hv1Jn5SaC0j6qi/pbUwLlVnL+wr8d
fmqWEm/IhYzcMiSXJYlLbk2jPDhKvPgCXGuWyMaTvF8eQRbRPqmsM8kPfxNlmnxOHoSFtPymVls2
Bec84hHYCXFE0HU5aFF1rHQJnrnM499sX8jgQnuO50KDyDtcFrNpaJpX0W8CyfajI/RXIUHhpoI2
ipQ0yqu+/jCqheJUNOfUTj+0QhEc0R9OhJSGsOzae0rkyhYfF/KZU6e3KZ3qS6IzxQYfk1Z3pkOJ
oCkisYXl6iNktRpPhg4+tUtcBUbIoS7JQJ91cxVhznJV8K+G4C3oIrqATjm5VWewxkXVgZbvNklP
5oK+Ho36Eezsshvj6bmLlNY1lPmZXIlroTAfVOXDi8ZR5PpzIWMBILpKShztfZxdReJcRlJP1gNQ
ATejh8FIi0J3bsnSZ1FP6bMBLHUFoXzkbawI57NlvlYa1b42POvJKz9ukMz60W4M66lS1C0wiT8E
SyRrhSImsHrWcpP2OBhJFh48Hk+6TauuA4C8q6H2+A1ZXfbS4uKSh7yetKeGuD8EB6QC6LVLp70W
gUmS2dgvtCPs9zHvqiMjY52nLdbglU2bHWWfenYd2HTiu4BJWt0nOSrakdyymhTlXPdJea3i+q0z
8SQgej36d7yfJEL7iK7Tm02jyIXRD6q1HhW3mbPuptQIqTk4bAJ3glVNNjXWsWG6OkP1i5HEYnjS
YiCrphKGu3lSShxabEh0rMG+C0JHc5i+c02o4n9eKn2g86yOG2Hmy0qZgws/heMTRjVvNSWyPNXI
V+EyNBvdGucXOZj0fI1NoEfOWuAFSgfI5nIUf7LGJOUYK18hqsO0bdSwe3bExFKJsWYhLWvD+S7P
mAeLCFvq9eqfS/v4KA2b0NWwN7kzaM9dR6qRBaQuvg2VkXtZDB0dNJ7RvVgcQ/da3+HMyxWCh2lS
VXvsJsZmqk0f8PkqIFd9CrCQKAqRquZi1vsufhwwM3loGOQb4/CtnizHV+Npb6OSB3Rr3GTgANRG
rlbW9i+MC0yhELmnVHc5saouRF36Cc64XYI3YUO6KMu5w5o5J/ENaPy3FUDeRqsSR83SL3EePtQz
Un+JZGh2MQnc687SUna3Sj2Oy7ABvZ39WTqg2RmTsbe6mI0NnrAZravFRCNpiaryhbLAZw0SX3lr
wBZuq/FpstVvcyI/F8ruqxxizq52MD8bWf/Ux/MqqLVTVMzt25LYDOFZpXwhL06sJZaZfWWzNmU8
N11XCBI8tI+CluJLVpiHnrGxuyPZJ/rEdA5U0/EZG38OC70YOP8Kx7eazpUBreAiio5aZ9QH3U7e
bQAFNKNFcyIipzniws39MNeae5alR02QFNLFcfc0l8WvHLUVc+XQeLZtbHQaG0eI7HSr9OKBp1lS
nzdBV4zXVLWVyxx9YwM/BX3Tf3E++u047fRChIi9bkY8L/BtmZavG5qzDm5BWjIrNW1JXwyL7Dx3
yxlPrMN49wKaO1tyt0WUdIdZ4HYzihqJBTeY7Ei4xgswbp0aJUDE2qEeE3VdOtHzSFncJ8Jxp5o5
KuqCDSu8ja1WUX2YIe9VBTpdCHnMsLNuFF2IZ6Nu9rkId1U/8dx3UbgfbPOre4SrDVSE9lLYt2SU
1kZmtNHJSSLPIfH0h6AzlkmwDUTBnMogz2WKDchoGgOGsvk1t5l2hXGuELEYP/Hsxy4OvUd1YH8r
MqX0QGh4TdMt3PwDbi3TrwpMh2bQls9Ahjiz1PKUlOIAFD/37EqVftbO1amdDb9rOPOrBWKkYT53
GVyPypQHq80/h4Rxorl9+OrSWR6iCMfoqP0JwR0/04vDoqFBGcbZ4kX4sFw1Q+MMlP5Gp/TdCnZV
YE1rDu80+4SNFhsaW71hCtQmJHeVPVg6I2FHEONLRFknTaydqIzrnCn5NQ3S17DMEm8IpLYygBtP
HMoYuV0usDcnl+ESUmhzfHFjcKFs/aYMTdacFxSvqLvDlBeYkQPG19PYSl0OYyQoSGt6ZUDKl4a1
jRn+uzg47KxsmXbkjOHu0/JzoRkvJSBx9tTiVzaZa0CDzbUOod8ndLO93g53eseAXTcM2UqbLHVd
zSMBG3Xhjw1rT22lz3pDIIFpZiRUkDhdJlRWIlXe2Eytc9yMN5BqJ5yLld9jpnGTFv1XJT28zd71
pV+4F6PnINHCRzThndX7rZSLWBektHhqp45uGPZv7MHBDvz4PmkriZ139KhoikOPUo4mBzwxx2Ot
t+Q6i8y5IdOeLJvbgR37y5qGyZ31TnGLYMhPQfWnsOhjNGVG5G6Udj5ZnQXMo3DYiO4rwRvnohMr
XqIh6yjpA/Avr3wFpV3khyy4EofcekqsUNgRrYspI1mJbhoepnkv/D3VNjI/uhQG4kNda/UtTkz6
tSm7KobKvUOgpsPI5NaQR4Xqfts2KkxBzUQR1D96mKvDZOOJyWwdhXqysOc103bWlm+TMiMck7M+
hOtMWt9xWofrPLb7dWrgGi1DjB+T5FuSOmu81YdALcAzbCYnmM9KqwUrc2DItNWGtRVE7w7RR7Y9
z8ddohrUnywknix67amdds4ooy1focAxivkaZRdjtOdjpdmvIlVnP5sxboVYwy+kwXdW0F3aasGw
3Uv67/VyNmgu32pNyotdPvLalmLdA7XAmq+Ml4yA4MvPR3rF0IKSphdsp9gdAms+8R7mXtUmPYWn
4+wXJwv2U5hhzTNt5vbPWlhbl8lR3LKY2u1g5wR6TOVw0Ful/+dim3q2sokHcPkpATTlyYPvUF9T
PcC75GWN9gVCF6+K0JWD1jbhURuXku2HVGGAqBW+YfqmD5poqI1/yXqzyeJqGByrx2yNzhIfHMN4
wxFnb9K+1LbExfNHDzm3G2AObBpsiWyLo2G98ZIavo3BeWloSZgFnr5mKJ7iGCNnQ2qS66DF7IMs
vuVEHRWy1HZ5EwIzCstt9nCkJaqZ+oo1TPsehCOT0//zI5SEeUOc9SlwFPs8YaUhmbPwG2iGx58v
MZ90jLtq3gMr79dobU9DVu/UgQO4WcmdRt/uXHU93SggpyyiZYw3lE/tiIJpWTJy2C2dTx+Xn1+I
iCheycye1pbi2mlfnas6nJnDpCpq0gTPy4KPD7tA8vZIz8Z7/4ZOUK84taVvQGpW5cLIFAkRchW3
Kr9c70fe5YoT+MvSpsTDWyL28yDOr6pZXBp96bboAr5CQs0qwbL0FiLCbXWl7Lzo8almjs2mG0s6
DYOGI1dJtJegTKpdHn8vCmVHmlram+T53BDsVPvEiNnXrgIZW+FIXfB5BNF3m4FG6eUnTv3wXWrF
vcgUgoqVkEjtaFoz2296Pdk6h3Ry/ERR0fyN8KgSCst9XnCi6A5tq7wZ6YgQqRYvONhRL6cJPxMR
j+vOiOtTE1T6NhZUlyZLQ2KE+UGqg6cOunkcJ31rkdlBjmhXrZP570jlg+l4fuU4hkclUT9pH8a7
zhy3NgxSj9INqxWzMYoaWS4PJaa4yvgeGWSC4l/8VUt8ZmgwyqoNTYspTSxSIUNk24ipiaE3PPpD
wYZZgIWKpvcC2/oV1/E56lAfI73gMGqVn+0btvLKJ2wj25GMjsZdMVdQV8LENteR3JljWZeGWOvl
TKz8slDxJt1eJFO4G9UoXOlvGj/wZbLwKDMgYRGdQmVNP6tbyouZBOWls+zsXIbvIXynKRH5XvTm
a5/o8vJzUa2YA2F5ZRve5cs8kx8mtUtZ6gtRIAlJmJvGqAWz4CDYmC2BwO/k+dlRkPiEGEhMkuWx
1odNm7TTpnEIeGrDeTyXZUXnRRmQ923igKeh34VWfSNKVrugg6n/XCK08bXWaA1FVO1VisEhUH38
lgFwBcEpxdpMNGapSI0xxiW90NUo1mOAfWtQTHEoHOuZISEL6Tzm4ToENetkkuHmxJO+hRq91wPt
3FH4ePgSca0iTgAIuiRaWlx/LjU5fbxRuvB0qdoHDj1HQfY42ERy9sDbikuZpe9hjY3z57OfSzVp
4rLIdDUgWx9jbOCzOolDGDkXlvPULUUbrad2QZDkX+xSzG51pU6XZKyniz0k5qnEuMfxLyfXiNMR
WafN1X5cFFEp5zFGYdfxzxCBKNdRTLNfa1uCyidxMkZo0pVeXLNpOsdhNW/QlYzVPD4yNnrb4OQE
ETNWyrVQZjhJNXWIYTPUgA/HuFZTutBxxH1cmFFzJoRcrFTNL+eUTO3BIgWDKZyGcPX/7fLztbQg
XSyMVW2vdQlVw5w9pbYaPWdpcA0E1Xg/2k90eSePDnrCWEUbeHRCbA6kZnHvG7y2s1V058nKx1fL
xrgqivJeLF4us3Rv2Uno2eSu3Csb/4ySqMFefcwF2K2+CvtEeY1FzxCGUn2GjsZtaE7JPZS64htO
KTYUHHxqTe+6mej40ZrkhvLz6L4dLOjnz+Yc1zsoW6rn9FZ0V2yCjXqWg8PPp4vxYVAd7+vOybFx
q9GZwCvcVnIO706LjzetFvLDGRW6N8L4yiNpXMaQ41Kt4nXizvDjNgre+wkC96AMhrvQW3mvHSLM
YfVaO8NhmAIAzjE0CiK1+2FPspGNpwPHycnWAu0k0KG9sMk0zN4m/TiMqPSNCx9/cbFP6f/QmHp8
mCl1QfTpcrBor9yaQVXhI4bRNmpHIu204lLlYINUzdR3pCBhjdb04WpgNcS3hd+vmqLhs3lciEwh
Z4V5BdtRJHyQub5WAWdrlRf2M0+ik+KEw1tclTjsOjXfGmGWMQdG9UVsZr8PTb3f5xajS1Gph2u7
aLSzPWnvEEzFK92y7rB0+m6Ko9ch75bXAIHhMib6089noh2ind1YLdRQqo6qmKOdqmcUy0NAN53J
Bn3Ue3cxESmazlGoBdtoQ1JWerIGlWGz3ukOnWZVntBnzQ8rcsBpZur6fkoKfR+wQa7Itx93djZd
fk7BrdXfrabkW4sDVrlH8LvTJvthNoqrbK3CLSOQ1lUARagMSMmtxHShZKifZJz/jspmO8CkfqH1
idWMHHFyVDGPGtnocQ6zWKWtbg0KgDg2Ooa2Y75kdjThozZuFVbtdVe2f80KkwgbyOQKvRSIPOZJ
ISWnaoa3dN4USpMcKSkQLubqqwwy40ijXSG5qr3hJUdKZOjEzl5oS8arZImQKNUrp1LFL+MIpWfK
/1TJMvIGsTS2CcbdWWCR05LkqQizVctf7yKLj1sOCTbewkZl3NF8bQbHWWljg58w7f6ASpOI24V9
iDT5lFXaeUnDFKMpu7LJ+C1Jd8rOfJgoTJNBvHySyzawxRo+yCwj8UTCascq2MBhy5iOpaHuD0OT
HbH4tRiodfL+slGlQ56vMF/ZW47BlWtH9PkxMIQn83EhWopY9z7HElT1h74sP5duqNepyaI06fob
jXaCIeh4KkL9JHFycYm7gz+edXs1yT7rUlP3THTKazEW76Ejd4s56Ix3LTyw+JpSSxfbSgm/cnpO
tVOfSiZxXbsg81h10oUzD+6MXF/OgP5wW5uVRiMv5jzxMOv0FcbPnNDRY2oZrkGY1amZHi3/bPwY
MisHh55jbpl6InQNiyHLyqTN5veZkfwOZOEVSSVvjIn/Kg1l2WuV9Ra+k4vMoG+jeSX2TK9TGNQr
E7oLc1FtzS7c47NiYR+81mQXkWJa63gMd6HW/Sm0cLkOdwty6aiM/NHhC+bSuC55Pv1cLbx+DAaG
+Yq91SDI5ZJZj9BIaefl402YNHadFJWRE/4qopc1RvJlqo3JI7/NWREanRN1z1gr/Qk2ZoauPUuf
CXydcmbjWO8MmTO3R52vkkwpTIPQLY6X+OHTO3TmeFsTgeZnwRz6MblvaEaF8Mkc44xL3jx9pUHj
xjPPVoJoy6hA/KxZwke+ZI0K7XCdzuQWFx3DljRD3KEfJVxT62yJSPrkQv1NfatVtJUI+amQ15GH
stjLmcNzsYMxyqDSq+PBjKZTWNjkS2czt2DHgbVV518JcwJumNNfqCn/sgGhyogwi0zlnbrNvj3y
y031Kcbf9FyGWoaZO6It1Hx1cVjv8A3RQkpy4S169B9cncdy5Miybb8IZtBimshEakVZrAmsugS0
CiAQAL7+LfDc0ZukkX3aTpNJZIT79r2Xo726yTnjbZNGFhXjS1dJGTEMQvjnChoT7QpKAqFo2SDR
p+sasPrip8az75ms+sqVx74dHuzpRJnKiSKVU7/2C96bV9TveIXMsx67qHt1/HStt9lb45K1zzi4
69iOaDHQYW6n3WKTXcGDsdWQxry2xaIx+JeBZWjRlMQo6IRUc87nNdEbEqeP0cIEyMIhuGhFPdxd
qz2UXIlmZ5lPw1rEzXGqF6Zju5g4aps8urQrSUg43nbB4QBHsrFOVt19lYz1I58lQOdOhBM7vzAB
WAta2WYJpuS9mHt1MLL4X6tq/YiazE5mw6+OLtnOHb70jawrue8EhhOti2ymriGAR4qqMc72GR6a
yEj7/1jR9aNs5EL6MN+aWZEwgZb6kZj+mQ04MVoUzTeQ42brTTyoDn91dNNyJ5NXV1nNtjLY+Ghb
LLlr+2b+UOPILle/5DOTx48KAN5qkKkYC9BIVVlGKkYPAwx1rPJVGPB7Htp6xHTjpqHM8jTyrJFU
oEE+hJXHO4LKFMRVdmOjGKn5JfsSMtCjUhE8V/NX1gzVvSSi1ecYKnR0rjb/Zdh2emH8L8K0x20Y
u2Sk56wXJ8P9m82OfeGpJZAaePuu7+nzcjxNPWEzXehWZHDsbR3NDSI/M9mYUXnvCdGNk6idD9yS
tCi0v1U+7GP2vQWoengktXDstC/fz/CKjvXvis8QbuXlxRmc15Tf2K3aN473awXyUlbmfUiz5kVw
EsztI0lqgns8BdFkWenGnoo1vMXjCxXt1gmiHhm7NaJ6LF5l8smWSoPhYEla0P7HFuLgVEnCewFu
QsLDKczKnOp4QaRhMdoeV4u1wXgrtqUlsXcyo9rjSO3q6ezDu9lC+HR94ApsRWuOmdl/rFtcD27n
5REpC0Liak8vQrC+lpLgtmZEYxIMu94c2o3m/CrRyrt5O8+4RSe9z0MWCW9Mthuex0TdHL/NQsFd
WIv0JjnxEfcEe8tXAdBz/ghdv6S9/1nOXozyU7AYSp0yN0BnDwbO0VzNl5xldhuG4QxFu59i1Lbr
VuStm/TPIZsrFuTZaOqzTdnPulFRBNUhnmibasc45kPO/2O5iN1ozjld5C1ICb7wXOV7FkVnFm+s
XhTdrpXpNie6T8aVFGtSDvM7NnaHhCNoyOlYcg3E2GrdYLp3AytUoGhU+3xyNqofDoHh4uUjnvSz
YQTCasJqLbW6jWUV+PdM7gOLG5af0fsYPKYRPX/rDpZCaKZMuSlZjTwrz55V3wReRnwMgB2Dzj9V
TXmIiWW3Y/UnDzyW/tSnAC5qi1dymycsMqv6F20hbtS5+decVS990Z3WDedMI6hzkppSkmXfxpU1
pr9d9NTCD+6W210IHjGFKfc1Wzxx0jLLbUpyo+Vl9j8sdn6GrpP/XaL1FZP/iD5kkFxPiMqXbbLP
TU1nuXGW7qzgJGU17eyKdIPbOHc2tUpNvyTQXtNYHZXHG+zbNFpOmf9kqeuqqImXZbFwx5jOzjGM
+oIgqZoZkZ/g9k7XGSEv6JvJlGEnbRju60mUGDrLxnMrPoJ7DWULDF9nRdQGRjYpKTbnkBx0ju3K
DrH0Xl6nmoe9BwxQSNzAdIIYiLEOI4dETmn7FImldvaqkuo1vpqVQjp2+LNrPRtv7QndmSjOJq/S
D90fK0b0fmRYzHynBkPabEJ+0Aje72RQa89+fZkkWAjsSNkpyIyfFYYvjNmw1PDvdlHFSQvmNZWH
xSgssmdgX4/kC82L1ghtr4CN7BOUnY1vTc4Zr/Wy5cda0UiifROBPxEvWhdp1nb7ZrT98gBpubGg
cyRQMx/E+JzH91c2qJLGYSnc93eqnr177nCM+/ahNpcbhln3kuYTT2JeYtRxJ8eIclVnD5K7vMPc
U+n6XZV9TKJJT8qf8j3rfLIo1dO/Jcvd90bKlse+H8TFlM1XYTrzoZyxg5ZpwB7cXDoHy1Nq39im
TVwGRXMZ9X0Ppxc7IIKnn8fEkNvsoK0jtaSmgx1xILyBNz6xKXLmHTfakxkL9+D0bPEtnShh06kZ
JNa7riaQ1ny3UCtUHmrF6NnFtvHZOtsQidml00wXkJrmXUwdjJW+qA5zVVG15QzmvdHxCcTQDgkW
129i3xY7LLDNCbch9kL/3haV82A0RjyYRZd7W1bljuWTJo7cIuDxQIZ31XmiyTnjXdva46STNmzZ
FzqV5X0ejA/FBs/I98UL4fN6s3jPyq+DPW06Y1+q8/vctejaA1nEOU7VczEQDwozCfaOWOavKT9n
INmbfM5/qNj4MXTeJXfZTyiQ8VS2wx7cvNVGV27zPKME4vzYNjOWIkaYxQm5dzv6GW4ZsxKXlY0I
5WSbGlN99dTFjgt6HcJUo8SBppBMN53Q4nu/vqh+ZkVnhj+t0wZm7yDLNt4acYDdVN+MQf7V/Tg5
guvS7pqZPrNyGXd5YPSHTOkUimOhPmBUFIhvaxw2X2q1n1oZ7H08C2f8FP3ZWF9YK/sJC6aIZBIz
FNCaVzefTzkpsWvdiiRCinyWhRtcMqZ/pJK8LZaG5SDb2IoIOL3PWOHDsuPByWejO1g5qn7tX8hX
18zE+/iMiJb7J2yq1t7pbRAaMczBPMP/m/g8tnWhfnYWB4rWx+YZj8ridHIfB+NXPLifbtUHb9po
/1BmbFyzOXsRdYytXCYMxgz2XsZx/IknJbkXqZRvZmVGLM61wnTx0z2tWHL31xfaMJ9wUlVs8xbr
U8Jy7KM52+otiRcioJ58fH/HRznftCtkxUpZBM1G7BvLYeXt+6vvF9XmNxiE5akV+M4GePc7UHI4
lZn94hEz5YXgAkFfo1iipZDBndjlcrQaTEl2oFdvg0VuIMbvTT6CLiAw4s9GlTvT4VqaWk1n2mwZ
V2s+BGyi/TLm5GhNqf3urT5go5425jhwUC3OPi+GJyyHjaXZ4rNZoTR+r2292SyfBpL0W6WwWoEd
aI9Qgoo3UZYPfAANY47mMbCm9Rg3Y3pLtQm3mtb/KB0PkCVq2WlGIzuJArZOascZBbDiTQhKeWuD
eg5NHGJYHb3+mPj+r0DV9Rv/oXIblB4pQfqeWzV0r21ZV5CPKTx6V+jX0R7iuz7U+IhhGS2YMJ2k
pcOZ4pvy8+GSstl1FGDGvEW3NnyC2i2m7eyaeoRcGZ7U1WbOz+xbd19RuJ/HgS3mv1pWWA2J7M61
DKhABn/fr2YNl13uDzch2Df38V7vsDzbhkrvAeSXgyM4zFI67lcdX0Uz3rxZge0R+lm4eFG0uQBs
JGdYJEas52c/Fvm51LL/+8rDYXCc6gkBIpnO3y/4qaYzMJ6SReWkZJfGDBncx0+DhYB3FdjhwpK6
Z+304lnI/Gcu+ITUnp1cA/b88n/eZYJoDNNTGsIBnAhJbupxuZxHoKK7JmbTsivl8Ej8hYD0oh27
qiKi7Ch2DHdmuRqALkLv+6uhzV8DGtpZrC/fX32/0H+O6/yJt5C++p2LtLk2AcdOAF8rUVgIUC17
6tp23oybnaww/Lp+rtEugDI8g9q4qFL9pgDuLsoppleTuCYmrREo02RGpJSGjyEZnkkA02nC7XPs
a1s8q3xkETFLYA5VPQLX+f4+0XjIix7+BNj5kryWkDfgHJfv76SffpTd3DZh+Vn3/UI8KF1u9oCM
qA/cFuX6z77/B5Zdz9vaWIB8TVYRaeRCt/3ULWez0J7kqdVlMsabKwzxtC2bUspw9gUH2LPumt+6
XsoHAftH0k7WiUPIOjmNIyNJ3HKjsaHwxWC92L5L0OD4U8+hYxv0iiMWQKYMTq1f8wANQePICSfT
wjqu6vLqiKm8atwe+yJJfiMGFNeUzohd5njYfA98spPcA/2ejeN0dm3cxLhky82E73njl5Z/aWfw
SuyL5qLKOuNoYO7cQNKCsCNLRoyep17WZ06VGDq9+f59pWBEt65xNR1Mw7pbxRJ8jLTbMEwMYzuk
GOkxw95ar2vuVZff2Ibjnv73neqDm9UTPVeEXDPw/pQOVgDSDfwN4xrx1HOvojACzeOSdAjsF2Y0
VliMvEV9OibXwshgYS2LiKiJuLPswL9/vxiFsLbfLxL1O3Tw0e4oDIMrkLF27yqyPfWwVl9WNRym
ntrS0dn1pdH+3Yq4728evrF8RgsTbj/heB++RYbs+P2z6pWjn1g1lO2cOTc26GILKp2NJTBVNzl2
67AGDA1OTl5Yxmmwqvk10IkAmiiL/aatGUFCa5pZ3jzTXPuRO4nqiFbunCup9cdC2LuOGAW343Cn
3WTs6reLwEoRhH3d4thhQTzOSfkaTGO2XZLVvc+dhlTZVUzgJ6Q5H71vEW37x1GC4URTnsqBnYrE
qN6TcQ4ZlelXXXNtokOdGfG8Bxs+ZCODR3/RL/bQbSdm1T+cFm4uEBQ8mrK5tlVpnur15furdj5o
0puegVlPL10M7Qrl9hGvT8loM6iwZi2IcrrfCG/n70aTxraIRbfjyZ02i076zSg9tcnKIDn0ltec
NOeHZwTdm0Gk7H2JP1W/K1wvPVVaiym8FuE4esU7Erk4zF47MIolYDmQziBG7S+QgrCpg9HzrvzV
vatpujTY2vzb60ssylqe/yzx2TWOevVxbGeZnr+AXbDnrnt2mL4OcZtinXPjeTsshnUYh478Qo31
2/XyBo1BjVAECvXCp6jA8N0lN38mJl4zqz1qiVIvuhryHYLDDYuQdo39/OaXDORJyNXvpEiZcDUu
NPOp/dXa/owZS1+eKZ1zHuvWVWfxeSHIdzlplvKhfo6eO395Xnotsw78nx7/cqfmTmrJ+JzYxrqZ
UrS02kMVGTr1mi2gFoJS6/dj4adRUgvvM55f7Vw8VNLMP1vEtlDJdLe4s3kzM5U9JqndnOKgaZX6
0j2NDiWp1de4Isum7qPP5/ZVTwm+5YyAcpZyvX2XDh79kdG2PhlYFMGJyuiyDq4OSSmugSvvCIkk
DycwE3OsJTeoc2pDBbfsu5mGYuzNlt5t9A7NqOkh7ubhMGhmDjc+Ri+0dHfvyUmx/PVPh61731AJ
RulAV4kl65fBMbHJppwRo180oQh0CunaeaVVuLTVLs7S9IFiEuATtcU2q1R592NqMbPCqtXz183x
zSk966N49m/54jMJUuKEpRxb1GjsqXraFypH3otleBn0sfqFTYbd5uawq9uY7QBI+XdfT2MAXao+
i4/Udo3PxW/eBzk4Ye+kMYMENb12uUJTmtwAkEfjoam7+KG8ID9ZZeytc0Ik53y5BKkwbgjiBg1f
hkc42IvJdX5ZghbFxf54zpjt7EyL9fBCiWGbMJk70Q2byHO9H+Jx/r9CHLcLEQBTvVRiQQHB7Xug
GaDAKKxnMMz6l2iQe0bD1aHW6MuWaWZOpkg0V8nPh8+p9B/pFNwx+jZ7mWDZ6UeymZW34DZttA+/
CuwDluFtYqInswlguJVC/pWDjUADGYEL7H9/CUv3zqSq/irQlxsolOXJzzzxdPRRPP+/f8bHVV3t
UXtWzk7psY+gp3dXMnrjy0z0cSPs4qkDJrtkhVNuVT6kpwI1hqk/KnefO2DKeBOumv3DmFP3hLp4
RFDvKDsox+Qoh8ixJ3TiwmwiI15IgKUconlZf07Ix4201D2F95RXGQimufXwfcX1IQYyAe0sfbH7
1vtcLEJ6PttStjhyM1yIbX0ySYNu2sAObtrEsoOirm+9KvJHY/K3WlJjPElyOz4f9kvtDO5GsIgq
yqzGCr+LOFtOnxiUvLPj2zTISaFxQzHfGDIqRmeq1mvuqxh6+8yjXL3EmvljmKd0v07EuCNHOz/o
9rJn6qXO7GUnzF2SKvKKyd9/d2F5l9cnffJ+GcqsD6W/0MZn3pZhCazOgl8HigNqvEigKBr5wVYQ
wHzEvEoyDbc9jB7BIInkVdY+NTCfJwb0OhVk2x5TE1eWwsCre7sS6NkUuFNYu/qhgVGE9s/nWODw
4iJ33JNkiSykoBZu2NO2oRImFh4V+uX/fJEER4rs/FSVlkv5/Edra2PL6DFm7EJcD3wpN9WApgQx
piYhCaxLNw+u9A7cZ2dQYfVJtIBKYlS8Lf/2zhqdijEH1CMnn6F1eMZeC+bskQvlvppx+5Hr6VlD
RsMdcw26prrjNsAwsMHOauz61VaeoBhLWCF1kOs7UmhXLQ3GjYWWinWSGTMMKzK2XhAqfHR1PP2Z
0iTDFFMYL423pNR1NW0Ks/ZgNrdL7+0yn48AgWkfOZwlwCAswqX0u5302jxi2N7xm7t/i9Sc9rPv
iCeuYZKClTv8DIr2PBJO/MdlFpmx3OtafTfFC6enRbfWYqvNomz23Z3FlP6HYel78APtbxHXFCSA
57bdYrqRBvYowb8cpto/Iu3DQZ+sZIudAQOx8K46DuJL56fxuSgZEucPKskI+qSyLn4S2Mkm5uOY
9TL75eqZu5nZYkJXEvRYmfgtdNQN6p5CO9DJh9wI5yxj7jYzAqhrbKvVkv7E1BHT/xCI1v6lcaDv
4k4BZ6X1OJacaQTIynprKXN5BfKhPTssKjy0yyt7P7wTCL4eeDmwQybU/bFjfLEpm44Jc+lOe51H
cytXCxRm/u5Ebo3ctbMpszYy1lmM8M5o3ZigTWtBwGAz1sAMrwB0S02WJSGh2iwyLdcmWu7Gf8bG
0Q9a6wY3Guo2dLFBAfYc9IuTZzTr7bBtqgnWp971j2HJkzObF/8y5vvhs/Z0l/Rp9e5CejTceZtN
enGQvcXl6FSssk8gKsheXkC/kiOWBSzP8cJ21uRG0qU42YX7zJfmpaNYPtMJ5FSeWGe0evlbVXrz
UqDstvG4eva6HcLzL6atItSZmHhz/i5gIPXVihkqlB4msI82WgbriQMsh7HXQBXy/isT6J9dVV78
Ek/DAqQsalsR8Fnjak6FPJYudz6SZThVATQfHc/3It7jLn5NTbFi10w4jCyybpk2aK3QIicmYi1S
N+raJkercn+Cyc9DWN7mKZ5dN4JILjEyb+MkuEggknsVZ4yXx56UEmPx2Rq3lfAe2AQf9chARczN
GNVW1Wwzg/l631G7FaqrQ2NcfuQFMx6UqzctsaaDIXqWFgfq1RsxzKX+f21BiA8HB3y+5NYZuFYI
+7CCnSNrmOT4YTkJWJlRqfPIv7XtatYEkqFJN7qeuz+LYfwj7I5ny0W5wtP9X53yV8PRGCVdH4Qk
UMOA4hqqfhyRw2sPFEYkG/t8h8KIeFeoi5FiW227FOzmCIaxz/zDOGKJHqk4GlybSpanPl4XQ0o+
xfP6Iv7Vbvaa9zZPaNn2lwE4XqsRNQNHt20QgX+2S7Jf9B+iK5svJaW27fxsOI3F2L6PXow/0o5w
ZKkPXDMP07S5GkCq3FI9No6lrOJ9mcn8mVC6hub8Is3OPLnmtwCOSRuzNrOOJTtmopwZMoI8slzX
iNCsJnx689VfCgL/VvxqgDzBZaA/ZuLuFrjdM0rcHC6ZZn/SvKKFkwQ7mPNkfwovfR3B+xDEEQOx
C93fDY6z1zLX+cynVHHa+x6ib+1+MswetrPb3pZJiZ0LRvou6fQswhvRPNKfZVP5W6FevQCCGkiV
8M7OlvGij9oarF/K62IzfxfNnxkGxB0QAANbwq1qSTMIX+Cf7GyftKspUAVMYgbYARLVMXR9xDfq
g60iFT1mmdjaibSPWA9fxywh9JnK1wSNZAeuBKNr2ePGALtJLXrXJhtVcFaYR4f8tfR9hhWLv8og
prfDVgicU2e339Q0OYYNjk9sgVRZYleP+ET1Ofha5umt53q5jb1mXTJP7bOCY4tk2ZEtfAxvUvMj
k15HjCMD2TCNMJR0qNoGqGmvI8WE0Q1vC+lWWM+f0/zTMZr/VKMI8CT+RlY9WEXHW+jD7Cysl/aP
7WGSYeXUuuDPzp9McJyLLvXNWCmcxrwpF3f1XFplc26HPLjg8+dEGFMVGXPR3aZloRcSGRxAW7/X
Yik5mX/lHvdcChIW3HC2qTBMAEjz22u6XJPMni6Wkc4X35XWTuEk2cD9GM7pkoGHWEwE7tk8EWT1
8S82yMEFpDijGncUP/XJNoV7mbTUvXB7QVGvtYU6qzswz5n3g0NHS28DuJgXbkm+6pAn8F6dy6Gw
d7gTmQP+Mco6uBWER3eGJM1X6Z11AZLebqRZAeoeHA0zaqWddflkyZs8ZYDOzsTP4lOZ485Id1M5
DyfHsPI9f6rfXMX+eR5n/4ynSJiuOmpW5Ca2cxrK0TmZVRBvYlkjtK8/lpXgynGrtdVDGa+N0tkP
ZJiOrjF+VJSfz8oL1IOTCO6DeJpAyo69n/7LXXO8ewvndtFN0diQy66MratKccnm3v7fS02vgWQp
2o1QfXZmRcDPFC9elFp5jljm/U51m3GXkp4VVqLtkPZomzMFA5GF7z0KeupssQBiQEcDZwqI6cOq
/wyexzs1J3+mrjqW2IZRH/NPj8Fj6gd7WZcg4NsSfpEG5mXMcUxQlzEBMpnfgtyLe6i77YTY2sTu
Q43eERhNskmg2mKAzkma4Vvat7rxjn/C25buIE8dNfjG/ExbA++51M5jUbNkyPIwV9M9gy/9S36E
rMI8H+2qT0Jqc6h7DpBQzNA7SoIqrCwMcGmLVyEw/XD04Rn03dNg992mKWhoFokhteDkZwBiveXF
ojbCATfaac+FxEA4jc01ILKLUibNU1DlFZh+AbmkdE0MmfnJq9sUOC2KUO6Hkw0NdHAIdGV1Zl49
kOpL2t0ZCkSwAWikbAdFY/3I9DBzb91vKfnT9bF/y5pR7uepMfZNm18LbyGZWEFOj5u3CRJcqBte
sVOwR4IGizMfFXvn5ZiGaCtTROQJpy5ZDddmvcrgWvEeOb5n/8Ew38kopitHjk0G7ENkIhnf6Bfm
42D0T7fl1E57UDRs4nTIR8tfswG6aSza34PblyH47OJm9KK4fX+lg9mdu2U8ZOLglrF9bgxzQ+Aq
vtT+bEXFiq7NdVJXJWeax9uKt8/IYF72/bagiLDRiU6DSTbJSu2LizXY7u4soYPDkfuf/J67Nsm9
Ew/Nh9ITvB4TZtmM3vE0mjpEraicmu8ww3BmhcGx6HvMIsFMqUIyW9RJdiD0dimAS2GoQBbPXNz7
VT//MDPtE1x2Dlwa8HE3QtCZB8QEZVb7oez+BcxRN9M8/HYL9m+3NCEjncIGxwcGUce/18n4mmi+
DBWezb1v1HsS1i+Fw4B5tcLlvjwCHnF2E85Bp8tyiuByDbWjBDf8ddizOj2lGde3uNvadmNEfjdf
QJ7FG+zKXkmJv6pDO+n/0epA7OZUy6O81FgLRxyZPeT6Id3lShwBQ808CzHw5kJsbrDCg+OQMVDo
zN8guoqQARyWcBvLu2KGDuZlOsQFDnUnBZvXrlo2G0M2to72oU3mg00ZtDa9pRFT959lZm/BQmB1
1ytyfWWADyRb3pzayI5W23+lMnmxnPSPzHt968ZuS254TCHtuQRqwz5N7iP2dGRnemm3fWKYoEaQ
24bJolZ32n+CLH/VLwejFcYzoVxLzCMAjsgYSgfQE5R30yjmU6z3LSrjS1Lk7i9DQ5KFI1UwH9is
rTazWvFolD4BEUTCmLGXb8RZymm8zzqNu6Y5w26F+S+aNO8F6roSIclKn9zSaHErAGzvRhMTDKbg
eV6R17mEierlzgasNUJh9inM2I5q72ug2luGk6lSLJ+o1Q/d08tzkfnPubaHTSBYCrFo/QW2BhNa
wtI4/ZjXIgzEmVxeTfVplOlwV9awUzy5J7+s/qaOa50aOPr8N6zzqPMpGxnD7mKGeNvMdqm55xkA
e5W/ahmZOj3/yljYceRMHcNYLEQEO3Q6RNuo82as0UyWLnVskXq0GZq7cUNq8DDGRf6Kw4SpqKe9
EVeAhbMYKurs7ncfdCoqGOJwE9I2SvWncJdyL81AwMrQGda16cPQ+scssAoOWY80M2KbwZbMck2N
dKxpeOhU3zJyna+GpRlipljvuWVwC5srgX/Ygr1nOn8nC8Q01oWIb7TGOo1bzZ02irq0h50tQOja
SYfaW/gTMp5tbtrECm7xesqOddJAJUj/i8eJeEKDOWSmjMBMr2EzYi8BjAgYtcJj/UmQPGMNa1Zu
sckHowIp/uGrk5XBmHMgBr2++Brj7hzSEBZNJ6x9zDGOC0ZnSgS+kIZyz68hdJqF+dJXOqqP/oPx
XrkbguRoVKVxaYK43dYm4HCDIf/WDVzGXmDxnnVJQpE95QKUpnZs7LR9I08W8Sf2L7x3oVB8xlcs
NeiUT9KMJZzawHiYngF5Q1QIATPe2NmIx5Nh98HZaoPXQvWMrcbumLF3NIxZ7XDMHWAniCS3gbQy
8HUIQKbZnrzSFm+qGp8ZuzT2mvJHetTqp2+YkiQhAWgHixwWXcZqhBzD3pbMUwydchKA4g7B4p9s
CvdMsrt/5Ye81AVzEiPDsei+DpbDUQT4jV3R0zVGTR/i4KRr0w+MrnvYZATeQXo4PZAxqL0yCmI+
d3FemHdSWf8slBLm4EQkY7KJ5sDvRASTTcuZ9Zxsd0BLNYptXCchsIvirgViDJMWV6Y5AMmSE48H
NstNrw/6w0Gb3zLqpAP0xxOWZruRbmiPY7MzF1EcezT6ELvsUOb5EabM76kFBIKljUTLyD2fZuxO
kT4cxL7pp93EfRomLsdKa3zW8Seody9q4yW59ux43cBLtHelPh4Gm9VTDdGCpmXrt5hb1hFoUlxS
DdhFV/bB1iZgfirc5jC1TM5VNQHmEyAu6ro/mrr+ttCvbxddQczFyRPOanD2JslxTmn+/aLE8ZH7
aMWxNICDWQbakjDPsap3wyjDdB6z91TLXicL7AslSAxGCyt2Bd71QM0zhKNrmZGyqeCM9R7OnHBc
EwhsSKpOtgF0V+9YUOxMj3gsq/vqWor4vZGweiZ6DGz97dRXxoklvUysqnSI2jT9MY0WN9JSkP7m
HJx8n1NLtyN8cuGgBKuOSgJVVTAwUbbNN/JWoWACGcWYMK+6k+DLdHEx0NNvrCC3z3I+x+M8H3iT
r4tK3yjWXxgevtklZb2cfA64wI4cTetCL0hTOu9OD3XNWbYQDX2eWhezQ1308c3uiTd4uEob5z+H
NmzWJezY4NVI8gndFjtD7GhsYZqlu3MsRTdeme/ftXBZ8XP709CsiE6q0zFGL+i6btsNUKxWRRz3
XfExEd8rUc9Dd9yxO1BfSe8tJEBM3g46tmysEmOp9fkbX3J7K6u0OZECOUkl+DWVe2p4iPcBCcf1
54Cm9tfrZlCeo3mpVQPLrWKPVOan3MXHPoFMrxgo0iCBCgO4v42XZXkfC6wnuPeIurqSPU2VT/TS
SJZTYvuMGMg9ebba0jylD18Nr2nN/T53+gfo6rUELtxba70tM+Ws3cF4SjKv5GORfM7cIGsk2GYp
y3QkvOYciCHRnBKBAvG/vGost9okI24slTIpQi9hqwNv+5ulWFXCmX5KbY5ZKFUDQCEINiXH5Q5r
y3wEOnj2PNe4i1zrGR+UBz6mVwgF3c/ONRus4StTx59/w9Z0owG7HUGZ4dU3ZHocgtm7EunZ9bUU
x9LWUm7XydxnemPsJlaqbNBiETN4Qwbgz+e08saDTDpUcx/OkWazI6nt90Yn8Q5Copbtl9Dk33ax
ize7cfbOaC4b4kdnmrv00EM+YO042ZyuhEWvI8s/dBTmGaXgPNhZsFmYhKdlZf302BZGhdmINMXm
isepav1DWXYQ/hqO5gF6FcWl+6aTEWL873/gMg2w2pIrdNqTgFDwsyauljXZqTNV8zdLx0uwNHtA
TeNjIMJ557D9z1msW145zk2TsKX6wtQ2Ljl5Q3IOa333b9Hs/jYO5RuEQHt2nBeJqN1PLkFZ2JHb
7y5RYbrQlsy/OtVfRzXe+6CBw3bqCUqPzVkjpFtdi5YaDDlAfgrIiGhO6cktoRkq/dFMnkFkNG4v
iek3EcCLhh6kAR/k4XtKV6pAXwucRACQIBV0kE3wVhMgdSLNn8o3p0kiWvd3//+xdybLrSvXtv0V
h9sPDgCJItFwh3WlipREUR2EdoW6BhLF198Bbvv42PeFI17/dRQkpb0lUUDmyrXmHHPUqADMJKDO
q7Qnhl5HN46/01NUL4T3BCi3qFLYbnqP8aoMw5/MxN5dhBFvDBaNnR0zv86nAt9vHDS7shvac0qr
PFFsKfRtiRhErLXpmVMa7B95UekcRmgXKKtv175O9trcCDhMWVJm8HVGmjSEE8NGy5rD/UNATABr
y/y8QE92kLVVbjJFE6vNJ3MZYKRA7ZzRxkSHqzWzBrZyVHm4Py8Ym+6ww2xEOfloa/VgrQpO5Pfv
2bgjXI35u5NuPu2aAjwcnlREGwjG74/wFaEOvT/v7TbRcQ3yqd+v1iWobYvAunVsBhqiNj7Yfujv
Bkzlg2U6hxDs/8Teu7dk6xzqUGEzDIZgWSO1PpiBi/qi6Wuuu/n5/VFZm9a2sZkZw9w+0O4aDvdH
9w9AO+Ns0ZGnt3JcC8gbJDo6oPuq1v13T2vzxwgJAuj/xr5aOPE3UYAUQSShxD2JDB9qMhT/AvGr
lfnZlb6ojTH7GuY9EaJuOW/bkXs1lYWHuY1WNVqtrZvV8uoUQEz8Sjw1fRucqgEqTKx8mu2Vfk0k
44Wqdr7ysIyXbTYZV902GbVYEV2S+WllyV8unb+nKlLZq2siZcq/Biw7V5vG5AkDPIvl/DSjvbap
Q79mHXHNKz0dwhLiYd8MfXYkc7N5j+P3e08yVZYJvBmbzb1jWU+Bh50oIMyjHKbfb4Afi1+yowMJ
2Dc+CZcCulE/iRqMruxnxuOU44NJ8Q3VnVDPVmxRkLS0L8Mqi682+Jt1FdnFjnLMwW9G3BVjH5rX
nmjnAxuQGrx273H/en+3owSb+uRijLk/FRiUQPH3+hbPQKSX6kpL+oeZFsOTSvXirZypWXPDVBvg
JQEk89bgz9qldDihJEzY8I+IbjXmmbnHYRB/WHUA7A6FWl8V0TOl4zevU/5Do3GWrEcouEoiM7Vn
k6dlw79xnSx6Kqpavroeur35dZMmQG/DhR/pFKws4WcfkxgwzYVZc7w/jWhl6pN4D5u2Wuc4bJYA
HNyFKjX3A0MOhJA2tg/MJ62PlBkPr0aNichHBdvGxV3R1wV7dJ/uaUKFj5gK8Q4jzbpx9j9MVQRB
MYxurSRop9edcRm0oCQGHOfLLmyPeLn0Syfi8bGroFM5cSs/komDq6EJCZDEkR94//PG0q9OmPXH
qHdNaozC+9DQKSyrPBInG7ThEhmBSelT7JKoROOWyoU3deY+dHt7NyRBu6bF4S05j7PudOW0ASe+
rybYTIHrlM+mlX6Zszm2ly4nnTr6hLkPONfLg8/Iy2m8mNFHFpk7TJLPVE3jGt0Mf/VQRbeIlviy
y2iGWwMtzqA9AoNLlxKbLHQY5wnFKQCFGn+FN+Y7Gg00V1p4CYX62WhxsyqKaTpM8G0QT/nOI81r
TG19dfBVLj6qTNImipmYxMI2P4xKfm+LEU8zP+M5dppz0PXaG1SsVZfGVHsGrVHTJHumE4kHvCDS
OVAjSmZMveaKuTQMVB9rT2Ng6+sgkdBYJSOs52R9f6+DyWpWE+4fXKO89Zm/qtsyPTd9/kQtXZOt
q3s0cW3r1dfbVc00ETKT5+wrhxvXRWrsaol3wyZB8GE0zNhXjxZsFZxlPjDwtOf7qUrJCImT/Ixl
6A0rwngLJ26HCoUg8jSFOFVrtQ92s2UzYS5KI5BDrASM/ufXq0qDC2IOzUkvguzdH4gKml8PzVDf
1hP4TsGikCRN9TFF0X3W48L8eEfClJ1swiuX99/MqCnZY6sMT4Yl3Hfa2oiLkHNnQ3gttXOkN/6a
FLRmJ4hOvfVoDJ26cg/Sy2i3Wd6ldRMcsmPv0aH1nZupN6DER+7NSK/Ks6/L9/vrrakR81YY+SEU
dX7NcIQFaAFvuj4tybkwNoFVdutgGgmYqLOac87Yb1TW7SO7DN46+tZHOx28ZTT/I4YBjBOb0jmq
JnmIhcrPRMs/uPD1l0Fl60dTcfzpZUD0BQvircAJrok1lnn/rclsa6fRDsV/Fk43USTP3CM5QiMb
aEkpztGofpBylZuU3aNVMNUI/WQhJQf2bjqPDXAm5gLklo59+YFguQMwiQKN9Ucsta6iG+HUb821
hvj/kaLwQGtP47jKWTx9bjcb3wXUZr3b1qK7FCljZJfWPKOrsTjnMEb1xzCeLoaDQt+BiLnKyeMh
1YrlyogfKy0A8ybi7iVpWegl+ddJzaKthuYHxGH7ltAzEw1/O62hIz3kuc5O3JGamHM+iHBJsoJv
9AoFAQmgZxotLbA8kDvd/MdT89i4m7zm0YkC5wWX2K0BTbXV571UlFzjwprVOZA42PXkLdZ+BW2R
fmRs+PtON/L1/WU97J7ztOouoE4kbJwcnn/xRZM1uvljWi7FwGyRrAz3LeXHM8spvHlEG0Fj8daB
HHBEKY+OUbCz0g5GPAMdlg132sfdaKwMqFwfKL5xcszvvWkizjBmG1TFtkk8SgBvxgJSE2gfA929
nd+O2hp+io+/vvsIYxp9U+cMz6EIf0wZcZeK0bWFqAXWGpAIbH6wW8okAmTQmRtPh9YFRWCJ+ae4
VQEW8SlhAJhZQ3HTtPGSGXZ1bvs+PPgObBlOMjuUxhQnJlcd4YGTkPVO14yc9CIsN9oJvg3t+Kqy
MB4Vl6qBEzcWzi40QuzmjTfdxs5/8kVSXdquVg8VM/ilV6npRvsCuqHKEV9iX7kIKKv3ry/69lGL
+nDFYrZKQxqwFT5p1r+PfkGr24CDgL8sHRPCVs2c/oPU9Q9s4NXSZ6ilIuNoukLuipzr1/Pk3h4O
maAFFAnu5K5qppUYesiYtvjKsYwBAZ7HmNw5WohluCveq/5dueAMCuajB4RzA/e53d68DjUnJRZI
mq8yICBy0FNrtvO8NirjfBQ747qGb0CL0LxpeUSVDfnj/pVE51yCtIJCLV8zpX+Lc8AtI9r0IqrV
hsSqI6cBxADR+GOMw9XkOslJKWbdWkuRHabHwvQR/PfFVdjZsAnjpl1HREYsHNphlGsQK5WobnKc
aCfElrsDkfA9ilArBKlxYY7Ondy08bG22RqseNkxsifyrDwx1nV2w6ipdcBeZk8Gv3mMNSPidk6r
tt4hJxPrEsoZHSXKcDdlRBp6HJe9psCWhfhnGcFFXVJK5YuyxnihSYlVjG28xU3YKd5cWXjyCIpV
vDpiOtzvKDfBjyWl/61UHhraLNlmfh7vtcaa6EGvDbTTOB8eJ3vA6DjJGhy2/2oTJ4mUWC7ZRiK6
3sI9Rkn1VuZNe5bpPK41OKXrg2HcfK98iYOca8xzF56NanZGZPUcjndG47w7HVpEhvBULCnGg7re
W1S36BoCZ5fyE/Xz9MAyQ7WORvc8Ejua16Th1nQaOPVFzbonj4cYoOQYWC4TYDgQQ4sBml61bIfk
BPP3nXt9i67tiq3zCrJiQn+FCMvLp+bRB7OyaDsqn6weoBoy7c91US+jMqEFP7JEM+158wvyk3Xt
FyUeZCJZsU1Kuu69DUwU9xvoiqp5EwRONTLQL61VcG/qDBC6xF+mmFMBy4h6O85BYHFFuh3CHHbg
ttpygu6ZDur6PhuBtjZUxhy1seJbJIR6beJ/cpB7xEpHPoczjJgyykcrsbN9YiDend9j2UTprU6j
byF2Abzv6QHRz4PVYurgrj7EE0ZkN0EZYcsVDUj8XQCrYQE6aPDnf26d6gx/qK/m/h0zw8h8M1qN
0luzD4GPrjyRnfVApGexxoGdgOrlMCs6+83lb+7PrQyvGa5l7xdrX8T8HqDLr6ELC5s/VULtuwut
OllEvbqCEUfXnEOAC/ArcsPOQxZCoRW6TUASDauRPTsUhqdw4jawiKmg6ZZrbKksiyZz3E/LNvDg
zKbtkcVzcrSY6RUUhMZ4Y0AvNkEDDZTukXOTGjgN6b7ESoufEZPlD6FDRR7ruffZGsZ7kCQ5qRSc
XHSW8TWkhGxejHetqBRLgBxWBMB+1IbesJOJ9MHk76PFiA7Did6Y3VEqYQAmG0SzwkXjFXgaWIxk
k/2yW42DiZnWxDyqGr+wjsHBSpJV3hUACnXqQrrAj/ytTwyO4I3aE2aoR4/zIeIHSXpOSL7WpOU4
ioHrPhLI8ysDpnzQWuc1wK/8UvImE0+ZP1QGa5HbN+Ioq8I6wnwnLzhWhwrM8aeXyXhd62N0MKKk
2bNFkcidc92XYbWIsqF6JlhKrkf7gSaM2oGmqi+zz5+l2+nJfjWVxh0BgGpXW1lFLW86KxjsRwwQ
zUaPX7McoasTHkvPhddkf9IDGWFw8F2C7tH3AdP69Mq3/hSRCfTepr3i0qwxyRYkyRWzyczlXzwY
PTtAT+qw54erNDfHLdffuKAY05dlGEdrnf8Abf4F1t7OD7PoNIo5xax9Ih+JzbMh4k36Zb6mCqwX
nezUPra6X4xcezgfrgOgoGHqW+w8qvhlD+ZhEXbEflS+wZqlf2eLWGo2Y7S0QUncheScUdt6jA8W
pcpCeubpF47R9gm9IRxjpb/OgrRoriU6xHpkkGIc43w5EVL8OXX6MneZ/2cOW8KogHoNITmFusfi
bNJ9go2kFfQ5rZqDWKdYoECLOuSGHGhO8T542o+Yo/qGqT04iw4x5UCWWV3lwDQ0mXwBqNox2oaM
DQQY9FueUC906Y5dhEBK1mKUxRD7tTOYbUUeKvlnGqcDsJqoEMbp7FSN8VCpwERZxqPe8kFnrRS2
ZBzV0G4mDRcmsWQ203W2ecbmTGKcfKcMYiANJEt0/jTc+KGT3WSIEgZLabHTovbapKa3cU1+oIhJ
cmE1e0szmldybdpVpLUvFP3NpqfphqcGRmyHCreJ+i9z6mdZxEFLAgELbPxZ+KuRqfLN8AHs0qwJ
mTIQccL347LFBsHJuDJ6VjDCVTWSr1cGM9OHCr8iZmJkmiXoq4c87POtsFW+BkGLfI1CXWPgssXf
iKS4T873385DKzgvkAQq90ctGYBfOsxohKu30I0r9CupcS69BNZmGeBsnpda2nfAgOslGVTqKFXO
RS1pLNy/BU6ol1aIpdS09jmZRud5LPXvtRMXN1L2fBpLC+mJeD+kPQEUlKUF/msOeRpF5XwwNwFn
L+7n7n8dERPUYUedJPolZUpWlXu4KdHaiyn+u6LpV+S0h7ehSlhyZGk/1vVMBg5Qqs2XlW4gkOwz
KmyyP1NS68rgZgfaEebXdOkZnuKs8fNtTqovkR0UVhDPd5mGxLyzbdQfBnSYEGhcIA/c1/6DnT6P
OV72YfCNVaxWupYd6dS5a085J6p81NUtkeR9a+ysNi+2Ze2eWpbP4yB5wo+1V933KGfKwapJFmto
cY0KDTcSwknY7x0CkcK9O0vRtKQ6v1TbkQgFZqToeF1zswgjZd0xqjgERJMvMoN2TxEie/XD6rF1
419Q+piHl/QhtMA4T6q38Fn89Gk+7Mgl2oxj2y5bE7Z1RyaGnTDUCrwayJaiQcy+FNX+Eut9tOxq
lLCeX/xKOg6ONCkWIwKlbRhq+ZahGi7moF/WUArlLMvKaQmolrdKeRKdpuApLS7+4oiDoW1na2tI
JziF60kKa5Pkyc1JIkxHjOUWLdljVG3OS9W7wRI41g1HuXbwEfHU2WWKG64/hlp0snjLCMem0eyw
5rUD/1FMUeeGbrOrNeIa4drVu9zB6JloRruJeJN3gBRiY+QmwOUGDKRGOq+7ZIPOSGcHb9QKUC4/
Q4rCh12KcO9pkqcaMAvDkIKgHzfnmDUV+7wdt0UbsQrEEsiafx5KazV0oG+IGfWO7AZv8K6x1xgj
xSwp9lRHHElBLa0DulQ3AYYsr1iszXREwQFmegnKZyXtJ61PhjWB7eWm1AZsKs4HMo7zUOQrPYG6
YZt9sgr3QeIgBGEAPiUhIyWze5jmSZCe1fDdZFkiGG6X8adsfaRuuZXPR1mksSaqqHiemCHJC6kz
likxPotPhb4RB6DJvDUs33C39ELROpeH3rO/FMg5ild3x9B/6t2LFUwoDOYpWCGK2WBqL7yy2Q1Z
/KyS6QU33juF90oHG2y3xadlYWMuAv9Bjcm+7h7oLK0rglEIlA0WVsrZZki+Y4WE8BEFEDOyrexa
bVOZMTHl0B06wpYpFfOFhxxzYaYpHtGKVPtvpBXk204faEna4iCLdod2LluLwR7JbGY44XGe7n2E
miTjeDpsYruqN32KXU6132WO9jAfxBda8B8Du28pYnRK2CGZojzn8REsf7EP4/YqkOJv+RPCw2S/
Rs9MWldWHbV4IoSc/uwiaWnENU47HCqO2dwYUICJcR1PeT7sI4N3y/Z7sQ8HutYxdjkInrpYIVAj
58ykXOd3IHm2dde27I4kiO8mYdQPcR6h5dcwJRhpurFSdc4Mxk3kjy3LKALyTBtzUfbeWolw/rH0
dVoppIQTxCo4LXblzf0L92Ow0m/W5JwwNtOS0z6oIDtVEO2rj18slM2iReO0gqgwLJidflhIG5FO
BWuAcxMXcxGxXYolIaIgMbDjMO8pCM+atmZjbU2XnHDqPkp03EhU38Mq6Ed6445vMDzDJY26lryv
qfQ3tZk9KLKMDgKeJ8slYmbWVzTo/PROWSIRnf/IATrxmsNER0TzEjPzfiAPkKC0l4B1XhviX5kN
LB8l5AHh8buIDJ+mHKMY4kjT7oZvoF5W47c+0gByJw2XKJkCiW2umzb41UbknY7h6C6BJ1HiyfA1
8wPEnahhNk6RtwuU4YTK29NLGSWvfZ9vFGjordXQPlYCWRiNQWJ2W62i+N0Cjr2U3kAWMw3WVdFi
BZso4+KHQBk02PBsDk56UClxYb1sT5zFwIxKnbYewrNV1EJ58iuXNdREBu/jWvRGqTMMtmG9F+xb
Nu1iQ1PPLj2CbVNVP2tXq5dJAJKGOKW21JGM1swtYqrYyfEQ7bYPAESIw60ZKDj5Ines7wR01Yu4
/slME5yTAQpJDtW759tb4YglFeir1POvxiXcxBLfQJp1+smhIKgEekhrsDe2rlO1wi1c6Q3ZZW24
N2v08VH53UV7grgUV6o/YnHwCUiv9JfCAx4SMGC3qDjdTLzVYGQYgh9LOb4mOARsriKuYPYUlQER
jpuMePtEj+F4ZaALrfEdkJtM44/SpjI0egNMW4QQX7ZfWd8UnFbzEpmD9dPWQsin9qI0dG1j0kVY
guE/VmLaB1O4jvjPaaCi4mJjL5eQGOX0Iw3sSzqMP3BP1os0Z2KF1hqbKfx6WvvfBflSi13pSkpT
CATMKp3HDvCmzNOQNxFzSQVtaIHifozpi9L5ohggMY/FI8T4PjEXnL6Nwr6lXveVgLyz/OCnpjL+
JwP9cST4VdSbPeCVQMchVuCNsThPn8Jh2bfm4Sb8CWY+xdZi2H7yHJcQIMSyrdaUAPaLYK0H31CL
VAAGcNTC3bIWdhd+AnVjM4sNrm6mtZ3ZYWydshXdkGYjeglf4J320zKyvBJNMI5TI/S4DKtmq5td
vJ2c7FCaDhQ11zuTFLHMiApcdtCXbKO2V+PkPwX23HOV3lnPaD9LJu/skr2oli0SmuzZTLCuK2cm
M23ILjyESn5nwvRUyrx5oGU37tPMOHLTIZmnCW+XP/gKuHMw6ENzMzXYoEoZQzCnwmSl+zYU5rBr
wNcpk3DgiLuSg63mn8JkLQME76MMspWVgGOSkpZB0WunOMXwlCEiZtqSk9u64h3Cg6aRIIeRJtPk
uBMOyQTxnFYd5N+TRKSrF8Lag8U9wPb/5/y+juXPv//1e4EuvB7PP4OoyP+c24u19b8l/T7+7P/y
+fMr/cp//K9/9TvvV0Mb+DeUR6Yge92xdMe0/xn4azj238hU8lzdugcBC/lH3i/V4N/mzGoO3PRT
LWTq/KsG+0f4979qtv43z3Lo/zuO0KXt8e/+HxJ/DeH89S/lvwJ/bekYBkM64Qnh2obuGfPnv38R
mBk0f/+r8X+60dTNnjPeNw/Zx97tGsJZWucBkXcDdUMLjhqmsicOz/GrhIK26uIe+tv81CXAAJFe
SovZHeJXAcXt7ACzu3/y/iGz2x+qtvXT76+npYVkgZz1+9NaL9KTA8P7T/+g9b5oYprn+xdoic0p
mE3ygCvI3jSCCgFDX/MU5gDWY0f9yGk9nvy2eegUoTcljodzyLxvh/jP3JkMEV7cpINWmjHgoEev
yG37Uc8rjA599feXTrEyd3TniJ8yt3Zkua8hco9NQJDL+vfTLmj3bjUjE+bPDp7KHgLT+lGYiXy1
vXTa1AFUzXbGDEzuoPkwWXl4f96N4b+9aLfTogF2vL9/AvMs7GfNRnxpVjrK8dkjgvmbuuH+8P7B
8HSMI5hLOa472//8kjikQb6S8zLbAVnhWB7Bg7oi8G62vtBm7blbvDtmQBhQGn4bKi1fkrgFdzqu
mB24DVmm8yeYT0OvHeqr9JlxByWILfJTxvcu8RCM8AXp5CFVC7R3KFjpUwwoGkVsyy8HtPSSqSo+
FhJEKUV7xv73x6fpuEeMRozupagfrLjpfjZM7tnF++bVnEK18URApzzqzAdjBo1qKtGubW2/BLKv
Hv90b/4jq/wveZc9F1Hecu1a3FB/utIlngeGEyB6XNu252v+P650Mv68XquEgqnWrXXSI9YNqKK9
XmW4uEfZLt02DB8IBPmO14kIOOh7DwNsv0UMQYlzaJM/Q/XKn7miejA7TwHauBWWm2aXTZVaeqz/
hzjpy2tE+wulsXixoqR9hbe2irs5b7KmbqxdB6FFlrY5rSBkhH0honUdp80L0YQReqckf+hzCwFx
2uMylJIhRzrqJuPMAuJfScO/aPvkiTkoE0FtI5ug+hQ2PblqGttHZk/YMNNk/9/fO0Eu+b+/d8zP
hC5sw3KZuJuG+e+rRDW1gZWFIzliaU5IS6Nfal2ab8oyrmYcSGAaxCWg3x8/hK6mVaJP3iaDsrhI
kbtfohDZttMbuNcG+2LTFVozFMaXIEdIIKXVvtBIt3Z3Oer9Q5hK86REOh7t0DgHdgynBuscdc3M
fENcQU4GNrFXZZhX+lbJRk0UxAEUpuT31kfyfPCz+L9dNe5//ObCIEXU4rfHJyCEYf7HVdODTakR
amdfqsyp0kMtoPvpht+y0WL62OkfFnCPTZFkYhdE+mnS4u7CqZXOcPoBTQORZEClnxA1QeIZHheU
q89jFv3jAwJglBYZLuOEU10f3RMZbwWDw6uR+R4Gb2k/gJgYD46Ng6ekwVfVcbFPsaGivy0epUYO
UD0S62Nl7jeDOebX/GD65wOMkAgAEGbzI9gXqD8VtIKo2gYIqy76hAB29d8vFfax//WWCdOVbGxs
ea7tus58Mf1pS6npnJWW24kvJwQc2zf2a18Q7KoMtMv5/BRahbeLKvj7VUjUWphSoMlkJH5Dx3yv
N4Cyivg6znymVBseOw8gG59pXv54qTUw5kwt4T0hVNxdKuuaetchujd/tbrYvAS68StJtdkSwSXX
arq/EfBePavmgs16iLeBQ9M4rZJ1PVORelcvdlzmxNWZxBMW1i/XtG/E4E5XkTD4E4U9PoW1P217
fBf0y8m6rFvxrsr64CVV9K1NfbI9i5Z7sBScihoMwNvK960HYEcM5bPvwDDNpZu23eNYJsjrSfVh
vO7UJElT2eqGtqDq199dt9WOU+D3yGyC8GbGwPumyRUn5KHTW2diEgi68MZuBxvXN07I6P21TkbS
LktU+FIzMlkmoVYCwilO05imBxcMnelaQHJrpWlbQPKfdJSes2LwfyqUl7XjDl9pV1WY31LjKXEV
XczOnH1u5QHIBQ2OKuzWA93wV85oNTrLSDsnHjaiAqy/nhYuEjX394M/XpkfFJyAe4ilDm2bbPDf
DISPmy5EtpEpkjoTEAQDOxh+YctbkTKQ0NHSw0vnZkgjW7mHdJKfYJW9x+1cxPuwcVYuHv81U4QP
1zQqREKANPykxM1BWPi2RDAfcp5KaJVpZbXFpRfv455YizFqd8aU58+1aPPXdOgVnYoY2jcw4ldF
F2sRJOUbecnVib9ptSswPZ2GPx5hi652OmleHjEHJyucW54TRK2ha564Npqnvgi9Jbk04FkUAstC
TpdicNSZi+fQdGV57epeHTH4Z1zlvNVWrJxjPbGKIEPp9yKoxw9lvdukYgxhaG8V6z+RVQM5byog
/YZkmy1ATpinuj0dy0nGdNiF/ewYqJZk4wfXwZ+LCKe1Xx0nsJuNbEWKy6bVtmih/GPo8uH+yFJe
shWE/9yfJW5U7jQlxJ7D1aYI0u7ojHI6amWcbTzDTsaFPiWMij2iq/M+fk7hcb1GiQ/erR6aVeQ2
xqUpsk9FDjnuCEzwPScz8cejZkLjcn/Nspu1bHv7vaP0XTvoyw7DhON79L3vZd+TlZp70CHcznh1
oFW8Vtpw1iKpo4LnmeN46VKUUuzvX5EkNIo8QrAoJ9ST3mQo2xZYAfy1bzgS+6VprjvBuKap6ubJ
Dk3+Rk2lHvFKKO2Cf6g5WebcKhxcOHfMnFe2GZNyXzRlgpidcEVUNCcyA4bnaI4/orQYVz3+inVy
fxqRgANLr1mjPWJKUtTmKTMHcRXRVzWVxXufhRDymHOuknzUEBViKmM+uHCtiuAAAtOtlBjyPu6i
I8QH9Tq/jidm8/uP19d2+BDNwF5VAslutNrdSEPiXGZDcrZjZ9q7iGk2hrG+X8o+MuDZDRDph6x5
CfSmOmZBdbXjZNjFFMGQY/v0bCf5SzZv0k1RMdFIAoNkgsx/UjZsEejCLFO/tMZLmEnDpu2j1NnB
L9FXKIgBeAH1xFOpIINplSeuWLgCREE+3eP5aU3gOXAjfZ2UZbs37LGiFw0SzQZKw9jaRAkept4+
rhqJWlyYDxOSjzWB7elZNbkAlhFo2zKPdPglRv5sOREOyM4wlzQm82dJObqKwwDIhyELblUlCS6K
Iupxc0cI2FUDpp3hVrPsZy6k8tHRyq97iYLqEsGi6cKurVPaoWNcwVEci32SmWKXZzkedaNB3E0i
8/BA3GV4iYlS63xixlKbV0hVWvqOjswzN633AQmSIrboRlxYAR1rpk8XSMmDIfV3tDW5W2C/YD00
Cxj1Kt4ltl6dkR5DJ5qPH2mL/z9758YPLkNg0kO0S3erMwK4DYAbLTF+mqiDN1U2uERo/NQSCWHF
o54HvS3euqm6ZKNMv9c5PYOkqLsL/mtrlWpyq2KZPQfdgAvOM49dNGTPk63o8+IJ2xAEli072iLf
tcpY1hEda0K5zIeupTAfmuIlNVyQedbogMQr7GCgJUTtDkAz2kKrwQaU1gw8+6ken004tiUu6SJq
yG1TSXfRrAib51g96F43IArwgod/FXNqNNATImvcTz2ImQLl/52c1YZdvBLzcdKc8ZtGkH1yaaPy
sSxUlq7imhrGiG5aF57AX7bXCL2B8ZwbMvwmxxL6jef1ZEtXJWbOgTk89IFnArSpKE33fW6GwzeJ
rK0xIN4FvhO9mndWfpJ9p4e+BY3EpMkx3zIVcYKke/enp/38NIa6T2pfGxAfI8A6Ce1tsjQYI2nJ
OcEajH2LnDd5aNFWHmU/GWT0COJiDEsyNJqfOw26nZzLgA5skSzSlN6onzbT2gklCXcw5ZGJ0kqq
qzK4WrX10xUa5XUE57gxrM9xrPzjhBl+HdfEzKb+5BM9x4d4/tBPPWRYWIqLjtR4oNx821Vp6WSG
ur54zKayXM9ozTVbrDGshROCNjRusSt68Um3ooaBK2t3m1u0eCsQFLup0N2tQyfxtQjTjxZUwXcc
zl8ORKVXUkqXvH/1KXF8Vn83eyVZK3v1Sm05DZn+UuqgJplirqVMPoOs1S9OOtn7WWq/JqlEfXbq
NkSa/SjNQsMfZnDkTp3vtg8hJnfSimzestzJ3iETLxrGS0qtipqIL9EH64DlJvuA4mGQDuR+5sqi
3d6XbPXmaJwbSH3H/3ia0pEVmWNV35SWIURlFU/nZZup+mMe5aiZ7gv7/KEQ8ReK6bNvxeYOP7N4
UwCxVtpU00SoyEmGtFFtppG579gP44lYQHWOVXdLpBa+aJ5vrMvS17Z1j19Vt3vYurGdkSmfom5R
U37lDT0TrDIRuqm5GzpR/TIk9eZRpHFBKHu7Aa/97BXRP4CcTJ+tB3RDS5jE85UT593jhLSsSdX4
GRMkBJN+dNjPzWFVMl2HaQPG6sZ2BPTQxFtKFApSn2BGubq7qfaJACdQDfMQljCcjmhJ7/+VrkFK
52/RKKtaT33B0kUZ1G0s18rX9H985qYwMa0IVlA+/we5hF8n4/4Hswj2yan/oRXe7wfjP1+5f0qi
lE4V36zFuXYQQ41/ZrTT/SgICOKcejZDLz+DbsFiaYmra7df91+hsIkZtZSdI6+tw4uOfOIpJnGA
LU8/JUZlnDK/QUtjD+brME+vNIJJnuoCGlUyqz5bd+hxI2eIDYryl6aByeNKSYcXY15SwTRtnNBu
3i3MoxpF97IzhuDCkYgcUKNzfsjhKsq4Xbu2mcMncBmFQFp2RBdeGpXuB6Mjdys03Oc4h6l1fzTo
yJFM0jruG8eUxdMhn5hXlpU/7ko1qYWHkvjhXx9azuvLClQ02l0COVpLXVta/Ggty2Nszdo8D2Mu
SLubzZ9gXWeI2X5XBLpbqS+siytvUv4tT7QIk1zH+e1/KDuv5caxrEs/ESLgTcRc0XuRomzeIFKp
TJgDe+Dx9PMBrL+6u2JmOuaGAZBSVVJw++y91rccO3XQJtGjaGhibWLwU6AYMpfndBsptwCHQWh1
5fVxOiF0EV866+ilFfvxJWuc34+TqCDF0DEd7gLoTVbzdVAmxLJGrdesbFVculZYCPV0RdslfTr+
VajgDJOM8mjLuVHSrDXXLD6TWPhcZaHzUhmHEkUk903fWnHZck6MdfKdT8bTZHpMyDJHqGa04KX8
jGwXknBIemxQiZWFeg3CvF2zUGKJG9QKp7EZPvVtdhjDwrrlzEmPisE0T4UE8GW2a3Xqdvm1uJZZ
Ceodev93ZS+B4eTfSDQYBhTFNumV+JSTdwUF0eO8GbvhBxkPnDedYOTTjRlT6+kKgufF1GoUX93E
XY1UxmgiRo8UVHTQYMpIdW8VVbbTvtoiGlhRpfmW4F8sIjxdziODeuLsWZzMFdkAsW+65o9kt39b
SLCX87fXoMVAO8bA38yHUjP6kzOFUDU2eqKcyXphRfkt1IlHhIKFq88ZPGjvKWRBhm8obI3wHiWk
PkCplXuNgINVXmp4sSWRMx4jsydmF86e8XmyLbUxWT6OAfBdbH9u7531fGhpPHTjZ25H+yYlg55n
HHZDu3aWmuZihW6i4SOJNh3rQI229VtpEouhlVZ1pLYLX7K8ufYBuWlBOqT7+ToAokCQwpjcVPmq
OGZ1Dnw3vBTfOsC/HdbSswOC41mS+nPqSAIgTaF+nt+KsHfCatdS/k5Zfcf/lHJOqjrprJ5yrapW
l1uPpxm+SONPoxpcd8KDjqKMIDX3WHbkkXkN+bWWKi+B1dqbeNrCTUmqtUAyoBAY/cOJNsT0uavH
AulxdVlCmAszR+gfNMI6lpZD6aciGXfha1OfadYqGsL80nagMEzR7PHE55f5LeS1SCN9c0CsQSir
G9bZeiwAQ/ix767t2FM/nARxKC2FASP6UmEIW2pMHOcTazS9Zl962pvUCDU3OXnQdKvefcztY5B6
xaevcdJZDYgV/DfprUyhUNUBqyBNA9w7Jla0CaZ1guZiuVGcnKhQg6sW5cNCZ7D6C+LuFXXTcH18
aPRKPfnj9roritt8mXPMHnuD39Vnzyu+NZA1Wh/HPxlsiGXQevI5MtF2Kligj1mLByRQMfmowZGR
bQa/sDTea5sZ8qByxELIf1eIZbcqdattBXFuoQ+6hf8g6pQ7rNaKCmUEQ89tUFNG+qHzpkC9uiPO
0QSS/7gh92JXaZn3i4BxehqI2hZx3xK+MuBj8LnjbSLFh335OIL8OoShqYBGJsyQfPgwHeOs6Vn5
Cr0e/omW+78dZAy1Xv5WgQvADh6KFxvtziZj+IopqulOUc7ZJmKyxYuIwDsIpGzFgXmarAMETTSS
1F09eDEqRLxZFSkMYFGuWP5vte3QiYIIeFWt5DXzRx0Be2Ke/Tge9zppczut8EBNR4G1cgzNfNXQ
ypD8AzwN1HC4H3bZ2Pi/xknl4hC4zfjUGg5timpGJiDNYkr/PhwA/NW1vU9Y3IMNiLCDTBWLqfCU
z7CulQk6MsOmCy94RiVj9PVY0D4Ofh+75hXfoYXUDYaQhAP24o5+e7PSgpi73n82YWvEeKCOadon
Wxpo/dVGJb2ytK5844TOF06ehr/UesSMWhBSkgFV6eJw+E3Mzw8R5v2HUtINzx2zfg6RLePr9bIz
ILJhj4FM2VkDhrMA29xWYKDjBsv9t4yA1qpqlj3lTdE/pdMHxMYNP8IGQYiKCeQp0/zuycm0//hg
+o02U//6jR1JMLTzuoY5quGVPxKbkPokVppTwp3wYgYUjU7g6199t9dZWv7SwGqQqDPUTxoe4qMh
CEdVC75Bz61Qck3+QsqVLgQyTGnodzMNlE2qNzT8cmleEpURu17F9meuD8zBrOy3EUKvY27ynosC
+guoLILcAvuY1s3k+ois10FlfdjFr9QmMDuzaFreJ9VbpjsHJYiVNwWTwjYHvE97lB/TOOYGfaOv
HpPAoiFK4CYTwLB+b51alcxG34iuBFSYF+KDzYuVNuXZcuA5hG1rEbRE8tpRNOaK49xuhiC1q82g
wr2OkNsTk+aFr7TVYhTZY32hDRrupZ6LfazK8uKZDh0dt1ylWaAeKpxBMeTINeixcQ9pSH+RsXqT
rTv+RLBDxrznNNxnQ/2S2DiC1C5qVkreJCe0gAd4nOkOg4ZS72UiCKyZL3rOFfIayxADOTFfFOZE
JydRfokVYIgYpNxlhDwdkTwjx4Vv2d85motDJvzw1NXll5p1/bOB4246/8vxhKrGfDFbFr0hS3oI
OxPwk3+eOX4YNhbYuBD06fX+JSgq/yv0xsdGzMZcHlekAr9q2rLGvP0b0xoakyyRGCEIrmzcU6LB
AAfSGbC85mXsMxuL0VTkErSQMOqJ3HUU2SY9WVV+9mJtilr5pPCLdjZY8o097fL0XleWk74Jy9MP
ErE2I3/ejzXnXVCG4+01HA6CIklzZtLRBY76qQU+JaNPljtN6ugFUzitlALfBXMehCoj+UY1gezT
n0GyKFgr024pKEBdNCGokgmUbQQMnrDrTkwBSFpsUjXcxkQKLwv8b9f5RxAx3ghHKz5BwzjXTrOJ
HoCWdKF8b+5tVpzA+rsfKPVL1JGJupl3OYbPGj6ZZyVp7CdN65C3TD/mGgS9W22ZbDtWO6kDyFSt
2/FccJ3J1PJhvvFWXsbNDhomYY+grm/zBzWkDR4PpBzGkjiOrnNutSecmwyhAJQFSs4Alslt/sDU
fFrEwjrPe0ZcjDzkPh2z0fagrwq0MvTelSK0LmGHPGleMGZS12GvT4OPR/n8OC87LTDWQ+z0aAY1
8zKkOsuDiFCwJaonEh0snrDOGHwI4d9GP2XcbLKQXeJ+q146EwiAgLP7kqsAp4RBHqUz+PTb/YHx
IUOpajvic4VGTqJSUpU/aovW2XRc5pf5GEDbdadoFEqAe27TM+NWyHKvvE4SczNL6l9qPoT8pYzK
EuciSp+HxFVPBfmaDT4JeD3zfkymGPkX//6W3rjYtRhzbXKv8e5mtIhKuEHB9JJZIWWCMQYnpi6A
IRPbP7il/C5I5vk5bZihfGwE5h/OhOS7fvMKQ/3tWC3cqrAaqEslGYYxNgFO3teyKu5z2TGSLPl4
MGtBm66BUPwchyHYCiz7iGDs9kdH6uwBdjUsniz8ECB9cSLbdrTJnbhnMqLEzzRVf7p1xWm50HxZ
vCCHh8BpMrStcuswb3W6Dg9DMV9Z65fLB2+7c5p91fnBch56ZQRSrGCGWCthaFkFuSglANDPAO8j
r55XoICg3KUnId/PuxZAQ4Ad2Mq8P8FEz5o2ov/ZUFp1o8Q1j3/q7RPGP/GsmN2n1bYqVgkrfk5S
z76O5Y/5I0Aml8iGlxhMs+PWig56HsrTY5Rrx4i26wbfYTKNl70qyPZlQB2BCMEjhpobWqk1hyKy
PFQPvDWIvDhFCWJZMxA7faK8trkXPGPOBebp1uPPvsAiIsGUXbWub0/g/ATlRiT/CFThmpKgwdN1
zjvjNRp14z3xBqTcDUDUAEPVOC2kplYTuUbGZ+aMNJQVR+57vTPOal0PRP6tQn/EMmMouKZ75Mdi
cKPlvNtqG2e+ySsJK+8msJNLAb+ondZP/DPGXaHkQA7EoNbHYMDcHBmqd4uzstm0lexPfmsXh4Cp
wC6A6o2PMXNWCiKqV6TmiM+VD5q8QQpZF85mr9Gfonqx84GFAaRL27HtCoKCuDH6RGER9gfZwE/d
oLQmwCmDQmU7LEvnF6du/Us1ONYUdKdvNKKuWC+SnrcjSYiuJ1oTVt0KShJmAs8so8WzrZUbNbPd
y/wWvCsixnxj31s27DZGq/OZZ5ftlaZddgn0hrWbEpobKigk08BBzkw42/fyJZmGBGPjzjGgPkGL
cbHxCye/u3noLCIvSL+MGOosdto/WhpuQ+PQurH7irEi5pTPEpTy3Bkyc9iZcAMXaDrrQzVN4wmP
8CcYWGJhw/RtqzmA3v+eQ18ijEirx+OqysTAqNR7ceexJZrdRUaH9mq1nTxBF5arNiQRNFZzwPx2
XRirIEWU0TQxDzItfSlqTIpTd1YBVXcUGoM0xdFTBhzwnZZFMmj4ge36bBiVetbLMcL8COEmqSsG
ohC+oaIhrP1F8yx+tgeo0HpEtVr6uF06j/s+jnrr6M7/sUSSfejYzngobBdKOT2hxG6JLCugCj+0
JqldL81RN7E65VgEUtwnmSzTQ8zgb2273nVAQHRV4M0sOmFX7/NWBo1lxS+Ml57YRd2xv2qrzDE7
QPTty2H9mBBT+90wJqBhnh/zim5tbcIUVp0BYJRmId1H2BqHKG1OAW3XN/ht3NWnrSAQwRIvGSFc
Hjar6uaFPhGKmUU/Wa8C5ZTLTGyLcUg3qUHXTZQ+oRO8SKmpu/8yjzcnbca/FF4ei3TL82zdNeme
IcKy/qHdSKJ4aCySoH6KYprYTGSzKgLkWWv1ukfkckhd/Y0OQPoJVf4QCqYU0ztRz3ytTzVn09WZ
hWe1N442vNqzkdsqwgRa80kM8WpfNbJalalIGYVgfk1r74krxqGa8w+6O1HWphErg7AaFHxsE1pa
/xoSX5zo6v31YpY1SUdOnG09b8xOxK2sfG2sz+04ek/19CKUot3rjffLpmdCbKXB2DS9RCPtYgaT
xRv3HUCzIvpyjSajIRqYl0D0r0rOvKaHX3WdX0KnJuQzsPOtHsXm4z3g6sHW7YuCczezt6HIlb3t
e+mxAhmCaIeH2tBm2e7ROelrR6e9MB/8oOBZ0rcb5ihQ0Eef9MtYQaVtpvYfFpPZVVGxjXWGY3yZ
FbY4FVsn7I7o0MT4MaJSfgUejkUJU+bJpeE+5F6t3HO8UXDRTUJIXeCIEj32h9S3j4tXoUH1SV29
h8vn/J42otp2fnd2tVewQX8DpVvHiRwOXpNT5+luO+4Q9d+9zivXqMAHumKiP4+W3Z0TmSYYbkYW
3Z7a74G2GCtyixisV+FzQU9YVDL6GrKAJWwVvhVuysCL2cfW5Z95sZxKXZhwedvhdSR74Nb0CfJr
CfVslG9yavoBTQXTK4IcQzC3p6iP/sRJG5360W2exsGjDazqrwW3xScprWeJy/m/nPzuP899CirQ
fgTkeCaPcOefmi9bemTVoO/5qUxnzNRnwu6SbqyM6Mp5N20gLiFM+VFpn5Og67WWerh0uEqv6OTu
ctqr07B7m7cqLp6lQwbC3k8ror3H7vfce9F7GLyyDCnvopHhUOjWa6h2+he3FWOR6KZ29zykD1pi
N6d0UH7XkIN3VmhwTSTMRJK0rHZQSeTJCr8qVSM74z3Cu+ou0INxHpkoBVVgl1ovwXaMqlCpwQlD
VdSGwfwJiG9y1ESZXyQMzkNhBFS3CXka+brSkbS3HnVTPY3Blcjzjk5qHVUdDnifFe7BGmv9dd6N
JDYwJQAuFWiA3IuBmWurm+U28vFUalakXQCTTh7WRCJBBnEO963bALXIJ7kC2q9KnnP3JcxZxeH0
tu6OOXI3dYiPgxxoX//Lnc0y/1O86mk6ohXPRqLleABGOMb/qTRSNeKSQZVXP2MzyqpPEFraoQ6a
8UmlAhSui2MKJOBKZzZ1ENPMbH6J/t6ad1Pr8Hg4mRmMbzOI7nYWBiuz18ut0Fx9W2X1iCNCS9TV
o74JaMWuVWloNCdb9zhveX9vda4S7WqPQ9vEzKoz0uNAZLASZI4hpuaS3oolhdyv1O2uZuciN1AL
LqasRmSKnSl4VyXEfOA2LREtbfCuQ5NgDArHbv40jwyAgsZHU7vu9vGoIqV64TWJ+TRrmQRo41gZ
krXoDNb+mid/xiPXdtwr775AKDr0RC6RHBxP6qLF/AMofLK1I732QH0C0lXU9NynqzYtSa5OY/f5
7z2RGw4zeypIP13FMN3/T6IPdXTe6D64n5MWBDVS+QYJ5Q+B0pi0GEvt5+uuQTV0LQjJmi9FrGbr
zCfh0K7mbkcUaSeevPGSORBAhqC4l3nrH/Oy0KLVvFlA3V/Ebj/AVB5kQSkaMKfOlHthR+UTyZXe
6XHXfsxgAy/cSBrVdemIuz4lpEYA8USVJfcGfAMYdG+pFs1zbUXy4KDGtbifl8lppC9UdCFAVC+9
I2xTn2o6hAtCLsoDpoF8KxI49BhifvOt/9D8bF59BVqgHZD74zm6S0RwWKwzLqi3UNXeBXD37WPo
YmLsPGQJbH2iXeUNy8JdJ9lzoe1UI28+FLUbjhEV87JAaErXmiirNPL7hUv0/FPEY5wqmVNn1g2A
QuGvwUAdBrfSY55wxcaPII5N9+KG2+TVq/3jvEf3qTiyekZuNTBAcpBo043XrraTNXA/tPFnpsDB
s+Iye64HUx61AKFSaDdk3ku+D6vCBUl99jcgLKZ8su7uQY29Evvm0tbj7MVT+vBioBMKp1UmGTjZ
S1xXK9TCEYDZ1uDJk+H2K8q8fp5fkgo6XtcBdVVJ+xqjP5HhEmFGx+OgtIHJxCBRMAKH/ltiW58+
yjSSCKZ+FuvWjG/tQD1Xw+il6omm6gotfGyN03vJ9KkLx+LlHz9XjUAaB5OKT6MRPEH5zOlFy4AO
QJ54nt+y+vpuVrFzmT9LJS4VSjX9WJRR9GqTBgSVeFR28y53qBo7esGItu/Pc+3gBDHcB6y3m3kX
Rq639h0FEPSkPZg//deuJiXTLEulhMBL07MguWqNcK8VnBPAC3mx+Nd7vubkhGQS9ZNaznV+MTpz
gwpuOOZNegrbxitgaeAzFxCajn2stvdWdeJ95ZdYk0KA94piA5GdKqp8aOQkWr/MJdf81vyiM3sl
Tc9c8N/2AyQnSQjBC5lsvjDobqM86hOMq7XxaoFl3sy7I9xNUmqyejl4DWNsAA3u1lY+mKhxqBwB
7SdmxkVA4XupXKVLRi5Z1Qs47/BGp6venyjtCiPzTRVZ+sZBYXVoRiN+CrvEWzJ0i9FGAngfprYH
Czg6IFLmJr6jY3vsXC87cAvG5DfNhC2n2CuGrb0iUic/LI+VLf+9vTatX3lG1c8El4kNwMERLRYj
DiT7ITYjBqeJ6PjvFuAGWB34NwHT/NYa2jqtXP8y79lR213kmG61qqbcrJKfAYjhMOy5gqct2kca
U4jaKb8gzWf4HrgSGfNQ8o+mfaym3XHadaZdT3CpRKxicEK9K0Iv3vsWlUsE7/QSlX51EKmKMznl
J6wRv+G/DlLaFWicKv6PBsotBHFAgXjokZjwocRtdZufCqye5O04y2iFCSbcRpu2A6Mr114oou3j
ZG0tuY6gjW2J02SqMH3aFU25TALjY75Jzy/CAd5de7d5B5b4PtRJip9vQjmDqZqe+qsnFcSjLmRX
HFcLO2ijl9Ehss2Jw3g7f3PfJzGpivN4Oz9aKr8u1sMaj5kPXACRmpqp3DgnNLjZG0/mGIeLWSUZ
Ue2tU7VG4EDAkjpl3ZXVAIyjkAzXYtbiDXT9fdhUP+3eJg8C7W3Z1J/SdcozOMMSGiqOjZ44o4+o
yO5FbJp/ypIATTnq3ynFILoTfecbebdUfPmr71m5L8C+DavRbAXLaIbdhcuk10F1TUUdIt91+br3
f271VgSjpSlWwiOF0RyM8p8/UsnkqiDf2cd65NM1IGM8n7SBKGa4ICjf1wptpVVvh82+Zqiwi0tN
3Gym0UgtverH4ylCxX8L2+x9PgKNF0OJNdCxdr5vP5dhd0BdtoZs5L5Lg7p3LMP24k001BB6JHE6
BMkNo5NsBmRUSzcLxGckmxfwdJzGNjd6I1P+EF/3IUWd7gnf1TaqPRIGbChwcKcJNPToc5oWIR1/
UR24yRKRJdqO1nxmv2gMAclfSvwvmzgGN8U+N0sqqOvE3it6cLO0lN1G4/pNddYDJkaXRGln/2kH
3wz6GcGlnbfV4rRckf+ZX3KsjTy/4PJEU9SCR19mXToJuhPKrvCsNjhQuCA0E2peqqPNNZCGTqq9
iDn7KpJhA6mEZ1IWYM8lL2vduxBDoiFNkDnG4ZUcr/KE6snZ1w2e4/k8nysWJQdcnFv2idKo2Oe2
SPZqK8tjhTtyhJ27pnLRt+QKGDeKfhTLOlYBt0/Xsii9tcIfeD27TAxHim6hEdjKJUbsg80T2Bns
6jkU4Y8mgHmfea2+TJJOPXnT+yZW7KakX4VRoVspOrf+zpRnLghuBhTwsZ2595JA1FnSBkau2dSj
MbC4pGQiKkA7ALBAIpf4x/ktH0UGuAkCQ8Ned1cpUkKc30LsgE6rz+aQN7cqfhe2oqZLs8jUTWWF
kgAWsoiEaLONTmTx2uy94RgkrfqkBGO6NKZxM3LdpR/k2avpDS81fBUeGaL8zCNzggnA9gfoH3wS
lJFEwnh3U0Xdzf9kO4yoHWqjPiS+3e4H2/X3CQj5zi8gnU3DjcpslzSLbGq4ScgEzsZeszJwz6xt
l9HUHZ1Tvecta6RH47ZgPgA10A9Aw+dllnXs+sg+NtPLvOv4gQJia0CHO72nFPVXCKeDNpZXVfdg
bHMalTzqaK1Y98Eqo7NCb3++jUOC9tZoE6be5VQKa+xWldNs5pvZ6HO4508NtwuoexDGkhb77QjC
f9s6b++h5u2b2ig+mAe5O03iRpjTZauqngKew/wch631loof89ssgMTR6PHdVtMvQd/nwWpn1qHp
nQBhGQ9zLTjPqaaj6LZ0QrLXwKIpnHdS/pi3gmColqGvtSf4V7veHobbY+3HnhSiWJmmFx5wF9Wr
CiDV87wVEL35rPoJMZtaXlFzIQQe4LqtbfxU+yqHwUfdBenFxkUrs2Z4mvKwzlHBt86NKvzKKBxz
IqCI1JZfQ+8xVIrC79KDO6O6k1Y9Lrp1H9bYOdzYwsdaXB+51G1C0yWxYHQYpFckNK7EyxiqPaHX
PglwPyyj7vHvouewAvsLQ0DwDPlLOc1inj4XW/K9x7c+hIAJeS07PZbnCGjoWIEnPaiTnp2GHgMe
PT/aPa49uDisfusSi/EgMWyULFbcTvnBQHyXqyTEjYJIEou56d2J4uakDtl+XqDP0lsjUbpt19jW
JEYjLaCFNz+rYDtR/qWHremrL1kx9PuurZGP+gA0AqJw3xOzJO0MvWUTxNUCnYuzz4OI5u5//tgk
/wqb8jsuSwlEFv9PTYbYDoIeT6+KLjUqEbLowrvlordKcz/cNrBbuUUw4ZlPzHk3KDSkEpoz6WwG
n2HCaGakEmehtXRDWASGTubU/DKmMEUNonihVPjRpvdYyqvWYL001Sj3maC/1WJhfAmxep4Vt/iq
nCym1RD1W9oNyWl+8SyNOPTpZd6a38Ogvm1Tonm8gFTwkFg4jJwk+s1boXX0EKUwdnWtXVG18j6Y
PXb1IE5/tYX+jAzBefVIVFnpofWWueSdzDG8meUWZy+uP5Eu03/MUDEPpfeq5k5xIYUquhlJdufK
NN7jIfZ3sqotfvEpqFv5M6wE3kzF+i6krGh24KdRNVbCQRoPh64sndV8cXk4MOLYL19MuQtTQ7l0
0nudb2B/70FViBekfNl3Tu0flQIYzbZ6uarqqHnSQ+Rznecihhwvw0BqDHq1HAxBoL+DYpjq6qpz
AAWjSLnQOAW/3reIfl2DwPXMvNTu0dJo3mlqO+w7md0srUp2qlciuRTTVeQ2vb/1si1lbfKSQxju
pueegV4LkLkqt26qI9DLw+3YFxOBKtHOIX5Z4iVwhRkls4k8CEgmrMOvyDJwfypP6rRScVt8sHaI
Un/+tvNuXUXGUo2st9qKg9ccZb+At/OZWqJlwsAN7jEA1BW1vwZqvvKsarxWc5vMZSqKCrr/xipo
/dXa1/1vy+bbtEaNG7/WkcwHPfq4LF83ueIzrGRBEwBeO8z9xDTK2oVq0YVXS+9keEMEPVB+zdMR
a0yJNQgyWO4MPlcWD+kbosXqpkNZH6NWP89vDXDREKPYsMWm5ltUqXhQ7QFGD3VzvYhN95PmYX0R
BhF7hqt4tMfN8a2EDWBEnfap+Qi7SNNRNo4yqp84xdZOk6B9Cuk8NFr7EgzRn9THvIVSonkxbNwg
o2k22/lDEEb33gvh/CVd+Dgw4OB3tmqoqOFz/+SjdVtWuZJuVc3ymOl72VIfq+EUBpr1GhEmL3EK
fqaVXu9MrTXW8241xj8ye4hv3IqAnZXpDy/GpuBA0DraTR5csII0q9GS+ieyPQKMW9bxdf1JDnn4
VrVIcLkd3zgLMYxwLSwty+8/CzV5DqH4Bouu2Wpe0f7xMvkj7iZQouc8CbsVV9Qf3/Xg9B9cKeBd
SBrZ2kUBCMsbL+QB9PSyEd1y+yMSsUfoXzb8xLxLsqZ8slv9sRdOHjCcK3/9BIp+7wA0CJK8TNOr
aaYrxjIkgDVJgouhpEjOu8J85rFsPhfpiP+gqa+PPVL8dqPvMgMwU1TFQZ/uyowyTVK5HEpDujcp
Jz+JlQEFd8W7WWn1izOo9s6uaI+gP683NA7IRumqKbzQGL9HCpxcelCXSjxvfm7Gv7KRXoUlzfCt
dMdiZTH4ozgc3kVhRoDyKC1ZDdXcYEn7WXhijE6BgoDb09/CpNQ+uC61pQms5cbdQdkoDs9THX3p
MXaIFA+LZgJYEmDD0gkqTeVH35pKkLYmseMyAV4hZy/PujJiQLKlu2qpCnRPS5/KXsdb1KjwhdtB
fZ5fnBR9Og2uctchFH1uM84TC2AI67BTIjWFuwvdgNL03Ke8IGSYwX60cqb35g84zutMqcMTVsXt
v/6rLVaANbircT2/h7ZZfVYYRVgof55k1R7rSG8uHSLL3dAyMBSz688vexLsO9zoMms37mjb2wqi
fayTDJCE58dG/D8bfNT1ow5FUO5heG31RC+vs3OkgFG6lCQU7OanQByFkHt17dLYlInz7b7Py2bl
xXazn30l1G5PpZeasKlIvqwn38z8BFf65mduJf6+KjlQSVHSQMs8mhJdjnpNghuc9lzOog0d+Qrc
itEx4uQ5KOnxIbQ8J51PgTS/H/LHDHWd4bnKaEpqJMVOqmezl9g7LeRXid2x2BEbQlcKaJZpz12X
aMt5t8WvlHfROwZ/566VgEw0g2EKk5nhKpGIjVnxu2hb7aYNWn7OuqReZtO6McOj4ut/eodrshBd
8uJUBgGtbfSRpiz4SPXOVvNujbBgaURleCxLTzk4CbRjGWH4d5KnxyTXDLF2BgSnzHongW/g3MHy
3M//miyLc3ojjKbo+bfr0SGFyfbyH1kysvJS04JKgnED6U7x998bxFw8BXFdgxv4qbH9n5/+x4/N
H00/M8YMBs3UqC+0O6JdpTfDan4ewa+JSLpVh5U98h3NxJK7ISZmpB7kj87HTWuFlXaHBd+ts6ZQ
zvTRor2NeBUbgpZtsAsiUEEMX95I+IJOHOkM8wdvhV2o/KQo+y0RH15blHNXy9D+zIdFFNQBFUE9
ez9J0k8c7NOxyyJqFRVwelXwj6jyPD/NW3nBJO//ujX/HCrnbE1NdnUUszzI3nJObugGBJWV4u7J
gdwcp9B/IIAlR1QMT/BG6LkxSgn1eni1i0Ts4ioft7YWdG+sOHEDm82XxtR6YQqThWxohqfJx4oT
LbBLsa1E7320U2PQzcafoqM6lxFWTsPVs+fOLri/JxHcrdQCnU+S9YKRfPOM8SY5eNwq17QY/M9g
8JBT282XJ3rkpqMBEWcyZIWTs7cOCEDM+jr8TPzwLKe2eNESmji900O1XpGO1l9STasOA96qbevT
IGlJE1sbRpPgh4s1IuKN7uCwZNwaVZYyIhgwNTESfffs5jeG7u636v/05waF2zYXckPrH9xrBJjR
yH0uiXZfugOaBHNozIs+vSiRQNWFBnwPHu4+Vh3PAKf/5auJxUH05bnvFP/IcpC8rLbr9mNDnFVi
k3fIn277mKYS6ww6Et+y2YQQz0JGpXZlkp/re5QNacfja5JkRZ6CSaFtdkY3sHpH1bIy+rFeNQPG
EBab4pjltnU3iM/YGoh3Jl1Gu3yMoB5iXSW2uw9kRhiZaWcg14LH2Qsa8HTMnnwmw5HDOL+uUQq3
ehDdAm+Id9BJdt3sdjFjbi9l5nbnMu/6c1eITzfJ640bO8lIrdZ5S9dSIOAVhEOuJ6oqnhICsyqn
VZ4eywKXkQtup5bif+5UBKoRnEnfWdiDJtbjNJRkuJVyZXjFgZDvD5ol8YJcWdBhfrlLnBQxwxT6
t0jr3r/oOcvn0bb28wemUdKDq4p0P2ZmtKpgtjzFfp/tLS/Kd0mhOde8Plb65OzgICPlCnmCkK7X
NS3GDL3rVLyVjXPDU4XUSdfv2jTM+XuvNQDZPr4HHXxoc1A1hw14RrELUR3qqNhXgvbJkvKSkWnf
wk6cR6ajTaZyhBfvC5MheK0BInid50z0lRp4QpaONzQbcNNC616VB6fJ7GeZ6n+Nt/38A5ROj3gg
5wu4zTMxpcU7d8DsIJPeJh6wKd6zAnYwAyCstG6j0COYBVOzO3n2Kc8vQ29xwaBac+nXLYwwV/76
DirEuS3NqS85kzPCAL2F45G+bRbpK52tym+NVwH/UimL5kkdp36Z7f76f89djWmq+u+CEt1FTIWk
RNM8x/Us5x+CkjRsPMH4TP92NYoJR+vPaqCr3x4bphictVMi3NfaKyMx96NVOC/jUXPWRDYviAFf
KUYHIJnV5kcErmsyzt4Vq0uuRit+9jQTPii4ll1JHIQ1DeQcCqq6Ss6CYL1/e+kSQ2zmL/b/hbna
/s4vP9Pf1f+afuvX/6buTJYjR7Is+yslvUc0BsWgi+oFABtpNJJG0t3JDYSTY55nfH0fWERXekRl
R3YuWySE4gwnzc0wKJ6+d++5ZTU3cRh1/+vP37a/fw9BxH/r3v70zaboCJp96L9WnlTbZ/zq76yR
9Sf/X//yP76ur/Iv6FTrcf+fv778H7+2vv///B+b7D8e37Lh7bNsfoVTrb/0B5vKsX+zpGprki2M
kLrmAMwZv9oOyJRUf9N00zBMC+YJjKkVQAVseQVQaeI3IUyVv9AgnPOVmfwfbCrN+E0DdUX7HfSH
0FX5b5Gp0Gn+6TqD0iMoU0HO8KKIN5gV/Hm6j3iA6Sqrxhb33lMH87GEK+i23x3FQmqO6nA2G3Bp
NgXkRGZoIM75EBKIF9uQGpfKTRPChIs8W12wMJ8mY/VGSoYPtpdFeEx6pSYaMgHBSYTvFmR8sbMb
ZqjRiGEedUzgMnbrPRnTLbZssmNiXdngJIJySRoA06Q0Mz9BDbUumK8z6KdVTi2f6Em94DwjA2Yd
KbSGGwz20/oRjFL7oGnpxnHh5fDhhhK+ooZTLaj4oqX4tCKDzKvC+Fn1Z8IKeo000PXv9Dp8RvV8
gKtsuGVgM3xO8f6uKzkWS9fugclnicVoCoBnvUadhAWvlFSaP5SIODLUfhPMpsTAt9c1vMexP+pW
+ra+ralj6U418wAX9ilb7e6WXntYTQ5G4TxhCHhPtDV8U61GVw2rz36JXtVgkR5WFcdHkenWYCmZ
zYybJDInD+rRe4QIi5YwoVhSo/vfsKVmH2pZRIg0dMTpO/OpGejp9fCUc/Abta3pqy8fQTGdqolG
LzyQwe9E87Rao9HvxxTMGNKLPHlVYvHz+n/oIn6syRpDmrulQX4p10oeDpdw0Y9Yp8tdn4tDoxCc
XPfZGRVXCGzmbPa2gYC3IdoxqQ+i6bqNo1m4WJgDWpH6Iyedhp3EBZPgGdXYAE1c25pNqBKZC2+B
GFSXMMpPYAenEDHlRlWDe7v84ALmaZQLDDX9D6AFeExyWgjJ+Eyr3/Ga5IUWw+TlOJpcQ47vNkl7
Ixwy2INM03VCgipoNO4sJ4IkRtXbdhDm4fs0MyjwDqL8KhBSdtDYDoaC+jQlFBpW/HIT2OgOzQpy
AqMjwoLSJke/zgELFHHfgKZnt+TamBa9WAkvo0AJaS46adstzgGVFkpbvROLN7spyDmoD8JB0QbS
wkb0miT2DYMTn2gKWJsmWPa61zOyopOIJFubeyyUwB7CbZxUP5kM1XA+ybI2bfEymCAOQ6m9ZBrZ
LnmBH4M5FdbYYRD3ZWs8rt1TthBrgt1CsO2i3Zv0ibo5ajzOByrSRp4oOS0ksuHIMxY9gnQe8PiY
GwRZRMqP36mEv09dnJEnlj4k1WeirNkCCliQva5Gn7omCr8Uy6Frk5cpgsFl9MEhxtlAwFJ+0ERw
mWb5kTP7GpChuQZM6QKkoxvl1QFhhasz/6wjiEAqVu0Dw5JQi8ZbO3jBfPKAsCN6tLRxvm0rHMDW
GOKRyIkukJOp7NqQoXmLcD0OZHy8MuEAax/iuBTHIGAzRfS6z1kXdM0JYciH6algJZoq9Qc+zXKP
jR4H4ZBjth6HrdKWDnGbrR+FMnwmUtVt+kj4ubDD/UC1R9k/eoZZEDnXDe2+rCnVDDPdyhG3YASe
vBsoofuwfZqsbDzm+A+91CLGmBNCxoX9WCB8cQvbvKFFMW3r4dEayoqd1vi9JaPCNnZVn0AyzkJP
Kiy6HYQ95tQlPmQartMr7u4XOYehX4e+Gk8do/h5O1ITM1jBdUqHzXXG4EmfSnAZgS/ldokYVs3P
Rt0CyxLDO2l7g08Nb22cJNS2Er2sOlQHAImRGziIg+t6oqAH8EG+wbQ3SJkSeCY8g1xTV4kMk9+T
+34t/UZlcTbOCnFGXvNQ2IPtM5J2hZ5/qkOHj12rn3D58GoRASt0vI4iKJ6ToRppZnUPTkyz0iQW
iU00MwzGHH34NVhwVAO6WsiqEIufWz3uvFwX8FLQOgAYpiOAwC/NIKa2BlniCI5x37ihBvMPV/U3
K9KDkxUHhMPX8UuLWY7uc+FX5gRxtOozvysRM8ksfqjMKPfZnaJ0kOwiqkwtvX7Oo3t4L1CrZ8IH
ZobbSFPzYKt8lTQO1LeUt6PoqeLquGkmwLTkxcmYZUGirRa6CfaYazR0iYX4BpIyPI5ztkM+x8/p
/eAhkLiPyALw2WAL4qjCewKBXCMxaH1j8lssQgiHtmOr4hRHM7cKj7zjamdyFanq3Yxnpa6LD2vc
j7qOiwk0FaY96+hERUBfKABmR/KVWBwAeLJsz4uTcohkemc2cvYoT/ptmxPrBKzep1d5E1VzsbWg
r6eE/eiyPGbjJ33/bsRBhmOFHkxEvP2YYpVp5Q90bQ7KvIFhRz9tSQDULwtR6eQd1aVnMb+7pPRV
1Cpy/B7J2pB1Z2y2z5YGKDUiHniqQDvEYZIxf6Q6J2D0MJh59k1O0CwIneSB5jpNjXOmHAgkBFNv
IBC9mfv0VUqz2Ddq87MJq/Jg8VAnM4isxAVRCO6DjT7IaF87U0Lm1WaYsmLLFu6lSdob8seHQH2k
V0iDkWSzUUz7dhVd9Qj0kGEQ/23Fp6fGIkiEmLE5T2Byhg7iy+ils1FOLHq5M0dNO/ZRfGgr9jUx
sbiK9Vmpq8h5LRLItFampffwhMSk+VF/y4WhVPxE9kpSMvuoIToUYLw6vIxurPAsmmZvHZsPgXbU
tBqsEhgbxaeTMBfOXao1eAypzrGxDMS0GI+ZAAjfSvPUcSMz3w0PhMyfzACL79BE+EFHEtrq7ZDE
iEWrZrvocjOXUXQKIqQsOiG7wMZC4ZXiY2pHbYf5VK3OQ15ddKuueBxbGkhLrN0E2Zdwdvxm26Nu
28ZxnrOFRLMzhDehNXyn2bH4jSZ/LI0BeRwxcc1DeIrBuc0wHQvhhuPq9imkfDZTiriBR7EDvsoe
w003DDd0zxRPOzoqmcGJzVSBbndHyw6ljBJG0dZW9Bo1LJoQuyU9lNQ8KGn5i84ADm+DovpRpeJ7
bIJiP9O82U2wrsDXbLMOOlqh0k8mRFiObX0/WgGQI8pGH210ApONDleuWOrJTOx9Hzw7WCFvcpX1
tStvxyQa8ZrXOG8MukLOZ5JwmsKeVcU8T9VMXgwdCI3RdjyoP9U4cIjoXZNwk+AYMNC7yycaoTiQ
udEufRX8TMoBWFL5soBKBM10mcYRp+NQ2B7Umc/F1PZMwQ2Mz5QcZvPlxMHNhMB/22dTudEY4o9m
Hq/xe+7QkwSLEhK5jJgvOnAHX6HtFvNwAmRIO31gZWdMsqtBM6RdfVPa8fcxC2sqDjBfQYWmtMy8
qeHzt9tUoGsIFQMsFnQj9QkpKk3c8VNzKNedoCT3dAQjpmqP9mzeR1H+lORiN+hW5Dkx5yDKaNCH
+ExH8RzSbIL+gshQyxsA9Y3ujfiA3T5uuCAajH6D3FbdgqNe/5LpN8b8BAL7laUDnFW48lOCp6Xg
BQN79JIIZUuYg6ouQDMRUZydc6v+lhPCtfDTrgyd7/0dAXcgWApkcZnzuEzJu3BSFDj2XuKCCuc7
BvjxIXoltPWsOMNdn9vnoSqdAyrNZwQNtKVKpOBl7rYImvdFwJsPg5920CG87fa0Emu3bAPpMj7L
j3mm3tq9NZwnDeJJyKP6qHW16ScM97WITMZwqU94nFPyb603NOH5LSfT763sYcjH5imgbbPDjmC7
BE38kPeFDY4gdOz1wlkJN5GyG5r2G+Z063ZCcOIGVklsX/TShsDRDTEorON6ijSzuUGa9IBXdaus
cOqJc+zFLRVWFduHDEQu7SqDCmSWXsu+Q7ZUVdxjCWyS2zEgpZH0wh6zBVCreL3REk+MjCDznb3u
FXQ4TJ5jzB8itKjPWWJwNMUeHXhq9lB910IiZCq89S6uY0qNVWNtO6trA+toYMY4T5UBEqDxVAcQ
shzH8pkBqXhUcrnhpnkuDVAvouzOAmc7a3zp5olBHNla/HHBtz45WzwHR3vbjMDy8WLSirGOaoYP
SO/T9zLQQerAn4tatLE1icN8sGgvREOmT9YjiZCsrnzwRMMJimzWcNXOeUolcjNGsoOn1vKGKvXL
OWM4npVQEDJRv03Rt+vP5hM/dz0SQ93hgSwgHsTvtCtfxnK8IRH2PQzZ1lmIFD07uGQt28Pr7wyZ
wnngZ3PLbF10OTzbasut8MScIX96sdRUyCzmR1VcMnx+Dw1mHTM1jCMguc7B2rQo0Fe1jqAmYRPE
YGnpOwBkcqpneobRQBBCB8r0piewMFq3BEEddpeelx/U2QDzLFI/c5T7jMHbBl5Ws1P62yZP0a+0
5MA54fIsCsd5GHNxyiUnQSW5I++UN6HkAyFFpn8VlVaEocqu8tQ0m2/7otvUQ8lLdYXm91S2KqlS
7Bdqt5uz9+t+E1/dYVk3VVL/+V/HHZ7htxFhg9dp0Z6mnnqATrCwgDXdpsF86tooOqpm9qt6Ho/t
XJ+qokjZh6Ke6KfzbB7xRa4RkuWFWI1xdhqUNng0O3kyM0RYI1t3uoNsd1DceWLWy2Nj64cG5Svh
SoG9zeqGIfQQ8zAdjflcjkSi4S5Co0KHeR8GTNjW8L0k/GHNanC0rRO6F4UGwTx4FkyhaVm5iKoD
opGDE84PgckOOdgU7L4MAQ2iSZCq6hPZcsl73E7cvdElo2WBZP0pDEvSuNrPMfnUutHaEC7GE1zX
78zRfi1zLhk2b60/26eIXEKUXwX8UIZ0lcql01q8hWBEBVZbih8v4TZR6JGWMUE4HOo85FZfj7Oj
9jW66KFBnzRndKoJvgppWcelvSkdqD2K82QE3BVhpDxl7D5ou5AiTeeBSZpBF5f3pBHA6xE+c9aT
PvS6b0X/FmhN5MqovzeDXEVfnhg8q0gn7Ncn97pCJBrf6TpREeBGOWY9aiHnKYktOv5uE0y319tB
xe7l9W32brfWQa95gsZ1ciCniMTSCe0sIq/WpQQyckJg18+1HmuHn4Xh+IEU0R2BJewg+SxbJ0eG
ljnRR0SWSh+Q/mMDIVaTHmOxYMSwaIMX2eYhLw7ZnHzPKFzWi3O9LlWdT9qF3X2S7lEebtcFkcgV
lMPJlmRqpEABmwydXSBu88SF3de660sFIdqanHuMzJh3lQLn97cTLBbbkHVVor1TDcomX4skVlga
FmC+ZxLusm6Ap4e3dbLZhSWC7lC1LgjN4inML/MGJfWAC8Pr8+x9thWeOe2yd2r23ETNu2XkLHsl
ZC1kip9rpX09NorBUqeLH3WSEzuSseZeT4dY33MRPwnAv7XD21pPRN0iAAWRZaXhpi416eGiMdwB
QENnk+OytsySnJe7Ht957Zgto6BxxVgUaMZ5MqdLsiaN5/mRedamSL7LOn0zFtQc8ZT5uqWTH+xM
aM3kglFznFQXN37GEka1oqbEqKlKy3xSmU/2xEVsTc2ybaXylM9ca+sCeV24p5D8z2D4sGyaQc0E
R5V5NKf/+giYrA53TWhurz9q2JwVx2nvKUf3Qm9txonh7CvBSBJsy8aoVJPALUVa+wCHwj3Lectz
mb7keptMUbA1ywaOFtZ5VlbfMsjP5riTGN6SGS+f1GB4q6oWuy/PoV8awP+EZW2sjfl/NO7Xhqqh
aYLAcoIL1xbu+ve/gJmtxm6rMBBwfARXDTMjWCmQloiUDTZ4SD0LZ2bMBScmmxxh7q5r0zCrgqf1
nSlFRd8x/LEuAuu5FTL7dLpjOZMUXN/XyMBrLsK456qE7Lm2M2WlDh4hpU8mdszE0Aladv/+I8l/
9olMR9UNqQOilivz/ZdPJBTmFB3Gyu3aE87HnPqdzpgJjtnWdmA3fuB25C0gp/v7f1f/Z/+wbqpg
5HVd1TCQ/vkf1osintkEcSibeluCGsgc87y2gbtE2ZDjeBYsy+sqUi3yrK2PfAzUbg6PB5siG375
AvL8fVZvrLj9FoFf7fX8S6zFTc/dHIXx3mlKv+eNMyp4X2uGueYhU1r/gor/1/yH6zVha8JCNebQ
tdf+8kGMRKhqNJOvMOrceOs7X9e/MZ0eSEsnTPy9Gpo7rvlDje7eA8uF8Ju6AxsrjT1KD8HqEPO2
Wtq69tRsk/K8LvEpK3Bv0PtdF7lZ+0BuhHwAM6Q98wvG/ymEhGA1XeuY1nAe54LpMYdvPZcRt+b1
lP1b052nMue/Pw9zrhOUf0x6buOPpmzLn93f/tT/R2OidWzyfx8TbZu34uPr1wnR+vO/T4jkbyYJ
PUJaYjWQg7//x4DI/E3DNKUz/1t5MZa2Xv9/DIhM7TeVoAVTqibDG8NaJ05/DIiE9pvB5W05wmJ6
JCAy/FsTIoZQvy5ncCgFYQQGuzLMvQQT/OXmT2szaMgFVXk8jDOqwcnaBB170mbQo9MYo1JCFGIA
UrEHXNUbRMCvuOOoCxw6b3Qvl/k8zdV4KhdkD78cxH+y1Gr/7b2x1uqawepgM16TcmXk/7IwqdDH
u7ZsBwYWFFhhT0CDGaBKi2bypGg9lvFMoywZjWQHssE+SdbOPVhJQtBmp8eb3JH005sUUYmh+X//
5q6O/1+eAxx4pCAG/ggSBVmT/groZ4lGSrYaw+bBVEoPVpPcrVUiGIOFUpF00sp2fESWVHor9C4H
0E/XU5u8zExHJunkoZF3B6oJdaGP/Kbzp6mfbyBLmI/o+N9BqdxlYroXaJXWzoN9ayoMeFOykKQR
7cIxJ0g2SYC5LCFYbnBWHlI7P2kz1Yv0Ijy1yZKer0gjld7YggjGXfpOB3uyNCeonV5oZNp7HS3P
bVQMd5jpN45qwPUz8HFdISwypfOGHKJhvKD7rdHnT0a/LHd/fyjXW+DP16ApTJZNllH8MMzC/7J8
ljV8xkCFtyOrBWZySx6WugzNOSgcczO/jJ0a8eSTqOOqif1BpYjHlM1NYT4Pq3y7b94qtkhbxck1
LJhHMFfGMziqkh1BXR+MOqEVA6rtMFWN5iGEIF9yrbjiWW13a0fXpisCYXXdXznKAdosxEF4hAD0
KjSx2hjdXb9IGcotuBXDVbht/sX1pP058IFbz4QyQZiRbgoBzcDR/nyx41S1AoiM2Lyu/7RKqopR
+tO4lN8ju7TPzYjdIxNPiAaMZwe4HGMS50CU9XK4fpq8VePbbsXEpEkQbdfMj78/TeZ/O00WlzoX
vAWVSbJasSb9ejuKSZT5aJWlG0XN59XO09Lt3rRx6JbLrB3nyry/csebJjKQTpUh8rn2pwp26663
2n2WdtTDOVqOHZuYS6WSZ5Nb8pXftXY9suPblOcfDOX2VptakMEDcyAa1BYJCUK5LcvQ/8ddMxpc
yTLJCuINwY1Pekens+lPQih3WTCewMiZ90zR4CeXZ3MSru0gfh6M+mXh6ck+hp7rsqaejBVkbyJi
mDsUhyuChz3RwzCQc4tS9jFeVOlaU1ydo7b4hJf4TKmsHUOzD0//4vjKv5AWaAFYhq7qKjQWeCOG
av3Fis+e0mLuBQJDG5PFx2HOpq6T52nSH+rUEK6iMSfJZ1MHb9f6gR5hh1rOAZ5HN+zALgq8e5pl
nOZKeyVzwjOZfd1W5kdD+/2WVGgdhaxtu/O4MIeX9m3W6gJqqqL7Q6W9owIifGBCzcac5SetWx+p
aPAyjdnGtpf+ZgF9hPE83aUF7U5bnZGowRI7WUTUGBFZsUFSgZ7RiOUwGuDpWf8UgdS2GxW8dWle
VgDPkEBvSZXXWl2sPXg5ul1N8tx06i6s6qPRb8h+izYmCgmq+fzcA0BbVWYRe9Y4alZE020cOZVP
hX4jWj3FpOciErhE+fhQSfZn89q0QwDv037aGKnzTgotpyx7JDkP2s7k45qKlAzultQqtszac5s2
j7b2uEAu8Sxpk0WvaeSX970Ht+ght4a3cr60ebfrF9aKNtVAJUY/B2a83zDPucRs0FAV5s0itXsy
jZMDGeWMnYbCOIzxErkDvuXbpuimbYTcxkvKtngooDkSxXMx07sJU/VyH1Aw4gxDnO+SN15ttII3
wWKt+YqCEK/ByUWzesaCGI7lPSyGXeUob2OuSnbA812azvpdUhV/fEELAi/JtJEf6+XeJlDxh47G
DBViBBNMF0exhJkv4V9d2ogMpx4W3p2NLwnzgmaeMCnJfUFigGlqzm7scWCatL3vHcegvW9n7Xct
Wn5GmeN8jjIBOLhlmqWfYfpGd9cveOTFbpo5yiFVvaEhXRzWSE3XKoQF+r3NvbwKQg7z+mQso9Gt
kOZ9ifQ7YYYRmYmMjtNpDj/hGrwkCAdfY7OleU2kzDe4cRgshTk+OgMZk0VMprIo2rOKvWkqYCu1
Df3ksJL6yQ6OWibsp0gdXkRfTeerXTw3HYiZxo0tJ5SuStc/gd/fMCoR31PGJXEIqKKOjXpXK2EL
eld+a2f4+qJhjl3VUXS/8JBad0wPjdktGNEk/Qg0cHVfoIZAzOdbTYoOU6fTNCwOExITG0VMNASp
xhEE7Up/bJjQexHX0DOG8LcJ89RrUOsPJdk894Zhth54dHkscThsRNf8vH7XJg6K4Osfa+Y2xSiO
OPOVgpa2oRx//6ITPHdV4aF+Q+q43uN1XMXHzIYtU8YEMubFXYgw9gSAeNU3RvK7DM7ZhPFOrbpg
A5voWJqyu+tay2IAxqhGTGsgZqsPXNhTWHn4tQmKEapz+v2LacHcMzzs8OTHsi3DJnz7jy+tHqT7
oYxaV9acnKENdijHxx9Biz8g4a3gOox0muB1cGL+ZGwlg+wbW9dOKUrYB9D5dHPCql9po8HBluJb
rD2QpP5l52GzJcDqoRhnNld5bd2YqWB2GyHgrTX9zQIqNEUMxes1N6xbSHMR3AC7KzGpqoR5JEzN
vX5XRD3KETFP973BbjTB7u2QIXtKBvO25OUfulqQw94xzklVsF4wMrapuZDO0QP81iR52qvrlqdy
6Tm1+b2MaYXO6uQVqwe7WrAmEIZqergyqSpUtYdAgWTmeM29JZBk3qt57hdKm+TYzMZLm0yOH2Ll
3029r2QAjNVu/NKa9j3WR7L7DIpKzSwoeXQVI4/DhRdUuf6AlOYISrC7sHOsd9bKedbbS0rWZdvJ
SxZWl8KASRTLsrsfQrW7RxzN4Q30YJ/IQh7jLgm3VejgukyY4JD06KHV/Ch5CJ+mJNAP+khMUnlU
Zw3cmOwHFzlR/MM0E3pljJongWbVZRoY/bhyA7bNmhNkDp26WQwEmN36bQrlioLBsS+4jb4GFL13
+bLsGDSGBycSjygW5pvrlx6EL/P1OvtmdBL8YN6XJ/CJ+BQYpvmhLesdBtnCHyaDwmIUAzGecSR3
wgneVMcobxeF6V9oxYxwlQK83cgMkbMcenMjhotuz/SYBXmmAh/mRUlCkMwy+z6YVn8plb6/2Dn1
ZkwAMQMJePCE89QA60CrYVhExZMwX1LZI9yMzQCyHBgEABkiomNFtKWrrH+8fn/9k1OABXEQ/k5l
H95nI9m1148W0Mo/NeJ7Y4CmJ5+LoYwDD4hTOobE4ZgVI0Fih6dtTvGCaUfT90bNtoC7QwLa0gqv
0SZlS8gWmwoeRts8CYC4ZfN4apAx7UILBMt1i7DQBHQY5brcx5tBX3SAIA02iD7/VgeF/cCY236Q
9GDWJ93n9XMiVTtcNcoI6EkWa4EDXHnsC2oxJt/RTvsvJENUVmwii35jEM5xJ8ejrpn1NsZ97da2
U5wGgvryagFkC7n/pKsFC+xMu/gKNgtqTE1ajO0h7OjuhTYAEiUCepVbq99/8mckkxfFJMdg3uSs
7W6ycrWwXjwtTUkGEaczWZZulzuSSWziPFRTgNlRHYtDVENSrxej3414qJpKrR46kOwwBfpTTNLs
koTVSz6kR3PYGPrwPBcAncTkNNsOawsyrponsWNkZ3uBdVgpVbGNuvlRsqu75W4sL2Hx1VWaxfh8
AZOEK+e+0avKX3K1RZSL9aeYwk8yLZrt9cfzRo9h9q7VRzu+9xpOprrW68c41V7LOSbjp4ubxx4S
HJgTRjhCgwPplA8qJamPSPHLWVYxi7iDiT3d1YwbYostMk+Vas7bjyXRPw2CtJ4Mcxw2kRBeWPcm
A5kBNSRTHlurnFs7S8sTKAIJevqUhRFhnaP9gkigQ8oy0lguhnsieCTZlKrmLiU6AwOtEA/SIyXK
CI4P9WY3pCdVVpDHCRWMqlh3J2LS9fgxEcx7xauYkvAw6g7/ZkyJWC1dvB2cO2OkV13CXcmnQvoJ
IjsSbyhNGQKNUZI+z91w2w7lQ6sp3Cwj8TjlYmwJ5ir9sk6/0QY2Ty1bQuhvKXK2Vn+0EuObwVV/
w7EblmxrTYx2kqy7qQWgOFzUbrK1h0rdBfN8ayRdiSJFy91pwa/G6zD+28gcoG8YZZw1otWnXtl2
ALgHwE6kktzOFnI4nKye3efDiRZwsom7aYZQP99ZDgWzWIj1UhNoxr3Y9nZXkJWTuulYB9upNY+G
VJjA9JIYvvACPiHY6lKhiC0UyjRduakMZ9qV5Z26ZuVUbfiAxJ/ouhr5g8YexugfJ+bTXFs/QXMY
zHuPgYp9jNagV1Lc+XOq4j6oeQqkTMvUeX6FbpZcjHzHoB0i/4Wdq33UVUP39JK30kfjQ720q2in
ugGJgUwycI5WvNZs6o5RkY1+t7hjK7L2ZolIaW7qWB02sek37EH9Qh8KD7YakC9F7pVF26Lc6XxL
9q9mIUnFyLOvfg7PAsj1eaIwa6AWbIn4YAZQ+HFF7z7u1GU/ZZ8L2dOMrMFCGwstW5NsgxLR6jSw
hnXTRD5Xduqhnbc5lyWYcQtg7srWSsYnrScn3pQvNs8Wt4krnZmRcPaBVn5P0CZDbGN+m0aUMSnA
tbF5bZCM8hkCEmbaFxogrJIjybZxm2+XbP7CVTJ5+CK8XNW+MddHtZDEzQ3grdtedR70UVV83QhI
DEyIr03lbdBoz3ZnhP5YmsGubpM7GNTmJtatnz2LCBnWA/LUhmpt1l4KQ+/QPSQ/UKCtKQkmySXV
csQQG2D3YA5TiOVYW4yC2ZsOgIhHkKwfI1KHWGY50Np3RQUBRF03PeaF+qo+91z3ewk7CORx4RUM
rTBQ4T3CIHq6DQbdJw8GtZbdxq4orLveJMvQmavCFcny7hB83Vp1sNEIE8PCH2KXRmI6wx6lzcAW
Ku28rEL9CMiUkWhnXLSZDRr2aHfOkAzmFTxLPtJhjLTUK6rGJpaxUM9J6ty2kKBMiWTJqo2zCfrm
yCTd7RGzbgzS7tgbzZtsJU8EBeiLsCOvg6VetWpXF2PmjvP8lcTpTg/N6SA6EQAUQx9ty+amNeq1
dc5wCzPxgS7fc5wLeKPVsh16Q/WLUn4lwEz6Gau22uaATJ9sPTO8qNNfw1KtUEBG6BcSllOY+0vf
0lyfNedIKKiXDoO9V5cRPjTAeT9ki5kt1VOY8mkDRJuV0TonSUAke9wEwquZ4MNqjjkxjDucO8+F
EshHuYb1Jmp7UdJw9GarkxsnfycRBSErgROeFdFrmmbG7pIAjHVPBB6tdEfV5uQn3CSp4tEUVrYo
mlN3WbiEJcuRa6wsbo2HtxUGl2SIlxurrgPXRMbZAIJmXKmWO1sqbwxFSSixF/g7dX4DfDyk5YKC
jO7pz5jegs9IurzpJoU5hHMqlWzhaWDg2hLBQ1FZDxRVqq6Ub3DPHyZ2cHqZfV9K+yFpcesaE8wk
026I9nGoRhz41EsiitsWH6mbt1ntFSTcbBYTdEPt0MHqNBha9UcpgS8yM6aDA6lJ6/uSNKSmcu0J
mHFs9+mtJZ1xQxmEmavznbyvKJazaR9100dNvDcLQn1I7bD1lwrPaeucTaRLqHaKT2zdl3AmOrdY
KLEtA/mHU2JUprdK5odGcadq/mRg7ucKgW4sOaxRQCYeFsOyXVgiijTxnSQ/DGs/IrBgtKRdxkAG
cTAunhHEY32rJYG6x8t3kw743+aRc2Y2s7Y3VBP1r6m7gH6Ko9GZLzQFAOIur602pTB4MiAyoXLI
dLButSkPiH9ybxRLvymWfF+ZQXrByrapekAxIVksY0nq5GI+OAFlckgd5016YfqOHrC/NXHyVzUT
oUAzvXQEBDhfZ6BrI0KfNByJKscgb3Ma31qcbPQcF3DJWlpE68TdjjeFMs7e6Ex4i+Jsh0abvjoC
b7xQjderDedgjn806hp+UL13QcF9q+hba9Bq0ihLFF9U6NO05PDA2oMjx5dB8dPQ/JoxiHlm75UQ
piDkHMpGlET+Pa4kP18Zk8nTBu0gDAQeleVsISrph95ktJ8i9yxzPg0xJ4lK/dpj5kcwizJwliQ5
JmKn01i4gNJ8wPhKCZtqZAhbLAl6kZj+ErCWIc0kCO82FPVEDmrQIZSmL2zWPIoctdyEycRUrESh
GrY8uy0UsGnLnqUqBc8xoTJMm0B2aJW1UYvGQe8aRHs9MA8aXUBrTeBdxw2xUwdH0mlcxMXZ8wjU
t2kXdPaZgQ4sqlN/jEqYAJ2rqWN127Q7XdPa7Zhz1CfccmwK2htaQ9Yt3ftmYCGNdb3cmilNe6FW
x86J4g0alu+z5AFfFRy7HuGGgf6XazH258ompFQFPzvq1mkRyeirRr+Kb6iM0l6fNyZlLeB9l6Qi
B0wqTCRdgLsb4mHws/WqtIp82jhieNXz4Ubo2SvhGd22LBTewWpgz2pxG4kSrDONcsd67GZNbFGP
Y4rDfLEERMVBrYnMdUFjtiF09BoGeZpNDog8gdARvauKDRwq7hAH2I9dX3+Lij5wC7IPNmySfHPm
DJuLre3D0lMUPeTRENwKng9bYtP3/5upM1tuW8m27RchAm0CeAXAXqQkWqIkvyAsbxt9m2gS+Poz
4BM3zn0olb1ruyyRROZq5hzTG2YXUP/EjelArMgd/dtk9BV1gHV3Umxlnc42IrGLH9DH9xSnIsiF
r12Lgd5hpQ4K6tKzAshiO8RmK3nz3hSobIlsTgcO/4ReSylGp/hMpIsWdoDeHFR19+Tl5ruWxi6W
9VWjdHNrsotIqxtrMzK0Ef6u62rnCdgA0yeDZ2gZL1IR0yESyJX1RF5ObHGnVlmCil4WhIySpFzo
/Blterf8fDin2F9SZzV2syGLSFa0ultsWuKIEH29dpQZtXwx17zB+XRuYrSTK2X1kyTjR+qYWH3H
mthA8LevDSZbR60w3JIblT7jQMRi7ezGTA0bNHscfDMC7mAA/mIxwGlb1TLXlfwNg6CVTSO7XXDT
zC96y3QlYabLJMZ5lQvmD684Z44+0uyY3Y56E5vOoTRTN2gL+0ryO2q7zYdqksngZS0ovU2zh+pK
7g2x2jfG+Dva2Tff8FbmadwlfJS6TjuwAeqjDhJCSL8nz+SO0Vz0ecvxkwgQnqKBbI+SWfZefTHa
tb44LqDOMeEA7Gf/CGOnR29BPoSdjxGiMFoxM1a7vPEQLeq9v8cWHaCMLM/20H11vD9IL0fEDOkp
Rld6yLTUvKoCPTVa8HMvW4hM3deAfBbtJ4qmVlQ89HoFOdE400YuD6u3iRpqIVTCeTrEIwcwQafa
C+1lBqmlSfe2LD3UODtXS4ybWRenxl8gEwiAiqz8XpR4KVblBKMc/iZCQaQT2KfMJBqd+Vtz+hvN
QaS3KHu8mw8VOkqn5hf44nHXe9aNQiMgaHXvDxBm7E/Ztb/cApuRQtkfO8EKqTp1f6uFf2SV1dET
y8kb59MW09eK5g3a2W+qsXtB78nFPpXiTyyPhCw7Xy0fcGnZqAinh3RQU0OUBdfWDVQK/JCdqt9A
PRuBK4EVzwtmNn01uJTdr3wp3IBUkD3Emj9jld+Xznwycizc9a2Nnd20lIyV/Zz124Tak9mkIJnY
/pbEOITAOnEtxA3z2vq+/HYVz1NVqg8DMVFIyfA2SNoWZzmZS2mEdPELAiUQudRlm2wfg5Vv/Jfa
inmi8cYIjM8d5/hUdbtkjtEVamm1SwXfZA6UdZZcQkMnomUZjXBy25i800NX6O8DupbQ0bcHI3u2
X6ambnEUNVgZS6xLVl6+ARJ+1qrXnFiB0J17CK0+gSI5guxT3Ok/yqJ+IA5klKzaW08KRth72bo5
GnEfbO4e3cY5kMTD76IbHi6WkZAh03b52Zwr048Y3sXVMbVjaoxib7mOxUUysUMxSJCFvWjiD2jO
s4Q230zGX5hRxjZwWQOd9O4ZqTcLNYnKivVXwVIToi7Tb0h8aPl3w2avy5T9Ta0DMCb9Zp20s2bP
fnZ/S2ebtIjBPqWM5aMlK3Z4VvUw6alLNXe7X3PC4qeMxG92cDW3S6D8mNO+pDQvsXPciBr4M6zx
SSh5hUq0z2fnMTA/5/tpe9Tqs8BZiYY+1+M+TJ0hVOi+b3FK6rrOAfbadnC1MEPozXiFPO0cOv7s
sJh7ftrqqW4M3E8d+AkNoacnsU+YSaDs8s+sM07Qi18x7SnFufps6U9huQimGCyXd7G0Ua4zIAc9
WoX5kKlrD8Q7TARNeWOt7JLN5VLJWPuI8T27FmiWOtays4MLzp4nMMNLG2hNmu3TghFwZw33xcxa
VNlDEubExwUDm/InOb1zlydAKrz9gJrLHb6BOL0L0H93vaa/Irrg0cl5JrAGsFauPyMOQhU4wQHK
Ja9JmSpSgBeV7V1UIJwS4yPtaF/jaXlmmp0d1vSX3TNPHUHKhWhz8cr4D7fGEWHGMwGLK4OP0ZTd
kyWsqHJIhpl2Ihvmbz03MXOtvFGJLyJyCX7EhJsGskVzz+vt/XDd8j/psQDvyvUzB2QoCuJy3Pni
NWeTsWKgD+6TMvNPXMOMg/sfQ+nokWkUe9BW2ou9ZrC1sMAB4ozv+JwmSIj1vTFZAPjSQ/TaY98k
52pBIn9OlTrYxkD7Ly1GBE1T7bW2WSjUZzrBYjyjHsmjDt86P6ANib1Jz76omPoZ822CWizGd7dp
AIoXK04w4XF4Jj6TBY9iCeDA0CduwImF8pORijciFWBlHHUcv3bc/tr2jLH9aSUgP03biYMlkfvV
1j46V8VBYZZbmWhG6Hb+DqnfHGHKv5u1eyvHzQ9jMbisa1qEurSee+1qjeO5G/V9MmGja5Ueyd7d
tbG3J/46aNn5BcKl9ajc5C0e48/SBW9hgetOGMvMWHSDaZiDXuNkcahUdeO1mpxPfJXcRYWtQgkr
XBudlgIgp1JnfAYQY78YPUqb17gh6j03OIR4c+9Lw/CZOvZLuOgf+Y4BSsc1L8S9KUieQ9HzaRNC
34irkdlDALGEWZnFFIt0Yq9rsRMus8NIYt6bg/cBK/o30upH4bWoPqSEbqKThuuZ8jBn7Utd5pHK
hirKCOTFYUl1oubiMk35m4jlnZo0jBWGr053YjJFcPdNULq3/skqRLo3TVJIQb8wT5rNHbjQmnLE
q2A5oVIxLXeKwFqz87THBp01bhBnwFubtIiJxsKan3GzMR0jtLMgQI8FGjOZmkNXrXnxZMn81tQd
wTkLJFrSVAKl2g7FfBkUjFaDWLVNCHdyjuGTuVO5J3YrWvyPNHVfXXJLjw0jCcYSY85gFkNlBzGE
qFngnob5AwFEcq40NpV2mbz5NGORg+8kWJceVwtLPgJ0THiKKKBLC/sV6hGeX3AYunQjfswy0jnm
rwaDPaIOiE2STBpnr1Evbb0BG+L76ra8SF21J1QNaQfjatwt6wfxeHKjKI4/DJm6sKe9u9Tcn8Ic
/nI0uCGHZLm53klGrYzPkrly6Aw4qPP8YrjslZWBBddklKS/Leg3U8IpKM3QAnvl+AVZCLV9Fz/P
CyaNxX9iEFpzVa1x1HBd2Wi6Y8LQsm+zLY1D6zR/xWTmXGh6vOtU8jpyJMqS/arvlnYwDFvrIvRT
6lG9shENELNBqS4yzs3qTCwl7Mnsb2JxC+sZI7jYmDERcTpltGIA0sRxbaWic+Xh76qpDK21Hek6
2KXEL7MZf089+zKXeAxI50gCSMFcDomcf+Y6xB9EyoHndMBO1+Iil7LaCT4OZzWqc0Ne+zm3s/iQ
Y1NrFkJz3IQiZVH0/uavURt50PTyEYsYLIzOqqWJxIQ+Ez5OuAy/UcBNzCV8h7Hv+J7yZEBe5Jw0
F/NqWuVTGjWF87NkM/1IK3S7shqD2dDtAyA4uQOS7UejhY4/0QWK94wVoctBU0BZSBpjq42/HEur
T9ML4ML8sDDjCtSApUgmNhe1gPwnBXRpGxFQSwInCybF/1mt3RKdGBdHyYO1Prn0krukwr3QpH8b
NkvS9BkZWESQ9YP9o7a7i+siJ9/+GzInVYxMo77vP+Dx04nZaOQxTYbaVA1nZ+kFxEOSrdL8tcAx
SsnEdpQty45wBWNnEFeyXy8rI3mv8liKNTg9l5xVOjC8qPcLSR/UiBAaZ3GW1QcVVI3XejpXtq4i
wRKVhzffr1BLmm795TQTliudon0NWOIAiLSrz0KyBy7MGx19N/nXkubREMnvtJXcgZraxQL5Qca9
F429kWHkY/7lpx6CtdbmE4m3Qdl/aLkjCfkQk43eaK+d+MQJjW8kRuUxjKvzrJLyIGxedHx+e793
GJqJH2nFQEi4LVkfiM/8oZZHfeQmX5CDSE97G+IYv41PkPLizbj26WchDfR/oA0wSgNxmiVsFX0m
0vzrn0iVsfkV2noYPdTc7SZtzkkZ9dj3nvq3tkjbq9n6py3uLipHowz4NHGY/ALX+uIpXOj1NNNs
9fTy0IOpwU34Gw5PSiFT1Bq1Egcn7a7I97Sn2fvsQK09mQVghDROSkJex+dyRsfhE0Ika/fs9vJX
4v9IG6wByEq9c9kLHXhj9Vh7PpeZ483oM9LpZvvJa9oz4ZD6qH/mZvXQHBOYUNsc/IGNb/tiU3eF
+KbWgGr5vwIQWic+pIYkZaDysD2oee160Qsnfxrp09PxmwB1CrkYnWKW8quNvAdWMvdRxidCAMyt
QXN2hLnVYoj0grM6k33okPTbp156SkFN7dh6hB28LQ21+A0E8VF1TUnI8PzS6/Fm7sJT4iqgoH4f
A+ub+5NdK1aZKAAs57keFu3XUjAi8xLqqaJyklflHzLysdBqN/q56LPpnJL3trOU2o2DezFd/1yN
RtBMeG2p5D8E3n72YPjDSflEBLdvq8ba12NmETSO74HkDxFONRNhEDHrXrdxfxWeXr8aSHQwt9Ui
sMQ8MHHS9r1G21GUVrqzU/86gDMOLNjPZBBgXJQuEeS1lp1q76tjxXgBBnmyHNqr1kxV1BD9JVbt
L6lRL8aSHmY+2Hud4Jt8Zc/WzB3PxlruGJ/hklEGrnPT6U7s68N1XhUvoocirkn2Q3+BeviT48oL
p9J8rX1iBcgRLPYlAfLY6z3zisnsVsBu3P4zOhgdnAzruaAMsHTGvSLmas+paeVQpuGCVymvTKIf
C/zn8n3JxdviY4gxEhmI0blaTPIiZE6opZgRh9M2ldUKuTLcx1njDafUWd71Zr/0rOaKJGMu7vlQ
C3ayRnJIUs83UYGg3FIS8VxaurTzqQoWTzKPOius+5FRbpijWL2m2vDC3tg8mF3+K1u9Z5+xEyOa
hGmtye4ZC1pjj1c5ElZu6R3iEwKuWHd+K5W/LA0+5JmOD2Ex7aBukaCRL1kU6+N1talDE7/H/qdf
sCud3dRmfeWb1ZPmxDeUUncrTQ5NISi7xPo58kY3qY797tPdetl+N3a4q2zNcq9gyTJslyYx4Fur
OsjiMeDv78ouahpmUuZM7vd6lmP64JjALtObO0Dq6kxgckGZRNCL0jmsMtIh5v5q2/65VKxtZd5z
jS3XwWi/Ms0i6LBqoePNb0AF67Pd9ZdxyaHKkqHe2WREQqWbg4pZeTBVLrQ0y5Yow8YPYS50qh33
b555adj0CkkemAgzsaZTrTMWzwptDlLhH5BWoonV7LvjPJXgwIOFAHEUKeOxkdVRL1rOJGRbR/rf
MEZrFqTKkruZbEB2lRuFXGAOAgzwAqIay4b/i+JsDWbR4kjzK8RGFF1B0nEPENvU7gF2sNbD8m/r
IurrZQ1G2/xTikw7ZgTqYhf9mrtNe7ZNTlF+w1inexo3Lgk6GC6jmo10ha9XuiRnYI4XChlkuuIy
LbjHkBCcLcZIjBu1i7T7jwQAC99IQpnqeiCHBeMTdDCZs2AHK2ChJHNUJ2zZloT6jHTvFK2lc7TS
o1ciVaw67TephDD6zfagcufCcAcqksaN1qGqJ3uweTYYe+Jb88Oxcdp9znDgknnZgze/ZvqlpzAQ
7PvsCNyrOG+Zktuhg/SB9iOKY07evCnxwqqSpENFgjfL8DBX0NPVDGMgt7EGz1dnRA4g1j8kj1w5
j5eoQ5zJM/CzkO7H4Kxh7CXWCYcngB+iqxLZQdqbKyrA9AcRFG3ktfVvr3JeiOezo0mydOoWhEiF
RSh5/joNawsqJWPtaDOFLLW1ODDiqXTtbyxr8cJE1ujcQ8W6tNQopAcmwsREsJ0KVxk7N0+H9lFB
Yu0rbo4hhTGi5XF/WPDYmcRHkNI78cC75lPuQGoaBIDHctiSEX6tY/mHFQzMbK3Gtj2UEWL7M30U
TASS40I9qf/DPPrmqpYdssUHkKXnIU1/+TZShGzU2eSXHtwYNxmPubBAGTGWW6v2mTH4tDjdoS9x
OfpWjNC1wDb9Z7RIVKmlfRiEwbbCG3EIejkpsEwR2f0wjPD1nqvGr3f59rjaXcfbxkhNxO0OlwB3
6BSDneJ7tjP5LpKZUI+U07tju05s6mtuGqittuLU9r6hMTylW7vqo6DeAU8EpN5firX8Switu5fz
sF9h/ZEMkbZIppG4/FePJCpN0xeFGRKleY4mu4YmRXIrg5pXUum/k21WwHVUBguKJlgFHZsX/2Zm
9K3Iftj7FGu18xWmz35tPwrGjHps13unZzyeJONuhBYd1oONRsFsqqM9fRD0Hu/QaxOW08zcQRCE
Squ5qIyytGKBNLj6hHe8G4JqNJ8KMd8b3R137dAvAYHJX4vPOqpdNBVY/vCkIfiXGnNPDRgFLsRH
x5KcFdlnkf6FGJEc55krfUq/F7mS1O7iCLDc+DcPonOIM58BIdGXAXRPpFhL8bdrXS1KicXAe/rc
eFqE7PailXq1V85458rgoCu2t8s2ItFavxc3RdWCzwxpkKCyVKg9TvjSKYqJp6+GFK59R8qsk6af
C5zmsO0HqjJjx5b+dTDTP2MKoxYPC0oU4BVQAno+COMwIjC2G7QKJu284nKIWPtuRH+GyHr9265f
+0dl/0HM9N4TXAERyWUB6SA09pJfrPRmP0VHm48/l8GnVFVYQe2uyBC/+/BCZlC8KPUwRltFlFsC
TW1xYQS1S2KPh6Z3fvkppSZ2pGO+bNgHLcPdy0B8qIkkmYex511Sf4spRRUXF59Ew4njHkiRiTIc
5/EMPaXxu2/P1r9kn2iH2lKUF62/yxWStUaI74Ll0X4S68dKbFWomHJpFQrYXpGPO9XGr1ENzzFS
RKN3+5PTorpiDNQyBUsf8djvDZRPkcbzCf8Ynf6iHuPEGg0/hNzdkTh/kmLvw5dxi30HdY0VMmPX
RbfPzOKzW5ZrdxNiicMDHaz+GH/824dLbflhDOpnCTIiMEB47vSx/8P2/8GrBjYI/Q322h46QA53
3tGbGFtDZYSherSW/+znxo1AdHdfA05G7OCcGsswWQryAbQavcSCTkPLireNOHaJ/2PJRd1qUsw0
rAOAKFXrlJ7MIn/UBZ+IFPZ3lHn2CHp9qQ6S74fiMA3LRXz6pVaQtYFEctLf6r75b+ICj5IEyrZJ
m04G3mM7aoPl6lnEn8jJ4VZkt0Omy4dJRtUO/NKLDjXPa+7mwHxtrOot7RLJ8DT+t/Y0XatZNoeO
o+badM1lXaEzEP6sotYauVj/Yc1GhbP/lnvJX5H030wL7/Oorzz3BDv1FnkSGtz+Y3fVrXwbDcdF
tDhCsfAl81AhSyoGKDxDY387xtvcECoMquWVjdYYVuN8z7yDY4vkCZbEPqYnR4pNe1cAEYjn+t11
1YspnfTgDXFImNdlHlFc10XKo6KX5Jqvu0L7qOqatF/DZeq80vcsPP0gePN1QSNj7WyXn6AD07Hr
uqc6STaxZUmMihyOfVIADqIobi3zaLbdjKyMnlL6nR8AUQiRErzoC9Ia1s9nKMxIwoBVCJXs/Tpj
ym4w87W67l321jcqMI5WIFHB0tfsXyu2RoJdROxzrmV5FbEKYnSqmSpQstHCKuueJtRyw5SNJ80n
G6sEFOT1xqsqijT0qzQ/6PQhRp6Nh4TyPyQB+p7W4JDWmB6iEe5Ljfbets08AtRNV+F37wzgmZmu
PNaT+O6Gjn5C9cjyOuMNpwBVRg4hp8jv+IjuGZ8i6veeKeL6FpvWbmqdhAuW6QlmsuvMDjkAXGSz
YWTU0GFV7tZU7CGQ3bI2fzQFIIq1POHnOaxs3S5kAZ51g5GbwKdArcLlKrzuUpFxvWhrFeQKgys+
tyyUI1h30y37S1Mjjx216ZlMbrlHNM7xp50lKHhWMsubyfuiu9BneJYMkmbr5LbpoRsX5SsIgefV
0yhiuAcnOqglfaefG4/Stkbwj6yDTBpKvwbgDPbyMG8EOLUgi5+oQrnaSx3d9ZKQDmd7P7tkxDuv
1Yy9i8Yhghk5QG6MJ8gay5k4oatN7EwDz1qDdE60WfotAKzu2q2x6s3hZTBoujzWk0G8mnVUSbZW
Q/vkWurLdNV8HDFnEfmwnGqn++zi6iZKP9mBRaZu3lPskTx3be1p3JPjjPstN3Y5ZLIQqYjCpNL/
hIKmkZYAxi8FhAd0oN03wDRTj4RGAPwmAQ3A3x+2RejmlPNCYzV4Eb2YDoWLFd6q/5O4e7AvVe+O
t/6Qc4cA0OMvXvUeNAWESnd0T9MyH+mg3wbb/LGuPVEvBYVOMwwfw+IfVNY/k5wGJoj4xXg2Hqkz
fUwdOfGUdiRKau2pE+yXpimJ3NR9uGb1N7XXL2bkaZgVw61s5mcvzkNOimqPhSgOPT6QgaZ4EzqU
745hEHbElkCfKWS7/hz344fjOtMVVQSAzIG5h+dOoWE3x6ZarZ3p2zPKKEkmpszuE9ph/vdl55U6
dSoeUY8SIljsMRKc9EFLdUBJpj6opDCMcZG1CbfppCPezvE3HoD1IJM0/rJ445gCcQ3y60ORt6YJ
Yl/dYr4bGcNOxkX1U2X5x9m/aT07LjFiktS/07J+FYWdMGdmyjhBn+yXfgk1Voa7uGmA/JTah8Dd
tLfd5puYOFRUXk66bUeKk2U/+QxTjo5i9b/aRLJzGTNC8qvQ7XyKfBvADzL7oR8RCVYiFL6g0hB8
gFqqWDc3gknSqo4OD9jU2BlzUqiPwsXBOSAlolwlmrjeqE7azPYJjUmIDOa3NXi3fOQjLextynhh
tAgUdvsDM9LTyO0olBuZkCG23dqYPwsANS4zCG+mep+RQFgFM/dV+pv4+IXtzUbKBEzjQSX0tS11
xKiYvY4QySRYWK39hgHIJf9XuDaEL2mkYR+nNo7PDCasm5LNWlM6beVzpdEraYpNxphnZ6/12YOV
C3Nf+zc2Fu1aSXVd6N+P6PXfWdywWHJ3w1AgTixf0lne0sGhCtTDtlI3zCnlK2ERr0ud22erzX9M
2o1cmLs7Lg0dUHZJC6COSx0f6BlgljTZJzHe3kkV/a7qi+tSrHxM+1Tfo7dwLwS6xwcYG1rQbJIe
zfooTChslJuHFrIOBsMn8qbbUtLytmQSI2zcOUX6PokC2EvMTMZ5OLjCDiWRi2jpEzhMc4JzTj1n
SDs5jNrvCYXmkPA4CmhsMcJKh4DuLDGmyMamCMi/40HPqnuVOuyCc6xsqUu8knW0i2phEITca/FW
YOzAL0alvt32EAtvImQMYiHD9O2zf7czmOdMgnj+vBO82EyMh9Ilbj32GdiM+UOtGcEgc5Cbthcm
o/dkKcRVpdecpgmZDUtLQhqn8cmr5IFA+Pzg4mRDaApoTGb8wiiTf3mmi1iIXU4jQj3A8sIcOy/N
e7aOGqs+EXl12j0tiACNMbUijeQNDNvPbWxAlHL4WQcCPARdlBD5wJyv2GUypgJdGccq2OepTejO
VmpU+dQHjWsxp9nUxZ3q7H1pcNnnnnftqNY3WYx9bre1QDuNr+TOhjXL1G1b2hGzqZZg0jBKWDIk
wY4HI6ZKVsqAbTPGP2v0PyGcjC9MLz6iceX/dZ3Kegys16zcjbp5cQ7liHwgW5cr8acvlQ6Uve3h
yfIYPqvRCZRFCu/kDfred5MfVVmIk9VS3zQW3EmPcYOha3vYcCDjx+xU4RXd5d3OVEMTHXpsBru5
hirsWSCCNHqMQofSm5/BfL+Uq59xO+bbvpI3zBO80NjBjFvT/tJn57/SwlueMyLVYru88D2hrXTM
+iiY4NPkY0jxGAQonWCIdrqgPDnUfv27w2JNXodFWoHxb4L5G+fEnSiIfC+5WoHWeIGjjb9aN1qn
bbcOGAVZszJ2k0+USKkokElAI+msemOPhk9/22V2S//dVw1iUB9tidVRnVjApQfoSaGxfHsmTVeG
NyroUCWwTVi+nLavEXX1HQO84hyPLUITRz/CWOOKwtnRMATfSQcUJPnMRpA3lGdOCXGvotLER44E
OAU1aAx0YD4TWMSE1qGejT3AgSTwZYt00LD1vdas+1VyM7RDh11JlhNrMwEE0uUvsyipTPSmpt78
4m+zIdE0yVpsIDRyowgUaxfyVkhuIHXYyq54W8oWTaNZmP9pCQBNGZ9rDh0+a+tBtyDzb0FZYswi
NBTzvh3T97EXf9Oie0GAoasckTxYuNuaYnnnVNBmBKa+IneYHiLrMSLZu1Sy1hBpobPXGa66NL/a
iQ+Pzr8GcJsMi/Fp0cz+udR0csdJmguIo/40Gs/a9X52ZaTsopsaF+50lI3qzaDWC5Hzp4HmdXeT
dcMhhoyLp8N+w533JyeTDtCzjZzONg+LyXCdYSruw3n2nvPCuviM/484Hr40pGPIiTwzvxWMQUiR
MDo4QmlxSwxWtqpIXwwtceyjVmNt6TfX6GoDnPMFU5VC9ukzscZhCxX54EAqY1dQ1K/zhFdkmPTv
iUaT4VF6Rm3ShvYI7aWwu9c59jyqp+K1sYdrrJbu0saDbLlglrfR7jS2+8xHWNWeuWK7oxZreErQ
CS3GcCnLtDn7tcYGKTHXGofe4Cc0rJUDjD7/UxVuRqzCCj939Yuj5SAvqIfpTtcDt2wE349rPvvZ
FfOwkZfUs8CcfisG66fNWrwmwK3py5NX9L/RBW5wTwXc09de2GF8t0Jhqdl+NwGyw9ntX5qi1a8y
85P9xGQ7ZrFyHDC0d2pGNOnAD+96xjjgZqodExAUikW+7KZVq8/ELEgTJWdSHpHE+3u2GEv4L9Le
2nLt//1qMvTk3E/x9f/+ea+RhoERvzzmV7os+aMTWHxWFPzhiPDFQIRztxVKokJXBznZaPkHMyGb
jwVhmvpETA59euh8qgdU6FhU4RhElWGOLwgKPayv/Hs4j9i4FPkvOKfmjpLf2GkMSQPsNh4uxSw+
6tCOz8pTJ0AWEc9z9Y3qn7MOAVyhEYG6VCt6efBnYS1d582s/Z99lm31j7k+YCpnzLmK7GbX7fqo
Od3AZw73bHbFu+kd/kn5WG+SXgdL4t8faTzDe5oXkkmBdSx3mAYHs3Xqs+ugQjT62nr//37LtXfT
OvfRj+b0WvUnKzHqu7N9QdDRnBD7fEO3jqwtJSXWveZibdF8iUKmZviXURPJbawGaJWWBclBxfsa
FeYlrn37VJj6W1WslgjSyjvPhMNd4tUtr/5gh1lnOBdjjZ0LTzwvrOLczUrXvfzfFzUVHnRxD1GX
m607PBPMKD172AI27XtdQJIyXHGE3m+C8e/nYybq8r3F3V7Anr2rWS/fAarc7GK2nonUS2/CnB7d
whsv9NE49oOm7g4kltc6/iiWVd0lnOrQrpTcL2buXolRxdKLmUNO3r11qril0o//M3h6PbsEOQZe
5lSshRO4nVfuV/BgO0G04tHZpEwuupHdQHVyzLeE0zbnIvT66gOD2bmZfOdQYPSIqjQzvjLM4kFT
V5xS2ExhvBs++jrJ7iqTr6Xl/f6HOkGgt9l837OiwagKpMDFSMzof/GRXBYmpOEuNfLjONhEUm1f
Bj5E//urf781WAEQLtAeDYZhR232faRQKJGJMHr3lzS5ej7bLgfpQzTa0kG+p5M+RUo9YhoxP8wO
OurMJX0S9rBLx3a8VJbTXf/vixvzoa677eetT4ZnGWhE/t+XZJOnzr5+7dENn+p/FnmUsZLWCJqB
sK00xEi10ApgsQQHPTyhWdqNSEtuRTZuP257EQkrx0AneDR0fBTjSKPK9ElU8oglPTnaVuecNZka
3u7fL6ctRwE/bSh9gBHG3IBwT0wuCAeGiGzl61Iiv6vbpTrPG1xEE/E3FKH2YNiecfHm1bjk2qfZ
Qk7Y+dMcv3OxawHP8vBKw4aOJd9gQUiq2idnuSxxXUe6xnBWVyYRcE5dPMMFs8KVnYPBbfNvk9Bl
A3TWpN3rZfuEsH78Y1rO1a1s8dro62djLkQYJpl+9zjfkKd7u0qt2sF0bi7+oQc/3IglQ81PDrPc
Krc/jGLUX9epxC6hjeiOOyanXu3/UnOaXRxs4ywXFlaFsbmfYJKdJiwElA0pbUwFkhoXC5HNBXI7
ZdjPbVt7R7OiEq+w9YVuXaG/216Hf18SHQnOSJaVtHXKj80sPJniiqLePNmbBzwBcodAHnueYawy
LPGr7Ivh638PixL3wAYVnuy8fLCBYU6wwXo6FAURaRwbVJV3Xl/lSOYGMaK2ZSHwx0rUXdhd9fJo
9sajwJnE8ssi5k9D4FvzSFIRCVh6ysIjTgxWruXpzlOpuuj4bsJ5m7hK1rNITfwLWt/4Ypi4Xte8
VlFu6liEi/GOgDxFZOYkdxRzJ6USLnB/ra4NaZwA7d3soqGqmCEhBkl/aMVN9Eb/+r9f5qZ9ztwG
+XA9IwGA38wM5CXvV515dkacyLp+iVZYx8GJ64NJ6cekzH2pSEJFnjOS8hyv7dM65w0nmTrlrVU+
eKPSc2Jq6R5PQHUkBPA8W5b+iOxqcC5J1q2B18T5k2r6Drmi/VW0MwNCYc3sncRbL5LpvXX7nOwz
6srBtj6MrMcryJVqQxI8gBRofhgOayM2C9mgjQ+3YNw7TxWal7L6tJQlIinb8uQM+SOzVhAQi/mj
N+bsVvIhSuC9fK+l/ZIzrj0lBtsdr5iLD5saa6ctst4jkwMyvJYXC6g7jaiHrRfCDkpzfksmY3dc
Z0IplRUSnCtP8/o/5J1Zc9vKlqX/SsV9blQjkUAC6IjbD5wnkRQ1WX5B2JaMeZ7x6/sD3d3nHFfV
PdHPHY5AiLRkUySQ2Ln3Wt9iD4TcnVU7xyPTZh0mqtGA1mtb17w06Qn3NWF9Obm2LUrwc4LI84yJ
hNfS6h9wl6Y1NgSELmwRVozM01MVFOiS7NpY3BlCceL4V9p6OEppdG2nOaS2Cge1dIgIBjyTxqeS
4KdtRXYWmp3hCKaVPcpYMNSKmvEcO6+YF/uHTLe0ZdIjE01jTZy4CoFVvzZ6rj3MkcfPUmvZVBeP
3egYaxpG1CYqsDD1jH28G9paLO+nvUjgrvdO883SiI4yow/SAYjqpjFdILqA7oNXzkAIyToRYJNL
Iza6efRQSj0+4UM1jr8Wnxj8QouW/Ubj8JmmK61Er69R4wT5xRSozok9WaAAG78qJB+GdJN1NW8l
ILGDEKC0O3BqJh7f0grmMf0+SGP9SoLjh0iQZRH2IE5VmOtUjJX1ZJTxA+TXWZgFtsHEumqXFm4P
d4gP95zjKQqStYbCBqU/RgNLND/tQqLF4rd8GPUsfWghRuyqVN464k8Qc2X4heYI8qAn+0Ildxsy
jbyORFnl6NBhcosyfo5VzFS47kOs/zkakwUWMmN1/2A9p7tJvccHX6aEnahRbjFPplRptlyzYHsY
iIhS6YJWOwWSVHIWB9qgOjGpg0kFFikPyURd/KgNbvI+m4D7CtWyFm6ogH8aInRXQeSAK5lsvAYN
weMiyGCWkvdFUdxjgBjrmfcbvvsQLp5ynwY2xZ+9t9mfLPVOCpgPHLQ0mkfCrNDRrUOUdHFqMsFN
lj7NlQlOcWGtRJLohyGhQ16AAhsCwBWCluB98R+DKV5aNdeBQ/I5Yo1WHO+HwRjZf7spkW2NS5l8
D2P0Ks3aBiZBca6BOawKWENcCzpS0KBldgxxgCYJbZ9k61M/H4bGqQ8NrU7Lg87APtoeD9Hc0otl
dFb07pRGTUR0K1p7UNuLQVfVoYjSLwkouQfcJdkhQ+uzqKXSuUgDaKp22XGTRUFh4fbbJnVNpnE+
l9G9fwX2425zX5i/9j412LKXDPjFbGp8BW5gPXRC1Y/ZtCPjYFrfl5whqA9W25TrTCQXb/SavSV7
GoNBBba6j9ATsxRtm8Zxthq6Vx3GbL+hHcYoxiPJs40FNHFiWEr0ADck4Nqy4Lu2PrxJYlYytc1K
RdgTxUfdRc3JHRS45yp5Sll4Vhia+lcKmnKTVFNAd0rB0unGE2YXbVt4tbXBAGLfOocFYornPb0V
stkEPK6UEZJHqlYkWO/MqgtumUf9UOMuziN7OZVhdaorM9jImX7x65UTbPx1mFdA5LvXyTKoMUc2
OKAjCBu4l3Ma8uAywuSWVcWw0udLRmDk2CXzQ5kQdzFqYblEauId+aJEsx6vqjKLwF6gahZW3VLx
EagX1x7azYamYKgbyDR88iILRN84n+MTY0+iNMrsLTdpVA6BIw9RqqIT/yLb37Iwz7qdAKhOmgEz
UPrq4JTb4RZM2PqDwXFGlPP3YFNAokvSsU9d/95PrX2xcvoXOp1KH6Pe5X7N2UYhVpHd2A9eb2aH
QDdeqsg49Nqgv/UIqjZNaz5hoq0uJp1qQykwX1Sl0HTB26gkTVZlmc8qXrwiKQpkkfpf02mE4eQm
YIv1kiuVC5aGYDSc7l/VwWlQ32cvEKTt8ILrS10FZelVxaj6yuxI+pxA5vN/nkYeB5gJ7Bph0Wzj
B2sdEad0aJMOpLi04Hfr2lYPlTyrhsEYOwW5izpXXkVdbkY2Zw900bZ1GRWnaEYbYkHwjnbV7ky7
ouSBbbHKuiqGgujH5KUHe5az1SRH9aznnXPE9KOWIX3s95HQGu5169TN1KNDV3rbNpgFKlUUzCtD
70TORnkkn6i7OlGe7h1q+YXo/O56P5RCPvh6+qkn06OZ2sy8KS4J6Lsm3uQdSZyAQ2WhtHHH4hiq
5phHVnasotZ9tFS/ud8M+qksV7/O1TY3v8A2uxgap4No4vi5tGw+DN9wVmiBzS38z3gvXctaDQCg
0DUT6VBV7dIpeutotAlknYGresL7dMwLwcjcrSn+oOchlzSyW5RP2jvdT2YWlvK3KpuIcUsxU5VV
NDupKv98Pygp/HPjm+Ohiqs9Q1d9lRcVdJeoh/sZShKCUiPSHrnyqCVi7wbmHut5i9Y3t6eSgSGe
6agkWVHzXTi9XRjfpPmcAIxD4a24H0ILapiSbo3coZlSlDEldGyKYysY+USCe3VF02mMgtzbBKSt
bGwW7UUwn9N4YAE3gMBYK8qOyq/qwwSk+jTMB9Um7ywKA7ecMD4Wdl5u3GLC3I0O43mkamitlhHp
4NSbom/dHbabR0UE9bE12AGaSK8PNd7TRTj/T3IW4ZV2+TUDNHe0ZBs8hbjNl6WRBruuA9DPqtlt
kQyhzNVtfOy0mjY2CCCkrzK59so8d35irS3iSDeVVydXV6jzHQQVd0O7IUtkPIYtoq2cWNFtEzMT
UEkNY63KXsu27P29ZRUOuoouh9qf5EdEYv6qc6d+qbF3WhRt020KOqfEfqXnNLW6R2xPxXZGwyAd
Mh680HqkxVM/yYleRhgln5S+/XuMN6nXkgQgHtGPM01JEyN7LyMpD6J3f0ajrE5NUAKVd5lbMd+d
9hlZMqDMRbASo1NezVq3tzr+zEOlyL3wR1/SedeWGoT+S+ZZzkqLiGKKK8dZ3F867HNYfH0SrO4P
MdiwomWkA1MKYP3u2fNYGRvDVmFr4jU94Dmm3W64q7y3zGMs7Bz/tEQKqzS0054E9ml78syyC/qh
BLbYpdhsSSmqr10DUUz6OD2Kxn2VJmVFw25vJSYHdcKsqF9Ko1InyjUyAKQX7ocgfVJlvouJEbtO
mfCfZR9wA6ojsuASJIO5mKqjHjTlJggIwarIuGjh3X9BRQqYAoHmeRy0b5EC55xaVnbt7WB7X1BJ
adrEQvU0IB4L39ePyp7ik0bkB1L3uZ86/5YhphOLewrRLghDplbWz3e6Upnse3cgXFdYxFIbEZwJ
2/QfTCNktu8yLUaV2pTj1VSxvMTOu3cPnK36pW1oapeE7VmIlI5Vw/+BgZChC7sXWiokUIz1sUgj
BTpSbzFZPOptxxR07mqxa4EwX2tn0TZPbuHFLJjWFyIKJlKhcB3zL5KXIPfsa+ccqXmjZWTVcqJR
gPvF9bcErcyaTTftd4K55XEwHG5qrNM0k8E1yunrOIHVuGOgWsO9FlL3j6lnBQeVUKr7c3qAn3yW
bbfyrQidNNxTUs6TuGNgS0a64YXRgxvqADjY+lZGB5jBnHa1iyoHYXxOREkcHu7cNiXt93Iie6nF
jb2uIeafII6+Bhggz9F8ULW6DGaVHUp4ItLvt9JOrAsXQA9iaG5k4uNLD2WtaDmW6oO4XHALcR88
jd9b7Bybewi5prfTUah2bXfcYwo4nGMjtNdS0iOD+eQzBxWvXpP6VyBJ4dtS0m8+lpWRbAxEB/C4
QGfdrcjZmAUPLetakn2zoXs0Am3lshahc/njYUrSD5z+xv1FPov1zt0WjHFx8iTeNlDLrG2KF2Gg
vbU0bVy3QFr4QM16aeqNsyXoC/l1jCw5n5PSu7j0QRFEuF7D4kX3p4MWRKjCkqdZsXrG4B+SFsgh
HikIVFzII55k7QVxEEnEV62xg+8AWxnB+vWnQXzsttNiayfygTabuQ3Iis6QooZQBLD9EQ2FN1Np
brnOtc7jcylouE9j2x28z7LPu0NVNs0XJtRcq84Xu8Z4WiRe+uQ6xUnpAfvwKps2XuyaKL/Lamfp
HSkF2WqwxbxPGfX3XJd8Xm54c1KG/HbdPcdxt8smDZhdiSTACaz60DqkkhWlRaqgi27HN8HDear1
DojCMePYUA2lVn2p/Lbbe+irLiGb42WSuNDTBnM6krb2k04VmnHXhbTGoslijP5MdIGDdqjNztpw
sHq9BMsCHVjTEmZDVMOE6JnGydRgeqRCfcvscrpZoSRhwjQvAmW/gIr761GCQVaKJN/o0Am+TNmN
Fqr9nlk6zdQh6TdyqO33lt4Q7EnrhX4aNlXzDQxet85HWz6lEVRDjfH5EYoBGFhmnm2YvEttLPcV
Jp5VxvpOOMz4pOGDWt2/CiMGhfevelp++HN76JLIlCPSCx/vBzOsUAzaqJjmp9rBSc7zXLZSDkPK
sjlSLKa3Jp30a8gdu41qgKbcwamWqxHgQKejE5sPkwtggF50s6SmeOxVqm/MmPk/HLsciQ6WfAfN
wAmJkU1OBYgG1QcuQSGTwEnDjqDpJfNfrX/IneEkJgSdpkE5NLR7NqfRkRgLwTCMbY9bxc8K4tE7
DJI3fMYaxQCIilAkDTnHVN898/ldAit5Y5Uo2CWUFKwQ9meJxebaUUoX/getx/DxfmBsa+6C+QXZ
mXSv+s/BxvJJ5Gf3aEk8iQEd+0dUy+wu56qMMJOIe8ewiPwo/RGjhaXHXseXEjPBin3tjz5XxXOn
tWvUcjDCE8+FHqbUBm/j1UJ5Ziddi6g5X026+znUaXa6512vyP/g/o+9/KYa3sRiAOmQzxdJHpeP
bK/8711HPVbBgUKfUG9ti+zqMmJyj+JAIKMOERWCq9CnZj0MGqaF2nYEfUYTAsxkcZ764AuaEflH
0oEb7FAOriGvWqTcoz+P7fILKb/tUgafFWrmY0WFYNXVY6bj/73XwR0JhNCQ2QBorWsi3iqICRH6
SdOdb9iWke3aqE7pvXnrbtCjYzm4EWp6G6FxzyrdFemRmuPISIjEFt/dB3O3TExBvrvfOOoQiQvB
8tOaPK9Dl/TjF1PPmmWduow7KC5iTatv9aST6Wah05sIZ+aj96wDFiyD//9TLwGF9INbPVuoJSGb
pEeDiEmQ6WtV+v2CREjzMI65eLYxJ62jhjSm+8POyGCoVeIJDBc8RIdpuhUMzvey6Ajv7PLXvi6q
ba0R65JXTfQcOOM3WQvrXMdWusB/RoTyiLspQ1Ozyycke6s2H5J1POoPzIJxhsx90TKv68cZJMO+
kec0y68fB0MlB9hEgMlCm2/xG23XpXycqdaeDHcYAQvSC02TxvqmR+N36tPy1qBqdqf6wnJX7AB4
ksiZFPWltllgtCkstqlBb5xGFI7lMJIvZs2GDBgyLsSRznM/Oa+RJh/aSaU/aqhZvmlsQALpN+p2
cUNMgcxfR3ltukwUbBgDj1U+yyBLN/4m8nbblRSNumT64FTxdOpMG9PR/Lam9nDsHCBDEgkdctjW
2BSyJIu5xRmY+3uWHucQMOZd+ZPdPen0bSpMvG8McRGwCCzyhOEYR1os6XrCjXsdik+HEdgSTkj/
RhEAm9q2S3PrDHzAIXG7m5a4+wcAR+EDYXdMSv94LNvoqaJpsbs/9cfz96/yoGGmooFVclPi1IDZ
WLib9On8x8GuAW3byvuINL/Z3Z8PVDcwJBCfutHE2m6kCX0cUC8fR1Ube681xQ0GaffSfqsMFII4
CHBqVs145Z1mWufo5H2ZDOi9DGSS27jhlw480soPzHgvZsh71dQ7TF87faC0gIhi3TzPe+DmMH7p
GIRSZwjgY7n7lEdIeQz5kUt8Fb7emi9GxA0+7Osd0boTXXf2q0jyzX072JucuS2XG6q5mhDy070p
UepwP0Y8MbdSas1j7G3FK3zq9kcxEsVkRHQThMqTI1IKTgcFF7KjV3c/9PoAZwOBLW/4C22BvZu3
7oM9H7ROL/TVUBs/OS9N0hGMXF/9+hsc0tu61zGC/9/vBvc1gQuYKEO6uriStvRBw8PY3x/dDyXI
6B23w4I7TS4K7FBouSo1HJUg58WUuC47nL/IByp5oG3+SOyuebk/dT8keSC4+MHt/PYXJAS+CFVe
qgL0ttMEwYM2SR/iSvLmTGV76PTOXPPuThRaxs8+Gst33Et0/ydf7UsrTd/HVTLPL3NTib1dFVeK
VTrDtmHeatmx+56E+YpihjNM04uX0M5uU0VEdFuMX3vl1mus2gy24fXtYdNtRhy9T1Ofc4/2Rrm5
V9dRdkQlvcxDXx6apETv2CTaIhkrT+AUZUmnV/VhOmTqpUbW7PwRmQQcuZ9wrGbjXZVDt5HVm05w
m+YDz6pF/gSRpV7KgkcgRxl6A2pihD5hGVtElXmNIxLHdflzUG+0/tmaGna0TYiKXlBfIk02IxLX
oy46SLLD+MWqgz27jxlpuegIk3lNRaNKTpVXBe9sK4iHGizawWZLeDxl0RB7qxQeGkbQqdpo0XfJ
JHgnQwfQHZNxRCurwIakqiLc5y7lpoNmjuE2ho4CmCJolvyoy/rq9aTbJXVQLPMRbXXDBZL33kwM
RBJsaXIxlu6wYIgsl6glYzgLsz2NLh2y9+ZReSXD8PkHM5CftCjitas5P7K5+2mSoJww4l+2ooLb
wcZwXdbUbEHAHrn3Pwb63xZ15hJ/MFMaIMVVl5VnHFcwjWnvee5llFoEENNx9rqK96EJsoQBaHFI
LLl1YKosnaoEUTKc6GF2lxTzWh6Z5aIspgZjqm2gI0yD9WSxtW6RoxEFDxATw4uKKKC4k33zPdo2
Pv1YpBCz9dMc3z3kb4tMF8XDWCBV9s2m2zXYkZMeWygNyMNQm+nj1LBchMxzC5NW2GyBd81o33np
qW6zU+kT+d5Qpy8mKaFghNwj6b+txvaz8ojJoKYGsJv711aT7kknFaNwWoAqHbv8sMCpTTVDx1In
vLvFxhvYyM7bfB8JnUwp0jpMhwja3NLB+oRDyYKPqcuCRr9s0vKrrgOQSLoS0ItReGvPLPgOWpua
OId2XCwDHw2rQiU9KGl+1UjI8tw6WtZTBDxY1PsUJccuD3FodvIaMLt9cQKF72Js6bUhXZc2okWr
8a5ohWl+z0RRcu9m6RV3NDZBGz3uXaK4jAs9mGTLMHKhgeTfe3kY7rtSW1XsaVYOOQMYvcCvTQkQ
kNFz3oOKqDpTNut+Mu1dWKyC4NPDN37zIFz2bRHupxZWgOnwKzfYAw9Zg0fBj8QimWXfeGWsBvsU
ENoVcbLxqYfIWPkN7VJMR+XYgnvx7QFwK+PncVHlQ4V6Ir5BN2BylXYfYOy+AuEYQSjKZlOUw2Uo
MMlhEE1mjqVAmbUa7eHdMQPIiLHtzCrng2PFLwj2zDXEM9aijsK1tz7ZRK0Nw/pQaCJWrpooaYaN
OcViI7u6mYek8UqxCV4YbWFiJUs3OkHiB69ENJkAjGPSB24RBCGjvokiTqYvscboOJP+Ow5VWo35
J7E55sbujfYi0ZHaJrTEqWg+cZxbrwULZe7K7TR5b1GKWbQaGVRaGDEPQ2i8azY2ulxZVz8UpOb2
GLC1wPwMbZt3OtC+ujRKN9nQ7uygeyygClMWJ5u4wmdxEDa52S47pGJyT4Jt/1cZNNuoiey1YO0F
FcX5ZpaftdN9ejFTSDJD2mXnk4lRjOUWtMC3wM6+D1Yyg0BmMBLU9WWAmushny8FR5dibcGTRfTS
VXtgwG8Tt+WOkIl1az8X9A8uMoLA7xugFqDYb4wgN09h6CGcrgYAKgQLcQNgqTIKyDbEyasSnbYa
cUToXZIs6pzMiN4kyaBb1qr4ToLPOZSquEJWp2ccATiiqwEosoo/6hnso5gj0sUV5UpUNhJsa9/o
Wntoe3UZM/NUCGTwzIiujgGn3HSncN8YKpzl3bNfmZIDKChKg+6hJZtqEUdIv/UuvRF0hOfdK752
JTqMscQE6k1duQoMYz1VmXmAfojoOTpmoMdnNc95sLOr2zbhulD+MS7FT43Wzzrri13cJ9qhGh3v
oLj0aOpM0woDf09np6LsyHuE3y1qZMDrPzXgj6C/3GPZOOQRa/obZ9Ib+Wqz/NjdOAoOilnPifVO
n4Fn5R2rRbXKDVR8Zo4iTbPgibTpB8w1WIXhMit9zNTCALf7WhcAZZO0fYpLzT003qWscFrjEymW
qEpRIVlMMNwY5ODQ25ekhEgz+j0aONadjbxqNfcOekz+rXLRShoM5Kn3jL2stWSPyRAXf1Cd9CRz
z6QUhWvPIazBvLU+CRCQ1R8mg2tNVGP0oA3azyFpLgXus22hEx8x9uInwapvdF7QRXnxz6LtXrJq
+lJNxlkGeNmx6BQm8mcqwpl0KuHeuHMYJCTjqnwfGtA0rd5/KUdlH0SNN63neYy1cG0TKsZJcO0E
BBI+ulPOIL7Rs11qc33YzY4J+9ruQ3Hk0noC6MMuIyHzcxgxFECIQzy/jUatP0RIwpwoU3vw0ydl
92eF+v+ATgEuuBceUncIVqOP06TRyuzQhmG7STPOpRg36jCyz/DK9Bz3aoOR4WPy9WvTFRfh58aD
U8eHsvJ3KszEmzPLQ5DpJMilQ2LkQ15UqK0i/u6p9/yMphXLOpo5gxbuItfCaDNITz8b48soRsSl
wcmydcSJOWuwIbEoGSZ6Efjpmn7Dh4d3HTf0bggzgriHLenXxGM26VLXDbrNRt5sHYPKo9R6femN
Pvqyxlq3uJsfzIL9ewYOSlUGchEkI12eftIi7M5dg7bVJEOBBtbSne34iCxX8FkfJ0X8xWRHjx0m
MG84Tc33rCBEIlXmpk71bZH4Xz29+MisATUTWARa73AhRHTOSAreMVBYxNpW01oavJqfrA38F1sm
LY+dZrxCqYuc/LsRFV/DoftRDBbKGiw5G5q1PWLm8aGvQMTaSfETR97PSGaPuKFwIjAT2DkDFWHX
uIz33ZCY7KEqDtRMjJAfSvwvi8KF8CMr8gUQIpIjyaziuRiMNwFdGCt3Vq3oLice4O0szj0sz9MN
cS0O6jjbxSFg0qBzHqMEUbSbuyCZgFGsDadHBGahILNITG6KYZ8S5bu0BfkwHoXgrTKZHQgdnuWw
iiNs5YyuHkMBDqGlfbq0LP/YVLW577Vuq2p7qSpnOpGejLqqctXFKujeTpcAkexH12uPGMDXPXE0
Lw0rVzUDKA31zGldn0tk9lMC5Vd1zqb/2fiiWRvmnKmMiiRHKdx0brEvDMwq5hCcojrnUPpbG3vs
hF/rwaW4WjRxR75FoTaVlQJo1PRvjl+IS5F6+gV8d+No/s6FIXkQWbxBTUXpM06vATnMy8qMv2L5
0Z5MUTd7H7HLYvDUW8PYbhV74kYDQSFGs5IdShNrN9YOOAUicWyukh2DWujGBWQSTw79JcXVmqaN
PLBd/m9Bz2DIjGeESpNtwFr2+xIvauST6jPqdMFgzIWY2jUaIlaPUJ2YmNQviAW25bPKi2NnQ8Ma
5Ap1jyGR8w7iMmRBtMsILmcvvckTl+EKo8ydH5OikE83FXts5E16juPmX+dnCUX+WJ6Mfp7tP/75
D/pDjjQUJCVX2IYF+W7++z/FBSK8ssHvYdCuJpJmnBZwThCb9tohUYfpF7oSmzsiokE/W9e81aib
Tf2Utc6TMVrf/XrpGKFkaIbyJA6Hv8kINeZ0tN9eHVGnyhISO6RiBPvXVwcqhr3P2PDqSBtfxtEA
rd9PvMfW2mAu5K2s7XBjpfo6jc3xJmSDsiF8s0TwwG1H29QFVD26byesAwI0CytJZtBZTrUd8R/6
24SPBy9y8TehZKYgufKvr9t1dOUYtq2krtu00f76uqtagf5JWtB794EJHNr4jN8b/Zk7qhM6rfTG
4vQNK2m2m6iwfmli4OXAB9NMkoNwzzG4tnr6cNW40cZKHXrHrQ/V0K1RI8XPphE/++6Ybnx0wwyt
2g2reIveMdVvWBz1W4uxS6th0E2YtUmxgIyglw6QxuS1063u1GZRj5e4NmA/WMHKakCCYlYCBmkS
Z5Dn4AU8Jzwh+E6Pfj4NqxIXBYWSXLdemV+bVtRPvAEm4C4SILQC0FcdFczCBR3KRM/CYwj3cIl+
jsTwqQ9ZsgeYNE0UsipCa9vVYLlgyOF9KgvH4dO1oLKV2NDZazXHLoNMFIdiHvDC3czddg2CjbXB
iN2DjyEQ4ixIW/4NA5+ToW2jXNYPk8qDrRmM/jJIzGaDnr48WIUGg38+3B+CUX+N0DFu/ngqCbJg
Q+/sFVYDc7Empo3GTYI8qvmn7j9//1E7UOQYkBtjelNwUfOhzLAAG0Z7mqoCC0bO1lSA6V45Y8Z4
kzETa4Dxo+xr54rgf1HOzcTK750nukOEewhg5wa7n7hrRiDpHJIa7kRroczHwHa+t74KIce96JCS
+DQy1oOWJZTgLVEkIdHccY43935QQr2gRza3eKWiNW6eHNJKae/cWvtRR12KDxnSB0mN+eH+0IzD
y8g4xqn14TCl6a1trHJHr5Y+qnaeGnKxJmk8dC5SUAhiXwS14H4MJMR2QXz6CH96OdSjejSqAumG
Q9ID2AnvdD9kZQKkwq7BmpqBdkr1nJpYb0iOoc56rPpCvoQAFV1iyJ+mLDMQFE7GyqeWEoFvf/Vd
o8e3BQJF+mT0GAOjpqbslyokuSah482ME4X/yGfhTubVKB5ix3UujZGb13o827Gpbay2cQ/OgKCg
rxrAtVINbKkteSCNBsp7UY2n68BZecKjXKFytnz4AXXVbBiBeO1iskPz1LAv0+ZhKVav5HDXYXKz
pQMzHQfNz84EipWMD6tPoKMEcNppgyejWBplLw6DdPGSGqN2o1vCWJRu6JIWZUSjmjiFrBTDMp6v
k2a+OrK166tkR5Jf/tYVWbzwGW/JKi1uJlhBOBkTUQozSICJknuyMECse5ZzErVKyPhkjAHW1b84
AvCF2RnYs+BYXxMft0Ce5fYqUPMeJkyg9dU2QrYprZe2PVQHA7vtguSFOq2hy1YORuoIfQXj2PAw
Ov5HzR0Cdcp4miYTJS+sesMoCcpQ+b5xompvuAWlOd2vnTaG9Tn0arykOUoyr3SZmMzPRaw35Jdh
Palqh60KJTQKUKcs+Vw1ebQ190zQXMyrLYITGoofnhUPDLMfKBrMk2dayFeT7J05vHW0vd6HdlRh
CIzrdF2ZWCJH9p7eHGMqC5PtiZ7V65AUru2QZggwNPGJmmL8Esy4dDdPTdiCPQMcGMG1NWA1Rg2e
IqVC5+m4wU9cu8aOuWWxT6FIrnqWm2U9ajA9e724RnLyd1hmj3bi1hcZVhbFahG/tAGXiEYkuZkm
J8SF0aarHf2s2bQ5nMpNDtJGxWvm/YPEBY4lVRLqkkeQbcZD7ETRezsDnMe4tYkxEHQ10DtgR0fL
YXjt97sPiJTSaRFpb8QNDDCqDs6IKAh+rNW+ovY90nBzd2462NtQb352QZc+hslQnjOh24tGyvaM
gtFcj40MT1Yfj7vO6N7zjs5H12MWHuxhlWLMHD1Vv9XZl9BEsutL9hhVn+TUJxAwk+7cWO08XdHy
LXaN7uIo9+AF4iEkQuXieaa2HzOnIlAkWOiepHaAmnWmlmIiN7HrEH2m4X+ruk2at/MbOo8qJcY0
jTAF+v/qo4AtdIp6qFGN7/eHaj6YdNCWbWdYa2gm3EHtUuwYtqXPE3Tunc2Gg2wgSkXpgWZKDBhD
oDH3IfkYK412wXet24HYyY70asptannT0h9RK9HjR2mdpg8m78Jb2nsATT1vODCoNX7F1P73H8P/
8D/z66+Cpf5rnPdvD//n8/+HAeA2cbz/dQD4ukIH+/ntzwng8w/8SgA3JTnfpjIcPJMs3Iwh/vFv
/Wfd/PMfUv07j2xbp5stHNe0/ggAF86/68JQqBN1l5pWmPxzCACb4J//EAYB4K6ldL7BQZ/tyP+X
AHDjryHbNq15hcjdNoQpDVvS7fhrfRcFrdS1ABBuFzAG7WIwqaNFTsGcrlfa0n6MTQDT9LKIq+o+
6FkEXHlQJkcVloTUdCsNY+IicXALjmGFSgFTizm527vSC11tvc/G+oWZAFu6dObUpHDeWNf+9H7/
79Py37I2veZh1tT//IcxZ0T/qbyefw0lpGsC2kE0YBi/RedWup/2+BbVAiDieEFnwJhqY0xGvjeR
kK1L0ob3JPj2R8PSt3Gdi3NUFnC9QB8Jt5KrPEQ72LsvBIvm+7YEc5SMNpuY8qOPeemmgtTGModT
iRnj9l+/ePGfvXjeSknQOUITw/qtxnZZ1V1DMaYfRl2c7cIwN5EbfQ3pTC7N+EjzplhkUmMsapM6
Yvb1N2R0SHFSKE66mx3/9cuRv21V5vcS24COc0rxR/99IxXQIseoD51BEkwHVr7YQSsbEa6LH3bU
IJPFgkNgColXoIWJxXhMIiRBqeJQQkZotKUf2/XTSALmwrK1c2916aqhlcm9zXR3vLvGHJ/RrYne
AscxhPRYgEKiJ2X7wxBwavMzLnwddw+5gZbmHhtl/c0J8/tu8f5LcuUpYuVdNo3mb+d9g/6JJmlE
MHQ6lUcY0V+LAMVDaGs/J73H3UfJu6nc6RgGuSTfobkRtwF2Y+iMmw6wsaqHfK/hcUFiUn7/15+A
mM/W385mSBlkgrNPRHVszFHcf9rK2lWV+d2AFNsssJXqqHvub9X9hIhDzCLQumlqgJRyo0vbhc3f
nZH/ySng6qZrSylM12RH/dcXAPaRiCSTqla32OTlPhplSqkCouJa0dlZ5mQ3QgcmosjpOgBa84fb
pam9lm2y/Js347cd6PxJuZbgs7KISJ+Xq7++ljwtigbRN7p0hmdHI4XSBgp/2YJBOZEXp5yGsRJx
M5hGGH95DAz1iCHq/ZIfHOltaOv83fvzH69YFGfUNi4vR0mh/3b2FBW/sCxD9rj2lGw721mjBDgz
Y/pflJ3XbtxI17WviABDkUWedrNzUCtbOiFsyWbOmVf/PaRf4J/RDMb458AYOahbbLJq195rPes7
qY86AHMKPBsIQRuLaJ4yNu7QkAUdUnNVmWb+qfWxvN7fbxip2YIl0LRNnbf05Yax84Lheg9B0ZdN
v5EqsUC4YAFjDv21uqsxQORMfK5FwJy38ei8ctULuLsG0wUNjvIwL3KVkbKozOdohWjiVZgwKqHV
uYMJLjlJJIjRtAxo0oWQcKYdca4cDNq+vQG0p56IvInjKafYZAWlsoZXNIPPBiKTIOINMwoNjhzI
TKyzigcsUQtG8zRIa1WKfq5/vYIWFR1MZH6vKgz/GVWSD4Y4afj4c2Bvz8utV06Rtq8T2K0wl/ix
bIzUWv1AvtF3Ixw2TR/uszRST8W85PegiFeNoEgnyliCLVearQ72xXViyDfzIkq8wlU1f015aZ4K
8td3pn2VxviRaZV5arNyEzMN2Mk8AiIBs6NJEh+2s5YeRtozhizCHfb+TUgb9AFigMVcoWWeOyCn
jiP7w4J7ulseWwPI+h7argWyGhR4p6xHw9bXVTMRUVoU9r3RYz/txdbqELxA8WIbqnUesgx5NJDx
vaMX75J52BaPJO46jLRZar384Vn7t/va0U2sxOyDtrNsDX9ZeMKpRmuuZv/bifqqPiueDrSRaJ4d
Qz1QGTZdgl4ezRFLkJdWt5r5NPRf674zirs/vJu5J/b1rnZs1mZVSgfnw5dVSJZ215qdjxpn6NG7
9DYJB9avKOUYNUxwHR3DVHazexHO7PxJlkydM2/dPjHBErQNUdDDkU3IG/vDG/vn+ky70Zyffd2g
62HPRdVfLpPj5QYpN8iua0aoh8gj0NTodQYD8zjbc941b3zIiLLYqChjzTHLD//9Bubl5cuF0Vmf
yX8l8dqwl4LiL6/fMPH+XTDQ9842nq9jYJimbexHj1qRxjt40QzCOhxqyx363y/+L+UK+wI7ky50
jVmH/mXxC1LIdLXOYjNooHcmrGd0eLxfYnRiRP8aVG3fuzCow3EsU8kUWr5YoA6j7kce6dEfqhVN
/nN/oG7VbO5X+qu6Ib9WT3k9oHpV/leuMAQNdwjzwl1ceT+aIBmYrRIK3KPDIaYhC+/y9AcSLLp7
LHQd8c9QC2kjzdu5msRXhXbqhj46tfBcENPGOec6PK4cT9W19s1DDNh9X8wvYABgxvKiiP3yvdou
wzhtGKBTReGcmXSYJ3DIhI/nbIpETzmbgkmqO2WQTduRfq4EJrymQire7ADJpuzjl5BFL4u89OY0
Kp6p1BkhXZPxTNm7sYNKpUwPaH1mBqZcTfabkWrqHJLKCJX/KXUq/a3L4p1U1em0LMRWG/1yPCXB
RGfPYQ20LC3Gk6T+MeJrEfB0OUEXsTR3uBrDS+07l6pnJtnI0IJGdbLTIrhf3nFcgyauSh92ytzp
98rizYcSqmbqq04pde/BnQrYvrddaZBbPoBHyxlYLuXz5FlIWmy4YEjQX4baYfug+6CzXcTJQC4K
9xmOsxFrMpu5oh8rJyr3frpNq067QlGSQzSuDaus1532RO0ZoAmZ4FKZtHa6tHctZkkbMNTJbln2
w8pRr0MiYBCJIGieB9q3GG35FmTG4HPhmyKNhpU0q3gbT3nU1Cxfzz1I+EHNc87L5KnHTHAItgO6
op4B8C466A9+hMa8l9E5x6V89ZrkJQ/nYDVcHDQYe5Qb0wURWLBVMnpGPpuOqzktcNGpk2DMonar
DFnrRmVru4UevdNxOcFobI8m2zchyo4OJzGrNiImpqmBlbupovp5ypgi5f3nUo/nFv2DSflZ6Nm4
672EpMvOA2JvR+ci1Jxj0SpyZRRUanrTvqiyIgkxo+wode0PMw3tn1WiFKompGYawsBJOK/ff1mG
ksHrIbXO8GxUyGuzhTTuKzxHJqS6ToOsoiEYiiwSIHsfBNdSJcYRKGUsRNqf1mROxF/XRGGYNuBV
yUFWyC+bhdPqrce4jOGnmFwL79Fda4/q3m+aGf4J/uT3czfvqXmBKFdvZ2Wmbv5pPfq3i2I7zEvU
eRj1j8Oc2oKDhlQES2w+PVV6w/7uTJRZkRshEIZKZ7kTbcj5+Ha/XJKZrmspjfH/f8SZt07qUzb0
+Wj/pSgsp2aoygFkfTuX54WTN5sUjNHMnOBEqwEgq0mE8IaJAKEUObNP4mWvBDAl6RJ7Ddl0tuSU
l43mtsp+N5L+1kf664H9X+4dm6aHOc/rVLbSr/MwkZo+XFfCfpbSM0smYq/mhdGP0YCRQEhajlJQ
SVU8gTrj5vlzwyFyGFHZ/eHWme+Mv++mdGVUU5jALoSN8+Dvt7ERRIDGiBBb5SOc0WEGUizG66oD
rtzm7KLLx/SHXfSf2xbdIEDLqmWCSmFH/furysZoQJE35DSUYwxKw0wgwYjiDfGgsRWm/aCa8jNK
63BnOeqHrseGS0QGO3rpXUFKzykc4vaH9zQ/sH+/Eg4Xgs6SysnGNJwvD3RpDlExCMcgfeAdYJ15
RAG5GRN2KWjqbhU6xiEP8Wn7kTWtGULuiv7Tg6Q4j5GAFJcQsHqj+W1Z/e+39i9NCRSeNjWHnHs8
/2jwDKXqVH1KVxxnTH0GAvZQqwcNAxzNAWmS2FAmm3Bs9Y06OBeaUP66m28ZkemrRp1K1whRo/lp
9IMkgGyTe0gBtUGcEwKD2a9xcpOv5q2msMf/UDKEIwvHnkXZ0sfeQZgcYsfZEBSDGhkVTIkYyfK1
nWd/Ou3+swLn53T4T2Mxsyzny20RcKtxXESbmhfFK5EWn6gCgX+nk3lSC6B3QIGgPreM8WuzN9Zp
bL5UJT722iMZIBHyD8/Gv153qio6kXObkEbl32/TuO1a0Rk9172zzx1BdvtlNcm7LuJqMcasUu1l
4hA2+Vgnp2I6qM6cA4yUihMegl1U96St2XYC0aA++wMpZGhKdv2UG25iFofcs9VTrDcnCIJ3hkdn
ThI2KVVln/vxtyRpfzRKjyB5fhJaDzuCM0fD/vfd9c96ms6hRZ9jabYYXw8altZgLFGksapnt4sl
5ZPIqp0M82ITN/BL57NgOkXdYVTNp/9+6XkR/vLImZrN6d2i30sn+MvnnTuy8kg7pw81n0ad+eZc
jhHLa8o4FK5qAYclp/aPbcevL23QMOUGcwwpESTSCvv7R+u1RMc5gSUgoJHdRSbZuvdSFelo+JPx
QX5YjtsoYWewNItglII6A7NzX0QmKMR5dxsDPP2+nEB0qOV3uyP4oS8mufvvS/RVOzE3oXTNEoLL
Y7FoWl/uQa3I2tozBN2WUuU4Pat3K0kmyMwV2U3jUF+aWiP6d6RkW97W2POMhElw8jDG6CVWAwmB
PhnuPLoPd5UZPxZybHalrYYbUkl3sct7+FN5pMt/9PEMzXQ4xasW6zxb3dc2EdM27HZVbFAY6+km
qy8o3GBme2RaZKJTtkZF8gvCoO34ErcK7q/I3M1Qqi3JJmXFVq1PNu4BkUVbTR2VNfvD6GKnespn
pMPkVCqrnIkuqDqJ1rJdhnQ2+Ap/H8cjhMnU2GBMl0dv2nXCBuThTXemrcA/Nz+9gc8bq8PPEsJs
7xgElUTjc9sJhoemfEIoniXUxCNEvirgeFAPw7NGUo4bVMEvvyfuaqwfTCJNgqh/o7lzGRXfWMsM
FLmZRPUFYf+2rrtD3ZXmoTIYdev1KzM7cR5QkJ4teyTLnrDx1yliLRtnjn3bN28+K4bQjhUVJTk4
5Fh3TFAfx774ro7heCZeuH/sukKj+RApkG8wWNAj3ZuN4fpVc2dHkEvGJHDIy6EyztF6j2UYbkqW
jNgv/LtIBMNHkeFp5Nla6+CIby3l8Tqp5IMPnHy99BdjCBKTAZYoMRnk+xyzGHPXpVOdopg0lxlA
lvskfsu5V1PE+KMzo3QOKiHmYDaLhsSq1rhl5TPKMPO01DW5SSbGCPr1dzcoDuz73YzlX2tN+1OR
48vy1JOGmG1QqAfrIBwuyz+UOL9of6nPOt5sGtEoonNQE8hHrLtAqp95iY8q5S7Ds5H+aqLuObRK
QsLn0yv9g3jflN5ZmASuDWoZ7lCPdW6NghhJ9VkZlRiEHQfhNO6PmZEhv/ZUVkBm5i49LXWv22gk
AyDGRpF8m99mL/NsQ6ArvEULKezyJbZRDotxv1nKuLr2GsTfILQaJJtrp4/Mo9/j8SyNR+GUzbNv
Vthp6lkkYeKu8wfE63bYtcemby48x3UiutekcABOFPG2qybQK0Ifjt30UXgoZxUfwaqvkdXqBeqj
g9Dh0IHLXE6SQ0KQqumAiq8HwNxzr3q54JaO30ponrUZo27noOU9La2RojGu5tg5ZFOy58azjHs5
NyNnqDdWxqmzkHZ9GL3hpGfTSgmaMzrCzg0043mS96zS6n6gH7vJdW6iHsWpBz94y2FrIkBDG07a
MG3RFdFFmH8ptRZ4M3S/XTKXKFXd4gLSUGaIoAnIyg608xiWPoI9IA81PJdNqujXiGV6Q1IZIBaf
nqFB95tCTW5iZ8IZQyaQW2caFcpY46wd9B+qg2xPAZX04jOp8wuyh0Fn/Qw65+T74wprVH1vZ/C/
CA/+gBlxJ+jdXNMqe7NIuSCGwrt3HBocoXobDN9wB+ukETu+D6Mu3GXIHjbaZGCzohoNUZiQfGFz
yGiwbC5/IzLsN1IxBWsW/bBR5S6a/Ww6iM8VEx/i7nRyqn2zs0gLU6or7mw0gvmh1ssRhkfy6U9z
reZTeeVErZmjnp0mh1Towi3mY7eRdcW6VmqxKSDfQa8Vd7OEYpt4VQQGIwcHuCIxl3SAqXe2hkVm
SM7e2kzldwB0SJTEsF8e80mOB1q5JDvE5Ydpq82xnUh/VqTlAmJoZ4n2R1Z5zQaPbf77p7EULOAQ
P7rV1KDxRQ0H0ZdW8G65a1qC1irgwjs9MzNXA8ezz3XzkvtdsK8HaH8o7HZsP2+pZzS70VbpEkPp
2EI2weJs3TxoNgsbsBP5C2GQLC55+UsPEK0ua8EgkvVkwjtHDXZWEOnubIrS5Y8cn8Fm5KjBuudh
cBGnv0hCfQ4gCTDdLcx2Tcm4bEhMUmR321ziPqeLolN5HPumCq82kHUcTReMwJde03B/eHqFkQ5w
PBDSwxA20x6xmKzEHWJq0jpBJlfMCa8SsAMbanpClsRhQVmTUyjP9ihOkCS7m2LetYkNJkkdJlB2
+LNz0jqvg8ccaf4qIpfrFoiwdQcDl7SZhY9RAVBoHFwxtf1u0NEMgzCHuFRxPzHnZSTw2Ot+uBZd
2nIIwTDvWzG5iSbhRMkwThvNV7iFMImurZ8hXtVzhfZrRb8oPyBSAahvplsdRuDW6zE3o5dPdhWZ
ljswmjBWW04HZRznN8G8VQkNf9flpkcvxofRoQ71WdjtO32bNbnhIaJzh7UlSgWnfW8DQmkm+Tb5
2Zjou6Vj4hDm9TKZgIojMyHPgYqL/Noarj7So9A/Nu0A6FuILU0v7TqVwTEaNftWJCmhFAHuX6zZ
JLoIrx8vRvatm6pwp4wsrX7PmGYqmZrXqEKWdW6ePBzIzODRgeCGsAacEACGTY1PGPcycdIFiRCa
YRM7m++7Mjf3y+G21OKzL6J+Tu2wmQT1xDGPxXRGL3/TNB57IEw34SQhCek1dtuo61Zaga8kESy4
S7FahvlF7cL+aMOZXSlDc6kqUiiyPCGdNpvu1SmMXaEbtOOa+NH3Wu3gg2BfATffjgLusKEA0Q45
ZaAP+DEZ2GWGjREV7dOEjQIxv5MdWvyAa98AvR36xSyvZ/9URs5HJm1n4oC0LQcofdtK8+ey9vuE
Lq01BMGPPsmDWfTGhK6AkHWc5n2CTGvU4Fr8a3mCaij18BRnZQDfrI9Oy3cQbEO9Ov1IzKTbmF5j
P3KYPzm1+qHWSvEEEUc/B5qZ3lqMZHM5UJWaxgOn4sVQOrY/xTyZswXTsoNNNY91QirXxdJJeicG
j3SzdECW0f/yPnrJYWpIaYJCm83rHCVDHR9yVXv1asiWS+u56+yjmQiF8MZc4alN7e28WhbmhtOC
SbMa+wt2Jdb6OsLo22bmdo7PmburWqfwKZfgMwpr3NLGcvCpKYTczw3RJLeCDZ0Z4l8+rUrF/27a
cCVHMoA0Pd4EHuJV0m2rVWoBsPSm8MxIMd5rkR2slpvA53DG+FMzMaXOPXiu0d4sGm8HGOvWpBEx
jelsbxzIZNGN6mpODxXH6d9TZV1wxssSbVy19RBtSgn0u+n7/dKJX4oJLFUOVk+SDeZahL2CwZ5N
yMpc7EyzWdijFosjuFglcuvf39Unt2Zohfz9eQbExpwoQ69V0A17dIf+XKLuaPETeTQ12nWpw2jJ
MD4S09ZIcKoViluQTooGGRzzvKcVMbzBppsOU44CLBXDlo8nOzSTHa8sMZ4qaUR7m27I8tHWGK5V
K7JcwY3vTnajHM0aFbKtJZvaavqdw5kHyLH4PkMNY3Os4R7FT05WlzsvC30GDSByOQCkx0hRrsiE
SPce8wN7OQ5ZE/LGBEd66aPPl9KLIaQSEHRymKjWyIvWIrCVF1kNmK/Lz8SEx9kMAzYhACSILaYX
ZIflyR/ZjdG2BCE/4NK1B885rJXC/CZwfBz8LsOE5XDqaytB394W71EtYTB0EDKs4fvyT2Id/0E8
NQDY5mG0wxKdGCHiIjMAQEzUMPJBRqacGDGGFBI3epv+sHWo3k3ha7tQj7NbF08cJTlwLt+ROCtQ
EdLHVs2K4o0xXoQgj3e6RS5OEeDkSlOjwuHFt10+FtLOcFkdpp6yR83GARAlY47Rr7P7JvLcQXlx
CLm7ioBY5aBrL6ER3UgE4YbQ7ji4xJeI2B1OvB7RFjRdlnnCMEfNOXRjXLUnfnu5Fcsp8UkTGCiy
ic3obVjAdhZfMBjvByfOroEhCbqryl1X6P1RjTD0IexzsyZ8F4OTHiXuartjMBYNzYhPUO8305B3
lJnYlkdzDnsY/de+jB5pv5gHEQ7yf2We0vr9Pg48biWJBRgBTtDi1JopEOqzxwHOy5PqOJklOUAa
blO4tZSKkb4vETZScFTzXgd8Kqu7h67o8msn6m9W6anzEekhLYfgsSmi4oqlZEfsqZuxJVyXo/fk
ITiVIWPsSlOsdS/IR886efDtoQdj752XPYhDhepmSbrrS1CRhcaIVAlCk1BrprSFNlUnJaj2Y9Z9
K7AQIa/Vq5X0wJiEqDnX+EqovOfCvWuGcCe8pqQAhf2Ve+W2Hue5dwevqRxAzDhxs2VAgjxef8oH
ukR5VKLgBwt0kw3Frjl88JB02+XNk6IAK7BcLbdKPIgjZ+hmVTBT3C8vxwiVzuZIoi2jrh6zMNHz
nYbyvNZn5th6qT2LHAKH4Yl8O1h0O5A94AI1uye/cC7+4GyCJMpuU4A1dv5qqH0gc2XM/q7oGzyA
FkY35BEgXAriRULrZFoY2kxdO3W4FlHVwEsgVWo1sBivPar2zfLW7aBVDkGPeyRtiNdtIiVdmUav
vKTowVd6VLltmcZbMNc3yvPk2MMsBm7iXAjlya9xbFw7RxZHaoBOK4tjZVZ3OXTgYx/6hzbtuie9
T7N1p36M6rtTD+V2WVCXrZ2M0WDdTMB3Zm2a3TWIWBxae8S5zQt8l7f3BfeXP9pytywMvokS2dRJ
sVvO2jW94kuYOIflQA5C7VvvREgptG6z/PVlT/Ir6q+0T6qN4cWgSRRuXSayD0vbk87K/xakekrv
emX84HCVUQxyi5ClZvPo7ApOzFbNlENJ2hiGX4LcnVYRZeuuaxVzu7wUT1fNkb2Otxqspm1uh8Wq
FtER6uhZjSznhAU/2Kd28EGu8Ey1CGxmw0W91cG1bpaTbt7xRgOjfatVE5eQIGRlmQSH+s9WpaDB
+YNNQIW9YqUcLlSeBMaY+lvelN9oLYYHwo3OaVFLGJcafgWHKYycssJ1CJkL82BOPPTtSxYwdM78
B59j65p4YSad1JmTZRm3CtY3ZWx6oB9mrEPBEXFeDy91mVA1TPvMqk2ED9CglyswznLFUKd5GD+L
ilxmiTKJqEScljrkT9POnb1HQVzpGdL8HNsaR3S6nrmmbBGDdow+9fqEORSKp6YQSxaNt4imxioc
2nBfxG0I1KofT2HDeq92EZPR3lyjF4meorEi2APCetZp3/H+xHdJo3ordeblYAHhFOVb1wz6QRNB
hUhJp4HrEUYE5lb1k1d8Tyw6NA4a2DOyFIYKWmocJ/wsIpT6SaOU2iZm+ZDLttzbBXEkWFMAWmXK
zvI4VHCckG8wd2BoGtUGNK+yK/Wg2KcATWxLjbD1opGIzekbri94VIpv7xX8Y7BsKG11P+qPnN/e
ykK29xC5wFHpr+GsZApwU7C4QsznuLkP0yHE0sCTQCnZpNhuu7r8XUPkitHjBiSSp9Yoin6XetbA
yLwU3ynA8gMfxoQDuwUnls4kYLt+oiRTMVy5ft3496Ej0+2USeuiqnWxd0TqnyR9iqPq0IcHclKk
renCb9uVnX/hHo+vSC3hDEukSegXn1IRFE9kSq2MpBwexFgYNxX3RO770Vkn0jo75bJT6YCF43OM
VKPCKlXVcfBQ1/JHJxmIBAWe9Lh8CuK6ufY5TKEBEmfNU1xExoZKXycGyjv0lR1ekiDhGBY9WWrO
wx/gxfZhrsqeFALNDkkx0MZfkRbeKSWR05OOBKrVX2N5ntAtXIglO6ZWhWLMzzyQ6qPlFplP11Y0
rqF1487x/XWrpB88V/lKIuxi+g89Xgl4bkJan6ED16WNyTWogBx3WG3kqIdnrf9hGbxLpRnAbKpj
smvH/qfJT8nH4lxxmX3oIewAXxjgBAbgIlxwfPMo/09ZofinqKzNXaFOL1PYzY+D95zqEFKr4JAk
8hnbJ92LEMZL5QT+KuGxXyUVC6ko9q3tE8cF7NnUBNSfClZmZahPhNfcWxqpdu0hoPZnpWZjWkVq
uhGCBkhSBGIbpF4LfMGDkc8k2eSssyvaBNWE5QybKDzgPDDm9HVOuzlutwhbxFYEJIdZgt4njZB2
7XQEO/otaeC1EZzUg13P3c0SXrhPAtMZZdI3IjETEu7w0tkKp8woL7/ZXqnSigifIMVPmJU6h08q
ufRiDX+gOkhys2wkzIxvvMdKqWMcwauasAHiuMRnpCpPo6/IY+RksJ3mX5Yve8y861zBcjmM3I9T
BZp9Nvahi9lgMzXulq+ilmZl3OxDMr4uldGdRvti2lxUFcsfsGYTOILffesDEF++zHLXSmsYsUrB
otmgsKjoPDckr6MwT11G8DAEsSwRX85+Bw6mjeunNPKI3y1OttHH62xgy21K/rkZ/9D9N6Oq7yt2
SbJWcY42kECaBNa9sIDQ9+QikaPVbWIV/1UUT8e0JPapqwowNfoLtdmnor4PaVJtRUPPwAQA1la4
ypyGYjK0euAYU7QVtU4CtRc/9yEJLHaS2BuvGU62Oflw2VTyB2M65hhQZV/NgY+MO1tHnU+DD53q
UzxJobiZKAgySsdVnBGfMadM4AnZiZZQKivt1oPX6A8Q7fJVrdYYbfOR40KPX5mI1+DcchfGZte4
qm/cnLop8JuiLRmb8pBYDOHa4WrEoXJSq+wpJIQT9HuSbKPxsydwYmMgPS5jOLhNpX52kf+KTenV
YKGJk0lhw4zW2IqwgmtAwEQ74ITswX2M2VoVETpPa5z9geoRa4tb4mrZoiKuDgK2EKujap8mO3p2
1LS4hNR9g2PAMmVIQX2HhUwVG85q6Kg4MCQRyqfpe68ZKG4EMmlZsNDL2QJre8FwFgICmLXDlUOq
FJovbO0lhe/0OHjkG3h1sKUXuEvLYwsK/4L++wV+joe+35auyRJY+oQR1oKRjWJ/I+4cw15uU3oU
ksEYQX4gG5+aEn9xnOqPvaN9ODIhI9UgJMCx85+6UsLSaextSL7BAe7XqSqjl4g0FTep8xdd+J9e
hN3A1xhyoDMc75D/Kzt4+ddGBcteTTzI2sws4h2dhqEhClXk/FXTuOstm7Gp51UA3fc+s2LyN7QP
O/iBpDSG130iEiy4MU6Ve9A/7cpz6BH4ans8WmNUnaypP03GVN0RoPDWCtI/TTi29L29VUGOl8jp
mk1m0e0JUHZtrRMuKt8fjtd6Fxgcr8qTqGx/3cc46ZyWeWlsD1iPEj4qxnf5naPWF3+q1Z09lsRP
ZYyRSFkZkYXn+U9Mscq+Del4qzTCcOFfK5q0bt82cJnodKnsb6uuHH0i42rYdYcxMZt3IlT8VRWU
T0nKEbKMVKLY1Jw+HVbCsMimQ58h9k4HIjfJuu+sAOeWY17zwpNAWJvy3hIDPdcgCteTk7Ub0ulG
l7BJ49aGpnVSm/4umL8K/dK4CSqUU2NSEnLW7au3Xm+PkroX2I1Xc1afqRqELrJPtch7peeqaalt
bWcXOFrx3KmK7/bA4LZG1MEqBNay9dqyZ8/tGOmV3q9aYYOrrFXoBO0zLeoDRKP0EJt15iadLl4q
FYe9Z+HLHaGK3BdzkocfGUc223vZ18m+TwMDYXYZPHV1TYaFIy+t9bMQHPqKqLNu2pRIEC7wfkjq
3i2/FauIvKVuVWvhWMZ6YM13bQXgxWiGJ2Cn6PdvSjpot4ELiXe+0LdaGrqwdABPWmibQWMTcICY
7uwUvvVY+Fvg0sqepHRCT1EprnI/qVk14aWkHaGClmc7sFxAsikIjABisNQRtwbexycRVncVToxY
1QJ17gK9z4m3JAO81h4pcTBa0cMoIzer+mJN+ncDodglqrgqWRXWpyTtsxUSEYDiBfjaVm3UfV6I
Z/bp7ig1wkkbazpPbd23/CR8XPQ+f/gldP4E/n6a1vp+yMnstPXpVG6JydJhNvBLogzBAc2hi7yv
2pq1BBwWlvVFyt7agW/6pgIZZbSXVmQ8/v7/CPnvBtBjQaaFEpydlrQHQWr7xqJMPkGbDlf16Chu
A3rGSfQB5y6ZKUmPB5MjjtuU3EcgTrhNrANIWdZ/iF6rPPbrizG/dNcRAljTfCJOzaJrW0JNTsFu
nUWHzNlmHseYK7EOHT04p7PtRyi2E83E0CBPwxHxRW3ycmNAStqHyUOmqJjRrR3GrE5JnwnuOWVQ
A4201UE7lQcoVA8aMAzrFIR4sikJSPDTs3tstK9dRSaC5wffSrLuXOA75DnFVuKCaRTkJ8cOdWbe
4egM4ifpwIrovPcx8nxaU/Za7/Vo055ix1fdIMnliiyhOzs20Q74dP51Us9FOhNIaShj+TeupUA9
IqyUI98U96cmhcZJ+nTi4nQM5rEi4CBq6Myaq/RUf7DS4s2h3U4PitENFLDNoBt3VgTc2TPKs+1E
cjfOSJRYRyAEL5TJFIDrQLyJINFAiiH2zBRYF07DuzNx365nT9TK6Qc0OIPy6ZXTm4N4z0JBtAG+
POtQR0LognELHJQNuoPHkaV0/uA3vrdG4B+Zejw6aneLMKvuvdY4yxR6P/41b6d27fdoCMaVObGP
WVF9x/l1Q4iF3PgWGsnStAmA7Z6FWtA5inMKJERXDCd1V2W4/giK8xZIAae+3vZmJF9IryCp74Fm
pId0wHvqBxJ1u5x8ZtJJ3+VgEW5tNJ8gUc5W1HyoiaWuWsaGUmmhEtX662A772rjPWAr69a+om6B
mm4Q5buyhb7CdsjuA8rZjvtsnScFqlYtZk4I3rBmm1Ay8mdVGlgW3PWtGUEGzRr8gvyPE1Ib2iqF
LhX9ze4J31R0AGi4KIQiJkS/drVpORWvSqM7NFbn9jT96vpVVP33mkYKQL3xIY8qzni6BsXIXEeS
cxuMWN333xocYiQq2c8w2Z6Q8D2Ad7zPs/gbEKbG5Zj7MzaST0ldbFn3hgIuypgc5TmXBZH3AeM1
adFOUd120OESOyGU/4yG3cxvaEEa8nYCnw7E5HwTWfJWW0SjlCK+C9E8T30TnTRnTpFIc7dpgm6d
p8oPKEO6G1oS22/8PqLGQrTCGIbrRnL8m5LGr4GZPDgUcQg5xhbwnUNmKzasHTCfhmYARD1Fl0cF
VjWHBmqoikwxOqPjpz26M3E5SOJb7jmPqew+y8j6LNOkXIuGdRw//XaIPCyCiBwpaVj+/Om+1Mf+
AXmwIOZ3dvlMOEnWmSTvqOvH5oCQoX/g3KPdggKQDvaulHOQ6u+GhrJhkGn/sPyVINI/0HJ2uHX4
LY+gimvphKfluy+/hWi+22gDAM5peYlQ9cjKVsRl+VOs6my0mvb++xXMrE/cHGrw9vfXbdCsZbog
P+fv7sTGoUzoQf+/b58NcyWtxP1++T2Nk9ZDbQN6CqzDMJKX5hs82IlG86BtbzptJJIXP0sg/3TJ
hr0NK3k9ULCzEH+0PHepV+1yu/j0XQdn/Nq3458ODFnNxwRok4KiEtoI/IiozkPV9N90qf5ABLkr
I0Q3tNnfptC/z3pojzFcwtziU/c8emuVEr2WjXIuDTq4iaajhwdyUcUT+RAg1O0q/xUr5Su5zYqr
NOD4uimB/I78RjfsPYQJUI3+8G6blrJhgZS9E7s6occnG8f7LMWZwqt05E0O5gD9xalXJVWrpmsX
bWgC128evIhAlbEbt3jxJq7FC/Qild17mOSnSG+Wkjscnbxh3RneSwQjdxsJ74SuRrPoVXgyphLr
0A6YAXcS/QRmwwajxFaj6y46Iq4c0FvK8D5FVbsLH40RRQq8lDXpFShOKqlsUWCXbqoxTK5PpT0Q
TV4cw6l7LWUM/q22biaDXJeUF4U7Hy6zLrdBjmrTCizWmAhmczGpvxJrzsSuUF6ulBp1BLxNzFs5
meBoOc9J2Ei3SX7kAWQzP+ak1AQOA3lC6hWgtava7g6MPNJda2ZzwBbdShXltUGRuNIz/aeaogaA
i4Gtok0fyziBWBxZOFmwVyHf8NWVRRCMIMiXGh+IjHPrQ8AKeZXvYj4IBg7NW0B8LwO09kKG9q0W
kPiqFNWNrenHTE/d/2PvTJYjV7bs+i+aowxw9ANNou/ZBpnMCYw3k4m+czjgAL6+FnivqeqZnkym
uSZhGWRksAPcj5+z99okMa/nqGE77uBX+jZQTLecXLoUABSCcAInnh/dllFsTFmTq/4z4kDQdHgh
6AsyYbD6R3dO2WmzeknhEdvcSfGAmTOuERJTsCcUy7bGMWuo/0IMBzxz9DMwJQitpoCspRZ8xmwT
URDFxs9hiP/KjNbYJipbPEEcx034sA2BRrD+OPHkcN3ZhLbQwwJ0RKlaQbyLTnFO8ycLn0yM0ixi
/LVRnJ/iuhy3WraAUqsHNvbgpQAjjzSJ4g93zJqZ2UANL56NIWcXzkSzGhnsub0JOXFGy1iMr543
z+s2skkSa0FcmVXWcn6U6xFbxOA+jUb9I2rwWagLZS8MqcLzCeRSdxNm8YYW3tCWv0xjIPMqtfay
QuanYD8UhrHpJBFDZIGuh4iGAzZITeZi8KSzPNnRYAWw3KBWnF8NWoYZDMJN0hMCa8A6EyUd/WRJ
saggt+zSVKDhKRAIugIGDcS/ajrZ5myuOJJ9ECZHy49dJe8TjCQjVy57Br5tTI8Z4ZYULbS8itHZ
imT0kVxAyuuz+GHWY/s0JONHNABk7FtF4CepIMwB0a3o2adKnwmZUgGNJ8Z386LeAI6+JZbNOWLN
OTemwcrRwGgB8a/+akhcyH+AuYu2cR/+CcNL105kxghe7kCsW0kjWSUz6W5yjH8DYJeNe6RLjfjP
9TsOMMv0PI3eDKz9/C2MYwilaCOkvsG7Ix6qBWoPh53cWQS/pu2yRZqmglGBApT2U5frdp1l+WM6
FZ9ByNKCu0isIq6XyTc4jtewB9cZdf3BsW25Kc0SX0ha/GhbZsSYB5ERVE/ovTk6l+y5wh3vg+yB
t45/hD3T8ik5NUhNdwJZhRVsSll+5G36ZtnGF04t4cakUprtl0JEkD+RzB09myW9wbo0n8ATfFoZ
LM/Yl3oT+YrSR7vRehDy0ODH5+xJXL1RcEuYqrxUDs3sHICYIX2XYKyZdnds/DV258llVOsu4Toe
LoRi3MxUoYFhnJjzbnU+Zz8BIX5hTcMOnYUsiYU8x45n3dw4vI0mOV3fzwa+5hGDLnUsNWOUig6e
lFi4qnuWWASd9EzAvORfWT/cAsKqjrpH0BPN3rQtnfK1rmsPThRAGE2pOLnlUdRwakUBAlP2JiVb
UW99ySSGbmd86Jf1sUjFOUvTlyQQN1WYx3p2iQFMhc1wy3327OETRypB1WJ8UnO/6br0EZjsTDRP
Fe5k/lYiveVIZpGHGNGO6vDTctBiNyJX9pBxcFxxh9FFShPayqU+FzETEFkjKB5F91wVWL0ytoGp
UPfURmsPYf0Rv9i8lSSzlxwNaWiQww5zaEX4hQmmef6IApSybfOpKVSgnzGksyzuaYNscWQ/1jJ8
NibIK38yJoeaVW5tevG7nRi08Vr6h/pFMkIYs5CGAOa3XW5PrxTJ2z41sVY1stt4g7AOBqjVRcPe
bGtFZH1aFiRa4ude2f0m6JLoBd5L9KLsZduYxwmPlope4smfmV/XxcZfniK7yx8zM9ibdC9XXctg
alwuocoshrPdBwXjRuFdJit8t+y4e/l+AOrxGwJYfBGzKV+yfrQP5F4RO728Qvhd9wJLccMI2Hv8
fkXSGcPWHCpGiMsrYkMOj04Qbb6fzcuHyNDJmbpU0OCWp0Xa2XDHSO79frfvj4Fg41Qx5Ne//9cY
envPRXX7/fT7QVj32CS9458X4N1K+mAZsHrk8DlVfY5N71PRKHkNkUegypDBPpKz/0rG/Q8xyfLX
8oJad+2r1VnlIUZA8H9/geWU/+0doH59DsuXEEZQ/tsvgYLHMefm371AzYQY/K9v8t+8w7++4L++
SUKV9VaNWUsWctk8JN74Xo9By+Eq6S8FuiSko0K+Bd0QHPE6WAwK+Cx/GyQLnpNvAfvKt6FZZK0B
COrvz8IZLDfcyMmx0gRmZYEuGPUVx4Q8omTV9zdnSKd05YHrpQvZ/amtCogUoClfia864a1mlOAE
GxyJDGFCR6tplc35ktg1RvDdy/43zOy7m3ntZ267zPNqj2ydCr1SjNf/3ruuy3w0SF4a5DkgkQzz
sXVgAyEdU7fR5dL0Bkxntuk3WBOH4a4SKz4PPW2IwvCHu4XqlERRYhC/PxuimL6yJWJvXV5MV7a5
tbbzEcp0uEugvw+uNJ++n5l+Zj+OaXquS8X8QJrqWNTOeANOMN5yn8EP2gmcgY5Hptf3B78fGlyz
8HU/iJUI31hSYdl9uH4THksPHXabg6/1xmWooWv5SI/ZeWS2//v74/ywxgbf3Xysl5eJdxMl5IdJ
XXhULWgroyCN9fs/W9MsH8eaIrQv/WwDiRYJZfjMT623vWnpW6MgBwZRRHshXIRzlbjnw3QWKE26
ZtwYs0J43FXgv/v0R1nMxcvcRpJIRtRayzEkElRWcVpsi4HFcXJ1ec6+OmGSTTQmw2tVA3t2AUI0
RV2cEMhsh5K3jtH0hmZ+qOppeh59lLKZuxFe2/CbQ/KEAq7ibqzfYziLqz7SxdbDK2r5TK7I6bT3
sWw+5jj62+H5/3FPr1Pz9T//x6+6r5Scnr9iIGr/nd4kFgvK/5n39DLJ9PN/e/0/uCfwTHjRHaAt
tjBtawEu/YN7cv8DPE+ItiMkIRtdHY7ACnkATCfb/w8byhOmemZneF0Wq+Y/uCeb97NMgDwcCxzT
EaH//4R7wgz7r4YjbD6eC1iKb8KCMIPz519dP+SSdswa0d5240Mztxy25+DcF1yWDMrpfhsTyFEN
LAMdztVpi/jFrvwnCXXUi23vhR6yQS6nIrqDUAxXSfJjLDifZTpKpOxO8Da5yB6hYBDsQyAZ8DT/
DZbhrwEexi0xtP8WktBXt50musuKnr0x21d9/WAgiH/qqsS+mmlY4phJ3Ddnbvqjl/cZPHGemrpP
dszd8Cbk/QPcOvsNOdFE1IDTnnKivd/oCX1lbk329fJJQ4UoMS29c1PSOsYs6159vnZTOha+7ZQV
a6x/BDGZ6aXpNOfJ59Tw/RC0Zk0eLN1SkY1EKndifpO9X29rA3E3GwXpu26D/y/1A+Qj9PZgwb1W
ufztUmmjbO6nt5BjGgoY99kQ83yP1aXGo4ujdv5M07h4EnYNJlrpt6YX3TVFmAzs5/vplJ9ozuGv
7BN/Lz0IiAM5TnsV4d8lWsnCJJe8kc6akgXaG/vvnxvjf7hSorKJBmUyDsC6PDN1fUHWmz8qTnZv
bvhpuV55l2HjPGcu+CBZiLfCsohOoIUc+ZKFXWjzDcB9fWqcYFp//5zSUNledL2z7XJmJU1nvaNi
NDdFMutDnAXTG80aSI2JcM7fP/fkiDeduvND1dvdIRYWNg8fn9KgI+Kr9E9swcm9D18axjhvbmzH
zwEYvO9nCurVxvDCGP1J/66muHoD1R5cGpfEwX5W1RtwFNQPiV2S9cBT3w1+mrExb3TtkxI3dMXb
WM7NvpCwSixdAgq1snDrprnYwegs3qJyHzK93VQuAb7+zB+mzXJO6e4ub2IgN5ma7nMUTFs71PYG
yOe+iNzpTh8XjxaV59+vCEiKWxueR8yL624bsxzvDvHj+1A6eGO8pdCabNLx4pK8huVpWTCX9loO
hNWIuKNx3f6eUVvA9ivMNWPR4Y4RRZ0KaTPEXZ56YU21ZiPCMYloZsqi7t3o+JepNwheU7O6C0c3
N5Grj+9nM4cCw+msi9n4NytVC3JtFE8twmD8JN1dImlDNyYS7Ae/AnKc713z5psdvUQAqEw3ppeq
Ssp7KMdTSA3++PezrPu0ykhdXWsjVZ/fK6OzkL+VBN0uT8ux9NdhFniHKfPze+MncouDHDijnleD
5ad3FeVcarjgOLjV2d3D63MMo1DCB+CzNPC7i/LHF38AP2lyYcRNYT/4KrvNGBXufT6OL6H9++9P
haN6koRW9UW4zjldP6PrMF4zGd6J31YQZnnW6JiWfGEapzIr0qc6CfeMwskKtbhVfOJ6X72Ks0MS
cDOlPf3ycNHJUxyptVB98hR72KtyL7rYDtBHgTL3NZrr5qnh6xrNGLzCDg5eHeuj1txZgtYeQXze
K4qblwb38i1Znk0Zd0QiR9hHy1MVsw6pkKtKeeMmSl33lQOity/JAlnTt9iMeVAwQs+yWyyGl2F5
9v0hRStCSZ0+WXObv3pAyNc2TbojYsL8dUoLH+5QuM8WZyAKiuG14JtMMRedfBbLYCacY93np6wv
zZeoSPpXrUL8SYxbLl4nX8q2aG+DXdGVYnXdS4nYyEobBEVyQLZbDU+yyl5TFf2QlYCMhvRPkE1z
RyPYuESIh+MwbvokdKiPnu0goqWSa+deoVEa5uC1b6Dj6mRCM7IlZJvLGXDFHT/GKMfDoMdgqzOU
J12TGackGcurKiq4G6Z5Soj7ujsNc6YGNPaf9HmsKvU8GoxYqPz2kVdkJx2azeX7AZdausm0JozB
dctTTXTc6ftfPpr0uHHzE6Cp9jwRanf+/heAdfn3v3qoWUfTatbfHw9aTx+pbznYFfmlAEgnjCI5
BctgHWE0wReaGLzeCa9igG/TpOZJ9zpBbfBharkxar98ElXWnZ3Rv/fa0o8xQuR0qp5KArLX2sDL
W5qNdf5+6Ft3ARYjHjPJler8uH3qu04fJS2MfWsG+Z3sp59YEqtjicx976qO4FK/fs9NTCZ9zq+5
UNN4GtIoWIGIsZsVIWXq7C4PGkfv2ZkYEq6+n6PD1Ue6ZXtm8DA6UGMdoOmr96Yes9VY6/FWx3X+
0Av1pcG5Mr94jyAL3oYCQ1th6f4dV1LFYs5oh3DM/h023pgjNrEmlJoDIW+M+bIHMnovA36jtYoJ
NjXoL8PaGB2aFwXImGgJZiP2Kr3KvG+AdNWv3x/KSIBk2EhoDQlIzum/HhCBoyNGxoCRK5UHAbhr
l2FYeBg94nYSg1leWpifqddEmzC007PB8v2McOsrG8T8aStGT7T6F1dTiPqErNkV0752xe5aXoHJ
hGqjG6u7mCPpuk55TdkIotQBeWWF6V6P/bwNCZihQeUX11ZHOxBc3bkn5kKsCNfgYNaKu60azYLb
2TschvUGnW18iGrIPxWL/6xj80eraTI5GcD/iSlsoofxPNpYYMM8ObsSGcOQtOE9759z/pYrjOL9
XeM1xwZLwLiXxa9JhUtmyhP9szPVGx6klWs4xm+YIt5sg1dSzhlv4buWEUcl4DPbajLBp/HL+MAn
gHqiUtMFoWeDKh84WdN1yH81mbrkqx3S2hp27EfmowfVmbb61L6OCnlUgGrq3VKnPpl/tZ0MPl0L
5pDTMZAcyk+SBWlAlmhXlNDeMc3tdm9Naf1SLUk7ZpPav7jpiM/4xIZC5OYyC54w3q/S6q9CMDhD
Jg+LZJtWyAzwTV69ud8Gc/wqQ3yRyUxweETuliMZt2kXPafB+HPd6CbdchqmQZl5+zgEVFq3kcDE
sM7AO6H0zS6GrEE6zXQrvPSvAvHRTmgfVcIA+sgKO05xYE4yR5X7stNoyU1/axQdn2uRASjKoaL4
IYrxuXBE8QQfJfPtcaWI3Np7bbmbGuOPx9hl7Q7FM2amn0UX/4nT8T55w1n13rsnTaLtECqsHL98
mKTDb6l46BwCztL+4npPFb6ylRCYmhP/V5LxQqOB8h4OxTWYu+HEcRQYQMVfC9n9ux5c84G+um4t
Z2e6mtSMxXvb4wHbJAHdpiwpN1AZmoOj8rPvI33TEmlF7ubBoxiKrXQncmIoBYbUWSfjOO0C7SA+
74vmqGFViU58ak0dQAEiEYOXDFLiIN32CUNmNxAZNUaS38zl4ftfBHnaK2Ze02rIKB0y5nI3u5P5
LTCt/NZFjt4smr41M6Lu5JdseHFnnjKEQ+ihokdfTvrMErIbxmhnGDGyELQEtmMhbJuIC2yzzHoC
2fzOTmBt2h4yh5NxdyU1MrBGOVCOvh+q5r3J7XKXAT4k7lr98/D9NGbYv2IVjjeZm9ensSxjDHpF
QBs2OkzW7GztNoMh59oWSPQ522YThhAIOOU8M+KgCYZiztqAeEOJb/6a/TlaN0P1YxZ9vqplIJ8l
HZRxCSWCIrRNB28+YczvezKxTc+96Nw2rm6bxLe2ZEzkWLHYYmMZEIPgq0sMq7hI70n2O793puuY
0HL0vdo5xE2LXnkKk93gm7zvzJbbaQkAMEpfbd1HR6jsizfYWqsUR0rWaWK/7JQ2gtVvx8y4CuQb
RB2bDyDoL5Fq1EFPdnFyopNDM+EqOgJryWEOGNe75tYZJXoYFe3m1PmVlAzKFpHyKZpuWeJ+onvz
T2Gubx2i0Gc/786wMSIrn7ZxS2AaGeTOQ56RH16DOIpp8a8i1KI0OSTMYE8wmWVWBnGeHtf0WBfx
QK5hI3dqIBLH7ywLEyXbJtbjbCOiZXQiOdgxmsMfPJP2VaiSK9Rh0zJ7dcTKa2yKAIyZIwmAxXAZ
dZLEbZZi4tVJVehagTBMRW+uSkkd8/LHoBtPvC/bL/z5tErofKIKpi5LOrZ/doTExPJkRvom3Ao2
foIdqbNrTbM3W6KsgKrZIu6REtdXf7Cqh7Yzkx2Zii1R0eIUz3659jGx2/7QX9LY/9XbA6GYmIYA
2wLrTZiAQXySdxWa1okObbSawCevZB85J/amDBDE+OZ2A4FqM3mKbjFBNvWbesvMIr/bVNWu9Zon
BfFvc/zhQa1I0Y8drBS4JhIEZ2v6YsCgJKKGq6Y420wpN3oylpkPYHxSP6/pMEKxDJzLFFEWCJT7
sFojVJh4JU5NLTfQB9Q2wou5rvIuutXJ9MOScXqYmjq8JGmEictDmWxNSh3w6N+g+rMrVURHZ6TP
uDOjg7EAVJEG8XCk4DLLBxho4fn7IRqhDvi1OeyamLNvQrNk3eT8lGqOOINpoAAC/bbVFN41Ak2F
q7X5K5jzH0E/5EejrrmL+7nfmyp2H8wwARYfpUdVcU2KxAY3QNruWuQDmV1iOEB1Ti7fD0arD0mO
2sYgJGj2lFpGlt26tcwIGUFinSqEjjsnd2+qFwyVKztSpzA9+A6nn7zo6CgEhCGFMfFIsie9sFI3
jgPV0eP3f3UwNazY7AkhblS9sRAFKKC0zzgYXks2ZhJx4vEYGT7XdtxCF0ClXNUEubLMg8wW46uR
YB3OmsZ/ZHO92S1MDN33x94mRimVCICIv2qCiKNLgoxJKyKn2jF/ZvKOyiknZrPCVWQG82PTZuc2
NeqLFRJmEqqElsp0CkKvu7Ivxjtt+kgtBoaHTrueB7KRcEzdZgqYvdPa05mrlCzR5GaYJq7XIT+0
sJw8YG1ndwT7CdMZxzj3jLAWpQo3zr73h20gRvfYUhRB23T+kNIGBbh5yi3at25IBoOXAoRqyvaa
YNw4OyJ+4RiV0SYljttmW0q6kWjpmZ5NzYmSPkYj1L3UE2oDTm57mI23US9Ew2z5FrJjy9kc1mRM
FEFSz7hM6EikI+RZZMvMc7Tr7fynLPUsQp2cF4HL6pybwc/RIFLYSqsBACT+xtmsr9aiQCjMiSFp
Lo5tdLJ6Dr7kLFMIjvlpauSlmURzSApZ7/oKTQDmymKYsd/WzBmrhr0ieMGE6K29nMrQ0Em1w3ua
M+UpzUsdRC/oX5otlmS4uLTBj5lVbUibzVbu1CTQIUFmZFnz6PNbecwo+K9ly7SoYwTGbo8YNmHw
2ozEakcNzWl3MC+JCw3GJNO8Q8NtYSDVxDVeYFrau3TRC3QJ3o8s7Yh98duToTkgBfN0UDnc7hi/
ea9CeYtNwuCUE/R4zKv83JWkH4bhye8ja0/Sw5MsDOex68drQUseo0ZfrqLYOzD7EtfW9j6mRHwq
JKqLswdUVqz/BLWlt/ZAJrMxboYZTG+buWvhIvGOaXo1jg+eo/bXkHp3nYkfcZiGd4hX1gGc4C8r
6/d2ReYiqSEf5YhtrSR0efEHI4FZEFBVfC0zLW9ESV8g/j1R8nOONv4aEpJBtTXGT72un2mHHcif
bjZjg39hdIxPmVJoSu6o1s0IDBmS4EUqm2zBacKrXhreuURNunZnwuhwAyDEQUfqtsZvNN3BrR6r
fx6e0bPNB096zLGDMnh24sZ66pzH0WTJoRMDF9jPSvTaDXcIHrejHTiP1YBFWjkDefAefZwuuRui
OIKauDBpBKf0I+iCT5YdeDfMIOvMfwRgoz4nuYlaUJKtHYWr1HjIKmwHlTVBu/DuVR19WeLMMabY
jdYAO9jv7qVCrtQHOtiphvoIv4rII+9kx4G/64N5L7eZEsYPBUtmBIeKCPK1S8ddaafmi9WncoX6
SRCL1/3JavE2lHyXDXiPlP07lmh8WuZcpdPXhzwihSNG42v6VrRu7bzbuQ0nDGllF64jbSCZg95d
UbD69X7qXuoQDJnZd+aWXhZ/KY+KKQh7fDITAbU6/hlGtj4YAC0MwzzYbl0hoBI/58jNUJUiMJmE
XqKVVoYIE4r6iuE9mvUEheHQYhfpyqEjPgmKCrnpNDSUxdppXxq7Jf5zJL48S+4oEau1iNiaDBZz
FLHEwbERDT3sALMZSPOVxZfvVS9dlE58DbwDfJ+L/AMA8+AQ5ZPul4AwNCz6A46Rv6azeK3DoyWc
Jy/UVyNjHtSxYhODFYj0PpM8v/JyNFCcYqKNduhBeYVfYC4letkqq1M7OUQTzHSLDaZtOTEfq8ng
t60JCWnmynsvjed2jt5sOKF7s1A/CMSy13hPss08zIQOAKkaBY3VqQaSPXzALPw1c/wispD4OPQY
OneJiCcTObJ2Rml6DDKRKtui/4oDb2fgK3YNVxxc33xpg7baxeG4w4T6s2vc58yorJNhhS9t5Xxp
g6W+VJAinCwEkjkb2wB7HYpjhMSW+IJZcV6MbST6pqwGQbqzJHptGbjHuo/Pnd2S8AyTQJvAhJYJ
O+h664cZIW9JPYEgryBXysb67PgsEnBjppiCrUTYviIKUMAwRkOdNPFPPbW/e4UqSsoRdRX5xn6r
PpwedG8sCmejUm46UqQ2CQUBrhQk+ZNsr5NJCIQYBaG8GHea2Y5eTK96SiyrOeUWLaTOSeBVwKAb
vI2sQBX5Vv1eISDb0PD/lUfjzexpfpNMOq0T3e8UXJyDl7nZmq4lB4V0bYUR5/ikgGdQ+JfGK08z
tiEGhUQGW4nJaTpouI/ETniSXQYppWSMAXNjPnrOISwANQwxpSPKG1fk89YHomYxSCcxaAJuIcv3
PZ7wzYTyLyy0Aeqgsq+SQbKZtsGqq1hRZUhoNVfm++jQQqKui/e0L1/MUgyMi2vvRhdhWAViwPpo
ILccSZrLCXJMkitXebpKOhbgskQeN1hWTymUYzJDy9KiCRlatEy5laHHo9QkqAdElK3qFy/VYmNJ
SKpWbV+iYrA2szHE20gUD00sP3UW2oflJNW3wEgKLAu9EXwtQvdTNPi/EJUNCAWjcRsH2NwYGY2u
sDeTO5G16jZIRBY1tRqSeTORfugDNNx2Dde7QkzHV3ouKi/ZkN/Ibd0sbpi52FWxasC4UFmbXb9v
AnAvpmj8NdrIT8eXb6Pg88roQX3YiVgn8bBxa5dEhWnqttyNyT4snUPg+p9VhKvvm9albfmeRN5d
1UwOfJrnaycfnuZCB5uhq4+DR7p56y5K+4eOiCDqozG5VZN/qyf+jlND8GNl/g5yBdaH6Nk+cRdY
BaHEZtgNez/P10Ue5fjV0NXkDmtkyx9tO5bK2vGbfzQyMCopK/JjYjwnYfhVTzlrhACSFE/TxWi7
7i39nYGW25NBVG48rzfWnKT4jTKZBhjnVQdnytsXaMYHTFbrPJ7qj6nu7XUllXsN2BvnhAZgS7uK
7oHbnunH0GY2UQC3fbk3Y3LX9Fw2K3x0a4MwMpqYy72m2i256/E5OAxGMJ7igniP0cRMlZevHN7r
yT6MEuBSFtnNPu7QHsmaPUFN4TnUsLN6iRyakyMKRaPfMuT3CJz1ol3/0mj5Qr/ZZG6VJydgGMcu
88Yt0ZjXPl8sfHrE1PJo2Ryy27gl3hd5zlr1pQeCBGlwj47z4I00caaq9Q50Fr7iRDY7Nh0cIPV8
87xuN9UaZYQP8sIMA5ouDtisGFqFibYu8DGjxLHcz4lJNaM4YBGdV2OXgo+Vwg4MaAzZsVftupiY
3Lnon6kX5TF1up+yMh/9yjDuhdGJmxbhR4sFiNsG0R6mUvdEDkNjmPoFCJW3h5K3U2mP9M0I7Jei
cMYn+tmwiaf3aZQIwwy7BP1nfmkrXqoaMhy4RHwCGtH+bN0l5A59/XAL0xqGODFQUjJoxQND9Kq2
uPDtXeeQIYWrZVx1GXdtFbynn9kiAHRN3zvQwqV76cgfNWoJbAzhpbZVco4bRKtuNK1CEjQYmPkt
Bg2CxdQ8XKJR7pWZOIeIcc9q5FjcFx/A9Pxdm0ZPfttP18oMOf538I7yYP40QDNkqba3uH4kR8Ph
4Oe9vfN1fCVuZOekQbDqB/FMT2Da2NFit8xdZg/TiToT5k/MRYXB8fdQlDQ5En1RFHV4Nq+tOwFu
zmW2jbr0OXbQKwNAf8awU23tHJ1Wk6n3pLbObUm+lpWGvHPNqBr5cLvu/Oai7Inr2uMglMHwK3K1
dwehrnledrs8KhZaEYNkdFPMkszHWjfryfhdNc4HIZIXZvf0JzywEKxNK2pQyY1dk8Et3Z+Wn/0B
3IFDtxbP0wiM38VxAQgbQ0Q2t8+VH3UHvbT2ekuuONB+5FA/KbQKmuii24C+2AgbEZffaRpOqG+K
HBF5GqC5BDaR5ShpAw4PkLzN1AVSJzu0cYo7Sut2u9xHB9CLF9AYFUMF74Qp5SDVsBSndXw0iZEB
hYvepZ1se22EXb1xG+s+kMl7Tgf6PvUiq04snGmGhHQLZIMtbxth7zfUBD7SNVitUFoWNGAD6o7C
+wAShZeYhMgGavwlm/iGWNOobUcPnl+0aeLQOzt9RWgbWAXM/jgwEr+hRkJ1hJ8CQkGP1NuglI1y
AeUGZSN8+JXrgEnAFYMKXRNG2RVMcWx75XOPMjtmAEFcbodcYhOSVsjoFq8zIDVEs4tw2x7kJhna
fUYs+RB21WPOqmS4DBmR40NUI1zRLk/hYtaXINbZnHxMBe1tDmmh9qhRg7iOTltTIIJVlYkXRJrP
DOv0wS6yD0lBuRYVpQanCJJG55nQ1TYauG07tScHkVgax+HAAtvBGfy/IC4eHF0zD52Tlu4r2uEk
J+azy9lwyzF6za0zvAXvqRjSm27rZ00Wyt4jM8YJUABarLHUYtFjgfEKL9DMQlI/mQwJb20XI5UP
ARfkIQXxtKiF4ltSJPGmwKW3DvHXXwqeroqpeJWNEK/4zvYOOkqCNpqfIJx0WOWbkDMhfXNg7SGN
pyEV65wZ7YMIDCSgHKlXrh/j+7dx9PVcGTlXw360jePQx/7Bbw0Tc/P8WnYtnOjEfxgBl/YYxTnJ
l5BIi/iOwDVdY7op19K3t3TbjrXKiCxIKjBdBnGt49xcG2X8SDCgEkZJcZYuWcEOaJla9M56jOd7
Wbbo1gLjbsUYbpLW/cS7ivJJha9u7nC7z+o8mJW3mwx50rPzUBWoMUXZbFByRxuPjn8sufNtjOSW
CttLaIwPMf1BOHXz8zCN5FHF+QONi1UcAAmhYX6ji/U6B1TYiK3ep4m6zmpj88jE6NoqfiZvcvfT
pDHo+TlcQ8Mdt40td2Erfw4WTY2gDKOtrbtrVmCijEVJJutQ08eOVq6cqxN+cMzUpp8DFs1ec5Pw
S3pT6gHMD12YbhUYzbWd4Yq9V1V4TZXtHsa++ZkUMZQZnEkhfKjTpJF9ZxiZpJuMz8mULFscKBGH
sbUnTvCkFpxjzJnAe7cVckNDDNPatVObAqTCeid28TzF29KtvY2L4htfdkorKQmOiZjZi2NaNRgH
rI057gC3+rs0yH5kjv2qUaJw+BnHla+hHppN6KwqN3kURhM99uy3dJMABEZ/wUbz6fYsXA6acCwi
nFYT7TJXxTiCq9TETooj36uOgVnjBzXoWMV/lfnkXXVrPviZTnaVF4B0LD19CeOeMsEEagamCA2S
AEupGN4B1zE+vNDvdiELHC4DZyM8AI09zTfYru6FmT4YSi0QB1AHDB1G0r7DK5wSRK3aCXF+aP6C
wPEWuxzpjaQe19Sd+7QSNJGY9VISzR8MHOLTaBV/8qwHhd41L6M/ouRG4b2dmu69b5scwMn86hhk
LKWy+xH3+Uvjxyd/0uTq0dT0p3DN9kAqSKC4Qzz3C1HYH0LqA/J/TtYYXS0a2xeV9fcZaNQhHtU2
sHI8hBIjoZSxcfKccv+f7J1Hk9xItqX/StusBzQoBxxmM7MIHZGaGSk3sBRMh9b6188HsHpek/26
6rXZLN+mjCymiAgA7tfvPec7Cj+vlxv5Q2XMjaT0PjHUebIxODeka+tOGd/rXv8U2DrjHxubdNVF
xn40S+b4WEeieVCEVD2YB2ms4KHmPWucBigpD7Sn9a92tPFylcQwJ/whaMsNfczHvK5WmFWxBVjf
U5LPa3ObpaAJPSvDX2/ywQnEliwUBKpN+gW3FkNBDxxqGZ8KId/8jOvSx8NEiz/b+J735gpaKTTj
73CtEU79qVneK+TShCbjNiO2cNVZFtwq+VVnDbOveHyTbnafxs0VbdVdnpbv9oDxE+GmvR8eCOaB
2OaYeC60Yl0A3yIyZdjnPofPWn7hKpl2k1TXjV9uiqk6kvxCF5G+KyRhtPtRDKqRVJ+xWxfFd9uv
j37upC/K63dsWhT5nbPv2Iz2SWa+FK4+brUuV5gmzdcUUvO+LT2oySAeck+/qyLw7K4RplipaT63
EbiZ0sFV1vfZzjJDMAPTdBZJfAECAmC6cgjw0YLbImDkmc8aOYwx9+mQJ0hYs/AcFd5zqDs3NJ67
72Uo8t1Egh9CdffKYRbDbJhbym2vWVZG0Fm+WKtIyVsBrRaQbbz3/EY/tWiRCe2+t1PI065kBtYr
NL9j6V/06Qzr1XpK7ED/6EkoZ6xqn0JX7YK2EkwjNbF3o3qb2bR/dTo2F8t/4gw87PIncF3O0Vc5
J9fwENgtJjvuMqOLrZPQzKOoMvueUm0H6fyoBThfvHtEVOmNISL7iiMFTfX+vkY2zVl6qv5byvoD
Vlwz/qWUFQHqv5aynqswCz/fPv/2ln3+7Zy/v6n8V2Er3/1T2Ko5+rc5CRCPiiNc00RF+ndlq+YY
3zxLN0iIJ5RKgmRCdPqHtNUwlrhS2xOmaRFroPNPf0hbDf3bLGgFUmDp0oI+YPw70tZfGf5kA2KF
FADrYdpLncQTXvg/htEYStlCZx3DUOKTVVFyYhAVBWH4mKTpK6YZHGrwUExX1Kt/+MSYTI4qz37J
Mvk1QOTnrwakD0JfGg5nxd9A+pVDI16zLW/d1Icq0O5D153PB+JgD+W91rlnbueS9ub4mNjkO6ne
qFeQEqBzVGt3p4rumKaVsUrbv8jzcI1fQ0aEo1vo4KXtSLIKmQbqv30oVRmBPvESf13j5txE2nhH
2xTesYAf5ZG2aYRYrnOMAnFhU0Ro7rNozbdJFfcGHBGqQ5Ohewj2yabdvUrqEht899Vj5181EC0R
RyATLZW/OpTCwk5L1BWj/noXmGm1qQqoTkQzqu+V0Vw0drILBkR1WeHPXJwEK7WiKdoe6/yjEQMa
vcm5daW6yhMaUEw0ypUF48FT5qoQw6z06NWW4wIJXBXCY+/KZbBhAbC1TP/kl9G74eX3A6a6vJTX
eHCeh0F/dD3zDgniTKwlk3bLzjIR0xYDt8pxIdj2g5m4TOwK87KcxhtZYsGOXTXRooXYqmUfxL2y
Y2XNVVk4d7YTfsapzFYVBnCmIKfJwkURaCXxmLr/6HfwVjOA+Rr+sry2LvuBA7FsBojLfUaz2z+1
s87XMZJXqzY+0C5v0o7+HTl8d0Fk33UCCYKv6LiDD3J93Nie0dKsv3BVTlFaCNgKpCs0iv6kDidq
VXfBtddYFw3TL2QSYPicElozeweB19E6U/7aSEXLt6LdQ6iClQCb4zvCv09K6hv40EhzJktj2sQb
Z0QNJahqaIgo0qsy1ZqHlCKlDQxkCXp7FVNzAgMLt+4cMB/RpMIC651d0nOQBrYJCnKGKjNBNgyh
GnNrBbFLb2lA5wT/A+cVMhwIAhQxW3OWjKjHoec24+QGFsNETQI8Od4qq/D3LSBbrpT2EEUAeANa
EdDy+e10/sBHECxL9NWa1Le7pkFVGzczMeCLrgiyxrzbtCrs1n7NE4Zrmb6dQ7XW1qe27qoDPcsr
s6vNSyquqzTu5T5mzWPmoHN3C2BlovExhArsgRmyMdgS99Cc0ZO6HI4M1HPJqnYuCts89M74WFc1
Jn8ZfAmuPoOFG2uIAgicDC78JCyJfJvOiQE+i6HUJkaTt09l4+77mV+RxRpI1kIxVLCBmQeK312k
0cUY1teRiRfU8bCqlXWy9iEcnSpUbzSJSP1O7kVv7vH8w5wPewKX3eQ1YU7UDB/DIC45lXznEGhh
mkzAHrkZVckIYzBp770Myyr9aW/njy+Fw7G5qicDpomqr8f5P40prx3LTA8WSmyJMcWGQyRHXI16
SBd60m6yed5qJh/NBJie+1Iw0ue5JF5iMtQqIEB0ZQbp63xDK2CTfhytcj/iphN3dc7imyjrR2g4
1gqhPqWwfVQ+OqYknAqmVoySjJAM4U481Gn13IScFkg72hUWZQqCvaZgUIAbMd9ADEAE6LiU2Iyx
kxJ7lCJqdNUxaaJxUUBKJPpqI/NPs2OilJp3eZQVfKQ8unFDtn3wgheCw0SMndhHSbDKtfxe2Q1v
sqERhDZDT7ON6LVnv+JxKCxeO00oZE8NBInuKs0ZHNGMYfiV5/cA6WYw5JF4VrkqzADvr6R67nx4
tfqt6rS72EtJvuaspiP7BaKxlyk9Wa05V8K6NlwDQDZSTt36Kq3s3Njw/BnDjeuyh8xGV0chRl1Z
mTyTkYptsaSfVtFPLZyzJgQat7nxM9+bQdZfk5E6QyvJ5Ite6561swfD7hBPCGubGbLPQb9rtk0G
dzlj5UgTdSu8cNdljCWtIEEQywQtNvNnCN+PY+Fcmw3T7mhkYWCvSMLoM9Rp1nug6wjM246C/W5w
X3D0X4Ail6u8wW9uw9Xp5WNjo+KEmv/Q1HQPUyyFm7oV34lAu9C1HzJmQ3Qa3meof2CQOUGRfvZj
LrJ0votoCuGZsaTljXWThuMlewuy7REdQYnylQwK/yY3wiccXMMq7NnileVcj6lzjeDNllxuEqf3
rSD7wW2qZymnU21lxINnNjNrceuaUALnSV+t40HEfMdyy++hFR5zLxRx8OqaEeyHcsNytXU1ronH
slrKh7h58AG5ze7vT+mzEwJef0c7wHBcXo4uukEoXmBqCuM1CTJmpWyUrkROY5fRq/JPgiTd5Tc7
OXOyGic86+lGi4JgExLPcIhSb+3aKMz6Kno1xNwwzWvM9k6+kZg5lGDGBRnHcIfvI+LGCjiKnrEe
T611DXR6x5jjxHaFW5unVSdPchBOD1XizK5CDjEye6zK4cPgsqV3Tb4vYRFsgW9568pP3kOQ7LJ1
gI74bE9Tmb4uu32BdRhP3CbTgq8u4OOi0342kXNNpr0ZLTSjtvcgO6AIQ3Kk1DnHBc/WJGBG25Cy
6akXJS16uYmZgVbRZ8SH5/eTxG+IHCeLinVkhu9lS8hwKHDsy+uRSTqPREAXGVFKCR2wY8QHB5e4
AjVEN06jbbM8v00DW237fvjyyZXDXIkJshq0c+cGn7GX33Y5MCWvfIuSwtgSyUd0FT7H1WirL3JK
6k0QXdc0dTaMY+fNBs+6kd/WHatk1xon0xT3oXdHYo/cmNi+V4XU90YxTkxbAgvLp/dihQNKILfd
qKS7nHSSjIv2iko5XAcW3MpaVpcornaRld/O6r9wzil0s+g+R3S3DgPE625lnvywvShYobdjDCfq
JU9oA3U5H1ZZz/s7u4hj6PSLtfSyDzCsShB0tgo+6yb4mlkUKeM+QkfwO2sfJl3gFcNrug0oivKI
oS4QCYe8jLk06hufvbRhRdFg2Q3KuSJwHCYtd6kzssa5WbrXsjmEr+ITcevkFVzGrSWMx6UGKLM7
+JZuZtwoh0kbHa3OJ5Mpx5CiZd8L0jhXk4sORo3h3gm7/QDtJhozRAEF5ovRu+lnt4tZ2/RLo8up
zu4JQdEOFbQbYBfDJohZg6IOTg6HYf7AICoqTl6jfUawqFx6ilt+YbQOYf4xOkVWlnnYsOkrd33y
XSXZgzRtPor+yiyz13T6HtHEW03zxDWL+nUdXwYtHiKZ5/auzrGHyKA+S7LLyiqUx37EbSRDkKOu
dgojHwkv+tNeO1GBPsYmc/BSh4I+KcAkojFXVep2h0IPP6xouko8EPmG310rML8X1IqDyX8KRD/r
dgDGZGjeWwsVwKsrLk0d3p/qMXkH4n4HFREEPcUYpMvP9EhGz2xDd7L9VFk7lVRyYyDdZmZmMZ3C
77paxLr9LVMHPPYQRggNOaYo4jed31DR05n3ehGvis5+rz2PKztQKqWV++pY5V+kmBm/HYEc3XaF
KSzXNdElghj77aBhEjNF0GmlrdEtReuJFbhJ2LqxoLASihtzilH2zLzEGSmR3LoD9VFdFftYNKc7
1w3oIRnuOfDL7i8OZ+avKWccgZZXxtlHWtiEbOO3gDXPcRh75gxJo+6pyvsnwEifDl24bZa1iHlJ
0aFkB0BwboPoK4rbZ+LOwfg56m3s+rVJ7u/O7mOozizjhWsOG9nWh6lhHw+pIto2eqWFZeENZl2t
Catfe1Jfmz3yLQMB/5+fNP/TN2PrBtZN0zFM+Xtkm9bqEhQFRxczVDskseQB6hLCfRpsKnp0Ds88
jRlG9eIGXz2qqmlVVsGJpeOiKmnT+OQZjellXLJVxgO7lKgvHcHQhSE0b0jmz4N/3dpaPs8Wblvd
Oqopu+wsVfzFOzF+jdD+eVmYfpKASVPAEfZvZ+a+G0O9myJt7Q5QHpDIPgK+wf/jnLTEuSMTGczL
xMv1EOl7lvby5x/kP52LuSk4kBMsR/Nhzv37tVkgw7opvTYAcqU1VzYHM5KZ/yIdd77j/yPY7+cb
dC1KFtOdWxv4dn/pR4woCxuUQNpaDAJDon0NHvJUd6ypf/5WzCWf9LffxK/AccwAko9T/haPN6ZY
9Ooo8tdBxZl5HMZHQzyQZfoSd93VlGgnBrsIaWfZtTkv6SbS8aQEoCXDHp0LZlsj4X5IGqjlQYp7
wWWA5JbGowMDAz/InieIcrYKPrXEvisMbvQch0tgNtBcuyuH6jcYqfpLn1QDJ1hbdQ9oxY2/kvqm
1cVt0DrXsFdQLvURqVE+0Gl2dchTDFEqZze1nGvYkJ5DGM4ERJE3OLF0ZC5iHQJsyZPs0MyLg4P2
eIU2kpQWy/jS7n1drOfqZj76A/R+NDLmSAy8SQHGZomCXGMuvs679KZuJYcH4vX08h6RxpdSwVc2
Zkc78YG+NM+xL4/xD2gxV0ujxhLTY0NhxIbhn11Ik+vOSijqYGRzng7b5wB0VIHldg3adCfZJMog
YtJZEmrDsSCmQ29Z+9QCp2kV6gt4AVbobA3hB/G3Gro1sP6t3pevtSxuRY/Uzksvtd65Lmw+Wvh2
93XLoXI+pIikmTfs+JYE7b20NbotBhw4OifX+VSSfTZPFOVs3ZUdoM7mFA8npISbvkdQGufb3oKp
GnfyHKfUwGwYAW2L6qYenr0WBJBuQXN+BI10np+BBnTcynHG61DOEYEUuz58b+Zx2T0jTtvFV1Vm
l1PJBfJTfBmYD/oY6xbxZFstt+9GYEkiVV9+nm6ZGGAk88tnVbZXQaH9yIaS2CU1PgDnRVjUXpl2
dNExThW2c2yi6bGYws9AQ+wA3Iu597VtqfefvhVn1p4AaJRVR+bUFwf5t2QV2v5T2nKjlVZ7hfKA
gq/AGtvUl6pg6htyBABGrwA6cgL29HWAl8Ju6EIErXuOu/x5wmdiddF7FlIJGiWlQTAfqMJ8ZN5R
nnCIFDRQkttEi76Qxp8z9PjJbKAkmOzTEXuTmQMsV/ccGXwbZD5E4Skrqi44QXJ0TbtplpDTManK
8JPRvZLZa6s3r2FaPVY6JZLFfEIQCBR3nF7y0r0eVfRuDv1eDgbnnzz+rHRCjmL02bH1kEBTLM1i
+rl8/Dfi4S/64gYbzr9ui3NCrfu37BfIw/wdP1vhpvfNciglPJJg2T7ANvy9E2543zzPpQPt0CdH
li34lz8a4ZrhfgO3YDKEER6tatyu/68TrpnON093dXrXeMYssrrtf6cVDjvil81HGgLdgifpSNv0
1g0SMn7dfGrN7VumgsWKXDzwalrbT0g5IreoXnSrs3Bnp2MJJYKqix36tms6O8BeYwUGpIUKwWCL
NgNfl8WteBTtPETPI9+QF9gLe1Qdvd+rddnmRvyAGcS2L4AzWch8sFWZF5wb0q8x6argyaD6XSUQ
xc56DbZvFVl0FdZtmNcY6Iu6O3tFK9yrlANSRcKDFco1B7MpPGQE9SGhlyIleJFxENLyxHWhq0uq
XFS6vVTIwlLOwbge3Hod0Fi9G/nMqS9bYACwERT8LohkjbtqQw9ltmPG6bAjm6AlP0CV3WdntulH
W0rtudJtaIpG3If4nMlZjJ4tOcKk8HM717dT1dj+thA2QQthVsWfJMkwnY6mFMpZYOEVwLUZB4In
NYPYM/UhCDetHAjphpE+pHDf4ujeDIUG1pwevbuXWomyMquxPGHmb+VjnyDlf8qRCF4iCUW7kDUS
kL9Te1YHmgDnCI3IOHvxulkCKiMtgnlAY76+iHDVFq84J93kjRCOOrnsBTPKtx7ef30q/VFmPwRd
on5YW7KdFSr8/JK8Wa+fTQreBICZtQ2N43FAWzCtrB6W3DHNPLJmd1aLbXYH19q0bwuCPowXIiVc
8wUFvge3NVMlw/leGMSmTFk5HMY+ytwbaM8VxCKEOk3zmNBz+tAltvcVew7SqiTjnlu7+OMeQyNo
UJUBGVlNxaAVKztGr7UWbtW3Gy+dOLQZOT7AqxiNr6KRY5Q7YiMV0HWERSsZuOpJ1bbzqblT+mNS
pREduBAYeXnDeXLjd3WtrRyws90qF6Z7bdpgu9d92ucGKMMsxMtkRuSeUTihMypst2AnVGl95QyY
lVYA9lS65WzayGudLm67cR0bsDvRht5ZV93oPQ8llPR7Qpsy3p+n5eNTatuAD6ksnZTu3cRkeu1k
Fjm+fTSMFa3TQHZ736fUOrWM2uRjWHXsr3pJZNJFrETwnOn0PT+suhPBCahaFj0kwpiGI2lSbXYx
pGr80fYOOOFVTRcILQEpCzECsLSvii8ScEPaGTaTkY3pYW09WnGBaiYTo3iYyINhQIJ/4Q0MVP1i
WKQObKd2ZLtbi6Zp9M9R4MdC2cLp4FKjX17tTZeB3mFMWkh4aV/X6T5KMOowX29zWa5LsCXElnmG
b+1xwdpi65Wq6eB/jFl/70xRixB1ohl1UXc1oYPSjdyKp60erWaDYL2wtkHKmPrYen7QvdoJC9cR
aDnFTg+NVWxgYNafXlcEyUcqmhS5JcVwQVuiytLormtUWV34Y9dFp4yfNr1oFVYsIKY4OpJN1/ZR
tIUNShQBMThEk+r0B1C6RXTPC+piRfTFHSV0EJ1G5hZ3SMyy9sAJtngteuhNJ4xfOmVZWSB/LnU0
wBue+/SACyjMjNXINIZJTG+mkp6XSetvM+aDZe7cvqPKtSJqpq0ns94/6XVIm6/1NY5tAAsKYnYI
sM3vS10PAE9aVUd7XubaLdzngmK9GTog4nGINtEhq8VDQC/tJ6d2Anxp6Az9fV+buXaJRc32+Kx4
YLeD8F3KDpQ0KeUOzOxDIkc/vbIZ9idbbcqd+NCic2p3rYdT5K2GMeH3J+HmXel/uAnPLYhIy8xw
UB2QZmlyZNbQjbaxNbxxaiZtTTwH2ivba0eY4XFutw9ZmGjVZdWAeCbDNvN5B0ZFGxdBfUX/2rSQ
59R5SIjpTIiAV13mM25YxbxJHcTAFl0deRYpqrPvSQ8OBDcSecZZgJBgTQ8pDhAx4cVc94ZTpFdB
TQTtppzc4aVLy47eoEaayaWfV+JJrw37rOPWudMqhiZE06IXPhmGrHCZAnImzDAEhLBJZYoN2y9j
fCd2opmYW2KW1gPX0UahoIuQMrUuWd3RJTqTu217dDr72h/RdEOh0IlInche2TpliVl+qTX+f9dk
+x/59Vv6o/5f8w/+yAuoVORU/J9f/1r//Lv6kW/emrdf/rJd9AN37Y8ZgVW3Cd/KD/rjK/+r//i3
/5IKweX4/6+rrS327OxXotb8DX8UW/KbiSJbSltIk8aHoIHzE6hlGt+kTgcBnJYpUS3qnOL/KLaE
981hIk/tgmDhD0HCH6oD4X6DVGDwDe7y0wzz3ym1fuvIuLpOx8vl6aEnA9HLdH875k8BPYzYUcam
sMfhlg6sty+69jnSUcdPKAN3A3zvsR4og0r5o3ZABcHUD6aU8UndkrLeiZtRswgcd718m8D6YKjF
iURz+maLH4p1pdnZpT3c2k58DNuwO2ZTcunD+sGdgySz8xE1/cOn/58IGugb/FI/zu/K0oVtG65B
i4YP67f6sXebEv5FqW8iZuhmgWYQrS3T7WCelRX0oAVbwyUgn5PNPCe0JnmjGy+TcCMEUlLblNmX
kxv75UsRiTorpjT3SZVOyAKxTXc93CSzIO41UhEci9S8Gl3CgQvP2GIgJ6ipgPXB8Z2FspogY3WG
YuNsQbMG0MJlIk6xXTfbTLHYLT9WQEABh01mUYlzde30enHIOw6T5Typz0kpERmJ2QkBZIMgws9p
EdAlKSxYPYXyZXXalresH7CPnP0wNLCW0Gm25lkItK4NXj61jinP9tgK8ReVGBasoIZA0vmQujIX
rDsu9HIQjDaTcBsQEf/zd6OY2WSM3TnnYilOxvlQ2Ko91q75C4ppR38SBouZ/YAz8xKIGO8fcrFx
9kgkpAuvDJOOAUdZmQVqWxbpk+k3B02Q/hEVLXwXRThHwAk0mwcZVV0Um7FI6A549amO068u2rqj
dp7gU75lyMRXeS0v8srENWA0j7JvkOxPDkfL+WMb60tvdEkKnu9AJUJMcVVKEBc6kllIP48eEhS5
c8XkgVeHrtLd65P2GoyptcURTKXJZYhoisKyxsUY4EQYZNFdoFK+q3hOV9CFO/zcJO8tvzCa4/58
GhU1WEZGRtr3LOve/U5i/53TmZfLF6lKHae03mie5Z8cnB0XCcZPAaJh1BOiHbzuI0Ggt3Uz/m9t
PuXKanEEpfqFICYS50BEG3OioNK2OVw4iDd+sAZR1axEyVYW9V5xsufPsNErbqohfQhLs9qYiVkd
YeWJDV3lj+X6US2+O/NIUPAgeO0JZWawXb7OSHkMzQq0RtnnG7Ydb684rh8nq3tI3QS+QJcD+icZ
jXXCO8WAmaA6fYSOOofS23q9b1xiPJmfeX6Q6+nNVm93SUxI9zI0wWjzaA447Kn8MMh1jPHBitcX
FfWcEeVnoCin5V4ukx1F+LVHcTqTMrkIQ0/wEAXez8c3jMghWh7Mxjkow2z30u95MwVNbALFWgTt
kls247eTKb4OLf/SjeTncksQg3TsjfaP70eiIPfvtLyJr4euDy6ND6Uw+Nc2TDZey+8JqO5WeftW
04cF3IKwcrlXoQxvJ9kyuvj71yx3L+OxegPQHZWw4oFfLr4MEW9qJkB25xjP/15oyYQcIIKqhNKX
05PNlDK5DeHt0P3xBEM8GvuV6rhV5mlZGEwjmW50HedLv7zx5U9JYeFHq4olh+FqWYxQwZAUG/Iq
l1+9vLPly6qeDKu485k7h+lq6INpp5tGeBeWDP9H3WcyxESbhDHkLyYgs4qRvaUAp0JY3y5fvvxo
lxTWVZJ4Lb8XcbmANIafxsHbSnQDcx+VfmqqOrdWyf8OY9r4Y3V05zdhFcwbBodh7PJXnaUZ0a0J
1HroMZXZ++VVB5p+rYQNFF2pLQR4b4/kwwL2IN99I3oagVFu+xwW4chxdn6myarZjmpxqVnEKEBc
IIYkec8SbZdprbMdM7juYeVUrHjejr1O8JSHVPl6e8wJMKS/zaIRMvZJHSuAYaNsMs4Mxj7OVg+L
fL9c7VwHM98ntOi4GxMkEFcxRlEtqzeDi6lucDg9zEsG8/DLNpK35bx0WF73Fjfxd6gt9BGfHJ8r
a89PMwGfD9Y0nsOMuzZtUF2npU48sRp97p1xn6PI2E2ea5CzeZkwiQ3G4ibOWVFAcwEtAFw+P2ES
+u/l8vKMqj42Sn2FjrUJLNO4bBvapHbQPzohlD74/Rko6W3kNbvlUy7HLOZGmCo6gSXZLSjKyHQn
zAGDs1GTzKIhqGmkzuy4JncC+QJKGjZzv5uprlP5RNyM3LvYIMglc7YxB+SNSA0MnxpNgeXNa8W+
oIWzWi5SkfTRYQLJvTyiMJY4Q3iRB7QsZx1i1Yo6/zzM/5vUIdJr8hOjxbOCsb3LQrYJe16Ta1ug
RiiH24I8iE1o21fVvOAPdKz20C1v0xqDDyN/Ajm504qW1dTJRvN71odXtj3d1vNWVRHABrpIOyxP
xrJx9YS0r1pBMjgb2/x7OTOAmJk3VYmOeMVpyPM5DDk86CZP7c53jKtpAjriKM74KiHA3UWPX5bD
dVGG6F+Q4o8Z9war9rR7EzrQeBAHLCpx+j6ZY8jxoR6uDW9CtcYGtwYV4hw5GO8dVPCpi7MxqsKe
gzqKtlHjsjdJrNace8DJ6UT5BuKK5xd8XYLKp4M5f+RAdWwLekYUHdzNPP54eqOjlqFXyUvsQBhb
m21iO+elMsPnqR9Mg6dj/lIXp/gqKtPvBuakE5HVG710n0jvmU7L3ZWU4w3T961ePo2W3x8AOIZb
xM6HVBhbArAOViQApsMpX1XG17I8aQysVlmvyEOFtc6S1EXctZ7OkagCB7S1CrRjA+zJNV34aafF
zV3VFYzs6A7v5mugnfs4K7dM72p7wmSg8gnRDttpZ2Gr8urXwGAMb0SiPw4hzTOeM7YJPcKrnafn
dt4EaxvISSnr6KJmzQejaFyiNbkwkAoRal4YuPrS77odfY8H52n5ICCl9bt8NB6WvU9zIb6l+S6W
3W1WNCyrCR+wb7fBfV8i0Fo+ycyfRf5VsMPpGdPf1xvIcTrTkmB4LsxuZxDtGutiINPBO3Or13uj
GEo0CZPN5UNOn3BdwhQihS2rFisC96BLnlY1Kzzm72GJb/D5UoXPf1MRlVar8L8EylqqMPq753Cu
QOOyJkoddxrGNm791GqRr6JLxyXmnbviNR4UwaJzibA8hMufgoAAE/Slwc83gw8vWpl9csi9iaXW
qY5Ny/0hIwtDS4ksVeutdpeZstsUET2MvOouxkXQteyCOIS9fehaD6q+D52rxGYNdOfSMOfgzAym
vA5QXgJhcanA5fiQ0h7imcBRv/yaZf/s57XGm8vzPD8R2vDSwRtep4rQNcLA9vXgj7vlDhNxR8FI
d2zVmPd1P16XsnovJVQWn/tLaD2IJ061sf2dbvF0CGunIQPSOAwBsfXZnNlolCbM//ArrOl0DQma
Cj4oM5Lp2opCMgBZm5e7op0/g751Zs3wiLGbvy1Licjap9KqiI9nNx8iJH9dNMAn/xyDwfr5Hjh8
vzVWuKsdlrZltfLjstkua48xl2ZEPFwE86JefCgb76Yzbw/WUomwE7c2I6plk1gW/UpPSDwgdj6C
uoJrmk9WEzwSfo7Tbc6Yh2DHwuVOLxI9Dluh3WwLtKNRWaotnK7TCNMS969/WgZGf37gMn8/b3Ha
gtTs0K03ZgW5yxn3H8XrXcmq6VRIPJYaarmRy0HeK+m3JNbbTzPhbT2aur+fUj/FEISH3aE4IALp
6NEi3Oh28AL/lbVKF19TaT7NYg80koz/GgW5Ua9uqtnv8eev2/p1js7AQndMtmUL8oWF/ON3mHRA
l7iJsSpv65YZQIqgkJZYHDgZMDRy18mZO8WxniBHvljq+SJo7+KSp69u6N8WQT3tZUzKam9QaAg9
2tcaEDOXWt+n9XbgJLSqMSgGEdGevdaVm3ZWd1pNso/NyV7HoXHPo9uBf/zs2G/2Y9C+LGXxFNTb
P3+vJvaGfxjoL+8VYQtDCFAXpmP+LnHxOKuIChbjRh95zIKUCl1TnOmyuQDWit7bD4HGGXZ+vZwR
fh5thVP5aGi126XeifXGRikSzb1/2p5zaJyjquqoUUdW3ZDTwmUJ043mSPWIiYf+pcqcCyfFBPbn
78Zi2PTP70YYwrVRJ9iISX6945yM9LGJ8ItNnIHSEF8t3UKcyP5hUgAYVa9ujarltdQuAY95Fx6X
hWNWm2Duczf5iH5fh2ys0aNcnrLl2U6ghxwcr9w1ifkyJsD1CZih3AN8hfd3jnIl5qPP44OxjDyp
UJvRyjd4C5YPtdVHokjsfRd8/MXbnR+g/9BILBcP04qBRcNwGL7Zvwk+eomhqRNI13ubXqvhQvtI
b6xx3ibSFtEqzYQqJAgk8q/TMcLKidIZ7BVG9mU7XAq4eYlbLgUE3Z3rwr8SjLQoWKKV37KelCN/
nQsDAgEQ5h24xNURVjSDN2wrq2WBoZGEEKurGQflkJzMrz9/n/+8kBgMAz3GjLTDhOPpvzVuGBqp
qcPJtVFzJSuc6HmKXw2teoosmi+Wx6KwnH6WynJpLRSw036u1Uu9oqbgh4mGnAGpfJRYKeebPcMv
p+XkW3UewgJgXk9//rIXEdYvl8fgwhhIciSAezJu57v14w0qn6r/9/8w/mdPrBcH99jZLDurHMsG
Fzf7+kgxAdYvoQ/WcRIOOhhIp9GL73tN8WrGDFheoj3++aux3PlT+v3lkOrGKM5AuGPb87L3jy8n
1F2QirG9QdjziQMl2JOtyQGpmEt/v6/h3U4zw2LWNcZlQDe8GMcd4zBnS74ZWHCDmC/fuCaRgXZM
o6tDLceG7RounG1XZIDwjTCFltXej8NXSA0E8+neJadrir55d+LALKsBgddc1XXg3pglscXtARdY
q6KAJt2202o5Ei1FqubTgHL99o5AL7a15Tjf13tdKHNj6jme2IQOybLvzasWMNqzTC/0CrGbmruR
KhJkCZaDjmBXvpEz0gAD6Ha4wYM1yc30oDhmkPSkkfeKGxPdcThe/Dyio7ukjnxfyo98kVNAol9V
vjzUA3HJ9M8RG08c6tXTcjtVITVWOXAcZ/w87ogiZEOYerJiQh/6My9Gn/pqb8vL5QNaeiNmF5I8
SBk1ZCha8BBsoxKZWoN3cY2iCXm+d040fTtYlEu0quYeBW6AyeeVEC6N2p2nV/VRf6VBzJjG5tTb
nMdKcCrL+XFpR2WdjX+SA1Cf0o4aUFWt8j78oWLnsrHFiyWCcBO7tHjrSB2TwDN3ReoTjy26Zh/n
Ds4MM9+pBow56dM2V3Kp3Ifc2Cat/Z7R3r4kgt64hHR5ixJIrDIJJGiMv/f8sFUVjwPAMzqU+QQn
Yu6ImU70fwk7r+XIkTRLPxHMAIe+DYWQZJBMksm6gSUzk9Ba4+nnc+fu7Pa0Wc/FlE1XpSCDgPsv
zvnOl2XgI8hkOqZ9jnP29MKjDArl9xThCklNgjW9NtZ+wP79MRrrj0hQuMqfFn0CWER+0uQdcaW6
eT/fu4jCctFO6H7jaxUN23zUiF/tZhL+aGO2od7ROdzthSvHcHyKM7Nicwn1qB63rby68h5eaRUj
i8LkhQPCdN7UFejMCZqANf2jbgoE74zCtOa75jNC/ri/Rcv0sDPRIg8J933nAvgL9eYp0pIfboJc
3izQJ89rskJ7WJ6jZXHPBnGwTYnA3gyJpJ3s9jT5CdeGRps5duCcDLBX6nKdKhrNlVGh+mb7bnSR
0qcHpJ7z2fZG72r9UbVxAlFp7Fh9y+GTPNNZrGDC50owGY2mZfz8PW6XbXOur82Jg8ZqHZ6ipaI2
Tvm3xRoYfYO73HNxkPNuOBj3kT27iP04YW3Z7XKqAP7pQPlNE/AHv/JEUPawxOT0CHw9rt5wPA0V
Kq44sw6hySgF39ewX+UYrbe0h7SzvK26eUAf6CdAzxDJyvAMJPCc2i4/NSP7WzSrdgijybiGK/gy
L1suNTlGasahFVQUrhXdnBaYAgK2g2p6jTbjDYNZpgYFyArFzjVShrUcLFG11KwGd0M80JCD1BZ6
tI8maFMusEcwh7Ry/3olqFvje/gccYuSxPrOvpxIRfajGwvmcwkOuoPxJBurlDqPyhw0j+G/0nKT
y8z0A9LSU13Z684tQ2iBtU82L63WkHNCFCjvW+D5cOfwnXd9Wpx6kHYaABTwfDOfrq/xx9l3UfUZ
FID2e9BqtVOzg2g/MJz3z6W83yH++FtNi3n5udIyb2CExn4PpSskRE+WWEAlS3gTzlVf3Uc/7e+W
XX6p6agun9+ByiTycLPozhzDPjypb32Sp0TShOXRS+3A0KPqVBGDp54uWFLGpRvu3edIAm7afiay
avSm5H3GyqCeWlXQqjcmWjh4NPq6jSNm6zCRPUkUqHFV/atVJz+JJFgD0difwzrmwX++8wy5LPuf
dx61rU9p66ErZkL3r3ceDn4/F2Xs7hZXN5BFBkZBrFwlC9K+cv7P2gcc6wYudnhFLRRN4Fnlzwm0
rh9UJKuwSY31a7iX5Ce2A5Wlc5/zMHtLxy/gkEaEdMMs+zYKRbp5aJgXwO7zf7QaKVpLXF9VXQI8
KzyvHucjooLj2iW8BdWretHK+CUDrbWVRihGfmQJMkMY5JIHMml7Msqe4FByhdVPxdU6D8wKya6N
wcMuJ44AqXkSvDwwZjLvVXdamnTaZI5URM7tjcw9CYxEW4sMqWwGUiyPAUx1XJ3rjKS7us3G9EKU
+KufeK+qjzRJhd43nLXfw23VOs5MqfCOpazlPUyVFryNIU5uiD+OsFBAvY4DgyktEDRCu9aCG8ZU
XV5R8tOw8JxFCZAqVaD993+6GIyKD2oQ7+fYCxOXIDI51GaFDh8nIR1c/jiSxmJ61paUnYEua3i6
8mlX2Wb//L88M//WQyBBd+X54NhS4exJFdr/VyYhCDDzjsA/3K8s2FRjLvLkxe03at2gnp3cG/8Z
9eW3NqBfDIf0MvH90NBxQiYhM6J2zE//+cuiF/u3ap9Kn2KS4Yvsb5z/Wb9FebTgsUBYgLcCtHDa
MtmtplMtDXa+sXyJiYvRZRKpgziMrTRAb/PkdFa9y7JzhKzkZZpfHbd69Xrfv1TD3D+3eHr1sYLS
S/jTRf0jmkaXNdKOy607VGn8T1EZ4aPR4NOAFtXAayejYs5L+6yf+2hwH1wcxZvG8X/L7NEByBzZ
zOwsjDnwHTyU1g2mRXxYeJO2BNJFRFA6xyTCixUW5vOYTw5fM9ZU1ok2eTpau7W0aD11lFirMQ74
ZjNqEeygGeOwH5V9Yw3D0HyGCDeHiGoXw/ihZzff6CtuzHY99u70iJSGwYje+1eHRUsYh6T0DHwB
PmEKGx0wqmGPGJ/LKAib5NLqbXSsEPDspMdewMrQvCY9LRrRcGMDsYi0Mr4qG+kORwH49gPj2Z2V
7TSsrnRBZ8qWQCaUtFp+bIW7Gae3wluCnqY58Z8Tq8VwkxPCFB4MbX3MuuzW0z8ZpKbgwOA0R17y
x4xgV1rD19r3IMxxN/tMGDAKwSmOpm2qf5HM+QP2xWM87N3JEIE5Wgf2AVFqadC6mVdX8Snt9SAi
5oR186bL+6dSc3GwGkR+zlJr12/iULuWi/nYJTmGHz9wdmsrqH2RhacpaqjlXGi/++LUFCUzLRxS
5Ifo6NMx8Hn2T3Yuh9gt39mXAVlZSKgBfEXDgWG0eOlgKKYGZGH9fe77CN9FvJeM+Lq2g7hyb+1F
fA2YQvWZxWxX3+N53jfAGDftkS91I/Vw0w5P2LYkAjwdbxgoHAKjDkbBDDuzNrclvfn1z4mmdJtg
CAzJnTAjxGvzQX6OefQ2kkI0OdWJYJXt6hVIuccvd6pZM1xd18LXhve4gZvmi6MFF40ga4LbiR6s
LINPc/zkb2wrn8e3fM3aoLgQLI2iHQCAPHkeehY53mI+AA3fxMN4YLCLwUY78hHHe5d1OgGfjDST
k4HYfO0Zoxp5ATY7YYXv+reoKa7I7C/MK1mfOJfOnHYZf3jVWJ92k+9Itf2VD/E+rP6MsLpzKzst
uAvHzL9jveMCF0zW7elltlqajtpiZzaesOTuOie8uW1x6OP50RH9kUj5t5Dxnp7kWOzzj4UQDpvv
NsdaXmX3PF3wetoEmsU/tc6imPeO1eRhsRGYr0GqlnPbUhKBP8CMvM1Ci/qmPGRQJmaSmVfRk76d
BjOu07iYDgYhYaxYRIA4azfZ5ZEUtp952NAFoMBq5gVqDd2unRl8DGN8rGCpDcQ8+KJ5BsvN7hc7
wHwArPgUCf1UeHdNWx6niWyC7ifigK1lV89ZZW5nkX3oFiltWGxLmpAQuYPrcxHG2PO6e73WKDTL
D9vEtdoSPzIzKLWA1IJmDMKyfBQ5Y/equ/WkjkbRE36ohzJiveAZ2EQPVQKT2jMfkzx7Wqv4fXbC
uw93CNfszsEnLXc3lnfhINk5Qif6JzygrELPAkcd+SqAAWsf9fdFQAGWcZH/sE349BMbvZreP0+1
f5n9K3gYGGzOTlQ4Aw85ZFJjJOD1rxG/Xsqy2iRDtxfYqxpAsPpL4hGrEe0exfiLL30OI+LEGBa8
DtZrWBIM735VpFKUtGt5hHULMtCAjdZ0N4LOtb4y09mBdNx4t56ELl+8YItwq4dweRbtb72+6+3M
Bvoh0njl++XEoO5Qx6zIbXKOl/wJMsY2hZbvhAjU6JXh5w5Qj8Oh2qOu3Ym+fRnoX8ohe2xml/xe
H/1L0PflJfQvoj13xCSACmDjizitTiisQCbX0dbo68e5O7e80LWGUg5uoIVGJhs/weE/uyDPOis6
7OLZR1N4gVu38SCsTb17jGvUHdbTav6eteE4j+2z7czHDn7Bwhc3EXWnWfk5kjNVJBmaMV49rQrK
6KvxURAmWDz8nUGeStH2Oz9psbh8WOA0sZdTmgLRAAXMdGQ/eA+dmexGGzEnZcYqXMBIrMXcYt92
5VYP73F4o4Y/Nga8PZHBCAx0Y2V9Ud8HqziRe3jobBSC6+cIgGMu25NJw2g64H4RC3ptdp7nALDI
vpI4J1JcYP5RezEb4Ba3gjScwT0J79RWedCwntAAaqQYkYa4vzpMKYER0LPY2gki67Ow30Gr7jQm
4tMISjfaheFX1VywgRGAwBVKWpbr/QEZu4XDJaZtY0Fhz1i7k5LS9wyjbef3YMIm9aoLu/eN3r4Z
sbdhcAXa5dGYmCggsXHWIF7e+2Q/atneDJFLJvrJnb9smgeQant7pUI1YHL6aHfscA+m+cfAl2hE
FUyVQmenR2Fadc8WuxaN0c9Mi4LIaL8Y5WukLy+tjqjG15gj2+3ZHtczLsA90hHeMVouInN0EBdN
GiN7qRfYA48I3g9mRjxPC1ADq5XldUEB5ssYP8hhEBvhEjhf1tMl1PNH3RS/Qdtf0d8e28Xics53
K0L0AWRz4V/CivfIdNPzYAGqyn7PkAxZ85FQQEjSWwazZOPP0EJm2t/qj6XH0G6ASVqC72dw3ye/
egUFCuYMWrfIXoh1OhFvgKvKSO/ircAC72jPaz+TCGI+jKhzQZO1LwSo3Ft9Iv7Lt/6Q6IcYCVJp
afMwr3h5R90FNZc+D9NtMEwU+a+j84e8louQUR2EpQg3246abKqpa+AkgILuyvdB8s5G+l5IhEZx
6GhUlqz6ZZLHES7gLT0SagsIo6GnHUWWPUXjI4bFC6JzuusMkFBxjy2LwX5+qNgeFqZ/N/it3ofr
2vuM88zXh218QUhxA0EeyMyqLGzukc7miRFSs1avmUcspKACQRD3icj8swmHs0M+w8XpxvMYLQyo
Yu8iciodqqaVJtfeL21kPLN32ZLArZND7xEXZFK2jeUwPKXW0eAOmvwMHzxE1W0rdM6W1Pjs85lx
N2b01Cpb6oDYRCuyK1pH/4UghL38EJ5nUEHniFSAc7qMLiaEsr1OvTdydkzlBdZLTFRbsZyy0kjY
9RK2LbRQe2k9iG7aOsznummjHzC9oPvnXr1T/9XJtenR65fzWCxRt9V6QUOfl9xF/NbQ9sPdWs5o
p+T/jKtKv9Qm4uXvX5wufxErj7uRTe+hKdaMpD28uPSGZOc2kWCxBBaXyri6dqGHVc65tDI2kqCV
HPJIR0s2kQKpTwPxJS3xvVBj6lNo9zg/R7yDbd3bQBr5Ja3RDcD7uzJQf8BML8wBsbrHaV6LN7hn
QEc13Tir/2rKSX81MWFX/9VPEexppMH0e+HIHNXw3a9w208NawArrFgqw2jZLNMxhfjRhB9LuHx2
eMijEr42CksixU5m95I7xXOarAC2VRoSio3BXY7M3SY8bVDpKPjHZG9M+e/0ahgNzCCUgqlDwOII
VR0J92Hq7HNl9AfA1DtrNF+IGzU3hxnxPdB0+2eK2IDJYPI+dX9ovc/6XBIMHxIsPXCSEiaBgOpr
SSd3pzLHWGcFlrb+9WQSGf9ntA2gKGY7WCUPjY73L69dcHn7xFiOLWt+VvNkfET5MZ4ga+St2Ntl
EeGYJiFkMR47iBL5RIgJkTBEXUSvvtkdBgFSrvWOiRs+N+jZN0u6nke8NwNOOJn5V2pAo9IoCsin
Py8Csox+CIfVOUhRQtzhTNWHGi8/oV86pZ5gVAXbbxOvMWInA7DgtG3T8uZuUF/F5xFAJQP26MPF
NrSLWqSeVpcQRkNsWeOtD0uWfnDmnEFWP0GcBIViEkRAZ87WnjOqZCizEmLE+juxOG2rKr7DqBf6
NKIF7Zgi1M6NKTBKDVYFw4TtAyVnSmbpO4x8bn5meggo5t84AU3YM/519h4FTH1Xa+6V3/NYVGvQ
6+bO6hC+tKCB59ptAzJ2Dg0j+h0lvMJTV1V5aBfvb0l54DeYzesTBKTntPBuuiW53fZbhsi2mVB0
VROxM861tcGtTyS+27hA9f7Fau6x+6fmD41q6y/T+c0chmTquUca3teyLA4itcMDhtYA1jE5bHkj
GShHQG/bvkeLli0F0WjV+mZjfmr15q/AAwDnNQ1BGz35E/iSeOG+NS1e6MhGJpbGjPy40Kwhe5gS
tjd2WGCwMeufFRchBgfzrhGk5QN49vI9qQwjtGYqG5KlpBmYxqR7hld6NTWUSHMTv7owhCBvnq10
iLYljMWgfjOxD5zhdJeirB6SQUi/7L7IhH+DaAQ4FPnIjSXhfWieTOwpJ4wxy6ZH9HulyVBzUUeQ
6EVtvGtqwmQMrQaCUmhe0Bt9EhhwZjXc/icXuMRGgFY6Mp0SdJI7JEvPVY8J6OT3bs9RhJdTYCbN
quWmZEvkGUs12PoeJkVxyT1tJGfFtPZt6U23CI/IYsLdxzoX7txM6A8ooRzS8Lrwo0FecioMDWpO
bm4xQmVJkFccC4VpN7dpKNpN6+X8E5XttC20WjubrNx3Mb3rplsIpkHDGERG3Rybor0sEvnYjO7F
YAJFz8b6AFWaGfSNbl4EbuJNhPXrIEQ5HmNjgdGzsp4ePdIxpsp9hxeb3gmA5mXX+zth03+z2LgA
0pyR8lGfw+YxrxoQbpKarafJoA4aRgyCSq8G89oMWgIs1WcqsSjAIOrCbPeDZYmgmdcFVRxZSHpW
+Zu6h/bBOfZUefu59nEPxlKrqFaZXjeA8/LWLW0D0Umm9qvsvKdyCf8YyFyZ7CJ4WSMdZ1j5Qm1i
79RHWaPJ2y9MWirvTY3XzaUSnGnTq1IhqzmjWgC5/g6iIHuwnuLScpk6O+j4vMx5yPNQ24cODaLJ
LOH7d1S8DI0zm3vHIucQRUqxAyj6QaIIZcranRSYahzsbv+7UELWzCRBoSrG78mkTlIROO0FieS4
huckL3gNsxHjunnMTeREeoX6VW/8fdXxN3mIMpWUt2vROLFU6a+IW3w53rRi/9gmzVvhaidAbt2+
0dqJVBDvVe2y1cyyiCFBLcJLCdhkpO8zYcIRBSWUIB7A2+LIWc36Qn6/bh/+xQ+E8cywvjVtar9B
GtVfN53oC3HOZRCDvv9yteRS6x61G1wne9yq77wCA+zFLIzUbFD9yWLVSa4tx736ulJRapjq5psN
6VVI1Xvu+eycaK/UByztTIiH0FvjBAkS0T5xPzFT/F5YqV8SG2h6Vw9xkyfVfZrcyqMnbjjg5q0r
FaoJC0TUEDvLZzmYp3W5q538vQ91FPBF9zQOaI3UpqQy9SPYufaQTBhgoySY5999Ax/LQAf0LQrW
0QpzhGWGfVJLAjmTrg12/gJjQ2Zl1h795ZNmTdTPcu8aiehDFF2gFlguBgUGzDrDumTb+iUvIQlU
LkqxHXuPGq+ufieqVymgtHbJd8yJAdz3WpqdMlnUuhQoU/dTbXS6wXhbu/WS+kRUqn9DyCRyMtT1
G+F070rdvK7PjgOhRo641beoxuairX1+jR6o80mJAaK5eWESAaKBHeJUIK1JOf3VJ0aMWxtMYO2U
bkvtOJQgNULyao546JUwS0ndlZRl8dvd0nY0Mb6+V+p6tYLDH0lD3DAedFkmbjWDNq32tZ032W+a
Jj32UkCmPm4lJQ3d9RgVxKdoFlAjT3eQzvgHNdDXBs7AGY0R7D7CkEMseJtu1Oj9huI6DyB1DDme
V3sFPLX0U3L/FmrrlxMmJQMvKFF+9y2CLdtUo13E50CskVS4pFD+dhpBsaCxyBjkitrVOruQCFJf
FbI+HjlGaMScDd5ZMkvk8m+qeISovxiI4/o7FOa0Ves55faBS4eaooxPo879WXsFFYT8U3vbfLWT
lhNQrjKYRAOJYLeotCX0xFvTrJZHXzACkDsCtRGYaZYamxY2rtGuDCRAGIynt+qnD3rJ5QFE0TgC
LIyICpEmIcMRNRkoAL/eu6Srd42BOl1N7R294iAogoncirUIWi/KjglJLzwwPLctPQZ5Pkh654GN
ZJv8UIeD48uybmBO3Wo8deQDL3H7BxaVt7HAw21E96hk3e3IZkQKh+q5AJxX9Ye8iS6xjDLKEXJv
wcYe1Y8nZ0bHSYSc6/sSNgUkQQ8Slnq37ZqafQbwbUaMT302f1EWaZvYiKaN3dVPbc1ZBORSPK8t
YL6cY/p7U6m2dNmMlQYzpJRV+nP3Z1hleBKfZeXj5B3sH14CibUDIog51Q8yF5qjls1ovBc0d1Kv
HE5VxyKcP5OPkq0Fgh65uywXZJN6kY0HiwNFagi/D01p4NC4ib0e+jt+WWpjUoJx0ZSwmjhs1SFv
kd4BVdXtAvXAtw33/ho/qj89THAO2WM2brTUSfZwS/hI0/FPVFkfU+RopFf4NyWjTdPlubUmYoG7
6hNH70Nd1B8kL8HVJuYjRhSY4GVubSO9hJn5Yo64QnWriTZdVO80va5PjYTPK91oU8Q0vN1Bvd/q
BdOpoE6CRBT1DOkRLb0sZ0ZsuoeW2m+IxI2AIrYNwvpniAhMSwaiTvlx1GyR5VXdoxEnfMYlFIK3
Wik51TGhHnPCNnZgieqN7hkPanMfs6/aDW5NjHTurly3ZHckDQGRrFh7M6aIk5eSMz9azvgNFBtz
aJIdirYNqAbc2Q1BX+rIywjcYLPv4GbgEUZ2tR7BIbGms+IDCwNiiEeyAKRURqDZIULJ+qhlIZ95
mJGkdn4eja/JfcVkyoihtX+TE+/yJAz/EGMNld4RB4s3emOhkmGqLElyXtZujIXcRMsng8qOHVQU
ZnTAY8XYsSJQFvy5HXhGzupEfiPq9Vcvoa7hFcnEo1pPa0uAHOToR1X1rWsuRov4h4jE4wEEKpkc
UvzJI95aPJazdHaE5q9iIPutz5JvfatpJNkuKg6Z3Lzro8/YndeNz/NTCfbU6lAdF+rIUz8Xgbh3
D5fkrH7+RRb90fDBfxe/andtOuiUxEfpTNpJVY19j1BAYAJgs00GktRCqr2fvAwdW5xqXUcxECd/
HYJxSws+ApjL10GqUBpG3/MQVbeuI+xDnp1pGKMsLxnhoWtXx7+6kPTMOZImQuQqz08sbDb7yOf5
tDEoekSp+SU7m0rq2AZ5f2d4cvfaExuV56RK3gdNDw8Wkhh1jGSZze0Va4GWmN8ry+9DyvSHzSTj
dUaNlx0qKw98QVEDUlPbqE9JPZxqC0xQfbTRmcqch/aoSkqleprK6GdiD1/qmlGnTtr7Tzqq1e/b
hwV3zwYrWyUaFqmKlCF4xu80jRhzkZ6w+s4hXelzpWY6MRM4ACyN5K2mfoL5jNrdyePPMmLkqO5e
fbY55J0HqvTn/3cZ96G3W7pkDNKWaSsshaPSbAP3QKiS/YM1ZeuW+CvXwWcULy168krE8XxdaJno
8pGHgNxID1Zl3eQZ6XYRvsp2Zo8NMPVbQ1Z5iNGj9JwxfiDB6GPEaxEUvMfkppGXJvVGaT0uKF3C
k3rRR2ZonJuIpCTFACiI5e5ADKKYnNnNKXVIO9O3zxERekoQ0VfjQDDH8Kr+l9Jw5BXTNwegnBED
LMqkmxJmhx/oxM9wVBNGV0/uEV/qzjO1y5SKZ+I8gYwgiVfWRGUqUbdLDu1gKx4JnoELLaUDhNxp
wC/6P26axnvdLVAqoLAmFhkiZL6d+dQP6nZe24FJsU7mLWa+3uWssQrh4w3i0UMW2FH/ayf1hqGF
qffi91DDno7C5M3U0pMxpkzXcq8iddYCIyVtWEpj4EqnRwwaJlCXLvmBxlV3p3vaxaSkc2OgOP0B
U7TcJF363GXxq1URnpIxopFbf7DDGDMLMm/R7m5J2n5spMruv8sFSIInKeybOzgCY/7KdwqFFPaS
bc8/OkIDKAf4Mp2we1/ougXu/pOs/wqhof+JAks0IhiBaiKN/22Cb3xyJ2LMlMOIiMEmKMlVwC8L
Yhth7CSSnofgj9IFKXGs+kDcMbwyrGHOlP1cp2E6ihFvRi1bDdRQ18QCO2tI+ZOyaqgHTbl7leLI
F1g+CuDcsFbz8CNaESG3a4C/mt1WO/xVOpkhlrapEGWgqZdx0Jj63XGZnqY2kVKida5L5t6akGe1
0kUAjuKaLXqyT1Nn18nqUH7LZl8j0B7JpZcHZ9/jUIga9wexfk7gEhioPm/4B29j5xzVnSZfEiX7
UFVSGf0Ad8oZZrQantZ/1JOhSgP1IahCu5ddm3rTlsp+9kLHUYYVdSUw1WMy7XOOcpgKO/5y6uqn
+i8hQfHFkmcsNhrjyA0V7tWh1spJ5+rJm0CnbWnnne4758btX3QjDlLDI5KacpKospICcvjSKsrQ
xZYSmnAIpgksQhGm3YFFAK8woitZJn2fYNKY5w3WAbz3etF0OOnDUh6U2mVsWYuTsCc2BR/Wd2E/
zSTQDGS0JulyV32An1n2dmrKcaPeQHWGp26R7Jv+u+zrkuGmdfBDwxYnDnb2Kw3e1SFdNZRCVdVB
WiJ9C21WUo4jbZWDDjrO4KUGCPHk+eXPirAt5gCButNYN/5sQjsIJauYUJmdOh3gkX+qn5wopud8
No6m0bi8p7xZSlIjVff+WlmSNfxX1VXq2FF1RNo7/s4hBRq68QI2Fjc8t5XSNq1Lh4t6kkxdvnol
zrUxgRUlraV6gJWKrR+l70pvLqqvVQ+8usDKKrp7Ub0Pbf0t8ad6u76p3zSt0h0ZzSDmcuv7QJiQ
K4Ukur42swZzVD4/WU27ywQWgHkRhKNJ9GjqGdek098nIlPUrYETQdsUBMhsPTILVeeuhH6hXtxD
v/xnLRFSJn3v31mDRObrtxBOLyKssustcfpnHvkaQu9XKy2AOs2j+jmSgYz+FCvKuFyoVLTvJp+g
Ryrq/+uzTabDUA1PrpRzDQNhhXrJCMsglXakO5VHU2204VlkiAri5ecaLUxksRYdBzN+KmVfJHJi
TVIyUtS3OmneD2K44BIS/6fXbM/U31WlOckmEBm3rbQKzR1/jPpJj73+1Wo+rTMza3X0q3/d+BGV
a+punOpoy2MQ8nO600brp5ZetElvzqrBsmcg4Qx90lUXh9Bi4DhUyCWUfc3i4JRHhfphyf8nlb3A
LJWpJF1Boi4RdUWkt6zr93GhC9Sn7Dq+3VrqYBmWvGIOkX0xkLyh5ilPumOcv28+WUouA8blEJbw
mAtrK7dV6ruNNDB3JSJRpJFUqOFsllukJ1e9sIxrJlIUvDY+54grmwT7yuO8DKt5OWjjy0j7xBS3
TPe9PUJcHusf0Vg3FxL4nr1Vh1GnSg86SvqWASB6ohYxlJrqHFcPvfr6UruOKBNpULzMYhYFUZjU
wMJfGIaX1kCHY/2N1uyjyUPjOZmCaPbH7y7KdqqneU3PuQd8rJBAiAmVEm0efpestTou1pxYVAoH
B+EUa/nQhDMmiBxYi/4Qky0b9x9rn6NqcNaaLXe/02PCaWZIYKlXPyv7Ka3CdLFzhqvqh+VAndkZ
ncxL4JFTPv4hpScdfe8xs9ybum8xrND2K58DLsDJyrftav5orOQ17sRXrNtQ+Xm4VM/sLgmiwwRp
gTo+KlcUezdeL3lKQZ95fBc4sSK2idq9tZnzaFn9ZMMjO+Slzj6g5p50LOpcqtm5YcfOzWttw9kF
UpVyx5iQ2XE4ufVbXBr2vjCSIB75k8ljKAmMKC+qHnO98ez5jPZtNBwzdflRM4GGI21+Tnv3hTEV
Hw39ah4O4WMvJV/kqB99c8TcxoKqaMrulDIaW7mLO+JPd2aOPElkuGBKcyXGjZhssppbZs3xEBiA
TQ4ubI8dOMuzja4Aea5MfCg4hCdWpqY31mhtGfIJ1yn2MKPued2Q7mlGv7QZpk4nmPSX7rH0EFQW
U/oZhuG0w4P34drt0S5FcR7RwAwNRIhMy8rD0F4Q9F9ouTjuvBQCnSC0rRKvkxbD2s9S1rPFVm/J
AoujPgpSk9dLc4i7MKyBILNlC3pqQhDgtpsQSfTSDM2F1FNoXNlZtMyA82FkZ42IfNCgi2kOHkLT
I+B0STF4y9RGL3LcU7q2f6dpCREAYFufuuQSR0AlSZANs0Hb2663X5OZJZZZaSfBk7gNS5wAPY5u
gZ19y0AqWbP6OlYSXZLV967wgUGL2tun0R6EZX8LzQo+GXR4r7af0OgWNP5Ml+ayF9ueBmNnLByT
8fzgxXN8NMBUN8VuWQGNVjzVY2y+8D5E3VeflL/jlrdkNGbrYk7WvZ+bn2uo6xKMTdiv/EfNBIbo
Mk5hoVWHMp7uTJgYWA/m17qgMczqdWdqc3MKXf1QdAY6u4Sie3AHltH8aCEKYhUnDBXr2IRZOxLD
CQrZoYjrlPvWvjuW99LZtYtlDG7dyn68H6f3piuuBMR56A16bdcRT04uGpAWu573Lb6O2PWGfzwg
7X7U1YfWLZE3kXgYrRA0xQBds5Egsc4X5DyzlmLrxsjBRHcyVfGrv0A28VCGMGIW96xM4diZ8WNt
QRDuG3AHruZsvRl6Zir7OdZPvyI3emIljhpwQU9cdsUL0v8/uHZ2uY/ntc3aS+vFyd7XtQkFNCg6
iHpvzTyM9AvpvAn7S1yMzAsHn3WzTRJHH6S3foaPkNJn783UIji5lb+vSUy5IwnSdOwP/OYC14KG
/tXH2zBP+QfNhk3YVvumMWddJ7z5bfXTYqVzQKd3QHbHoMt/MaM/LmKKa52ayAe9+eJOnf9GXI/f
mH/smeRXAkQ+E30W5AcjFF/D+OEtKdf1EmIu6ZBeQ2GhlzRdMpU9em8iCxAZ0LjA4RpRG53imf5t
dYUflG78MrAFgKPQ7CZ35NM3hE4GpenjmV/eBgNwdo/esYTJcbLqFEIAxraJVO3NAhHvZuAIntB0
ZylZoDLVIPet8urW1s+ZGc6lHOVcqGNFAqdpIWMx/e3nWnKyyJs5u+b0OKwTWYNUUQhCaDmm6ldR
AwATDWM8PWOxHFdfmTsTAV0MJ2Zj6WVuRr6NZCELfMGgosmzjW4T27ZHjItAqyW7gqooUTNGHuaR
TCf61jORc9oU+YPYd/bwBozQDjoHogZewj0Qj/DqMSMCeticJrd+ZRQXmKT7bR0bkX8RCpDEIgZN
6E0kPTKj1zqTOHS3AMlesbnXmXacW6/cjyNPIYcbGovs0iXQeBHFi0Phj6h4bD6I2o9qZLkk3lay
M3Ib638x6xr/7mozGbYgTdItw3Phl/6rXLvkmZm4ZECnQQfa+jGBD6MF73DGaqEU9HLugE1vi55C
ZlIAkJ+FGA7/WZ6N3/LfnAamLudplsOixgOA9K9fhx+zQc9XeB6t7DiL7CZSTgR9in9WCXpK2Xso
N1ZUsKMJCYRDO8cWiQGNPeEVHiN4cDAnmSohBJJuMfWrV0iliMHeNKIkjxasaq3JDkQu/lPoK3Br
dPPGa5i5+w5ll5g+QpcSVFvkQJKUpGytn52BqwXt5RDdIofKqncrxq4awZO+/qBmOkYaXcbCqB+i
8Zik/fIQQcZIkra89JCqkkU/jgNMlhk+KLKwxD4b4fI6GOQKtaXv7lJX43dwyaieTZUTacN0aGLV
peqKRHo0/elzcXvnYNjL21xQkEcfpa1F396CUW58qzJ9hm8d0eh5G/WFce2+9dy0G7MyP2aM9N+2
Y5dYnY7t3vf0X2MIO1tAZ2R9PhtkPWUxOP48WZ6bCciCnC+kcm2kSrxhmWNpSmLF63Gny35nMTN7
ZzYEoerkU9vtNcnSA8km4D66JuBf4H0z0vCgKqw0xEeGh+0bF+Z4JuGBVzXqUeVWnUQ/7Lj7yEvr
SW2KVGWe1OPnUhm/pNce8shfLTqqLpQGY35QFC8USGSScpzIYZgWupR+7jcFRU0do/gY1ddKx2ug
ume5dujk1k4V6sqBq0svyFRdappp1RWrmaH621KHgJmWAX17ZGRQ9VPyoIwKCmilvuyOEJW0tWm0
mH+xjLQe1Nc3uNGnvViY1SkwJXWroyn9X17f/2LuvJbrRrIs+kWogMmEeb0O19GKsi8IkZLgvcfX
z0qwZ0ZiVUvRMS8T0V0RVSUW74XJPHnO3mv/jTSHksmBc0faiGkIC+3sr69NUDgxW9FA17J0aEuo
N9ZsJbMfu7p4yPInB9XpK/VH9o9zp4zbyr3DDJ82Qicezb5a9pETPK2PXrUMQL6D5vCKmqA95LDc
bqR63VRvtfNG9s/ifZDDw1DYHLhVf3KhG393kAhlHcHBAeVFCPnGhd55WtHbBMS+or3SDA9gZNj3
GtvWQY6UHalotN2KK2kL6Y8TbrLOEPdpwE65NvW12Xzf0krd/X6Vsn7NJ8AwzvKkM1FjnXKFiZfk
16vtZGUxROlo78KgfC/gDS1q7uO5KzmsOuCdn247JoUcJNDlq1ZbkgCoSRVHjjuzdi0K4l3QDxmn
PMSFkP1QBs11pV1L/7W9WDntwxglFqpZOmFrM2ntPRgSewLhSFQKnOjX7/Yf4SX/HTvyF5LkE7SX
Mv+VJ7kyIl/+BzZ5E79wDi9/dG//1C9Myv8fEEpTPX7/nkL5Drf516psvv8SgKl+5hVEaejiL54I
Z7XH8SLqOOReQZSGbv0lPW6J7Un2Mzz8/wOiNP6CDckf5iF3DcFux2b3LxCl8Zdh28qtr/5qI5r6
j+IvcTXxRP5kWndRd3vql3uuwyxFvCU65GkM36DRwJMuy21gYRECTO210QyQEvCdg1rNa0Az2A2z
DdpKqHTd6p1bLpcW4BsAKSTQ8lhrkliaYltaPTqs7NqGEq5VrOFWE+r5REPU2Aiesh8Ftmo0WBK0
PnSAKWCFmBhgOElFikd2LR3BdD3bV/GoYytlVa0BPYFu9BW5yCIDraU/N8U5Lj8CuPCsG2P6WKOa
HhcH1DE+P1AiVf7FnSgDnMDc5jGx6ioJwstZ1ZtnxyXrS1NzdIwVeTjsivAlsclnQnyr1OLMjSvk
AioNi8kKCyAEwgcLxXNRyKMKlTOdnhIxu6oPU9f2QYl6FvD9A435lujvWtLf4kLSR1ll2zHc3bzY
xhOECvYtctQ/2Vn5rvCoNwP8NYLBSTcW9+q/pfUSy2z2ZajsY61/dRHFF9DWwCQ/qJQIe37uSIHg
iANdjESt+FZ6EZkXuBxPofXYaehB8naDI6JriF62MXUgB2D4VkbyOIlHFSaZRSjrl4sZBdi6rMKv
G+LfaGNlJ5UDLidMqICHN7XAj8Lddfv7LkwIQxaETLocnkMcTdA7yzlm+GR2n+KGkyoJD1EyNIhV
q89t/1zqzylXSoVWKQ96ZD3qHoyx3EZ5+6g+uQ4LyhD4O4gIFpo4yoS4ra64n+dH9Y/UrVE/OA94
Z3Wq6jbDYVDSguBcwJ5DeOg3O5EPjP0/qT8/aOFNLbRPKXJaSURwhJhMA8K2zbmnix7sXRzoncaE
MDWQxDJv4EMCa4E8PuykAUZVf8z6x6J8hMGwVzdingKlxt7q5J5KR9sWT5hNfCpU354gkqTRRb0n
Jmzv0YD829sHTl7bkYqGQ0DsyJN6YnqStqKJZzjfdjhqWAkOnEQYuJh7G5+m9E528039+oZdSlND
tCHb2625iVjC1fMeUlaAVMTEzxOGaA8YM7kxKFVNosgeQwJF8lQeyym/7wz7tsDUpWLQxJKja7YR
gjlPRhxdFBdDOBcv6ddnApLOoRx5JpzpQ+2me/V8zHlGoM2G7IJD3+X7HidC0wS+6muEGXc+4kcc
gkjmUjvrWubnOWkpKKHtLr8uqjVjddMNC9chFngTg2lPpw6yhXPbpdKX+MjVt/QCzjKpe1B3Td3R
mEjB2rTQj+DHZvGoIW3O5nAT8MZUqhfDffAgvjgqnGpCTMONZh6RaUR4G/lVHUWmCudjKOjK824T
4cbL0TN5VgVc4BbvAOlv+sJDZdrTr4MnLbSXnDRXMNJyWwpS4MKXGhUfM/mtenb423LJiXF9tAis
w6d0wfnGARl9L2m7Tk6SuntKRH2IWdy37tLr2xjDJy+DTSZOSg5er9j8KdM5gj9JP6t6f8rlNWmP
rMzf2mCIsMVYV5volpAkSD8vS1ITAnXQze1zwc9Qk8G9dUh6Q4q0sXDG7nI7IlHSaA4EKjDNJ9gz
K/voYJjlbTK607aBrb/1ZtLqQPjzl0BJo2pK6OrOdHF+up08mvX4PCzWqTJAn65/NlDCEiOMQSKm
WBLSyNc9oGrmON+0pvdY5BxqXA78+JEJs4cGdlMajb1jNdzKGcd7BwKk91qUnRM+pcER9wVrE6IG
8zi0MOwNQi53lePs84pIMgf+/KaOo5woNefL+jk7SdCAjl2wN7nF9aKMq8V2HIAAF7gewGvfZMYY
Q62NbkI9+Gy5BGuu+FwlnUqkZLvp+7NrV6qwsncu5ijf1GJvFzfR53oo/EQr40M9Bj9W3iCURo0k
Bu04rIQAe3xmTGAdEBVMdIIDQI80LAgq5HDQLy/G0tn7Ygk/zgN7GhofZb5Dvu2CyLMkv23yDhXh
rHi6jmVXwBPG25DCmm8o3Ag1hB36qcpQdufTVY8dLOQZl+RC7BBBv/+KY3nlat+/bte/ZEmrivdv
u7jpyrX8lJQFv9adWiw9EYoRJ57mHOaaJZcVxIEO47CaLIX5kM0wR4dnRmM7Eij3GqzAn6qef/oI
8p8qCfzTdArgeulSlTM/+7qRvQ8OmM3SNzzh06w8g4hHW1FhaSUbcd2P2b+y4GtafVP76ESo+5II
BKWNeZNayVchjQ/EAz9oFS1zLZrIt3ioRuxjUuKQs1o6iV753aTlSh9EGtZdu5g7tUDz2jpJfc/R
xbFRPuWLg4Abpxe/JGG0oedPA2NdVS3AbWBrUYtiSB90YCMg3W+vlnJ1ocSigZwXvl4V71T8kRTP
IKW3+scuc08qvkmRHtQQp3Ca7RyenKH4MrIq2S0P+MDPs9Ah/T4snXMqjBByXEjSBm6tib59zNQX
bqX6eweSqe5+jTHzJqyByfTYZObGLvAYjQzqZ+c0ZM/jghyqfw4ttr+F43uf35OdzezycVRFF9uB
k5tMizGLkCsUBER4uMYGOds7z01/aBhY11LBwDVtncPJJjuQiFee2gw7WdpfQ206Tg3ZgsxjbwuP
TSjX9m2a/RjJLkE93M3imMzUYJNPJXEyDH2+wXQFtlPWm14sO292nkZsOZmb/MBgDQiDgVMYeL5Y
lg+qkKozm0tjUjWyG5OuQazSXn2Vhuqgz3CNUzdxpST1nyPOJABz3i6e2zy/Yqj5DNljL8Rzuchb
zYXumLt/eGLfNJTWypdDpG6TeUHw+9ssuWGK6CTKuUTmiPIPn+emHMiNjO1sz8eJtPj5D2/IP70g
UDBUbh3gd0e+OYoT5DD0IfN23y6d2z5uL1EqNxxwj6OWftGF9SDQlW7SBt1xj8wJ/RkeipntjCr5
4fefRf4a9cNphLJfIbOg0JueKdw33A6vDUVB1mfpT0MBiJZyg0p0ZswwEgIJBuFQx2yJgBlLovXi
d1mknZcUf1/3QZj5NTFJqbfdrcweIAMRZA1O8Bvt7C0wz5GQ2PWpjF6wjvhIvpDbpT5m5Spzbmvb
PaEIx1zenF3rI6fyYzPZp7pDaWW6Fj00le31rJnOAdj6oWVvMJmcD1G+J/XEb3lPaNc3ONyLoeCV
CS88IxbS48o7q+KZyLTNwFdQ1fbvL5nx99snCI0RtuXRqXJM8WaNHWsz0OZGcskU74XnW5V4qOX3
dPd3IUNtVQEa7aNLnXVdqvLeRrCqAtp+/znWhuuva/2vn+MN9bE2wymvDW5dSk4GgPOtcCWp3hwL
3MdmelY9zjJ5UWtaYbOq8AKCJtm4mn1sH9KhZQJLALEntup+9TEckeVLmV4Z2fDn7+Lpxqb37LTP
0zgiGDxX9nPBBuimHAmq1ofRA+/duQ0aDDgsperLYkOkAk+/9HTCf/9drX96TDEGOxyTHcrHlQD3
EyukMEwzGrAw+KqUzgKW06g6juGErpy5VPWRpWTMnhekkmrxC/w+/IR7FHoFlTsJrF3zzOLqePl+
soO1hJ6wOqq9sA81DgVU1qbAI0/iUu63n2ox7VAw7adouR3p+FZI7NQvTjXn1iT5VXNBZnfD7g9f
8p8WIqb4HOiJlrCsv1EGvVBPRc/mzYOvTnnTjHgD0osyyCqNbTUW0NwJNeA43APLjLz8Yspnl65R
Gj1vaBreJ4wNx+BRb7JrxqklnVheeaHX14YeNa+JOrVmabt381PFWHAanIMub0zRniZXntS/jSZK
h+pPr43KJ/tbaQIYSPc8SgOiId60xEjkoW8lJ16bJHtuS4pHcXKlvo+bnuz1yD6VQmF7FBL9We05
vM+9/E6++p3IOYvRPK9mXDNVzlyUYGMyFZnsrxtlOanFwLlU2Bd+f0vWpfjXd8xSHRZJPWND9HtL
FrSyGu8MDBVfnTrVsXrShp1rI0nKxVFtFXMx7FIEywuQEQ0fkpNeLSQquufcWsiPRXY7ivikCchd
yaeeeOCpt2/cO97P+H0QIE3mYi+cbrHVkmn02Kf5Xq24qn8yptFN0EQf1Os145AY4LZMxd7uWEht
Dv2LdYzAjqm3UokYUiToHQ9paPDPSnkgoOmTWgF/f0VMVb397Yo4ltAdwRrorv/+pzcR7Qkq8Dwr
fXUV1BFMHYXUwiINc6NWbNhM8SbmEDWyHDRAT5IM+r0qwfiKevl5TN6rFceN8JIP9rbnnPyHj/iG
37PuaWTkucKyXEph9w2tU1ZV18ywZPwKo7g6ArITIxx/Vuu0OvdXXEV17pyR6CRx8Vobc8635GWa
vtTcwrUFI9l6qJJUkBQHUxZ6oOPZ/vefdX3qf72cLOK649iOIcH46m+K5YUrhz2ft4Kx5tJZjyU+
YvjRO4do05ICawznI/ZQ8l18w9X2VkfwY4AlnG0t7W6JFmak8q9ZwX/U4f2/NG9/6QL/u1bx/8MO
r83F//cN3t33Iv/apD+3d9UP/Ku7axImZLC2MeYygbTyyL02d92/KBF0Na5k9oKYQ/VV/ztliERH
CbBUNYUllCkVTfSv5q4Uf6EHZXzgobS0Hc/2/pOUoZWk9b8PmU2fThoc/MC98TkAbb2pFCwgPEII
3GIaIebnuuwIbc0sbPky2HrFYNC2Xb4OBUrVIDDOCTKPrWk8QVd1jg2z1S6ziXfVy7u2I+R3Hp1t
Meb91c0CbCtOeqGzgtpVqbEI/bmRcRXt7ZoD3IZkWkSB5XwkJhG8Eirf4TnyaInWqXsmUnfcd6We
s0N9tGxGNm2PGGdegF/AVPSHOX6xig90w+y5aA+mwlYSI1QgvCovKbDoTdva5k5YuKlWO0wK73kb
N+68FabDscSz/VWrLQ3QICYy8U1hAURRGPPa6YfvfWARNFOlkCu7TwD93IuYb73YglWfaLce9LRN
jnEa9yWS/iERL3NfjPfpcl94HxA6PWUwJX1HWui+46rz54XqWUtwO47WCTOpkh+CGZdTSy8qIJWw
C+51UEauDQS17cz7nx7Gfzh3r2Xn/95kNicSriyqUp3ZAkMD583+qrXN3MyLqauT9gVnOqkEtIA7
4fhhRqwy0O/ktisJy+ntSx6BkbVTov+8NDwiMuswgTjdlgL6Ysx1sh8HG/NC4FrHeLa+JPQwaisP
OaaRU4igcN4XbfC45pMkbvdAFA0HB2Ue7dLkautgD4dOYI3RvnQReZkiQNaztPYWRiHJl64Lc8g7
BCCoGEbexk720bOz5g87lfN2BsfEhSvhqZ3bscCqqTr+p52qA1GgZToplQ5OA1qpWbeTFO6bbNSe
XZdcKM0avq8zMy/CzjXPOv1PheOE87ar3S7eTeTL71Y9N2opJggJahw1+B9lubGHydx3dLSWLprx
kAAUzhGP9S5DccuADskpJF1nIJJ4m737tDr71r8IFfSLvIUXJB3ERnc+LiMELDliQkcPFe5MHO9X
lE27Ub2T66RvtGt9KxbMTClk+p3rvLo6+mFp2Tq4qUl+vwAl2K9CYgHgz1yy8QCL9Fp6egq9H33v
XNbf+tRq3hH1DQ4FvoeG2vtaqz171LFmBhPnOIc4FCWRt4lgheNFzPDvn1Tzzf7MOkkEhWJEkstm
kbz25swJdo7PF+FoWjX3I+hBpp5PUTsuxyrX4h05pMZZTFkEy6M9yV5sEwdQg6O8LGGkE9TkebvQ
IzayzMKbUbfOtaEF96Ikc4veGKb4hUcb8UHzam36/cd/k47LwZ2Pz7zNlWzaSoTy5vhu2lVgkNJa
b9cV01S4hrEVyW4qLGvDHoFjOkD0uj5KtsagdzQOCdKnYwdZiaFDzoQHdC1h7iekgn6XCLC2Yded
bH34A8xQqpf+50XBoKSQ+G+xTUii7pw3Z9WktfrJ7dFWBtnI268zNukNTqwlEYp6Rni3VHYJ+HN7
cFmL5bhHsASfg8qZ7lUsVAB9YBl0JtcxwuR00azdOlyHn7BzzRnVJyoMglxd4j9liw0rSiNKYeUt
zXdlui/nmoHNUn3OwCn7sQ3th7KN6AVcAppWDr6r+asjctRZnimFXsNEQMTh1v4S1gwSIq96XP1+
hkUff4oXhi6gGa1svNElpCbNdT6s4orCtEk2K4tvWojLb9BRnXJYhcHQ5ps/PAFvYadcVYuSTZoo
oshlefsEuItcehw53XaeWOFfNc1gBpAL0e+1e6Bc0TlgiIY8hoTJvZXOSBGs5UtWatv1s65qcqgE
l8XT9iZK5T98wH+47aQpOLQgKUc88sV+Xfpi5SgUM9ks62erg4jmFrqaTUA2B0nTOLFMDoWVGAD3
zMAPe4veqmWeYdmyxCk3v5KiOIT/Znn8uVJBKb//hGsj+s2DyQXksbSE4Igl3rxEZFEFbT4G/dYo
65tKhTsTXtrusbvtM55lKpJxX+stGFhL/wTYEciAlSCLDOCeZBoifxrCgFPy5FYn99OfM8ci6Id6
3U7eh1F/GSyC7k25/KERYai16e3nJqtCLVyu4ZpvYxyGse35tCSWdCTw0gFJiSaJIw5fSDoJp7Ay
AA4duGdbmWXcZUwPMkjxbtKz8C3te6BH896ZJBjucf7TY/nmaMbCpDIuLToIXFfHfquM67y5a4MG
AT15Sdo2ar1xKxzzZvQ8PBE1ltGqMomPCbTqiF/xx1Zanfen+/oPT54reOKQM7i2RSvu1yevzhZ0
i32D3q58gmKb+05PZVf1xlMg83iDSu7c9bfaYDTXurT8io7uyOfeJpPVILNEy9ZgpdslWfRpBY47
+MRW0HTp5QaepPaCPLumRr282qusNt9G8HGj9A/fxPv71aRcdgU3mitKy1F905/Kh8Vwxq4AME0G
j3EiqiSFRdbS1O6d27EvX6g2T9jdEBui9NuIAoS78hM20sRmqf75kILDEaG8H/voE8y9avtKOu7l
N40lcdOoqnr1B628ixU5kdDdyZge0IvHpW4MDD014WtT9dJxfkCyCM/FDhxENThc2xJiceaKq65F
zcbu7nJjGqkMKFCysH4RPej9pQRhTv7YdlAG/LlenoK5DR+iAABfN7Vi15TV9x4swurEi4Ej78xC
f1qXAFuFyrVjenLUWX010a0GpTizTHDmKX0xFS6Qj8uHAMJ2o6fm1lI+hVWMlFXhYQnQBAxa+VCq
1D1HdgctQuKvIR2nyJJfisHC4GEswec2DPxS1MlNGLPJZ5K7mgTIo/te1r7W3aw3u5miaFMtfFnP
ah6qmX6IJWgw/H5pettX5TWyTbXCm4SXukCt3yyeXPokwetH4nmKblTPtfJq1N5FUzTt/Hs4hI+1
g3QvL9xnSR7I2Zzg1vXaZrKsAWk8rHBZshqgHj4V+vIEpQliuzNvh47rFpvBA92/T4l6WNYALuTI
G0oikKyz/s0YwJ4XiXczY+6HNAZKt+4X2l3m0pPghwg4wMm1ismGyqmVaP2wWpcHXDi7agYW8/ur
8Q/VDoJ7B1QzwkEHIdubq+FBmC29klj1VUXZE+iyl1Z9GzC/WR/41f3bjOFX0wWCufoUUUaQNDjn
z24uk301yU8ya9EGq/otzh1fU4KPklnoHz7q3+pKmzqfwlIVOizOnvnrG1ub2YRsu5yRTec2aZy3
LnAChFXTPRhkjwi2qDk2gcmjNS/VsWIUCO0veNJCBtzYNC5/+DiUKG83Cz4QM1jV3GEayv9+/UCG
07VtooMvwOVvPkLgl8DmrO6smfYZwzUmOdnFF/KK0DzQPtsxv9ef16pydaFFyhhbisE7hMhxQJ5h
sWqK4UOrrHRursbiwZ3VOp9Ko+CYqvxvEugQR9hon4Ds2hm16DZtlVonnLcPqYqusoLnUB8Z3MXV
JQWAv+swju8t/Ft3el2eTKP4njTwalbDqK3sba+JojnycnXWWNdAGtDpTm3Mc1ffVVYd3E05WkML
Qye8wpid0Eg2RpQDrRtGd5cnIQcRXiHyS7+mMtIvI8ftTaqIPbPnvK88UormJRiONfzpj3hKPpc5
QMxXJbGZ63TrYPHO6hyOd8xP5CNH9v79hPpHNpga2zQpLwwNkJ0bzvnVwQfgZtMPRrUN7Uqc2+9e
CPjKssbhE+3jD3nJmHPJ3pFcRl8iIjFtnH5Mi3FoBOSt0rMwEGk5WAkvrS+Mr/bEhS7XCfvUtfaW
0yyJTXBmMJnD4oT3IjQeyxpGDezrY9EBllOAMVlAcyqahje/DKU/l2jniR99Ee1L43rZTRNynsz1
ECikUrdI2eVQf7X8yNn5hyZgbaO48GWsCm/bYyjAuEKpke/yhvrXGKLbxp7vI4gDsFsifIoh/qoo
Fh6CGTM+rwv2UhAmKuFV1Aq0wCJjdu58XldTvbFwsbon2bB7NuhT0CGyX00GnBASBzkea12DUA7I
iZlPNLyJMrTxFa/OU34zLIUF4LAt45u0R7WxmuVokyOBT7DHrSrgJEqwjSuNXg4ox8o/Ry2YwPXY
t7YgxtYCFTaXN2Mnno0yzkltaU5TMyOrsrWrMAcSU7oh8j3zarUYDlAXd7XY0pvhN1iw+Abxbd1y
Q3qlQO0WApcGyrEA6lvMaWUY4RfVHND7icQRqXndxfyQMjZ7dUPGKrRifdRXIfYqCbbIXPKbQrtJ
m+Jl9RjY+Awaj4AJgsgNUpvMh2GJhn0F2gdoD08yIagfxpHkGOQrt6tAHrSU2JXxeGY9AqoemVfX
HPwUxTRgCgS+ALH4NhZJs82yAPU8e7gY/LF3PsvSRvJHIw2eIFv0oL/UI/F5mYkqv0puZQUDFAfz
2YgK6LCaPOh2SkNNg4ZbL8vNkorWLyZbgT6tp9pkOpiJ8N5qymvTlrAkutQE6UHSat/Ux1HWE2nX
xKJE5YT9gPNhGFrFcSAbc2/z+CvVMuP8eFuH9o6EB1SOvficCI8DH5FKPiE66AD7/kNUOdGdJQLg
ZLc9Fhq/Gdr6INN5AM2UwW9roLQ5zXxqMcaslK/edbVTrk0HmUSPuIqW3RxMwCDs+JJo4XvV9wNL
cxIl/otm7F9W5l2/FDeij0/liN0nyW4i+uL0OKb7nMnZPl/Cd1gCx5O6+3MrrrZVWyeDukPmftZl
8h2b/kdriaI7RF/bEGYDtgSwx4sVLe9qAwespYcoCwsBvBAij3RQd7gi+NiAE74DkkbcZH+Jy4BE
ymDCa0TVhvlJ8zMaKtewLi4kToUPg2XVZybCB9yHN3lkJDhD5vFaGtEHfanqvRHsuwEuk1Ol9V7k
xnwZ+ueVwLGqt9dMdkuxiHJ8kxjwKZDWxburEG/1lrM34/TD+hLXVf19WaovVk5yXl8U4SmpYujF
cJfwsL/oGk23ppSufyyWOsU/mH9dfd21Yxw6ilNG/aI8A2klCNPbGOVyng08wyu6J4A7i7YkrXdr
Twm5L153w32i1Xwtx8o9kme00fNeI5xFb/YG2dP15Os1s9N+6E9EQJ2iFCcEEOBpY9fDNXAHYC+T
eZqG8H3fUSj3Vo+ShfuwjZIFQ/rC4q52Kccj5kxziN9V7A13dB6S0Rr2g8CS3PM2IDlhoIPlVhnK
bXsxjo2mNZsVLIVEziJbZFYBh+v3WP09fSemvR5kOLm95DZL6HityIG1S5OVNsmIGJujouV+1t+1
fGqPQwH1J1em3MRk3tazAp5waX4Jap0oD7u+BTRpnIle3EmXNyuxQUUSRAIQpJquthy+1wkxLVXy
rYfKFgRTtDXC8Caf3fbcUemiUgOOWOqHFUGimW6DIyS7rMek0CPthH7kpoOAlnRJtlsXubXFSr7k
vE3D4FgHtCiTof+8HiKAb9/Y7hLuBpVxGE79uxS4AmY12NetSjRdTwCJGeV3xLBx5axl3OCjgjoQ
a9xHdbnWTiPRDgcyZq5z5S6ndW006WucbUG0AKOPTZH18R3hHX6R57mvZh3ss6qGoI24WfMzzY5q
xE4IXEK+kwv6iZmWwjrMeZfUaVBL4CTEJSCPxY2/LRw/9t1S2TQr0MA0BfnoOu7hyBwuOGOXx9RN
jhpvOUs+BXt2qMhc244dSjwzhzaplmu9GO51zYrxUDfeJrZIXdIHugIBzA+Xlu+SqDAAx8n8tVwV
Ge67WiSnbkRoU3VdtOvFUB/btEPqWu0wAP9QtvwunZZD36IjFSGmnd4jEZro2/WZkXMVbOol/N7Z
+QluQRoUFWe+8huK8Z6LUWmbmpwxUKlkSZI+9F6KrzrT9n2/RCnKxMNa6+R5hwxzmutLYb00NQJe
8eC9A2xoXNco58JcnjBFAcqoMGOvG2dWo2y3Es3AUp74Vas3QOmWS2UqZlyBQjR3849Wbeb+MFbn
3L2TsdvfSHe6oygZz4YhEG5adu4boKAPhZlEO9lNh4xjOGjrJDtXpnFb5NmMpLE9rvanVgWXglT9
2FbMtieAF2CYOrhAcY9liLxY3aof9LF80ZLipP5f6/q8H3PLPRNI9Jzyf3i/070eFLcZ21qzhOYh
VmtD6yWftaAqDraaHsC24ebKY45HezeN0E8w803Y5TcJzD8i4YivCtwec0+i342Fu3Ax97HDGtl1
0/eimslHU+gnFTgUdRamNFEmpzFMnka4QCfAIE9DSyk1VrQgZvGtzzHWhPQxt7Xhxo8DRxuVDj1X
S+fToLrgoso260tBv2qGo688al50oBVFOnbi2Ht27FdiYqtmxLlLURbK+DzMy9P6cz1P3nl2NetE
8/QmDlzzCBv5uJaVsPRAJjjgdpcMzG0WkajQZMTsdTq0ccpTUDuuFR2aiiQlx0mbYymSh8BNqBzq
Zi+YuhySilggz7JdP/C0r+GcqfMiifCDzNxDKhN2dydE16wsWTZWI0bJsNoCNEDuHsipuEfAfYzX
dMKuUjANNbIS6PNhTpN0HNO+1TX5EM1ReWuF9T6HAn6oXE6eDpE1vtdFfqnS8ibVR+55Zi13xyLU
vHKwADeY2/gkS9QA60uTDtV+mMBTr+uKVzGYW4Ia0uTcXyTbuTGA01//pEl778vUlcd1Lwsh9eRG
a+3bLCJc2B42ieCcvSJkZpe4O6vVNm6qT4/5aY0zxBhg4YIPhlf4VsGgM47I2Vn/213PKpIQNLy+
zSxpbpeUexHDkoyCS7PifRqywVW5OXqSeaQSCjsKgURI11ZI7bB2sIlzlVu9N/LtZH9Zg095eDuf
1Nyb9d+3HaeWpcrIRBRLtovHcme3duiPOSSGYebdUdlhCCC2XYVCbh1WxqJ4iOjz3Iv2rpNe53cF
UUypFF/aiLSHQDtRCXAOzGA+ODHl5lpLld2mHuHXpUP0TvB2dnx0JHThfuppNYo1Ri104MGMxuj3
JbblokXmoA2Ej9iCfEwjyKEpi1IBt6IPiTf5TPAotqMs8AMR3KzvlQtaaDfozRJsTX5mzYZjShAe
FSS0VmXZeltfM68ysXBsI2VNmhX1bON3FjijqfeOemCSfqEemhkb95B709VpdPwalbi1R9KIR0Iw
9rmov3ZhFJ/BNQAYp22SMuIC+Ma6Ghvf8DbIe5qhFP1O+9FIgS85HmoXYsi+dem7WQbisu7+qKHn
XdHXj/Fg91dyWYdX/N36CWq2C58AjYWuGUc1kDG265Ej7VzX/suaVy684Gaow0fYDWC+ZvmxyQA+
R6ZO3kQPrJL4gdKyzmvTa0I/ftbG+t1YTdMprqZbLcnAANvR1wSkVaLD5Wsn/ZaoA6Yd9MSWwu42
YZtkx8QbX529bFMuXUZv37bpbcTsjnudvKM1ml1SYzpYEgGa3VsPuhQf28CMqE+Zq4TeXO8DI+OI
GBePK4HGVuSqWM7OrtbxStUB98xayKS10sXaASyytlVVlByQ3fpMR6JgTFmwKx4GO+mgg5eXzqyn
23gZniY7Dkmt4kA/lcMJonV/ABE+vSaGpQJdTQxRzJ4oHSZhgHTrCDO0ReNtuwUCZ5nllHJjaR0W
Lxo3UQNafC1f6WiUUAKsB2IwSg4D0cgnkCBdqwnyYjDvO2uGqZeUzoZ+j7WLe8Idc7YeUS3FzmtU
9IpyPire7MEagVIWWgqINKONwnzp2Ay6D/u7Jk4L3rhodlnNbTMtNAaGU9Bw6dWYOxq+DSHYGeVe
XtcVPRQ3BTldYZppnEZ5wVvRWzt6A5c5iMjMyPKPWhm55GzNNyuE6DX/0+XUHcuYFi771uAs9xBb
oPAToqRm6U+zwNZjBMFlbf6ljQ2urvxQK4hRP/fv4h5zizuQMpITT3lMY7gMdvU+b7hGncFSLhm8
K6FiesP5DoDXWD9WQctBdTRflwF78soNEufhNg/oJKcJ22zq5rZvqJShB1X3+VFIOEneZeWlJ/PD
tXm5PVmwDCD78CcivTIV1dnq+HQWCFpHOwhsVHZ9QVBZ1B2W+B5FfAyYm4O6uTpoMJ0gaRCHpZ2e
vAQfT8E5iMYtvHVVtOAszw6ResuLniP4eF5fndUZXSR1tlnilzLg8DiXyUV3GpjrZfCHMejaaPtl
akMjzmHgLLAk6Lb+1vycZU3vTR3QPbtoiWNPKUuiF8Mw4O0wMjmX24mJ52Hd/NdWteVBpbZR6q+T
UCv2PufJLitzhvRF8kFzcJbb7MdTgg0+gAx7rlLzc0z080EPB3sfMXPcijrjjLUw5W/NoNp2srnP
5jy9Ct36U492bUm//X6MKYQAc2pCOX8zTRModIxRmpPy+X0KCcuNRLac9NF9SgxObQwICSnRUfa6
C3oIS08X0sMERh5w04nHqm4G7Vkr7GZfDKk4ay51j9Nod6MDL3oSEJi7vHuA6UDab89Yt4myg3aU
duec7WEmsqaTuAaZHdRxeFprCNeeHnI2KPU7YMbkhPE2l1iawc6iRwQynpE3BwOzzhU7yjh1eXFh
0yz3ES6lfcaJR28cB4yQrSFYsW8X0b8ve52bNMUQcwe4HeZ95pDz0s8JMBpNJ0YJdU2Wt2jmB0Fl
BYL+khbInCaONiv+vBxB1EXpkF+CNrsWU0HtNTAnZGdIH6ZWI7YLkk1qEJ5On/5ct/aTNntHM5QR
LNW6JH229zbrGd3FyiED92vm9V/WOQE0BLLr0B1u9KENrhMDtviuvQLAHh8VY6Zwg2a3IuXDFEZd
NJLvo6odiP03lWnmm/m/KDuP5ciNLQ0/ESLgzba8oyeb3dwg2kgwCSDh3dPPl0ktZCakmc1d6Erd
ZBWQec5vyYfYjO1qIh+hHi+ssnHThctdOqEHJfjKu68hpbdyjNBThdR4Bqzf+pEliPwMNmOomCUa
QoI+3y3WAMuL5jlDW2o7tSTTooopgjamY85ZSYtkANnKwJ248QvpZN1eTs4nMJgpCgbF96QqrBs5
f3WCVGz/HRz/J/+rmGlyG3hoHR6/8O9PbMkxlIGb/pFv1khyoyM6N4iGYtB3Y2xtJIZqyYcYEaKn
E+eN/m0tNzl3CjqVZt8inqE8MRqsWz6Px4J2ZFYrk5y0PPpVsCrsunlt/oMZdP5JAjMFIH2F4sTG
7UbaS/0napD7n0phm/Ag4p9nWjAGfx8vIzN1tNzTaLkrurB5KV2mm4EmhQ0XyLxlmz6QXg3E1PIc
qYWKB824tm1P9s9MUu6KS8b1iC8LzeRcE5fwOKhQMSRZREtT4hbnOd1cWILU3BB2yFwGjBsEkkzr
nuaETaUsB+t6yWoikZqMjjyzbotNoj64yS8+jJXtlu2BOhLffOhVqmjn6rELbqegtJ4B7bQ0mby5
7gc1JyQLll/tSSwA5MlbbocfYTeA2iviikQ8fkuGoR3P+lHUkYWiyyp3PQK8330G1R3U/0s693cM
Q49N1GzTii9qpdVIJevXlU/2W5c8Jkz4u2QSPvEQfgFE/kX61mZeumkXt/5vdbyC4C7fV3rhwMsQ
fIj3vJlYe85BREL2J/IrBt5b/CAKhT70dZTuDeo4o/mkexJyFazo1O/oeDm92yrYyeRi06qoKyBA
S2k8UGn+JBmevBHBiV4RZqJ2QPloYOrETCBddQPEJV+HXMUks9qzzCFpp95hGlGJlxqCrD0gdich
jyji+KnyCeygJhNj7Y1fzuQEV+nQj5ukv8kk+JYnMeYuSm8ZEKntZm2wkuAPcJ0YPsgFbzm5Xvue
Chg3PVd7sYkhowGqEgIMVcX3TR2R0JT7Pg8K9MntiYwtaW6tKQg23pKTtjWBz2K/Sz6T3ZfqDXAq
Iz8v3IGtZ3vYi3Rn2s5y7VfVorGEByf1n0hQZPNSAbadc7BtKT//86qOq0NsHtp05LHnAjShQWMT
7kKFe4gSP/NKGOi42h9hPrXH3O+5biWhK+pbhzUFcWrH17S+VD1/Arz1hnp7/xzRXb+ZJkwsaX2E
ggJYSeMSgaDLKqOaVYL25rneeItM++JlwXRuuAM3usS8VhG40OtPDqTKPmqL52QF3tKKUBocaM51
yifYd/JeOgIZRXTgBbrTKtAcrIfxY6XaEcFCyHH/KarLVb+GDtT9fA3xGpMQd/LWGl+8KucWZEru
zGHeke3PaNfxhLXkUhECqYJlUc+Ipou3rRlQAB+3wTZurfS+WQdElNHr6MHb64eMIreFm9Uztm4i
8czrKnAXnzZX1MGoxteSh7P3C/dzUdUPgYY4TQJtdrhpyV5WaZUmALd0M3+XNeoPjEFtvAS1oELM
XDOmRTju7+OeUz32qSYQRvQ4J5l5tIOJbi6nfG7WOn3GqPpmJqyGXeHTE0nZZdJ79QUuZ5NTXXut
ZPfDIOJrRANJO0q+AOiHFofZCCr0uKbgfaT7GK/B2P1K25mYKq/9lMAS7u9uhj4Y7tOk+5ZFS/Y5
tdeZfzZny36uvOqti9d0K0u6A2m0bzatk/gnr+fpTYt22ns01O0SM2V9CoeHtcT1lOay3wUNmgLy
Y+8SWhHk3HovqD4PdC0BPhLfdghhD/9r2gqVcPSv01bkkITlIolykdf9Q7Nf2xM8N89rP2F60/Ct
WFzr3jJLQsMG+ufSIeoOpe1RT52vH2njlK8kqaYbM58uU8NSlWQAVx63ftIHyatF9o/RpfN+LUuC
OdfcvArH/RlQzcf+Li+dsPB42PabrNxT1qPdNQTLQ+Rm8Y7EhIbmCzOl/Js10vCHliHVezOMjyTD
eQ2YQM1wmZK1BMxyrIPkVtXl/Yiu8aG3GVfEGlx6ydYSLKF1ygQCJvXii9R1D0aLwbVOBnefl7Aw
ChnR/6c78uUno2gv9VA+TxNaNx2l5Thv9UQsgAbpbK+4FAboJ3npNOfhsjxOuXx3V9a0z8zqclcW
RFh4MHlbK/M/dJp9EZt0p1FQ2HnPsM3rXrfL1IVqO2xacKdkOerzRJfsaBCfkiZi5aMHkkj8rXJ0
IJyBJeiCLVnnzHHUTsjB77bOgqlSwywTHcEsnsWulHSTr9m97YFl6vPdIczv6sXU4dhyeIuIIb8G
8c/BemsEl0fm0T5kgKbPu9FRMHbzUKmeINclbFhHUclSIIwBdulB6tpufZ+TsSEWvY7w3hEigcHK
JxVZyylQLg3XxU2fNP2oGVSjHqe9bYgzNqofdd6kVL4lLkp0E6YrLu68BVSfZKz4M8N9GUS3JciJ
Piunbw8CfjIh1akqwVhoPD4iguXdU7n2GqJLplgFMk9nm6P+PvaJNJRpXBxbUx7W1HuE/wV6zAB+
AfZD2rxUqPCikuYFMDsKlxsNT9MmUCKjbh5/zW2GTT6xEHSM4c/VxnDjEM9GsDfdNyIDjohF84tp
ByYiZnCYnEFusWmt0+ycYjsgkLqpolNb++Izpuj/bIVXMh4kcKgfI9/EeKG8Gn/Wb2FA75cmMfpt
ImE6SqK3bKgAxJjcMQYwWOz54a0y5S8Qr2RfeAh+BhpNRFIa/zHsev+LDNdHLWzh5wg8C3fI31Rx
BcoaN54ZVFYicncc2jRLqnRw2uWAnGAGUjd5WI34ZMEzYhWv91MUDJuqXhFt5cNDkVTfP2WmLmEN
hVH+6oqT3rMcZ2C8W+98XsYjrLJyqUk6s4Pl52zgqZ9XeK/VxMjbucF+jJtgZ4k36fXohgyT+ME5
edHM0FrWKTUt66/E43zRJDaV0U5buQ9G1tcn4XukKa57v+tP+tYxovm7H/b1cVn8gCsivbiVcUxQ
spNUmQQIp6iFLAxJd9qGLA0zINXYhy61O4hyzwPh78LpyXRUmzHyTquqprM10Nyr0REzqa1Nmy7G
XSLcHwEBGhvDtukrnq0bdcZqzJqDIrshI2+PxhTuTYJrepV25Zc8T0s53ZN1hwwd9KutfuR2MVwo
vNiNYdzhZZ6JP1DYjIuskJUq9i5FJ1+E0RAa7BfTEfKVV5vbVMA/6rwLyxY/0hxeVethRmqjt0Np
fMAaulfDKVKic9F+dsKjfSwC8k2q362OXDxRzwskc/ecqjFhyvPvRiF+2sDlZjv6x4YAvcNaRKRo
jzCNQCzvqMPfJtE1LPNkzelen2Wy3jSv50gCKImkHHZO0J/06ZYaEyZty90h10iufq9qOmPz1XSx
o6iAYy7W7lPTW9nGeKyAINX2oY0P85p2hwATkJdtHWOcv2QZqXZEJfCSSGS5+SehZ4wkXBfS/aoB
d53mp2F5KUJ6mXoqc2cyF4gbJlZ2wQ+DAPag6VnRM3cllCtEQxtAE/PIayTZqIjlRPbzqM+WIHaf
mh4J4drhsiQ4VBLWlDeHIY+vFnZYtnb7k5JG68JLo4bJBd6Rl5aAW6vFJaukZa1iOa0Q5Rkmypn1
bRv6P3S/kR71YegZprJfejy0VHdWSLiyBu461382i3GXlTMQqBKns6T9GAqu5bZCKlTixVObni5h
+uRSKGDaoLDlL2zZAxPTZCpsuXMIQGKbMM/NKPgMBug4/SqFq/OGOFhsHX+qH+q5+zn4wYdVWyUy
ldw4L+1I8RqvwQCfSXEveigw643j9c4bjPktl2RoAXeSM8PX+VxhGHloSufYTIRQ+0n57KlFK59/
FtQbYk7ADeESHCm8tdvnkZy2KJa8gz8+UQrr7PjFi73riK86LTNcm3sxDhbBUCyNrTe11Djlx4FS
8EOa+QFMHOj6bHXsUZa3hbcfrzRsP1QAK6wvNU+3vxEjeYjO8qBv12AuqmMUZ6SJJ5N1i9uYnJTO
+qGTA/UYW1JRvcmzGROX2qmMsU9vBgncPKgM7wG16js3p2zeFpSoGFHobxtpOHcQAq9BBtKRk/VC
SDF4dJ+wNmcUr0ZLrWSuCQWQs4czAYePGjqiz5WTxjpAhBoyKmbOKmLPIF2BL9v0fiamQYCZ+h11
1cYav2ddFJLQndyJ2CbYnjFOizN0E4VHcSvu6/UpWNdfw0LUhf4XsErhzpwR+dEIEscJHRidyReY
8qLrAMjWWYdj5HJ5Z7tBoY0aA5gsGh1HyuI8P/3lEul+BHDgER67H6iTwWEJZ0JFcg1EfNBAsxG2
l2Gtg4vuHdIcwljO1YbdD2FYYOxyt0yegrrdeEZN4pRAhaIoS6+nvUgXgun0fMQUNGnERC2FFAWq
8WCUFtu87G6L6nXRWfQgqpz3hdnerJnip8G68C9uraZ90UNgoH5ARGJQlUu/q8eovXdCvHMmIIFa
uhlZtoaZkUUibT5te/n4bMFUsoo+i5+jWV5TbwzI3Fy/mSm4et/O1tanxG8XNWDNpBz/FlYBEfD8
GNaEeDQE+2OppCd5KN8zP/voCnevjzPZhXeujZ5H3x7Zap0T2zosOJhJ3uGF1kfAHxvWQ7VSi8zg
TdRcSka2fqMrsBYDs/+hU+n5lTXQAWuWPzW9oJmhmSrUBeQ7P0ZqbzPoE/nRtai25hVTIQShPuz0
4ViP/quAJd1OYnzQg55dehRuFs7XIq3uZINccKDwU9fsWR5Jm0V8P3tUrmnnkD4xNCjRVlN7zmBq
tB8jQfEFgUG9FlDh1pPhTy0NMkX6WioYU1UimD0PnD5JdIFLEKO3k2Xs7vXE3TCbTk097OM8oPoE
fKxsDcBFdtpCLb1DMH6Z/VF+nrafXzAi0L0+M0e7PZi1BQSpPtDeRLpnzu4hpa5D3wb6cNazLXLI
uI0o2VAMVIOy/yzIFjPLYyrb8ZJHJO+Cy1W7xeiuc1iku8oUH/pD1qJFMwZNmOns5eadP0hF1heH
JhPmxXno6PI+lnAw/NUzrWa2eQoNLBcmAdkb+lKxGaqe1LzmCjWIzCIpCzrGCYMd2i7ab6qLLhBM
HCrIgiKgfY+dacvdASgs7woyDpciLG+U7Nw4m4NHu0cnOYJseURGTHxm+qPE+rNwqC3l3qczaLKJ
dUqM7BC0zGMg2lC0TZd9uh7HviH8kGLT/xI8/2MRNRkrUTpbHu7efwqeRRH3BDrSnmLQCPVa+9ZX
HGDwXHw9g58icGtozJ4ShKlJ2beg6ogtkGRus5BA9IkC9H2QGP/lkFHI7V+2Y36o0MG0bOHTUT/e
X+futMOfHhEIvh3xJG4tTFTwpF5zSDLEo/T7Lbtotb5MNJ1hQKY7h0v38P8Fl9XoT5wNcz9mPUf7
of+EzzoUnXl5Scd5POIeyYv4OgfL727hPk3Lsi/WqdlqU68+Dzgn5tM6fulrntN1jEvSbo3fB0Cf
FbY9cYcvfYTvoFrR+zVLeWknP38OAHP+/Ye2/mkq80MLS6RFsIIZEDnx18+tW8JpcZdJkRszE9XC
Yz2IMdrTeGBu/NJLt11tNls/rB5jI0YlDLp1a836Vg7ZXQapdRdm6PhKdBtJEZSHMh9Daozm53//
OQMlWv/b9xu65IN6kcNHG9h/22Uk+AM0bIpzK5iz49py77eygSItuk+bBlzSlW/nxUhyfD2UQ+6m
cVRy4rg7mC2RRiShG5slMC2sqZybc4oSUJdfDo2ztUnTO3T0ax38lRwMddR0TbnsYm961tJZt3Z/
Nv61bhl0sySkm04deU1I0OgkrL320dRUHhKZB50QY7WthnTrDot5iCTvvpD2RnetlrbYrWMIY95R
Y+QQuB0Uu0CCaq3J19VAmBUvqXOZVufqspdsP0tLEQl1ubH3RftFX6dZLdjokc8Skid3RpvAm1Tp
afS8jVZa1kA3Vh2LjTUXKLJYX/Q/BhGrcH4c//3L+Xs2kVp6Q88lbwCLGslnkbKv/enJjwdqsdOI
L0fLqz8DnBUJ60w5iyYDITIVWL3zXP7oveFqDZwNGnYQovuw8+zxP34e9TD87WHhHLDYb8lJMgkg
+uvPg/O6FNj/8FTPq7eL5Gzs2JzOK9uBKsvqN61dkTww9CeyUdCSt7916JbvwAr3qcS65loK0kaS
9+8/1/9iQcYjh1QCa6ynSJy/HVJN4DfzOpSTcma4e2Oh4D6R7kYzjPieKkSzqA3UAmi6dXNMIvE9
lF6OVbagKykB63FoOwIi6dWfMB7Cd0/ddVGLAytbjGLTRSK4wsRey5rb+99/esxI//hYMdmZ2KeJ
0HPAB9RZ8qevuelkPYdm12NJR0hi1kR2qR06tI5hA0ZmSOerNmoANID+Ou73bJY4tIr8eSLl7dj5
7nC2qv5jckSPiJwa47pY7uKFNtZyzJJjQSNU5jE6oCyU78Jhp+Mv+Iae0VQSJh9ZR7juqnw5TEL6
720m0dQir9Dta1omtHrt7wOOqe0nIJC0zygK32n9JExcPZBjVoJXL22+i6r1RFrCc2nYl7pCJ+p3
7NZlc6fV+H2jZI3Nm1RiU00z6IXBNijKcN13QlXecPxYt8qWBDmY8jVtg99WK6EFJ5+GTdww1XpG
T455iZTdzZoRMHS9hU4hP2V8sehurjXLgwzR95RMt9upWt+K3/SiOse5cXSsZBs62SMJocHe9afw
FgTzSTotOz9oB5kPDtH19bes7g56irFcCnM8ypZ3wjDCC3vN13YRz2E3lw8hS8gu9ZzvcAHDQfTi
l+6Ta9KAdIw1PKA5/eaQe/kfGNQfAUt/fRcDh/YGBxFEhA5Cw9p/emhwDzBAhnazraT5xQJtiZir
YN8KbClhONxYLOftGEZYsqOeJpBOEBOb9/dfzNEa7oPsw4xFthfwF4QM9CfbsvKHvgs+tVyO6SKp
LXeRD6U1q/ZaFcKem/mHuY4zRoLkPEx0fnlNf84EpmidF8Lz5vV1vdeXQdveWSuR5768aoCphsv1
0c1VdszKlJ9gA7mgldynMlZjF9XYhRU0qRXjoHZnhHc0DffikqsWKacztzMA/Zlakd9l3FAYJV3A
bYTZeneiyHZEzRAAnI/JY5WAoOg5s54GcciT6XmM1gd9m1SufV2pmCKhdMbZw8uvq8ERZ2Y7KoOf
e/vts9Y3MO+zjBobXa2ltwo3JH8RG1d+m21xnvJh2g9JX+ynBVq4tu/tDG0P23GUueUh761vkbS/
lUGFLiFImj9ukJz9ryOPeCD3ikvd3IdBhckNoGKnPwA95azkCsyMvBudHd8a1rCtova9a63TlPV3
SLqMQxokdwFLzm0KEB0b0VOeUu3nWhut/TTXdV/XJR3C6lMtfCTyqxqrnfSBMZk6SWVXUqVMuEe7
bS2Y+zVgP0XZJVvtGytTST4ZAmmxHLJ5kZvSWSY4Qq971z+n69XX2QFnlSnlW4hpnV2U4FWLso7A
yHnK9hrStCmcp9iITtM1kuhQvLrewd99eA1J2pZXzCRGz81Oq80QhpJJVxUglVbwMbqgJLLzUzje
bG960XLgY5xovrMPU90gu57i6iqyhIufyJG6u8+gBnMcRwg0zKCNr4XutB4VN89e26FQqSCjEmdO
nmw2vG0C3Uk3DitbqDKFtSA/NGZwmMXZN9ZsHnpCHHyTYtIqte4x9NnnLByrl5VS7do52ZNrPttO
0r1M9Jk2PaDMagGoKvTBSukv2AzEgR9aB6A0c0dOYWNYIE3DK/av6JZE62m1iUiXsbiBgLV71Qlr
4yDceT5JxSw6G710UdBGuAtq8G1ttmIrJjOADySf2RjQzA0ogSkfgjOIOovsaebhTGuA27nnLpOI
EPQbCZVFQo6NH1s0VH05TDGh4b2QksnN1m7HkhdSu8SSOj2XtddvzWkSJ/0M6B1MuceqqKboFO0K
OaTNuo1UI4tGY4xlOPRETWI9wZoSEBoHWFrke/1hJGirtglRyn9EsuBI2PK8k677TT+eZlh9FQEy
Ic2cBJ13GFeMQsAlJ+Hm7LxqsrQr+ilGM2IWfEQTiEXONonubR1qjGTCD+Wi11ISVGPdQBm1XKW4
pHuVEAQOf7JaXA5uz08+0ckq7WG6x17pdXX3NMoLHxt1eJD220wJD9Y8fgKnsvZ0KOIAkdl2sFI4
Y1g/Sdjyp8vM9kvoKJW02WTMvGEMWDUyWuaGFwGhR2AOVKkinTXOwNOfUoT4kTmRpm21h2uHm7K6
tWa6Y/yjuy/IrhqskXW4XLP2R0f9y82rwq07A5PSp0eOe4vBHoDKJTvfuTiR0idWjxrH1lhqXkoE
Gki8TiuqQTvHazoSgaxzAxCb4Gz28+LA3B1tzAxNS/n7MNNANwQmsGxFtRnZ/DwhVF8T4WBtO9Kd
P6sVB2ESdFPar5EH+W5kFIgYjlsAvYfvPrZUSE+rOozpEG8Y1ICXsK/oy0MfxI0yuesqy6rq3qQz
kvbXyuBoElS96dS2li73pAhWpNrSPdMkP70VVrRVenTfRlgiEA6rThwuxeBAc84moTIQxgOnG1WQ
wgwIlPJBnCJGpnlDT0WEjs/8UZRYiUSXBpd1YJ2OidTc6bGpjodnaDD/MAFf79K8A4TB22g6ggB/
zJ0La8curf2Lb2c1NEuocoFg5Oz+wSqtntzGeN1XmJBZRlDZT33xIkuweS2JsWwfRyN+XiWlICTc
hYZN72OMWconIUL7WwfK/XnjpXOTnZHWd+gTtrMwlIaGsm4PiyLxfPKxlps4eFzEr54E7E25+GiJ
gu45iac3MczrtrQxi+czKds6egDN90UXEzX1t8Q3x5Pei8cYQFdSwltQGocZx7n6UYeVRrlwa05y
e0ITqlvL86yRsCwb09wW2f1g9xnYUkBEsJ70NH3bWTgkHSrN9Xupj+4eWmkbjS4oLWu2Ikdqf532
tSnOo4uqofbQK3Y1dZWNsrbkafY9rtQ3lcU0hTHFGpSydabjnINMPLbL17xIIr7QRCma15uTO5eg
7jkPl+rTIjoZy2vSUMJF1/he385emlM05uesiA0sOvIydJ2BePMN/pEccA+YpFHcuWF6N1WEblaj
eXGnEndRVOAsz81g79R2wdrLpeks3RX5yeeL7pNevvh2CPMFZ24NzExlSraKHTsLOSC7enLAi4q4
fRqi38fK5JlImFCWOaJ71r7vFk7WPKLqzbEpJ9cNTC2p0e0GwhgxY1A9uUX0VdBZfbHlmyYx9B2u
f616DtijPZNmgdWp9qUEiC2NztvlBuI0PUGN81yfq54ttPE742B12C2NPnmMcQEdnQDtRbyEBTaO
AmFK6poG5/MfljzfLj74jjFnEUnoyGlPoveEm8faU5gYXvMq2foM2/djYb0bkUPRBJMiBtaAgB/1
taXZVJ76BMCg4Y5TVHiMv1qGfYDkFM+pVZHkglRNt+JMctk12Rif9HOjRV/6tGNxgYsHl4Gs5uNh
XtGjg14FPsUBBb4NCqgQqpD9fGzJ3OY4jB5aAqKOMqezjiq/b0HwZsyd/5Nms0NBav+KGqrwwc01
0qDXZ81g1LiOqT/k0Gx9Kt8S8zcPceNmJvwJ/QcNf5+0x/JjCYgB7yUI6+LyJcytMx5NflhsYMBR
nsWO5JTxOa+4h1Q1oa6c1cyuWcOveA6pWIOMrqZndQvDXvyaVpma2CXlJ+P4dRxGsQ/oAKQ1HApI
/9J+BaWfV/55XuJvxK+ke8SDWKsUyye1MMDGgt4aX1L94Et0boH9PeXFUoBxGOI9Ynw9FSEZDfo9
JILsu0yNn1nV1OcO9/62VoTGQIMKRZDpSTgDmqalP9Co2dBk96nzNlT/MqBwuZlF+9yYw/TJcUvk
PPv1q+vLH0res3Urjht9wKd4XJosoCRptMwdu8vR/oLUNrqBGEMOmajvCKlnwwrL9AmilR5hWQIK
j8UjkAL9eZKAFfWnaRork9GjY9tox5QxtOyMYzA61nbNXIsWpuq3Hqqgl0hcKuiKvTn5r9NiYXii
mMJ15atvyEsGZrxb0a1sUoWQ/mEuvaUZPalhmZ3GBvXEQJwT/h/EDFErfwXZiChJFQfHdeNszOkt
X0u8BgPPNdYUvgajfhXy904QulCrGJTZWn4f0gUXrMdFHpjTr8ozs02kBBY1nOi26usXa87vRZ9x
8BohP8jKLxkmcBo+ftGOjIGm57lSY7oohoe5WohwV0yShsI+t5jAKDfe1NyjINl3aqKZLO+H7KlY
sEh9UrZaPTnpUjN1ktYi7A/6v4/W4UrDI9Z+5clLaAtofOu7XruDjngXAs2xZIzK1TRnHHACL2OQ
lid99uQi+uWV3bdc+WM4S61daw+/6VcSu/6PwMd/Vk9rsmkHH//J2AFG0DsWr8ldXM4XYBnVrOvE
xz6c9qMlDmVfd+9OxITvDfbbwuSvpSYa0ydoTGx8uzq4kMEYv9eD3qX1CYE359aA4l04kymQWfOz
/vlESllqaIw5GbmxJKmNdkc9aCy9INQQ45+qONMjpu7T08NoDY16xRiAiuSDrGj8fIKuB8aMjpKJ
pE66y7LxrH7ZNgHGcH95N2spARvEF/yB4Xlsp196JfSD+iHOmPK8LowvUTqSv9NhXEkSTMvQIDF4
0l5m0QoGrLQEPDKhyj9qp/y5KFlpch+EYYUTGuLma25WNZWWKVOIj6/Zh0WfFSuelf22xmVfW324
0ywXpby68U5bmNwuPWTrwDNK+N9ZA6xa2FWsLVWhfX9NtGK46pXuVZ7bwD5g1c+OYez0u7QbEbHY
ba2LWfLR7h6yQv7sQmBdZzJ2c5Z156Ef9onhCwz8lnOIm+kloF6WtR8xy+zfUYJUKcUlX5kZv9hW
PeKxid6yASjWc+sjfu7pKisiMPgPjGk+EnDQXzP7mNukV9ag4Q3X1cnlYh1SdCyelckDOVHblCh7
iDL+YKtkI0qyOdxZxIPtnBHQQIuFhwzztN0y3XZD8hYu5DRprRpmTkKLHTR9w2jW29zJqaTmHVkF
5tPYsN70oFQbw88sd8ZzOJ7sBaDd6NVOUuX5qRHlix6bcDKt29bon6KJcyRWU7u3lPe0NT9MA/uh
nWbcA1Rmu32+pWD0e5HJ6miEpXVLjpEkmG1jMmxtpCW2ZmPgUIikj11RGi2Ob+MmE3IPHc9wN3nQ
B3dmzSu2+MhM9yuP0F46XEAWQNJu9Gd6FVaq95oB6GsxahbJsH7qRi9EGNDWu7mw86uHdZZsn9eM
5AWuZJJljBQ7YTxD7vfgonZIBkw4lMO2WcgmylV3hj5vc1JSb4k3nsTQzmfB4ScJN3vUH/No90yz
rf9zkb56xiBZSXBhQuXXI2xhfNVzo6xLmnnMBDKmQ9ITIzsdR3EpJvfVdbP6XYZRj0KQROx1GQ/L
OI90rXvUxzTEW+v1pbYXvk6O7V0rQoKcqwJZXDlb/EXINghLJXwProXSz9DY+bLEf94QTSRnSPdQ
ZEcUqn1RtVwZbIuTEpdQe5vvLHTIG3qDrGsbUa43uJg9wCwQ8IH5fPHa7EK2ZvqcU2JZ1KpSaCFN
gqF8U4xZc0SQGT4snffdG3Nw5dJw71RzVFrm6WOwWt0myLhNxWR3N1TrUxKGZynXX12fHzGJYCvh
iTiYorGQfIY2Yvbcv6b1fGlJzYrHYryspU1J5ZJQzUEsuAyy3/wmENhfUCU3K21C6YpeHXfEuT8v
i9vsbB+01BAo8anbXRayH6bYHjdOiCyPyulon4zLQ1h53WFySFgoBKUjBBNaee+eIwjUZVlehUV7
lEfozwUzA8f4nWO14jCFk3eq4ohNoOR5djvi0JNKTg9GN+6Rva4bt6Utky8Y2yUpvoFne3uHUudr
CYowOxHBuL6JJWGVL2z80260uK+slIfYCElW6Kr+aVIljlHbTnwbyqMuquFQZj5XXjedgyVqv9Rt
dkTgme7teCWWgr1rCQrvHdKpFO9FJPqva0M/mr4YbfTrzRJUh8hON25vmAhNhvnYY6HYWwZcDpDn
Sbe/BnX1YavUYWQh+2FJS+gSI2TUA4ZySaI8mrm89TL9GkPDP5UK+AzL9i2wnjwiV/b2OiG9iPv1
xbTJNvHETTDW36VxX771Deq2wDOuhTCTUzms7utaUUWTs9C3bXbWWSXcvukuK2Yqx8fg+2z06dMY
chQgpwi3CMWyx8nauR3RiYW5Jhh8OIyF4GDPAXng5Mb4WkXOTyIExCEZq/w6mtBo6ShBuFEgY5q5
CrzHFHcoxR7ooD+nx7BNjdfCwkkbOvz1a188UigVn+1K3pKxa49FFePZc8rxWIPcbuaE+qXAXpoT
Rldm5JXKclJGVjQIeF389Fna0NOjmO7yAY3yYBb984SuK8jPjplmt9KK8p3px99MTv0bi1S1X6Rx
sqs+fSji1dyo5NGdNbrGYeqyaeOKfD6Zsi/PM0ZPN5i6s+VMJoSWu41ChDQwHf6tdmpq2xZ7wQg8
+5jChgDZXX8CregOvVWHF0/23wLcE2jsA/NYN7gtSNRKt0mwLldsIDei7Z2HBdDoYa3jG3EtKrt0
sO5YS8Yv05jekqwIH1WEWAYwt9Qyuo1TblDqnJmQtL51lII5ToHkxFSK7jCkEfkYrQgu+n982Rzs
Nh9PhbADJMo2MQwCXjSb8+xqmKugi6IrdnwG8XXNidEhcK84wnJwmHTJjSfIOekvayWw6FQkGZc3
JelnxwgmFN7pc7eSKzrxPBwq/LcvJPAjh5iD8VSujJvJYq9n30CiAF2jLoBiYnKxn+LVxQKvnp3R
bT5ae0ZcmHjkYvXmry4ySIAxETPASfuHMrCsjZF40z3++fm+GCjc0MIgPxnGw8wzMLi28Rh2hqR7
L1rv8zwlsjOOX8o8NL/WcHyRQB6Ux6V1v7bp49T4yXkkvRq+V4lc+NFTF8tROFBcFmarrx6Nc5fl
3SPg0Wu/8J0kSW4/O1inF/v7iqSDZgWm/6Gts1PTkjAS0nL1RRCLSfneS05A6AumJzaTycqPq99z
Nq4qkKigbAjdbnot2FBA6axtY4b225xLj7yB+ZTguiPJrt3NMq4PMsFHiCafxCMlh8GjfQEX308Z
QzlO9UOYER2W9EZ8NwfmuY9ild/SGo+jmaExa3+CETvkYVpbcwmyO18aLyTQ/Jbmubxbxsp/gj8C
QhzuAqoB7spqpCu4bjBBDEg91pD3oXHNa1AJ+wIc4OH9wCxGt/tm6v6HtTPbkVvZru2vXPidB2Sw
B2w/ZN9WVq+SXgi17PsuyK/3IHXutSpLrrKNu4EjSDra2kwmGbFirTnHJP0pY3pwmn+WZxw8qySI
t5k1SVNmVUqvos11ylo7m3monUX6iL2yOkamlZ66SkeLl0n+gF5CVQgCf8QtT6DEdB4gUSTcoAhg
0G4V6talhXFUyorDADKcXVdRi0dhsAAyIm8jOnTwhfZDQa6VNX43mbbetLHS7DMfG0NbGScN8cYm
cPopcehroY7RJelsAd8wBd5havaNhi95ZVSlvbRbD98ohndeQVuemF32Tn1PGdDcj0W8InpHHZP2
QUqER4o/7FHATGYYVMt1ntpnYK7BAup4jG286AE99PmmV/xJdCfJNzS9bssBI77wVC8N25gaCma2
S+kD3yCk8G70ye1ANpLcl2OzaqwyudVkA/Est+KjoTBt73ICj7BJok9mXlrE4bfUJCS+h1HJhBsi
nuvhH5oY972EDx72PJyqdi4lxokskPFNI+i1xBzyq24Ka+PIvLB9CJBzNQUgiTDF9oinwOVIEBVp
s5qtu6lGJzS0MvKsye9qSTOFEsd4KmRkvGK0amanbOJRWh3l8FydzgNaBoGPZR+ZZ2NobkaXrhkq
MQVwiPpNRoX+qYf6TpBqWKriPrAIOMogyKwVWvJren6nfPK5uWV8a3OSqUH9/WBnpiexVisUReUk
Up07dkUxfDWczjmR6ef8Hu20LPDLyr0Yk5Utxn4LpWrEKNAoLiap4rNhZMYxSkMmdBTf+eDtG5Fm
XxlTBvgwF1WdOgdCCPCvu4hHetz/DXKmtquznauoe7aDkvMb3YP5bDuoE/iU3smiKMoXxlSY8iNg
PSFaOWVEsaulZr4sAgIy0RVmvvRBEFSrWZ8xKtZjLadptavWu7gYbnNZesvMudXvvEZTLq34aToP
ev4U5TiSokZSVOFiGwzPeySdci26ft/CajgECdM8DnXoCQpaW0TbOAgJIdTUnfIJ3WuJsR53vmFO
AJoxuPgOw6UJMFMofLbEzF2WCR5bswDNpyJGAy1NImRjSXjOLMH7NH5EfrJ1wHnrUmRn25Frzh1y
C+zlLJ1sq1Fr3U1Ingkv463zTnUWbu77J8XAKyTsC3b3Yq/X8aWshnqrqt3PeNTIXg8MrAPMYabw
O2w52lEin1tA5/OWQdFFS1qEL6kTN5uwxcnYBqHcakp2zPw2PM0/mAr7oCY5N3QxYzZkmZtWQfRb
aUZ6E3uA06tEPfqWrh7hRFOHFuZPjrDNoaX9olRBeZB2m63tBrm4V+NGa1rt2dES/1ZkuFzpTJMS
L9twm2YDhiqYPgtf6ZVbhdI5eYqbNF4Lt8x2H+gvrLeUY5Y51cBeQsI3KqgpruqPUXokaLWpCFGX
c0eH5GG4/WmLeX4Cypnq3vPym4o/dVvH+tnO82LJY3GvhEZI45l8Yt+L8G0mPVqiLkDf0HUo5ag1
2duzR62CrapnRnWvg7fbj0mcLedzpFd1UBZk8TCvJAC2viZO9zmT7FYhZICdptUIqINSWeQMqUmJ
LdXJt/Or8jTmq0bbHPAIBwugL/QDY4xPiYZELOzCnZe09UVpXyhXEGyOVHgWyc50HHVlG+cZARuB
9rnyle5A0+CUMGtZ+AUN22LKDE41LdnPTbfZj0ARLzpLPCEG72rti2ZgFZ4lIfDIqRcz8zavzT3e
BmDvdqHffU6CM94S0E+6c9QLkzzYEoZhohR0P9LwOXASZvgYW4aqmpqmAZ92pGhErtWS1RH3LO6B
jSyrEzQRgYBuQ9F9rnBjLCjt+rVlWPRbmDzWhs/mD1jEwFJ5sbOaIWiVHBAmk9IKbolOhYmuF1TD
sDZk4B5nVWvtiJ9hMrzMv3Cr8QXX18+5kZ1F3uPsu520gggL0d1M8aFzAeJNqByE0Oirqt9DFj9m
5GO1BjSXqSVg5Z/N0r2NhyrY9YWy06T9xH6M+Rmg3CLWBwZMQcVwnnOBRSc/K1p9WbOtzqbmMM4+
m9pAz37qLzh8l4c411aOrsk1jcCHma5RAsEEwhV86iLtvh8EOCxPfPeJrZ36bRXQsuKFYcqGNsth
XvMUBZ0jjkYKJHkTm9kjrNrfU2ORGcrONuofpiKND94m/Y1g1LJ0R+j6pH1UbeIIX79MVmA1QWAE
41KPqoOmh3KTxhNzJLMJubWxSgHn/QQTgQym2H8QNjTRiVBPq9nbJZFabXPd2MxfD9/aGmTij6DD
w2VSHS8dF9E9fvpeOWiozJBQ0KmdxfzUIfQAscl1psFfZoyP8zj7/ZXib+AR3NNgDoRrsVxcizrL
gAFMqPtTflN3Lopg4MAkw7swjn54Qml3qv5l7uHP4425LTRv0yHtoiVOiFOI2XnrjBaeDe27joI6
sqtf0vO+zZSgIqfj65sXoeWkDU8N4KL4mmTdIR+1ij43Peqkot6o3M5bFJooPpAbir8AjlXd5rtD
f6xbzqxT+2MdzBnAaEHdMEQrhue4tPKVqHqQrXL0t0aBc9ic7PMNeY1TY2luIc8aLjudzIV+5e/j
qXkW+zEMikUPin2rp3S1GxufBMrhZTIG39//St5KJAlyM2yMX8j0IdXbVxJJYkVd9jKkfwFZ8LE3
7tsxf8QsYSwVN6l2xehhmGD0OOi0T5UQEFNvDPkxUVp2H3LWMEP9E7L9/ztw67+K0nqVt3UOv1eM
qn81//oqYevfX/+y/v1r/2e++tp8ffWLddaEzXDX/qyG+591mzT//q+/TZfTn/zv/p//5+f8tzwO
xc9/+5fveZs109/m08r8Mz9ryij6rwO3NmGWfM1+XP8LvwO3dO0fJodoJJCqZVvCcpFI/k7c0tx/
AOYQuipUkDjIO/mCJwpl8G//Yqv/IE9LnabnNsFM6D7/M3HL/ceUxao7cElc8rhgfvzfz337W0TH
Lft9H/7561c5zNcCTVVAHCJpy0KHB0R+ygN7VSC0iMojw2A5qiJjX5rOrWHCAdeY1S9qc/g09SDg
SfHMqeVTpAAC9oa84KgNci5s62ztGZLdgx7EBygk7Vq+rQo+IG+s4ZLMrKrXK1JIlmXWWS7WZE5a
u6AaTrOBPdMqE+711AadNDCSNvKxt2u58C3lznbC8GZgVLD54/v82226Xj/mi9FtvijeQ90Uk8Hh
j/XDCXMqR6axa4QM8tbAPXvEvpzdumkFwRwYn5Gl8kycKx5dYx8FzAIbpRUfaCPfwGhQo2NVsKaK
Dmm7cx2cEeipzKNwomojuj2oDtZbZSwRsTUGza10NIEfIK23y/DFr2DhiEAyQyPR5cSSsY3rKrgg
uOP0F0W343ruHOQiW8ehUmxUCsVjrITRsU679fv3768XbtPAdizyQgXu4tf3T9Vqj+qPia9PwPqK
nYWpju/eNlYTXfwcnYGu9D+EO0YQTDHDNatSIwmWEX27oC29hWKdPtXCuUeMuXfi8aKkgbVtpzvs
V/lDcuY44V/ev+Y5e+ZPGSpia+A5RGrAWhaaaVxJr/tOmrpUEXu5qsSBFQaqvhKB5zBtqrQFh35t
h1k6Y4LLlEmVboEPQ0/gJFnNzgsBjfutrn6wkb0h+qiWmEOdGMpPW5l99SAauWoHjSfEKqe+2jel
SkM5RYRLx2Y8ZmGMTz3r8z3MN/uhzLwjEPDz6EJG5ne++Y2kJgmUdMMkhNK6daqPvujpi3x10wgR
mKATpq5x5rDVK1xSK5M4gOEfrHmaDmbTS4gB/SVVwETW1Wp+caQebRjRPbemm3/RUCJFXmPvFZYe
NXCVg87l9aUEJeKHO/xmv+xO9c65biPokrL5LalR2xpc/3TjhV6dVNtniD2xXt5/BPRp9bv6NLaG
bl1jxRW6fQ1/YjDVdpWah2unoC6rjfZEfMU6NZUn1Syo9WzSqaw6uB1rDfxQRX7RMuVo9ZCGHkI2
XMbF1KD8fx3uWWOjcB65wIbK7yy3uvcar3p2Dfp70GXzW6PdptSLSM1qGLWF9dQPp8xAwo52Ewp6
1yMHcQux59TDCar1GTEGwKhCFDKw84qAynNIPlDxz7nir+6CxavAsRZrBPuYdi3iDzmiDji53ZUO
rx/yaEXcCmpIa5KKa0xNdio9qhUCI8yZEdm48w+9anyd59vFkA97QDz+2ZAIVgojNujIZmKT2KG7
JKnmk+d18XEcNLEv0czqUjMufTx2vw3OzBqA+HWkilhGXWw6B2Ucxy6YAxaDRrRtRxrtN0IB7zSo
mruKVWwzwXAADFSf5xS7zoiSZ1wKZxqOoG0VYul7LpX5k07sbfdY9YF76+AyoNCCNPT+I/S3VYQs
i6mqnk7iRB69XvkS1eRzKoiAXCVe1YP7PW2ccG33ZB6FLTMIv/UAonsJGl3LzB6iCJVBh0KL+Oub
/9W2avFNkvKBBIlAK6ZYr6+H03BUmm1prWJHie7B8G07lQEjNKDJ+GhUB8cR9K9HEmUG1XZ3hVBf
rNEvD66epv/jPZ6L4dSiTk4yQalztZqpdtRGSqVZqzJFRUQCOP2JNKKJX5kts5uOzEWtJqynm5Xo
jr2jUeJCuQ3iPTPZj+LS5qSkVw+6YEu1gLHypHMKuj4leGYgdZmX8dqwi3DrRcy+gGDLSSiabNSu
P9G7G/Y6sZOWLHQmu91O6bNHzn63SVfF90xXo3tFC9H46sgRx3A7AGU9akrXLuxEym1SrOMc5KJF
ZYuajMrJ6povgaV8bWxpraqkjVaFCxNrcCb9aFR9d3AnHOMRI1+EGCFP1fEJiuktXOmH9x9UcX26
ZUarUm/yudnzeFSvKkG9oInEIsOHn7C9zAL6g21ke7VL04eKq4Pab8bPldNv1FQ6dPR8c9fnOs1s
tTu0LvpN2m39woM+fgOt01oKUTQLO61PwndI9Czd6qPNUL9anoWlGSblsQALqb8Nve5CfeJJ+OrU
RcTr7iOoGN1JZkDMX6wU/hpT7Y++CHFF2PmTo4iXuSgrjc7EWkrr+YNbeL1dcD3YtOhcU0qTbXbN
W8rpXIpCbYgKh4i36PkTaFxs3AEXgal0I20aP6HJSIZOUYG+yR4Wlt4GD7puo+3WomPeEbfNDrur
InRXYlpuW4OA1NTVDnKAWFYWar4vwnBF8Ms3vDAGkhFT3ueW7W0tFWIIL7X8oOqcD5p/vhbTxwLW
OfniTLKDjKs9PfV8pVSbDFD6UB+IBcf1qQIjLpNnGVAX+dgT46FAxyBrhdaO1e392Ja3sSs2Pgob
r1Xcr8Bh4Lzmnnlsh1CD/CbKkWQ0/VZxMyDupQ/qNI+ftHySCnEgQLOV5U8+CQloeGkIp9aAYF8B
yLvMcQfd07leqm4eoVYIof+rrXvJlXYz67NqG9zxMEKFqEZTv5lyj6c2YbMwIyT9sx1VKbVfUdOh
oS6ZUWYK4KOsh2DsjdYhAlBsa7l7KYkovtiBeRBenB4E5qKlI6g0VJ/BviPhHJt2ARTA7I/1aHzW
YAktCmQ3Tzb8Fs2SPzQEEny47DP8a5RGnpds8gEfD1RlLisFba80koWgAdcOTc5Cg0Hr+IOH8s3R
he+OfYekPVf8ZVFD3KXbVW8bq9gYVmZJOquu+9/G2sqOBaKQhQ525n4uGj2zYThjYOCpIJsEWQuM
0OofEMuYR1VGzgUPEcPnJNyNcaVAanA2KZDoR8Vovr5/0X8tcykgdSixrmO8ybTDDBDYGoEwyCqT
1bysjlCS9bx8DoMmXaaOuWgJ4Tg0gLRWNO9/GYUqb2rkpkVabei6rQg+ltPHDW/evzQxbdh/vg1U
4JzM2a24LFpm18cCFJrl0EpDrBAOxqdZQcw84asgKWrXuHKdlsUn7DTqN0Ui6ma6hoi6srpFYibN
Q2qrF1+ZBFmip3ZMkuBLHvlnx9bHg1ESD/MZA/xwIv+DyZnhxo9u7H0RWlncg3r+4FDrXC+fnCYx
K3CCwYLLw3G93WGmiBh+42uiNaFu/MEFT9sVwcZSCwulT/fTiiUCFSV+JtNvgO+EJjM5WvYYn3RM
/ivOy3SJ3SniQDqfxDA6F0uK4wwPVieqSSwU7bFOkxcxAEFwB1ccVI3wPS5qXNiILXZ6RD7OIvQS
gnucbLgh6opjjEF3jeBIzMC5sfWEP95KikonvY10SWQOMgIlIVNPIqWL087b83ZFW0X/SXibeeza
1jzi+GYLmDzECc2LBXaagWfVhnwGYnBr43Fwja7Y1lpurZIC5FZUx/VCM+u7ZvrvjIZOuhQ346gB
mEkUNf49u+58/BQEE68QORJ91VVHwDq5sMwXvaKCA2ezTXg+TmGerGPu0xaJmHmypvlR4MgjaqQQ
rlHER54xPUQGyZOBtuGjiv3NN2vSV8JeTe6vi3d4bof+0a5w6xzRn9ePKyF1+1TpeUGapt8gBWnv
B33YxcHg4Evs6RfISHL0CMR50kz0VXzXDc25IMOS0MgWK5SS2zvXtJRtwEO5C4UZPY5a/MNXyQkd
pUJkeFM3h74J7AWwPWdbm1b40MKAQ4zBvNcX+iqqAGEKBUamowzBuW5Fue6F+TkbqJLYeJZU4TgG
7KxzVlkwGDvBe95k1i/49uaT/VFSoP5mReS5R/WuQvPlyt90UVgCW2DCqr8GgOTjx8syBrsaRgJ6
vRJc+MrsiVIsGBoPQ3OYvzQbZ6c6jM2F/l2IcG7Mt6OhMa+uwnsmv/VTlRunqJYYDtilXUFaFehS
cZcjShNFkK1JeSmWKkcN5lFj+atfWImYomO04li15pf31yh9KuJfrVF8QlPVLF5vbYJcXO3YpZq3
o+o3AfwghNgLbbQbZshldiu6b6RfEkrRmUzGbYxkLkAnuMwlLGDIWXmzs7UpMkFxmj26Ll7TAi7/
vFVOrToUB6TVjZH+MIeejs3gY/oLdI5dyYTNZbDvhOLOTNVVSs/m0e3S+IIGESFnrIw7c4izbV+X
cqH5CsT7tHl8/5Mbb558mkscJKgIDTo3U3f0VaMO3VCJy0eN12Z9EFHaE3z30jg1EpFoSNaOnzMV
zCzU4EQBPQAqgo219wfEx8zgbOQFyaPF6CwCWHnPI/1TTtAWYtmUM5llvMnuz87p/Quabx9twC6X
momr7SFz8vRxRO/Sk0B8Qu5c7EBDOzdlRtxHH0acVnOPFJLaXw8OYMXUR6CGZeQUpKyBorJOtmU1
B8kK7ICJ/YgwOE15Xz0O1MmWxdkT9iyPgzvdtD+WAyb8wqj12FzFVCW3YiRIwsZW3TahsQ+77Nma
mpfjsMpZmBy6Fv7Yqju3VF+CKXYOtsfwJUKj2BYNdRsUFBX54lJrUuej8+Cb59ai4auxuFJHs/df
dxpyVYkMRZX6yq909PKYc9jN25aqDW68cypiZvkAxnTYd8pLXrMEuQX6qFpoSwVa7AG2lbLR0QEu
33+s3mAYVIsanLPhdIy3KEmueoFZilYWXjfgqanTjdYd3yBycH7zJcgZ+XZ8vcu61ho8vqxiuR2R
9eTaNyUwnwSh3V5x5LMWFqTdo0PZNSYONL80TyihF+CvFrrTuhtEf3dB4XQfXLz2Zr3jlM3N5GWg
L2fSOH799ZuoYpk/GIjsJluT6NuQopQvNlKEfZxiHLSJfZNoUb8N7exeVWWwsa3o7oN7+NfLYEmi
gc03TMbB68soW7JemBCaqwodAkvQs2oiV7a8JHpQ5ENQjfrWjUrtxo/JA45ip1jLrA6WRd72C7XV
D5rrcXxyUyjKpurCuWbt6VLffdRygmlSq/9uemn4wRnzbeeadr/KP9RAgomENjU8/3h3pMMDxhQU
9EA1oLXupyAnw4AlZxHNKlLCYdGMYviM2vGp1hT1JhiVF80t07MM7Z+u29a7EbjZKVCQYAqz8k61
ReXRWBDKXLwvey3wD2Hv72ogt58+uOXXLz67HJsAFAWLprtpXL/4VcbBuU76bB0MGYc2x4dmnnHx
v+9W1Q27sogOc7dDG8JTHZU3RhA0T2lB/wPtG43kzL8rBrW/mJUG3iKA4jPAgXd6Z0u2sdwp+p30
sGMm6IqoqXyK3emImiTqSQsibVsVpb3/b4xC5vv+55rGGsHBTYgJ7MMXM5NM//hecsHhcRj8ai16
ZBvTup4FrX90qlM9mubRpZVk18L6YVQZslqr5qQNG3qCDS7n4KXaMD87rY0VWG8UHO/R8/v3/g0m
abpAB9kNQAnGe4aYvps/LlDJBE3gCmkEPHcgCGXv7QPMwJtiVLQlSGyYJbr5WCL0P0ReGV9CNiXk
VZ7yWDYkLnpD8SUfwi9DjYjcNkD8CdRQ71/j/Ob/eROnEwBTNpcRIP8jd+T1NYLFpDmCrRR4nh0A
5KYhFUZusKVZX64aN7wNpvabJ712rR6yws3vhqa6ZAgFOSnUWFeD9DSqqbee7zm7u3voDIzcDGUq
EmPRKyCAW7NVE6XWM2MCZE4KkYPpYxA5yN0yhYXsD48omh8ap/k2tLYCIy0B9oznbuc0k1pkyoVV
0w0eLWsJTyvYFx7UZUyngswtCuqEPtM2D411qjQfEWzmduirO8QsQ+g0QNBeko6sXn2LZeGaqT46
qDrDDPUxkKC1io1+xalqZ/aOd0yb57mtEXS2s6Ej80KSsruNx9JBi3Tukx6ppQ2WuEJTafSYxkqh
EsheBLcNdKa5w8vKyBxLqy9pkP2kZWF+EPCsTyvrqw9hkRPuML5g7bWpeK96vkNKUJUVRmJFQGOy
shwSHsE/lmR/oDRU2T1XCJCiddS0+S3ECMoVWXQ5C3G+xPnPdtZLi76/QtRArR1g65tHJcJH4yj6
YTSxWORBvi9x3Ec+Yy+TgBXy4g2k/dNnwcbLuZKSbKV2LOeyb7Rt4Nq3XmuSC9BkuEBt+/79B/uN
3mParx3h6C5zOxpX4qqZGTHlrCzmoauRDkfee+1uaKNTlJnYOp0IAZxX1wsvwu4ThrTisj4FlkH4
3aAWyHYbjqcIdpxlLZR7lLn+WfGbbRgZwT6DH+J6dUqdNgaf/zdXzdGZ5Ywf3swKOilatSk6rhrl
+xq+r0GZAQ7cn9MnimrcRxp8rirub+qaeDarLk40Se57B577MMDAaJG4IJSFNWQd4ENaa6Fhns/a
c5k5/TmsCe374Jqv28YsbzB6KLq50xw6ZwrbH8scGmxhIItyV/wxEhUSAGs5gv4IfRNpbaMibsom
vS98N9/rTn90B1NHaB67J7D1x6YgT2UxKlW7soip3wKj0rfM/cIT282ugFG8i2V0fv+S3071KIcJ
XZ8UXFMpdz3V07JkULucTBBzPnf2DaO1EfPOiYVg13MmUR1lF7RN/EJIFy07V34aG6/Y+kEmd41x
yax22DpNEnwuA3dnK1r9WEWedg67xlxY0+9jklCWDVLSKTN9kwVE0xJOZJ5CaX1VIstd8wOEgxL9
u42/PiRbYVMNhAZVwPuwtDnxgw9lKmOtYAoTWpcsDq0P2j+meLMqMOfgNaESQ8H+huMXh04h48Qh
OsdznZOXj+W9pToPczVQOstpVrCPBqwERWHBtbIH0S4JItb3zNO+wqvttvO/6EACZmAjg0WY0KOy
p0arMg4mIR016WXs38z7u2fdr5zTNHw4CUbRJ31wykVNassmDBuxHryanbigocadfOnt0t2UBEUd
cU3cel507/llvUtD0zn5Y4VlsMUwaRXKUzOOWBfjcRXSZ/BH77utN/VR2KI+eon2E3ky5deg4/xu
SXS0wgmXOQld3n+i/rLckNZl8wKgDbSplq8W2D5IBk3nlLVqYqJ+ctNvLpFMRhCx/Kdbz63u8GdM
scBMIovIOMVuZ+7gE2ChZJ/nPjQZZIkYQ5yiA8GBh3PWY1ABYVkc5zfXbrGRgt55/7rf1CiTmoDz
Fq1hF6IKj/fr/b/pPDoFGv0si6bMUk9estrojw4EsuWAU+DlfnAQ/heOpd8hdRQrOgBwBiN0NwSE
KTC3UwyATqzdhF7tHIpE5DcOH+/9q+RWvnlSKfRYESfJg8sY9eoylRSVdRpbKmvcokFxfk8Sd0fP
hjQcRNTGMiIn7EsEtJap8Xjv4y6cuxPzh1LGILyRuE5tVqmzYgp/qZU4PBk8D5fe2GY0ruZmnJZ0
C8tN8p2ZqfpT1Hbtqsuqg1VYeDXbEYKMzIpPBR3TfWPRyyJfKHmeJUkMk8Msci9e7HzLMjkgWLWD
JSNEA7nLlFZTBNgLMUnv/SlgQ5LH23qIgX0Cdm+0rtSWv5EZHB/YmEkZomPo+ASlJiaQG4waGM1T
smYSayg3VGGUuEH9hWQCe99STGyQeIN7k2PISYihDFFitVi4TbMvUuHtnSCsT04E2txCYtMo8nNR
YC0HCO1sA+LWedFTdZsBFtkO/fipjEGXNC4p4I1j3Y65vSdMx9cImduKMj7repLcKDRQN7J14n2Z
rpIYaxES8WYzFDCGiIk6piOkUq3kmFMEBfrFNFCJRMrOTdwlVB5tsitdk0mp7dmblt+f20vENdPY
tztWylY9ebFyURzjpuw4ToM0I62UMZ4hik+i0p6raTfTS2JoZ9ZIVaOA/P3TEtzVOjDGChNgWNP1
QWadavYWd16LzR+9daOkN0oVuzs3w5aZVeO3GtMern3TKFG/J/UlihWJJcaNF2bcxScEOe7ODHWP
LEGbNo9vm8QzgooDBQz+ZOvGvmCNRJIpJPzP0WrTQ1sP4ZbolU1WA/LyBx3ndBebpA7RCtM1F26q
GYbf2mp8RkRzmY1RVh+UGzz19aVVkp0TSKzgFJO8dFiM0T+v8AR+m307yFXcdU1oykIpoTQc+xZz
lDmql5BDaF4H2PdCoR0DUmmWjhSTAL1pqRvks9MArxNlVx0Yqx7E0Bo3YkzMva+AJ4n69KfV5/K+
IXX8GE4D58S7N+hqgxuq1xWcOpJtslvIQijVe0+fsNHOEa14vNSkeOob2puh3nIUM8TvGUjt6Z9U
P7S3uTu6p/lnTdf86o2JuvP+MjGf+K6qXAZGhKAhspwdD68XM1OmkJAZLnJ/JerXyR8IYLfdD52J
sc8CzODzAgslUI7z/zl0Ct9h73x2zWo3qHryWTPvf5cEtVliukpN9zAU1aqbvKC+NXxX24EkGLOv
d0XBOoL1uXmcn13/ycAljyfKMo4yBuWd2IOxalUZ7jLyVjfowDn9yS6D52jLRWoOQBQmFRXgwVS/
J4SJ0i2SxrcxHZ6VwTcfESQWO8eTD4xbnaXbDOpn4luWnjmAHklz4GkUUz4n+AX1tPKsiwFoGDlC
SeqJU9JWmADt8aPO+d/2i0kNhZSaWCEOt1f7nNX7wkllwn7RGwQkT/elU4JfzfwCFVa2jzAgffEx
FxhdNNwKZH4E2BSfrUYFYFar+3Hs+eIdnwIbdrV6kl3TLxDR06R+/2l4c3Cb6lIEDfMhgKrCujq4
+UJJ/TYnPqzLgOq5YZJs81Le5lVLE890n2TZuUs+DjB8vZ682M1a90BKzTuHwtTR9DXmomMWbZQB
/FmRYGGLcvEpzqR1FJlcDfF4GxVetEtqkZ8jUePfrez8gw/yZhQ6fxDUuRzPJ3z2dYHd6GwAVUk4
7zyIiB2XsM4o/KqP6vMs/1ONbNV3egVjJxPn3E6ZzQTlE80X+gYWrKMSoI6tICFzGV28f5ffNBC4
OK6KW23a/GNdy4ctpW+UoIPTMPdFfQyKTQ4FoACItxv0/K4uq/oS9MZmCDA/OZry6E7vJcjrYuUi
cN+3dfsjzoJHR7bhcT5sapIwPXvq/RaEXCRuHZyz0TZOMqA9ORqg8JHjb9ih7HPjTOM+hr7lVJbi
wy0Pvq+sbSKBlx4z8U3idysjLa2Hmg4nEW4kVOOB4Qhehnc9+Nyt7wfGmZrHpbuI9ghOzAdn76m/
eVW9TPeIkbGOMJJBPMfR1+sSkX91XKlTxQrlf2N5nInbfgj3pe6nZMu0bLFKmean0nay3z9kufWg
VoBwQzdzDnETHXiwzO38K3/6rflnxMV/00cvOowx9BzZdw+dWhdHg/giwudvVC2q70IrvzE4/R/N
tm1u27r4ZDfhABuM35qlzEpnfcE81a5QJaoIFyT4JPogt3OACuGscmsMJYnxUiB1JZFtoG01L96g
qucvt1LMcYG0oMI6wXetEcO7VDvP2jYqIgnfUu+pI+J1O4G4GvwTh4hwvbDWmb6lZO7ZuDbzIVBP
vSH9JeVldBO65P1WI0MaAyHPzil0ecz7L+zW5EBEcXvjZL71OHJw1EoQhr/VuXplewzZiuGoaMNw
BO9HpNB8oY7nHH0j/aK4mLVwtaLnHUcMSaSa7bPW3goNnMzv76InQBCp4tAfCoOTXtXpZy9SzUMZ
a1sljI0bBQvWqq5TFIYxNA4zVfTbThIdQ4ndPOrQS9wkiR+ZvQ07q2/CJ1b2focdu7kPtGjFk13c
jb6Sn02MWj5Tp8fGdOWmx7W267W8nkhM/hZa/A8Ct4YvnTY6/7y02NDytQ6WaRkAx8E4jODTIED1
ovrlto419R6t8DegI+Y6dZbIw9PHhr70qqYRQn+/0UEexOEn02weSiU1H9zSfGZEvzbYMZ8FCRsr
QajikvA9knNRuz6BHcGmHdwP5GSf8aWr99KB/woIqUW9+BAaavCgjCNB9vbKNpoj6dXpoanK/FxG
fnhimGpvlMbQP9loVOm/QqIH06DHvQlgn5A31/VR9ZQeEEkXpBKNSIzvablBPhSs0p6VS8VJBS5H
qqSuKMHdQCp3IAd0tsoINVK0rAKVBapDythlIG91zCTVVWVp6UXt/OzidyBvEty0NIINxEZh9qkh
FbebnPyiJ7V+yk+al5yp97dGl6od5x/KXtnOL0c7dGKrqVqwnoLmq8pPz4H91DSGerI7ZPdVIGLO
AZzWSqO/M1Vd3Wdx52HEp5SVunUMiSnd2Hr/7GTF595Njqo7NHdJlt3Mo5g4AVWnqXTLSq06BmWS
LzUk3FhI2yeOI5I8xEg71S2LtxEgkDS0Xp5UpNOsx+uI8NbnwiOVtWdotpmbkPPf6sxydd/lUNDo
XbiPheD0Y2XKwjYopjurAKPRyHgD7c5LFSi3solRMWTajlaDv4RQVBx0Odq3QQUZWmfEAlwrN6iR
bE7THlBsH0bMD45RO0uOL3MqlwvQnmj0u8DKrd2glBEbqRFv9FHY+C5DeaxC7Px+CtNpDv34D6LO
q7ltJQ2ivwhVyOEViUlMEpX8grIsCTkO8q/fQ96HrdpV+cqWJZPAYKa/7tPk9IKF8wY86kQ9wQFf
w/T+q8nEWUObc+oViQp0Wa+toy4NzWa83/DJkiBLCjakdi49TdXM6Z+wRcA88d9MPv1YrseHFM0g
xjyO94P3Pf773/lCBlqhRY4FFDr9LU0FVvNsp7tUldkkQiVYT9AvolMdd8u+RHwIHEwbBPaRB2Fz
Ow6kBt3sxl2SgS55LAfs6j5MFl4OU+UcSGZl7MnPjxhTxHgrJtLEzco8eEnPVM3pZ23R/liTaPZi
Za2uNAwBaRX5cek0n8t0pFe8OAEjYdY8Pql5W58k+JjAO059X6DBLt31gYl+mIseR54qs8dg1tbO
fRz8mCnEe1Ea0XWWDZn3tuLxMtuz2/aT4RX5pnHG9TuyMUjP6aw/E9veLGmTBsIoBVJLo2O9QcKa
I7vdNuymQzMZb4gQ7NCAezw+FKIAX97T4abbKQS0Jl+Csi8Z0DpLuVFwhGxiBuJImIk532q1rTyM
m5hN8j80ysg/TBt+dAtgJZLiyBnxPq/pAedpCV3I99VjLqL6SNqU6rWHOiez3G1oJJq0VbuQdWnc
x/3XWKPl2ncHy3+bz5Xn/aGFd+avwnyZZM68NSC8x+IiSliIjybAzmzZts7VxMLAGBbInuZLEiXp
lUqICFPHfRIYTjSt7nAOxLPFUKEqit2sleJ9yOG4Qr8VXfplM2n0O1FdcPtHF9LzQEVjZzkI1YRi
UIMNh7wKLWVaNgMud/N+BpecUQrrNTaxPlGIqtTRj9S8PrSHOpUBkbQpM/mHO3LUq83DMt/1nQls
c1A4UcD2Mcs20OIaM5nC934cxtZCsrdrqnqTCVieYzihpPvLEo1K+PAZYmzvQlXSbo+XqND03zzt
wN3f+7zX1QopxZIOj+snNaORQfXUnRsT+rB9m1c2v2bVPtNiZ7z0sKNAnT/uM2oacM44AwXQi7zN
qGZ8mto89x9/j7CjMIXEv9bqVzcQ5M6Jjnr3nT4IH+a4Fl0JlprIW91JwOIpsHypY9c9taPfcInW
p6IQnkS4Yt/FKcH6EUuoyfVh0iGgL81e7Wk/j+KFFbkI024gZlu5fdG6SJfYO/cQJsFDeZJOjhlA
5rHpbjhCvYYjkjGjS5rnBPxxm3yv4NXs8ZbM/5Kve5CGv5GboQul1vdxMeMcvgsMDOd/zKtWfbJG
YUN2bfQgIIT4oWeZ/UGn+qm89q4+/xntUvetNv7m4ZicZdDpGej6m6lSVJQaKShxFXhasfAgok3G
04z4S7TZZ26vf3P07qmKw6aFwhqx1YjVhVOGsk8if6YabaUkqs01O1gRky7LLE7dTGacZgrwMDrG
DKOKmt3kRNaGfsTYN60qCyiUkPY2Jp/BOq3Yz3jO72A1jWHlZB+6KE5tGuWbbunI7Y/LxqDpnnLf
DHStjU9LH9lGw9uZXegu6C/ktgpjpeJxvBQpxj8rXt6raNE2M3IgxT7or+wPQG+nYnmbleTJSNjk
NyhF/DyZifGnrJ4WDLw56FxPzTWq3GVp2sDult9mtXwFsvzWF2NoEYTPQU5WjemRrJA2Rgo3sk14
DPKux1jPp+Y0N8DHitU8ZGRmljS5sD8TLuovnPIimCkbVRRo0jom1c4wLyBFA/ovlLu952gL69cw
x6dJBhs6Kr8ygFerg2wA+qFRuyvBx9dS3GFYaXqJjfnqwI2i9AMLRwN3vHaW73aNeTo50wgbiem/
BQFCcsqThgF0bZYnba2CdGzlW95rpUesCcwOLKizNlFKGheO7Uc9PCrIyT3b0ZBmC7onLT1E73mB
vnyrM+v1caGQzEOWFJDU016OfNYve+/gzIMGEnmx3RbbJN4odXaR7HqbVXXY1WCYjF/HmG7ObF27
+MsYwMUrbcizFKijelbhoyFUBeuIsqtDDZwkEjVq6ZG5kHGgY6rAY7GqYj7ztuuZIpNzN2CLY8R0
JyhdvqZ+Y2xAtkxGxS875ytP1y/0yGO9DM+TrL5aakaqqUPGUOBeRMMOHU05TqlcH+jig8BF46Mg
fWO4nCs/jB7g1FzTz2O0tnmV+kHatAoGTngAQAlIEW9GVYlTD+LYu5TLARQGxxscLchkDZfn2THP
ev1bQUa0qy8zN/bpIDH+Sv7MbcEZQ9WPzh0qMDQBO0c8jONWb3+WJnfl5YotBkbhEwT1S0aWXVJ/
ewQ1h8FbsdGq6rBSn+ZWRf5sajzo7X7azEJnwMMjbxggIES0C5RqY+0McFrr2h4Hmji2i2q/44sz
go4xEzzlZUdREGG3+0mqmA9Y7IBOrfW3w5zdxleujW8xzdIYzE4xZiGYDCoabWTJXl/g3xvJ5w6p
H2UsEOzLuT1d3fno89J5i5UldKRyfgVrJx3iloZ7uSynTzVCLJ/iBUMKj3SpHfuLlohbRh3CZz5a
dwgJDluzEOW+6hg6EEB5wtWd+0Nr0Ja8wrznMHudBRm10qFFo7TegH7wc+hgVvQNzYKHCKTuaHCz
xp0bkf3oPloqkQ0O5BrEqy7qaR82g8lhhRz9AkAXdOeXZeCfa9BHqfhT9o57BbxNrzoBhv/sXmdx
HjAVCJsHk5pUNzae/S6yGtmP2g7mOvz3iReRJ0S1mVMJ9rSj7yCu5O4SWxn3j72X6wgmgQCPZMUF
tR3buVuvfdfzgFmQZiVevMp03lLQJ05ia8FoFN/LZJxRs/Di4Y/vgSwb1jaqafJeqi1iRki5pqvf
66AdyEctG6L+Gy0oNODDTtDFrZHuhnm4b/xCW7tRsSJP5Z8keyVhWjynLdmqoXsaZaJ6lnW2U/17
NMk7tcP2K6sk30hpzY16IHxltqGrQL+myrIRhSm/OjLFu7NiBorzNy8JS9oL7c2xdxcvOYhCcxXA
SOOl24+NTL9rvG5aOftpB47c67apjRu9ENFxoDuZfzUmIKGObjICZ+peuGCou+RCtshOLGY4YyKC
tQ1vhXNdto/tqgr0tAJ2h6c1U/Xu2kd0Mw4rF1vMYTExwdX39quCwUhpWG5qy01MPNkqWns/pvaT
UXN1GOxpGbHcOcSDNm3MrvOsoqT/Y1FzNP7yWmSUPDW5Gta0Ybj0+0lXre4ocK6TwxAY2ZPVjvdD
IO7Th3v4ORtt9gXVLRtM4KJH9L1VT7wC9LVZJwQabA8IVsgl4PdcgxJrXEPNfAy0X85Wj2MBTLS9
TYIUApFfOUBLKR1hDz1ZbqsULUXMLNqLvXZBrdHnos7VGNIVwFvDY72U5NDIVMwsFftfrtqApEg2
d15C3+lYp6+OVVxJYaL4I8OGhaKJrUOyEuOiCoWLaJJgMvRHYage8Mrew3+26t4/X93/5VYSH1OU
XtAUbJfS5a2aR8orovhHmCpDhzlv/LiPhxAn2hGqKT0InfrcJfcq7nf5d5x+FfsK+s+N568CIra8
wJ0yFPR69ugRUwD6wsVRZsx8o2TcUxKbNpy3cvhXS8IjtRRxexpJsecE7WqiZZiZswdE266s7NDT
vq7GjupWYmzDXJNrej3MyrWiLkP4HgLmJ/mbVRsqWjtrwrGQQfgVI4OwmcrWdbH+ThWgfxNNIGsZ
d3f+JB/X6Jg55kG7J0xrcQa15NVatR3NGkhcpl2NOcFI1MQheORFoeaIH8uetXdaFbL5XWtwE2JB
m/0Uae3KVmBTIYAe5IVd/4TjKCw1gYeCo0ylwYcf5/nb7PIv2YbpvPbQOVW2kLbIGbwKV7XA63Pi
0cQpY/6Ppqt3MiDoBPqbAQmEJVOBseZgjr4uy+j1Ccve+NpbL232llXfWfmhJbrFjkBNg3Kehksm
JW/g2AxvIc2+X5tpfIe/eKyaajP00XxqzUx9yRtiddzzcs/ui2d+vsdbdrQzc+C4CR1Q2LL6TtXo
RZeehFocKPkj0hT/6QS6JrV/r6nlxhzvKeKZLL9Oy4OZY3pJKj3j5FMSk1rXrRA8IO4RdTktd0vh
q2VP3URPgcbiFwQPY18jsSIvwSztc3YoZTBNfsNbOdNhU7ILNLUDjXo+PwdumHZx6YT24mt7H6my
uU+EhccnUUJVjf3CwgtWMa90AGAFmi13rziQIFo3g/Utmf8a7spfu9ZunAo5GavvIzU6eolBj0Mn
WL1gIi627E08thk5sRLtgp9g/LHS0CyDqCIYup+1i1nuKGWwlJeethBNeZGL31hi608+n60LasR9
QnyopJDVdbLyYGqgfJ2y7mOKLqOGrMKTS123sbqRaN0twmV41epbXALlewN6VUjhMgfp5FsU+vDc
AMVXJCW1ZZgVRg0I/T9tJEcPuC3qfiwTPypPHuW82B8LomJl/FUnimzC2djYeaD1u8k6DPFHfFiZ
ADPBI2hlbngMireIXI3tcwda3TvChG57aX1oaoJjLxNLLpgrXm4HmttKZ5BFLYTjsPjLmsTGScey
P4RDGefw28GeDzwhAbdRrWdX9kdjzMcqbfRAsUozqItYBAWJi6Hc5FbP+1Vz4qpUlhoovgjGWaco
m4XKgDF3dL/OSvVN79dvek+dTWdgBlnjsqF0JIwcqf4p+vvrV5S0GjEM7pPC2bHXIZS46NN55qSy
aVvPKSD06mT4GqK0s+1cBFIU4FKIrO5I8QgoUtTJVf1iLJmFfdPD0eioa50MqKvgJPYzHYUbbU70
8zoLXOrUpUzD8NJFOjHO1LGODvG/DVUpHNBZcLyBGornSAczAJ258GZAnWBQgIouzVEblJ2ssk0u
qCBn6tsT+66GKFgGZuD1GKwUqVjFx2wW+FcQpdF9tEAZh3BNMS7XCvT8hbPCrcHbGBXvxCLppKKe
hVW24LTTlb6l7coRRjxojqUKh3qAsCe7fLnLvU3nT7Otsyhsk+LAZoWO9E5kV4ITs5uAWtz2WCoZ
1wLxAxkFrGGmUXvXPss4AVbWBLGxBpBm6AfwlQAnQLOt143K/dIbBE31V9Z1OyNNiqsIPzcZ05bq
TTQ+CAmBoaUUWw4FB3bIimxEbWVP0g6KFzUQ61iFJjTjKGsD3ntQ/vmxc8Su0lbSVBgxW6SH2YaV
XNWIBDy/4u2gjqGGdY6svQ/nfj+NBgWfMyWzL3UUbZJB3yyR5Of3Y2yW+ANP7fvrzPAhqHPVN0au
P+QpvABPw/09cRofb6hHfgMtOCabFAUWXn7KpdADVZuMRvVaUhaiPitqh0OFO8ApAsoTgoplvo9K
DvzVBrKTH2mcEmZoIrQjqxkdVxQnkV/z5pWb2AaGzFFyGmhPpuCXWeRcXdFsA9pwnmZXqxNOgb2/
dO2mbfQ9T6ognjKPEBmC9ZH/peWfdHmpVSyE93rRavWnQUaReCkx0JaCbSU+N0ZNAznXcfIMKyYN
Rr3a1LiSBhxkGJhSKARAyjtl/YlNA+IhES0Yddo2En/MjGc0hyNyctylYmNXsm9Mb+zdeRLpmybL
6VI9z0MR7/O06q7l/YOorPc+OuBNVMMc00ECjB+NYmh5ntB6bceopH+ROpxqZOVJJebM0xa+33qU
nEzhlLZ4CG7ULsPxl438IArNk6oFiiemFKuExsChnX9RQVi5yKir6Ro0bhnhIeYitHaOmLbV2Psm
jeXqKgel8y2qcGUStI4xuS4k3MnxbI51s2X7KxuxJLI8zdLCgWskiT+19JYTre8S3SMU7ZYVVtKq
hPIt2IVacEVxsAMByRc5cExKzOiKHvpzknyK6tlw0oCTu1dZs1+at3vGPpNrNGQCoWqBbdhwRfnF
opSaF64Da2fGehJO8xIYqWT7smQ8VVpH4CtZ82Apu2PCD3m8P+pLts/hoKj/pInPSNw4njbnNHRk
LGutJUHSNMv+1NYDvrOmYO3kv4phVZgyjLY4YaMyNnR4ZhA3W51vN/WeaTqMBSxXHj9zjeFppjQU
DVAbsbujVPFQdscyJ1kwrUXMKYzHx2xpwNvj+Ifp1GWxFjawxXKI8NDea0RKSqHqtt8uFe/tMFov
aZ2fuOvBRVMXC6GoG6jVqk6jJj9VXbK30c4GkT7VSJQz1kYmPijOY36LOg4zNWVrftmqnKSsB92M
MgjRildzYgqjiu4wt/pyGpbhw1Jq5TY6N3hEkdvJL927MVRnKe8P3aqfrLg/RNL3RKm7ppUbjHMb
prkHiRItOfmnpZz2CMattR1o0EQq2fE0nITVpJAaN08ECp5Q+1lvXrrMDKph9Dv2ZWhUTHDOS/sd
ZwlpJDC6uJAqdvbTlVA3W3eWVEpIOMUEM1dANF7RYjgb7EopKCefaEmDFk6Y6a+cbzizsh2lH8OB
rD6sq+oO8RZPTXoWUfRGHQGAVg4zgTMLx20BY0GeKvat3nzYViZ2OiQ+CAcYElVhsJe2l2s61F/l
IMlAKuL6bI5KRdl9W58z2u4DW1dy//G5pobizheunjFXO8AJ+l5EfXpqmJHFjE8Pcz8ALI4tcXGW
tWFzr3cXUTOd7cBI8Ggr3glj0HzSO82zaIdhS/aLrcC33ULpjxqhBE7C10lCmNs26/4kDAzOI8OF
N7W+FLNlvvJNy4NoigtYWEo5RpGeHcjLHuWgh7aO9CPXMBCO9VTZa+MDFaouQw1hoVhaP9ahltqL
w1Yof42RGg7rUIn7wTkOxrJPQ6ECzdagqBqY0j/m2n6Nk22amLs4UT9HJPtjpIsaWQfbbDQV7aZW
D7aRdL6qCum5KOsqVGKyUbZDBiBx8F4xxjUPlV38Usi9HBrVmg+PX+EApcZOli7mRQG7bnY8+/UW
luAwtjMdSfCGVWLMgxUURm6gnBo68uV5kDP6spC/G0Z7h8pqVl4CVedoZKCWtRvsbnIVcqpr8/pv
lVVswVODg979A5bCTaQMo6tnFGvqeVE9JTK8YSRYDuSmFi711AUQjGkgmmkXiXvRX2VLuvTavWpK
74fdIG0b5mbPg0RlQJTTAq2vwH6rpCT6MDgpiersb4KZlcHmqG1MILLAAaDsgDsSG918Shq4bFJP
opo5C+deIPOe5QwugQ02XhVK1co70dCuF4mgbaZ+K8/NJQsNNNUkwWzbquuHNZwKqedf3N0mzqnH
OTd2Wjys56aFor/mDjwGZT5iRRu8KX1vlPJqDinmo4Ssu9A4jrY2rS66kE2P+5kyxgGXd6OwexxM
kCYtokmaoVVlWr7nUVPDS2MgpKd2/r4W7WXs3WX8nPr+J2nW/JRkseO3TbwcQbTLhJGl/Mm+Szuz
qb+ZPI59ZJpjrFgHc1r+pshD7Bpr+rf7IqfKrv3GTB7tY6mo6L+gGxA6NaOvLOwGVUP90KJ+jx8C
plQSirQwA+iCvyD+zWBcikMtmTa7U7UmLqCgEqVRuX/86v8ftNTqWDqyITTZyaSR1Z6REkej8xFV
QkPJqhN231QjKWM5V+6DzONMEPmDNX+pco7tMKc8lZQ08FQdSmq86sVGMjvpPVY5uUv91ujozbQ7
BkYodOdE4dwjFPIXM35Nsu/bKZHMt8LeckAUNyWS39CK1KAbZ4332VFO46BuChn61hrpGR0ean9q
LF5/pgSXpfuKE5uFj9DTNl6iZ+ozqo1l2AxUCrnZP35lKhmBxdWJ3IdhpDW1zC9nejUlfbrjtddd
MWnOViyK/TrJs/B2gKhCnBwbgocBQQm9gRyhmi5UB29Y/tQFXbJwvd4ayWDz5PhSEeBm8gWSEWWz
QTZDMuvbcOXOoEw9G671nFK3pFrJjkdj/NEwC9DtufvDeriER6WNqdIokt3q9M3Vyj8YYHhapN0s
pXJCrWvNI9rkCjgRE6raP5kjQFEKY+pg1Gm1i+WhD/NCa59wGcVuI5wV1oVNlY9THbCijHsyJT/W
BAeVxwvR01ZiNeH1tGvJYUCvJXCK8zelE/phqayT1aTltcSoy7+Zw7XJEP4dBRmDe/PmICkc7lFG
/K6uPZkYLKiWdspb2Q21i7bqbAqlQwcV5pcO9N0dipLTRr3uUitcR4O6zNLWQlx4dRCvZ6x3d4nv
dVKUP/FWUVMLMZW6vJa3FPnR3I1Ls761dRxOJYzyVLmWcjKc4qSnnbxmzpbQsvuWKs0zwJyrqs+F
T+/mui0w6Hmthg1nbjiEFILyBi2lgX2SreXFmRT1dN93pnG55z28ZFFafLK0bigdRIV0IBAmdcKp
Ytna7CRCal+8Fi1OLppT3Vr1qUD1CMY7XRjjbIYQeP8k393YOaN27oWxbbri3zImJ6oh9mqnoRfd
v/jxQcg4JKhqYSukYxvpn8Z/VVe+VTQRM2UtPLoMiE9+6LX401iSCMrsVrL0R1rp6gPWgkBnozVa
pAxWm1pirbKCZqBwFg4NZoexfV9i+3UuIBkZU1uEPMXpTrac2lexNRHScwtq2rQkYXAXIFDKLu2z
HRD7+ZSU7eRR5PizFJFP2ZgHGPpFZTdIMHHTDW28Gc3zxFSNL+VY36vJfs7iH2oIthppEJWovRtn
9E0Uj4BwsxmY/au0cxmwKVYJ8c+sAIPRqkEhRE49XLMg3iWKHLngMSZfbxwqSOHbt4bFiM85NsM6
hcJpbDyt/3CFnctOkV81NhyNIJIQ1d01ZT/eGZgFOopEJOLgZpOMrjXnBDTmf/TecZ6SUaFbI4js
ApMRGBCdZiASzhQ0UYQYVVDo48wz+g5jMcfwOq+vBOMMj9NT7UrovIWDG6GxqJGuMNtlUwiTLmqk
N7kWTLjKUbBVpDggdxjE6w0iSUbM0Fd0FI66VN60rKTUak32i2aF08jIqChPJWmxpkrVG48chrID
ZH5G2E+mgbllzGoWG1F9MCdTmI0z7sPdRcgyWX0Dig2vs7XN7TE6N+PwOXMK1wrtt6xK/erIazCP
2uB3M5ZUK2iXUgo7arPfOrrV1Y6picTbuDJ754hTq3Kg8BbEykd0bwQy/+nMB0ztY3DEFudlIDTd
VZfGN/WLBeies2xSHGXsz4gbMel5i0F4JixUcwbiEmlL1Uj2BsOLLkp/+pr3RS6kN+KY5aGXs/iU
X2mLNKlguDsR+j9D+ZXOK8hJ7k8zSg7Z2YRxz/AoMi8sBGensIvXGKRyNtkEjauUYz2Tn72eWfXG
aaWnZaUQlujyiuK4krwTlC3mwOd2JfQol5xu/E5ik+qoaTV2bcfhuTbwY3VNA9VcyiQQuvkFydoa
f6if+0TioYNG5wuTe2UX/YbYlmyOXRr3hXwp2+fKxCzdfC144qWS4vmM917lNypUsjcz6n05/Wfx
YiS5QaXw82I4xBAfJ8G10rFc/BExIn5Kuj4iAzozqyiS4ToymMqxwRk8BVxVx+/3nDQF2ozExriR
0vu4kZUKhG1VeVkr7WpDBCodELHhD1yHQ0FWHGGEG8ks3kFRu70ZtN3JUegFq/8KW9tSXuRVK1go
HDqFvtOKiiaMUbYuXTY7x3Jj6Tx0nCTO/3ZcU3Y8P6dzUh4xfWEAqakCy00t+RtHFOqZtvMK6WPY
rbnCNqi3/JLCyj+KPbi9jl8iMXJibrgYEt2VOI0koGJKGgtzFJ04Z9B5ifJ3uuLHZ6nd2PE+cgxq
7LnQzTOTg3F56wrrpmeR5ncl4dfWkH9z1tdMKyhMnfzOiD8x+O3a+Bd+I2YGytEyBGPliwtWWr5X
JtV16tJ8TOM4nVYpoBIemmUXhdTH6L7q0DrM6Ix6LspsoPX31qYvZ8lbzVY8S9GtqER1VRF9jxIl
JnqbZWF6IHO4cENFYTnIL72cvo5aVSCREdcZ11F86avuSx3MbDaQaXOJcSHA+rez3WAqIJ0AECMZ
pfPnuNg/CebjS9O30VnNGWE9Pp8mJBMmZtdhW7xIU3sc74NQmMAgcOXps8czs8laqn0e/8nNv8c1
OtyU0dRg4cBpf3x+MXGRDIIFX2noRaKi9lJGI6Fkm5FE5ADUlXLtmifz9R53HlOH8CIgoKtx5/gP
Ujb+YcQhvGxY0IG7U+fkDDkaRvpvnJPdjucb0ryOX7Rn8lLPGg8WDOLUYuVwcXD7mMI1NEAH8MBk
yEqgVDw7vtGQxxn0w1ne7OXVyiJqdFiA+X+ncArk8sFbT/GGZ+Kj0HXZ5y3xKvnJsI4Kg+KGxm5l
YkaTvWM+8GSbSjpnYq/P4eDezFGzM6wxFGLPcp46JnIS42KFI8jYI02QvakmWKaOP3dzqCXY91q/
RoMzvu9xWX1gbtajNDYLXZIIMAzJYkQhiaLApb7U8a+mzSTg/twV+IFWzBgjqsI4esKlh5DkOMiQ
0+qlPzRPegrk+/ouywwMJ4oibFPZX41zQitvu3J3SAPqz7G3vjBq+e0S76to9C3+0KFji9GlPFM/
WCUz5cRs3xXSm4HuZbPdEiSl6FpyO6YNQ/dCXomfPHLBKyBb/9bcJVn70dd/B0diSNV7kAMUQcMh
pxZhnjEohQtdhitPmYg+HJWxQ6NhjFXhwJv/PQJLy3EVbidBK928YkDtN/cKMtyuXHGZP7DI3+eN
PCZ8g8EcJ1JfaHDrphsOlor5fS4GFHgM6cpVIgbf958ou4ysa8S2HTeCl7co6nSW3oVYvU392XgG
nuoO+rthwozcSRbXaV5unRhfSfximbc4H92JfjqlfeGVpHiydpWmA0HceCtpsNjmqmfVlCMQdfof
/Oa8hQN5hgZQHp3GdA7Cb8z3I9e2MuyVWvNMDAhTC7hSftYpxwRvRQeMn2cOk1Hh1WzlzPw36k2o
MRMYIZQUwZzE+U74p0szksv9fmJQN/019T9a/K/oghmS6/w69IxZpZNd7DQcnuKxTfi1OFvz9wh6
lW0NS2p3wTHvms3fttobdhEqOI7YjLoUjvkqG+rO/spAOcww+/Lmu6OADEsGxY6VLyk/0BzwzNj+
nLyOFPZIq+mSLSSHJvFqgv5q+SZQwUQyYzuBCeZ8ReaHbVOowXfRO43cFeWPIjQLrvh0wkn20ym/
+cwIwyh9qqbZiau0CIGroq8wowqxhi/G6ZsmNG/V6KDmO/BDgq2lDISBmcHFo1VsNChGsp8Xc0LN
ZIBX49Cl3wgRnoFKifsqpGUg2VZ2UoZG5ZwquRevKvWVW9pZp9BKI/szat6Y0mqY4Z/BneDMbkcO
Q+qPujq7lbHLjZTBdFvTwZ/baYcPfn5VV1ULSlSGDZ2F4HZn5Q/F9vklHfTuZmtGMBjZF4yk+CK1
0bjvZoaLgzkcO13f0pMn7ViMT33i5M9ynuuMa8VBbuf8OWtL+eo4PqbmFqAJTCAm/Rg36Y9r0Ass
azPBPnrGTJg+Y1jcqXGMr6+o2qDV1+S5WVX5JMnJhlrU5PnxYWQHZvbMMOJcyEdTpLS303fMaHR2
btTN8KjiofzDBpg9phl9FROBQu49dqHyPGwVhJ+tMav2JbHVhreun75EzJ8YTZJ107ara2VvVNrv
2kOzt4aOlrPEIC1AmukoE1b3VWYnHcG61zadyQEu0XdvZudp4EJlSl9s4kk2j///0MgRNuMkhLPX
/vfpx2f+/wf0exYKQNDs/f83eLbjdkEYRxHW9ON0/7DOxTaemnX/+FQmhpQr5/4bc5Wi66r5x+OP
DcSR0PT/RVNXM8iM5aNmGdPCSmR/zAv9QemkrsfHb7RrKx/rtPpqk6j1QO6UWN8Iw+Hk/ajzWd6Y
utWFipFIH82Q3kSj/UvnOD8oBlqXQ4fuxlQmrE2dmX1S3mL4tZVbnsH85g5qaz5XNyu5zVQ5ZdHu
RbtfkvGXH+HTaCXrvTqP80/ZRD/xSEMpD1B9W5ylZV0vSiV+dUv0n/24bjA7wBqDlPKp8vSfuu5Z
H/SveqEUcV6mNpxtiZd3QWdX22upRc+TjrUWPU3sMwmRgohnc85NZE9TUiiPQ77M6RD6K0wBt02R
3DFBcV4zB0Y1Wf4NlsDpQ3UmCsfqvahxV2Rjw+ClEWdc5dampW0LB4T6LDt5+zeT9SCRE3aIs9CO
uURCSc2VS0UtEbNmx0BK7bdJLX5mMYzPgAwpvgG0s713kz/hiFifkhhF3RXzGG9J86nTs1TCg5Vt
fACVargxRST7KVdRzjQnbfYjaZENtP6tImleNzQ58+GWIsuO8xV/MlutgAhPsp0nwox36gX0DUk7
mVbQlYDddL8wtKM+jLT0NJG+6RthHx8fiEyhaKit8CYsuw856PFBilLUGXt9QislShUZgjW3y41t
1EMaV++yEZmu3nbXvCrdHJg1/n+UpccXGwUqCICwp9UpWKsff1dR8I1GS2kY/PDn6KLF9lll0qar
JBMRQbdCrGE2qwYVXDmisZ8frVaUF1zFXGz1oLLtlQ563SlXizIoueR4a/XjpSYn4YuyVwJmO7Uv
NXgWFPt77njt1DFSqPHMdks//lYmg/Gut4h6p9c8s4oQRBJd0zOENlu6P+zX6je+/9fjU3H/7PQb
NEPtWaXC9GZmzU/NKPlJTCWWx7Kd/8fWmTW3zUNb9hexiuDMV82zPMVO8sKyM3AeARIkf30vKvfW
19XVLyrbsR1ZIgGcc/Ze+4AxJt3gHasORZrYb11RQ3JTGc6V5VMvR2Pb+Yx4H5+mXJf3KRTnpnEx
DjUgpBM6qq9Bt0s60lCl7kAb4pq1XJr/ZEWWPybRwgklouYkAnV2pezuGZD4tdnom1GhUpyoN5Vf
ojxMYcyUk/8Rl7OBMWVVDDSvp16iMxv9HfpMg3rV9K/2YBF6nzigzqss3U6Wdl4SMrTW4FbYgMMa
sUSgh+8yc2gM9f386dWIjKtKsyHFf7LA2+B5pOFUF/bVd7DKc5TCDdV5asmUtm6EV9vXx79iyUMY
MfRceSHhV+TAkuf3f/3c48PHD3NhPzmtro6PL/338Phdhm8bJ4TMu//vjw4iLLexbJr1f//x4xs7
a7o3cZHsaxXvA9/5Wecoc7G0J/5WG+SexwyjoGgQUcKLx+Bet/dF4nWfpXPrWLtOj89qn6C6IbKM
AzMIQcZk8xwnoffkVJfUn93nOhLFwW1oC+CYt1+8PmA0307ZoVfuSwU18CdR8GLTspKtOjvhJFvP
5fMg9GJ7/zMXYXhL2lAh4+L2hwT5m0pSnkRBR8mdlQTrnAOGCn9Kx5hOfX8l4DaBBmV7jPRRaLDQ
o8Fti1+dw6HeNa29b823fqESC0XjrRHS2IV534Eap2thWc5GLE0Nmpya7AwH4VOsUJHm9to2o19e
li+qANVeZJuWq3Buhm2HVe/UG3Rf3KmNNy6tnl3QQ/32Yvs7WkpSdxP/gkb3F1SWaI9FJMA9p75Z
EcZae3DjdcjJ0I76DSIs6xgI8tnTpGsOVtdeo7zr7ulCYzXnbl7VHYioqaPFP47ufXTq5lpb3SFC
FraPG1RhaSwRq1uodpr6u2KJ3vkh4DG/IQk1TH8ENjpGO8+SI/z8qOmGC04D5+LIKl8jq0JV4oxs
Nqm8xV0ZcpbInrKau7kfkOc3dQw+0I07DjtueY2IsKnrKEW0uCgStMo2iVSc4Hy0rWxgBtKfZGS9
ASeWBtR1UnH47YJf9og+xPVofjPWPiGkCgvGHUL6aODT8FyQZQwLwkDVUX9NntHSlDQ0oaGyPlSF
fxwGioyqaBGlxq8tyogVu9Rfq7LfEPpWu2rkPI9MbEU2+SopQQ364PEyrOGH1m3FSXb8QisaLglB
xTcXV0KreLNw93M8ttN9KmZJAK3JMFmJTW9nUM+wkbDNmNNFVuyMmbFElS6femNEG2D5SPmKA/9/
n2PVNTf61Sozci3N2d2azvBNh8iROGkRfDuj1TGG7LNV1rxmle5WDjTsTWZVITb5FIVJY1ybCbtk
p7Vzt3pnG/qS9iHuvHHyqueREvsmJIOj5nkIk/Fu056Cl2icCYpuVxzarAHbPl131vm3SvYJsiCs
VlmS66vI56+RhNp9PTAuHL0OZyCH6BWcYUJv5bgrDDd/Mo3us2GYf3TEXyTR7SVvQnW1cBD2ATER
bZT3l5LGxRFlGlbZ6s1yXF6YkZGXLLAd6D6nqK37+0zmlyNLE/Cg+b1d9kvfTm6YzFdgQn5GDfvX
aKA70INTnytqYsJ36FCk98JJXs0hLA46jZnNVtlh9NqVAGRzh4Bs+Pw9HYMBni6FtePiWfE0KWNb
y4vrlyayIC/0WNdQKR6KBRTXjYzgbBarXW5GT7EDaykxCMRQAaaXVsoZCbc/XTKPHX/FSOSQDtK4
hXN6GKSN2DhS7ymn0dUUojrw2OJWMdU07JZlJ+jOwUgN0RXuoXQHOkq6LbfIlw3KVa06ef7RAvxY
twb3cdZU+TaPAM53guasN2J6GrGjdHTRfeX/9aLSvCKPr5m+i7z/wwy9ZFI0x6mxJdWOPuBskEyZ
OL9LnRUnpie7JCf+B7jyue4RcgWFSOEEyHRjxXW7VlRDQdTjgovAfyO1QkRCLzXtL9XkvUStHRBW
T2ggdWqNpixZuwO+nLGCggGKW+xmlMd9K6z9OIDcRGkVbiuRozeiKolpzpgC5ly48A3b1qVuntMd
ng1Ca6r4iMDnWvgQmojoztAoQ7FOJYkhbdh/DFpvRcsqnvivJdz+MWJZx/l4VJ/jMJlXOdkvnHir
DwJW6ZmXsr09Pq3Ed78OhgVbLiid7G1BZEk5huqZqG73mnuItGb7bai1+647j85LWhv7sLJOTNno
xuHM3KREQ1g4JdcyjH8gIMJbHUzf7Syk9yqET8Il77iZ6J3lfwua2V0lXXEFOsgNbY2gyDsHYwm9
DIVIrtFczGYWkoM+m5cyhvivwEcuM1xa9Kn01kGSs4+U5RN5tHIdjsF7pSmwGbQ6W02roEyStaKd
RhZDcHSpBTeWIsfSAsKCoQfnZeK95bFf0nTQX1NcfXP7hiCS6nPIOsbpNGdXaAjXRdpJZNsAmM08
5tpJot92CZnHWabRRfAKL1xu/JnY2n7aJMi60b9HdFRqauTqNhICfB6H8Jl0vF1vfLYsgQSNu9Z6
Bi22qqCnTZUnMMKOd0/a3lNl+9sgw2CVOXRBBk3jZVTC2rAwjEKuKmUS8Wzsa7qlPoCLNVjpI9b9
u05Fsddd8iq8+StNBGLYMOg26JayzJoO3M8HlcrxiI7tRXS/QYQVZDfQpoC4j/fZoUbXS5bCmFiQ
I/A/1q1YyakPCAlhdAEpjXR6ZxRbScfiLrrgA5N8cGJHGU/SmL8ZYYwMF9Nxj6V+dsMBL+t0E22J
B9Os0E53EHz1nMPe/umUk73p6XWY9Q+vCv1zkk1vVkfTYHLoF6UtIOO66f86VjU/2cSpEVm7Enmn
T3mpmp3TMSMA1hYdhj7nYOHP3DuhfbWm1H82MhZUIzrXZbuwkSL/Kc/a4Klpx79B2kbHdPns8fUZ
M3CJXKIb2osfZgXSbBbmQtGMVNn/PDTLRx7utgFPCZ3irNYsqiZcvgecL0tiNJHLw+Nrj488AiOO
ligYRI/lSWamv560mNZlKN+MVPRbsqw/w6YInm3KE+g1xV0ZKCpsOR3ByfSbYGiGcy5I46Hwo62u
xQEOEmJPcrcP3NlE6N7yxCzOVol4lMEKH5YRaEGX4SdS+cUVkgKWAM8y4FulFZFoJrpu0pbXunfw
QFm8yBXL78mL45dqhMRRDn197nw6ZVLDYE+kIa+1EvL6+Chol71VcSkGtvqO8SD7YN0/EKUTQsml
n4NsoN7o1s3eBXeNw/1kM/z9U/L8OQREXwO+GzWe58CfzmUGVX+C91ORzjQWg0Ruu3wdw/H87zvM
UHcnM6OiWHYYVPb53ROrWSDEoiNb3P/7ch22T4UbyNP/83XwJy5tPQgXj5+eRr+Amugij+mtD2cR
bWbdB67HZcxJd+zxZQ/D8j6CDLcrIuGthQGxnIrPPD0eQiPBpRGZJh1Y3lMaBY/Hx5dzWWEJaHN6
inOU3P57KOc8o3fHnlSGYUXkOywQc4VwKT92s359fGPklrx1siI3rBOXue9YdZcXPoDKei5bY/P4
0uMhc1uAhDkKMcwtzirwAtg/bLQJnfNsRAE8goZqjGZfV6S+uUhBUJ4638qsMS69x35cQd777uk8
Wk/2HJ8n+lTf1Rcu3fFqhwwr4+ktigz5zulT7oQRfVn5oM8IYWpyvsX0ETj+yBgo9MAi8unsMS7A
GevfIoAj7xq70FRNyJC1fZ0CBKn/vguzHNoqZjxN/xRYBAESSjAjpidNRTQYsWw94QJq4VnCq0df
U6v1YEBmrqao2GdzLL7hQOVgzqHaoUKIOVfd84zzXYim+4dER7IevRK/0QCgP/Hi3ePrM32efRgS
a5LjH/sharXNGdi8+fWHidvqEqTd//2gFKSENHHRc2TEIT3+VUzm/34LLPpiU9oWw3iKJUplfvjx
a7q6ujsKi4NCHdkrx6flkRN3HrlYsv1ab3LOl5eyGvc4kpGKR1Wyn/xyetbLQ0T/DyV9vhs8lyTl
ULnPocY34nvy2XOZ5xMidtRm9RIGi7toHvpVrcZ6W7QhvXLabRs3nyTvpjP8iuVH2vbRZ1aO90EX
976FKzOTpvBsFTLalh/S6+rzVEdEh08CGWlgNs80QugXuyg2shGjAfk3/u3xQBHT7QMDx1LQT7zB
y8N//1qjajbnTGMj/98f+PdRnwybJGIR++8fSHgabmGx8UmkeWEZSF5mVby4hq8v/fIZ3Y7uSRWS
tj2fPb4rM9m1FbIoWi7Dh5MjWyqG/tWNxpqODeYKTxCLE/ZhjkuhyTcZDsYNysT2mIT97iEgejzQ
+pL4QsdxbTS+eWSuvdb+DoaqusMm/xa0dXZ1U05Pfjb0KCxgJMyhe+GvLgmEttTeKzi/Bt0i86cL
YQwD8OrBKg6eg4S77SCwZmiHyP5sN4PP5GcOAy5vnbkM1Su9091M5LxG2VSkGSPscHifTWvRMJI0
5G8SnauLVXDrIib1r0P2NBp/KCzNPSqNYh3m+qtQ9s+OfsPOAAhLqqAF+ymsvHOI5MTNuAbURD1K
iGZY5cFJS6yQLeKlYFQYgqEjXGNScoq4CE5Ozl3WmNVzxsEMFSYHdgaqJ7Trz8oAKVF7I3dINy7D
sB4LtsNGl1ttfO6WjAZHcTmUmm5GQP28giyQnnD1/rATsC0U9PuAaBPMbPRVG/WHKX9+cNJ7ng/Y
NijRt23g15uEN3cdmBL0P025Sxx+xNozDwnnCW8pSeiffJJrEUOwsOMNoD6Li8bdWnYkXoaEcUXf
5r9TGQ9vASOjzEs6zPwY5sxJWRcHb9i5whJlJcF0qKev1s+OkRl2p2x4bW27PnsWFjAlfI7PRb7u
M7kLzBKxlAz2gyTNr24CWmthZp5EVr761MRb3nB9oH7Twn1fKLJUxgMZyEFd/x0TySh/FgxRWvVh
UuqmQbgosU0X2OpIrEJDAlZmV84JzNea3NPgDNaf5kYFNkKPTnEWMQqDnvAzNqBl+oCI5UQw7lqP
7cmXbrCfelbNWCdqX3V0yYbyhcWh3cc1u7shevdb7chjH7dfQGjqVdHA5Yo4/TJPMjisWfkvZXsz
hT02eE8jbMuz1xyw/MnSKQowVkiEdZjQpglHg5zjXZSxUACCK1aDH+4gTvBdI2LUkgW9Zjax1w7h
NHXB1DBID1OBDEvZ0XnyvOFA/mnHMWr8jnYjZxZum7tGaPyH+XSg79WsoJchjG4n0rcrWMLMddFB
+dkeUpt7rU0HcAUWkIyOxoTecQe4GbGOKf07GTXQUXyRbU0R4FnlALdGH+TeZII/poeSs8U51z2R
tY1oFTv7zgWMhUuWp4nTxblNmmkU2ryVIjtrF+nqNHMyN0HFb5tlR8t8unFVRUqm6vstisR2zXNp
D7YuLpR4xXoYTGNHDuJuTKF6Sc4mdIlyGyZWItmRXKuq0KVGz2TSuSAb2m9zP+GksmaHlxXF7KRo
ffrX0qvMJznlX12h63Uv0YdUyFW51/b5WJCPUuA5oxI6JMCCr57nxVuaYyQlhCwafk5t5vqMNgzc
aEbjEqObh3pf9ZxrbPSDRgY3hEYW+kFVBGujU9NNMhHP/NlgQQAbSfl1mHWEUDaRqB3pgj8Bvq3W
naXqfZ8E1O+TeG08JsuUFxHtx2yJEkSEnwO0HR0bLJBpXF0vHy/hQCmQatzHKC+fDIJEUPiKJU+d
lQepD+wgJs5oN57HWv5y2vBHrWbi076VAnG8iwNk5cGIcMK3pMH9l+dhcM0q9VFX0GH8JC2vsR9/
6tT67si83lsYJ64zi6ugRnrx9eJVkijWqo4gA1UU4ZluSXnMzOLSuhLMlxnv2RlXkjPwD6DFP3Eb
faOETa/O8lBz1gZ/G6yFSy/NtkC6zDQtumYi3NzB0AQvZ2eViTpCUi+3bn6CDcNgv4qxZ2h+I8zR
A5hRaK1mXN4dyAOmIgQ5jH1A5dreOJP/223NP1kWxsz20rUb5h+G29ZPgYbtkSSkhM4fY4DiSFlw
kOjgv4TxAQtmc+IkSWUfEM/hI74+yJY2mKyNGnXr/MQ09peAEURTyLykE7iHycR70szxUzIBaO49
yTPvJf2ISBrHpPwa/YtKRHuLPYm/GKZQqH8MokViCuA1JgUu7KoMZD1y7K7OsD98+NakkFXHi6IM
MVUdS5yOEXLZ0LZ2yVyKQ6mCn+48eadmOlSiHqkWl3E+LV3HBS2cLSShun3LgxyZPIpQiSxMm+d5
QDTTL/oS4tTWLRwX3k+8CqZBz0FyvZowZQ5mXm9aj5lfzNxr1TmSoGbdXAmuHSldlL1WIbbgKuk0
lmVazwvzIi04skcdg0ryh084+sNTY3MQNo39SDP1FjH8drjjbw0eKlFdxjayjpOLIKSKk2xjaMc6
e8OvpLSba2tKMhGkzjcOm9kG+5K1ChL/msDyPSnSqQ6EcSXI49st0TTOJjCrj8jrkD5P049eSzoy
Cb7XARAPDqkG3T6YN7/PUSIU6W/0TMPO4ejNBpE3TOKncmtSndKkysYFT5DArFf7RnrEFgfJX2VZ
Cv1vV+M4wRWcGPD08kCu0in9W8ZZsGvi8SeVgTwuPW8tFh6m1zOeKoznGmvUvlc4noYhHNYxUKeN
FOmzcs2fDgY/xGPNW4E9/KJ1tUen8is1x094GXujRugLJtHadPjZUVgfi8nX+2QYGopuuhXkE8HX
qI+yoCcqUJ9vq0S4eznXNj3/CvB7ha6vGfmbQjSrjB2NT8NI7IOReu5HY/qvjZvhZakNwBmDUEfH
9Ob9sMy2FcqmXRkH0V3YPvZmCchXTWI6SDW/Q+V+EkiDh9hR21HnrPNKLQxKEtig3m7pQDPup6m7
UQ2xvkO2SROyWzAwPbdKvnpa6+OBChtggybQrhCgwnzeb3aEPdCofIu0wTSHX22B/D+mi03x9LYe
ZOyc/ULC7BNbuHf+zTWC30E5O6tGAVNsW22sczN4j1o0AGljACpG06xpsrwMFez+OvmRT3q4jbih
ac/Na1wl4szpLtihR9t4cKNp8nRvJmYg2CoTrsXpSZRZt/N1iXcbm2QwfoRV1m7KXDB+Ah3iM/5Z
ddb8qeN4WkXyY86QxXl5DuWi5nUb3J8TDqUdERDd2tEWXv/cAuij7e2c9C8zYzoGbF6/nuQykNW2
vXLD9m+GyWglvOZPU7MMmAp5cfdp20zOkbvLnUUmEG09LsPMURejzoaV7TWI5NLEP9rdTgobQLyX
3JgufiFJnLeKk6Cd98klyoKjNYIT7sqgWbkGB8HHgxP7xVMYm38ai8TLrqNh2zTvtTH+gbVhrJ06
G3eBtPYWqeesH3TEe8tAVVqnh8hlWbbLlGFGNmBncN9TLfljOIChLq53c/wn9VR/HW2DQ6jJM3Rz
3lMkrfsCra5VDsa5YKIC9YgAtpnFu/jt6GhfN4JjVFJ9OoP1ySkk3WYY1BmNVfo81Mxm+vSHq+fh
3lFhkCgc7xzDkeewTy+w2QXiOE5UQ6zJBqxveiLDKO/c4Y0WJ5PieNr57hRtK4gY72bhojuW/V8r
6/NN6Vyrrh2uhoHannqBrC4DT9+cXjGtzxtUVBkWBXJLkIpsRFEGqFHcXxnbA/0xGD4Br53d0vYR
o3eYrQYaTVbBEFPHOATFiBR02pgxOWBGi/zTqPEdVh2vSExJjst2E0lMPGErXrowsbYM5A+6jSN4
3jAX7My4Rj7bOxA05lhL7lX6RTbfzECeQ6Lv0gAGqolNSlImsMSv/KB9ZS+Ao0gSLgPz+lVEDrF2
GSEtec1cn1u+ppZCo0opajJRDYDMVWBtZC0we8pIMDscDhSMDA9K+rEW607ncaiVeiK60Qs/GmtQ
u9qYCwhf9jHpMVYg/AGIm3xFKaGDnmqXuGuNWU1N6kVbYbD1p2EfliRLo0ztr21YohkHGuZXivn+
8sBY86dnFe5eZ1ypC32C5dt8zWuk4cnMYpWDiauNoOU7JWut7HJcB/T387G01p0Lew+zB77Z2XWh
bIThvvGbYO/aePV6/yUeYvP1AUb7R/vOXSa3TlztSEJ0954W6O8mut5Okv/2oHTv/VAf65iJb7Go
mmvtiBOxBC9TYU//k6PlU08OrbZ3Dqry3PbWA5hnUKNeei0rrD/TICBHoPTuQ51tvGw07n7BDpk3
dvEet79GMNWvcSChEkXA64ArwmWyObtjG/BWVWl7m9QMg+e4oBEyLNFdgjp3r3xkfZaWd4tg2mJI
9s5COfYqhjSjm5T3rgDmCnTkzg5W0laskifSxX5C67uDkXdPmtp8EZ09CJe+MuuNjXnlTkjlH9WF
A5uvfG3jouJekPL18V1uMo879EXRucL024UG5WSeAz4eG85dRnZ/YN+mwLg9KIWebZ0E8whkm0Z3
fbzoD+55aEkEfHC6iB6sDQhL4fhUJTSrl6TZoLfNfZjCcYma6Jk1VjPribdVYaNg8o1zl+cp5AIG
Pm3DTNdr2puSsXel+byEAOAkW3IyHiB1WjVrx4AR0bpRvW6tpl2DVkN90iMIX06gHu5Ul79uzcpJ
ebwEA3SkQWvZOmejSe+xdueTpPLsG/JyDDvLrlSr9THCKpE5fSbWZIkW23Y0zINufOvoiQivSSrd
f+GntuNenM5gHAV3elWn0buom/kyo1baizD46DI1nVLXo/2XO8RoNGr8x6jUIYE82AvpxLHrXh4f
RQnuj85ryudR+dvY8oc3vv1xEUVkIuOa4xT3eOhZKKo6W7VQiu6WDF7yitzokO7Dah4oZskyyriA
E8lU0m82kYFAVhnEnnJmeRaYjRjUeOYrZhDsZiIpN01J8VnSiT/PSpx8E9XpjOv0OHch0CdsUwGr
KZadlza0zXdnno4jrki1YDdTg6cWMyGYsCKsHtHHkAqnnalQgZQWumeFcBcBdjJB/F3SE4ysh+iY
L4AtfxK70cFa34ZxiZGVXSUdCZKMTaTUcfbrH8/Tsv/lADzCANI8FEhhJ3U00RCR44SNxHGyTRwH
Bts7x+5gSH/gyL4btoFsjXvwunw29lmMIJrZ7pRNAEaRM7Zj577KKXgL4U7fJOdEXJzuucE8xJC5
2fQ9rRLMsSMF4oT6ycDc4ZRQYkzSq59Q8W+4EpBvLGGY2cyPu3aWfjUp8ZONuxMRSpnSyPx/73iS
JiGFEPlYJvtEmOXVLW4i82uMC5YQhHrrWSfgJJzwb1PjC+ZIHp0NsrbTSTAhLSQiz1bAe5ySeNjN
pADSkanLDSC14BBgFnnnxEObdCQ7eVU1doW+NZv2hlnN+7TRb700T4Ry8rxtlJujNuNdxuz2SjHQ
HVKzPSrZE3qhoz+g1NZRuHokW0VJDGFf58EVEdW0tcyRczC52c//Ek4GRe81IM738WDaE8h7IjFW
YwjbqDDTG2dWDtdT/MJOAr01mm02zLA4/nv+Rly8m85Ly2iEsyUCrTBODy78102iMMmiEeBdlIpz
WZIVh5HkEkKuxRN662IHW6HbVnpiGekMFHWdOnjVHD1rYE0lHmR3DsUn6wZDgdme9nPg/umVbXyj
qQ8EaHm9oDIXNI25hi3rNUxr/zknrCUp4qNF9MgKM1mLvBs/e5g4WzstEBoxs78x139advCjikFj
EQR9tw0L83lkuBxfmz9t6OAu5zJ+erzcfj3Iw+N2xyvM0HFp5bjs5A3zoW1kMXZGGuHT7y/x0qEe
bYLg2xy+RlOfbIQOJLFUQJH+xSfT8QL+Lw1//29vixCw1Gtc2U9U1wnxg8jOpeX425y03V3u4qRp
GGxRW3vtweCfD8iOAZfAslr3DarmfHb3YYEvciWM7DeW53IHiGUzUorPyGm7oKCX0Mt5X6IqfiuB
HB+nJT8JRC64LtPcDJib0OSXT+YSSFKJjhiwJfniX+r1Y5HGhmWfdNDsiJe3bo+ksLDDxzb6lru2
W5cE9TY62J0yNkYqh82MLfoeSvGH/x3aKq+DSZMH4EI0xt5mnmrxBtiBbnJnD895XZ9iLT48GqbP
Ro8opBb6c9RJcirpLCj/4x8k2VnOVnNahVetCDnHkBviAUaeYNHZ2QE39p86hYg9M0o0lQaDydAz
vkFYbzbacw5sMl854uqPeaKPjXWDmBmEVGBYl9W7sxBwEn71rWZSohY4+oyblZE6R2fcz0TP2m7N
Sa5N60uezdOvwDBW/WRlyJO/YjBo96pH49ePsX+J5Ii6ul84YZG85D554o4do8iEBwXnFtoVGsc2
4D/Kvlk1vBB+bDJ3Ke6RQ50wbI4pq+1ejs+PtRNfEFOGLAMtaBsYeWbGsQAXnqplS7bSTG2q1N0+
gl/HFCBUUrm7f9ea1eO6Lh3np7eQmZvehnZTKnwoihno7E4YxIxQH8bK+tmnOtvCvCB0oexPeOo4
ZMQ4uczZdk6Jjf6jIZd0ZRt0lrI0/c0LbX+YjqA8a92zgKjT0PM5GpbbH0yzwkyfO2DtielJMCdW
VmQ9VxUxitLq6ufhUJkksBiMJbYEBaI06J2VPSt6DLZbYUQ0jUM0UCnX2kDaQtl5aUgMgaHHfTE6
5rDRNngQf+jWiBjGmxe0Zznsi9FSdzIOsnWbpgHoak5KJX6Zx6v1WAppiJpfhWNlm3BZGSJRYkHw
3P5EcNkfx8/KbbNwKeirDOhbZ+tXbANr1ZsHu5i3navOChPUvGNyU4EFeWzAP/t42XJcZVvfPjjT
2NwDk+q7j+1tlUlx8B8rVUcMT8vEetdaeHOChSk7ND4cZDcmPyAIDyapgxzQvyaVppsyEz8e/6uw
3HDviIIm/BJIhei3v1qtRVg0d20jRHckcInwmSn4FSvnze6D/sUbuA3SKGHGi9iZ0/go73hTF2hG
d7OG6Wg1lbd3Rjf/miQix7TK8afqRmzjvmiepgrBUWr27q0foh8GTM2vES4xWgZT7wUXw0p3Y7kD
eA9cZrl5RkomjAF4SbM2Xie1Ll7yhkzPCZVW5cruWQ5MAEXpvQRiAqq5dIa7BLNrUMWXHn3vDRr5
l2GG/bEBUEaTezC/+gayyeQn5OsRvJ6TnU4HjaO3PbBpaw6LG8tfrDlktT89XhpGlCiw5vjaLZP4
2jT7Q46R9RznHIWy2DEOpZXV2Bk4cIWUAmfDra9JCz11lPJegb8GAsaTJU5ksTVcMTNseriOazez
22MpQJ52GRz7wo/s24y7F98FtMzC51fkJQoXhyDAY2xByhiqAncsIvNVK/xPQJH+q3JZFKwqWeaV
RHJ5UrCwQIs5tXXiYZBoHVR4Tcg4G3bvFFYOkBWkY4/Qey29eRUEbXpRJW49S5Tv7iTHz8cKwPCq
OY84frd9y50xOc2wMQcE0Mpi+ZfZSLYlRhw8fl5xa8pk4EjN2lXoDvm4bc8nQEqsyRaKPVJ1xgFt
hYdIAYN6gfu4qspLqtIZxsaEkjXWT81i4qtwp21E0PArQgNqk24Jw87xIyV1N16zv4rF1Mt/+N3U
38K08tdV7pYHcPsYpNlWVyHW4RfHba8hggB7rMXNQf+1rvD17HiK4kDfejW1epv4lLWPV7xLnBpr
P973R+oWWgxvN1cmp9JZe1d6mxj2TDSHAf2ZbdN1zbHupt90beJ1LYZuP4+/oQOjZRxIG3BB/HSB
EW4jH90V0/kWo1SFlT+W7BYRWUOoO7+rTpv7cUwHPJ0ESJowuhAacEHpl5k4vRcT09muHqzx6d+r
VQ2EdT6KAbvtscoACUAoNDhcBzng2LPP4gtL/EDrf+RMAO2kcaoDDIX4nAcOR6Fl7zVZaDeSo/v2
sR/jn+KX4Kw0Dz1yVm49aksXWbb6TEyatMlyHDddhclVGghHGw+L5Ugo6MSlqQr3NW1ddFeTy3MX
6KiXNQ/gd2feUhUN165FUx7CAnhEEswOpfVM5NghAiqyAvPD5IViwbHqOx2ycNOFmEoNvmNrC52A
l14oXWZ0iRs/uddKHxxlPIN5zZh+DfBJUsQvuIZoqwK4bYzSec2I4sZ01BGMk5T9+lFwDkl2D5Je
XmLZItNDkHV8FKm1tBGvxumrnu6Pa70KcO1q3cD9ycY7XVL//ChRgVIjBfNI+1xCarnTxIYmcUeC
BWB+7RtsiItT7JEkxTTU2RoKc0KIl+Ze62SjRv/N5jZ6cYbUvWIGeOlM0R8HW1zo1TbrHsHdaYYA
h37RkOfejd/buNo27oTFu+qdS2C5P2p/5IpYjlA2YUUYs8UZWkN3lkR6ShxnsUM3EsQIlY+ZwDsd
xlMlgycXmAqJbJO5xs7HuzUYF9CL6RW2H40ExP/o5VzMLhYe0rQTzg0x/IBKNDeOhLc4U+9ekqJt
N/86BAzBfDBot0yJ93QqgSIOhbxVzHevXbSE1v/gYqzZ0kLjnswOZgp7frcGtOsoOEDsej1iszZW
2Eif4g7DfoArIS6szRDAWEDhFZ01ClXU5MXyzmYGxTJ/MbkOT6rWwRbbjIMQS28nsB1uVxhPheXw
tgReuE5HV348lvZZqfexLI9kbYv7iNBvXQpcpc1cH5Xr2i9ND2fKizj2zLRwTmZs/Apq82NOzeTL
DRj5Vj2gHtQ1b2gDWoX8xoOFfTfb9huF1XhxyqHdR4Q7QPWjTTRl/4ex81qOXMmy7K+01fOg2qEc
QFtXPYSWZFCLFxiZJKG1dHz9LETWdPe9NVYzLzRmUkQwAnD3c87eawNx0UU/7I3GWqgGF7bKIHb+
PuBqRfSmcY++5JU7LaKkkWd6oKBDVflWiXS4merOQaIcIp83nxxy0c+tysILRkVnbaT0xrrJCS7V
MTtdt4/BhZTze/FP5ORvzXk057ZNer5+1nS4THscmTs/7K2LVhcvnTCi1wYNqTMOt4mFfJMcY/iF
APN50hqPSwRzMdp0/uDXD1T7G75jY3NgnLW20RF/4Y7eULHr4Owcx1ALj1Q/BDygcun1/TjV0T21
QPxM9iap7eLZyeQuAvtmurKdFgbd1YAkqKVK9PE02Ap5wxiM6Nfax8bVIbUM1QOGFOYIeE2hWQTD
My0YLM71sI99gDPX68QIsLG340pWSU6YQgoIvCf7OUmCX9dSyorqzyh/uz4S2iX9IbdYEofuIYwn
w2OJG+MzOustzSV9FekM3hONgUMeQAaz8mw80zYbz9cGApNdIBxcbIuMzMYTsYw/lc4oLjDa+EZF
5bXsofBwdQh8zgjrkfXvoUe6tE4Trd/o49Tf/16YQ7k0TJzF14tLg0+aotgfKhz86HvNYK+3nB4Q
NWWPWKctDrgD1ajyJmPJkSQ4590Ts7VFMPjUtqn+Hragz+2x/JLzbZggYtqSTGCy03bhAwwMwppJ
leeEBYSrZ8sOq/1o48rLKvslDXztWbkcLELeTbQHiXfrcBSFH2cEv6b42SCG52tqWUJEm+T3rkoo
S8ml3F0XR0HC9Qvhhc+yGNO7MpTaHcCxu6YYmte4YsyOBSzY6FgtXiN3REimiQic1EDdiIhs3sPR
JZ9jQFjqWqDNHwoAJwrNxv5aBgqD/KI0N4ezFipQTl717OIFuW4zUwzv2rK6WlskBTEEv+M+XEsQ
UlnCevHbtZdG6MdUWmzshqEQBeT6GnqRtrV9KMbmwQiu/geh4/HCcNeX1fG/P5QZiQWCQdcRJegt
qhSDPkWYnEgu07eJzFmcFcBZIKIr12dwed0Ya0WmMafxepeZnrHMmOV9E98FsEzV4MYbUveCEHai
y1j9JAorYrAc1tvY4y3DBzMcDDHXVw2q2sKLmOjT46J8soqlM8WoIuhMO0fYYN7WbNtDH0YaJEoy
3nLOEOtJ5IytSswJkSiTbW7RgygKDv/+3FaNB7ugPdVdUlca297jt0lUdAtDlu2F9lZxK+qOpzcG
0Xs+QSbTenSINJlZb8z2Pq7rcz1M0y2wbsC8Kb7xCJXUgWmm9ci+4688E8lx59n0VTgyXEsfObW7
YM7blEI1OwnNhIYIVpEikOOuGbB8lGnfHrvJDVeznRNT7Qh5OicvAV3cZ11o3bKXtEm51pKnLj14
1/girJxAe2IHilBpYbaBPBv02rQvi6H8vcNrOVLYVjY4RQ39+3oxNRICXNxz/9mir+/yPv6VUqKu
TJpwLAjmS+KHcI14adlZV7EpwlcFbCo01Svr2S6063gZJMJ+MIPpMQVDcKB9Vz+gIfUP14svk2Ct
qpKMVcM2oKuj1dM1z97WMTIrlMLEsX7JJN3BhMDQOJ7nVuHviQSeWTiPRRDum9rSV37PSThKpvaG
hOI71yySvR70Dnu8G5wtF/wNoFvPBpvWE3m5lJgsAG+YzSKLm+xs+Uh6IN+co6EI9te3odYQfNuj
fmKCxlzaNTkd1AO0Gbp2kW75WzFk/vIa0VZGHNBoITzCh3K2OCDCpSR/mikJlhbLETuBLyQMSe1u
JuZUUSHuApnLLyHrm84EldLSgFtx7lxSqRkXjqHOvig45MbUucGYaI8lQ/pFPiKugJ16Tkr3Upk9
LcaIFti1lwrjMMwvVjOGa5X3X0CsZoxmSwxTiCMKGdWA3Jpotizt74aCqh34X4LMTBhPfurHG/5I
0kjm3+GK5WD668bvzSdqkK8ko4uMBH4Ct0FhLiKNzq7XBadrPfe7s1C9FyS63dcWWUGzjV3LjOO1
6WpyAJ6bn85gz16f/IfGZocK3fTOaiA/4HqRXU9F19VRswLwZgbarev/JU5FxyWVd1PlvIxzJ99K
g2rvJtglQQBvKAaeGUa7vIimc0MbDjxGDSX8+k8jcomeyYSYmYhvCTzCl46iFDelOiDdO2LAzS+S
6JiLzmZ/fbzJBckbxVa18nMxXKSwI6RJBBoANif0viOFR8Yquo/y8iKNEFNh5vFuNbMqVzQrIaN2
Hai+2KK+GBaERrwilcfNpNjnr3e0XdnnyiQ7TJtudL2TX76f3WG+7tj0K5ce4rF0evOFuPd7LMCw
bgenZ0YCDixOWnTscV7tbRV/Jm2R7XV4Mjetj8aJ3WOP7xS0raD7QbzgKrDbH0FH7t7FbbhoElMn
oYZO1PUtvD6W3RNZ4FNdnEJH9KfrZ5bEVfe74ynRc2OXaW6JSEafZdD+rXL9EbaKfy442rEuMXK4
foeNBC9J4Wa4AZV/RP4boiucolE7EdGLHh1oeXQTcONuSQBAMTUvaDJNPiZ0WNc4qYn4hapJyO5D
IvzqoFuaMz2oIY282V2fcsYAaDfIg7CiafP79gxmDn4Nf7XM+mR5Xd5RNJXkoAfVMb0GoCLBtE5R
8V07ofsm8BBvSoTyBpEyoIWSzRAb8aHPxoesGZ8tjpTXMiZP1XTTayjL603QVdSgYjRPYV9MlDF8
nhnMS5OXFCzzGVHQ52CiOf19TCk9sm0NLxouueB+kW3+mhhI2WVE3ajFsAmvx1dMvR5HAqfftOmD
qRFOUc0Yr+sdl1MO44unTa/qu56BwFFZ6leEafuCjcm5ZOkU7RtLh3ucjB+lSM+gVpgr6MRpcKnq
dDj5YOMkvym6kbrXWxi9NJ4mV1x+7/aWa5xMWDI9xe5Nk1v1neRKWRouURrXprmVoh0f2CijzD12
HHLo3MD2ILxV3v7rsFNT/CnIU0jTckxD2IakaSh0449BnqilpqCDbLmy9OqnGSvzwFE6hQLHyaDT
5WmI55G7xgjFHOwecHFUrRktvWZV9iBtn6hl1PK6sMQRaPmKzAiudQmheIyTZ22C5MscXD8CLMMV
AArc1noBppcTaZOAVom0+BT5VrG/1rd2bNj/j6hS859j1k0Jt8Ciw+5gp7/+/b8+WB+C5m9/0f+X
Koq8Y/9H/Rh13va6T6JyDVaKlIoTU9cHUreX6B7GR/K2D9fq3mNgdoOWaHEtwnyZPvi5J/D3iBAQ
Gn4sXQrjsR+ytQvn7dURwUGEsmdobHen6yHCjd34JtTr4MayiJxqyOdIQm9zze4LG6whvmcwuoGh
fQSXSxoC005dT/31v35zHf2f31zeVDZTw9Qtdrk/5QXnaU7rqbH54+ejDa3Efq3jXgrJvhuh+uHk
WfhaEG6K0CsocWlgBibG1FoPxFbY5RMrT9cuMAdi+J93Hho97gbxLEojXTB2QIi2tnX/LTSYvRcq
7k9upZGKc731bXSz8Rxiv0myOVqLAQBdB2OX6ePD9XBsMSjDTtRDYcorBAiDeoPadiz8mddcqGKf
l+VbPKsCSH0VK2Bp8WamON6gSbu9djALR4OLkPqvREGhnykJCvUFwRBEbdYrimOxwnJk3Qg1fma9
dSvmSaLfAs4jurcajq6VuOzpNO1Hr4qW0pXiZOSt+xyWiE9182RDGDlMQY3GxnKnVVDDpTKG/vCv
36b/SwK16Voed7DFM0BhYf7xHpzlEkovJ2dV5srda2D29viT9glp6kvGElgfXYPY8jCqD7LDg6Js
eSmgKdVJ6Sw8AeJhUcRFvFEejJ2MYeHryCnpfyRQ//uv8T+Cb3BWqQqKvPn7f/LvX0UJxgeU5p/+
+fdz9It0quKn/c/5x/7r2/74Q3/ffhc3H9l38y+/6REiRZH9+Vv+8Gt59H88u9VH+/GHf6zzFprt
Xfddq/vvpkvb61Pg75i/8//3i//2ff0tj6r8/ttffhUdvQF+WxAV+V/+8aX9FwuFQwDyv//P3/+P
L85/49/+chMF33X08U8/8f3RtPyw9VfpCiE9j81OCNfhNhy+568Yf5UcrpEK2brNIuUaxCjnRd2G
/JD5V9czhOBqsHWUXwYLc1N085esvxrSIascu75ruabrOn/5P8/sD+/gf7+j/5Z32QUuTsuaZ5v2
n9ZIk6AI15Ouy9nb1W1h/SnMWeEeqhO8mlZmnurZO94XdAwdTNYZRDsDvxPJWGG9y/EJXI5217UX
FWGYdZ+YTgMAAaqa7Lsx5Dw/Jv4M6iLayh0hX2dz+GiN8g6NGLouckd9LPYeybS/t+u4yF+iYECi
DB3sU/eNy++ATLPC8aJPBRAudA6n64e2N8JT0nLYamNsslGknzB9eisYsB6zCWPYxhmpkEnpU6WP
EVmsdo+qz0Pjc7x+cDnF0fqI8kc1vSdkEDyZ8yAvCKava2EzuZOEFyhrCySODE9Ca4uz3mvpoe20
AQ5EhrG90O9U5Yk75IuX+UB17ClL0CX6wdkgmjjy4eQZtZ3uOKFy7mtHw9+bLYk1NQFcmibNxxE6
Q90m+HhnQ4ciwfiAbxwqu0cU1sYvAHh1RGdcbE0rT7LJTuRkFF49Xcq08H9/sM3oTkRkGsxu31jz
zqgrPKg4pX++/jMhHLOZ2rNupNPecUbA81gB8//64JlWdEZxhJwAf6Yjn4iLt5MzELDXyKZ0IMwo
BR6qYmketHj44sKM3AU7DVi/lFYrM+L6Q3e0pQgLnaCZLNkaSvuWiTUcOnKwF1HeaXsEWT2Nuyik
PwuQK6g0wqaaDtORJC6h60Hypm82LA3aA067c/ESXoLW4STpZTPvLnSKc14Id4M6tLi5fqYU3Vct
DsmVUtY3+Mf+WKA89VpL3HPqOMNx704z8KxHx7GuO7vdTA7yKrRlH3XTjNvcMR9aLRi2NKietBrp
sACfEEwqXFXWPMiecxs5To+rlttl5YcVpbIPBkarsj001Lse6sMhr7xoPxk2Bz7l3egdudXxjBGa
GK4UI/kboICRFYlxWChoJa1oMNXPEUsTLrOhoCUjMy4TQEdYvdp4XaCbXlpERJG+6R1jaDwLRYkI
XRDjU2ADuqB0xYvvmh9RjABcZ4Ne0GbIEcUL0mrMtmzB+NIhGJKl69GtIe0GKGEJeLhuwmCTeMRA
2WP60MdigzMnJwJInlo7vrEZ3Ifj8DSgJ4hLGkNJggTJG2EJ9DzHIbgbRz8FcZGcEtMHhhGLB/Jm
TrUs3q0+vvXFe9CwX1WwDCxKgCXz4FMLlVwLUHUItq9tY5Zsq18c3y899whbPgLNuZttFP55Ml1g
1nblL2LrxzeRHaFUJP0gJVQA5nPdsPOVrEBLHVvfEuzQa1Z0y7rO7kxGrQS2TwVNomDWDuBOXlVt
emlinWvLxXNPobwneOrFbdQ9z4nkQuH/tC4ugX7oiiXGHL7HO1LfkycqVbRmrSWRkXD7VanUnYzJ
Fyb+LqIsBJs62REa0r6hx+BBjS3t4Hak6wzm4qYbaKUWDV4ArX+lz/3s+BUEDEf7lQe/lMpwAtnp
tNBj85bGKu2jIJ+WtyEd4GUcNsUx1Lznd9ri5SJ3CDAW2UuEtulQw0ZjjFmR+EokceuUHb0z2vWW
aVg7YdTwWaY7YXIH0M4i6mscn3qHSGotJeRHp4bXLGxwqeSzyQejW83ZdhapRVVHIaQF3p4xMq98
5D/URk611/JnQoqlsa0XwQqTD4whK90Xfig3BK7TXnfewtYTO9/DoxH7vwIV4XgcEvpMdLmc5LYa
5bunh91TIhmcZiOSkKGsQMZIQAMQ6xXisMWQ+t+6FT1FMiMs7ynygWHLEN4Jh04yh5WFd6F6Mqnz
08/GB+HJcGsph1HCrxDNFj37ssvEaWjm/pvswXD6ybAySgX/vbUO2hhaW0IXUMjUFcuH9KutEYxY
bvxiG5nTB02nbmOHXoVtLtk4NBK+i9r/qCjCyp4ZXm7ixGltuu2Ke9zCTbF2p9y7YCFMV8KeoEPk
3GkMOhEPT8mT1oLjMXq4o02O2AaVO7ZJ3TxmWoum0GgOVW0jTrURJJUwObdRCI8jDnWG1yl5vC4t
vDPiApfZJPSFKNgEQTvuJ7gKRFiat7ZCAm+SdVEPvb7sZgptAjld6HcjM2AgdkaFtUBfVBgtt2GB
Hor3cR2i7ngMfOIpvMldhEPF1JOuLBndxVKL0/pZa3YwdeWS5AwmQE325NT2cwJg3A+q9zoFKsa0
QTgsIV6+DzrnmVEbLkqi5tGEvTDFJOF6OqvSzXBvl2+29ZEmp5S1DOgIvVz0SjuPfswipfSu+mnd
AaNrA1RWxgRrmPGMWmt+AyKTiFCb0YIojXhtlBMuRb25Q2a60clWWWjOJNfuaJYXeLXaKuqQspmk
WdDFeY1Dkq0/hsZ5zjNhrwLDWXq+wOeYet8uwj46R18tU+wlxER6YyiusxetntMj0vBC0C7zN1Uv
3U5nEtkk6iwEngfMgUY/EkHvAhuF7dOcLAcVmde7ztHUQUj0VfSTWPLH7YsnN4y+UA2BKBnci9Hl
O6lQpgk9wnQ35ttM9UdiZTeoiGAQsao2kKuCpNsif6GdN5M5YZW2nSJKZ9KgpmZPZJ2jj9RvGkIS
aDi8AhAgH3xKHumllAvpOsMSuvY2UL9Yj+YI0TBf9hz96ckuy6zddJKHEcPwoA9BCNVFQbKJ70UZ
ca4g+z1t4PRi0jsGbskC3fU7lbTYa+kdF+RB4fg9u76GlyFCkz2w8y5yt+9XgZd/2UgpGZjLl86O
wutvRaX0Wbq7ujJoj4EMb5NXeDPvfTqnBSoRwIZrNNrGVCihjZl0NMfT4xlODvoDnHbI1NgxaIXA
4fCgg+QhakFbj54arTsST07HKxBcTvABUXiAyLNq/TJyKOFOhu1PcO0SxeKnFuzjHvGxsDdaEm1D
4si6XF/nxngYYV9JB+GBzU0ntEVZjyiNeRmN0d+nnkH0C/fmEko6Yw19CbsrWqP4QMhN+tKCdIFo
JWq276n3x03Yg6dIK9qVkfkawHnaZp7VzI0RuWisxFkBt1x4CelPLSC8e0mbPZre2yGfvjSLG4HU
AORGAXNlt4n3ledSeKp8jZfBeJhkIwCfwHKxC1eD6KV1HKaNh5A9IcRNpeUTYWv4pRcJBIBjTf97
7opBhk+4jHvigCaTL87LK1dP9qnl/ILJhoIjieQte/TBmdSnpZrqQ67bH35jXHCW4pzCplBA3q7y
VZZW+8aFsazoicxINTiEUjOfGF+nQ3PA5oyuAuCESY6F3ivE7u7zMNLz9oZinTFoWPhx/NQ609lz
UMAKPXmrdGRQWgHP1xywe0jPhfUJftvT5XGwCApfTYTDOMI64k2ywSjlL5JI6SJqDVzza1ptzaFh
4+5jKB+qJ0x8GvOfovhliMo4WkRurExj9nRZuDijQae1QRa2AeFzyRobLiRC7SgM30MvtjHiwEOK
AxhSk37b62jDaU5Fm5oIGsb29X4Yh02bJO86kUg9aJ085QWwYnnrmJECXcPJt7R678aeU4CrcA4K
dYwt1F2oz3XkLjmFQ2Vqqr1V0S5yGVLhFV+hzk93cZCcS1G426Zr7yKUCDttUK8+jdhFNXFjDKOz
cxLxYxsxw2r3DrOaQJaFwqUO3E1sFwTCc2JB3YoFkm20Lid9V3recDspiExhvfcJPgysoCeFDbdK
4iKPxoCFkgtcZjKdrNx6LtPgB+Pac2QYctmNxHOFLLtVwmgzYnqbmZjUu5E12LUBxmO+nRzY/2WE
PSdCHWV2+QI54DxfzziPldj7gwQaMYl/rN3ejO95gP8eM5Ftf+w5VZXVYb75kLBhfFwxY/vsUuc8
TAYKURcjaDza6/QJCrjLUTeEUuCRrOjpj2zgIJR4+YlfmB4CbFoLu+6jh3JwQAcPDklB6hbJA8vG
TDenL5ODQNpSqRLf0UVPQyvmtBhQPP2008b+XVgSi52GgRAjLoLTvl+7SXpfVaj1B1D1HqKEAPxU
143VLTblO62pSbmc3P6BFBk0MsUqcQ6ZQX/I5ahKZkeY3zmlfNbBEes2GC8fKcTkYjsCjImHPp+g
mHSesdHCGvqgydTI0NEhVtbNUGG7b6MRRRaUW8pLEtC9kgnR4DxzUtzFo3yOtXZvO/kl0MTFm7pX
o6006MnGxgkhAtG9T9akqhN4lHECcSzEgmknnznDkZssSy7aIfjJ6hjnu1vs9ZQ1vige2LvsHfKd
XeeCS9H6s1OYEwE11UYNE0kkpDeqFEvsmCoSfzQg1XkT5YdItxtifKFAV6ESO1r9W14ysIC5b64i
1X55eXHLwsRFPGHhtfJ6q6lxS+JYT7YeoV2VCtGVZLdZUjOp1OvyOPgrMkLASGdn3vtpVemCcfHI
BLlDrKNcJ1yOHdB4WU2EQ+Nmj+v4KcauAtW/XVnqHb+5xb5U5AdPbQZZuQs1Wgli7unB6dpqnbY9
RcLs5pwC78tP8neP4fQSuzhO4IDzdqCCVdl5K7Kze+GeEdbmi4rI8JWe1+Q58sOpf2z1rAcbT3Aj
5ZkmE7j8vnaMGJplBumRrW7vs5boac5Fz1BMCEoOHcTMx7gasxPIzqfCl94e6/bDFAwrkKjEM+js
Z4Fov/Q4+Krl0G1NJyeZwTWG5dyc4vTNMsppt1R5vUK8l5Mm0KB8wlKgjTY08HmK68+FuK1Xy6iT
zrKyWjqtFec7fY5h51ztakyuJvuzrYA1dIrOTl+/KiOzOQ7YN7oxB+hi72O5LV/pyOTM7JxgIcob
H23lqm6IcTLtkKMUWBmrS4uVM28FXli8VlryyE5nHFOyN92CjLDyjQrpPSFDZ4EUGRlE3N1XdvE1
TjKm2cpj4qJmjODvA6m5axi+zdZ7seJSrb1EO3txvne5wltJUwhI4qH0/Vutn6iEpirZBoyUGX/R
yxnYYyzwQB1/bEn3ZN2E6OlDLDCoGMlp8xKxK5IpPyRdeYyVu9ML790ogSaFBqeKMe1sXDcUjNSB
tw0kkwIfkSuiEGNx9WlUyYcKJFV0ERjb9oSugHF/R8IHwrNVPFPiRfIQdtRvLtC8ltuqjgChtJwE
e85OityL2jLfVVgOyyEpvobUfStzFDYsCs5sxWZzRC5706GBJ2eXHDZYXD9VWb+D0fcXGSrzRWM+
KrtaJ7b12echwRJqXmz7/DVgDyvhf7AcIcTFPADfa91OlPQIR7YTxCzsQEV1rH1yBt1CHWHKzCDp
9BPGFgoR+hmsS4QkM835JdNw2sQMstoarSVFHEcOrqB9N9+SbkVIA3P2PHQZH6qQuSL+nW1S4VoN
SeBZNBDt2WfwZfQ6SYdjzpEQH5i3yVGj7QKcu6z6X0MS5EvpoTAvjfJAQ64/DDahBW3M4cjy54I1
fQfSlj9WpX3sVPWDCPihaZkOU7Gxuk7pdnJhcg4t2GzE9c95xJGyQqZGS8INqazSaYe7cDWEJREJ
sf0NfCbcUyPuo7TKjtcPhVOXzPSAZCQ1+FdlncAuHpxoeJKtLFZxl8VsCvA8RuSUkaEjCBbdOlQj
cdkW+MHSph9Yk65B1IC3F/0s7J8mMj8V2QtDgPUw8dc1w+SRU8OCts4qjgiNHEhHImIClQRppdZy
rIdbsEfltpG5sXOoxmmsjRdpEeU+qQ6cbhazoTWMXTRrW4zQnevS2PtmvFVsI0ejGH6UhXS31OoN
NrqlTKgeG4GWa65ES9N7zgb/I++7Q0wfm/Pj8MZfxcLjc64mipJQA8FeYYQ6UcWiWjl2dt8b2Q7X
D0duP3pFOGY6pDPFbIFLGu0vY2H/iLakyGhyiCyINTqcn6vMNHcFGTVHCEqrXoUsqEXir0SVsdoI
Gill+dYYOBJVSvS2UzpiW1X6GrXHDkQ4N2sfcpivZt5DZ3x7IVJTnZX9LCtR7lshzuT3dTc1AsiZ
XQmvtoh31VJ2lbods5TVwUu2WkxnGFLRnmaVtoeMNpEyKAlJ7cxhoxLjCPvOW2j13mqoegWS9FXV
kA5kcgcMysPsnF/YFO/q9GPoOn+TdrQPlKRDJeJveMFIXpSjFq1O8lYfowwX4GgK4yGyOrTPDi3C
SG9m3v5S0dtdpr1iytz3Z5VwaVZh/Sp8ZPoG9hQNBtwiYA1dsyWzFFZktiZ41TrbXjPGyUldExDG
axXSprgP/MRbB6b/GmXiQzcGc7kxjW5LTBlBQkwQF3p4ihKHeU8IBAeh3SkOAJ9Zw2fuQYi3H9LE
ugcE6iEcD6GpDBXWC7auUBNst+Yj+H6ann2mVmAFPNJdCuzzDS2BJm0h3E6fDa9kU6fgmUTIhWno
v3wGFhcra4iQaKBSDEbF43F4pw5eGQpQBvsI7kKHVJMcQp/uF++s8JCyDBu0OB0miwpi0c6ifALX
GcKWW79HlzWErPCwAzk0tu3SaSwyOfDb0MUlmKyu8puBOHEn1BZgIzmwqf6JGearNqeOaDrppzGJ
PwG2lFgJCigAs2x1KBG8MD87rj2u7CyzsLH3c9dx7eXaajRRaZYklHmxW5zjTv+Am3SQehiuB4WF
ELnJJs3L99qhFYfMCwElrolJvPc1pvWpzG6GFL9hXTifeStJTW/lQ4kdbRWBM1hPbn0PdqqDVIVB
oQOloZvZLP/UwfN1xn5iKOdMprcWAxs5A8npZi4dC9G9NNWlpALBtcSR3u5IBav9byNaigh1gIQr
YLQpb0qMKcFBfh+jOseV12UpTK2O8tlo2NtNrLDCj5+umQiM5D/ouX3QlNz3Vkk+oWOcGkMvl1Xn
bkpTBw9UIaIeWIUMYhWkZU6IsNLbQQcGgFokSW9r3BMU16pdZtLbRZEJNb8M3e34wABr2hhD+RMl
P8EISnaw3bcsqLINjDoajT1wiNqWREc7/VIUILhDtMatGSJAYRLYh1jwMg6XMgbJNSoCPdP2K26j
aikCCKh6sR/82FuTRZMueUgk935wa5F9sZRRNGwIDLlE8CF4ltGPRzowTcOM+rwk2p4bfNM1nxNJ
CdwB3J64iWhRmq29crFpeB2dRQTauPfZVYTvIbf3ELMjUtVN4pNHyQwplfqe9OOjw5yK0pCZNmQ3
5DhDs/dZJcKAGL5Sm7MhR4Ftyda2ppZ+JiUVD91dliuMtBAtGD4MnAim/ijAtS2MqvvuJvvVGQqE
mRhZvMJfOrr/MGX1V6Cyg1HIewKsgw2e2ndoRDbNf0w/0K1Y3P0Hux1HLqnyYbJGFLX+6zRoPub9
cXaLNLtOxp9ekHB+nvxpgUlxbeCsUnOwhSHom/DyYElc63l30Ue4yEoM75Ytn3PVf4piuGh5cCMb
GEf0YgQ+GGMhcv1d41g1afk93Ve1T9PbCtnREqdRvCD2tFuWcm+YFWlXWs+CYqj5vbfKhal8H2oN
Cvg+YCPSZ1abSndtPW9LjRWuYAhUizYjs6YpypMjz/QE70cbRULf+RRyIaGxpgF8osvCdQQ5SPkW
Z+HM7Fk20Yu6jUYfzcm+JoIk4b/w/m6AIj6BLyScpbk48SOTSWZ41V7puMZb7g1WADCbG4xOclk+
tmVwnhAYYajzj1VU+qskYJypyoo+ZdlsI0vnBjfsHEDYsK5ZlKXWtcvatJ+bXnv2g3jbFu25eEoH
r917hcDGJAdaKMVZFe2916VUGCU+W3L4dFREsP3jS07YyaLQUjJL/DbYeWSpLnTq6k3L6LOqGKuQ
dKcTIKGoH0PzPPuyklHfu1kIFacebLBa6U06VDdkxqgbqb+hyUj3ZOowD3C/+z5lskFIdF01w3Es
upWVdfftpNyligJ65UbiLMIYYobJ9S6IweHyQVugUoo2JkVHMJSUHzOuyUNZbESINodEfx0a+4Op
NgE1Dq8jQqLsRG6d4XYsTOn91Oh8WwNMaPQyxNy2UsRMa+vArqZdI0r8RxU9f34cUIdYwZHQOWRB
nszGSyXc4GS1BKMNHlidii2g7QifjGQUrJrBbsBoc7loQXFfNeNlHPJyXSWaWoG/g7PqO9MaL1K4
Zp697COyxwwdfCeavyVYF9oygyk3bqleBnFFn/SfGXFQAzSphj721pTNqxNvmDqQCmM1/tL06lOB
GJDyCArQmBSPHr3TsyS9w3MvhWG/mm7wGVjxd9OL6JSJFDJ3c6w91mqiG8tVijoA8ujE+KYd11qp
XSqNDFOaJQ1it5ic7bAO+Dl3RUFEHD2Nop1qnaecIV9u0LBmMn8OSUpepDUc8U6Dwckt2Y14aYHY
DAs7G7de6PySZKGOHLVWMLZ5zTzmAcwXsFiP2IIK5mBmtend+BzZb3pM1qePqpexZ5O7x6qCPR0O
eGDHLF8UMCYPzInWQU1ykpuSmqtBP+MaPeBP3jslbm0IZDdZz1TN7WP9ZMx2QbSarqbfKzUdugDM
guPUuy5btURpQbimhockrNy2ow2QbenJ75y5Yc4KSsKOM9nExMRvKd0ZIwd9FQ/lgyBR+gAhnTMd
3wjr4MmzZ+CezJ6xkLxNiYPU20bhU41HzqAZcWivXc+2GGO8QnYFT6H3GWo4F6Ot94XSAWlZ5Yr8
x1cr7b5UnL1qjbdpEdsSMMCK0GZMA3ptXCvL/hj98IRN43aahs+yHW5HT6bYEvqL5VBYBw0wfm0m
Z7LV9Gr4groE8Klm+F/vKGf6NUNdRGyhtUfdU9yWXUAjiOURgGPtpxqVwNyf9Gg69NovmknOfYhS
InIDWvF61S3BRi9TKyIdo2ae4WHkCUgbwQGeb/uMbNGori5qvmoGL3hGiax28dSSuplMjHwrmz9d
J1qxdrinqSFrV/0QXcigki4qk/L8bFVE2gnm8VKPGdZXRAi65vto/2+OzmO5cWQLol+ECHizJQl6
UiRlWxtES2oBVfAFj6+fg1k8xcx0PLUMiaqbN/MkhHHQ/nQbKwPSFU+CaoQs6xVFwCOEwWce5Qvp
X8opB4TcMejOAXGEdcohf+5AWmxtQz8gB1YsrLkiR8zlx644YZ8Ue0EKYwWdfQ3WhnwuCARAzpCK
AmIJqTfD/Wo+bF2XhPHxl8YMSKnOcT9Ok3dwpbc3U/ZsU01tH8cw4R1exFh5fxsCTasp98gMaAAA
VYYEIgdkKI80wCrXbYLaPAd8B0cIEmy+NmQ6HkqdzaLXOsHWaCNvbUncKcj75Fx7en5GU723k3qk
6TO+crFP66VuMPcIT3FQmqDsFfbTnWdcl4DcOWYMz4fm1hNIsNsWRKlCBiWPw4qq+TRIhFAl2Ntr
K3PA3v0KeiuhElGHq4NbZd5oDPnr+MG7RltMDgnJMqZ2X7rDq1RWeaxqDAsLJMe1qcOLXCvYCb2M
VgGltiv+gb5l2SInqOJUGvBloqEOc7lAvbDcrjxZks1HZyChWcbiShBC7LhLX0qZn5zUNHb63N7m
zCHGC9009Avr0LGhC82m+iqRIEeHeiDHntZe592Fn2xrUCUdziVOZvM22S/6kHzOGYMI1U71ntDZ
sbEjQrIjWW6TUauzBF6MdAv/+ldmyR8jPjX+UmnZf/J6HRh9ptcaFRatId57QUL9YLCMyGcBdztt
273ITLXypp+6oPZ90Ai2/k9WBNCMhCIvXRX8LKhaXqS/BlQinHFageOB27OG9uqXKIJxK76XmFtB
HzlS9rognxJKesjWnKTrNk6vRuu44Mq112Q075NdP+UxIZm4rw5gkHQXVkFtUg/i3NtaDye/euc2
Iz+8+j65J2u2PqimbRHjCq46QNskK/Fewd+0kd9YsXe0NSOi1P1Cv233vWdkFG6OI6+l7Nxz18gj
aFiO92Fx4OW23NucRKPynyVxerSX8hWs0gMc5yER/KhmrdrYJu27xCITs/1MJ/8UYE7YOxYjO+aW
3dB9V4aiTEpq1CEnK+FDHsUP8Mor/Z5plkk3+VJ9lg2vtpFczQruyaSfYHHxdGcJ2y4xfoPoGFEq
80NZ0d0E3L0a9eGpt8Q1jatj7TUPxsoHRcsJ5zNXYPL3rxjAcDcBujn1I1EGHjuHJkUwCz40XUNZ
oaF8lK/NTH8C9RxpxWvVFqClCq4qTd/zIvSvWtI/JYriDTa6LIWpo+YsHlcN9U+0wVYG3x1iZe0f
i9y5uz4OKRkMVJY5v7FBh0aaQOgQxYX20F2dJM/LxiYyiR1ryKe6VuIMjYlhQBbyGVOnzKD/WHZc
56P5PrjNixpwHNQ03HDqGD/Toqwsr3tcz+SVaJMdLHl/aJ1rXdwheIth8na0s7aCnlY/kmD8dgPd
6qXJFIn5gaxB8S7z5kBJThemjcXKHYDqySYqF3TRviujV8fM6HUmUGUV9hfA8RywB4oJ2ulGjTS9
OMH0I/j2fJsXtMX/RBVvaAKE6Uc9aDLQTzCOJvWNmcV7wiUjMWi/3owtOacaK606IHfq23YIZZn5
cHTL4At95mz1/ocuoPhSpLr4/CEdnmTB8qtpLwA36M8qjybAbUMQQ429D592dK+l7G3012rGcW9q
pOlbbfEgYAMn4LAabKrUmHA/eRhne8/P72JoXwuYZUVH8cisXhOtfsD0bWBU44T/5SoJB4AI4H5G
dMh7TCB9xXM87nTOw1E7CrBTprUUh2LY4c6b32lVCi5lXpG1SzQf5BYhzl5sRrt+hfJKCKqdNsQn
+aWPlDYzWI/Rvs4erjKeXA9KL04CvE7+ZF2SlgCSa508miP3Wm9+oA2YG2L8uzTlANUNisx8Tb6L
nBxj7R5lTalK4/FOTzv7Nk9Yv3J7ggrgOvm2q/qL77svfTPdKo+9a2JCy/v/AxjNm0kL04YuBBgX
EApxCqKn2OWGHyZDqs+qITcGQFhgAHy16nVWHu6sna08v/hgMGH+vEssCSujTawdXsIfU9Oelat/
ebTQ8b1Xf1Samjs5JhH3Dkzbgq9S1+1/RHARRAlPr3Mt53FusGSqx0k9NWoaVunRdWGFsLDjfNza
Wlpsas9+GuLGDjPdH46iFjGMNqglc4ROQIZz5Qqj/dJG/Zs2n/Z5lCXGf2kUAIIFvIbs4QUSXLgg
gk1xHUIYBco81EvDfMdL4mM/Vnbo+uc8ExO27RrOkUcaohXVewxVF3Fw/CtAs1dU6W1M/r5oAS55
c8ovpK5wIqRmzvjHgTUG1VVPRAhfzbv4ZvDhN+JcN+6bO7I3dAn/gRkuqbRWMGUml7Fh1gGLFdmX
YARwBVOKNkOAccq10TlWmIrpfVQkxFJhxmHpNl/V4KvDlDvUEGinSk8FRpwN8e6NVXrBm1fUX3Xs
F5hGHpFrR+vY6Mb1UFmkWLMXEs/fs6Y+GatMNqPV3yog5kRdWktifecN5lN0LuC/56X3ZPmCIVdn
QSfhXxylk9K6ik9na9nZJw7xcx+xHioRPuJcXvE/PTdBcUaIrbFjtK+2G9DkKBaraFO/NxnV9ik9
CLmYWP2oh0iHl2h5VeVUxEzmeahKdmyyPOU+2x1c7L89VTZ9Qk9QGaOBu+qrtvE3VR2v2Hh6JIA5
Ni1tvQmZGBJUc/OvH4Mva4byEjX09tgBngS/3w6zfmEC2KsOd4iru39Y2pM+2yWiScklyjNkm7DA
QRzv41b/1hHQVe+9QAEGLEv/UitSLg71rU/HfjVWbD5I2szwRHuJgELTAE+tW2G3L6meX2A20QWa
UctJGHrTFGopKSpQ1boH4gJRwmFXVWnM09l89SrztzHFr8MTtVEaLeXYOvThVJNanaj5Q/iZd5lv
33TpvPxfjAOpQ/Jm48Hl8cID40mi2uj3tfdD7yKzWzJy7Asoo4VD2BTev6EjECOFMHRYKZVoQ3Fu
5njXt9hgTFFeIZyNRnSRerOcDwUV7Dy/KIvGZket0D9Z2jcfEm8d73yutyNXUbfGo1TLf13tngFD
1qFvxx8yYPOGUw/8soeVQN/KAK2fVwL01BjjD6Kdbr+r3LlZ+EnsOrFxxLa7CLaQkbSP0g42jlHd
+4ZiGxJb5jGSG/yYwqX10Jp0FVZ9/ulOPmzIgK1GFp1HottWKjiIddDIutOvGt86E87LaWuJ1ia6
lgsOvGENt9wXvSAOe+U+RcsPI3Do4250dxMRg+sr9eQO3lF2lD/FKS82wb9o0VFm1UOW/Tt1GCjB
43awtEttVNZzaVMbG9X3DqYpp36fXiIjXvem+cfFKiqBtK8pwIuzANNcPd207MV3tJvjsxLjoul4
8GvnFJp5DXdhFfArWkF/NDd53PyFYP8Qg8c9CHKQk6LrNh2RnEDBE9ZzjJB9sleV/8Ie/U9fTOD8
sbXZSCWkgvdV5Z2LOT9otX2zkvKe1NVv3GkX3ZZX5abc+uZF+YPiMPegGJP5k4DJthBzWMf2J4zC
zYCuCxU+xHGUNx0DXUUMnEuCXmkeeHL12xv5dmkKAgcI3NcMey51VJQgyXcheJDvWnEZLi1xZ5T8
4aZpIaXX+9gY9+wATxQJYd0C4/Epqx4Fpw2NEde+GLcxA+/G07SbUZV8UuqkStYGTVq8JgGkXd14
KvX0Siz4lP1hEfPQRXGtJnkYmuiE8Pqudd2T72M6tRg9V12DP20YnyNestXAXWfZICter4Y2nTI2
MksdMBYu/YYAsDPpqGAtbq7dnEm+mCsaXUdMyvUMKFAYu9KKqbLmaBjr6iCL6dSx8KdNPb6WBlNd
MOC9KyNWBvBsADkuUV7El9zxMeS0u8ZX744+HqTBr4/iw3zdGenZaEiwTeN77Q9fM6DcRRXgszj1
xXOVA2pMHTGWnCqJ2xdXJXWyb1056SttNJ98B5Q1b1FbppcUXkpXEUlG9cd3xV7O+uxi8zAF1meP
6aSf43lb5C5XuFKFRoukUlVc8GG9XPyi5AFnVRN3Xq52mD2denyM6pWZ44V11K2N8HtbAd0HNFIX
UcOSoHXouMuOdpFSS5H1tzoft6IPTgiTbP7Z7pg400VE8tX0QU/BeQ9iqJ5ENnBjaM9G3O3MTMCi
6W7U/y54huKMBfZvkznYTug76PVubZXWFw6So4GRm2a6B/IyxeFq3FUDV3FwKgCuZ+1oNg1F6i0S
HXMwzwFusL2HYNygfTe9ddJNfjtdEs7s7dfpVIXGYhAfIPOn+HLrL9wtL1qa/jWKNux5lQPeFWrj
JNgelOOvgKscqby0wqHGQZFGn17O+m0GbzfU/VMaaFjteFZjZL5nKa4vi5pLPR63nu280ozC+Swp
zCmyDUP4oe2+dBIUyyNZ66Nra9rHWQTFKqQV492tE8DbdCgojfeKVcc84Dj58mr6NFj5YTkvARA6
4CiC4pq76o/GRrxPGdialEmh7Z4Cb36nN+1c15kbSkZK4L2rLIC7qGe/A0OlUc6vBfT/sQMGNmfg
9yuwvVlE+rYAyWm3QLCL7okug3GtB/t6sk5qnk8i/8oCcZVu+1sX/hei795R7dHxZnz6GAOqyEM1
UsZr091Z5qLtEH6NoVQPxOTlgsNtDXS/uqWmKHPP9rSJ3f6vArq8HF2RF6ANT89NpN36GPUyCcSv
ntIAmrEStUtuZ970z4qsNztJvLAygz1xiswl+6YN8xFXQsrbK12XvvjrqRE4uXUhxv6leh9OGvIP
U6ujZ3dirQwg7BEGpz3Sr7cfWdJtecDxC0vbmvEx/stFiurtRzeCF+kW7l4pJ7gCGKNDeuCeygTp
Jus+/SaEgLRtFOgZCH/b3uMnZ3XuZ6QZ0PBhz3cvkZiZSbRnLUEwHSJzNWBDUlDSJeDpM4w5xZ5a
JVsuOf4QqbPk9mBE+nO/GC47LL/pVhVDFiZ0N+KESeB9et2vH2AbxWFxTBXfzWSletgIvkYwnv13
UXY7F3ny5mnqV7e9k2Ga44ZwhsekRoOziudXflWHqfkbjVRvFLSpqMBnaTV0TNl8WJx1gPuctWJ8
2ExsvUJtEWCDEUSCzzEu34rlBte4GsUFhnazWxu+amL9thWI+yEAURLFh9T1kz3wPu4mVNrsTL+g
Ite6S540JLW5E0UGfALFIrRvINQN3cjMk1LTOnMD9bvode6RBtI1nSD9tiVoForJ708C1voKH4GP
ROg/GQPtP4IdtNHd8z46ikCaZ/zMP6ySP+bANdeT+c5Gli08F02/6cPGGveSlmQuCji3ZlbSF2Ux
lWZxkqLMl10IcSlfDUlqEWIo6JNAC4JL59FVO/BlL1OLLZk9BXVqXAVRk/7/UHgNOQftLqri1+o3
wRiXR4a3XbH8nzyNymPXLW4AEJxdHtGHVdGBA6tBEPv0KDRYPqiuenG5HmgAyVa+0/xGhRPvpKHf
7MF+5XOzj2u3//9tnXnV4amzVAPHk9LLe9JMe9yPg7Yjq4xhMJkhnPfTDse4z4UrujRlneCe1j6J
hb9Dcte3oOZR3LKEMXTWpn0t8Xzz6UiQJeznPB0BSKt+rQk/jtFXL0lh5fvFPZRIzWAOHPpVwH6B
h2yVh5FFZV5rBfStNNople777Om3dJ60dRAPS1+3/yi5TO4To7zQh0LbTNRk4SjmrzyDgdr22zJN
9LXnOg0LCprefcW3xx3sZoE2P3Sal3J/5Cle6zpuZUlTed88iqSE/oOPrWfzg2O7pHrAjIHPMYgi
ONjZqYkLZwOOnZOBG5bNZHcYnBEjWd1QVVneB/7AHGl3Ffj1/aw8eFAXVuxr9LXbG+Lkk7RZVym7
WHdmtdyb7rMhMMmMcx22y7eg2yz9VE2irXSjZy+BYybYIOoalbZNTe8JCa3+4PQ5oTu3oxi7PbQs
yHZJgo8HkvouNqiY5aqU1yqmril9an24q7NVHTs03c6S2yAACOG4xI60Qj87/ri2Dchy/eT9cnv0
WD7YnX6CKVBf+UM8LAE6hJU1xhu9fO+5l7+i8IptMA3eTrX10wQPRcARuRqUGPde949hmxSNWTzj
kv/XaMjKTYPukw4lWiqvctpOe3rWMFKxWzlMCVtxCuSyVU3od+3hcvL7x1jBmFC5vZ5s5ConA8ql
hpgUMxsfc8QRSBGleg7shF6KEfcU2bB9UWPuofWw34+GWPbGCU2Z3k8l8vGlcCwmpdJedwzzIWrT
pUXRJtoJInagcCrk3jTQchzzN1I7o0ZsCPz02GANZ78takiVM15I37nXlGNvu471MX7Rpq8+SVtT
R+ZUR71xmwvluhz6FsMUxKO9pvA19zXCVGcFaRjQrrXW9N2A/2RvW/WN+ONv/H/tjewoosw8WjdG
ggo4tyhd6BxQc67Fjgj4GlzDdc3xTv0o3Im6wMwlq/c6wGSLnYjyAtyT/FZJM5S/Pnu/jSGH7ugw
Lbfl5MFwxFnE5scdnvBq8B6mPyxzy7sXpwcs9fhrbGufzcvNP50/cMA9rNneZ9iKN1IjFSZan/En
bTdC8ozlFNGOgWhoInCq11Jc287hbOanvE7GYt8ILOUlAcK5buGsS5B5Woz/na4eNtBqPEc5D3Ic
hkkoBxtjE6wKv2tNgqr0oDGl8TDweFzDLOLKZJQYHcdi6+UNeiYx0W2hGdCz+g9UWJzanEN0CHYX
OjO5cMKTqvldrZB7/ip7p1nY+hhluwMbXfOaC2dr1wVUt7F/S6y0582Jc2Wu7klM/tKaHlpfdWHN
Y0xpHn+51YAGNN0PxCGBPTe+Wan3QXEgq6acA1QYdDhB5eR1NwqE/KX+ZGIwoElIbjsjKna6nj68
lobOvGU1ry3/YWIl7HMs5WXQbnj+IfnYJMZKIzvbrLTlcrr2I2d0m9I5abAd2BqJe4cfVoaWMdyF
iTEvyGhGSEbVHFvVvpk6UoCy6s/4k9d0jnSu00It2tPk29ZKen/pa1w8VnR0yIm6l0U1mqICdmFX
Xi18wUjKFRZZQledkK8UVgNIitYDutO6LDS+iooSCqZmZJdbkutqa+uWWpMKJbIcgwhu7dhlQ4KC
xvt8BduWXs+Zci2p+XvoEtOTNMCeJtSs72JkAuUmO42ZX59Yb2iUasAh5eYSCDAsQ4xyk4jdiHUJ
WCfU/pjHNbZ0wl1V2Mq8PBKUuwX4SBje4Mfmmk1ceOZby/ki7JEwa2Nmx2XXOjn5sB88fAraAaH+
uYyG17rmzAdrdm2qZg89jQYajYSXU+0qiXuViLC7liUvqKLnlaenBSqSDn+SR99PW+2krP7kto5g
Jv19YE5kAvj9W0GGfS5wh91QNK+1Y91ssP7sO86JvcT4yLLZJc9WjxNLDiQ30yZ4nU16KuIBx5TP
O2ceNi3jwnmcvJdMZEjQkCUWgRJ+JXstFl/MTHtKPElS6YQ3Sgp5TS5fmwFX3zYVhfbR9sGTjftW
SmxSfVztqPlkpd4fp+qSLPCJKErT0P32vZa9BGz1URBUzpJtNXJrL4RBfVy69xm+AN4Eh0rzc2pG
tHvcEJ6qu+Bej/hBCJSw12vU01Bow9UsdeLvWLchl200WydrkjDC1PM1T8CNeBBbIK63F33Q35h4
qkX++Bf56TOTXu2BSLIzllQGVX1YKm9kS5/LLsJe7+4nRdOSZlIYl9v4QEWj9gx9GXAZZ7Hq4yS2
prjZtloUn/XubsCYOmWO+28cqiX28DFE4IcMSYlUS2REcjuFQZkU/rGnbWfJvG4twrlEj3BSB7l2
HdOJikWM9RG3rN3yiA19J1cn2SYfwwLanlBoR0381Nx9aQfB0wRgL7sMJplgZLuNwagd1Kh7tVRc
MCu7WpuTtxsMFrJFyjoY3MKRGg7t4PqXwUpI4djoUSwSAVqYrbsjZnI0Ug5dn9ZvYJSC1rtSQ2uv
+72nNTU6PRkTDb8Gu+boyNWPQVUJ/ezH8ZECr+DX6vrQTQz3q8NMupp6R740NE7xzezGwfvfi/yu
aqthrW2fOhMmnPGQmMZuSs723WNZ0ZkT+1TLeIGudgsMh22WESCyi5H3iERzryBxjTWk7krvxY4A
/2+DKLfxaq07DCwO1IjFS1f3vI0+oXL7YZOJZ/qwK1QKy4I8nWFFG3nhW3z1eZqYtzK9or3DLKm1
5tZOYN+qoE/vQefFoVfyVU+pxKbM86SJSsKMA8V4Q95ByLQxfmlT3pxg0fkHSVDo0FoKE0WNf4da
gmZval1wnlm27PDizlt/kBRimynErqVXpG+q4pC5n3Cj/9jYDpgd2hcHIePSGnW1kuSH3iIrR9cg
H7au55Fka03tnzkn2NBmCohYq3NFw+HC/rfySCflJVEnvL+N2X3G7GMm07cPc1YtLojyOSi5ffXN
QI0FesmmnMitdYro/N/Sjq3jbFOx4ZsvXe5jS/Y+qRwn7E2HyabyPFqAZDSeyw43azDXrwFM2SH3
yqcRrXmVYLI5eB2J2MQ7TnqCm9bqrW0x0N0VWE/YBfFRMkvhzwaQpduqvf//gbcUlAiL0J1O0zi5
l/SuVHHkEX5JAgjwY3ms2yK/P8hgVneT8fkm03sj3iJAXTe9BrJGfOvmTikpkom2zgAvKJBB71ZV
TXATAUKJ3frPsXD95yTGHgmPhiYPpW9TvLqXOA0upI3kvnFAGkZatAvYwz67TTvc5m4MaQGtwzgf
UKTRF9YxWaUQ5x+HGau3sfL6fVZEpAAsvh/L/e62edsgICRweeSC5nZ7f1vK5T/ZceRjKGB4D2x5
FHJogdeveyOVGzLs0KeFDoXKqdaIYcUj4tEwWP7ZlQKbDj+bHbwfEFau/ify64r3Y40DPrXOBNSn
o0PqVVQIOUn5Lc34DaoiJkQDT7EcvkG2u1uvHgEfJG6zYqcNrBq8PaNfwZtthM4Rj+bAGQdj1caB
fs4/ogXXkRYVxHSrPprEZjt7QaLNmRWK7kJhXLcxVbdkkHP7xDWW+7g62V7MmrzoRLhYSzXewJbX
fltq3g9tF/IwclfU62FD7eSO/r1yA84EeUtkyRX8RXxF5t5jwwK/Uedvyh/Ng5nbDxgil6LAqvJN
Eec+w4lx1TuL+m6XtU1U0HTluFTqovxcVFePa5JKNAnPxSbw4peCeuqdWyRbM12YmzaffCRxTXhG
bZqKuK7NbONCMAd84X0si5xrW6EO6HmsbwPDC3VDXuUYFCEpHkV1UsrLzOjIuCz+Cbf7F48Nv2oC
kuQO8ffZRtdvYzowOOz0l4zL8a8kTFWPs/XV42lUXk4nXp2bb4kDDGKoRtrOQ3eSJmCQr2BOswN/
D7dbDovIH6wnaErVpjE671qb/r+mRErSm/5HFS3hLY2hRM/7izv/rYNLht699bgv4aE1+O3WCTMY
s7jUocPqe8HNZHBLc5db8T53IFmUPdMiwf7xOONqPSYZFUwty38EPtki7VK7ALVmpXP751kxsc1l
f/wAElfSbUXGpzKpds0TdRlimg/c0lvu5wFLZFvfsOMhKeu8RDldqSoHtFXlqApuVaqNQPHelLF8
54WND5DOsUHLIUBms41hmzSqj28+XD7plm/ihaaJ7qXwanqoPW5twhRA5KzAp9wGIuE4TqHt/LTz
AGLKxwLpGfMPTVk8b2b1FWucwqkSGMA0aHtZnu2tSrvaPKf+TGaJkyCyGsIEdmjMRYehKW73CEcv
gdGoB5GgLU7Vbmsskls3qnVfBO7aEmW6bUzb+5joiQzANx7HWOGvKP8sxPeVi8olU1vdmnpsD67z
PeF8D80UA6EtrPopSKLQKwzzn6lFz2hcGIbQai5lV0kWf8Rb2pqrkOztZ44fuaXxnQYcbG4lhpbI
0cSRVNNBSf9P5ASgu2Aw6qUrb/wxS7SE9RaR18zlRbw0z27tnjSgm8VhgnywotnHxA5MHgxFfwgL
QLbcaMq3yiBAR8wzpCuoZvcwbE0uHuRMgqud63JfCenscXqdQOAYR235kPnvjnCW2k6WT3SdFicK
6l9nwSjWNRGrSXM81Ln8kMNImNOnCjRmlKXxqmLtNThcKhONs4G8j2j8aqOPmrpxwQIqo+v1Tqfr
tnnNlaNfzUCk+95FJHfLKr5PZfKr2JIQEfLxxUA1SMvg2yENoTZRAK2LIzoJcXiTQcV/LoibWx5n
jm/OJ5K+834W8hALWjXzYECBxwQt7jHgkTBPPXE0JIY11opzpK5TpAFJaebHuEtj7WlwTA27L40l
bZo/Wkf+czK+96Aeq6taUkBu+adghXmLLV8DZ+e+l1Y2HVhPMJMlwybJk53qOrLV5RlvDipZa9E8
bnjGxg8MhPdGfzSe5LkSiLsFJIeKB8vcs0EZiQ8FAPu2OTUBVzOlNV6MA2/UKmDPFhVkjUrTWhfc
GlcU+XT+JgD3z5S/bGFxwRcGYdlghMeu7HlXR5heoDaxP+YI4rhpPjk28xU1ZurVNysCHO4IiI1C
s1xqzbqd9CY0NA5oX2fHq0qdd6Lon0WADCxNTX63Q7TWnFvjaNOPjzGpZf34DIdgH2MjpilONy5B
8SCgVW6reb5xlp2xOdjYLsECZckhl3oV0ryMgSSBHjGUKZCR6mHEmo1sFNFXNaoPD3bhmvI8rkJy
urAnf9fzbtcLaD4eZCxWY9/4SoMT5TgHFKl57c4ecFCi1EOST+TFWQeJecbLQ1LV6AKK4Htac2uH
51qTTUfszDntw8cxrb4mx2EDmQrSRD0BBh3omxrsm5F1//LRaTaWnXAFpS6STmYzcloCz4N/CIri
m9k3AzjBT3nMr2IUfkhPGPpBjyGJZREWANeifYgDV3pChB5R09BK+cPYFw9TeYxJ84wklOZnpqpT
O/EuGCAB+B3KqJKldSR2FVuYaAGIfkVzq9aW6eKj8X7GfOYaklAh4+p3P3ptYy/gtpFNPATKYyN1
8864ySbnkLu/qksukPcepUA9xMYUMuduEis6o1SRjCCRtEqDwr3Df6BQK5iJyMv2BVqavRqZ6jX1
f/7HRgSPh7WBA4a8PQaYqOWuE/MExK/PdFabTyivtz4Xt9rO23tt96+UiFE/wlCGYRN3r+ZiVq8o
RmrZJGWnYu7EHirAGafAlhtuve4GveIrG/GyYg4j1HKpBkIWUWJrN4vplJRAbKbmA0CL+UAY+JpB
WRpxY+5Kl8WkYRZAI9R8JqjMUIKWdrB0CNWVj6slbv1rgQv6JTetHhO7WGOAR+iNSCU7ZbwLbMLw
yJXPU6ofLTqtt1lpXXsuml0f+5A5sNr7c73J9PxTDIOxt+ZwMJHTMlQahupPxm7ghpr2Rnvbvfbr
u7cwnrg17anXPLUD53yD32hrB6wRZgM0rJcehVmaJJbtFQliWslantQ2m3Vw3PGOlexXHvMPQ9I9
G930ZrWYpG2n9ZEZ8jsnhbEB/CEpAHT+DLkREdqvXidr+HJjGptLmnLXRcMUjy3Uzv1+5zBzGkP2
oukSsJRBxE+znbVvYLh02F/Cx0TD6vMyTCuMSRiEd70299vCQDVXdOxh45ugIcTOWS+eUk1lB+Bl
AGMQdnaZWxH3wL7SZcBHBp2fhRPN1JUPKtuXerHmjedfKwRPv4rFtk7Vv8ylU0B3hmpX5zbcO1Pc
pPw309Ue4syr1nnDW4SJig9292641Dc0Sn/tSsPbBiY9gGambpQzvMJ3mbZ0Xt0tE0xSV2G3H2uk
ithPQyRv+AHRwkZCGdta4HJCmHZnlMS/k3bxMk4zraOYm1rbv5Q6n12LkOwcu4c6Mr5NWzO31d/O
McmgU/H+SHgTRrm1AJfX3Il+4wpLZkSAUaiKDFPz3RvYIjEBp3tqZ85WlMy4oI1iB3KLuEPZFtv4
O1OzfxeZHQLvTp8mTpWVhmKyQXS/BlYZs7Z86jxhbkWcv+l0wa14rHrYbqBrCZyecUNCSVucwgZ+
WHsudnaN6woWHmvi1AJcpSAJUVqzolSGdVE7dmjR8ocwAi+Yduc6Zvo+WCjUcQc0wJm7F081DU8o
YqTWWKGsOojxblc8rESeqQtxLi00e8/pL0aAXcVq+D0qZZ0DmrR2EZ00bOW/6YcM7XakJMGrfyCG
PWGBHlekpVXY5tp2XDjjNWl0WwURiUrEdh+Zlesrd6bMaB9m2zIki+qU0ZOxtopbQ0/AxqOGZ+NR
3hbHkbkdNLmVOQEguxv5AHdkSa7YGwpOVqPLaNP7w0ZBAmIDVryOXRxOKPr0qJZUJGAYw+K9bxUY
tMCIQipJ1zXXOLlUqkuvOzlanfEXpo8+wXc769XTMkJxIVq7GswHx40fBaEl+Gni0RS4ksfxLwY1
jewL4DDaJEY8OwxkunJ2RWLoz52gj8rOj1S+zc8wyOBG+N6bzXSNA5u7f6t4TbCNWG7chQUqzx3m
w+CQ8WbpvplqFfHAzTcj3D3TH3+fnXK4d9KeDlFMuwK0Wa5jqN7Y0tcFubS2Ja0zu6Q8A1unJJ5I
IZWQn72Bhwvm4ZaLDLLZhBKMmIgsRvXbNsnHJ9uhVoCiWrojTLEJEvHR5pjcJSJ3Z+LvBoLGrcqe
8X2SSKP3ZLGIaOzA9SB00oJ0XDddLQKPy13BTCp4G5euVCXhtfx5qPGdgsjJVhCX2Q24OruENI+/
so7XvEyJtZkYmtiI7eiwHVDF5ttsEw8j2gc+t/qIndxYieE/5s5st25ky7a/UjjvTDBIRpAE6tTD
7lv1/QshyzL7vufX16Ay7ymn0rArce5DwcCGGksUuYPBiLXmHDPDPOldN1mxp0gZ7YZGP+VjjCSH
RGGNBhu5RHqKRBw1Hz0ButNSwkAmiJqK1vwIwGIKQcDp3WDuNVnbNrefpOU5y54BuYqE+qanrrsj
AHmN9x3plU2BTKZoEZLKo31TRPoahtse6ky2M1Pm/KDleSnsfGsPlMuyKHI3DLQFfk6Ev0XQYfhi
j0Sk1LLUmnIjZovJFHFEj51AHWWzjyl9iQTO0s4SN66RPWPAxIk/w0HDsrvSkW8vGqSooK/5T2rC
4UdvlMqBli4N1GiruiQ0ANDVbqioGbcmy9cxORjVc6F7SxgoxqbCYURm1p0AX1dDButsXLEsk8QK
4X976dtSmxWPy+6mSyhwgkvAXpzybuVlhRTKAg9ZSuqRIIyX7IAWdTlNC60MFIvo6DqKIrkqqlmR
hEqQxjr+XWzFp1ZQfWOlTNqLpGtBe3ddDtadpAq9FHri0UpJnmAFP1hGgLt4AhuUUCnoZ1tJCazM
K2z2euor6u5+S7ZixcTlkZlJ0tIxMlETGw6mY3s0UKYOlX6gJ8QcKoNzSdRVx2NiZekgRobI148Y
DKqSFNIgz/qVnpX3aWGx10JgSRT7PUg0RidBCdq4VMgyl0lkIu2yA8lNgi4Wlkyppnll3jqHNja/
AUg95HkBHGNEia4sBsJsse/ivloOqprQ5kBx8r9YFbiDYHLf2Jl4G73MHhKejbQKarZkWhbSy0CO
iiC6RT0w3ExBHx3Z1PFi+0898+xGtm8EaLKt8AnsSPz00sREuayPQ0YMCz18fSUw0tIOcp+nvpPn
jxfRyU0hB21Xdckxn3DoJx6UsrFXlJdqnCB8m17W5fw8XbAS28524DiszkMSnOEAmdsy5CYFKb9p
fXEbaBorsgztGyHSBe2SbIjPsil3UkNdoXugG42KLelkfy2deO8m1DUyWvtLp+vvJqrj1Gbag4vg
mloD96c9SypNCuODaNNjnSRbOYGokxPhl05j7+3BcvcTunS99LG7DXMc4kQNqopdUhCJhORtZns+
Bh1ri+xtyKhYZcyKUam+4ah7y6BKVpJtkhjLS86+XWiBBqnGPSUqUKvMsaJNPvq7oIy+tbSEeacY
0y5bKtRiX1xTZ5FtAkytHDKCrCxAJNC9ldjTtjk5Mh6qLjBJ79KW7m2dbMhHWAwkOrHvSmo45S0N
JlKp57CPO/7z3IUMgv3k2o8g1dwDijnwa118VZpFs2m6U1Hn4AqyEZ1aZ9x08XSIsSrB2cWMaaUb
0rHNZjxMuJiV1YeHwHhJpz6hzJEn685Fp5b1w7UReBjMW9ujpELUq5XnXMp6stZ+OKYovAswFkDf
jx8vLObIdtRGVoAmdvW+g7f08Y1ivFK13x/t4CVzptxbm9QaD5g7SF37+NBQXbXzJ9KHQ4O/U+ov
rVQ16oxAkO3Ei5yzxT4+wn/yx0cViV8YPuwMwLkzNwJxRtCoEY1dkwfNi1WM9fHjUz2pRzK3588/
vuNFkjhAHVMyxCtxyNPEODQDVXIcrXz48UXmKeNgmOa4cyuK1IZ0Dh8voExoH6soNWjV0k2eJd0b
VzfexhSbPtYr1GD9+eNlGJBdIgrgc7Pdl37vnMw50CmORvpeQj+1VczT7OOlsPhodLdZHleHBl0L
OXW8aFhtCZOH9vY/v7ZKpycwzelOzr/sf75utA8EaCXXdAwq4nKYAkYaLT6wW7JIF5Y2Bidppv0D
O4SHooA3FmOYGTDLXHZDPKUHGccBQZv+0XY1DZ+hdF70YTgROMxmw0DVAQbDf8emgbmzC5hftahe
gcu0LzlDf0dJE8xUUganrr3EuBaDpAyLfWLp06WR4fICuCyfmyo/wnM131VMy6lOx2fkEQHO7am9
jAVyfR8ILMYEKzhmjl7vwygIiSCt//jo42v+/LWPjxBkXdW5xCaMsvMB3skml5yJVaclCaa5dugU
am3qTub9x6cmnFo6JIZxLzOcKh/f/fi0bRq175PryTaDdW4RUzZElrWWHso/NLzDpujkePAFhAoS
1biaaahvBBf2KmKSJwMXr5eZPbXmGF8K02FLLQO8sPaw9Bzdfazc9luUJfHXRurrIyUIrjmYk2tm
I4gyGgKWHH1ZIcg2/YjYaVrtLg9lvZUJpXGfvJwje4+lq8cQSUpVssEVN9B/xJVW1YLglfkjUIeV
KqtVZXj1yg1H68YLh/E4NOPXj8+mCUctyxaFa8R5ENLKLyrP0+5EmXPbRJZzcIJS38pSQrrBcXSu
eHb5XtVcfbyYGL0Beav6MCVYcuZ8MNp16V3iNK+ZWYf8dz5jYeCvrU7qG5BrW8+dijt3HICjmVp1
UcZpeTtJea5iI37WHMEawhUPfZxpS/Ix7Odm5haxPn0kNyw8UDlwViOk7Wc3yu9j1DU3xKAYZ+hQ
CVrY3p68l77zdyzYDXZKmrdxphhag999oU8C/dccHLbKvb41R8Pm7gTZBragWdU4xJ9Cjbe7QdGd
j/B0x4nehiMJOzU0kiVDOpe0sNh3JuPWHyhFpKkqt7Ux2ecAn6dTSJeYAjzLIc/1GJTzps8z98KE
YY3kIra2PH2nkN99w/lgPhhXtWWXuw80/d9i+N/9ELz/9j3O//xvYf7/DzL8lf0zhD+pQEXzPcB/
/u+/8/tNNaP4HRj+loDhLxznX/x+yP6uZPFtmbQEhS5JCfiD32+K3xSZqCbeK5D6pqsD3a9/5/cb
4jcX4Lnr0IRyHcdwxN/h988ZHr/nNMzBBLahLGEbro6+zWYv59gz3P+7gBOZeIVe5bCFoN5dNUeq
uivWq4/N9rur8UdswPcxAZzjnw9jU8vTCTZxCaiwHedTRkDY4YkGxBgvyar4QtKveaKMfx/qw3Xh
J/cV1aqbOo3ixb93VK7v9yenq7TH9shRe6azU1iUI62j9rpWyP8QgxaZ9VVLqfv//Kjzb/3TJf10
rp8uqSo9Rd2To1Zl6mDVCuiIaWSXtQZVlp8far5sfzmU7QiHio3DmGDQfX+CA3C/iaYD7O4pQ7/c
pF5Ppd3xbn5+mB+dkS0YcrqraEpan66jnKzUw00QL6WPvT2g4rhl7ZruJtJCiLX4V/LF/3Kg2IbB
Cbk0Nhj4fz4jR/amZJ/IWzZVtHg8HnVzoT94zNq2B//H4kAplZyLaBxffn7oH11M29J10wCHZBnG
HIfz3a0whShMNbOa6+I9ERCBY8PMQ9f486PMb8mnt4zxbwuDtQyePPtTWouyfSvhy9FyGm+hIWqI
5JZ4yc37nx/mB2+Z7bhMKbaUDjPMp5Pxm742u47DwAa3yEorH4zy9t87xKfsp1QTJqs0hzMB1kor
e2GyUreq6hc38a/O5NMFK9oCFQzCxuVIX4tNWor83cUR9fOT+fzm2yYzMEGsSgJzpfz4adxFI61e
FZtYUXLjib76BoDKL67Xp5wUYz4Et6kCITenuFif5gW4qIIo4pFM3XpOrfY1AOVzAZnyBDrC/Bfj
7PPE/nE0Obc1hElulZxn5O9GMzDbNo4yupGSKsUpoMO2Tgvf+9ansThNGNbWEZztfTeZuDBZyobX
P7+gPzq+VI5QwrYlL58uaFrUhj62FGc0hYFBz1+FA/Eo7cdXxED5deoDIlA2q/mfH/bzg2Y+bTnP
VdzCriU/j/tGL0RT06FYFlXi4rNqWkFRUmnWq3DhSOPSGiRl22IZOBZb4J8f/PNQnQ/OBOlKmyep
w6P+z9fcTnQYJpHALwGnoARwSdlLx3XhnX5+nB+NJJcZkinSkqbpzoP5u/dWuBPsyIHBatiFiJYx
JaSc7NC6e6ttAcfDj6AbbH5+zB9cWGnyPhIyJRzLUPP7/d0xmxiCbVRSqHNymn0rP/Y0QrWqgPCS
ytJ0bCRlULqLQVohCJnYR1H38z/g88TJxZU8eyxFFJvFKuLTxcWnmdqJVUDSpziB0SYIEJAltBNQ
XTZdflO3aTgtciRH2fLnR/7B3OA4Didvmpw8Nuk/n3okNIPqDjNQMdJM99sxR5Ne1Pu/fxQ2VYZU
0EG5aT+dn4oCyy5KEHgGOnk9fA2Cbz8/wA9Gp0MEuHINyRQkP8e5tWix2cKYzNeILCh7AL5JFC4X
2xitX1yxHwxQV7dZ7tlcNswgn9YlWi/aAl1EtDT9Xjs3plbHO9p+9etkhkOyiXKj/sUS5cdHZFI1
WaQ41uclCr5/SikEACxjWreU+JAQJoibj0ZnsrJNq/YXt8MPxgR3n5onG/4JFuF/uh1iwwZ3onGG
kVGQF5GbyxQg5t8e8pZuCERpjDpomfLTHCq8mC4F4Q5Lv8NGkW0mWJmGezPzm5tM/uJgfz0jS3d4
AkJhFBYLsE+j3NYyIWRBiEPvy1vTUjfQhH5x0f76JnEIS0ppcTO58vO8NVV9PbRlhr+XQmNq0M6c
wXZ6dqzSXy39/3o2PAJogfHkcyXc2k8jsBSOVgK6jZa6RcEDdIvI30Q8C81+flP9ZVpktWBaHwtw
yTrc/XTX6kNX2jkFo2U++ZFY9ML4Es8gH2+I9z2pMiZl0p4gn58fVczv/PerSEixzIImZnqawMCc
5tP/bjamapZRZkU4rWWXXXONL+yQC/hEnbUbOu9kJHLrqJfEmH7xVBfzuP7LgSW3tGSVzIrp05AM
/KIdh4wDE9kS1JewxAHVFEfPvy/9i5kfEteQg+Dwg+f8xTnPA/DzoeFzCPLmWNT+ZfQoY2qIwHQA
K6+iPb6ixFipb9gNd+Hicli8WwsoUuqtWhxIw/7F3PyXZw+Xe56auT0srPsfSZnfXW64GtLn0U88
g2qWhMns0jwBuUUIF7pXrGHbn5/qXwbvp8MZf353izRw0H2gXG4L4xgYZAF44S9maIQnn06KVE/A
ajzXHFYr80Ph09Dtk8AaZAEodxApaHnoyTTRQh3AamQBPrscdK74AnWFDgBvIDppnRSKZit4YbLJ
HZ1G37KqG1MC/xQl4DRMw3QWB6Xi6UaW2pe2tA5lgv7BwCL2NTdjkrN9u4UcLOyz8kzMFoyzlQXV
c225vVo0loqPptPq4EbMr6k2koemxlea1PftMNzG6Lc47DPa5G1hffWmu1QadMQhKFgZ4W0U9BBe
pHT/tMK4jvuTpm0r94uqy/WALBn80HHQ4C4YCEPIQcMDsJWIVEvZkyXWru3K3U4Rju/70hhplcbb
Dpw6MXLHuqt3GUCQ1LoVuC5wCR+sAGyrIN7SXhuzcASUm04p2hTXQUV4qEUTHeuQUjrEKXtVA6NR
KiDDKN/kg0lsdtvkpLL1R6tUF0QG7Tz7oc2mEykhCBRo8PbhhRptEKkyhX3YDrTrpYfuy6yXTDd3
NGNopvDFgrVCFOIDRkpjWLiEqtlxf0HsMurDg/TuGvUWasEGTM69ptlqn9fDmzvIN8mT3xrC69Qh
bEEW0AKMHaCHhEsPsjqIt2ZobyMV3cZhg1pFYpopwAfXS6N7Ng00P7MGDM2U5Q4ruy83GrVMrze3
Su+2iBlXdhQvle4dPFLKB6s/mcW3SNPWoVuwIM4SdENofsxmPSoM0QHEiooIBWzRQXMoDbCMTrTy
xHgWLWz1nlCJPaLwGumag8EL90uzmNx7mppTeEMwDL4/WZ5ddWjp7nAO0awoBXDMShTCcRtvx+iC
rHejfJ2B9tCRg/EETDwctxgjakRP2k7gPCNarSY7vELqXOVbFMCLDtBx4z9m4dchudKi7cRfQDYa
5M9WRHfAFRFtFEsdfZZjQ7CRoMnCRy3uHm1wpQXC65YgtJke50Dp8JaIohLQhXM64cK29oN/mOq7
qpotE4BWBuh0p8nCHpEcC5QaXf1E0PwgsbOYW2F96z1IOi7t8vpgMRbIVNFPqA72ZhTcYxtZDvRM
cYK7u6a48TA/GOpaYveX1ZXd3iTTZQvof4i0TRK6y8CnPBx2KHSHs6nkwVDa3jTuo+HbRDU5oksj
xJeJVoo3ET2xNYIGb1K+pJVTyNu4e+rGjVRrG335EN5HHXLd+GyRUm3dw3BB0HMn8XtP2I82yl6Z
9noa76oCIjM8AWWcIWXB7AZm9li3CD87Z2F47UH43aWwcbU3qt47UD4i0h1gdvZYhlI4wuHzjKTX
p33W7fXo4DRXIWzmyrsf9GPgfLGN29581QR6CZDX8byzBtJo7th/1u4jfWmODwt6wLEeAZ+rTqrt
VqAHFshF2pnVITeA+X1nyemQKbmH1hW1pMVtIot+xULeAQtLgtdOrqR7TpuLASxOvTRLTNED6zJ0
LfJk1RCuune9hxRXenayxAT0Jtz2spTje4amzJ7BA4RDk8qtNolFcgoIeZqo3VrijL8aKUGtK+w1
W3hWUNPoly6sElwtN/RQtRdjBMLEVPil6xVigq8dSg1pc+eG8JOHjuCUMlXb3g5wDssHbIBL7BsH
GeB/dwbv2tXyyzQpL42EOy7X1fWEjKIMyKv2APQYAJgW8x9Ma3lbNjYyhPGAofUUB+pezTB1naj6
0RBLY0DWO/hbHSiSl2ubqqterWLwmK4OTCikJoJFFy+tQW5nOuzrzN1F9UXu6ZdJu0+cCUXixuCd
z6dD2F5aqFPQjMV3FAh8JG8a94S4sZ2N0576YGfTzMDwtSQpQe82iXtPsoDeH71gg21dvsZyU5Ey
Ga7RFmfBLgNCmDJNA8Fq3kQ920GPRXbO4jXPiVBeO9UDualas4tf58zj9J6EMSQKwG1gGcdL2zhM
dNkDnlVg0qNhZwGDIcDGv5h6AjLunXyn1aiIj1W+aVEjD4jFap2kISABKW0biNKO86zIziCE71b2
3YXfvTf8GQVGts4fF0ZdXouxPxteuu1xeJpNXsDJQzPQG+6qHgghy+2R8kT4hPFg0yX6bQOoYySd
K8RbJUvGJrzF7r6NYepiIYi6nZMiEy/Pef9kxg9x/OyJ69o6q+FrkW9jtXW7XRMSO8Fkd0WQXsjk
qHWXXX8/jAzyEt5ljJsCkIrzWMvdrPJMvqaUi5AWafFX/ItW9+YFeEuiuyo4DC5o7WMcvoTimGRw
zUOijsJn33kyjeVkYFzG19WjcJm+IUgbnW8q3tK954mGJLnZoF/M/Ed2ARAYbwACWeaFVt8WsPsJ
rvPlJi9IHSIT8hsrLZwyKzIYr1z/sYBMEUw6Tp4Hwu0gMJHW5x+p3q/iyDlluVi7Fg9Jre7uMvh5
hG8w5Ds7/pKIdjPnfFWhpIFoUgQDidmy3yhL89xH4Vp0D34I6iasnxHESf56v7VRkid7TItbp3y2
omQtyBxq4msjGne2Xs3jNu/xxuWXZr6Po4PvCixO47JuxKLJbyVSGZ1yNW2fe3I3HqD6XfQD3VNx
1N1X6EmmdYbfjAlf7gRenry4L5E3tkioYCVeun1wqMvonujpq8gg0dXF8D9eNw3zOOQDOuzxvWs3
FyQKbIn+vrV0ODuteOnTYkWzcj1WGOoqtR9oHOLthW34mho7YNeIOy6y8XawIOWZl+WcBxCmayTW
rs2DgK1f4vP+jQ5Rbl87ohAm0oj10gTpfq795wQcM0layabwNqVWrtKWVVF6i6aUvMAQp9ZLPV2I
4r4HeZm9emmH83lahYYC+uSsdI15hCDeSoQ7qA4Ih75A6F33Gv5IL4S5fWywb7VfKtmdWP1uk/I0
EV2m3fbes0vjZkSxiJOFaPcJGid5h7p1mU7oGvEC7SZH7Mc4v1bjSIoJalKb1RWSw7xmEgKw0Adn
AB0rvSNpz6wv82TYUaE6YCbcRfgboBpiloyht+fryJG32EBoJUu8pJlY6Q0ERPB3L5XqAel9dPmJ
4U3FvgVZhmZ6WXLFcpYItXVoYD2Jg4WWKe5fTaTPThgesYNvA5jCsmCCGAUxGOUBkvOtObHapU5W
pck+HbJnZP+geNPuZEh5g9jBKW+1ieyrNt6IPiJsMTyFtn9TOdillfXeBk8J47A4wuWlZe2emtTa
jKGBgKPfghAkdPMtD9VeemdtwCWdB6CN65coxzRiQ6Y9tlN5i7CEAJ35IdAgR163AF1ZTix6mOVB
sgzaeGkqB1yPKq6HmhwAO2ReuQ+6aZNr9f3omxtD11+z/n0iwsBJakDsa914NcxNYJc3geOvQ5aj
Mm6OFGIOiX5hFXcJIlWzJQVw8HGKu1O7SJlFDSIEscFEC5zNL47TAL3rBLCp165q96110tHw8LTT
YFusMhmCvYknaFslG4qJZChhFO4Grh4AmCZQd23PU50sCW9T1RNpSRbpe7iOWN7OwFyqUsBOwio7
y9jXF0onV4BMSPeys/HJi9gbt2ljH7MIbFUe4pwkKm89xRLBl5y5XKimFcsKtzJu9Uk/g1aGHxaE
RB6hglZpumXXsDEq/6EYk2XkkHuaZg8xF8MO9Mvc7vZZVa/SWEMTnFyYghzJ3FXOgxO6/S6mmDAL
8XWg+plxGgQDxNYuGYbciI1xQJ157ooZ4ukvAoK+S8tH3hWB+cOUANOj/TrHwcWRBSkI3uwD0YvZ
cI5ImzHyTYgjoZn2pLCxjj27BnskBKLALqmQ5EdrwGpYWI+eCO4cpJ+0D1aVeTW03nEi868J7qec
cJ2xXYUAlyZiCEIQ+2Ti3Fb1q5TvebHDZ3/ycechKq1RULqjvQrwHbfs1zsbBXOyKuICzXm9VA3y
RWy9mgMT3ll5jDI0qVQMUQGPbD9ADaaMp9HdmarjkcNusTCe/DzaDv6wTEfjjlv2MU2qTRDNUU+u
e+262WWiW6xdQGH4+ZcqwNY9i++ygeiELaEHYI4xbmp4gZz8sp0TPXnyaorw5H5TR+dR4KVAlDhS
7NViZ1W1J6d/wf+H/YDVCrYN7JdQyM6RfIiYRbvOQvEMl8abfVopDphuEbq3uX7wiuaUKrUr9HaV
AoUV2WmMeexdDrgnh+rKTLWZGHfJBhxJX7XUqreqr45u3SKKp/vZ4HtDN2QG/t6y/EUaxtvIJ9kV
6rJU6lbrwmxZRCX2nOTQhnH1OkzaF+EiySkhd7Hzxv1fbnN++0BcN5M5+lZGgJdvkmG68hTviUqn
uyobv/l6tLTu3YLQCGTZV+4YQugrVlKesshn8fO1YB1rsBRjRDgquBRYn23kf0Qv5EwVMXHxhX0e
ffYQIUy4cDH6t1kCRFLf8T70MSSNFoMGRifmyZ79q1oUyaXynyyDMJKd8qGN4ZBm1xGSKdf6b6QB
LEKWfymkkwQeLuUkvJqDZK3MZhiXEqrLVUaoMAAWczVGyY5W8tlii5I55XJoqS9iV5I9kKNwmfoX
cbUfFJLVa/ZiVop/BbRgviDQzxkeE4iJyMccsMhAewVJMdCoT1LsjeQOw1bn7gULVJPwJhZ5st3j
fls3YhfNJFB7eE2nQKynVINISfU31oytlj6xa8i1FXCzjvRyJ0VXWpB+mJ1HnE6MLDJeAfped7gp
DWxM1jcEx0tRhzCbkVaD1PULuF9IfNyhI6LmELRXkbaOtH2n2JWxbc34eqKrjUs2h330aIMw12EU
QNbrjfdk2KyD4CuBoqWgWXHhEfmifRXdJSBUJwCWsOmTiwo6Xpq/wrFZ1AOJN1+1fGmHFyZbU216
JEq+Zv9ps7QdcFOHezc4ONWVDikvghEzzhy0m6Z9hIyyoRl/1JP0SCfwBowkeRTQNpmhqfA0AP7L
B5S6RGq3oBdyMLTvGhJ6ijGJO4Jt31XtKxjFYgRZr2EHu0NYHSqy7jwaPN7LqLRdWVFERZ9C/2cR
1PPzUVIHiBdyhM4M1RN+aI77X5FXPxGnvJuwMxYxe3sE0LQozhmA8wZA9IQDoryrfeYtIEE0AoPb
1qFR9SrZvPszbjBexGAlYGJtNPiUETskl525BVJU4dbYSFS54xWBI6yTjyijkVCvSaqY2d14GwLW
7vIwoNA02KFXUY9Bx7xAWnPMujno7CZ3QCgMtc6ikKpAzK70vofHG8XV3USqmifHNa7UpWZB4jHv
Cv0gc/J0RgeXGDRoC5iwn4GAhstYWpukx1AQnnDvgovd+sawjhjVIFM3Bhz10YR/jsQ5v6zcg28W
Z9K4Yu9slvVsY14GXbHoYqCDqmv3xWCtsTy8FVrzbXDFPp+BpXrGFAL6q5hIZ3QWVRwerTZb01Vi
5iaFKAovNCr4OoK4eIgX1GkoYCio7Gz1oSi6zr7TX+MetE990VZkZJaPjXENEAyZt79P8nIThe+W
f66r+orlGqc44mySIHH92yqP1kDRCPT1KW8lxYZUTY+MZWJiAaGSyrCUlcZOznMIGBCs/11Sljdh
oBB4Oyo6NbopOWkoqmlYtzAQdZyaOPiojfUeHdnB9MiRdVl7YexXpKTUbNSu8QKbz7KgL7Ksw3By
FrnovDvhdPYO1nJJ5IpTvvQGhTSNL2767rUnEO9Lgy4Wr8o0WEwQhE3fFJkGzBaedLuc6q4kcAGu
2wum97QiE2d+LnHO2dXohz1P7yHU1iMf0cc0O31fm0F8DJ0IyJmfaSW7oNKqNl6NJUOTjbmyhzmk
RyG9WdiEhuYQowwqkaqKXqQbTUcntueIcX0gh1L3y50pVHKvhYOCrh9YxW2KwvKK6iypMX0WwvYm
SXHX0Wi+0ZG3HdoeeOGiA6qzzkkC2mp+Va5LwCa4GuKRapZh3tdpa9z1jmjfUsI03lvXE+1t2DOd
LIlpHJ0t/IL4i+OHxaEKiuCGbp/nrXzMda9ESIXJbnaZ9FhXq36jt7jtRJ4KNPu8r8RzsFoF4RSL
tVnyLq4QktFRTtyqfFZ2WGObp+7Yj/Sga5xnTxirIU9IzsnP8m7nmY5zW83cnFBSaq2wblMDqKSg
vEfiIBm0srnOZQhmWwMKw+wWqueIIuopUAbFx4Z0lgsUlpVLxQ/opz6CH2RpqGMs6DJoXFRgmZr0
TOtw0Vr9W0b2Ht5AbL7xIoU7T4Jp0ucPYWd1xKaMfZkv3ahqDyjFQ1ZsiXmdjGV5UY4kGKWogl8c
zxjqlYM1Bogr8uRUmi5F1KZ32zOZfTLCc9xHDP0MFtxqIH6AdWeA+y3VclZGhi/Q37dR1l2M0EnE
wm4acVPGwjy3ApY1zE7s6cbAlr+oxvhasXY6tAqdtdDM+FLXYptbfwQRmvcCelRN4pmyeYpOmlG/
+OAeb3WjL1+dmpiboIps6vx5jq00S/T+AeNMBbIbr+myGxxiRKlhUWa1mJrTXm/vPHsgMFSvqhe7
R1OFBZ8Zo4+d4aaos4+HYFBdaEVsfR1kWIIxLFGsk84xC0ZQPxOMhJZ7WAgI4xNY1cjOkpSyrS7M
FXE3bCTKzCjDbVQiLKZtgaZsi/mGjX7bCKvZ6BBVsz2uaBGsPAgS6aKTfuetk7gDpNxVgU1mh20I
2Jp25Sw7/OUc047c6MBiLgVWBSm1vpWdlpIJm/YxO2cW7MYt5PfSZLpODXuTo8IozjU16fjbzNEr
7+AdSSyGsqpr3CeTMzyhR3DNRdmSFkkWWBk7R9UnVn4nVGpWAGHjjF1FPkaxOg19M9mbNiHf8zk0
jbrfx6gjC2A+AVv1BknRQDq9Zd+UaWaQjdV6rCTKKeMppIe60Rz8mNX7ifDUCb11gUh6F1EaSi5E
NAXlxh8y5kzP4BGxYt+h8q1ZBYqaCop7QpKnsQqdS7dLMO2iSjWoyPVk68zhKjhigFoIIlRla9kZ
GFKaGQYl0TjMd7EMdPfoJtZN1M+rG8tHH7LwUqypwMhZpxgYNKyh2nWl73aLiKIHHrgQPbcbhjZW
OBRTpHsDhSUVHU1BxZOO1BRAdypVF4bEMXA0i6Clv1d1o1jUspXlgVT2iTpWU5EzUiMfza/S0fYA
+sQdzqrXqMhs0CcdklRKet2YrCJjjOSFS7KtDgvYk9WlsOrC20tfBxDO/ZQkmCQUfisSv9PmKSXF
hOaKIRNYwwY/jIGGSWli/TiEsFISrSl47o8D22S2ATneUIO9BoVMEztUz2o6UzW0vCZ3i4LClmkb
VN9lW9A4ElVBzNoCNZFo3lTmDGovQFab+GZIU4neegxM4SY34r7vWdpUcEMmDFX3Saiy86S8YT9i
vCTauBNOsxStPVZUvpC8HystKwOBb1R29rrrzPFY41K4BZhTjLR3CBZZy3nyuI3A3eT3AnZUgo0i
trWTpbnTkxUGKftDHxFMde0beuvvc6MIh7e+hf92JieIGBrZuzhggPrb6Wtb9BOLT8Mc6P+5To3g
jOhvo5mWWsrFRP9q1qp77+OhCnd5mrLRBtUlbWwIA6lhhuxMSRzONNn2qZgcbMzJMLr1S2EMaXzV
lvydy4QChX7Efd+6e3CsrXsc2BGnT4HbCmIcmqkDEafZCdtCMwTygpclqDtsJWPhHsrSbcM3exxq
4qRcuzNAQicgzu7zIVPVlswKTU83elY4HSAJxn26SgNFTPrEkzg4RbCk2kUHq0nvlm2TNvLNa0uq
D8T1xC22LIxKzNmZdCHd54GFVZNYB1d7zBD3sZkCrivBcXQE//WJasTB1DMr3ZJ8CMgZSbTVbrGB
aB7pNL7WPeaISIoNVkg/O2KIGtkl0sYNCraO2MJaAyjDNBgzM5bWsN7AbWl9mb41dPqBkoDSKL6V
mlNBTF+rMKZduxBJrGGFX0bCNyLN3BqsH8wUI4ldyd8lh/+/rQHb9/ziNX2v//NPKv//+vOn9e+f
++/56rV5/dMna+qezXjdvlfjzTv+mua//hPrwR//83/7zf94//gtd2Px/s9/vM3Z6PNvgySXfa/i
n3UV/1Ivz3/IHz82//3//Mf2vUpfs/HzD/wu+xfyN3T76DxnkT4UFLQw/Xvd/PMf8jdHSYVq4/+p
+znGH6p/yc8ohUMAFwo1vg8Nzh+qf8v+zUDF4timNKXg5+XfUf0bn5Q4+iyicIRl8XfZHMf8pB+Z
bC8tzIa1a8uz0vXwV206BZ9AK+iJ1RM6F8qAtJhaEIiTS7IrYVqYWeMsu/Ln8LbU3JSRUQO0TRQb
Cy/cWeK/CTuz3rh1rGv/IgESNd9Wqeby7NhObgTHTjRRIyVq+PXfo/QLfJ2cxslFB8lBIymXKJJ7
77WexdtiGQzKzLAhi2n9o5+BUhi68bNYEnW3ILuM+tHrd8Zi/0WgYa+SiP8Sh6w/kG9is0DxTP/D
dv6QTACnKHIjSbmMN/67QZLDJVx/cZsQRM0AAJwicQFRcZkF85uwj/U1TurxGi9MU9BJa44qlCSE
KeQq0c8Ecs53hDRe+5RaaJaxc2gsptrsNQSj1imuuqQLrh56p2v7UTZHHMQ1jslkvCkzkJuxoAeo
q+X+v9bX/X9+nv+2Ufj//DFtgQHQFIi0PESmf8hvAGn0ju5qbpbNanxsWgPGcl1+dkrnhyzrNWQa
jAcJAOistJ2Dyx7IDBJNwwD69w5S5n/sgP2UHi0Ao7cZ6MmnZCivubvcBY2wjkNJUzH3S2jBjSdj
qpSqXMfAfJlxHG7btjvhEzUirhzp9wYygHPyBEG7unSNIzI89xLiNdu0tfmj0Yn1tc+9IbKbVTcx
EaPuVdWtIiHKs7d6DOkFSSM/DmARdlr0GgttdWm4MB7NFGi0MzjeZYoJAXVlkrwp7TE0Vbm1//XH
qZpJ1I2le5tmJFQGIx5qSaORXdA4Fbb3OtDupCAHlXXidbzFX8Wx1EuDNolTXN1C/98vmfU3BY/4
QxfGesTw8kucK6AeIcD+XcLTc7dQjZfXW6415BvbZnGVDS1yI9PyGBhHc5AMHctc3HSez3wpp35j
RNJv8HXZR0Lk38vZxJgm6pqKYUj2gZ7NRzNubUoD78ZYSSXBugYyY83jlnV2qgQAu5kYOIYOyrr4
hb1w1AUy+vc1+MsH8furZrOuHYHYchXyiT9etWbkyNeGYloEswZUU0L47eSRcp35MXMOy70APfKB
qJLQsAlimn5JWXKTT23vbCiaQk0TL1vHydqQtndNYcPLgizxrQRzfmvSuL9OQskrFva/6Kb/VK+t
T4U7fYAAn0fD3OIPyZM2a9m2M6rNJixpK3Lv0kz3Xsa6BllFW6fpSRNCT4jjeG6Si0uUCGKs4i/a
K/bqPzcrPoZwHcT51CsI+X5fHAoCVj+YCGTGrg0PvUT/QEBYf7FG50uOPf4ah6K8puvvCCnHAlg1
r2nWUIAF/lPoPqTcHs419pLzr99Nbhr/53eJh7fc0l6w0QYCB6sj+kl7PJ9Bjcuh5BD824/yhx7w
1zfqIGPCvUaWL3LYP36UyoNaQFb5diBJfddPhb709iPsUuv86w/D+lL/+h21Y3fsajUfs3WN/P9f
sNW7lzmH/d5mWbD/dVbILtkZ9MORfgU0ZIu/7KP/ayHwxnPuIWjnc/+pfWuG3saJYeMn1yTZGQkS
ItcqIp1PxY6xkxnJJP8k3zQ8lTFwDc/5Sbn8lzPrTxHn+t1xO0DgC6jYp277Y4+YFnPwpM1gcGpi
F9osyUxBQYBy5bkb9nnzGtJ62tDkId6mze79tNV/eXy/HAm/v8sYnlw0pGTOhabzjxeCuOthKuj3
FlK6l9Siy2QoWd9kjEosacaXoFbfPUK7D0BGIPnQN9H2+AAM3AZ/2jxNVTrdkBqPtCohsBz+GVOb
cChu/n3P+R9fFUNs2zdd3+PqgzXy92WG11fAd5uYSBItFNG/gM1o4dsXal0jQ3ttfR1GTs+cMC3p
IZIK/O+f4Nc38fs3xTpZxfmuY3JF+3ND95mTVQBIyGPtjpaTZE/AJbapY76AY6U/ldP3Vi1t2Xpg
LEp1DBvTECfXhdgQlNYVTAlTSEgE1Aqhee0DxTtvi3RnxuhWQnZZUCEuXejeezQVHGQsEM5JuKrf
A37xmrB+8/Wa7Do30+7XgV6SPRAZRf0qipXR4y3OLYW3sckmWsC/tmHEqury71+DFf5j68JcY9se
THa+BdP9Y+vqY4uhClRx8tINe6veQaIG+6TJfJgUGencXmdeu4ohuTOHO4k3PaKWzC84DyjfUzhI
pSqhLWQLs+iVxGC7T+qiJZrDf/+gYn15fn9ePrekAP08rxlenD8+aBGYSd3HM+SO/Jy2PsIUMxzN
21T55i1015sQ5sbJHZieaVhRs2c+W11lf7GsmXl6J8/+Go4sykQjd1iSG7O3z0U2+ae+l2S4ZWn4
F83v//hiTfTUIUeTE/pI8H9f4Qt6hpQ05P+72fWtmR28USTXzibpOcjDt7H3tjBkSdzp9M9//7L+
UAKzEfmriJ3LKgeSg4/093/bK2Mnzx1o3yNOu4Odj/QyFyjfW2UP5TMfmbfeLMa/bD7/4yKBxZkl
RDXBaYwv4Pd/tq9U0k+g9LepL8zvEImQRXYb1J/el9xOS7gK6WMxleohN3qs9zb57J2hD4MGowiU
ilG0KF3AdgSYNF5b3EzMGu6GQhnMjuKeyfy0YOOUf/nY/+PL8oWDSJgDJPjnVoSzIPGqGDIJVbTc
J5kGaJjJG9W3IIJEyQRKInf59wf0zxuDZ3LbJ+li3a4xEa4f6r8E6IOfL4wFHBdiNqHAhfV1gNRx
LsT0EBLmkQW+vwVpbYFWDFBhJEWEsOcMBoIMkgCcWxVg7jbzp1kl38NC9RwvabSUMXoxeDF9axwG
FOYdwyhmYLDuDNf9y/L2WEt8xt/eSA++SIiYdLXlseT+WGU5jwei6NoScrg3zoHz0EGsPASZsR+W
nPM+SGP62+lB2ohYNJibGdzHo947U6KgyeHr6Z2dic0HltICoxpXEXmja5Jgk9IDBoOXpq63RW+w
7En6um96zE54FNtoDHS1t5LuYVkoY10dQs4jWZF79UlbiJGVY/xACa4rsoAMzIK4QItLEfaPFbL5
R+UEfI2CQVjgEix+qnMD0FHmnmiMk782I98QkkiiRb90Rrlrq6W/DC7SJM/E6cnBQS7oqj/OQMMM
bxqRPJorR+xIamMg3iz2tiWfcnSQvMiUmL1w/FJ1AD/oev5Qjb0Hfk5Ljzt3ZCY+kTfG8NMbuZX4
OXIHZrEqnEn7My5jY1zhQQWxUk8PlHLM50eiYtmY++2opBcxJIjMiQmfLRDuBVTmkQzfExMpONcN
Zi8mSmAzLo6pA5efZibT4dF7E5k0dqpn9eX+rrQQ5Ur+2a5IpouzWPeTwWyJLh1sfjKP/Tj3t5gl
EEkK9WqbRBsOK5u+6Ix9OgHlr7P7OvdBuFnMoWhAQrpyENopqznrGjNfPjwoD65WYyFphVU2HGKY
w5uRZuSuyrWxSRqyRqywpGrs9c4IJ4KT5+9TShooePs4MhjW8GjZvPz3brZ3xNKI3VS4VTTrBd7I
CueaXHsPVCQs2osQZBhIxBEJwGHsZTGQ8RpbQWV8FCOhK3093SWWnG+C2sLSP39XFVQ5wxq3qQQd
4g85tpM1Hk4uGPALlIS5gYSleu9jLm6zscRRUw5YneIUYXR2NwQmOPGCmzl3QpotXGvWoWBwbobT
0pnOHugI6zpNLwhBAMh2bwUM0b0yws/Ba8s7Qn6wWpdNcWD9D1EeVM12EOcusc4Q6FC3MEkKZfBY
ziE45QJ51yWAX8vsZX6oO23dJCF/QV9BWuoZriS6/Z427sad4hE00w/PnZkzi0JuJVBxhgYs8VI6
r+1KYe6GON06VYjxlFUwui6hSdE0yR4Qmav2dMfxZ9vuWqwqNMmQdRztgXOmlC+r5iPJ+e5D3uSN
kERSV5gVN7hLkLfxbZ8zF2rVkHQ7Z+CvyeSAKG8yGNZP1Uc5t6RY5IQfWaU4uMNwbgRvueBoQ6lX
gHCTejnEPYLntiLwhuBLErd7Ykyy4WHssotS7CfhbJW7YeeqVBxbhfBjsRaihIunocTdkqalHaHE
E7SpDHqnB9LnTl0x9RFhBJq2P2pUsxlJAEohZiYjk2496HqrgGwv1viJQ9TaDJhv03pnUfxv5oUe
fMFKm0QKLQ3lke9BEeeeV57Z7GdEHO5ED6AhnmhUOPz0StNhFDeH5pNdmcBMifnaLpao6UlLC23J
+Jw6H3HPmLDzPukVWlugDc8tOxLS6wAxTll4x4DUViOz4q2WPJm47p6gEgLmLnzzFCxfTQs1DEjY
7x4/moDvD5/UmaKSGNu8i2c49ArOt/ZIG5tTcsT6yMuANasOpVg8n+w6ja8kzu9DWjmM020EJaZC
IeQAyM6ctmXkHjN0s/pPpuz7piwTcncD+FXVfRcWqJXks6hPWZp8Le14ZVyilUsmA7m+CdrOII8I
TmaaOcxsKHl3pLa3UdZhiukd+RIXZAOAdXvrGBfxormUG/qKJZTpQt1/9OtOga/bWJIefWGXEdE5
glmmbYjuuXmHootCqxmHq9N731w8w3sIId/w2qagG7cF4c7bVsEyKAgZv5+VcV92I+GT8O62bZgb
G38yvgZhewzqxrn3mqHd5pIDBJrFTAyrODViyc8U99MGOiXZATJ7VFC34ioId17nvvX57MNINdkH
FyIBU9qSvlu8mWNl7fPxq+yV99DIWkZ2moVIwZ1NN2X4EwKClKCbvS6kEWyEJake9LJS1fVGykfD
S+NDntJvWYziyew7vYUZ9q3Mqnkf0M5s07v0mUvej5IQc4Sc7hWGLFjUzEJARjIEaTFI47qF5SR7
UFsleO26AuVg0QOioghRKNTE4EIOxF3OtHAb9GKJlCNftftgh9OhdEnycwAKjKmvTh3TLb0GoTph
OoHNR5rYucUT+gUcEG3GFDAuxK5E65XaHRJADQ+79r+5RgVHGziq613LYTE25PB2Z2Bb8S7J70y3
usMgJugKyk+HKNAH+ns0FQ2PMVz2TowBA0RQlJzoK/XedL+mCZNXW6BfsobrkOfd3kaJzVF56pjm
NaQvbd0xeUutLo+w8IKVd9I7Fy8ZSFb3igX9nSrAZTZZdFELoFV2yrsqyO5sU+WjGkFLCz5Xhynd
Et21KY3XNIifKbZPDT1x/m/+Hg04yvHQORI4d2Sut2w7ZySenGQO256QwmXceWt8m1XTZCc6hjew
JktcMxXxeoZ3LYa4PlgdPdQFubedmOgOiGoMua9NNhqlMvMRRtX5az+3xsr5Q/KWoraozTthhdMu
1QpfUrJZugojHTF4fW3gnWRsvMGu2jV9BLlzh8Bg3KHl6PZlaQU7B9R8JEyfKdGk7pK0BigrZybs
LRBTHPof89ARfjCFAiGm7x8ZKnm8yCDOSq2P6BrbayaxVvnrGjVncayH+l0YP2WvQbPDTt7IGZHE
aMgAhoBU9H6DRy6oN4sVc65CfHWAxG3C9VPKwS0fDIJjgQY1xEt85cSTu0pDacxbHY1+zrvgUWdy
FUTkzMQMIx2aeqKwG3s8J5IkIKoP//I85mVFGmn9BIcUUV4AbV4OqwGxbZNdgpJavmHgeyqKNUW9
PqD54jqSLDbsSVTUIv/xyyMnjfdEYTlyk31qH5mrsr3NAbk5obNDtBRscR4wtXPvswzPQNq5nAGg
TRlth0QZsM2bxQXnvLnVpPN0BnqmxI8fyTfA6YOsnaDxI3lRNbeQML0XbfFc5az/1qr0DpXqoVcB
WT7cScK0qFFAifkoOny3qZV89NiuIzsvj0nS3qHSwAsIe4J72rd8LO2dp5obDPlfEVRb9JbkCYHP
EOmau2nn4m3VPFPVI8zJPO6dPbrV5XVw5uPYeObGmvqfg7N8D/PU54pqwEfEhj6i80c4PxUjKmKn
33GMebvBHu/R2DhXo0nJrvbvwtZE/T6mT91gHoNGbr3cjKPSJd3HaEP7lSrxWUCNLBABXBp8tgBD
cDEtO6JovmJD4XZVYXY0xvzGnsgBMf3hxlfxV3d9JaSwbtlMq0ORGcuGSBpBXdTf66FMULR7j1WY
BI9FUH9xMtGeKu4dQpj3Y74E0eAi8e2C6mIiFrmQQtlx0R6b7Mgma+zqgmA7S9ABmLNV4ofEIFDh
KRc2tZPjxmff4fZZp4ccTUo52/2TAahZZcS0JBJs9uDk4c7Oja9FMaH6to7eUIIx1ou8eh1+v4LN
pFx5MLlZ/hxoqUyy5O0gvKK9zZXEm+YSnUwJXT9ZqjqQwL3v7mn6CqRKKJhnq9+P/G8yuzLyjeV5
dJzvk2Xc2TmwaxL22n44xTYyMjWimXTZ5i3V/wSLjNz9h2K3NtVtVRCt3HEfFINzAN+7qYV5Lazx
SFVyj3xo07TPWGLQCjqkHCl4qSZW4Xy+4H/4Rk9svaG9h5ZDXOeLrf0HTBgYaqqTEHRJhr7hBm8b
j3OWYjJkmmF2EidTs2xra7ltXBEewop4DKcoGOzjRrNE9tByrxrMyiK1qn+lKCnIk9sblFLEww5c
OEj51Ha4XAhHPldhTr0W4qqc3BqXh/rW5fhVimH294Vdb2mFP4/uWbrE/9gSxb6tcuNZVbjHlMuq
igNBdDwChvWT4ixJULraRy3SaBwKcxu4MZ83rl+zLt57s3hMhYUo+mBW2b10hIVwtdnWvfmZ1vYD
XpMkKgICkB1rSY7QFKKBjh1n9FeGrSjyB/Tc2k2/jDpCKY2yNEFLMYAPQPT5wyzc76Y5davHzoaM
SGpAjZYkDqsbKp9qgxKuXWffD6WbXXMz08RDBYgXq1f0KV94Mwh488yvyKa/O4NLOJp4c/hmS25i
JP0pArPzL3Apb0cD96yZ3Suu/vS/62NaOeMB61KSvFJbzl2LYWb+mjUNfqNVSY6bOegxrOBeQF9d
c5gWODfJo3gBY/WKqPymbXw0daIDKEtk086xz37XWjdzjCtpcayThevVbnCSlCY1cWUpxWl5h/Zn
1YGjqPSarDss6NY2XdVIuBDDhosCouEVIWpYmCUH44UcRfyZ2UI+66DN57hyAB6MJJckpIibIv1Z
oZaIjHp5mQUqo6DMD7AEHhu7PMwwx1E+N+jx7eDMmbt3hBK3osIiCi8Xii6XvjV2w9T4gMJGvrfK
+Gotcb5DNvoD0cSutFk77HNx7bwWYfoB95FssSa7nYl5ENxHmJImlB5onPExhls5YWMbkBnu5jA7
lPaT8IEVU4I/2UV+Gsqy3nopIekDZJStn2SkfEtUQtXCRadU5inNssdZ9e+ZvuHo9vRYbx24vKem
nr6BsqANlOeI4uvwjC39WnTVatX6Bka7PabCy3caNgkFH8KwQXWnGphHizKZ02nnNkfoY8GOqpMv
rxiPfoKTEgZ3k6SQhHvwz9BItrLKHoOChlIi/KeZmfLRQ6aIL0KySyoMCi6bTDlDOY6LKX11iKE8
lK1M9msrZufFaMRcudwEA6Sldi4M5Fc2cmb6Nvz9mH8ItJzzsozStuDFi/VD4RFKCrSKDJUqq7j4
gZ1WoDXxiVHTklXGVkSMMkhZfe/oY4roLJoA/lziU+Y76mxrZDhES/s2x2MKTGVrCH1S2jkjgPWZ
F2ffWtH/iDtuSw4+1GF0WKbpazcBJ+fG32yYkDSb0ImryJX+j7pod8bjQrP00MTITlu6GkPgmsQa
43f0AiSbYdOjuvfJ7ZTDQ1HrcwqIE+9JfRpxyBQumCAHIdHFbBH/Fg3LyKgSD84sMSrDUv+UZP6d
Uw9xeUC5MCsy1afUwW64mtsJQG5l/NLS2d76AyfNSAT6JpXA3FgoXuJUEXe4Y296BM1oOeyDCsNu
PCsCX8fwZA/jTTGojwlNZ97kHlWENfK9C4y9mboH2b9JDN8isGwukMqL16wAWWo0+CmG0SDu6jNA
ZLlpRyfdqwJhmqPz/tSRezAbfnplpPhmTHDmTWhPUeAmj0HrBM9tg4XLZahWdt9nl721yjAVxjkm
Q8xAUajxJddE9bKriIwM2VO79pCqfiRmE9yCESDNdOmyjF1AgaqvMsv32jEIJzCjlp39LEeHvsRa
dobdJxF8HgaI+JsN+FpLoah3vU9i0dGZVvxYGFEf2jx5QYdFAi5RUpth4qAq/TWrfRq+GTHwdoFx
0JsPy2SwDcQvhEGD+pcHhN8XZlnfudMQ4NoUL03VYlCUPJ2BR2inr4HFZDJ12+v4jYEy5a9b1YfU
qHcNClGYKCg2ZduQFcom5Yd1FSmfqMWg+U7P4JT0FX0UvyTKsJ45RA38o20Hm6Jrg3hrY11J43HY
Zy6NdzngDK3ZFIkEwRlR0yZH80Ch1wwlt1PkNLL4opZyZxdUwi7JjHO71g4dLVKRNXD6DcI0xuU8
ea4i2QUeWoGSet9ScwBxOlQWG1Y6EWSDRpyLb4z63eqi0qb7J12jPJqz3cHKRBoem8wFEtY+Cbtt
RMwgikhjjQR7kqGVkP7ikWijUSmb5Lpzn8Sr66c/e895pT9y6F3xDcfZQFHo9Rtb8/poy9gyHA05
T8pPmWigNTTu/HEetySpVXQfaYeKFP2W84M9lUidmYeGWkfcmVSscjbDje0KSp72ZRjrB0xBpHvi
QAhx65TLgAuqch9Fxk+SgnOuYo3Zh2S+Kv5hzEROdbJC0yqSfWdgBkmR0JKmzUUn4ZZDkl4kbZID
unJCV9KRqpn2dLvW59E6a8KK75FvPjyOVpseQqt9to0MrXDoJBcEp7uucdduOlyG2Rku+LXyiBZ2
sbXQ+m+yzLjzpptM+DSRZFnucjywIwZgBoDGsnNJq9mjpg1ZaixMYI6n2qA9OaqSoHPaPEb4OFVL
1M71oxEgZZ6yr12VptekwuPRtwfUkzEbBKL1xZrPCJdfw+LVa5+JmuTfW5wH3xppspgout0aKt/0
isCn2sYdySJEA0XdRDiLLfkvSfdGTZlvPU34dN92X9rOJr4CbEyR9jcLlHm4KtWmG7Ft9Oa4Nccc
LSOJoyvrpdtXU32Uvo3dCiSByzi7tfsvAOgvjYsx0a81LkqtSf8r2PCESf+kFdtQvyLpNc/dGhWb
1BG6bJo9g3kq+5CiMowPyIpJiXXQMwRxfsM4ptjWKe+U9AU5iP0ryuZP4RLe59kGUUCt7Z0yXLLu
NGZXG7fRYqW3RqlINva2BvZqQk6/2G6NI1Ly+GN7uV1q1QIGn0CnjNY+UM4tbL1pZ5ckOOUjkc6u
j2Kh9hoY/XN6xDi592MXZYkn3c28sXRbRK7Zwlhrneo6TFz1TPq6laURzpC7tVQ620tzUQdLD1dP
fJ2c1tzO1kKiMA9oL6vljgBROpKh8dFzVyCSTjGzqYn+GeS4bfR6YWrJ1pSh5Cxu9Zt5E0uEpC4+
QaoyugIm3vKiwXvFXeZidMTaL5LkZwK/copyBvwYkGxgP0TwDI9GQavHbSWQVbxBYVkZDJEYORaK
15ybAimcRCFJR3+hlzVu8OTMpHJbPok15YeR8k+1Vf9gOIzfkAxTSazuTa8gucXAqE2jDP+ZZ7N+
g7EPDh40+52jrHCbfZ/L5bPmCWBYm7EIBXRqMycLN447ncQyHupxefZrfAup7snfQkctNatCJCQV
LCKnhKMu6Ps4P9Tmu1iTNcs1D2cc8gttTO5IFQcwoMSI1BumETb91qnRj0mDhWy06qMupmA3o9Om
A2utFouRV1bJQyHpJvrjIuHg9OjCmbgjwFE3tC0ISTHH70aokkOWgrMQrKnZxwU01Y6BUSr4pLBi
t3bsm07mxiEPp0+mv+XTnLhRknJWqQafLyKogkGKK148ur5a4PuU/Ra24gQOJA3wkjePQ0vQcke8
Wxd6T27vf3CI0EnQJDX5IvkMx+6LDgL3lAnjjDKQFPChZKr0wwt82pL1qxNwL07jF0VkkjKMb/aM
B5OAJqx76jJP/nBI+DH4IlE9OT0mS0zbNO5ynpgTUHqjpBdR7doJPi8aXcnMFa7Z55oh45BUxb7G
fOuSCnSxlhRU70SSSji8Vy1VgkhuJhIctyOBhnFWO8/2HPP+zuXtYCEDIu+HA/3RoxbZYlQtdP+8
5HqfpkV4Zlc7GFn6MxnTR9muo2lSCvY4ZiwmHupHZ1g3KibUYzTsL1kLM2gxr03FA5KiJXMOGRRZ
VZ9yvvW7Esm5HDj6sHRsErPcJV7zyovEfUD+SNaCbRIt94KEg4/82yqyglWTs5du0281OcWbLpy9
yOqcL0RPccus2JE4qqGR3VRh9WNROaiKwfuc6UbETb42Q+2bZSjuG7vDv5Yah2oJ0NOsFoLOpt3X
1+61IfTK7JLw6pDNGVktH72aXnXfMkDs0wTDLfqwkldlaw9qD49r1839pzSalzJujkWYJ88e/CD7
zhSnKfz024afI36mtfOEJqPex6P1GA/O2xCzMzd8B3QbzzPr1uV55bON9bAyxXYecSlO33y/xvxj
GYSOk1oNjSaULp98eq8YFFsdtuzQwHo79IfMmj+cuacepnffBM5LL9xbES/emUEGvB+YH3mN0LEg
08jPk2uGon0zr1fVbjX6ez0bRqnuCPH8GdhsUrVhKUKS+kdsZ9Ko4ALm+rXveL89hDFjmj6nwcDL
wa9b0iCDaJktmjQBJRP0WEyf7IrlRAI9e0sI8IHYmrrsCG/Gajl5tDqD9C70WnfLU12RUuPecqRB
9q5yojYPnhqvo9GCvT/14cLklpRRFmM706lvRmNiP5pzLwh9XMOROS+hi5o7t1Sv8UGo9JuyDOIW
s577X6FHbI0pEJC4fCLXeokc2l3bkVrPIm5o67nNi134JCp4JUdATSRZawCSKr4Loho2TsNmQ15G
i91hOlAqEsLWlu2pzRnmr0FzkDyGvRtO1i6md8WFpruvhMLkYpON1HnlKx1X5yD8hOao6xc7iwJ8
G9efkp7xUdE03owUaBvRNPulZ8iysiQzWuI5+aubHiCM70Eqw8FDEhaiZ8oGk+VfCUzCesA3TcYu
dHe6xgzUaYboN2wgMKp8w4XtkX96RD1AuMCwopryQi+IqyLGKulTHC8J01LGcievF5emZE4le1zL
YsRtnwztxUGdwriRiM4pDNKd1eK1sAPnzEP/mJU8oeQGRpBTCpFIkyYgWlzIYbDrsa4tNIv7EemF
rO6ZRrfboHSZPilwWTC+d1JCtBi8o6jDExlr3a5L6VqRa6MoZ4fVeifO5QjJbtYkj8Wk0TjUD65j
+OSuKwY4aibdzzgTR0HvYk6jWUKesmhmkcRyx3YQFeCAtya+Wb47VqVCGuAPCDGc+giDAfRLeOhc
49VR/YdLt5kmQbgw4jTeEsqSMgheBiO+CwjjRlpk7staEZGaMS7rQCGSMgW/hUh55kUhaofa768p
x21mNPWRuvKSVc4tzcQZL9WIA5o2v0cYbzYPHxPT5Ioe1jh/WgSpbTtB4TBNuFMrStvOttdZ9o2Q
ybgZ8W+T0t6+1cvwEsO8CLrsZx6KV/8XdEXUL17Yjqe2LqzV3BOBsinxnbmgWTps4yn+R0LIt22d
nkwNz4VpJHcU/4Rw+2ZyXOibWMB56bJtr3NeF/xH+yRXr7SgH+xO3E30xjFRv8ROMkUxm/HW7NAR
EkIcQD4kk00TUhOokSlh/eG5+RlBAK86jqEcdQ+Np/kwBP2T5uJZSU7xRRfhjsbH13eTONuZqu8Q
FDj+zYb8MXz8z1kdP8xe+w4AhHtlXBHQi48D9RHkXcMRD4zuIA8CgN9m1UR8ZUouG36zN3fG55rW
wYeuKMbxE54mHX62uo9cS712Cue9zJy3hl1kJ3r2pLiN79pYRETL7BPrQcouiDSFODRSykN95F6c
ZPI1VmVzDuqfHbU/8VvPJmCblSn4xdQtgr7AvZqW92yFxhvqs3OjRbjpXDbmihimnZ48rp/lRL6w
uhGd6R2LgVadltNNyZLBlKgltxNmvGjnC8wKfJ3bmnZ64TzQ5PLOcVKuzAa4T4EmiViQDNzOy6YI
hh+gb5Ay5OGjyOma2bKEhoDBcyz7w5KsxCjc/LnofgRJQnrX1O+IgT2kFU0Hpcx2XxYst5p2LzKy
Y6iwWyWT69GQzDmixbIJl+XBnzWrtiq8nRjf3UKUO9OoL5bEthsW3E+xRn6ti/5Bx3UdKZ7V3oid
41gHMAqg/VDaJJFdr7wAeqy+3TnrKA7RwNw9WSZuWPnNrbpjryq8y0VE1WGzHceXGeX0Fn9/ugsy
7h5dTVdnnUltsM6Gp6bUL/4agujE5cRBObIdUg5MKAE3eaBP+GCy59okBaqcURdWD7Fi5GRZ7TsG
e7rbFQI11+22bga0DDjVvBnF8iHST82o41gw5kxKB7pOgw9P75ocmUdJIRBTARjWYxfjOqfXy03D
49o3MS4MzKumzHNnTo3ByD6LSoA4qfGmoDihOTjL+0U9NLgXpeffuFV5jw4OVY+gVO3mDTXAIR38
Q5ia7W7oveNiMiuZuXBVcfaWN4qKkb4Vkbv033yck9I+Va3/bbCozzpreXf9fRl3HyQOTJvG6vNI
FfMVecwUUXUmWyunny2N+UvSzea+YHDY6vA6xP0KS0Dz6hjlbTFhTk/qp1wxzw9pOpBjSvYa7ZIj
qefn0skoFxqbOCWmtrndIIbq4Hvw0WoNQkEVKHv495oquTg6ORQO/TVXtS8687oduW6YYInB4IBw
MaHqRPtn1XxmoNOIVmKKqNwXboXprvJN6Gqze4JFQ4OhMQPkdHzmwsLgHWPis9hpICNqlByqOxTI
+Pd13D14zmRCKRSwpZhEeP6dqjtaswNdO1W/z31uMfVhH5PAGAdPG2fOYOg5mGMsGmmaznenSvtm
NnjPXDoj2HPR9QfPIvtQhfVojXXP1kIIpyNofwIJPTA9/pGmgO8Mb3zrK5615mxX1JN7r8rfH8sy
4Krm248N5FNwqh2dMfWmzeELrnFkEC/INusypIjQ+G2MvblIwoFUVe2GhnJ4ABMMv1DbTI+6wDlC
5OCOYwNRbZW/SYPZA9ZpUnEO30q7qf4fV+e1G7kObdsvEqBEhdfK0VXOdr8IdgflQAVS0tffIW9c
nIPzUnDZvXu3SxK5uNacY6JmoUCRff8da+RIyMK4Xf/4ipZQ2/sEdHPcSbvs4iX6RCFusn/1YpsU
6VuemV9xiIdbGBZGUML+QN2Na3Ly/vVGM+N9QRDnhhWLGNspuR7RDtLBx2Rlf80BVYzfu6tYVmgU
i/YfvR5PFU8S/mM+Uv+5Aft4CAylDhApzGFFg4Xp58ocqs/Brx5dS+08BeYN+OUuzQseR1Iyt8p6
nYNg40lnOHsNqX0KRYUVh4s/GgnewEndLnWBg8L+axI8+pGTyj1tu8jtaJy6z+nE+pPCk1FieIMr
9CFzygfmBi9NPhtokBAej9jg6MfQsaW8SAj+2Ivs0/GnYhd4+S9/RFKS0tGjx/BmBg1DHxbvje2z
bJYtKexZVS8klZa/g7YCKcEjxVZBsIFdHHA9/xbV/W+NenPIpNz0AikcbPd3RXD7fdiiER7PUQ9b
I0z8DGeufMcUWrCeVQWMORJIK4QEduks8iNn03CMWh6Rf03afFg5pqk5G+4xnF0sc/M+l+p5lNra
jJj8yTjlCaiMjuvYPZpjA0RxWcCMvNhgR/0bAZNbeQh6jl3g7M20Y4VESraxp+kznE1gMf5lcahe
x7S0N3Hmfw4ODPWhmSAliL01/glqV5xRGX3LGXtsBRpgY87OQ1w6wVYrgCRGR12v2vLJnlqqv+k3
SRAOPXUunKIpOQYOtTWsQZ8afj0mwJB0E4GO88IePJCxwIvHbyuBIFlP05c2CUickVeuaavt2Den
NVD3+oDdZUvcnLpP6rE2237rRH4E+Uj+tnr5ZhbfqTfC/4Siwoo3IWHQpKlbzKXKGo1dhmSgtpBO
DfMqXSZ4NOLSs+VHxR5HDkp56ewnwUXNRF0tA3RvGzoN/Ev727D6/NSZwXyvvMq8Kyd5rC3rLTCD
5DIVunoGhfQylKJgBGa6qDb1qexa40guRHsgcvMGex2GEVIkPl7GPGXZnWRLx5a4wduQ6OfczPZO
NRufgHcf6yLZz2JuNiBRmHThdopEIh9Ibb2kNvu3EuFnEHkJhr8GWR6Hml1LkrvZyoTOuLMrJVgk
m/4TfV2UxcKnRxqIgcmUkvvYrCpa4KV3G4FRr1Lr0TLojbrxtETQyu6t5sJiO+wuczY9oFfOH7s6
3jGwPpuMlc8JPI51ambUr/O7IWmZmckUc8mRaEUefdlonP/6lOVjZjwndX5RfUK9HtDVDVLnZIoM
UY/vX6uZcHTwIuE2F+KpGLNwTejhahro5qspbo+zD1vISOdyTePGY/NWNKrc8Tb6069isK6Yrsni
zub3TofyEjDKX+s4O/ap/d3686ZpI/vgBca5lnRYHbAiayxMX8LEJucjbFtLHT8NNIUXdg03PnLA
6gJQl6BaM03Obv5bKRZ44ptvPj4d1uAMg7099ZuWhq99R/kZbWkQHmcnT9btbaQkPllB2p9Eo9Sa
sfMNBf/Sc02dTSbocQp+w4yVVEc3y8jQgcugpw+SbOq5GK4gMiEiJuhdXFI9/XAPuAI0taiw8rmH
LldXM6jyG4TAg9D+Yz/AztXE45zMtt1Z/XxrDSz5BHIOK5+OPHVldCqb0Ye1wVy9kVuHthcNBY9F
QpThcxb9Gqe8P5WHsm2PZhq/yD58ctiSVnUf0l9l7NEO84GoctQCk7hXTnlu7P5oob+asukWuGoX
Rd20x5Mnj6FB36zPxTsAcAZJHmCT3ijygwyXsQN7XxlASWlS59WyobRrv0r+5c3O9YYP2pYlYcxh
cNYjpZrS5T8dpvEGBCB+D3QnwILAXla9vLejtA+Wke4qHzVpqiW6FEqrTely4kvo0TaGiJmXIUwO
RfQbRPppmMrkXidjzmOReORT7oF3TH8DeLZBC5kmmrsni6Hv0+D0IHld2zn9vHXY49djiVRcwNM9
27GJ2LuOudQ57tCmjMy763vdtTGTve4a6z4sL/993/HvjT/AfnAC3C6uEgydm+GS1bDMl+jZkhDh
ZyHD5DlcuGilZ6d76fviQAUFK8K3y/qhqTn6WAm5R2J5649mvDMU3T8WIMPmUZtYVcP8yrrtPPy8
9D7NosCNaXszCLo0w2ulI8remFSAMU1HtIJO84QGvXE1XokxgNYaBfMbVrSv2q6ih593BeI9FZXx
o+7Ndb+4TfJI39jA3YeUXslLoJucdXvw9j8/TN24OmbialduSFHbimfAX/Xz4DKw4E3csDWXMn/I
MwBx+EqfHCeynsymOLuxqB9MKymOUVePwEE7d1+hz0CsKsZ7+1y2TEN1Cs6296msp6T6pA3+orSE
TdJE4W4wmFsybQXOyPJ/ZN+nvf3jckeulu1mATavks147paZ5s9Lriemm7IRx6yz1z+OTFO77WVa
Xn7e/ryUg3s1fahk3Ej0BkHJe6UIT8AqaZj9mMekNBhD+1C69NQ+2p+eJ/JH6C/tIwFQ4T7T2L7s
z8k2bzNY+QY9/8fYuAbrlRxOOsnTj9SkcgzAT9EySu4TleOW37vbeUIXZwF3B71p860hAT9InB2v
ndV+D8s7f5rDzeiFau3OmlOzn7yVC+9FkTKHnDzwHtFrLz/5eZFd556LYnhHnfvHRMX2Mg00aazA
c95kkVabntHfvWh0t/c68zWKZ+ApAXI7DGD1zqUpsDQt3qAZoTHDRLceydeYVu1Wz3N4q2go3Oge
uDf35lt1eMMsBzmzYkzVStM5Y5pyzl7SOuDZhj9B4tBCFjQufFu+pFNSP1h+Wz908AGrEIhI2R77
LkadOSXJzmc4+vTz0hFjXY0NPWqz6J/GLsLVE6TbMuoF1ijD/QRbghNw+oVJ0NhVeFn/+3ZOfeej
GBOG+dhahX1PJ5pR4ThXa4UiejOHPFPos3qQ4aQ2zxgx1gZNx9eg9itok6J/a/IE8UKOXGaGRk0A
BMG+Zf4RRidynrOjWcviDbJNewSS1TwZc0psLmJS+IMMVPwRWrundxKG6pPhR/4uGZyRESGp3zVD
UvYEpDRoQvU6T7p3S1ThP/q0rcbApMmK31NiqvNSFqwwD820iTzieqX3l2aFuwndrltpqzJQEvCk
UW+JZ5onhWsNzz6Z8Le6GXfUz9bZQA5ERvLy5c8LwaSY0acC00OWh/sxejeSAG6qUSev9hhg8zaj
W11b1a7stdoWAe5lrVvn6FY3EhL+uBLQc6DAXvldX56auv9tmsx6cjKhmRnWjn2Zhpcy9IbFo0Ip
7xNOb7f1RPAKLCZ77Pel794BKpv3fPQIBLfj7uAOenhGGQh804bDHsbXn5d8qpL/vgK38qc2sR14
nZWt/Fym33iz0JWytj6VTmadVD92FOdOfC/oIDId/9LoZ/6YYcVSSlvn2UOWuPcsk0AEstgOP+sw
iUnlKcY1tmrNwt1VmL+3Rkp0SqvEE27P+I6C/++IeOVBJ324jUOQcwj4zn7HCm2GyuM84e+pVMu9
MXF+S0eF4rU2I9CbLA56WRVmzUVk9E7AXLwTJg123Bntoy8Acakx7E7gAtCXZu2bDUmXVD0KemK2
04/IJDeMHC/gb55KP/w0+BRFXe4EARZkTUzdOSbYDRwTXyUy3UV4Au4xx31m1c2nDzxsj9ze3UGn
Ho7kX3O2DpgjDr020Ss65dPPi+O77wbq2PPPO3xEPM5xsslY+v77A7gY5n1g/O4ikIFI0AdAYXvd
+93NjYru5qVGcIhy928jq5NR1r9L8FCMrdP0tYepBwNBPbVGDJCJ/+RMNpmzCVpQ7jKkMaQb0/k2
QaqiZbL+CKA7qFRyROzSHe9u3swPUPR3phnWv0QytZuwGNVWZu6/wg6LTaIYKK7FiLoj6gsqXb/1
1njBkmvbRHTYGdrtOvZ3ernOQ2Mq81otL3ZOr2r1897VVbLDogftdvlJWA7VjrmmhygDRoqaG7Ii
OKSdlFhMV37zhCktQ4Mjo73hcLqtWrB2P9SOESfGs40QehU4IeO3xZSsJpuY6uWPqMEvLqmHSoXb
ofbe6Z2+14HdfddB/VJb54whwNUDw/zsuNI6OL5RrEM/IjIPodF2FnR1flY5NBPoKdodtFeVQ/Sz
+6o4OMhpDmkbLrgGJ1/53V0nxXSmUa572ia6u/z3pR7VLrdGB09kgv5syK230p8sKIDduLFqanIr
soxtVaIpbgphvRWQnMuIdTN3KLHgD+/Dzn9iMJHhAmN2WJW0S7vQZ1ZUMDpORbal3vOeJ9o0D6j/
rmHULgEjqbuO7Xy4izE7aZMdQfX6UChSu/PaSLaO+WmC5nu49zwYDx57ziZo2u+stw0IhhBRwbEP
JITgmRPCnBkQDUc/HN/g81WHvMBgbdnFK4IQQxvAWSeX5I5pphU7oPbjwEleAzbtkMfvPgzWm9EJ
+rs9E+zJh6NJ/qM8lYz0tUVJXGv7r4sneJt4jgnZqjDPBeOOznLLB2WMoO9mKpM8a4/2iN7OMzxr
X8ewwH9ebKM6qyQd9xlLDMMd6KWTyj6somWXQwtH95a+P/Wjda4aGusms0ojcbcF1qc1S9PfFmfN
ftbpLRM5G4gQt5nENMRbxrlREFbhokXb1kSdbkMkeZyCau+Y+kq9Ou4dT28ztMnX3He5dKxzDupc
TTTKawvcVSOL/yxi4nUM00eHx5jXH9Ei6rSPtjirmyseAfNYj404BHPTPUilG8Y6U/6S6KWVVlji
oRrQ2RrG+F7RGvmuXPu/L5bvGDVN0DTGqoGxz9rNaAAPqLvClyIZnwbsZ4jV0Ur2sy6Ao+DM8xVx
4j/Z66HH7yDz6BmR/G76aEXTfDRArYn6QcPiNc30Mbom6ZiBm6BCmjF1BvraZv77ENMa4BQwXqlv
x/2ctoCLZQ4owloe4r4Qz6M1skOCgRed8ZR3/puLbYwTpP/seGRZDBmziNKSzR2b3meX0ftMVfzS
e3Z/axZULXfh888LbpVHnRvuGV5TgL4wRpD9f4rHnwry53tIJsHuuX+lsppH3Jy4EdO8/J2r4ODl
Cwq81f3OgRipPZG+JYuyOLT4lNlEokvaWz7IdhvohLccABTLxUNu9t+2VXNZF2TBz0s0MWefQkBr
ytG3cWo90lE4BIWTFKTB63Ib1vbZsvzk3E6+OsRe1q4r+nrMl8r+MC1LFni84cr6JzAwnBKzv+hB
cQ5hjvZAKo11DdHoRHBjfmVzd0haLgso7KA7FF1FZA0C9F/Sso5ekYevZZeRBjOk35Wor3bGLmwq
Zd3swGB4ndDAyPrpAQ9suJ9GOJdjZRNi5Q3Tmqh2dkBfkkOzVJaNkYy3DJYAD5vmfzzQA/TQx9+B
PPQPge7IhbGoBEtkR0cIsy3j+YkAhhmTz9Q2lGALDCnn/lNW4h7gc8IprM362reyvgopd6Yrp9PP
OysfTqFZ5NdJPtOi8e/ZYEePhm88w9r9ttPQZwYwM0gUmXVvyyTehvngbeTy9ud7oWLL0GoxJU8L
b6topHUesp4vOa58NfZU7V0GWpefl9rz6pPmX5Akgbx0/c1IJMUdaozzNPQWqidBZkUYjOewYQAr
YWdtgmhwjmiGuPdJXO5WzTBV73w8zMPr6Rdpd4KntKiOkdIMQz2Gydpb3GFeLRDB9v5L5ukLhDo+
yc620VMoeisFUiHAX/E1NXPwyEGfJFcfAlnZ6fSzanFXmFaFWNMs972lg0Nre91zY9o8sflgb0SD
QMiog5Icb/cEsX7HTDK49LOXL5lATrID/YeZptLlbe7OEc7JN0di7S7U9KtzMHfFjTcdEzG6j14T
vqbYViEPzCFm5sF7eC/DENGEJRg8zsLTV3rGD1OfYlcfAHYe8sj/iyKx2g1ObJ8xtH0gREKyUahs
h4iN46pKaX4Rx72aAFAeuwGreBuQPLmyHCIwStiTQzz/dQvB9HuM0wc+lZ7xuDQPWGDvlQ8P2ZIR
IY+RVW1rdBm7xCv8s8RhQqsmnOn+8+E7PdP6cHKGW85E6uar7MnVpHDDZXywprz5JSzFRk4C+9Po
FiBHimm6VBGtiSgQNvETCFiSvjH3MdySXa3D4fbzFXQedUvC+QUbmj7Vknan72UwAZZ1r5ttfSnb
jyjN3QdJC/AgPPWPlFn3v17Az/eVNom5SOCGMzWWzOSQM5k1c2nuIQAaqHyqDqPe//+RoVW4NUGm
4Gz3bQKtvPUPGcVYVpifr5zUUXtIDG9dE0/n/3mZVfO/33a54BA5QO/574+kqKOaUHarnzbFzz/t
51/qLWOSJEFs8/ODIaUYtKwpO2sZnWU9q1+WwzqVY7Bi2JOn+9ibk3PU9tNl8FpG/Lh5UEBNj3MR
jY/lLDe1HJJb1CsC5+avWvYSYiY/Hx3BRwml+OcPikQDLMeRtCOnKT8FQOjWTnKXDOovBJQ2l7Ty
EcX9z/sSBWDoFTcDM/yXFfh4F2TbPfYh3c1RdQ3KXBRYczITSFH9MS33JUmx3yq20V1q62Pgup/o
ZDDru2hTAtOE/ehijSdyiduZVToUhN/YabqjeXA0POc5Gx9FHD8OdqJeOmP8lTKi6NsIlSDQWDa0
qy/CD8btxj4Bed74LklrWbwHahSsXXszMK5eN25uHMpitF4mW+F7Y4AsSxdl3Fh4O93UF843SymW
cSzLq/loaT55Iph/6WqEG8W54xD3PYJyryWmJu6/66jQT1U2iDXelqNpF8F2DWefe0pA8nSYABDN
QbUYBoihzXSOSJhroks4thy3yxzyH+8QUh0w3L5FPlIT+CFio1MKV62bU97G96bDKt5YkDNt+n6J
HOZzg7GuNNPdIBFVmiMUhtZPuq3bBDfpzUBkamMV+vN7IBgHCof5YNaeaLP9c0wG2m4BBlb08VtT
FhZr/riZ+gENpd/nGycel1CsduRI4e16dwwx4PjOBoTSuqcft8b4SsAYWpx2R3WDFD3BW24w0M6K
U5GkNS0wzFxJVd/hnp+Tji5laZM60NjyUMX5tz909xKXtJGFt9iR7ykO4UezK699qK6BkKQZePSs
2MLwQxj1UdJ8ACSAVonYs3bCsY8sXaHaMvXrsIxQ3G7JBaGO2nSFbi7ZLE5MT8llQSC4HNbXppz0
CwfHewxZb+me0VE39bNbM0ch5wczjxGa/WGk+ojHi8hQMWFBDc7pzI4lDFppbdFv59ZF3jcUzjVP
39u6fJNzQF/CRJ0mTbHtUvNSeXH8JCWD3YrpDe2kM33o2wCCdVVbgT4FJds5LhnojiSwsHQvd6ez
IkxQbSKvL0kFU+ZW1tZfKfaeQEo2Elx5qcvqOMuKkTa8q61vNveOgInZiPtr1LW/6y79MrA3rodY
VweRCAjAtAwQLI/pumu97zFLMSuott2qSbf4zzJ7k5N4VwjJwab8Hc/heWhSFP3oIlFDRtgaEmQB
Zc7dONvBISAdS01/2eBpGdjib/Mly+BjpEuGF4reezt5V2DbhFxFyKgwv7IbuTNmLZlxJPb4V5qf
cQw9A6fAfWBggna+/AX6k4yoSG9Ha6bIj9txjaBoQR3Ta5DDHzmYpPlkHX/hNJ1RfqwpkwLMAJI5
kZy703IHVUZ2MmTrH4cC9SZA4TO4bxjkm1iAW9BTqVbkVuLdhrq/siQkzdya0IwjClmcyq+Bth/H
3Kz2Uyo/VUWIsWMBHXH7aNig0a030bCr7CB4gJ3I7HHw8HTZ4c5uzN9hT0uD0TDnK11A1czVAet9
uZvjfDu01kPChdwaZZKtA6AiuC3gKQyi+8olOEJk7GheyLCw630HKV6Xb6oSxQGdYYjIqHG34VA9
Cy26Y5mRDaIkRBXVjJuOzE7TzxkF0k/dNIXLuqieLTsikE57mzoaP9x+OIeK3La2PqquZPvvodeb
pWrJVcSYSm7OKgtRf5mBnuARGMYj8S19Uu5Tg3gJqcYZWFryL8IudUIyBay8wzAc6GqrEtM55iby
Dg5tWxp0zi7WpIkNPbbewnlJxtlgPurt7LpFQZPYw9YbFeZXk0N+KnaNG16VMvbeWDKp68leSMfo
Lhtryb+0BbI3JiacVh+m4MWIqIqfIW3gWA8JDYrDt0lDSI8rvF6B9tZeOPwKTY5nXXh2Pbc/xB0G
4JoZOE82m3hq9OhEvXVTxDOpjcmx0EgLLHKTViOBNOuxBQ9d1ERQVhMKbxKaz0GkvxDN5Kh33cfG
gYitY9Li3R4Xgs3MDldJBPo+uBWtkRLY3XFyxRYwIL+aRhuZlCOzQ2E7BIGQub2ovBAA4lvOkA2w
jLFiUF16KcjakhvC50zCQwIgPJzi/tz34joBcb3agLszErhie3hToUM/0OC3dRswEbJ+iHK9ZHuK
cWdXdgXfKcXxuLT0Vc1sqOgcnN6aSa5X9JyQGdytWS7weFBPoK3EKzegUPLi/JSoRl4Y3n30kzpP
VWTsgIV/BcxiZMVat+yJm5wWt4HblDl2GyPx0xyeP8s8eyRskTn2HJADMn/3rscApwnqjd8M35FG
eV1O1Zmp+X7S3bMTpCfXiMuNEq7cTf0JpymK0onOM4wQqOzt8JKX/kc9JaBE1UvTyQSpi0BJRJrG
FPbNYzDP5FsZTKNU2fwromKbZUa0zS1ls9BtpDHhNmwxWtASOpCwjjdNzNR00zIc4ZhTp/6t177C
PSnNHbGb6CgyD6iDbVl3gTyW5J95M6eaoWkGe1uQXDm7hKDWFj5YlmUO9wa7Ek7POOYwUBEXLKPi
bKV/JgcljoGjQ1VG8GT5NhN4bB/1bPLOu5esvJtUW845hGKMRARTP77M3SQmhHAUzFXIGadF1Fr2
jFRdFPXI81tn23gx8WdoaOPgNTWoSkd6ZzwmcNWrmItCOdaNTEvrhOiOgnIyC3EGu7nzNxX0nR6a
ZIyu2ZlS1yO6NkH8DfWW7e+pky0n2hTPRCm2wMMQgcFqNWnIMAhAb54GkiiRMhm2qSWPea1jnkWL
xngBwsfQ77WQ7XtnVy/F4D4ng8E4WwH4rQwHz2h8S0prZiebzkOFgllkzNCDqb/CE2+u1KMCH2PY
HQ3sVAa2RbS6y7D029EZJQeEHcAdQ0TJX3835tw8SguDXp8pmB9xygigopFZVMQBLudjJ+rhK3jB
trfQxwt7/A5T64kogAclOusYO+OvFtbxkIfOwU+sX96zDRbt7o8hqgcPlhFnUnYe63FGbr7xpXg0
cns1lrNgLAuiIr3YzZyfZMw91bXp1qF1ti4isTjqsVcmg3mHzXJovqDfGzc2Y9yXAhZAMq+Y6HEs
aFpvj+oc5dsdpKtN3DBu6Sl6a3p9nqTvnuBEy3Vpdb95lP6o/CMP+nZbGACOYw1AAeb1Q4GIE6vc
OovUwMPQ4QAmLWNb1i1T65zQN7/YWGibN24wmDyFo8C1VjGcCP/ZlfFednj/W7eb1qMbLdgnxkFK
0KLF6xhuBnvATtN1l3RIh03rDQqznPqnWA3OBVqmxlEABEym7zpGz24QHDsNpLj39n6uzGctWKa8
KAoWGJC/TTHF4+enXnOCFu8NKX05sjKU2c4eePzv0BtRJEMYQ5FW7eqc5NvGzb4sg+0TbM88cURx
zY/eBnORubcoS95wRGc7scB5TLfbJF1+YOlHSOYxFCKSe2MIjF7Tzi1DcJJ1cKKJSRYhhyaXTK5d
ugSSxkZymkL21R5jxJrD728Q/kgvWibMaWB/IRe0yE4ZbmSp+BiwQAh6EMALvQ0yZpGGiTZ4VE9E
gzBoLsl2oDoiNNtKw9dQEB36QtQN6IEm+VKFQMqcqTdS+gidrEdShEgJJMOrheYbM9JZc7yS/EPQ
nEele0T6U65oxUKcLqLPZviEFLkYJ/md/TmiI6Lsc9XBJ2ptQlXJg6Hrzg1QNLWzL9UcHVU6P6N/
QXSXhh9ZYPzrq7neZWkAfgbqdZQh+Giy4JPQWI5c5ZMXJYuKlpTRKS+OrVPcVNj9o7n7mrB6YkaM
SM08t01tXKQHeqJoPoFlH5SYD6EiyYsWs7UuGyoPc3xSzdzvOqIIi7ScMD2Sq+ZBvcYCQI4JvKFV
jh7IT7yvFJXhpiAUZi3U6zCDJ21ih/xx6iaq1kRcZkSscdNigWkLGMdT/VU4GDjJHHrXMFCaBIL2
64wsv5oQJk7GKaiORA9Ze9evbXwi9fvkW48Sz4hCW3nu5/wD9p7FyYNBZjjN7cqWgktp1Xjk8M7R
pZ839q8Zch97IaLkIOcaJcG1U9VNGh5WFq95pYbZRUbP5M0PeGy5cttqfIWcRY63F3yhE7Cf3FR9
xwYOXtNHRpk6LOCskMdCEb1luFG3MZea2BaN8+hXwWfQlSgTu1ta9rTvicPe14bPDKMwfxGEa9JX
zizvPbOwvzph8N3WzQbs7g/b6kXLYdHKxi+BpfsjbkOGBxpL2EyqmIujslMcUY3SOQbm9AxAYQXs
9h6x15LtiOpQ9w5Rp/GzwEGMnAuQoJUjouak0vRIFKeozDba0WTbUjQXPtQTN0bn2qp2PxQ8gPOE
3wHpKZ7CDCdJj3FJxQkjnN7/Z83BaRqK56EhaDToxMOAusCiq4gFmvA2JFvsc8q7eGc+r93AtGmV
scmBwOB0aAhq/BClr10PWOdrd6csDjFDXsttLJotXvJnI8Bhh72M6TuKPvJDyGajc7n2LCRMtgO1
hJxMzg/y4mVKk2WO5B/DbxlCHTEirKx6PGNd2XD1P9MQ/gz5e1/GIPdRDF3Qx5DGYOGVoeDWLznQ
qRQFdTN/c8LtiXmb+e/b4uTR6B02MRdkHaDTN3DfivRL9/hO8vSUdO2vXnJe8Y0OUWqR/4bwE6wa
iHONTB7C/sLDvfeH+tMelpjVjmDwoPgKC4uzYo9adph3c4vInVnFdzlKcnKGS+cOPXls6goFgxrZ
ls8z8e+uQTpVbKl3onR4HLLoXzqPhzxhbQpsbhZ8xtDFV77fvOvQvUY2BXtiuSyU42VQbrxzNSGC
Tv7bT9Ktai6z8Wy2tIpsu6KoR1Q+5k+NDi+FE51mBaxTDPVLJ/y3skPsM5NjwlQSHVjRv3oAEUra
Selv2uMe0iQb6pNRvzUjxxrpvhpDj+ewpl1im3pvhYrs1VntQYcwMor7GgHMqh+ZfwR29ZRMk96w
P5wgh2+lewypk2Ku7sZExHCY+vnNKttqZ7JP4t1zyseJeR1P/raRxKJMywICGSajVHBXTmtWsPvQ
MDQ462HawWAzC6x1lXg1EpyftNBWYW/D82bFvgxgLZ0KrqFvUqVNks5kuXjCiCzRV9fo+xWlbbvu
44bGs9/cxxAtqpTDV5MY73QF5C6qR5OZq/PH819Q7AMcWDLEMF5Y22W1qGCPgQ4nC2/AO7fYqCpU
uonbHWin3tAT/Vn0NjFEiV3lCNB4BhJHX8Vb6g0Sq0uMjO3ovc3D8IK+A2CaX734VnkpkugWS/Yj
3/x2kn9+3GVL9NS8SsrkIWcMDITkg+m1XpfZgyYgE47Fq2MS4qNHb237PE4Yjpb+TPjbaDFxZi1+
txZ3MdxamwFlAH2OmZxvedz2Vvro4AGit6D3wWR+u17/MuJ2mDmbZPSMDbd+SmLYKXmSoNqtIGyY
bfkdGF140JUg5kBY30bKaCZnrrwRE79pqN0/tGFI1HZwEUUZwYMlB0efOQ23ElFbUa3Zb6hAK+Mp
qdgE0ejUW4fjwMqyZlDeKWZEtS57I0UjHH3YJg6FuMUw0/hiGyG3vlE3nopKXZV0D0ZJ6kURHgOi
JKdGf5atebORSW6QSz6As7g7w7Shs/TihjjjUjgiHJerbSMUVkfPoDa04ADaxGkRQ4d5v/MYUnoV
Uq3esXd/bFiM28CBCiMLlMvDJOSeMtOekZ/4VvuQeiDF/Hg4TERfraghJ7zMTbi2pl8LYsYhtGrl
jSgZKR5f5rj6g1GF5mimMJ8VFgUO8/0eQJcL64tirPgrZvFlFf0LhzpYDEQwwy29RAQKs7Ti5PE4
/OHVbSGEcNcbtGkJfeQxM8EtTV0kHgoORTXzCwBrjeXw6fsGPTN/jzsvxNtxL0zj31w95RAs99pF
XBzolH5qzymvMbLHDAnBFPQ0CTy1kmJyN13l3P2m+s2woNkIlRBkXP6LAZOzCKXbfk7Ibg9i59jB
Wck6/70d8l8N+r2Jgeam9O2rNTFsJnK60NcUy67WgITgK4XE5YG+CZApmSN64BQ7Nog5iJBTE1Hx
JC9dKNw1ObrmulaEKs7ek20LUvYGKA1JkL6lUZWf+1o0uzCFD2pqn26ivKVhpFZOXE7bfOaGLIjz
0BGOjgkASSWN30xAG/76g5GIQxX2yVWKkksSsR+nkd5A02NiQ4ayqyMSInnmKBiOcxgzTzICZob5
8G7+P+bObDl2I8uyv5Kmd6gcjrmslA8xj4zgzMsXGEfMk2PG1/fCLWWXpKzO7n7qNsukjJdBMhgB
uB8/Z++1syI4oaYCYUX1AmlQn3k/1iDNRcWoXDna1UZ5cEBmPaMpa1bxNvKWhvcU0ZFagzPJ53Rf
FOPeD1Lu6OpaFa3swfpCxT8tHHbXFXf7BoXRkrDncqOVxLnaxKVhN8BY3jFNAjih81DlvZkCdURU
XGGvV5jFUUwDt4VoiX1vzRoPLwfRaepnERw09np8WDupd7sKF9IycXxM1oLcc3mXA01YBLa3DdFU
8LSdHk2R0c1xBIscOgMECYpmxD4sfbZrnq26f84MCvk2Q/OOGQRTdkIvYIxobVWu94noCSxMpY6c
RvNDVowPNP5KeqLyBHr3R5mPjLfVvtTH7loo7dDr54p7J62JHG0mAdtuvl3r1hsOoiVFTG/nrO/w
KSDr2Gwe+4GrX6XVfPXehDJ7skIwaU1NXnJsCdiVSeSe8fh0C+LMWRNXw1PR9AIO7bghpvslMCWd
BdvfdK115+gB2j7SL7oMFKgrusOkiSO5VjeEL1oLTzA/jkeOXIIuddRjyRgpsUeszQT0hNfMFu9+
x5ma5erALYAW1GzPelvcSSGLU9YFO87m2YIWwEWv4jfLqJiMac2MxbnFnlDOz7ah0Xkgw7RZNx4R
4bihVgUDuRv4xyHmZu1d5dQ2nrtGjOSx4UaLQemAsWCZWuNj77jNHj+Cj0ptGUODWdVyDhBLAxZq
OzZXVmudbdwFwDUL+sj2g3rU4nz287gD8OrsJEiKW2ptx6UWDGvlWUx3B5DngQP4JEvSXZw2m/n/
qk5u4sqV5wST/mpKErTHyFQwt8tbxGEuQvfhlZgEi/njBgTYOg/NgVKSe1taDCoHmpa0TFhPE4vE
xoa8ZUeD3FXVHE78ZMPZbYue9mpN2nceF+tCgvRks4nx3znzECE8Zu6PJteivapBfoHyWUgtgA7q
oLA3Qu+MGj5ksMw7TUt0I218EsLOsXxmglfOFfntZHbhUrjuRAWLn7sMaUY4QcWhu0XPjqHC2HTk
K/lTQ9Rlw5BXlKDF6ucCtvzaj2ZpkXZoSGyXw7AOFH+kEFgQYl2bDlVtoC+VW9dpglvX5bhYRZRY
MXv9m2kZlyFoOeR2t+Co1T403KM2V72A0adNh8V8oTX91RuidD3V5g4vUnsTcWnFFZ31jpTuLhDh
Xjf173FCXqNb3XLQRMOuWp4C0dAksqEJe3QaZLNMiuDTrm0fBh7IFJP7fVU06h05CM25mAHWdDRN
1zq0WKndIL/qnvE8A6UJeDJ1dh3DdIZlcxMSMbW0+LCdGn3X1clT7QbihQqQWGPPvypbtjcc4/tT
7lGZpyp5YqgrzoRvugdvBgiZ/b1hlW9Zj/1zUJ+QaiykAfUFhjDTDgH2MgrC4GS2LzLViQYMqzPA
aHsb14RDDmXJ4i2TtUhYgr0RF4YzYRlLIqQzMdz18aXoGN6ENfFMMcrelV4yZc+N4pzfiaZJ9nnS
rRpmOpxswQ6hmp22wyiLtSCoi3VlGQYE79QDUAYonsciVV9G3uXYSvpwZinhmITot3aF9xDBOqmJ
w6Tc09ROuDgnUJWsvZ7KjijY+zIyt5HpeJtqiLYebcdyLKxLCqnjnnsLcGz9oogyvk1pmOpriVLS
K74Gln0paF1Yus4ksOd80GotwsicuNbWZ4xcBQTsNaAGQO6+J231VHbe2ejenZJEWszOwVhlLzbo
No5jPedXs+iYc1fTmxHQWTCjDUilcSmbbqAd0h0kDOFjYhEWaccHKyjsZQV2ZdngLxtiOiLgXVMc
ooA8RhhRI9aYhlaTW+rrqFbrYWQZEWPgrPQwvLXi+B4Mub1VNkLPAUNE2tDQdAK81ZVSz3Zfhyte
TurOpDxqJGbO/63j0CSXGy7C7KwxRbwm5Oxbo5azOdSt5XSqmQ5tC+lcCuXd9AENYb0bjWPUmcRF
hpL+MGgbqAsBqLJGPQyNSf3ZJMQeXrzJyPddUfzoU7HW9V7eYGGWK/ETdWlR23XgWTAqrViuQMHi
adqWBA2DIa6uidcWT1AqX4OVbgDO5BiEAJYmc1BO7AztY+h42Ay5ojhnv9sB3KlmPlyHLJWhTpqO
LcOzDuB82Tj9Uh7Iw+JwMYIIszFxNMz4UeFFl8iicLCUHpAgWXwltvNKlug10Yt8MzKMgKNaPeh0
3hA5pEu4B/tAMGOjBuDYY0jwLt5ao2KnLzMcGJDY6sHxZ6jAiE0BAgB0mRpJ/riymtHEtQ7YQpPJ
ZjDVg51+uVVvXuirtcgsySlnH0QAeO6Fe0U4e7KMqNrU+WcpPGtTt7OUhqUko8zDyMdqZhUF05S0
pA/sX+O+eR0C/TG3bFqQHH3TxDlp+NECgKZVzbx0CGhVUw+BiGRGwdq4supXJCs4xFHjr/q++2yB
+axllj4htB3A/nB7yS55nEiBgpK39FNcnkOZ7qqi7/CyUjEHY7pr2vQS265Yq3KWWiErAfHcEsK8
NGpeoQjdCtVxSdRmvO/BS2VW7eOOsR/Kvl0x33/lIPIRtJSwU20T4CvHraor0DcDvAmDuYXTWDek
eIKTGJ7NWd9YV96Hbxdf5iy2cEzotYoeiFCio7UDm4L657uY1H035RjTaa+UKfxpeDgRhMBvdPpY
BVt3Wujsjo7QNgUTR9s0r0SmFYJsYcukRHfL1wxt1RKSU8lNM2blGzr5DySrGzWCIhX8sULp7kLm
PRpJzX0YTP1H1mmfemUeIs9qzt2wzcvgznGGHY++aJw6iJmPYaDJaFij0z2X8N+5aiwNbgSDi0DX
HkDOeMtJGzauwqTSd2S5laR2huMJDQpGZwZcaNwzWmEQmTuUCEaTf2f93PZpkAq4xrffGZ+deFTw
5jqGHxtbgfYOCctd5T1mb6Xpn16CgFa4aPMrYxpW6ST6fYwYwPuKszt8Ca+Jkda0d45Fz5DWJZl4
V2EUpIsECmzgcGBS4w3CPgO+7RC7Vmo6QLIQjHnI4ciTFz+1aTWxZC8A5HwPGhJegzDlJZL2BycS
LyajFwQP5sVOYzZvpuRxCMoUW0pIfsQ4EJRKdR4s0c9cQiNZVuV34ezgYkcbXSUf5DUyUq5apBST
o9ZeY1UMADlgu1D0aY6Hy7E2gKInnIFbQCGabaKvyMdHkYhjh4Z5ojG/DT0saRIoS4C8G1Fd9MnQ
64g9FIu8JrRlr7kfFflUADTxmQUN/0KpCfblXofTUQ7Qh1Q7t3RNZxNnPfVp+Kxs9454iM00uuFe
NuUlR2HS8bil4zMlDQAW2EXFHRiHr+z7AxfhhDyEMzo0wJ7FIAaM5npPQITrkx+ygutK9ze+Z171
iiJDqu4oPUIY3Ki6kJ7LAbVHCOdhrbe1ciW6kOWXRBojdd6EdYuq9ZA5w/MYIecrsF4sIkYrzM0r
BSIb7cc2dKpVEMRAB22oFMipgVEmkP7mQVjrzN440hKlGx+xHDd5/M1y2jEOXlsN10Dc9gbR1FhN
8wi4Vk24c2zgfm7DaWX1kKt9DkLQ+GcdXPdeA64lHleyjfuvJJBXOweNsCRh6NAFK47/3rppeIp2
hxXGN75TEZAFUI1PWsuLWCEdBzD06OkD/tZC5cyACn6gO+6aPrk6KWVjh+Jk6EckiQFDWxTdqwBb
ymkc0p3T7krdI6ScM1RdJuCVklasOekFyCH0H2hIsRBGTbNKUkKtQqJ4joVvXm2UQlGPK6gxjE+/
pMOFn/ds6L626yf8Z4aTiZUz5v0tbaxGFUcXDaEdy8+EOW4bBDu6NsPCoQO5Hw3Ihcx3Dl6gW0vD
CS3OBQV/k37vx+lNW6KYLXnuuT4iJmqNV8Osbse2l+scT+l1IvYPZsY+zI3pkE6WWJsj1Dnc140u
Hko/aCnXw34zDtVbFdTkVSMvtCuuc8rqd8Mnp0DMWv06vzCyrQ5TVLx5gIxxp+dbN/S+sM2/TOBO
49j4GIUx7pwRlhJJ04u+I768maaVbo+3Snagw2gRFJWVHGsr2/s3tUjdW9lPx15ZwdnC2rXG6Jqu
VJm2x7K07uBD13fmDPkZHcV2OHW0yXt7PjIjLqDoPBWWB+tHN82Nq+dyLXSRH1VB1pqGcTDPWUnw
HmTbwjKt7UCZUmbacgrQsEzg4DYlyeFLYtnr7VDh+Pbcflr1dWetSql5nKfroyVzZ9vhYl5rXO4L
Q5srJvMwI+3IdZBHQL7AJjA7LpsITX4jyi1QfW+B8Di/6Wt8gPWB181baprk6/TClhR1SOyNbpdl
1j2rPhN4ZhyWqcQ+R728cG0deh44r8RnTlXk0aEyOIIJBF8LEwZoG8pXxZNcd4ImrqZH+lHX0FnJ
KbFuSrTMflR2q4m6kffkJkxq/0i481NcD4c4S2g4ZSBhATsQrRE9pC6DwyHO3iGZbYau2yZjdkdM
O9Nvbeel9CJaaygubgVdyQuXvc2tDWMKJ7XXjxsga2CBB3rYuQnfxR6+69Q8xwrOdodsUPl5tPX9
9LYvQNgJ7oOVHrlfelCeejM0YFKne8so3grw4EuXTjXuPIbfDuoH2egfji97kFkkv7fNJtJLB2l4
J9dD64BvLINvN8nv04kpmZqH6galjjV4T14YvfsWUTikpcMzGLgrchGT79NGKF1Yb4hvAFgW825C
XGcmztKYaDoGSs4qGvoajIQ7AguATXWxxUIhzrXB0kaxDdJFCZrSNqFOODBPfTDe92aESyh88wI0
u1OSwdQM1yGBSVuHAp4gO3vlo7ptbB0x/ujahz7BNV7rw1kU1RFSIuoc9KktI+N/HQJm/lNEHBGN
juPaxhxESAjYHOr8hxAwujKd9nNQnlNNPXhcx6PpTW8jSusFtvhjQdLRjYht78isSq31yX6jTOh2
Izf/LceQ+6bUi5dGQ6mUSJeh9CyzIvnmaMKXYTfBjKI1tO+1UnCXR/eW0sQdWFqbNVkVZ0OYAKmI
EsHsnyMjzWgbj4l5zQP6tXkBMQh6y5MVGwWTHKTZJQLGRZgPF81s82Uh9GrHRKu+lM76P7NhowZT
VCAJx16YY4J1DUVc5Y3O2ccbuf7XL57xT7FtjqDmdUB8G9K0jb8GRBtc2KhxNLRzZmXPwTrO2i9a
71C7DOtB/YD7FxBzJrUayxrJQ2l4mxwpLQXmeFAJiBKDgR5auGCTaCEnMbLylrKKdkolBGYEEI1E
ZO7jknCOeKBpatQI1ZZtUZarCmDSrdVWGKb1Yetlpnk0ipQQ4N5hrpoF3oM7ais0ve5t1Q7VxgWQ
/b/JX9O9f4r8dmigCGFIOQdZ2uZfrh40iyBaDKS6pHnhqCls/Vr44TFutPDZYuxNvzBgrpcxky+x
zLyoNPzq6wFxUMRxXaRRResq55ikAUZeo6YeWZvy8SYB3YILKMBV1VpoU+kd/oyQnuCLoVQ9hETO
7DDK17ehzQdZg38zCxAjCek2JyqLN0Pl77XqX4Ayz2DAWq4G1Vd4d5nktDJ+7D0dTV9DjlvW2CtP
1O12Ggv9odF0ezPLE9cBGvaFabC5GqUs7tM4uOfUzuGPJs/JCAVAKZa+ReSUwQG2VcoZBhi/BlHx
xu4XTkVIhz5/Y9vDMivjVOwR/WOhKzHxlEkN8w48TdYAORr9RlzoJ0/7obMoRoq8X1ack+do5o7p
A+TAqQ3oUZcUf5kr3+H+ehcLmatHJsLZD8dDRvjDrtLJbraMwUMJHLwWZvgtu87dDC60rDpFZBfM
hPdckl/+M5A1TcwE4nIH6kXTdGx3un6jBLWYgtAEX2X2K+1+xjdWBoDU0SGCwG/bCOC/ex18YD4g
D4qb0GKAA8z1fSQSbNzYM4M+hIGD30A//fww5LZ+yjxxN6ZO+IMnB6K8ZVU1+ke/Lu1Vn8IC+hmw
XhWdfyyaNyJ5biQKqB2hX9GWMY73BmyVknxErloq5AhTvZElN+c6cKR4b0GXLM3KORvEtN4wBUIP
L+sLE3J31YfWATmdddTLCUW2XefXsJNofFrz3Sl6h8KeWcw4D/Roq38a46Bvm04Mqw462e2kPiCm
nrg+M0IL8uksZVCuvQqxADhBUG9FFd5mnXiOiiiB7QLeKJxFC2ounZnvQbeElHl2bXRvYmCAWRvq
IZmqGTpZ1vQhoY+DDal+CJaQJB5uqtkLPY1IoRONEEVaLgsZCvlo1zDnRzTXqymEuWgZU72HaJZf
6w5odImjeKWcWHDI7SyU+xgGfbNntBL0CX6AKtn8XPz+7WP49+Cr+D03vv77f/D5R1GOijqp+cun
f38oMv73H/P3/M/H/Pk7/n6OPhR4we/mXz5q+1XcvGVf9V8f9KefzG///dmt3pq3P30yp1Q04237
pca7r7pNm5/Pgr9jfuT/6Rf/9vXzpzyM5ddvv3wUbd7MPy2IivyX37+0//ztF0OQ0fmHfWL+Db9/
ef4TfvvlPsqbv53f3lTz9d9949db3fz2CxaIXykzhWD3sEgf/uVv/dc//l03LciADrmcntRd4sTZ
rJrwt19091fhMDj16Nfiq7EM9vK6aP/xJWHpnmca0nDYNJ1f/vEK/Omd/K939m95m11J1W3q337h
W/4Uq2lBo8GMaVqWLVzPME3xlxRVP/Qj14RcxxHknZneUjFEGljGXiz3EZDjgkONCDnWueCraCWY
jtiM4A09lD8tg+camU/ZXaV/nzES8dOvjBHF5PbQY46ZhaYw+sZmyWH+cXISWvb+IsQ02PXmWmEP
c2uSkyyu5nrY6tmjQvtMGOOCBttStyxCtSguRbWL+OlvcHLoqH+Nw95rwQIumFWmt0lAFMOKowyJ
2xy3OfDJ8jFGUF2DQpMMCVCpLaMmWjrlsCMDkT4MvQcqhpHxWsXUtZtxBnN05VcU8WiSCGk0OXBO
AHrA+meyrp57gd7zCzo9WGuyQRDuNtJfTx0CWT947Ma72r9zvWk5RigbVGtf1GC9R53+VKPkX9ce
dtwPfaq7XdE03TY2TcatmME7X7OAIuOcG/R23UvA8yHGYmHUDElpC/HmL/xA3nrgzk2I8mX5VWWP
Nq5kxmBJYO0sciI85UP7SQ6Tjfmw4TyoP0EsIwiE6hTyyXtDj8fEM9D3cmHaD148t9wAhdN4CJ5r
zLQoCeZ/dIhuhM4qeeiUYc0I+UMpZHOWUQdY+8jwP4q/IGCuq2zraf4OrN+mar7QCayojAgqWud6
uItpsg7D3m0OCqtoVHNxpBEC+HcFiGkk/ttMMkaez3n6XLpXzYwO7Eer2ac/cMCS2RedR+IBUOEQ
9Tc23Ej4ZwGDygnRJVrTLsH+YB1qnKKStm8G3YOc90XoI1mSw6w2WFfpre5alPYNvKhz3VbQCkFl
Zzj+isdxeo94JehCpepKrcT87GqEvGsOjaC036n6WaCJBk1BUvjCy+vlELfMkbVlXpBeZNmbMaw3
pN8d5mNqO3wxwyX20Fyu8ZHOUSuICYlVMO7y4jmuvqLKPLkxHqS+fo7yryb4+n+4Mv8v1+//D5dm
lwXx3/6x7v3TurwN3/K3P67k88P/czXWf5WMcSwPj79hWNK2iYL/fT02fpWWZbKy2h7LoqNbf1iP
9V8xMEu+y/VMydf4rt/XY/NXx7R1vuSSsm4KaZj/V+uxa/+50LY4YghSgXkqui5Nw3HnZPI/HNNm
zI7ZaW/5UKkHQSwGwF/3hPM83/5MZc+z8Ry3brSH5zxsoUVF2rgfgjmtSo7+tjK4tOeSo02Qseoy
RyzmlltNgfAesFBtHAIBFqUhklPhNpe+pqrzaotGAitQMF6J1SXLBkvgqYNsAkxMblvXO/+s12NZ
MEfySX6gB10uVA1Om1CPcovFZlsSG4WjML865MZmCYK/dnZcJAtdY4iMSS5bQ3upD5JbNqo/fj4z
GZjBbW8yrXMl3VK77KJjlGXVsnR3TsG0LCfG8NCTe7HpKrxpmcLi5g2+vVLhqJ3HKD0bI4YJVNiU
7pr9Duop3yCWol+M5fsTDOawiXUOpXoV4eHxpmgzIQNatGTkbpz5zwE80u3xJVucJHWLgy0mvxbm
noh4RGTXP+qpYBAf4GZd2HWsHR231XjYuAWID7A2JsCSDt6i0g0mD7Ho7pvCaA6GBwBOYVBPYj+7
CdWqHGJ1nwXweAlF6W+M0UgY1MtJP6DBSY9D5yWcpdIf5JzRH7b8G9unjEXSepcgk6VrNcIqmnip
Tor26bKNy5sW7sRLHnSwR+otVWB2wQ2AB4ID0xLKaLBt497cBMUacdNOi7v6tuZwT8vKJL9aCqT2
kXrSyoxpS5X7B1N5TOcG40cYqZsmcbFrd8a0Yx7KRmp4Nza24YU/l7qixG/GCx9dak0PL6mRoa5N
OPgFEtgFGiSmT9Jl+8eoaOiSOQwXShl35RNtqnTOyGVh3RO8jQZ1OrkOtlmIqmDoGpIa9ChDHeMT
0VwQ+4uAeziXGIXYPAQbmxMhtBqyR82Iva3mobSvx55QzflDGop1hTT94KPWSnwObC2833vR6CXi
LAYBYaFdhD4boZzUuvDLiaHLq30A4opTV/7Ac3CWmCiqU1N59G461GYFzFeJmBXpHmmcUGfYaHT3
Wcwh7b2p1Z/MO1wZoDmY5K01keelNO2ciOQx0436xXYYrhG2lMuhPUMEJWqFEyq7d9+djUQswnF4
M6uyPdsOXp46FYTqXLKh+NRyN97+vPVzevyrpmuzk8a5fuFhGHDo4V+Tuhn3fg9Zp7Sj/CzQq4CR
3ZgxQS8/Xw+jtO1TS0PT4XTTLo/CkfXRMZr6GA3IIshgI+zUTcYj8rNwHyIc+fkZxAjM4obp0qYl
JDsswXqUHgpIc1KnAmobeV6IJLMpQtkXDOB5Dc6ym1oQkWgEJVu8OHRG3q9td0aO+406ltrm5xuZ
apxaS15RRrD+rZWpJ6wrqIZBXT0ogaVlKsES+a67GwA6oe33xmVkklasN0ZOQmfHCTobFdoaNchL
m/bM+/EDoRRJjgbJuXAk2visZerDIa4a4A2xkonrB0903BhspfgeukxLjtlQq1niCGXOcei3mIF8
PAZl+GJVRXr2zOSEAX66kNM3B29CuyQ/LDmaRA/ekyS5Zzx/iwJ0XNNs/lIFasME1XqUB59xPe4d
zaHnDZvYQ9mzyj0mOj3Tb+DrsKB7ChoUJ9TVVa2TIFAZaGGTptrWOuGptaif0oombJdgyTCSTWXz
biPc65ruwZj42UaVEz5l8grCoSXoqpnWZEGtUD/Zt1Vtj0cQBwB9ajGQh21XC78ixrIiieeYllLA
wOi/vME5E56Wv6Ph5J3GFpJf25Hwr4zu1sD0hrzDljbWZDOhU1RiM1YdIs6wrZLmS1QWRSGlflCp
ct228EHhTsy6a6jUXpe8l1ESLDstfQs10Ilx2GZbC41njanmmkGVh1p5hLW4ZxREaW/MUj9q0ZHy
1UoE8yA6IGUwIARNoMymas5xy+a0S5SnlMeeSVtlbZmImXu7SbZ1Wa2qjFVv7FHcV6jABwq/JbTb
Zh09dtGCQ3SCA2qVg3B0oCfMjRGCu0G2Sr8FWemj4u4H3DFFcBvDkXFKbkMwNFDo+eDmxPsh3yLY
+j7MmRWFDpAQLv2lRp916Q/Fo4y8Z/Lsx7UMDIxPCe5HLkmL/A7OS2TEq9baYf27gmTTHRg7lpOt
7calDM9qCKhDS7t6fNBKpPDk+tUbUyV3eli/NN2EuDZBSCk9Da1xtqX5iiAHhRxhO17Egjjdp9l0
Z0r7zhuGrShSf5YGPlZ2tYU72G71xj1bZfrujjPZhk0V9grqSuDl1OUyy1eVz4YvyldNloyC+hes
OWRsVGSJitAAqFfRcrQACiwriTvdic3XNrW/tGE8cctpO9rI26x3mD2NpGYWQK2MxmzA5MzxlTaD
WYC5WyLfaSchkpwMCBwA9sVWebh8Y/VqpnOSb5C/GYbyNlYI4R9DAmmaaG/XNdQZ2Kt1TK7YgMk1
czdQoC68Ae8xzKGV7Ie7ukn8E9M2kqG5MHRLIj2VJZeNCWlAM7lKke5gJx9OCkADeRlQRqEAwgwt
s5XUmcJ0MfqTBIK75jFt4E31Nq2q4IZWjC+U5aLvR1VRJHNfibTwQ2fG6xYS76J1B+vgptW4im1y
jUyHPs2Q1HLXl9NbbjfFhuSUb3dA9C7m8UdeWLyCAu2aX9WnbADN6ioEA+XRAXF+JoPvw0hjm1VZ
4elkWDEqH5Vfp+MeaVetU5zqUrLyBwjEFZfOop+Suyrkqomi8i2I5ROriME8IjiStwwPBh1I727B
T6MEZL+Z8Jj4YKN7i8869xCZFZchO68ieWMhfPapwqncmypAMs3Aeij7R6PNB8watntDF2GhizY8
dD1W0JZWOREZkyKphtZqDkAd1e+7qBhljRzoaSCv3ApZOBgHPMTjFmU6OY5tQMqyg3gpk/YhHkuB
wDW35myFkolkdoCLwcUOMZQnEFENQp+HLXQ2HY7zImdQoTcPY1w8Ou5ksg0k7spBjbCoqRWoYtiG
5vgzR+NQnw7HNOoSxN7Gh+dj6C0ZeASoDoJCsqAZ1bstC2udOMHKJNDWA2GAj47gS1Qe2g6x1gsR
bmzrvjx3vXqrDGBYWq+vewISlyLC7oiYQGNQrbs3Se1551FdG0AS2CgjuvWI2dAewJjPbLyhWKyt
grRfJpeWh3cCeyBamA77QW0tlRnA/EFnjHXL4d0txwW78Tbtp29Uit3OEiR0acqA4Ju3S68xyV1I
tuYQylsSpIE1dM9Djove7h/6In3udeTPmNR9ZriUGn5OxVaTAKOhN2FRvhVGsC+agJ8EZlcz0Oam
8XCEuUM1rMhF0aYJXsgQHb1Z56HyjLsqtgmyaTr0owJ/lsoJAFbYtUGhLJz7LnHQpXNg39osilGU
VvvRNG/b2dMuaEd0PZeqQJ+5MJrp2tvqUCbDiwtEiPVbsvWDAmQXJJR+sqIHAzC0tIhRJNZ6KLvj
5LnmqTbKlxGXMh0hFvXKHMWqJs0GoxFM2vLU4sGxe3gi7Rg/abNVzgkabKAuujeNe4hI8D1gV6Jm
cuzA3ZjAlnTaSxTEbyNLk6UxGUREt0pNEMGwOqpDnUL5xB65hjDMABgkLVa+3oqWbTVQJpU/HN+7
9S91iW9b9WAgAvLDbLCjBQ5kvP6XvvWXzpR8erCJl04avg1otfEWMq5yEGkR1OTAjlHRa89xhbcL
C1Yz6U8uGsSTKpP9WDg/pix7a9hECF4hvtvRml1cIF2FTyJ3UUJaY57LfZJ6hPihqWIejeajoiEN
tzpgs6xIpS9eKi9+75ogXa6MqD36RX3w4xWPukh/3gAdpM+T4g2MCuMhiIGqZYDrCcRAcewtx4Ja
ruqdE6nrvIU46fWqAiBY4xNh9kxxLaBqxw2VQne0R/fqabcUglygEFMqI3mOuPJHNlRW2h4S7Vzq
91l55PYgmdtwT4aX7G2fnj8JQncOYzUmgPk9iDfoeKa+ndCKTmO4jnMSC/0pe9WVvNdlct8eLD16
DDiBTl76RCm7nKo0BqKOFgsyuqerbmta01nPzsVUnxK7Jlh8ND7TPjyUdvmjxdR/1XL1FvoaAd4e
CV1pz75VtPx5GhKXU9zb6DM0+AOW5y+LEXVU0Q0bNUVvXRVNJ9YFH4/llkxTPWJ7TOmFNcaTGIgL
D2fJgKSs08hyuaGEXCLWeBINqTm9ph/tFF1dRG5Hne3x63Z5CXWt0kg0g1UfBUjEomRQp9lCUpti
U5mBs3NbOpQT5se1HdAh9bSatIzuUA3c2YR9M1sgs7pJr3nY9vdtKt4sVS6G0O5n33a6G0YWR584
qnFC/sSAb+OQPuDwGrYUMQsd5CYlOEs9I9CVwG92arqeMatF/YkA0w9LPK14vxEt6/Mm8kKy0yqp
QrG10/LkOQDvmwzjKmfOnRywlo+l85nAVFk0Gskx0k4ehW2+wFi6L1RyzqXiIaO7bVWPxRHRUYYq
yNDwbhZyWCnjUiRgiuy9g9QBhTwWhawvyKX3T7aPvNgqqPht69msdmmkkF1OiH4Eq30PcwQ9TL4T
ISUlRGjK3w5BJ5htCCS+vRPgLDYYTw9dJGhSp82cvQJpmwjoHJXwxp3geun9g0QQlnGMxlHhEbDg
z7uDKuLHnBrEsandR9V/ds1E2JjnnvO0vbaF8U5qT41ju9hVtbgPXTh+fUJ3s4jWKHzJkq8msbG5
OZV0PrzMeLGE/T5K0qS4Q69D4xfLdEJsluXIS0jFAI7sUJra9zoEGoxV8dUwuRE7y3wcO1rc4mCg
OVvUevbqJ92rsIwr3t1+1WvtK7Sf1SD1qyBlcUe4gtFSCmTEJIe+/95JjOip58152+ze5JNdkbw/
cwbbCUE7m7wK6PfN65iEB9miEXJ9sW1683HWqtRTjUEiSTc62bsb4tI4ffoJA3sfyHIm3r3Uc3Dl
nYIkTGcUAJhOqzpqXI+R5n1E3XDVI/awUIL/jaqPIMuop6T/SHLJDyszLlPyw5ncl0AfmSwG3RfS
SbqqKBlddWGAh6EwxBFlZuLVjD5L39gU7jijDpp12YRP8LlrbugYQsf4gLucpNXc2Bn6DNfoppdY
hs+RwF/ru8HBrotqn2rpru3HT720r9A7700zeEDXCR4v2wOFPAnGuAoU0RLaWrwM0TUj2eKW8R4N
HXRSMLrk14ZcwxosS36zdaPnt3jIrkUz2qQMTfm+LYNTjlToJPp3Ut2w/zE5TqxyOcbTe6XmUknn
9pw72C58xtiON2mVnwsKGC492nJlWIHGC8oDjKz/Qd2ZLdmJRFn2iygDd8DhNe48xTxJL5gUkphn
nOnre3GzuisVWZ2yemrrhwxLyZRKLhfcj5+z99rBFhn1xnEoPlzLCvBosp6QbmbcBCAjMNtaIxmT
yHVSN33TrvlkjTnHetu64TQotg5aTYYrPNNR/V0AhpzS6TGbHATmza6IiseBY/9W1CQNxDFS0GW/
BmP4w2hbfCmz2pqylGt3xMWupzDf6JIxAW3Ru5QNNSfFHCXhStuy3xT3YiIlpjT0W8arhenfY3xr
xmdj6cNYI5aFBBOmdjW6Vc4t9BRQmqNyBxtSoxeALrzcpgKLZs8WOoljGCP4mrPioaLLGclRAGGI
P8IaS5Sq9XpW1QsedFSRw4IBEY/ZYKxHIo62fawlox/4/8iSmXCNpAU3d3KgojElsxbszLgiRrGO
JfIe+QCqMOIBpkOz0twuPZL3Fi6U8ubBzO375dWw66jaBKwGhtG9U0HufSLKU8/ZiQHroz1UexvT
IJSMfYOMAZ0gJyrUUm9eBFeOM9udvYiHi5CEMJ6CM+Djt072+blnSG81mvyi3j4XCouSlxHqOSgs
eBqWTK05YdV7/m5Na4N+2USupfmiG8WhNZI/jNz4ZnSo24GE8K4av4Ig2rRGu8ugWiK2vXWSZldG
KEVtCxfrlGR3ReB9QVaNbMx7mpP6e2nC1LCsjpeso3U1PlfaitYYC41VVeQfTWXuS2G/myWIRQX/
yiycTSkvich41SP/NSnU+zw4DnLNedw1KW8mmK1x42Y0VdOLLfoY+H313S7bl5iVZTvifF6gQaAP
cQ0tscLZ1OGa7au7tgiWiiepHxOKpSV0fOpHenJzgmRfEFArS6rdZVUuFkef71c3okmMXR6Nh9oJ
nmOfJB9cANmm5G/sEwk6yhi/m0g+1sQBkuHMWjIbxbuFnIf8EkkeYOZiL1H2gXQA4r2duWFiWL74
bJi2swVj9tS7uAIMUHN+MT6ZGj8886mWgnoZsA0x1peAsCYZDPgHxmM+Wu+tL14mk8OmLZ13Osdv
hTn+LBVPc+ERzojOziBnYZuM+d5CJt8GYuUtRi/ZcxvzsHpE6yO3qVsjYSYR2u9pytWPqjAKFDQf
ClhZgZIiC7CJFpTEq3SABUI7b2WM5Ca6Rk9iUEV+kpkSyY18i/6QL16BdEZbwLBPIbJzt7wnGvlV
msipy0KtXHg7fdFPe6od+FKNfQyWH01e3VgKuEdY1pi5LVZyC7U8nHNSL11YGyaUyJsWqlBHXUSr
EpeLHsDFQZZSUzmthxGZdCujV9LFhyMpjqswZmG1VY3+qUoe44GdTyC/2iJ5Ibyi/VWYBFZ6yYPK
9ZK8VsEboy/lG+57LGE/SLv5EVfFtksQI1tN++RJ/PV+jyrR1bbeQ++m2T3hueN4YRVptJMc/24k
4wAqKtbddKRKqnPOb9MjPfyI/q/F4grU82YAdHlTRfaODOTTNOxojZ0dlIVl6X2jV/5k2pQvDsen
pv3hdAwqjZCP6Fgc4MOoIXynP2rlW/smtTYNkdAqodeJqsVd5Rk5uwr/T97Id4gsiAZJ7RXdZgJr
CAPL3DKLPBR59WJ7PGytc4+24GwSm5eF+be2nI1daFWrgnMyxm6b4nGgKBmSBVm3HFhK6zVq9Bdj
hCleN2LnR8E5qrNbqyU8qW6j9NIF9FN15ZFbaWQbS1sPKTeqx665QSm95aA7YOF5dy04UmGDat3a
2uxr2yhBthf30Qeip3nX+QqwFQOdoIXC2Keg3jPadEiM87VDJjcnBqbQEQ8G3ZIvusaKivNOqXiN
XxiQVWV9tSIWD9uhY5qO96QXy00uUA+4TbGrG8JsgeA7dGnLrxFJ97soDl9r9cvOCKJhgoKNLaQl
7HTRcAIk9xTM9YckQ+UExs+AC4C7C4jFDrX8rYb5bmdguUxvU2bVETZjSJ8IxxxhTjRM54O2aG9j
H+BYX6rNHHWHWKDkA5+KmI8eLq1bznAboZuvUKqea+wpdTax7rTjV8wbB9NkScYIvimHk/bk/Syh
v0SiRyvLUly9uSgEVJfA460BfhQjoKcMjsqSi031AhJxzEB3QmCH5Vc1d32B/7AZj5nY2wZ2CNbU
t3CgjVO2cmdF7pI/guDQ1pgRmzEFq62rI1nCR5EOjxRm4miakoiN6CeFFvnWrHTokFe57Vs3ZK2S
rgNjZmxcc4+b5sNKkHJJEBVAzBijJy5hrDr39kVfrfuSVk42JPUGjIeDIGQI95b7RfqO3o39fFQM
OU66LX7qga7/xOGBLblcZFvDdCgaii+zK38x64P1a6pDxQnkpo4cMG3qeZKhc9CmcTDs7iycvN/E
ilopL4KXiin8FrKiPmqOt8fSZ/EZquSXzzUj32jOZpmT5wMmossiCrQoIzPmIcbh5xobiNg/4Vo0
6yItfEgafX02XKdnOSqg+dJvmVIN7ZCpHpIwHbDEqI92QEPtwye8qZXzRkZrucYTe2nsqqZanOpj
ifqUtPbXKZy+WTCsTQgaoVzyABP9vS1lsKozX6zzvnjGDfljElF0I+E47/gzazSrEZy1oVg3k9Pd
owK5ty0gbtA50i2pfzvFu3+Isuot5ynBr08MbQ/bsw4rxBR49FdRQAuomjgW64a/2THyd5jW4TbR
WX30HK86xiGjTsRD3pq09uEosQczxTrB/CJQOWKlY3hhdxAawSZ4R+EM3lGCXuzc8EFH6AWjzL2k
STcc2wAghy1yvTZCUR7D8/V3x0re9hLQZw9O5dwV90jfSWfJSD9m4rATKWGGIVq/RPtv5G1qpnHN
tz7CW8Lcdi3T7DmORqriSKyaikiYHgc3KRvBvY38dyuJJ8Qq4jdrs2EG6xJ/By+HWHgbq1PDFBa2
nomNP1Kvuqq/pD3TAsbX1vH6w8l2rQogEzTo2OLyVAfGW8eQfRtWBKt07W2RRN0uCvCeWq45bhKH
0iGCRFVl4iUJWqgnVuhFu9pp7sMglzvOT3elX+CizAhwIuG8mG2MX0Xa7P0YCUhJ/8HDNwt7i29p
tgGmRoncVUUcHUPzNCG2RMgKsLP+ltdEwYVT9DMqzXMbmG+dcpekoOQJ7CRu3lGCUU/o9LdF9NLn
WbG2kxr6Rf7FtjlAV1ZkHgVCd7SgKx8B2VpaabMDRbTmEPDM+JBWr5U8+rQzJ1oIWBlksvZIcypJ
klzlJftjKfBBD/iESqCj22R4zHRK9k1D70gzmtnpEkOpTMQvCwuPHGV1pxoIP2aeHRM3zQ++lX6z
JdkzmnNKZWk2AdM4cwR56xIO22M4vgDmoJEVeR9lDkOzzDPMMGStTWH17qW2SUVnc9aPgs1gjpdY
JaTSje4IpX9vNNk+89LXORyzG9XQFsWtbto6fW8WuVCVBhYLBr5TKmp3OwoOaGHwzPikPUKQ31SN
+JLrxufQAN93dAmfmRj6MqJBdJl5cuVXFPdQ1wpK2m0U9HSPG9C0CGOB4xpItiujvx+T0ljHPeqz
aDCnvS0rtFMmglQlnzlkV2tf5Ge3ET+C3Cf7KmEyounAgqIAP4rWSNvGIXCtS+CK78LFAtx4hIIH
dMpluh9kP+PTSIDqThHJLKi78j6dIJ88Bdp4KvoOgwXRp33I3lbhKws6oOie9PZZjk2XW/yTyAbK
Dz30iEwXClZB2PYAC5xB5wo0+2JrvLSmjFejFzEdUd5jz1M1G86PurAuE8pf1y283YwpFX+JOoTl
SPRTNW0NT6e7xqp3kNS/xIrQ7qF0Ly1Ngm4YhxP00Nt2oI3lBGTJAVJNcUcSVLdgC9C15ysroxbU
EQRds4+tlxKKrJO+6tTNDgzcOUTOjXMbe3prFcGjO5vVJeyDnnnTfOmoaW0i2Hkl+9vIld/jAAeA
h6S7h9ao8cGp6VjNg78Hq+BtwZT5ozPu8o62TLa0CBr9PXVszDsM8/FxVLiVelrAg7RWoxPxcD1m
pjnd9tUpVmWArcMlIQsRSOHFLT5+TZM6i1zMZg5NJiuG5EVFHii0Mq7iCSoFGi9aFU1Y7LOm7k/o
dfYjoRArJYsftWmHO1F0/s3QRy+KRvN93lMplACaF5sAlWJH0HtA8CWkaIohP1eHrqFThKwdNyWY
8TE9eei2oe0uNFNFeRJ7HHNtCUdYpvF3y25/NDGZlD2BIXzDNr6wODjMXU+Um4sZratXJQY55Asz
SZWohaROfxpqQRsZr03uBA/QfIjTdudTMqAwSOoOHwpgBZR8Kx5Vm/lOyYfwGHvkzrALPnKy5r2x
ob3YseHavHIwTLB51wj4kclZL6CitsmiffZ6bMAVcygIM7aHHxwg/Gy8K5zNQrWEHAP+ajLG1NAq
ac2AdmEVh27IGYOyiC/ntV5ojUZiDuu2xtnQ9zExYdCHQk7pq4boFvysMe+11Le5zTNjg1rPGiEZ
PtARnJB0soAml0XZz2RPMO3PLUtt3FrcL11za1oS5Dkw0VXh7xtaOiAAa/jG+H5BTu39yPjRCA9Y
XVPcOEUiGQDQaQXMxHvlPNqt4vRNMiA9OyRMWR8ds57QDow0qJzqFd3FH6brdUDEFSIEzstGzTGA
Yzp+LQNdjrVFL/91jKIjZeiXXtgfydImIQ5o2JZ26m1Nq31PEpSrg1GdBLZx1XfJyYyDCo8TrQ1p
ApTJpAYF5SYHowzkcUwA/dCOZVOL/JtJBHtnTu/jHGwLDbNHb+C9LLLxxaQiwk85eBxgzRzT5gWK
ec7+VP00GrSYId5oz0vpCuOhm8wnUnmdhZwJPrMoP+JwSU+Owo/ejO66sV9lNU0muI792pgUJ/HW
KqotWUSYeLJTHIFcA9Pjr5Gz7crWibjWfAM8hnQUl2aP7JFPdXYTLh5EtEIxTcLlR1G16lK20WvB
gTaksgHfe0rgl9AG7r21C7QX4FFHbuDR4oB6mbDNIygjyKPR42GmYLuM4xxuu6GEdcz82DCxSZIt
iDwfMPNchv25zQy91VCkpFv9iupgPoYB4bukJoD7CdXKwci3JD8/uGYq1yLBeNuFJZBxjUlJ4PNq
iYNw6CaxTRHQWjw2CsIpJymxbpyifE3Lu/LswmddIPbxxnC6O7vqgM0COnW5uRaqaRPL/Yxyb1Vp
EtjDavggk/SGFOCfrj2QqqYnd50kP2jCw9F1GU8UyJcxkJYwBOydAAhlj2xwxBoFN8Q2BDl4uC5F
mqsrGnPp19EYX0SXAZpIGeUZifHTWQisCfldyVwR3jELDEK/plZs7LQdbgGSnxINTlkv8+DYjOY9
BGD9OC0t5tZvaObPQX2KtYkkFt7TlAkoDo35lQlOsVKR4DyyxIK5bb0d4tDkYDZzTjV91i/HWhwo
5blsx3IDFAzGRxPcwB6HVokuZZ001U8njp6LmAWcvKX0ouL5yLEcVE/J1D23z7wbKWw6avOwi+4a
pmhztYgYYx68ftJvPqEND7Vujnz+fMt3xzCzAhYZKHY+hI/04hQSwIEIV3jnGbcqpqPg9/J5hIS+
l3W3B/H8rfcy49SWvXG6/ptjA9Kk7oCKpuzggJSr0tRpYnpK7czfqeZXj9biKECHs1Z3DGc143/T
5ACN+djDSl29O21PGnzYEf+QJ/V5tpzqnI5+tU+G+dYkQt0eO84pC0FxIDdgZlJ0W7oD9pFU6QN2
W3Tt9vhzDET6bbFZZ76EmyvY05whdCjnXfupb7N7lpj4OAM0O1LrbZKZmxalNVN1CvKxS32sIS1R
BO6aDiUu+E4xT+igrWJ4B85b6TdE4M2GnJkQoWUa7c3Cy0mJolVT/gpM9TGXSXmyE3mPYCM6TRjm
bxzyUN8pOqcN25Peh6Mp3iM17byx7J+dtHVQiKmPLGL4WuXpgYNPdQgmxiE1cMmpfMq1Yz6ly3TM
Xq7rPjJ7vUri8tUY6SDUdrkfyTpSZcgmOFtnIWlRGVvfJXIv1X2/FVmgTt7TaNO4VWO8HxUkGsL6
jK1tToIFDm8aQCuiw6LvhijvBzO/tKX74DM12oQeacZD4t1xlA5PWo3hKcE7ukQoeDgd83rnNZqI
tTjI7yK7zO/ibs7vhEcrC7HTU7r86vpb1gxlSYMVpvduYx9w6f1j1V21lTwWnADx4ZabqU9/MI6m
20Ye4No2YdLM9eSSVkQ9JHHZbezGLlYc6o7oiVCICKCgg3Qnjk8om2Qh6O2Kh2Gy9EvScYzrh9jH
xptFTDdT93Uow7uMrO0jxwMSriOkpwO9gYvLGBmHKxxDRwESQtDLwQxJklOihA8DMrXqDmuD27Yc
AVhcApPt0LLJTh0md9s6esLVoMqdE4hbxWo52WO2QyKZXBKv+wYkpXyG3vg17oiAwLFUgNb8lTei
PkXJZShpPaK7XsAL5XgSaYsIKI7o6470kYlLO8JZfASOREvFk6+yXvxlEyRKATvHiXFJ06wtSeTe
JMzQMSlYCzO7yS7wSLJL67s3LZJuVr95PRqS7o4aepA66VNHWEdHR1cCGlnJkiFG0sqVYqnrMTZs
3FR+yZxwb4jogKb6Jh2QP6SMg45FdWkr783y47eEnGdvIRuROUosa2Kb62A1YzRN0/GoJM5pFCxy
W/VdsMJolcXjF3rBBBWT59oSg3sTsRXQi/EWGz7CydSgdBnqY+GTa1171SbMjG9pefDJFqdIaMpN
Y47tniSsb8UAmJ3JD8eD6NyI8N2EvnVApj4csbZzNneglaleX4zRa7YUhhBeW0ZPLaLBMBrRZikV
buLQdjY0NsNCvI8ySndgKPwNE4ZfDQKXCR0soQIJipxB3hYKz3eLhDfo04ugacNZ10Qk+tUI4KPW
NUJcBUl1gEfBsGpON67icBxNFKEhvkWUOYh9xjnnYZ/iF98cgIm35SkgQsccCyp7zfelawphx063
BQjLuMuRLau12wPlA4R+AlNCZsco7oOQ50G1NmiceHgKIxZnvXaRHEKea3dJGFzw6Y3rYBL3pZGS
7OtjyuTknToQZxaike7Va6chJvedsUlJuw/Jhs0udqQfCKR689BrrhseLv8xdugvmAYAmEg3pxCX
d2WL8/VciXLuaWTkJ83oMRnkxS50RBFK+0wiWHHJCJiKC/JKWMjDdFZR46NHaxhrdhbqQxKqylKs
rDp6rEsGyyY6X5qe67j0LqXwvk105FZGz8G50K9jmLw7412rXjBAN8Awu+LYutl31ccbSntoCBRr
uN7A9CV0royspjDlXTKZWvB60ICufnZ+QLOKzoDrjOBxsuyVoUS4q1FOJLo3aHLNZ9+v8bFy1tNB
d1J1UG+8BUY2slz2AqWuswzGiXQMmabjG0Ku1hgSxqxLegQJnourhrzpyXVvAqNKV36Y7OdweO9r
4upLh+5Q4cBpS2wSLQYDp6OFYHrudrXeDanj36FUZVGqLfbwJJrpfjkeItrhnBQjG3Y+drfXH8oJ
okMp5avDhvrXb+U6AYHazR4qz1JdEgBhJz8kwGv5VbvYu6//FhF09te/2T4aO8TI9HQmGvZ4kTtY
FIYNtz8tVlp46gwpTd5mJGRVVc/z6Yr5No/cEYxWxCh8+eV//Yjr7taOAZ37aU2YS6inbbSE/9pe
y6ywqorNoB15uf7oUb+rjJZ259L6goKmHgJrTu5hfTJCmR8NFsUHdjexn0VggAgjU1cxC0sTiaSX
hlueOCAQcHRfEpxhakjeyiWFtZ1CjvpRfoCAUR/96COYo+Ie2fAmTqONE4feZfbH6kuk0+ca/+gt
CdN4RHAiHnpV3BLj1N65wt7/PzQb/X9kA1X4gP7vXqNtnMR/txotf/o/jZ+W8v5DLgWKywwcWL0r
/rfXyFLqP0wT9ZrlWziKHImf6D+tn4Yl/sNWrmljNJKCP6jk//EakTHzH0KYjOkd5dhy+Q//R2Yj
/v9VmU1hWSz2Vkd5tklnw8G8JEyuUX7yfnqJsKra6OzXyp7G+xlrdEMPoB9m62vZfi1FzIwVr99Z
Jv13crPFmbLlhLJ0vIeLsY4rxqcGtNudkFZCG05C3SNHeRdM69ry36okt15Rx6z+dnv/08L6d8uq
9cmxuly1I5SNRWqxZFnOp6uuQsuKQitQry3AnJ0zkEhtif4Lx1u2X5ZRsEYJKHwQfl4SMpbKaC9o
z1zXYDOHxD/PpAVkun1k86risvv675e3fHWfbio9Bpy0DtuUa/r+p8tLNPWXGYvgdRga6locizs3
BG/BBCVDDt43B4OYZ7/rDvA6foK0Kunm1XdJMT+GUeQjVWttrPo1JPSlsStD/4yT5lerQQUQoEQ0
pUsdx0gYW4aFGmzJBW8Xh03cevJAgUBLpdCPwCMGqIhE89hOsf73z2h99qjx4AIQMXmiidN2OdJx
D/7mUUOsEIueIc1r79UPPZ/nNunmcp2DHO6bAmIjeUS0GCao8aI9jx1EHxKkcLuARTMXTxqgGqfc
lfOUnP/90iRvx+fbLxz4PkIwTEL19OnSgOUTs+pZwWtXL91b7Q9nkTMG2hiDfSrsqnlKLKiRFsia
PAFJG6isPQ8JbZRhek5g7N5URWFC95m/C79pdnOOnMg1NMwLp0AuOE17LF0LCZIugiydfRmySdL1
J3gj6UGqD/GuWxR5hAvZhykk5n6x5ZMe4P4B6MLL/umjKgunIEASyCS4BtUnJAcxXE5WhXP01kof
m3DACK+Tc/jNHuEGBkizyoiHp7LA1Lgo32pnbPYNKLiVdGDy9YwMrgYjToYxjraQiieJ9tfblkzO
bd3I+smbmf3FwS15qt7aaTQYC3d+KsvIPkS11xxKwkGy5ROGhzgvg1U0Ou2euPKnq/rRG6cfanKA
9THwHpZY28yAFU2D/TwDCEUT7EWXCFv6Wip/j3LV/YF/6wthog1Y5h/N8FIF/ftAfUQOcWZdELdy
zP/3B8b6xyKI05PbaLLQunDXFmvn359leGygpPQQvl2/sKttsoOAueN5djNnO0fAVCz69zdmyLgv
TbxzWpQuvjrObH+4lGVp+G09VpbigOcJ35RYDWy2kr9fSqKNKKR55b86rDAHL8gRwdHYWCdo6Jrl
FU+w0oCnBw/DXBQy1Iy8r4ieU5Vk+6GJ8hUBc/aRZeEPL/yyU32+Mg92gOm60KB57z9dmeqNQfRV
gkSk21VWFdyJsKFnMU77GbvJtu6/9JA+z/7yZRddhbYwovfaKwv4jUAnXYdNc0xDdzv3dOnG5VLj
sCjWMzZy2nQGaI9qvlTLqtaG2kHv79L5Xx7M1oTlp2FW77qWWOMADOjCdtepIE7GEfLgUOQW5hQA
AfO2oYHEcERyuoIe8tzPDZkMqqIbE/T9vlLNAwqZ5eUeX6w2hvBbUI3l0/iASnHDUS2mf/iVoeO6
o6FxY1q4Fa+lVUbXFaUkypcldspI4uFIFkqHvlY/hbrEuumo7E/73H/zNHhy2ePwBPNIAHr47Wnw
OmsI4k4br0aQiWeJS5FeG+SQngToVTGdDfQfK5foUaTapK9fv4DJguEVN/ODctSrz1AY1r2b/eE5
Fcsr8ftzKrAtsKsLi2my+3n5J1AjmUFJxW+2RiUoa98jxtnPDi0BRMt3lldbIgPydS1D63K9rqLO
Vs1Eq5hp6UI/DreWRavqr5vrkDYx9LhMrk89CkTCZtLjH94t+5/XbFuKfYEbCQFLLU/437esMWFu
KLvgNYGtTnts0eIYIjslCQFEVYJDzCuxWCIUuBJbyJljruNYlENpe88iXAIXNO//cFH/XMHZq7ga
iU9RWHR+fr8oELzEfLl1/JefNCssdplE2oQJsdzqqTZfB5hTf+2bvVFmexyaz00fjg8kGZMfOLV/
2D7Ff3ObXLAiVG1QSRzEIL9fUc0cWCZtGb+1nWM9gwjtFo/aN3KkebtrxLj54hDBQLpGz+WtORhH
K00GiO0QwzJBp+UUGNHSz+ElO4yhXVoo+4hImI2VWPc9kz+6XRQAvklbvKdf99CE4+EPt3VZjX5/
PqmgLdvly/Y8UFWf3pxwBGjChA8/zIy33KisN5VTSxGFZW6bBfCMXN07Y0mNbywUVqfWjzUhdmz7
nZU9Xoupsi6QP/vT45wAhXTZ1K2Y9s6/X6j45ytuK/Qoio4nQjRffbrbQZg4VKZj/5aHeO9T1ODP
edB9pGjaj9cvQBZpTaZRiDNucRx3puEcRMWBu8lxUpmJnHbEaGzovX2gTK52REy7O23150rnj2Y6
W8/JLFZhG4QIJaPubMFSfmp7QgX+sCZY/7znDuE/vAjkbfLUik87BFQh4Y2ZLN8Y0Xw4Rp9fMnro
s84Pdp9M9z5KLQzb07AVJu0kM1Fqb3v5rahd97ZxKWTd5Sa3fuqf0YVi4iojD0N5I/7nCwGVueNx
fgCt48nP99zRVVAHeZG8hZHzg+ZfvksHB8omrif6jepJ4BJRTKJS4yv7CIOOpfy4bq4ouG6m3HJv
//AUAKP49Li6AimKFJQfigXhUx0nsq7yRisv3jRY/J2OyQUEOJGsr/tfyBPCrsOoussdsc8S52LI
roO90pCSJkxkh8L6GGbxFpXEdDOgwoJqZdlOtvWIGzZS265N8MnnklH6RBQBSQY3vo04tcowAMn4
Y1Zsu8osH9u0qU7//uH+u88meTJgy8PJ8MSnFa7IorLvAGq9XY+Y13Wt1DHsiWr+69SSkuq3VWVy
HgOKyn//n1v/fL9ocyxFFVY2+Bz+cnV/W/TjwCKMxkjzt+vhMCfnZksNci0zUP0l5ojKclnZQJDS
XSOlQnXTlzb2OUctVQPaAWuL0PEP90T+Xk3x2LnQlmzTAyPoomY1P69PfFNpRXbRS1BrY3OlocUE
69SBqWk3UgAvy/8IVnMzojZYaxRBOpiDnV3b433EAWfTB4STXRcqezTp7fZDiPmdCZFEcr8JjPhX
XQDJjlmw/4pPV8SvLOtuCk9NBhlBZz3BnYUDdIhgkN3V4c9QP//DsmD//g1c3zBoKoKTmM1DrsSy
A/7tG6jomKk2UvrVAJl3wv8wsy4QTTrykQg1umUMAaVWpXcRyWu7QjbGXqFkqTHod1XK/qfjeDUA
9wcvGH1xp/pO2IH/WDIcd2VHz9TKP2hdYo7xhn1vcs6eOgOw7DwzNirjY1r36jhwt7ZQRB6TOvXA
/JrpAf0RaiXp/FSaUEk3K8xzEySr1MF02SzlPwo+YoOb4Tw55vFKKzGrLtjA5fvDLbJ+33KXW2RL
l6eTx5R/+PH7LbIK2Ko4rc1X4k3o63OQvNb61z3Um/ylSgUKGbSOuQ0jMpCj2n0plhMYynjzRg/w
VPDd/WFr+nQsWq7KWcA2JugyiDjK/vTi5jjXKr8cOUcvrwPx7IodPCKkrhXP2rXSi4nIlTF9bq6I
QMMdmog7SZm/JlvI/FMp/HvL56+LcTh3CKouTkjmp6cIWsFIIJIMXq9tT9TJ9V7VIUcIIu+weCuU
5owELMas+M7JCyysfV5SvMMk/TJn/grFEeepPvwwIfLuvFht/32hkcvd+K+KgyLDWk5sNo00btwC
7vnHdzj1NgGVr9e1RSB1gi4sVw3SVFpASBkyu3mpZ0IiKKvZkPHzMGrN3UUaGYNEY3QzYQ5GtTOS
OznIVc1XuoPqfi1GCfcUXiR39ORfjQk0veg9tfWQPa8aBgFMwAH+JM79lSdYGvH+3z/ddZH+/dNJ
KHXYEwAruI75uSgscg5hmVpeYicFC5MZeICD6s3PUQ4iV5MrRGU7M1SMBqaRHolFLDLxkc22L1Lo
D2l6yA19TgMbSVXGEO/aSdFLu7rsHCjbkG//8MTYyxPx+yXzuHgEpii4ezRaPz0xvohsK8qr/hXL
EJalVNxVdI0uDNooWmPLQYZaM3QKMMfaiHJPRW8/NiFehCqDx2qinmB84Ni7gA7qjV7OtpnS405Z
iJW8bHh0mPGtPBue8fXEo01wcWaa2CtjhrjeOFiD9oY9jmuw5MONbqCVi7J/CsuhXV0B5qRAnCpJ
rJuFD/pgpUgqB9f5AoCHd5p0AhqMdA8zD/ugNNs/fKOfeqjL8wqoj/6Yx+ULWFjLDvW3ZdlLmGrV
5Im/TjYa9y4iSiZKm47TkH6wEkVoqKxR7C3n62tbMWvMeddX4otNdjDYagRSyzN3rdkSIhngq47m
H5Yg6vV/fImOYHyzdMh9njvn0/adlKaZ+rPnvcL6cG+1Gh6uR8SQqO0JbSxcn+vhnhwkPDQHY0jF
KhtJaikrpLEuY1nl9/ZOtTDLfbd+cSMMYjhCi5vW9fv7tkh+MAaMNtf/Jhg3QmhS+Bh4eil6o6Yq
jk7M8JrJore9DldAsPyEY5Jzd/wRC0a8jSzWk5TX2rH7cVWqftiqsKC+9RNcFEub49rruL6gOeO0
uyQLTl4XnD2Juu26zxuONteN/WE4hEGZ081QYzymFxasyTx20UDV1raarX53vdnXUwjPnovKrcTB
xfI7cQLYl4F4lTBF99drGKv2W69S+2g7sbUNnGPtN8OaB+2pyybY40OObaLXgqZHJR04falDmB/E
LJnn8zGpaOH6qbmP1BicKd+PjKEGCKTjkZYp2/VQMD0nc3TpuAPdJcPS9fSTcPXPUiS/5FKlBAKs
PKsUwXRR8w7iRlymMNPrwcPQZ4fWsKETl0MiKuwD+AB9CgvU9IS2vRpinA5+Gd//Vfku/YRYkhZp
O8QiXruTnZOt6ibNEHkn3Y/rlrB0yKOaqE2E0LupxLEqykITj0SGkEJVerg2zN1wJGcrq9E6JILc
bNrtq6KmAls6u9i03HWUt+M6XmyShe6J8Bh6gigQN+0xULGmxTJdt6jzVuZY3SfoXkMSJE9p/E5e
J6ma4dicsEA+aMQZO29BL4m0MNdW5QPzR3R70/QzMk6D71bF7bwmLSSjONH9jTCyp5jwBo3b/TEu
mN8yF2AdwHUNhIEGqjqMhDifmyssB8Irf4YUQOw945AdqklZG048wCpNxvpCPgVjSH0QN8+cK7u/
1tvKJ8eTltImcHDPCB9JwF+dpOWDXle41kSFCh4R8pIJ1SgzFEhGXPqEijLyKRfTKnyPJRhFbMdl
LnE9oCzDDkBSox/gPsLzk0aG2tE4gvgVJHdJKu88d8JOG6BRvlas1fKBIkLjQnLOb0rbf7yirwku
YGlOboIEBUI9ELqQivz7aI3A+KsQXVjb/QrJzlwFVhbvCN/0UfySMQ136X8xdx7blRtZl34i1AIC
ATe99+J6Q+8mWMk08N7j6f8PoLpbSlVLq2c9KJXIFJkkTEScc/b+Nn6rfRSX+QFr443uHEnIRiWA
XCLDCzXvyS+Efc6xGfuGnFw7JMks8pF0Lj9/pedAOWp9DzRGe0KKj+++Q+bAuDxL1bMD03cj5tpf
YIt062gEglrPNoYS9FDT/nLUZ0eM3ytNReuUeCp1RNXj+UawC3zzYZl5AGF97udmR6AycoB4Gp/7
3DijgXb73rj0YSWuIeEhOOIfZU4YUT8+L/tKMyTHeGr6A0J3vF4N7YzKUZsLEsgXDVkHw2hBwKKv
WdQLGWZ9OW1izvFrAm7kwfC9YMdkUqLcTIeLhWvPnYZEJUBUe42V1gKcBrUpdQi5nJf6OHeGreJE
5NA5iTwkJWZ0Bd/2cp1UUFR+EHbYoghba02isfGG7E2Jo5feAjbQ1EDpKbJgL0sMgfBQ3slZZrGd
SiKY53YSc8Sfk2l55+RFnWcrQaF8TJ6AxB0oR9h9EESybtgoqYZ3wk9yVzqfvarcd+Vov4o5zceZ
TceoJsbxHMPD2BssuCl79fLtReIkawDy/b7GblCPk7t8OsAPR6s8pWmCzo+eAn9FVY7tuiR20W19
WBJzje3FZKaEWe3vo4p1wRiSEVBQDwemNtEc6dUj4dvDoVBAiS0XdnmYzbD4yKuOSO0WzUYTauhc
4efs0EngK1Tsc2VaT90coRWHwqJfZvsgY0jYNFd5nLhqqODmoou2h5q3hsrHVE/x632NDte/Y3Nk
ok++K8iQ+lQB9z9TzLqNk5yjfBZ32Sk2vYJj+PxHgxV96+vpRjoTtXWs/6rzVByWY5ad0QXquumx
pAvQG6N9ZiLJpmMi/gwSRI+6Uj/E2UGrrPrSa8ZnhnhmbWMWOIyMsDZACcl4jHO5iqCouGqTZNss
gfHyNTh2lAryFVyWHA6V6PpZe0lhq/uSi2xXHILm5hUif/2w9LLjYqpOKY3eFOOjMy9VyyDKs556
CLu3Za8dmUSzLrebwuGnXD4Vl5G2tmzyaQYFfYid6Q9J3+PV7dW9kAWGBc6obuoDGi5bK3hE3fVs
+tHEkm9W9S4wvut4y/cm4Q7gC/ayjk4VJKaz4cs3J3NUNIf/MgymU//3IwxtXdOmr8NQH8vdXw9a
HdOJEQiO8SIm0nhpeJaoMbOTI5oUnROu7HnkYRLAt0rUBm9s7v1QxRMSHeYNNHDu0t55w1bR30fz
dFdtQVqRd3eCGX9KTb08TOinVDBKjyWAD7JwDhEt+zNgJJJA7GnaTx13qc/xACxaxeVGYEd68VRt
cMPRRwPf6Xe54wx3Y9c99WmuXMey9qD8Oc2eg/z9wBJ8Z6nca1O/sWITRutZzbadwZBWBh+mI+/0
j5MM22gXpVesqK0r23F+gY2zwj5A+J6BozlP38eosQ8SRjtunlAcqsDNLedzaXbKAqImIMtuq7XJ
oxMyrsmLeHLhcX5fhnMT+DFacYL0saCK3dZiAaxgMxI6y4+xSZpaM3cZ+0DEifLc5VPzGRnqHCDB
613PRsnS1q+T8kiEzUNZR/47g51u3Xg+LC0nbbeOoVTu8kxraozjnt7sTtwvD6deZw9a2HluPZo2
CwPhp8vFDDCP7+jwxxjmxWqwx/FkDhqcQuBuMQzRQaeHuDSQo1r1tn1Z5GsQquMexnNDpAwROo4o
PuYpwCHKbkiYiCeA9b4zY/u9b5rmGg4JeXhHRMnhp1kklyqNq2MyxB9Z6+SI4B8z2/xc4K16k9IM
GueJ5fLCJFpRr4Q5kGcHmAp+G8mZDTjDKMqT87JDoK8+OmnFoz+vneBarDM9pFPsj98ntVUY4yXW
pkfx2xTvYx3/WsajYzO+0kY1d3EQUdl6xctoBLfGzrSjMJtquxzSaBOzwHfdpx71dJsDU7QPpL49
LmeO5RIvj34uKXxE1+g7iIsEF5oTs4TE+JabHdYiFo+zZ26tuBRP3j0FxI+xou3Z9pUG+UYpLl/f
bT4jJpVj72JZFFt0oh8lzNCzpjLltiFWMsiyiRGFWRSojAcRBmzNqOAoGLG01uwUbFS32qseglAY
z0NV7oew/zABaFzCFG1xmWLyHGNTOZDWZayZPGD7G4OtWtXjBf9jstZCS7q9LgkERvm66hySVals
xuMUQbUETFoNMt33/mS6maivDlaM1XKE0soKfgmwVGJVd3aD0pTd8lAnlfVJ+A/OogHKkDbruhx9
B1XSXfZip5+vclXfRrSGpzZPuqOvRO+TBnMhymS/SahJzpnoX+c1ZmgdH9FJdsFCZl7GZr7ic6B4
WDThE/iNU2fUqItjvIS2s3csI+FUr7aEjORf95I5wr4tdbo/7dGrQjIR8rK44zy3PNfxleEPGyBP
1oFHMdy2NDpWXYAQsam4eUbCeSxW/T1PgnbCWLOP2/hZVJn+DNWwsXPpdsCeXgKzecwzYiocG3SN
H2gPTpbdtwC2DXRUtxbo591YW88VGIO+9s1HxJ1zE8Q5G810aARBXYp9kyUMBnapaYUMckK4nPwo
LBoPcdeON6POkKR0Od7puRfRpsXBSuAuNKHy6vtwG30tt54TSlxk6UmaHmNN8TYNhtFDHcto0we5
dnF40G8DzkT8fsn71PPLFvXUn2winRlBcrYNYzbPIU12S9VRRPgbIYCq66ALiKkywnwbl7WzrUeG
UsvJW6qA34zmJ9EeIUHV6IYoqvdYWGzXE13u2nAwt2E6ga7RqWjTFmotHsmoDz/8eCTcaX7ldeXN
yDCoWZn8FPSLjv4QNXiTgcX4DngqpcrXRd0+kX6WPnS5cyJzzEEx4iQ0xRk6Ln3vZVpb9DkWYo7g
67C1vmGcbrdjcZ8oMxCMNWe7HNUhwTSt7M4ZF2KwH2ErE1cRJj8LZUavZfHAmVKahwpj0jhYN1WJ
Ge9kMRHhNqQK7ibAH/9X0tKMzZH0G9UEt4QQyysmJOBM84FB6/GdyZBY6fkNp14koySB3S5Mclkt
Ffi15UX3tiq+BblzU5OBxxgctTPgaqdi3XA5N0vtYpZet2XcV7t1GUSbTjiYr4V5KuL+WmYGqpcY
7is3at7RxM3S+vOXVmmeoJWJcSDqOwKFM34wBKYl0pSXzBOclUf5g9zSRzhOKade6l4TY2Fm1NW9
SGkILEfEZW8EjD+3S6DlW0wUQTeQfJap/+uMaHTR1u+6uyW5Jwl89RBdQcYhrAo+GY7dVHOiNqVZ
v15K1UgozSb0UOAGbent9GFKzlZlb2vdmDYp3XSIDuO+q5ApLV3kpRFRD8PRN+r4QLgKZE28v7RM
KTnrJCh3Q0pfLKqUq69a8gr5sFrbrYMNQSe1eHkmYuqbFaEyxmoKurmGiZ1bRjhWqKVPZoj6YVmK
AxnYrt/zn+Z+MZAybFWMha0fU0UmvVP5N8mpwSOBx0py0sEpDLdJB1l/WUiw1Ml2llOzxgAWhbls
fkLM8a44Xqjii/LsV/ullkv1OUpTJEdDtLBxxnKzDDfGWU2eIUxbo2U5FBaKv3xWNipl55M7Fh2K
qHDO/YD1G7vI1Xe0X3XqvcUSqBJxAjNOgszDtiSHvNBfSf7LyfDDhZJ8TV978rzRo2jfnDG+ozZv
iMyz4Youl1dxdGTqE8i70rzVMUw8yMV3XqdzajMvmsJOnHVdsDdLvCO2XXJAqmDEjhMuakugQtZB
IxdSP07Cv+ut9r0OmnHTmUN1m+Db+nNEIxNSCupkZbMAYExFb/XPjd6/DuvmrqBhWkCPEIYIFQXd
b3MpmbZDatDlfqn1qoA7zI6jpXPgvSd23hxukQWdenCaTHedIJ3+pSm5jBT+2rNlFIKMTbIwMC80
fhuEpH6FEMtqg1e9U/GdE+YAzinA2xgkWxjRxjptRHGoPIBVSdnIgyeUsH+e9DR+8euJG9choEcy
ynNX29MjHt1V2OJfDezZ4WT73xUiunYggu6ccQz2ugGTD/JfRGI5kOAC4u4R1TYw15BCNhuHlira
Mk60ra8jXR36L9UJOD+nGRIgodt15Ekv39IHCjBY4MZs8Dr/ck/+21VBDoaWgStiMGf4bRAz6mHN
VpKhTxNsczJlwlLl1n1v09ArrWw7ab8MVeI4puo3FJ25QkU4u6nIclOxN7iJjeG24E+Py0KUOhpQ
pVIfvi9LAwQx0Eh5Oe4ygCCrWm01SlF6OVP7bdm9vO5u8Kfq1mvysHQgRcrqTeDalU7p92gEgMtW
fSYA9W6ZmXq6YZ7KgmRa5t3/ci1+09bOD+isqIXhw5CFK/K7yGDwNDuJoB29LPVC3wfw7VN1ZngR
dvDFBzcI6biPdE1nDwEHEFiNvurDHiANyUfAyswzuLhjVxmk0pbqs1rQs+9rYtkyzK2z+W4V11Z1
1k2GqcsuNOFs7zAKPGJ7WBHdthJMlM4Tz9NGiOK76nO0/ufXUPw+H+bX1Gi4MLYwdTL75mCgP3fn
VVqaSiTRsFqh1eFM84aNDxXSzUv/jcVbv4sJRlhlRUxfAyEFO+CAmzRoCK/OPWvjCxpkWAd+oTIH
G9Sx2hKXCka2vucojvPTAYIG0vytL8fG/eefXZsL2r++xKwivMeohwCN0BP7688uEeBprT6r1lpm
bpyN94UDQcxTUm/X06/9arotXYlMzQEz1s7b0rlXZC7IDfi35L6/jVe5mGjmUcszaee2/z5eZS8G
epzBEkgrxXDp+z1qufikYoTBPk3hsbSTc5qLjeeEBHXNSrqv2X9r3jcVXOsSWuS/3eD/cpFQKKmI
8MDIWNrvNxhUwNwUMKPXviGMJ66VyE1gFthOeNBUejokouN+RASQp4ypnWreNUCS9IAXKRDZSZR+
gLjbUudwqloe02Vz6pPqwa8H0mrkVO5Gw37y9eHfprHG34eds6fB4EV2qN+5tH+9xS3tdW2QRfJa
0w58IMDvQK9t9cfrB8VxVdjh6BrisyPK60EPECDS4x63RePYK6jwcJRmbbaPNOw+8BPwkTGP8yIq
VqOP0JoPZkb5Fk9+fYNsvg6gMwxRUCMip3O8/LZdx0BkMqqv0acRxp+1KeHciUCwpRLRk7Uw9RsH
4yVnp03V4whPhvBzKdl7DYNUQSwgHczjUgbTrLP0wXpt88NAlau2hnKfBoH4l1G/+PsGa2L4YEaM
so7JwO/doDT2wwBGtv1SJxRBHqOZUu6F7/S7xuMsXmYooRtSA796vzbsAwUkFikPHsyKXINVr8WY
CYtsJibE00MdKI99PeibYSBDNWg+ikmtDlUFElVGnEyoN+QBK+QTatUVD051yrg9i8jqn1/73ySh
88qMjNpE5eHMKxYF8F+fCbsgsYpIOu+F2AJ5aIHaBSpgeCsPvuJoEBYyTpnFA6WBVwp6ZPB1NJdp
iHeusLdVnn4spe5yg5eT8zI2++oGklW+CkJGKP/8c/+XwT0/LFPtWXgtGHDP+pU/DUKtxq8boHTJ
63LJNdUSB9BxUIObxHikzNhTWd1FCnl8tJtfizL2DmC3fsiK+QJFFQQSpsLLq+qV8S+fb3fok/6W
R956qQUHGFRxrcGRWIaBhYE7owam2FnBdwJ7msdEzItgajn/sldq1u/SG34nTEfQtAxpsWkuf/6n
X60ge4EQ3yh+Xa5g5UMbrwcUuIMDxhq6khdGq9Au9sN8rA1CtV1PGqSg/NsoDNgOUy23TMLo/ZVf
nS7EU7gP9V2TivXSjYxHCHxSRDkdc6YikVVeyLMHuaEYYHlrGJ/9xi+nTx95Ay3qSV37Nr2Spe+T
lYO6Ip8p3EvZRmiB8HKTitnNQyBNt+AJkmwNJ8S/LhNPY0BZAuXlsvTilicEOWxD6BbTOkH0SUUO
5BAyjudyEiAQiRPKSVzvisa2CTcDgHu86fN1m9YwUjzzEVKn2Jb1mB6XNQHInrpVCvO0zLUVA+bv
1JiPy2MLxsLYNPp4WKZ8qo0ON2+GtTefJpfKFJoQlPaRio2VQ2V+QYqaigdDaUbvqW/tddQV20Xd
CcVRXCvd+moUAMZ81wtOKWTraJu+yqwtAT09MuCn5XAW22oBmzWDZqM+K3aqnaNAvjcYWXe+Ck4q
TPpt5MQ/u7G/LHWu0sK9ZZINdk+QR17bG8fyUBOa9rAvB++9bcbp4syDXtNvf+n9qJ7nhyA6adpz
p5fFaXnt6lFvcJ2aznX5EPO+6S4diuXDwu/tsxqdY6MMiKCTwNip6okhIejEJIIgxdR5XEpGcPWb
yoPxRWYqcDHnbSD4mxGt8s2zgScnVXwd57qzDyMHfSIpDPmoHHsiDEInltt+LH4MtQQZM8+O0iG8
6qZZbXtpoUDwPNON5spRUfyfnZiD98iruzE/N+z4vAzdVWa2oJOmL1GKPVsTpOIcm6Zvz1GU+luF
R/CflxP5V2X8vAzatsbGaM+iQ8li/9flJJjwAXTSqb8E3XHLFG2pi+NKEYy4YQ9rQb8Jq5y82fJQ
OjLZeASpUgM3c2A4MsyxfzKg/8iaQcAi+bWDFzvIFKbaHE2WqfRycQfVfq08Xe6WmzL6D55PA5ux
OIoSsvRuSP8+J5PRmOlX4WY5s2YIrVaZrVUQIotdPk7GA9dsJa34uyJxCWGO/TeF829OsfmCOIjb
NOR3DjWl+ftZoSuTQZqgMF8bk+yfuKfTUytI/kZTLb68RsPALMPJW/xH5PDODpvysLRGyV7yN82Y
p6eoK7uNnja8urMsc7lnf+SH3n2dTX+LM/3tw/97dOn/h9F37FJ/eij/ln331Fbxz/HPjtTlC74s
qVL+B9Epe4GJ89PGRsoB5Sv9Thj/MS0MPg6+I93mcErx/YcjVYr/MDMydLqk5IRSjvBQ119hpLrx
H5tiXTg88Mb/ixV1qe3/T9lgCYnDi/QePIVYD3hefjtTsox2LQatltfYaXc0m1fW2Fhkgpi5Su9H
Jc6niItvNZ0y2F9OYW2+KvHO403C+bZdstfmAKob1cAhsZ/z8BpIIqvCIhrAIxYY/yttAIsZw1Ri
vPMpBim3adq2c9Q7E7XgR2UnabXSwJ2t8xQtWDd4xaOatm5tjwHYzEp8SSEqyx8vHAzCtZpqwVbv
UAMFjXG/rMFeXc6MZ+ZIefmrd5z8PlSA4oPT2ms5S+0YCzLVHdQ+XWK5jl+pFyfMBNQecOa+qn5m
fXz50xPwxxP+Z8ss5c5fz+zz9UWeyHGAynI2G/xu4IrbWjRZifYmzToOOIMBRCqmtVYJ4V11uyhd
xBTQi9r+cwYlXLXOFM9B1382tAua0kweRaNpHKTD4K6wGU+JMrXhfngMUGbOx6qOk/Q8ifPyhVk7
yafSvyxN/oFapkgbtD6M6wrK11eUFncZZOz7Ygw50+KQh0VQisPytcuHS0IcaUiAxYb7acp8N2G2
zL+p3AZPNU5JHB5Ze8qnuEAdRmJpmJA3qEk/fJSs+6B0nNmdWd+MbWum63rIilcYYvEl8D0otBgA
NrXQIHLAG9s7jdFvxJANL/oYEFBjJ/oWtIr5DMSKIiU4B0aybXXdupp0lkjBrjsdGx51DSkz5lYl
ldD2q+itiVIwi4x86ZE54VtYAtlk9BgYZnhAXgCQjrzveIfyEFJuL2efNKqEqei7V0Mfyf3TBbyZ
+cPcG25V2w/3egCFQ+rIpbtCVS6lMcGApPf20Tn11rCRRCSAEPeBJExjYmCz87Pd8stOJGZdYTcy
kmlOPuNw7muVQOqoA7RbtJFW6GzIwx1DFyJK8B5Jxl6AJ8wvpbWitvssiEKAxqNC2Sk6Vb8QJ4h4
gPw4DF4p9QAdqCHb03rrr7IyvDu1DGAmSXlJW+e9IBbuDCZfh68ze8SbiSmTChB5HYoQfI5lqcfl
Vk7SJDSKasHJfeVnP8bPEVlwVjkMe3CE5HwrunVhCP0IykHsllzE5R+T2hXr1IS5rFnDVTLogK5X
5hcn8I1z38JeK+Q1TRsgKnWy0YuhXvcQht3cq4GhqZU3rfIZO9TW/rdBGc9wdGxmN3Al0KMYu7CB
FjMOkXyQKBUGstlvy0cKHDgGHpIhR1DXO+k1dJ97ekclXH6EM3AZwDS2a4tciUsFPdFXnPfJzqvr
orsfWuuxG5Xk2s2S0S7MYUUM35cIcwYzgFF1sDTlnEFSlZdWq9M9+px0HVQk8fo9GBxLtvI8e1c6
tdJPuZm8Tn2qXvS23QsvKs6l7B5JRHMe47g4dEn1QxTEcIVgyGhnTsYN8tsD4Ldv5WBadwoHGdhy
Y/fhW/ajEdMLNPLyUpR58yA0hyB6k3CM8ac11W8GcPFHOUELithgzl3nPDOVrF6iGiuSkevhqepJ
4Eoj57Gfh4WiKp61on/wmDR4RZdfKBLzC0lU40mGpBKKNL8WDkSkFl7Soba75KDb/ZwJlFt3JgKs
u8EwlW3dokqr5bAXgUWDdsaACEX0bj+ZILCbwbsyt9GudBWK+YOwVIFQq92F4Y9112oj84QBasfy
DSOOR/QrFWuLwxD+chCMEOw1/6kwuNCZEZrrKVfb85APHzZquLsuaYkmygZ7p1SaDTCJzzW5qNyx
GCCe/e/P+Unn7GsR1qvlP9EzpOmEd8hT55XIx/RM3zl9lj3hLywP3oTELo6t9Mlh3HgH7Gy7/GFC
V5qBDTF8edgS0kC752MKQMIt//b1uUFR13gb1CvJUNvWCOtfjR5ektiy3pUcZCX5TPr+a0V2SG1Y
KxWxyJCg2nc82G5v2v3OqcS4LcNIfzbI2DtE4WTRZmBKGA1V8RDHRk6uD7F91BmCTHmwPjnLJZp1
+zUwi8lVCCHbg4BhCRlkhHzbc5S75R+whPCuNMZxCE3dbRWx02vlofHt62glbu/IZ8D52UbY5XNX
n3AdBCtZTG91bt9HMryk8KlNm7ac1hzHJDjVuiD8bST39oWkkgcNirwjYb0AHQtqk4CgejvOYIVM
ZdaVU8uCEhLKrlRIhE0+aOdfBpXC3snKVYZFNYiyDcydfTuIrQNljDazOyKlgFe1Sp1vImKmTktm
/lZCizaZZGHpLbdTfUIooMvocmUXphur2loV8MdBNAhFOyi+tTOpjUWCnB127ZSwwufjsWcbUPv0
UIXpvUd2D6f2VRp6mzwjp6xRnPsqjA+oGDcdtv3euLGcbvUKFC84G6v1DvRaGElaD4kvt4nXX4Iu
3xdyO+H0SYcSMrbFfon8QIDkpn4afEISMVKDuu8ASOiehdE+2DW5D2irdmO7dvUuc2OfCJ2gP3eJ
c5ov4nwh8H/dzTD1tk33rTfj0Uw3xP5OBQ8JXTQkJvHrDW/GRDZc+IJY7JApyoqTA4lfqWuV+S7Q
ig122rUMvDUBepeEUIYk1rZVuZ0ovhsGqlIBvj9obhPJXQiqoJ9Q7CT8mT6c9N4GpV+6Fvlkxahv
W2XYpI68QDy9wR861ITzqWX8YvoaGSD5BagY92E4N8zTey87+F60rTq50cr+7LUq+8ZwUsbkpcrt
awdnR0F2247mOqy7rU+EZjQnp5NwWOMBsO4EEVL+ELgK0SAAH009OAG1O7TeDzxLh47HJc3Cs8O4
DbMDaTTVXurpfaiD42G16sVGAjUaodnVig3mY9rlZCxpWuk2ybQrfete9Wu3ARVdzOpZ3AofAX+b
yrOFcot9QyZbiygkgda41BIXjco6tQ9GE15BMW6bbNroCt+cM4BvOZtBrUC99ifd7wDUZS4ICNcm
usLu7IeyOgSi3yb8Yt9mSGOU2BcTsp8N9o94jE8CiEG6pPl6/juJbV+16AVixqeDV+/1ArtDuOEB
+9Uk9QcuzMNYB+cClDv7uettfJMxmqV8LxnN2hntHVFBNK+OagGb0QC6zm8VCFR9inIX+sZL5NeX
+buET+SE7Tpy+oziQfM58fDkJNa86gEeJ3y6JTinr4Z942cosxnaKuOuxV/hdB1qVrH1fOWxK36U
tb0PumpbMtr3UnoL9F/m5zlEhZM1zUut6icvnO4SER35yTd4zjnjun6THkOPOEe2Ua+fo5LN3fx5
p7IusZ2fy0gcUjKW2lwFRlEdI7DdWNpQOVAbq+kGLt+N/JqVQIQ1/3+t2ucQ1pZqzYXKJc3sgy6D
iwes3zMCJuvxupMEK3Ir53tcG1e1WEJ6GcWNR60+zzcZmN+hSws2wHot+uCsJ80+RmBXhsbyw/VC
boYOj+ZE9ECRMpEVbuqMDN0qt34LNHjqnFRtG02Tld7HABlbob6PvbYSpKHk3IcRbx3nUs0dR+Qb
2vd5PUtO7G73sjfdanIOHURrw45YxVo0hCgEY+OJQ9u6kT1vSHxHrPeG7jkSNtqBQr8zjHSdx84b
KoOjPkSnqeCo+VYR5FxO8WW+C41i3GugVnER7aYy33jaeJmTppIqe+sYn83/M3q+LJd3SqDFK1DS
39lod302vNe+d82KDEGCiTESk7am7m3RI6ptbywS6zTFGUf+hgKYjzfqCEtvC+J3K6zuZrBgzkGi
oPCAczwMkEKA3XtXYpU2feddgIo95fEOrm5chOdM72HPWBtV8Q4J879q9I/Yg9yxJVt96B8KyybS
inl+jm2ngnI0yOkFZ+Ah1rSTLvq9mPQ93Zx3ozMvjGXXBCcI0gXtVPgEq2I80TP1FeENqs4y/Jha
Sfaaih6cjNp+HJ8d/blm9uF53YkBGaUuF7O3mp01AIGnlbI3dXG1Q9i0Tcu1Mt/In802Q9yeQ394
b3h+6Z68ZeN+DCUUwkI5WrX9WOOr7TOLXKEPvb6HKP3aBAZSg+CG1+dSgeFMtPwYgOsYnezkCcKk
g9R/T5XsWVVgn9dotVWy8wyl4KvlN+Cgb7KTl7jF8m/GqtygaFtJ+QRKkRWx2ydevCeebjRimICj
gJZmW88FwV/ZKMnvpWNf+Za1Eb7NQyru6dZtygCLKYeon5z1z17S/3DM7sNoQ7cbO9htHOtqwVuo
TB9htEVCuCcYzuTyx/c/RemcSzLTzMxH0ecV36mMzoqEyjg2uzqd7mWoY4bOplNGyqaN7yJJ7hHj
4UjQi2bdW4gkB++xHq7Mru79UHmSbX3nVdpD2+/D2nwC///sBNKNi5laKOfAy+7NrBARDmXxUHlr
LSUomIbi2R+zn0UmPvLpbZy0F4yhxBJX1UfTEs8eqN/CHLeO7F+AiyLS8vKLEltPjUmCbUBOYVjs
KbMxeU6uZqj7Mde/5Zb/Tef2ZUO+0/1h5QM/nDLlGE2uxUO1ThX91FnlG2iwbhVbQHfFNUA5OITO
u2lGDdG22TH8UebBqSqMbYb0pmCHQzCX5fpLnPG+Y7MQfXRVyLYU9oM+Jhdk5BsriH50uJ3ayvul
xhnZgmyueXRnkJ4+9CRKsB6Sd3Nfo+ONnJZDinYc1CdDre8jbfyE5ncrfefBYP3rrekgiEPh7Qwn
9ZkzLuRTDURK80MPKaWAgSEqH2mK28RYXYmzfa0dRG8cHma0uca9zvG/IdC3soOIhtcwKt5Ku3vg
mXlp8uJdUziP9/gp8+THNBRXMkGJ6MKma/LiZ+zwHUbFlYyHG2XEPsSko0Qn4X1oo/nROuYR+viP
vlYQk3vTNdbQk5T2iCQ43E99cAXuGBbyRmMaCmip/Gg4P6zkj0YngatFBrgm621TJer3vGqZZzYJ
aSS5s5HcqUSfnhQL9FMRnNES73rNv7SYqjk4DtoxHskqm6rsRpf7IlvCcEJCZsNxlys9qPMY6r2V
HEN0KtKseFg7a+s3NdlobXxKhIIeSBLK1OY3fDOstBRgu4K0Xt3pN00j1XVhYWpqbU1xJ2IIFI4E
UC5jKqZ9ERAgZjuvUwRAnyUmTI190WTIBdXhM1XNbVNw9MyJEEdqPOr6Bg8Im2uO6tH6RsrkXS6N
jdH4G+zabmXZh1pzHbWD4dOeclb9ThtdrWiQEw8bp2uefamdu6F8Nf3uXsl2Y6LfIR9i7/2wfAeV
NYmA6iUtu2xvknS9anOhsOBcwsG+lAB6Ny163w3tv32rON1uIOypQ6fJT1vWqwJ1n1umvU8zEH8S
iq2VVY4sBBG9CdbOremXj+zs2bqEdAD6zPweOzbBoZinVzEHk14IZgX6LhuAuaYFETID6RN+gP2W
SCmA8D4D5Vi/iMK6J3woH6O7qRpQv8/Wo7j9GLJHiSUXbeotV+29nhK+4/V+vpra71M8nfIgP9Di
uG+s7H6geN9lEVk0HXMVrf5kdLNxPNR7UZ6tKqs9xXbILvNASN7R95Urk+xVdOmKvCNl29mXEni9
Ev2qDUxgXpyR8MiWQrUvycmSCY0f1oqGBDdyyxAalpiRnJOR+Q9t2N00CPMVk97AB3bQhttSYXaM
ojAVIYrXl641INzHZ6e3dkVqvZZ+5lKEb4M5uUA85wUTEkSaRkyeYPKpsAmpY3EJExGvpeERaq8x
juZUyrEY15q6LfrwIPXnijjAug8OU/GZMPIkvAAOH3tRbLlk0e1GDvRQfda1OTwmWb0aBMsP3dO3
NhzXSkNZpdYnrfaynVUIbHw5ybch8XLtxGSJ3D7Y05ysennraMasukl7p4h9tMkZPjcOt7AkeahX
/O04Wg+YeiFDYR9TorM5YSgj707gIushcUMKJ3ro2R60VY0xIu7SqzPh1FILwVbzQGeNbXaGSfs3
zUu3pW0++kp+o7m7jULyY1LnYnXJbsCvrXu/JPt+Ov6wSWFQyunIqwuON8uuqiYhN/RbJ+v3hQoM
azTvJQI+fKluxAFw8pRfWeFtqzi/cO5Uq2/EabwMmrpFjngs8/onNkZX7XQGgwn+LJ99zDxmFTpB
usQQKZmWZnP1RQZLZOc7olIOjFk2uC+frKDftomxdgTEYGw5gf4/hJ1Xb+RKmkR/EQF6s4/F8k4l
L/UL0VJ3J8mkSTLpf/2e6tmHnYvFLDAQrhn0lUpkmvgiTpyVyr4Nvz4Iw9qUfrkqqJ7yS0nWLxMP
EWdT0+mOqk93SWHuvCzb3ms41KPOvkaFFfx3QBtESjt05zl7D5Z5dy87Z6H5dIXejyZNHaQ5mPxe
ZrDpY4i73FYbC4Y/YR/2RWpGIv8JVMmxArW6yjykvjEQX36Zlpi0nU1Nsq+1kqe5zPyVE75Xg+Tv
1cHDDA1b5GbIiUX7PrJiYAd3kPYCzpdSh7DH9X4yo13UhH+kuvj33Yj6ikDtEm2+3eOwkQpPJrWx
+UhhZJI+uJ0iUP2ken9nZ/NvkuBXB69mu5Besqm8T811bnm33DdOULe2zOVu+Glf67k+o0gCguq4
IPHCmSkWMFZGW+24Cn10w3fWZ4d0SraQ7WJTibsfFjEnjNtcfg2asgC6PIel2bch7WIuxhOiHJrp
NHk4JAxWbUtlG4xI7wYd5a7kAB1h6SjCYW8t9ddwv04ynpvcdks70zbJx/VP3c3n1CeMkBOWWxfo
IYXXDbEwrWotkyV2y+QzSaZtqyNaFahyG3v1gIGcpk06j50fZBS/p5C1E/4DmscbZF1A4iZc6fow
e790K+JUzA94jE9LTc+fO7H2+3/4LfIhl6iXS0HBV/U1ej+D6VOZCVN+91dodCcNibcZKE/1km3p
zh/DmD9rAOFB4zkru3C384JkL2jao8ArCYkbYSw2gu691hHFdFyTpwjBYnZw7E0xMMa4XvwtoIkX
wL7HpqMtrQXNkjmkpNlXrGHfgWKL0oyYkuNd1L0svZXryPC2o3BuI39qgLjMm0rhEKp3yU1m9lZY
SukKgRG5q4uXxP9Z2Uf+15BXJJS2F3fj7egNb15e7mpn2tZjdCRdWM0D/UbpYTbd/YL/as4NuF3u
tHYtqrW85dGnIJkM4T4zliPIulNXjJelSDbohT+aIaQy0qnA7Ecgtefh5C7RShjL2zLlBQDFcMcW
Tb4nJW0L4q+Ojv1wP0pPeewVXGxJHXMUiWf4F9o+S8iKBmfcxKdJDvF09NWB9eG56zDvhx6ezwz/
g8USlB7J9+4zGEb4q1cisHbBkBxNr3h0a2uEeim3A8AuKkeAy3n3tp6Nyp36IDXgx7Da2nV0zSh9
pyh5hkATdUXJHmrfJGpAYOmrVdqIIRVrr6aW5Gtqgo2MhH2tppfyfmwLovln009r2TtPS5iekLFf
xuV3w1UZ7uTnWDsk2ZMNgiuXfH0oG9RdCNYxgzjSfbg64GE0etfb5xkYoOlHL/eaBc7yINQTuNjG
leHIbpi/XNKV9oi53ICeuDy1brKNlLqaM0UJ8nc/jrFIxCbIKaAz7M2kuOii9rhD+Orha10lzr4c
0tghWUpEJJcU5ynzN0z5czbYIfuzHycGP2rI0764sTWEm2AwfroDdz+3rdZ+Cux8iH5kcNKm4mB1
1h5mwtUYM4yFDC8peQ3hAzQX3T7oJTyMLf+JJq9Y+Z5BZ+Prl3y69JHpsmTVa6kdxpxrikM+8wN5
IdUl9Y7UuWvSryRo4bS3KYqAh6BJ3UphrXwMVRM0Ky4WkL/C2BkVthJvv6h6E/StWIXFtC266Gbw
alk5eX56OCtBW5TfH7ntEoyEcDAat9zmkFoxPPPUxQ7qOKACht1wY5jLOlTPM3gSn970ycY91z/R
JyGzs871d5TUG014LM06auf0Oeh+FPMxH7GnMnarl0tpeZvgW9a/fPqle3IxgB1Iui8lAq+ZxMo6
hOGhDAW1FJ8g0cz81ZQ/B3704FdCdGOhZCBiKxgIW1NMu4koaM6tchce/HY+shQvZofUCF+hZSZV
cB4Ofo5L8Jw7wcYnXM6kGymuJiinVr4LBminxHOeWptxyjdcAv3spJO3MgewVwUXSjG3tkUDDsQq
I9+XZ/bFUudISf0xBNJPPTO3pFVH/QS0tk0afDCuPNkWJ4RObPwUobSzb6L60RnveD6i5ET337Wl
ECzofgNiGLHakLScg6sZ0LMGSkL+yWgcxgJCl9JGeqcpTOLg7l4xqQ6VP7whWS/KuKLm2gF9JF33
UZTThtLvuCV4gYKEdwluWhjsrUwffFaRguKl1HhvXefMXYwTQAlUyTS+oHDdwuWM9Na379WMWAWm
3HS8q1xyBu7mrmCimEPupZEjlr5P44/ehaZ8kIXxmBb5AZv2KihR/whpEWzs7O4pL7nkSX79s0U9
MZLdbHF2mVc0bVEMpYFsKmwofeTufDGfHVPM6NmIS3V3tAUJWZS6cfCi/awXi23BVFsxglpRkpgq
hHrKvM/p3XHuaJCxuurinALxx/T+pUX3tr3+0c/p1CItFa0rQie0KsD2X1QrSMl0c0BAeuqejKI9
9irb9+UCax+k6+ovp3dqZXqyQzrTfSgTkTXSiMhg5TCk4D7/8nVMK5WbWnKj1a5x/ZsbDpiUMBaZ
OQY61QEkQ/Jbj84ZqfM9MsS8NzLpXk03tXZGoP8wtpxPhkVQtFViPv392xbGy0qW91Dp/d/+/dJE
3o+s99791mof89Erb4HxJobmiymed6porG6wejz8/ZKNaUAEO0zXldV6p54ChagQ1nuBX3TtccN/
6OWZ9ztETcusM+xx0oaJZG5PvDvFzpeYT1aTofspQhHhMJtPqvWfaLts9tm9d7Bq7PmHJt9FeSjP
hqcq719ksQJe5NqrQ3frKn9ZlaotrlGXeM99JU9iTMRnMLxOM/qcEahh5XHHbWO/Y5myGKxPCQCP
SesHwzKpz4JY8RXJX65njOiJU4GwGPo0F5Ti+PevAF6mO2GTEWoDZgGr8T7jNtQZknn5gr3YjyWG
tLgbh3HTmKH9qhQ5md57CQXJaUplW3qdoi0FzNkHENj/z9b9f5ksIt+xQrjTYGu8u6//fzkumypI
sX8FPX1u/RT3DlWQXOGKtyDvaKkBhLLq9PRHqMT8QhSqVCvPjvLFeaFcCBp24jFgtItbOSwciujW
2+QkmtFuU/sF31n0/0Cr/sZ5/t1zg1nXx8Xt2RbzaucfeRtpLJ0jTPpM4LRixx2XWIxquRodYW9A
HxvTmKubN4J/lv19tO236kGShAC+sSQnfwFIHM5Kss5vKbtZHqu5ECr23eZXW9NI7YewbjAnrHHs
lcmKmfMGO2r08PfLkne/S+v1P/tc/uE2u7tcIte0TUJMfx2v/8Rw0X4SZnUBe5xbe3jW2AEe2js3
uSbVPllME8Djcf4PqIig3yY7Gl7QUoM3vsqyRIsIfO+JX2z8NzSGETv6l9Xse/ov8bv+P3w4/whH
/Ov7AwQQkO3AHWj9/f7/1wMyiMgbDHq0YskvG+13oo3O4dP+V0b6r92Zsrx6HbiQI9LhZTFneAF8
ete/X8CYbf7zJ/YP3zbfER+V6bguGFqIb+Cy/v2RtVLqH6O7PuppmDy9ZQzAluseKXZYzpXaM9jr
XwgskumzQXQY9kGkplyX2PY5tIzqULnH1imuwpfTxWO42/aIGF4EutZrSAi3FA09/efvmczTv9ss
YSncbyQO3z05viB0zH8EZICzao79DOTG1CvfEajjlOzz2aDhJXIbRtQWYX+e6djzJgwTe9sJl4NW
/QFv09ouTEzek7PtUiqHMl2bW3jxjEN0e4xQv9KEFHxnlDevkda6MosMrg5cEXA+muLQvcBbkjds
blowfoTVel1c67tOo2EdWvX739b6AUzoGiVHU2mobeS4QiXUM/vVY704yTMrMWXmNoTxvmOimOtL
M/X9quvw8wAsE+s+y5nkFe56nCNYqB58bdHzmBDlSvywX01zQ++5+FGIpdtIv2VapfHPLhyJme2x
v0JBfrIpZKDJPM59O+XQ39E6NDofbTlOMQ03/dasjV3nNMtK9eIUtCFoWc5P5Yz0HuVgutt+Pg9d
c/I777cmeyuznnBMvxgbL2dr7QYZ03w5cXVwfydW9JwZEADQn58CR/0wwmmrwqba8gQ+02Bt74Nw
xPgBKnqYfttWC47FILZmEE3aQpRBnz9T20rVovkwVyVzdC6nZTV/jlRQF6n3NtuW2E3hws/nE9kL
Z7Bzy/ARCAcha0neCuOpXir/feij82QMEdwWTG6t2cTWKCPuYQgTSU2tNnfQdVMjTdSDdGg75Nra
8IMDyOgTnGHydXJjR/fUscn5FIBusm33EVBTVPUXOjID8KrzZxcxMEu4fwwuwIQygIjk9+hJAFb1
UM3YzdXz0Ba/rXvRJtduFYOB48527wGEMZGUicMVl/rUNE9fBfetbmD821XemTGGda7H5qVsMIF0
5aA3bW4Wm4IkUErMXA74GdAo4C7nTFK585XSQsNJPHjavv3D9dAYhbD291c0SbivjqP4wfZNe2vU
v/JtSroJyPpZvTbvHaQYSvRzWNH7BeaOYYdRdbBpTk4DI0KIDERYixHP8RNwY1xLgATtSrQSbrfR
AdZKup9hEuLJ3LcK0JasAZGZ+o8K8bUzY6L1yMnM5y6btmFevrRTSnfCHfMhxee91M3a5SEPhS2q
4Oj2HaAI9FbcjNveZJrgB/p15oqF1WZG6LVPePl/N73/6sz+TAVbssuaW2NlNB+2fvHmj2u6Dfqf
Io9u0A3WwsNuFhrJz0B92O10ICp6Fk5BJCZ9hUafx1YQILkOxaYN/VurRX7QJiNIoizltUVl3oxU
dMate8NYaj1OYRk+eS10ea+Ty/6xmqqQ+y1fRrocry5jg0Rn1yJPIGcsQRDbcFVj0vQU12X2tKL4
Xe2rIQ2flZczDGvcM6f1MB5d4ydDXmND1bNad62EUVo/DdbEeDwlVaCF8YXJ8SW1vEdiAOfeLdrr
wK2XLId5TQNDr/KupspoMm9LlX3CYOp2Zt7viOp9u3i091is3luTIy++p22S1AF7XLAyhPdUCgcW
f8L7FgoM2ngSg0r/1ncEMoNvgB9RxmMFPoi625/K8T+1g3gbCUqKLc5UXk8trKyWi6Eb7+a69aPh
FvZOUQJ9ZBIT5pwCMXH2WwNSDQtc1F75Pxy1ZG+JwmXeIybvzClojhmt2m06iEuqp5G+scjZDqEn
z2bHCQMm10pG/oJUve3IWJzLUpK+BuVX99Z4bbFtrk1GK9AEQBprW18cJ01vTtrelDmx+k0zfiKZ
SiqwUB9tvIIBptfYMEizEsp6oSXWPHfwYVeBUVXbOYm8VdIoDpRvAbwuDvxgn6YpkAeEKixuYiWK
tiZaYCuef32uA08eif9sPNOan5vqZC7OAbMocApenRsw5ksvm+Y02d2AM8aF2lMAmAZWdCoG/9kI
IVSS5WJgugUM026agF48PdxhLWZLBJBDE0o+l3cFLyGRalh3nKymoLwaDt3rxOZtlvjhFRFpQ7tB
W6dsZp7VY+Aaw1uV61gZtXx2/ew5KkKidNXYXCjM3nbQ3ldmt0RnbT0Kx2YlSYM/qiLRH9iTd0Ac
Q9+o9c4uWOpb7AhDE1axO9nD2htFd+Imvc2oudknpnnVRZNeE34FDS6/uc7sXZX114lW2lg4KD3V
wAyIdE/VJGILCldfcmqwu6hLX0xK0lVmUBza5CdlhsuNjutL6uPQgoq6XZpJPgHSis2UAHYdJhHm
i/KatuFX5xASGUdWbJs3Ck/QNVMquCWpiQprTy81lsctyipgsln7seOK5hoZJPupLQe35RoIQcmL
pi7sycQQlCv6CCx0g9hZXFhfRutdnFzgMqq669T26cGrgHe00YC/Biia7+L8mBB2u6o/Tn7lsrOI
4Aqy0dhiarKOGW5rio0bTbW23R1z0kQRUtcuacY9n356/vsljfCFY7m40mGsY4t5zAZcxnilWzc7
IHl8Lp3wHth+KViib464FK7JYJEfyay+qPJDuu+wIyTgGpeE7J9HsTIoBafaWDrw4mJOk6sR+gPk
Jn6Jegqj0/98eQhpW83VcChsbBaMaZhmlxr7l899sEQkCrLhqpTV7UH0lJuIkmRGBzP8v7DK9mIw
P9q7ixz6gRWnGqu+VTB9KR37qMqcCrY6QyLJVX/qF/Z41wd0IJPk4qAljH0erhYJDGsoqhNCN+PZ
UIjxVNmLi/fCYzAX0HJCL+ezzPJPDQVw12Wvi8IK5FfFa26DR8Eih6fL6tK4oxZk69Tmm9J+fhq4
pR6pxmM+FE3UDzmRdQR62r52yn0KCKcinXrepiT9ciL0/p33Xn9GdF5zAWVndpxjR7Q/JgybbodC
1A941i/o+YAq64SDZKBAxVKbjrUoZQsbW4eBopqukYdpJhQBW2yjTwq3KqoMRbe2pZ5sotuPOpmP
nl0Ut0hi9gv95A13J5yhBNRI6jBYowjylqfMR9yS3GvKHYph6VpG/aFOnWVHPE0dRhf7mT2B3nEU
EZ9kZvIzutzG3QxjVpUZCCWLV6K3MK8TXjkw17kFE7YP6pMAwue5cwgNUCUlt7MxnZNVTavzQdrF
yQ4K72GUiDtwYOdNkZ8HF1Hfaton3sWrZYrwyKD/J7SWQNbVsSMPjrDpf3cFjKs60vsMo+pGFAu2
qZZeTdeULbWKp2F2OEh1qttDpDsTVHiw0gx+YG5cQmH1G8vJjlWKyd+TAVO5qLHiARDXYtjJQcri
hZSee8qI2uEoMSGmA0PeGuT4aQ+ogcOkuAB8RNwL8NrGf2TgVZy1QngMOEetHQuZRpWc09wmFVdO
f8Zl8b1z15fjHht5OvjLUQGBRQhs8eV116oN26eZSmHOitXHHDD3GM3vfsYFJgaAQ45vcihhzeR0
sDfa/Lq07BVRj6k6WPDHNoHnsr0cgL9Ux7Hk1sT4S9a4pwLoIiWTxgyG4nHS3f98+fu3NXOObTS3
70WQSrjDfCGmQBcYZ97trJ1slWc+kn44v/vwGh4DLI/rheKg9eCU60WyWC+uwZ183A5TMJ7AvD1m
LnyYSGjz6JfT2nAXfdSz6dyBcyPPlSGvgWnJ61A0xXXJdI48A3+4MyvGNZqgnnn/8vevkG3ktST6
GbPF5pveRNUpFoMuKMghz72BcagmorN02Db9UDG+dGdSim4Mys5+dJyF0ukSmZVtSRiSnvuIt98V
5QlIoto7UQlRzK92JUVa6wre7Iqd1KPkGoUpa2Jqy62HRRjvw5Q2HO2UuzIbcJGwcS5LYwvWOWx7
sxN928HyXEpwM67/mGT9GQwl17b8IZuwB9AlilubwCJ+CLKv7rsPgtZIp1epxR9R+wjW1ZPXUPc6
KeOP15TY0Jd6l5ES50q7InVfPlrF9BQVxYc08F3T0whVH3Y329umwAuWuV25axPvYOLDXnkD4wDc
xEUsnRlYsZd9RUsNblmSXZ1G3i+meBWTEONuUwgJvFu5v2uw9qzrkbkgncxVPHhYhpwW1TpiUiSW
ymRd0yIOFvHiLf2G1OR7s6TumsM1KLrkjx4aczP6s1wNonjOavfbTg2y5mrhcmn0KxxjZD7ExUFD
XEfEoiJNCiUYBUaBGWGEy3c88d2mVzl4DVm85prJZ9Kc3Sr0wRmikeIysnBp398c7WX7Fm0Gm0Wy
8bgQrjpAQitqxq3tJN10nZuMiZMEGbeZ9gbmO3Cy49YlW7aiuRgz6s8cPPFhHElJjkWx9oryq8FC
tXHMZMfxwDh5Cye+EXGYd+lHXzZTzLG529bisRtanAoO9qmBMZXKsR3YiLsW/UQoHDoOp0aQ8d/Y
OaM/M2HSPq8iu4C5uZAH6jomOnDD2JZaYojE542w+HSaZutrHGEObWYxp+bbEDrR2mzNu9F8/lGi
rQBe7rZCu8/ZOJ+oq/drmxFXg/2wMLEU9Xr4qkD9Hhotd9k4/clreRt7Ue/M8Zub3tMoETiDUr8K
7cMuY1mSkGRWJAnYxphcuVmDCUXKWxFEcsMje43YMdNEV6CsLKoDeQxgLGf8Yea5TnOaW3tlwN1I
uCOGZyI/sJda41Qb3v34WlzoxTlNvWiIAcCvtevxzDn4OPU0yztZ12InTtuNMturUDbOkFB/yYgR
MOeVLZhPdkXtXzuJGO6MfcUhtP/AMspybFYtV/ZAg/t4G+/bWsnGuHZtMMcpL0rrKZCfQ3aBA/BD
uaO5KdwBc9sM4Yt/SG4LW2DzkoSB3Js+7jN6I2fNj1rY1UJiSPy0MYNTWEH5Ya/1R4WSvi9V0u18
4w7PDyPrBOXskW6s+lRnnhfTZMZYK7E3EdN3Hpp+2psWrRnuPD4bKqlx8UnGqxWmXRYKiGXA6JRH
WKPgpB+mgmSELT69qKTFfukxOSQ9i78F+zHjj5ps62LRvh3rIKcMe7QOnac+5gyD61w1S0yFmdSM
kcZ0X5a/ktavXirXiO2wewiGkhSAP6Vx0Uy/y0y+Vk3abBiMl7QFuqIW+LWTsz/YwamKUmeF797b
+vJjVOHIqGJnysx6Bfodh3X4SgdbdhqIWZNnUL/HEFMg+wzPZwvohmsGkt4rAYuT2QK5qik7xD+3
kE6CTr2qrfrNrW75NLzKtldss53Avo+QVDatBQ4SR7NL4bTpJe02iwbCPfptNrWzjtBY66ydkA76
ed3WY7kvrOqllMs32j80t9J1Hwm8McWhADj6FbCvo40YtN7nX0U1ij2xgLVw2mUfLt1jNcx6PedN
tJo9P8VLRTF4F0C7IwNHWBELWtX6XLJ5rXBGcG1LCcnMlVVtUr+/tIFFH7Gpwl3kcyUNKr++Uefz
r7+gppwsQWrvygWex7IIuc787LUHRrs3bf9nyFp8Trryu2Yd87LJPEx+msaz4lqU6o4BITjFPBcn
NitCC0XzHIBOlELV55GWxHrCX4bvpdy5pit3ofNWtu3N5mGIZd7/MRo+vpI+VpXa7aq8+5MLB/Sb
ndJPTesIvPpO7oyRJ5ShzlPz0riOtRVOUq+sBt29EQauB0fsBFtHlGn32ljGr5BGBTw/x7L0f9Yl
bu/WzX7yc0bH1sWVwdVkY9sM5wqcFyMhIIiJZ18W3VvLzDKAAppjxons8urPZK4ao7xgvdmCUYqM
19yioK2Ymk/rfp7OGfBxWrhPJtEQpbD764xj09NFdxyL5WLV7p8IX9ipYjZpWEgAqnZy9NIa4BLc
ZCxy7TPXvCRuxvywzHcoxMSwskw2HIH2Crj52iaQzAy3gYNT/lC2zG9Ztnw7cDV4FX8VVuMfszse
ce5hGw/KWnGVKbflMFSQvbxznfQPiSxr2gNBUjvBtIrUzJBXtEcIS/XOLoMnNw8uisdkV+TDPnAQ
GXyve5p4uzgdTxzKrCiAEEtoiyeoBY/dZttBa5pDeV943VZUKz2bLR71NnzE2B7uXRQ/Kti+cJRx
ifOjZLcg3CJbpNvMS28ilFuF3rDG0o0W5OW/O4WxNM+G7mR0gV6TYd34NtqK23PwT9LwhUAi/3nW
LE8DME5orzj0xIVU4FyMpPRexnzX5EIdy/uzn7G/vllRsnYV2PzRDtrXUYgX0latCq9BYwyswwth
1x5sEGnC0gsPptks2PyWtz6XOXlMgr0j3KigIb3h0tiRZERYgmz5RK+Wl9mXJwoGx4P6ezGZ9uQZ
XhN1d7rP4C1B/FTY+u0Ie17w03SY/C/Od2WAxpJ8LHRaC3xYLbKDp8WBj4PSk7mM50VfQrwGG4jy
kisLvPjhvlJZ87Cv60lzR+MITxESjnJPXOoJ4INbnWVrljvQxOXWrkTDVHfdthJXbNMf5qB/6Rzj
0VSnoCIO0Y0RF/cihCqJEGT462IYD1EaDBdIriBAPKwBKEibOos4B+NLKUTerxqZvzn9KPeG7qIV
2siXn0Aeygz5I/WnW+TWySby+N3MvGQ2WFpIYcsuTyospJq2iUS5uHvst6ywwl3+J42IkExecMBR
dVrY9vZW3nJ3t4grieXZMdZWH+wyY5JorksW29lHGxmPYiEuYRWPxWDJjWaC4pboUUPwo3PGZp0i
4Kxsb+aUMmMnCbn0tPhVJnvCdes8JgPqkyAOrfRE9gADZKCxz4x+pTfKtzjcTJTYZpOFqSMZ5htL
2FonzZtLx/KRbfWrV854cMzjFDX62Bliw+m/vZXOM3l4FLSOvtbFiojc+fa2SK/Ggg+hzZNmm2XO
xWGJZeDtXdvO/1X6TbFhIHFN8oFbPAYUwGSFtQaY4oL0mw+u27grq0wfstIqDwxpUk7VOf1MaSBw
IzKfKLhfhNzeww7rcNBYa4qXGszI7c3yx2HDnZpcKgJc5dYPkxH+XiitOBId/7TUY+ne5yLnycuD
uNPyR6EwkiIkZ1bmPYQRP0x1b3CBdgM4lTUqIPoXO2Z/T4xz4kwvOrM+prsqeg6oYyCjeRp1F6wU
0uAVozW3xnSlGmyuZCdqekO1vzKiDLN1oV4HjhxxNufWjqj0iznkBzZdHlcjeciJCNLsLJ2d3S6/
8qy1nsyMQBI9BXsoxBuEN2y+XWVxnoCEYSX8imWoCogwkdg5WUPb80g/QY2x1so7c227lo/TJngG
nwt75TBab4tRH7TB3AoEwL19MQIgE2TeFlNezdQn+YxadkaiqGs8v2NXgnFXbKWu/T6q9LsPuMeH
vcGB3EGg7t17oZGbHttu+tHx+DPkDTGTinroqaGqptivnylDpYYporuqaap9HZl/Qif8FEN3hrOD
bByxYt9rOQA3Rv3Nzu2eV87hdDWDr6ORI9ra1LnERFgnIALZJUsn88Huto7tlCcxMfSJ7nMBwVJV
yVrBzQ5wtU3uuSx8HTO+es0EtUrlW53gu9dD/x5q9RqQqK/9VWpggx9FdDT7h1RncOh65hwtlTde
2n+2HBbxaRbPY+VciAVjwU9JJjeWlazZbPqmys8Wbn10O3L0uChOKkkw17iYpmyiEnSSKLKGzPVH
pC0cFwgtZj5xAdMSo2HDpSIaiThy4kPvNaLkmEdBLMuhjaXaDln77mQYlHHxZJu8AmBZhfPWY3NH
iEErnYabTfmLNbVY7qqNW37jntxnveClHGD5pnLXOKhqDoV+eUcRDeCPlTWnK18XdIKT3iYRTG8x
BINVW5rQzblULdimpyQ7KUofSMWixzbp2pyDT5+H+VRzJ2JS71dnkib4GZe/9mMK1v30MdKqPBMF
MNc116FUEZP2PMUocp53xYIAj7AnQITt9BHJ3V1h9Bhph4YMHdrHyO2qWxPUJ0GTcl6xvhtNu7G6
Li4To4qJAqs94MWK07MZbiy/JIBbzphazSdz6auYaGANEjQdNr0fHuyQpJaaPXXU7DTElS3CR0WD
itZ0u16akvoW6pVmzLLwM/fcQsrYGIxyreAA2sLZBO546gtqPmzvpVHqbfGSgN+79Ndaou8ocMVQ
l4rIutuQ9Jqj3ZWiEht5z6k3wsLi2xVEdZOwX/t41USe9OdiuEOhxjgtcPMDQarWaYMN1qFib2Ye
JTa2Dxc+Ms1g607yrTAREmpfkogX0Mei77nDDq3yZU0+0FnNycA5d57lBpAVwNMWLZ9JZ1QOl9YM
d2TaFTO/jgQKODk/fVGOgWgwete09Oet6fEc98sEE4sPMI+aVTJl3YZP8o+v7XKne+jFFAySX630
mQmFugV3PzVQ25VSWIJx7CAep8Haqtpkq8NHNKKrJZAtWnSmiKPuNOQXP/HzrQnPZ83AqtuMTYBn
RbKzNyAxcGo0Ww7AtCrOzhKb7uTvOK5HZL7nTw+XgPS98TKM7Uvt5UyD7QLZcBEfVmV81qaXH0fR
OJvuPA79S9MXRErEp6IMRneXea45mEj0Rm+aj6IMX/omoBkGywU7F8rGNAfOi+Dehhbjv9t2pKC0
tDa5IjIjrhTdKpgXd5szNERwrd6Znzz4E3Ere3mYETGOZDPHVRnIx8qyjde0JEuRo5COpquhs4+7
oBu8a0RQJh4We8aG6BUcapn21bZ/sOx8P3a0pC1py0Uwavaq8F+cnIFtZeVxx5tEhQVz1AEGJNkd
gsd+kQSrVIX5xhL+H49ym7AZmziZ7WpX1UFzK4zcZ1Cv3xj3JftEFcnDWKkgJtLbfE5i3+fBzikS
6wMD3LxrvIMnjWYf6RHiNACHibrQY3+xvIWb0ABEoKzdxwX3nPDaT1239g7UhIfrNftQgT7QLTUO
zmcUNUT0cfvyXBr4JXk/E673qYZV4haIYtlMz0+IrBIm0Gfp+6kxXbvYFifsm/HdMJQnJc1cXOQn
spO4N89Rx78JJcFNmlTeZvoU6YriGvrCiWoduoVg4UN6rHM22V6KjzSvp4f8zm8MJzsOqMX8b6LO
YzlyYwuiX4QIoFAFs21v2fRugxgL7woeX/8Oel6ENh2ipJFIdqPqmsyTezg9T16QbFH3TWsONENR
V83tbbIA1Pch7YyjjowLvhqRvI+I6qyoJ9WLhmaVT/LTQRNXt6WFvziaOWEyNt+YKd0e6AHKOdRw
PJlzw1DPaftXKt2tK9iYxoZ+ChPziQoRJjz77e2QFr/cye0xltwXqPzy+bY2IQ15eZJewo59SBLe
LPNv0FlQrgoBm7hn1znaem1laLpXVurKs4jNI/ke9ZcRk2Jizd3FVU828vGVA/px7fIJ8of5ELdU
yTiYsvc24MxnsZFsau3eCsg/67gdnLVZYsazEsWEk2pBua1YVULFG9gLx2RkRMPWY1eimWWv9hRI
9dVIoPuZJjS45a10hz9a2RZxQcBSiEN7nDDqZ8ygNtFkPpQJS1Hoz7gjFeRZjuStsXQpI8vZCm32
2s4DzGUBxAif1FX2sygwRxl1m5o9z9pqYTm0WfdKjsywp0QE5UN7NdpI0p0bvp1+LjbKxT6JK53a
g9gAcQPH6Z7y+rMZK1Kh5Njzn27OnHUR0/e4wy7210t5X6M2KU7lFLyIMfpBj/AmlFCU5dZp8AzW
aj7vR7Rl02Lupt7/ExkOQLViYvRGWH0mq52ZVbeCvdmuhcmWkX+E6KTYwQPat2n/m1CGRYHB9Ed4
429gm6wsUsp2XFJiZEBV8eNpeNONP/ggRMLbLHg2S9DBAJkIE0XK4M0eBmzyBwoIEwh4g7/5nP4Q
nCUgTdzdDLOO/jCk8xLzg9nCXemG6Z3h3NYCost03t/U/E4zzK2OGbGzLbOEabBDJ8x57ffGT8Tf
BhJD7VirIo62ljkcHdYeLE+2VmfRjKTRlx9MuEvPluntWlfvDcsAnMGIAP5A4LVflWZwjAxm7syP
AW7jKn8A9u2G48luPysBma05zO5wtalMUbOttOpJW7IcgAnWGkXgt5vaf6dBf/ml+VFXw6eff7ut
9YMlViVdpikW0YYlAa69TBjqONe5wVYF9T3fWAY1E+iP+MOPER8bYjfYausD2wMwSPtSfEnURtuc
VTU6JzyvDsbszBMtfYCJgQdmYTgwuUXVwhig21Wdt64NTtvAuAjYc6IP6BgHWkg0C6sYioTDCGEb
JJRa5X6S87eb2dPG5uEunAD3hPELMWaNWNTwNmYY77RVPFZO/DCVJBt0JwXnqLY6DD/WgLSGSAAn
oOqJJIbCGLgdFzTpCxMF+hIU6KOTGxvjydDt34JgrW3ZdiZE0+SltYOTdE62fytDpjdWLC5BZKQ7
s6H4VBY+XEevADyMKKgVPRg6ylU6w3MeTD4PlcVSJHCm/ezS+/ohXgPrjNpq52uCAVhioH2+1Bnd
S4GFe+NUuImV/N2hnsHURs0qR0nEffQn95I/YjC+W81SKHLLJUwoXZkjfqlhnH+S9sTtJ77NMi83
ZjafkNn9zmbkdTKQv1HfH8Ckfzel/epW6Mia8rwQE5L5z2w0L9H8Hg3qo7LBTTtWzsr8L066Eh86
atC5+UP3QOtls6BLxd5zeZ/y2MreSzv+0zV5/oDVxaokcaquY2I8al9N1iQEpXTNxotgwk5hwvYB
wJLPR0hM1rZPJPwPVg5TJZHutWRQSG090rdgt4MMRgwUgeND/l0KFx23QD9FN3PTtqZ0UABZIGsa
PAjpKStpRUY7qvYhzHDsEvVjkONMCltarDAOz3huleYbSXT/OzIR7pJgVq+AjD2XUfhZKxxHVaN+
mkUPzNdzUbZ0UBVkiQg/63+3hal3wdh9RiOHn5c1v1RQPQ4zRmC37fRGgMdpu/YU8S7B4bSIPiv/
LCb6DfU9Sw6gMCE/fvlkDs5DTZ/tlHx+GxSOhDtAajAGPAr8+hDw4r7VgFYb0jUmNEtnomOeck3n
oYf22lU1B1ORHDyHNVATUPfndJg4MyYcVcltHoKbLv1upxPmM8nkf5SQO1dCFAZPp3NIcw10RHo8
28iIQW6hR5hWrs2NQxtE/KR0OCu6YReF6MuFTyYSIxfzJp0828YWGiLlBNZeecWXDVnXnNMj93K+
zs3voM+mnVV3IeYXPhmjqPIjMaXpdtA6/KImwBkERM7B5Me4qEIgk8CkS1aRO0imwibpJJgpQp17
F697DYGFr7sWIdCMprDGQcbWqP0ZhNWfIkaqVKvPDu4mHlhuLT7Wx7nwrgU+3ZVregfBc6QRzgjL
uXbSPpCd8iOpP+wp4Ng0lssMO4lXs+sLEankPYv/JAMaUAgwUi4lpiW/sTo7Ow1SoybGYZ2wYYZD
pemj9MD8xoEGXMfmYx1EZ6aK/b7I5uzF2xSDsg5eYp0RTQUrn9Ulq796mxrmLZ/xzriwK7bg9Bat
aAgZdUfhWK4Ll+8nzIxPZh51Y9qk0ZIyKCmd0mD8yCP3G3dC65tsmvkX2dvX2xKQFmUkW2wuNsIc
p59YqH8FZfBN8mFzcXJksHE1A2PbTnqgB4ljniAyCVlDjjdrin+LFGEFygfmaCHWTEEtiQStWXmY
fpbTMRnaL2X5P4PReYQdnNYp66NRAvnyeCqqofrdqTVND3madn90huxDTLzJdcM1D58JVewTU+lu
FXbDo990bGxKshonsAlyLla1F/KTtK3a8JNEu8ANH13kZ1063YaEUWHLoFfxLVe449ZtS18e9vFG
K6xcAA8enMYk5TSV9spzsQjhwXy2MR+FDHiX2HHSKNfSYe2jIExaouTiDSkKqPDWIvjlh9HRVKSS
t5nxm9by9+DBwSIQe1GL8V/rAgNX0II8K6pfQeMbq4YjeuUb/o/Rb197dBVAG+xVKim7YIg5xGxE
+4T4p2FuoP9odg1V6Z2CIfvVkmJCtucn3sBP0QQfIUX0W537fzKmEJhN3JvV+J+xW+CdmSUz4pRY
NSsgyMe7uoGe9szxk7UzkJlN5hzbie+izq6o0TdsFuaVQLXgMAwy66pgoo2INS4+CX+7xtImHMOK
+LMOgTLF/BR3p3J090OlDpqRjknbtkmXHzcnXauSsTy3qbWvwS9BYZmwFbkvSKZOQb/mZmM/nJsj
+LhTKDXcTosZvA45RzIfLeUmRaV3iv4GhRDbWdbECZKfmRfqWQSKGjm5WW58gTcUMvc4BuC+VnFb
Uit4dDaeKneYkhB/GOEmiL1fnc9afGnO2DXlC7/Ib/4ai5DHKxaYG7wl6oZq55U1Y2IP4X2HSeNg
TiZOfzNM9zNETFlf2J7+SCLj2svwR8NtvGGevsQ415+2BvzMufbtT8Wmsvu/9eKSDy9mwflRZX+6
cQnCrlfawuQkbCY+SZ7tpOXykDrz0xgCdxzaaa3t7scohL7FVYHANflOKSgo2+BXB+akjilF9Spg
XvYo48XoW27a7jcV8sFP9Y9h4CpO3mOELEfSmhm4yobBR8jCYQbIHZn0Yimw5W1Xk5oWTm8WClOu
qM/eDzE0M6rfIFjbxCzhmDKS5tOS+9UG7cFXdbZp1LZSJjibAN1WYdnbETT3qmkt5rZNRHFtnKrJ
+htjanYsEjHrxHmg5pjXhgwvbsw0eGLm3pWlxvYmv0qvg6pmWGsLvdcqUmDgi+jDVBGjkZ65oqGA
ouVpBdHAJoVHZp+8O7uoDKZdDFqgNoe3JJm/snp+9obhr4VtOh8QyEb4rZZBr0QtQahX9sUaF6pN
kNVM76D7iHneDPXAmTy+JbkBI7Tm2JPMy9GTK7ZDHOE+DxA3XMCCuPN3nRS/iknA2cq9Eb5ATbHK
UTnSdW1MOOurEQmLX8TZQ2rO6mX5SvpgQvkEjqemkPoJLMiLh5athwWEfM/O9LVqipfBCJzfUQTL
BvXOGhP1sA/9btlm8xIZlzIZ7FvI4KN0O+t1GHR268z2pY/VaJEoFzW3u13Ls4ALZT5uSh99BLC5
8Yuwp/cu9Mq/sfqta/y+OR+pHunkU8FJi4wOeoiBAHtqLf+aGLlHdiAF7gqFmnH978WBAVSlHOXC
zx9wj6M9lCr72ftFuIsoOX82HulXwQ3DVcmMESN/HgWLcbpOfvSNd6rHaPpA53C1GnRpTt10W9c0
MRWWlcUyJY7far+/2XNUntGheDcGTuOWZ7ncAKLjo2mhpA3bNIWXW9bbaLQZIKfBSlQxZOhkeGiL
lIG4LcKn0HRYLC8GumZx1lEBPo7AMxcniD6Fvs6enDxn5TdDM1RF/1OAeWgqP3gjGSHcME50MK3T
MtjlMOewF/KrFTE/Xr6B2XAssvLKAJfrW+L702dFkDtDMs62+TkmzGGtvGF8jCcSfLB+OecwwfQX
t2I+/vNFKQVbYA764kJNSa8s3pqgd5+z2P0TaDc+tE7PtdcDZUva3vyZOU7wbERJBzQIv62kAoOg
xHtnJNkj8AibNtP9QxSju0pkbl+DtFX8yVHs55y7HF25f1MxHPkC6/SYmjnTntF4s3BF7HJHwHzJ
mdZkQQCHkdm4hJRcjVOzL3yfcXZrGe8zB9RqTnRxce3yaovYA+uH/NJsavLhdThujaofWDCVouYU
L3mrDNgY3oJdreFecd0Fr9jK2cvM+SsNHxW9TomymaVPqDYBXFP5yhPlXpMF8wosb1hlQ37SEBc3
VTCH1/uLay5DDMR/OwuX3AN1XLcmEGl3t9FBm8Tj4IQnv4qt19isuSZw4e6cKdkVjdecpkHqi2k/
i4yEcg3CsRhNCYhoDRpFv9jBFsq8fL5/0XoB4cmN+zsVncaZH75n6Jbhmb6T6DB9OoBaG89SZ48Q
LHPtiABXBBf8qXHFn/vbw35PYIbDVnKYEm8ZjJX5JZu+AfsJvOXtu93Y29yMUEkR5mh3Uf2Mdbau
qTYjhF6ACwLwM44PQCm0zne0aaH4SCldnBqDxJS0o0Dy+mD08TnSPpWJOk8Nv27w93CykpvQQ3Kj
RWj3/z5z9tiUW2vICdv1L/bc+Y+27J4dv/ybTTFXZJAj1avRxn8Q0PjIeGd6KmIX3aLhe29FWRLr
jVNzdIyH+7saWzBaqWxfe6PTl67rPWT9DKmaOh0umoTvVVscKT1+VFMxv83tEtRaNGAMRv+z9H9S
vvZvXTGeB4VKMoKuzV4NPbkGGSZ9M3+dRvLr7h+UyKKEnCzWMyQJ4mLH9lShuNGR2OI98fcBnScB
7Gztexd1SFT1P9uhzn+5kfoIfbHV9ZgcwlaKfVk1VDcDUZm4vTZqbBtIyu586M3cR7NB3vqFu1Ff
Rpl9+GMzAU8FHkAr4+x6xszPydCg+mhfPRKGX2oxc/hFHlytO0LZrBnD4RXxVqSALmG7trWx2Rfn
BEoiwIraq21JsXGNLjuIDHyLPdjuWSfWjzKT4qJHrV6QaQJM0GO4qyXy1AA48f2FPWB0aJTxYbmi
OXt2y9hr+atATA9Nihw9SMMIYuY4MHPOfFiZHst8Xje1R6c/6Ki+ZFRPHkfOYSgI+uj7nBJ2cjeZ
r6hFppF0oLqGgwh4JjFMi2abIySU5lOfsReHkne9v7QKY3VvM3LDCezfHJb813rwt3OITMUeouqN
RXaFgEnvITkO2Lis05TAq3CdYn4Z03g+arYkDCxcrBFRg3LGLv4MEMc4CZ8ZY2VkZy74Upv8i8bW
P6YUfEeuCIfvIvsBl0hzSTL9WntEH9lOY3xlfsjYyx0f+0n/SCZbXxKnLXeJG4aILEhRo5SYYUmW
MdrUqCqvKZjmtZpdQjVFT2flpi6ARq2gsxr1dg6QXtS6Skh6yc0nvv930ZHIkRXEala0wE90F4vj
H4wvZEGwtsKAQ6jkdMh8bADZEhbjxWSjI7Kh4Ep7dCQJOlUraWAzUrUz1qoPnvbF2k5Y5XV5EEIQ
N/srTrXgrOuBDs5ilzL4LcaFCgWvQRm/6uc6P3fIXc6TOefnlBnjLmhao1wnIb6tfHGG3l/SDq+f
TeLyJtcpnIXlWcgqckNmylMFc+D+bxmyia45Y4xaBMC3LfQE1pL8fX+JZzpjSNw89shwI1O8JfUy
YGUTc8hr2tuufFea4i10IxKWHVBJTpzWp8ykchNyMncy7Cxc5fBWMSr6TxMShGKIiOhwZlLpPL65
Hg7TiVHWS1J55G6L4mQW9fCUajxGC3I6KACOWFEBman1uc674B05I2LhuEGjFUfH0M6sn0iNwBHF
77bjHkLlq+0QpN3B6ZPxGDrdY00S8UPn6x/WApRwOiAFVXAkJPM0hfEfwxPhsTKr4YTqdXyMfDAm
8czPmbve59Sjj7QAA0RK/nvxxuLJztrylpsxmaNT+TW4CJwc9IZfzQDQwDKmn/PkMAVCc6jd3v6w
85nauKyGS67BY/fGpTHkpTfBkCrgkA/u8hIO+VsUe9Ge/Zd/comiP93/ymxN/1RZVXaYgu7QhgQ9
mky1/r0UowaalWbRX89nSOwx9hzcg+Wb3/bYzdtGQz/PEP6fBf0yfGnncn/R0+BcmFzd/tmM84xc
8P8OFUpgd+NkmNqYUfVyZRjDgwuL6vTvMgGQmqNyPuTB3NIyBTo5u2Ea0fdORnJC1yO2eDBsQHvS
PrPCtM/3L8Msifes9JiNFNVFLS8YabMWZSvSyyiHucjm4wryjL3x0vAhiPIuImVKoyDZEnTDGKMg
ZQ/z2eg1u6gwxv1ApqHZubusnEdOmWq8OK43XorJz7qVC2a6RjCIyUVM257jemtMaH4d1TxT0Loo
K7f3L5jvtM9R3zeHOiTkoZLjsfLdFnA6xWdtkrSa2GwveJwbnuy82N5L4bLnl1u1zzGWwRef8ZMb
NMkHovAMgF3e09I4yUfpZQDGqJP3VsaKyG4eGNW3DxUhUw/3L40ggCjc5Leq5ZtMbdYi93eNnrK8
/vfy7+8VqPCx37INM/c1q91zBxLhQGbdLZNDyxp9KZtm+oMrhxvVa03mei9ZTUhFDI+NJN9cKg+U
cKgV8oR1dtEcFdfyWzkOv++giNLoHoEK1/s2r5x3N4fFnC1YgtB1WCl02Gcznx8ZVfZM6viOsWl8
8rqQKrgcmLMmMQnMTRD/5o+DVvVY3i2iaOKniZbIF8dR2lAXGhlBxqMNpKkmszr1Jm4mGT0kIOpA
h4TmqUQCxGLwuZ7RiBmB0I+lt8go60zeLLm7fxFwElAUGd91UbKEMDs+g+ysvko3vcx1tUvaIH+w
llRpLBacOcJ7YpuYn5IIRnivLHg0rZfT67sjjt3ZP1SGN+waUQQ7087GF9Nhb+w6SXQkfxdvWwJt
bgDI5IbtDQwbd5iXYemwE5YwqdO9xk63NwpPIOdmqWP1utr/O3msnk/duPHaKLqmoYmgvm7jA45w
ucGvUOxUrckfGCzjargDjOVM/2obuhSfOuK1m2p/Ky0yCYViBVLEinOI0PIijcKTjIdfZXBy0yl5
ulecpZ1leyY7cN8F7fPIO3e/sV3bhgXWo6cr2FOCtOZHWiA2z0yCtl6N+5ipwLDOFZj1jWAOuJ0J
1sqOZhOGB0upc4zCm41HVh5GoN9J5pImvhjXk0ySlDng1KmWL7n3UKzN9lug9XnoOtLDM+EBciWR
Y4VQzN9EIPbOOKtJVPVNsbCF85ys3RGOfBI4CEtmOHRsjFtWDT5y/NAefzrNoiyfejSxS8Vvt7N5
DGT2WxR2eEN9z+26vPGJ2f4qTHUTsjHOZhxRYzsbFzU/g/KIRUoLkjxFPCqdkl/BOHkwSO8/sGoR
AdyPVkz1/z9aRWB/9mZAnmhNic/mQZ2JH1RALDwY1hH+MCt8IJZmJjiQesDFEoK+jobhzlPxcJ1s
CdbxVw6WzWkVaz3sjDh+NKvuYNkOuM9mocHTiyCS+ssCMDwgW8fcZqVyH4Z5zrsXWeWlaMbtVHbO
nniUv//VgmjGjGvbdu9Ed/qHgsngJQAw1GWixqzWim5XInBb6QW7EcwyOAvA1VsfeC3woR55flQR
965DWmo6rH3Dx/k0Ss/bKFls3BTGxwoguKdaFt8JG4VI9iwshyZY9dis9jH8GHrM7tHKKjg5OW9D
NEfh1cU8p2IYpdEUfQ96YGecx7Bq8BD5Y9ldYy7gTTd6n27uwjhrxgdp8fCNRdZ+20a96b3sRI1t
vfZMNJ+SqtsyCm4DXz+xWMPCFur5mMzTluAW58uYrHCrWwXIKHGOHTOXJ7SMYM5rbqVa48tpQcFm
+PW9lD2Z5Yc2+BeNys2P/X258F4V49gVksRfDbMxFSNtWZUoWCBNCp6IO/XDoOBOcsWDHlORrGwL
MzAjT+fILvDs3ccWbFKZVFvXHDuJCzekPUpvIDyvicRZplgJuxZHWF7VOK0Z9Sy3Pz1D1L7N8AcV
Xsf//ymmEp9jWhSPTc0/w/OLyHjd1U5xqKPSXN+/bctjrR52SmIzhzVB0M51YHS5/tfewW2ID/cH
frbHcBHYH2MS7Vjwxc7m38cet/bGnnp1SqX//4Y6zRqazyQ/3u+Ull/MtiSSIJRo7HDSVZhMHnWM
xEvE/WeSN4oLK/BPJCDNT714ajIPvSuTQVrxEUEBSt5H/Ej92lkaf+AgZOWxSaLxSoJtCFTqCKUT
CIdELxM10aNre3DZguwBjU75YOFBlwfZ+NVpKqLx6uDIBN64lLh6Tj/iUL/9e5zDIR6ORI0g2Kvk
IQiE+9ZXUGmwcv274zurVOsxMfu9IQh6LSCmbPvAlTuLmRm5GLo5MTa5OMorD01HoXtvy7E+3NME
x/6JG00/xXQjGDtYyTZV8zTl8stI/OhSyIFnRDfqmmGEAvLTMbKVPOMh6fTuMLOXsfDwhcSL3DOP
PNG/AH1iTdDzUfLK9DTwvK1TN7AfaAmR7kaNOIXxLD8ILNZrfzpWRZZfRYlr0+pgA6A7PCvuUQKV
GG5NLX+YmQJDZ8YoPTE253tzQaru5d+95ASU9ITdbMe6756nymyWHXv23sjxY+oTBhbO4D0NfoYE
hnv5/uL3DgYo4h6RLrrv/5UfYpLsf2YQEw2E4UsYcHoEqAa3/073GUvapi8iVsguJ1HkWJ9R1PUv
TpY+/nvrxIBfi6r1v/p1ltg1kUSX+qIqxqayMy/d8h+/v2iCSVZuVSRbB47MRXcdVR24CJZ0FR6s
5e8FsrEPJB4+3mNhmXyAUm11tb6PIuzOI7mFoQM3eMA355v4NyWiHNy85ErlLvWHUbnmXsbxsANR
c9MFDj5RhulziDC2oVf2sr54Nx3KyyhvW1xRPcW007hHBkRnqN4fBZC+kwvWihBb22uJ6mNhA7wW
VFVxySfQEnIMw/O/IjtBuhZOfGS1Ml4N4JUns6yzdw59yGSL79yoBbsSDRclCNmxNrP8CnqzIOIP
9bteD3l6dNKOxWvdXpOaBUM2afuSV6619VkdLSC0Z+T9P8mxaW+DsALYulb+3QBcAxhGKOOUzq8l
QUqJ8o1rI/3vghgZVqD0QvcBI0UiaU1BbZ0Bzl7unX1ngDVcihy2KsM2lk64t1AAHWZmO2s+ppyX
eWowsAmpvB3VP5AgVexVaWj8t3xpLiEBfTI9hKrrEaaQsKHjxn4YHUUiF0nP+7Es2azZZN23RnIz
YiYndVj618KzxLNj1i+VwOOkFcU74x/Ep8ocHpre+gUdYrqEQ/Ecx2byHBn+Vc+gbUuzBwoTNHjU
l01BUwv46hgtImhb7iom42jV2RT5em6ZAG3KeoC0AmKEyiBpTlFFotzyIaRyJV9gUCbHBnQWiMXs
NHhwov5PWBkSv1g4sL+MPfDT/oilnRUgoU9c57PTAUJLFiTcgpqLqarxbBNOef9cCuVjj3HSEwq7
4KBhga3LfKRkCZyzAyVkb/gakY4HUdyV0LUFDfDFmHJvI2ufrZ8ksK2UlEWFmsPj/XmWky7B6QWU
VlmWHVWi9zNwglMyDOYFE7eGukMdVCqdHrsOm4+sIhzAy1TachHdlVYD0yAbWcXL6Dup7OxdhGCs
cQoKFvNwy+5T18AjkGQKe0QnnnnxowRRWJL5J5YV866z2a9T8jnEb4huzQx6/FTUj+tCuNsBTMHW
njr5YITlL1FPNVcBvxoLxeJcqHqP6kbvLfrx80MqcWsyjOE8Ch9tU03PUkVs0TUEqp4VNe6RhLL3
fogWw5xujQGuPyPq8VE1vyLDLg7tZHVYI7Ck6t5QpxLogtHW041YDvwNvWQPb5kEeCEoSq9Jn3/T
zOfPnmF+pelo7FTu6tOsaR/cKLg6rToiOs1fQVTjjO5e2Ko+F7Zdr3lS/Y09eM0z6QVQRCKjv0a6
Hx7YBj/3EIH27f3/lQdmu2Gj7u1hHNgYqMfxMGQAoHLCzyfG6Tl4+UVNNC8DnW6Z79z/yhMJpYlw
HsMxxXCXxQS49tBxEHwICMkjTprZI8aBNpylA/Np7l2OONfOD3D7/Q3RBv2mWdqrNhl/3MckYkLG
SUFoLAXh3PIjZeIyDgLv6TKXYlYxrO7/osrc7DEjeGQqjG+31zwzA6OhMEGA+u8C0xUPxFAz5ZBl
tMQROaXJyD+v1nFXv7W2YmYpsfmXlSAGpo5uDFFJqcnj6RHvmI2VlZA0lznzppIA5A1PboLCN+ny
hbnt7Vqh36LrECWxDfCTljetKCEqTIh6ItMXl3jC3qutVxkJIv2UHewFkVub2rhGlDJ/M6/8GbQU
FhSc3n4kx6iwsTS3kC8OAfaVo2866Urx7eHbL9k4MhzdDtLXe7yPHNRmeLLMqD5XMA+Ovg3DZJA8
NQlHD/oyI3PB3y4pdDO+IhzmfgpmyFYvgYBPjIxr8tzfHmJABrdYgwse4r3pRu2JjRii7bAGrue7
LPCWAiMJpvxiF///xZrkfv8BzYeVrbDOPecKnQzxwGwau6PRN+/GkM8/jSTXz3Vpo7ZYGiKkWuap
8Xdlr5Y1skqe7EU2YsjCX08Ece0pWX7U0wCIoh6PPeODXT4iLvcYz2yoxAk59zr1nqUU89qnD3Rl
BSqEKf7WCRD/sWHp917FwMHVwYI+SOrnKQ5e+jGnFxjZV3gBIrmsh5US4bby6/xAsNj4mPlO9dAF
Rf8yKHvv4JE9WMuth/66OzauOiWEgF4YoNmP1dCxCBJU/diuNiomS8aK33pd+/tiILdZy4XEnk2r
HHzI0ea2Yz0rLtIT5bos4vjmGjCLS6Ll1DLg0S6eDi7I4OiFPzh6AUwt/6kGudPJjXF2I+pOligo
UIDlt5hBl5kp/+OCG/sUC9t7bOKqB1fkfjLpzd40mxVDJeilooFugaAeStcZ8DI27vsqZHRRskRl
1B0MvKGGqcENLkteXMdbIzTUuSbY+2Fy8t9W4UwHu8/xzC+/Uvz7NRtx5y8OWzxCHEK8JcDVY92Z
u4iE9Kvf4jhgO9Rj2kgqonGbL8tg8u3V5kiaqcN5atMbV3N8LCqHeZkSR7vIRx7B7IQy1D5aBVpe
bG3zWzch6Iebfw6UdG6W44P0BCxtJA1gZqcGkbt8T2XROmgm6ADoPOyriwN6My+3m63ZvoylS8C8
rUGu5sUZE8l89vyw2hK0cKnRZWPqwvBLtfvRls2vIRzUKbOJnyBNmx+r1ON1wgw7k+1AamuXw+eE
ndZiaxEwj9M8PCQSaVU04Eu670zD1k73bUijKJpF+E6M2zIdu8/E3EANB3N4SZ3+eeoicP49o9Pz
8qXVPCdzaaP3HUfUWl2HNFxXwHL6Jjs6FdeKGrr3mnH2IiDxkcZm3MuWBUo7VwjD+Uyf6qb0Ieeb
wbE2mLMsrc0Aovfaz4SmGjWRDzzSAr92y86/B8KqyNMKU2EcpYhg8AnWeMAF+AdZyGHC427b5kNl
xHp931JUFPuwFcrmBGL9iXosX6NCCK6k2Hq4g5W8ljPYafyFF6e0JW4qbrqxZEbBZunc26E4K5Bo
27DKs0Pakm1YdjOkt7Dsbg3VxbtwOdhalTZrp4sINUHqS/ghgFbTi15ghXPO7CD5JL+rGht1qcZk
T+2Dfchrsj1WW+6uxitWs80xaumZAUE0dmtyU3PiB4xTn3j5Y7/IVApD/gLpRUtpzh+eMDKALgG0
xCyAWOGN6WH00mck/8gPPf4lazFKJm3+SPrtYUir7LPu1B49Z0hglfGG8ntteJ57jpDxXzg3mKRH
PxtaXghZ44XyATlf0J3mpESyDVIpCc32PBlkaYdSy9XU2s9uGXj7Ip/3iDCzK3wxEsyMW8CEjIFZ
8lJYXvTT9daFNMESpLNxFSxJkJT/XuQpe0D16QVD5gtUf/MEwPDZz3HHmOUbGIHykeDN5uCKPt2M
hHgf4hAaI7jXFT7GkQGqAOiKHgMAdFAzB6MmNmA7pRFy0qQqWRkvT1ldjtHBWVYZbT6eitw3KTPM
aRvVij5FYfHzo9LA6X6wers/F5Keu2UCp0een+C5WXY6TWlxh5riAhTM20zL25Qk5t//uKq1aA+y
R8eQ6voLxyCW6MG11rMlmWWJUfLuC3tfkyPOJ0Q+eBhUj2PHgnkare/MQw3OuHj6VFPUbVvPhUG2
fKyqqjAfUEswDeVHnWr39Y40Rmp1mhWSIC+vA/ZCeXW2l+WocpPhRFHM2s596GEqEO48MIfrT33v
RRezr76cOcpPqM9c4B4MRtu2Js+9q5rrvbjrM9E+doD4pBcGL2VKtulI5bGLp1riOf8fc+fWnDiT
peu/0vHd06MjkiKmO2JL4gwGY2yMbwhjU5LQ+Xz49fOkXF/HdEfvHTN3u6iiQBJSZmplKnOtd70v
jxQthH/EM67gJjLlkyaa5cAE6ryTX2RS+1cta1jSGCaWA1FEPisHGCng4npsi2kHffY1HPCUgjo3
JeDiLEgip4iaHlXd6gF4lNVHOTGWdQqhZSVNDyG+iZ3aAi8bG4D0POMFCpzaMb1ufsX/9g6vhFAb
NoxUXo4rPQ2I0daKiorIKfMbpX3TrrD/TeMAnuvOxO3LvHoi9aYbAxtwqgnq5teyPD90ZDoVq/zw
dGKZDDJIKkWqufPitl7oJIHrE/jVinGm1/tkyuKGIiEazy9+8elP9DwKimjNU1BMuu8tBSvo0eTd
jY3Sti1Da5H27bpW/Gdp8BetpEhPg3Ftdo8g3fw4KYaHS8LNZJFpfXeAu7q8tJb3JvVfRfG4yB18
FuPagaH8uo6jeljinAIuMvT6Qp18t9BRPnUPVxpMJj8Jvn8Wx+QbqNWDiEuUPbcRvG9oxvdEV8if
rASC4NEN3sYfOjy4Ahg4CcrwpCXD2Z+gTA1+okDIomXZ3yqsb8bBtUZdbgASrKM2es3VswXZiLBQ
qWDVSLh3Q16/BPZzOYmu8ScgPkChDc70afoJhc8Mz6xhW3m+L4Q8tECHyAaqk+P9K0jwN1QFzWnE
shfacITHh9GRBzTLQ4aQGu0bE0KoQ0kS2BEPIKclCW6R6uSagAobNi3e0kU4tBDlInw1I9dMt8so
gM98ADwLGzQTfrH8kmTm77iecWpG1xxfaPfiVXBMWGLQmGihhRIIaALVgLiJRDkVT8CgioxT62B4
MaGhdKLaTaWsCYals964ZqsImh8wgQUhODGvDk3Y/R89igcT9Zqsp8OXN1HJ4RcYG0gJXdJ/Jycf
bkBHachfz43mGENysPeD6TpFhie0H7ciMdsd6WCBPRRgxnD4MEsDF+14WR/P4QklHaY24SrLmJOR
1tgdcqBkjST7J0VhRgdoaOfrkHQB4IKQPpIsO88ZX0wthmAT1Cbkfla3Lb3mlpUgMDQi+JtH85hs
VGlVI7o3J5glzcaRVHgBJ10VHXzkSrwAMhWtdgMBA2hqluOp30aLQGA+WrROhvrR3cwpaYW9eeoh
cwTeru+DK7EnSZoUy6xtuK/4EdymS/w5yXbkK4v+DjhjCbgxQqQ1FKxA4A702lxMBzgE61bq51cz
lkGDnpQ6wn0cKpBZkVoY4AQwp3BOs+i2R3p43D/kYo2LWM9El20qp9Y+MUg/b1X8Vh7W7cUWIQuB
XPfJvNy0Ba4wvLZ4QWXPaOa6V7wh+zAsJ20D0T7xfAiAr5vArxcPLV03QIe0pYAwlgo23gyDtZc6
qH3qEDGgAMJ33YPax5NBxFuk2CzTSShkh6FbEL1Fy5pDK7fdBo7YZi6R42gX6ApO/Uc3L3FFx87Z
i0kG0auoe/amUQVUDuL4KJfWcJve5NaL9oHOLZsQKhIWXedpgB4VMd4iS95TUBxLIxWtVraWWLgC
kOkQD4cMYwXjUXsiycNzi7L5MBgB3CTs3pJgmCx6hYzdqIKrc5JMoS4Vpjw+yDx4VecNK4jxYRHi
BSTlFudUldfQAJuXYWi5ISoosbeIULCYtEgNaFviCeoPhiU1H8NWVfqNnA3WW3Y9G0DH5kUv1a6I
ZI4OMryL59HZOFjoKMaoNCCTiqgX0aBshkOIEbdB9pb0XQmpdPhSwxAK38xnoB2DQkkIuMnsUK3s
HtYDLQvyyx8+Lmsy9tP5dEyfg75XsmNyeby0/7AEB59VzMely6QXego5887R7cOKxdhrhnGsDJg2
YD92HlLxZIB/WZE3WWzJF3M7EejIW0hZE0l9Zb0IkG9cBVUYpdXW3Wa83aWqRG6Odb9Mvh+RDmQ3
eeCUnuJr0AJ/bkjldalMJ2RGPsz0zNSX9ZlVPlaVggJeFFj6wtArVPUmEB500dS9KrW1kdQPFXpr
PO4QFkH7l6wtKH2umtIz7y4hKhsp5o3eC4GMCX+EhFiJ9QAZ3yMjiQMuX+SRcZ3ncQClFuPSxLJY
XBuBtfNUxFF6HIGENJpkgxpDYddQUCZ9Yv0sU3XTUA64M0hK9Jh8dx3EWTyiJwASlwR+J7vCArKM
/7iTigWI8vCQBQXcLPDAr+iXPcpm3guPv1xMIoJNpQ+frZr6LwN0lM99BymXilrQ6sftkdTFFLLo
NkcAJU3mKDRlb6qQFSdFySbmG2w1MqN/AjShhhbHJGm5WWYHsTi8Atlg4jXW1RzCvTx/KQtZhFgz
8FqsV2X4IPZAiODSQQNw21z7X2mb1DPoJPIjTM2vejxI5wFV9LABjA7VNeNvdP3Umdg13bTZZVDm
7oJQhdpFBgEz0eWnCB3dtjnVoDvfhwYGww6wlj2CX7gTJ6sDptMWOn6kTmXmIcuvZo3LgZAbCV8W
6L5HoEPOJ6JyeCCeSAkGfCjhaRNPYCJ8Cyt6tPu2JK2r7LvrCecBCPaWxHRWG/Ho+dNlb90GtfUz
mSCuaO1gFARQ9NLSH9zkmr3/aASMkw1DEVNhtaiOcF/bKHhazgONdrsuJ/pWVqyHGwyq7jR42+eh
Brle1BvVOs2iArUvHpkgDKE0h1BgVUgSPGAp7or1tAjUMyupmodFuKLSQBgCLxuWbdVlT7ppvQWT
9h0g8wxUQPQMS6i5uY5H5Wmu8ZBjgjOE+Ytvtq+eVyAnRVeG+yJyIrGy7epoColB2a06stfVpiFe
zgQEcAmzpw5U3DIpZfBPtU4mBPn5AcKWq3RADB5fjrQyST13EPFdgOIO91n58HcRgjVQBs2KruuP
vZxvYSL1NnoNeiurWpRvxSw4ISkuAxo651Ttekg/UUZBRQWJPCmIoYurzWbNHCZiAbuagJnuhVVX
UC812hyhx+pYPpQntHSnq1zD8zUlBZpAD0+1KppCMeM9BYRo97ifAEyLJ0Xh+cRZWnUmIhr7hNw8
FzgyiW2TX9FUnsARNpT7hp6aV9PruonA66iSdktzHaGwCsS0+pC89yyucVGgtzDRrbdc84f1FXIZ
5BagdhqBkwZzTJdF5XdkAvgs8QafEnXyqyXIC3vB9Nsytmn0XCpDek5r1N79snwtLPilw0FRz3Vm
gtvvKjL1kLJB8Jcn0jhtGMfHiUVAeUj9eKb75uQtLFU8+YqPpoXwaappvhhJqMkpgU/7KnjXRWQn
V5n8WR7p+Txvw6WpAfEblzqlnJGcFZsycHrqFynXAppMsrQC0s3QkZoltRG6/VVixBdLP1mJPwvq
sEpACCV0TzkMexc9kvxigZe1dzhs0iOgckBJetrOfqYNaTSxCBi0MOTI1aooUM/02gbi5Ks1H0y4
UBJmZvPR2IrCeLa8BpwYhN6nVs5jm7TmfQWBNaAankMKWbLzQUTH02D6PbbOtMC9HAGZOWot9IiV
ziRwxMfi2oEVTniCpoKcDdij4Y7jdfnIFVZ1wlGbWgGBC71SX0GxQ0SOQCEuF/mp9CbGCjheg4OR
vCly8sSaBZQdegZpgA/KbK25hFyiPVWicNt1CToNpZ/sgQP3Mwno5SbMDsXE14+hTxTdqMwnWang
JDS+CqF+CE+M78QF6bvtFCWqwBJyJGTCKnH1HBB2WI6RWABrqyJ/tibdoRQrvCLI3+Qu2TLjyi5K
hvohSSPAtvOYlRqEu4UeXl/JOSS8313X+A/JxGqNel32cOYEfQp3P5k7S/hMUBjS4/crOWMSykKV
BQonbwzSJMilJPs46z8MFSUwANRIeHb2g/zARTs00Dw9cF+mgrlHh/JdvZpEPRt/PsTexKnlQju0
RUO+XpYTimIW5T1nJ0u5Qp1SwJrUTGHRaXKREZO9qHBqfalCLg9gC86gNmYWZsSP9WgKQx1km6lK
aF4eumjf4S6wuzTY5mWp/bb3dvAnazySsP5cIQiestj//agG6Rk7A7c1h3aHhL5x6sDzOwYOo4IB
yggpw2pIr9AMIg9Wj3e8fXRryauBVQcZ5J46FFKjieB8TFc+dNSV32TwhE/fp0MUHjNLfxxrq3sW
PnRkJ9JtVOTXVWX6tEMivzSS2pw9ya762D9cH88TLw729UBGXxQOxjbQquWQZSrEh8BpYKVuXsgQ
KQlAkaEWQaJgj1b+M7wRAAbBDGSGh8hpQDkY/fFu1YbaA53LYqbKrb8f3wIQlZUBezksehrU0J0/
r8DjzruhQu/LyNJVizipa5F9BGiy347rjDS/LpN0ku+IlrHmkuCf02NPW2kFccOmbPxXGVInpFQo
BKof44xNVyYWDGYVnos+Sd1Au0YL8h1VpajeHzlCXn6vASBoJs2imYA9R6IaLjoDRtekFYknsR/G
Zz9JD1bth2czKeeBDGo+Cx7qa5iF0E6gJu6UMvgiUlXPZBHEbq4RwYkt8zmwCPCMHiXNsojZeiCO
QGaxMIB9WvWu0qrnycwZEa1OGlI+mSRCv0qaZQpZfoKsrWYM5TIJgMQ4gEnj/rVoPAXeO/1ATog0
QvcBIT1NrtBWy6V67IBcLAm9PpYi4R0RGRlte2mYsQio4PefmEcvqnYVdPNAvEiqhNsPqoJew4NT
qz6q8PHUeiun3qzup9KyNLLXqWXKOz1VVUG/YhjrNuye5ToKnoq6uFUTtBt100+PnYKbz7IgIi+I
JuOhufVBRwqNMRzHkY3MKB+xbbTDe62CZL/FU+QHFtTzgZrtfi/bDENZ96X5Zlmtd0YPryM93uSx
WsJf2gtBLLkqWWqSUbWKGbxZTgAgLizCb5DTPvJlCdhrI4fyLlVhS8/RxvauTbOEr+AXLjhpE5CN
MCvI3HELEUV4sJoKDXK5dMXE4Tl4Ko795sSIORFUq3qzlayscIDR4GG3+gDy3m5Fp2Nm2flR7Wqx
0m9/+t4II1pWEREBq858uOUAZCasBx3c88M2hEUDN4QkHbvH1V8ndXJGzcFfXfPHjdr4L0CJKrt5
yMomnxrZm4G/edZNOnDtDXMBqa6imaQ80KM2e/1lWh4iMePLOqteT0x/rrdFcDTjAc6R6bfeSAhe
pGX5bPhxMZvEwbdJxuqRJz/RQVWKFjCT8FxNUiQzAxgKEqklTqP3UGA0MXp5fWm4jzIfNsAL4doY
fMhhhvhLs9KbFyB5BrEnSO5eajq7K+NiU+ehtn1U0kZuUZYlqa+4mYR6Yz/6pYa5cYZ6mLXSY3o3
eulNRBzmnQFxYBxkz4gLQUW3A4jUsK6ioRKQ5q5c8CQg0xqCDOg3HFnEBEmtCXfwHwObgGIIp2wF
MlWKVOt0zWNlCTe7ATYsnG4AbsGfUUTmGToxAMua539I9SReWzLsQE0tx7OwqQVeSYN6Jg3SHX70
hxtLBPDpB49jZxUnUxCrNEUsz7ROabYFSSLzqXY9GsU0xn8Iq0UdT7xtG92lJmBJ7Le4GX6M2DRg
vwUjQm6Q17yqRM83akYexOAn5ABX+S5ors0+KgMYyZLJ8HvqUUyAiI4hO/Ke8JLWfrIgnxXmUjxN
q4hiLmsFPGgtKcG70pq4oqI43CHKPJzhK8DNycyZ5bnbiOyP1qu30yrTCZuTGhKGRMsA7bxIBukh
KUDSk2lJCSym+LuqxtMAsKTGU+KRkSK+NXGcbJOQbASWpvpbCorUnWpEGaGDCpbGACYI2umbZhpI
FI3+lqmvbUddPyUAzAm1qhSFLFiS4EUKavNF80h09VkTJUX4PtHDbucLcn+FnA7VJ9Lsqfj51bpO
l7FvDrMiuU4gmaFDjMunR5l4JMGkyMHEKCl3ktLtGiJfECHFIENGJ8Q1+gxHOGGlw6nRWtFGq2N1
mT6KeqOaC6mvkXkQ3kfGZ5VYMRRNYmKPfGlbZJCilB3T26ZeBmot7XXNehsIocIBhZaSTO4BOczQ
Vkzq+hSCNkKRPh/OXmhBwcCx0N+wduy8CYjPEvCN5SVANkt1TjRfvoQB7tg6lra9V10GgUNsVfjJ
PH2irjujbE5ksHxWwDNnkAaTjK/Xk7euNdYeAfdjU2cOMHvSq4pKeeZJD4d2GhFdj8sAoq5mfSUL
CzuvUR4oUmV25aTNtO5A7cSrcJxqy1ZguGmRhkfFsB57Ky7IeXlE7+U3/rZuFwHI+PHDwAhKWkuc
6jucA7AyVulkJROQc2FJRPYSvPHcEtl/vqGn8IE0PJHCQpl5vucdeTDcmI6RyF+i3oyUxDIKo12N
L3OjCy/cQwl/we+qMfK0sttF/XEMVA5VYD1FUXoh9NJuJ61BsHyYwX0wrJhDanCBN9MVOubdijz0
zk6GJU4CghIZ0fOiiZvF6EKGiX/W1BKRwAjC1arqmoURGZ2TpqHvBF2SfrVBBo7Gj9+udfmeEbC1
9UYJDw9zEuxIfps6ggtLu3lIiiQ83lJijciW5GoOkVdUvj2K8uBLJbhc8S2SYPBVu2it9Uo+Y1CM
eEgj2DhJpZdrl8qvwIEQzyCeB69dPCeubqwK2fccHJfJqxGtwwjpepSSwcepz0LNAGwlMUiv+IQV
cN9PyMioB4lmIp0lA5dCHUh4tHQ9BSCF/6DAkfWQYb2q8wjWkEY/avhuZjhHBPEtHAxC6baKzWpB
Khz0zODjHz7omOuzPmkjl/BaQYZGjXRJkU6fhlhpUM+tX2TUdkj9gBl3Uhjn3IIFoEiQMRpYRJOv
y7PKgL7RhLEFQoFwE3SVuxkV5/7jn4T7yr//J9+/0qwvAs+v/uXr309pzN//FL/5xzH//Iu/74Iv
Vl7pr+r/edTinj59xvfyXw/6pzNz9d+lcz+rz3/6MksQJumf63vRH+9lHVVjKRAgFEf+T3f+5T6e
5dRn97/98ZXWSSXO5gVp8sfvXavvv/0hS1OZiAcylv/x3y/y+whRi7/98X9u9V92dfn57393Bz/3
tz90/a+SPiVx1dR0DV+Kqf3xl/b+5x7JkhVTZ0bEIRpKfwljhv+3PxT9r6ZlGbqlWMpUIoRj/fGX
MoWa5WeXDmDBNPQ//izYb/nFn9v27+UYgfz8i2KnanBdBS+Aphmg8yWDgv13xc7YQN1Hlj3VrdzY
fvs47Ut7H9inzj7dPm4fhPvt/W3PG9tL+4OUf/umzUr7JtsnAiH2LRD72Q7PqThWvH18SI5hv5MX
ascs5x14MOzKhf7Ffu+d5/fMTe2PVHwmkMRGcVRsv1v22xslEN9C+/377Q3uJceyb7f9/nbiMp6d
uKfcQbPaVZyPD0tci9OQA2iL87z//q1ub3T7HaeH2AJUXxzzwZXFNUjanoX2d2t/G/ZO7Es5/Umj
5JxLfKPMsb1h0ikKJI4XjdKOX0XZ3kjUszeq/R3y+fuNL7VT25tv8d7alvv89g210EJcl9AQLSFe
tOfYKO8UwrAbTiheb2+iwG86h6t2zXlYMnwUXw9n0zpvou5woNhvVGXDFTmS2AMxGfF/6xTz8Qhx
VGzDl8HV3yYcp9rprEMEo4A0Ypu3WyjOQ21eEsd4ZeHE5usd4gYCF1Pi39liuHBdrkIWDMXtaWtx
6+TUni5wj8zf32tnE4LL5eapNmkRoLuKxAExg+PKS9e44dRv5Qlne3AjEhaeq4u26/bKboCMnBWU
6/M0Zyrx9lhJ6+tz5ZP7CJla/pRcrkxFYWRqOGTW8/CYo6gwQI5hrCeQ5VcvpE4iD5TkOPJWV2Ju
5JhMoDYCi4Doux2v1WW7KJ2P2976sciP08mz7/w7LciehMCEKA9MIaUwUWz5H38H+/SzBYti520P
Kw0HHIVxnbD1hxc7yuK68J5VVMdXuS2a5ObZnb04gt6w74N95J2+8XBHW7RvuS0ufbzfPbGLN5/0
0Odhky/0yg6f9Q1+DOvcrCpeCj1BmLeByWBfioM9fH//en57/t4I6+NcJ0yR/Dl7nj3IWQq5FSDS
XEJatjexb6m4GJXw7DnuL/vEx9ueb2MlYLYW+0SN2cUbbH12DNuihJahrS+juai86EHsFxYpzJTO
0dnHOztudGtcWQ79+uY7t6lzY9/YI8ajbvTz/Y1+zjfx4z2FofeIa4urf3AwDXk+0DKn0rlRLn7A
ufa5Iy4rfs5f/punDu/iVysSCKjLTD1zr8BtO6fbLac/7xAHGAspGv6Dq4nBaOyiP1fjrGOdT9x9
PnB2RiAuuL/xZ/zO9fhy2s8DnJcgC0hO2xjw2wyufh4oJw1Hf/jpl5yk574w0Igr7cXYd0vmGN05
XhPbUu6EiXOSaU7KDJGNGdUXF9zfdmjTZ5d9sxpcaVbPpgt4Kfb6e7HliMHej21HFxfn5cTir7gI
91kMeGKYEZ9wf4wvseVnO8W5MV4IGxgb36Byp8XVPYmG7Si0sENhBLSeeP22B0r90yYpLUcBRZsz
8DBKcpZ29s71b/sf68VYcWvxQ2EuorqIarrCgu/348q8TA/myohtpZlpDTQN9rVZdhwgmu3IUVjL
sblNJygnEsqzg4+Mnqm7CGboG5x7i3gZ83SY327icYHJUhdhSKPdiFp+3Gg9Csf7be4zjo9j4+l0
P1zOx+NYGtJ9RtMWh4yf5hCKUt7ft9Z3qCn7MCXu801UVtgTxvb+IQ6ip/5YxWm0AXF9Svtzs8WD
Kh/bX9yBD/EU2X2ImypeFpvE6/vlWXRPSxTfsvdjqRkcMLLS/unmP+MIN1ZUL7fluaigqOn+/pTZ
n5ft4c74wugyNvBYWjG03jhiLOvxfk7sy+W8/bofrq44p8zp/zQLfnfE3imqqAejy9PT59PleBK3
x13cv6hgY3MP7w135D5xWOrz4ix3cd+55I1mxo5yUYfOpQqcbOqIhuLMd+CMHCb6Z2AfZpft1+Jw
EHeW0x6OhwVk1c7x+GMfN64vdnLXRSUYBu/HL9ErxcHH42h7pYOBCnP17MX5crgvDuy7O1hOuJsc
m02zvK7iGcce7g0C5N/ZRhhTw+tx+6psjI4LHLjC/etwPi8ow48tjpU8YGwcyc7OXnn21aXiR9+l
GqP5i0L9+ToxLHCDfAdDENt+RvrROLCDuUz5TvfUodq0K4ZDeqT4n6P3fL7RbjfxM9HFxobCosYf
C8Pn8L01v4kP4pL0o8NhcaDDiLtzuH+xJBMWe1/QuPfD4fz05Dzs9atvv2T2eu3bv1r7mb+/Xl4+
P5989rBLd17Xn58sfmzT7l3ZuWT200V2nkybd2dwnmatO7sMziES95XOR9Xv4pY3NvfIcHiLbHZu
L/x5en39xNNh/xLXfHndni9cZf10Sezz6+Vpm9gzPm0P2zOls0FM2Yuv89f5EDvH8yfXxBjPlyfM
LJmtH/anYr9+fr4+XZ4+X599+3WN+YFz5oNkP53P2wvnO1/OEWec8uFwxoDE5vP5awv+3CndTpSa
UlGnxObsZFLyerp8Xj7Xiv30eRGnEAWnoJznQMFMu5hdppRrezkcsIDD1/3MaYU93rcNzX6dbzny
fNiKrQcIBUWdave8OJ8pBSW5QN9o9/MnuhVn5vzb8/Z8oF7bi2iq7bZzKBQXprbs/SlT61I8asqG
qb19ulxm/HegBHRQ0WSXC65Vm1Z4unwtEjtwDpfL6xOHnwfOdqZlMruZnamGqNHrhRrTXAWH06IX
djIc8PnpkxvPf4ro9Ry7pQTi1o0HjKWdUXw2ijqY7OBkprj8WFaKJJqXbT8tzwdOMhZQnIYWgiBG
DOKe/XWP7IpmWnwdJ2wTQ4vojqK/is90I/r4gXPTFGdxQ7BOjPR+PL++fNJ/L0/rzF5w8PFzzcVp
6S0mI+6taM3jQQwWNOz5zCjgUJoLRywWs8/11f6ksdgw1kZ8Fm0h/lLH8fOsbuzL1b60rjCSzJYd
YfqwG/CSx+9ia++Sve/Cmida7krvgEaLTWgYs0EU27OhCLPLVesaXDSzCdjb0TFonORJYUX9C9nz
9KT+4qLi9D//fu61OId4DfSuhFEldsTI8iU+iAGUAXUcU+9soRzc9kzsPHqryH417U8075zXz96l
z1I00XF/yk2/7ccCM8twpLns0KPEXtGpxYVlZ5Zxzdbt3rTaicsVrOcZDKfmSvM/tfcW32K9kJW1
8o6cBmwtGRWonexX92zMjFmxMVeifMNYXIAMjjX7El8fbuoY82Z1XXerHZ5hG+0nHrlivZGO9TnT
fIWNLeKI4B8THzixnHm8wNLOX8LMxA7RpH9+vtp0QzrZV0TrfFF3hhz+Gk/mylwRvmPcFhOnn8lZ
7ohifXGsMMQpJ/p55+zFrJ4LM4x4XpA74oQcenWPh2RzgMmbr97iYLoTJiEgFxnUoThy7wGjkjgD
jCm0FqIMM2EKzUyas24RjYhGuv2LXH+Guaud0KaBS3SEcYm7QbobBfgSpQNsMzsXNgMh1I3ChFpX
EoOXuGukbI1tgdCe/YrFZg4ruZ7fFjZjhBinxBm5t3QpuLwc6iJaiSERVkVeokW+zr6dONhXZPP4
uomNT1+p8zXz7WzxAnYLIxFtQTuCLxwv+YlFjC0LYsemwabsFG0u/s8oGYeJj5fPVxQHHd+uFia/
6+3IGZd7vQOTgLiRovDCLn9KzKkSUa3RNAmwUw3chWNxL+T32J+vrz83+Le1UgtxAtHGohyiaAzo
nwyPsFiwIbI/WbpQlk8QFewezyzexOunwL871U/JqdHPYeKdZ5Y4VF2LriVq+PWFNAolFu2PYKEr
eoPoEzxbJFr2JaFSSEHa0yfLhc3O8VxE4m3PFQ34S7z1fGnt0J1cyoZ4hR2tM5oGgzZtG8wHK7UG
aBz2tMa3CZwnvVRH9TMnQehk3Ytnf1Mt1pXD4wYKaqr6mGWOuLC4wfBgcAv78RvE8Ha2BpLFNn8m
9pLRNRoW5RAFShxxKO+vyT15zXbSOXCR5eSgCYUV+0XRSeuwr1QHjwDraTGV71lUdK7ojjeMJHfI
2sZUQge0M59EhyDzYeYDd0T/RPvqKjt4TvblLl8E63jxmD/mYnol88uVmNCI6UriciaZM5Ib5sK9
N278WSmoeUK/NNd++1actMptZ5n7cCSHqa9wzIjRg8Ht6DsTW3hv8FJgR9+Sc4OAlTHDEwXjn1g0
CFcOXXwpzQYcLZbN+oYTiReszRQZ2Tu8GMSE+GewXGtngE6ZZbazPlxap8drsisWwMrnaCK48HKO
zZk44vaKW/5jvpL9C5Vu11oKLtMlNLHFRvBxT5YtECHNBRA7NDOoLPOre706V5Q8mnkSzkAhFsqm
nO6acBOFSEghWeak04VEbfM5lKA6pV9ON9DyLKvnZhFhM4UdSU550B3F1R3PgRrd6WafyP+SCfIk
zY0FT5JF7bZzYhqLwJm6xaxxwpXq4Mt3SOudD4xFrVu6AaMSgUU7WGnulG+dg3zLIljVc347q2bh
qp9DccETQJ5BrIu5KWdsZI7Mt1u4qNU6DOsuNFeu4UKN50QLakB5Qo64zqLF1SFeMRPHW+JXwsoW
/dKfBRgnJKhsb5f9ku3zYJ4t/Fk0Y0yImFgmjBrXmcktb+bNvGQt+k6G4RIvTOHWM6Kw2+RAdpMb
zWF0nQNem61SByFZ5sin04p/fFqteN+z/p2Lu75jyfbx/t643GGxMuVWj64x3nrhtXiPVtrivV9r
zzD5Ci8UTrH3zYb17k64zjZvm/d3fv++ecct9c5XvrOw2mTu+9vH7t0N7ZfN+8eO1Z+jn6O9vBTW
/LNiZOXSYb7JangHK0B9lEW7VnY9vjXRuchXdX1UWiAttgFuxbZ6KDeTE4pvKwRceZU6CJbHousW
UQVlB/6xyPmGHZl4Mtz0JtCbxDFamvoXLSdez6Ir/KKv8xfX4POv7+/v5+/nJY4ZsfH3n5eXX70Y
L8Uwu34Vc0Yxr8cxFwtnI5V7Fw4Vvj9TzJ3kiFPgImT3xn0TXkSx4BctSsuKNmVJBjUsa06xgNz9
9k9yNK68bwomqmoxtrQ49SKn3CQ778VaGStRblKwH69yM4PYNnrtz2K8yhaEweHvXGa79pbcJ5Ml
QY3+rNyUW9fuOs1GrsSEeWrZ3fP9Y6ZQCYgJ5/G8WqR7EjaLj3hOdV7E6oF/YsCkmnyCXt9mYcAn
vr0JZ5XoySqHfgufAq4aUTMajqagfm+4Kv9cSn9Hzq+fTv9rPOVrOn/9fDp8nhdiCeTT0L+ev/8Q
fvf/VZTifxaC+PexjP8fAxDC6f9/jz1s77fP5F9CFuIXP1EHdfrXqaLKMhIRmqKZ8E7+GXVQ9b/K
kkoqpkLkgdRfRf9H1EHV/jq1ZIsYhQVIXx4DEr+jDqpKFEMzNMmSdGMqG7L1vwk+yLB6EFxII9j4
ExFcMRRI4oypSmQDkAx7zek/Bx+Ka2LUgUGON8nCTJGNjKljqk+/gNMo98ro+00RW8FO16Krq6tk
W7aVtkymw7FFdN0FTt4/dfnDcq71ANv2FPnDjVd6zynIOrcJyA+YJmHmqkCJ50oMh6wMA7FtpaiJ
TT3k9TQdJQulRd1ZjsuQgLk3zDqgSDPQ+9ZrVMvfpDAI6qBHOC+kyd7LryFKvVm1meSA2h6Roq1T
0nVmDXQbjjUU6gqUpOY80uI0ILvldHBzgtsh+Z3ENmtdRVffmWo8q6dthxOduDN5ifIlkh/LPNEY
peII7Dwkjb8AKu6rqigQ+La+0AXh0VWWPW7zQnbquNom9RWGaBJI1diRA8lDVqsn2TSXs1uSZO+T
7lodC2Qm55GucE3ZQ6WGALxLUtjLw8zNNznLA6C3D+OtH2LDzZAkgUhW1wUZRk7WFInVRp+/wccR
PzVQT0BbzECd15uiTT60pN8lE/QGSGfp4EvqYRuwBmkZZkiZKBWzMYk0jWtWD6Bi5He0i9qZlndv
Zt+/kbIFPxnQ/ukgGdBI89yvPLW1y2A4amiRIpWjNci3tDCURNsohqg3lU6ZD9X0QOor7GU8pBHC
tQHR4oKdUuvYU14HrWQKBkkYoNpAaG4X5iz3rvDESt5kFbbXDxB6myDTvqdVGM30wjxC42Q6QWpV
WxAr1qrvkxezaQNoX/WLGV2jpWnCJjNp66vbxjKTi868Q+k8IOZXoTaoQ9ot6Skz9oe+8CYFGBEC
6w/SIPrqilO1KJaeGq/zxPtA0Q1eBwTF/Sv8glbcrwMNTa1eMDfm3jzo4D9J1LCfwY/5RVoK0nZ5
+llnTGfJ5/TBLCrzVklYDwXQ/U47nmtFiLQgVKEfTeZZM7B+aFaHysooQKfoVwma0KFIya4GeFbA
Ku4W6FM4jd8jqZarqG5ov2pFK0i4iWCjbaF7Ubug3me9gl591hRuFcvFczkpMF0DpFLWMkvVpBny
fXs5UMFx5EjjdLXmGOrjTuDzOQdECoMbbHCENJnYTuDPk6b0Pgv10yILF2SGnrvY+0x6IPWQOQfb
moSuWRC376oimAb/i7ozWY5cubbsr5TVuCADHA53YFCTQCA6BptgT05gyUwm+r7H19eK1LMq6b5n
kr1hDURLSXkvo3G4Hz9n77VzfllsGcuFFItpk4D06DqmPlaG3DqS6rmT3s8mUu9ogWEzOBMCwXbi
njCn35mHWnsOn7wqsbEM4vsQpZ420IA0GVcepixrWAg55+GcKuKCM1tYsMJN7eeDG21NuUYncqh/
muEcb9tceeTi4b6YYwQ86TVQcFogt0ch6Dt7IdSwz2oj6LTuoTCo5WZOZgD79nQJHSq7aWoAHyBr
yXIVA2SY3+a0zANAauQTUbeAPbk1reRJoHwGjSd5jrXgeoT/tC0neGFO/U3sRLfRTQsAcYUeYTfd
jb5qwVrDWA6l2T2j0CE7w+5wTlnYDCKDQx+bT3jrjnl/JK71Pq3xFEMQ40PVsgzweM+PznTlhi91
xluWlc9CHg+QQLb8+5v9ahc9lTZC2h9r7EbHpiP+yWVMCEIcIeR0N5HVppiW+8p2bR/B/HuRrr/j
mBaMZY7vcVH9nor6tyzjLwK779FzgUao1g/sGIeCPEMMlkGKwaCCDTddNZBTsg3X5g4VPcU3wTpA
tRGVqWxkhFl1bNfOR0t8TWnEP7yrH8wu9C7MQzJQSFvaaDG8OBqcSqjk1spJh9N1zIXGVM+tm/xq
KusTY/qhcgGpa4cUPhOH9qkomnyHcSU7KGF9jVrVpEYK87DMRpCSobOZMOUS1FymR8kXgCESytlU
ivyuW62HUbW4SF1k6Au2RswkI+Aj9dg5Dom8uYgPRe488iC+hzPs58IlxCMK895Xi/uzsDB85sip
EwH5KjZxWo+floW6LJxI+V4SQT06uc+IQlMCUFFb66H9mGqbsnAZ79quPaWL0MCYh0ebZ32ss6do
Lt7LpHvOCuSBExR2khr6DAVLM0DRiuNtXvX5fhaCK5tcq71Vdk89omV/gfh4t+YzXCuNbWf0ikc9
C3jgJh2WZQJ8WYXnQUGHyiUw+XHZ6NnmdtUg9uqa8tlNB5gKg1732OmeEOVyj06hzKRG91FXLjlu
K7E0egbKm0qslXXsix6CmCA/c4cpCqNGiRamkXdWPj61soTO09SgOoXnKwPdnjeTvgLGlTffmK8G
mroNXjEjAInwJTrngHeyDNSqCt81a3sD6/XRdQlhMaEaYzrjGhA1RuJ7MqL7kPTPJaGlVzbwwYJv
vy75K4EIvzgi2ZfA5Kyp9BMpImyk6r7zMLVa6oCXcjea/atrjo9Idb/tQSM5zQU+AOjTg5XupTGi
Is5tifnxyki2uLA52NRkrfFLTpeBe0hv54dmGr6q2f4M+/mZauyph5kbzu6ymWd7l9pcXhy1b5UD
VQitPaStCNRvOdbeQ2IjsDVcO8EZonZDY6DPZS9Jlx2xswF4j31CwF7ayqdejyl5xrH2u6i9y2sp
N3ZulED15mcwCBeAiC9dqw6FQmM9hGfbyB+iZTpo2dFejwoaOHP26GTmJW8HhH8aV1CU/vKmJt2M
pcJplvDxVyqm0dAtJMXOZrPNxfo6qFL5iSY/RjsZkk0TboccXlRtnwVg7RIeUFQ65wH9ID5S8K0O
+LnsdrYznEt2+ZUsiOYBE4wkD9ZtT4hVDeGEMCiTYIkhuyO28FTGuGs7eZK986g7GyGUsTUB89sg
44D3bPF4bvGjF9t2Vc0B4WF1qDpMZQ2gnJrQBQ48XHj1NocxEsbeXUioYOj0N6M27wVnZ+Fkh773
3sMoXHx2VfjLmGE3IlZP8eiSiZpcJlW82iSaocpCgwswAROXgXe8QxuP99LXWA904W3Qc8OiX4Jo
mrcW9Kd9Mc9kqKinwRr9KUUGr7mvLfnOsKadymTQW/khxmBbXzHlSpLrgWBWWM3tYtTV1saz0K+C
BzLsLp6EhqoQtIYtzYH6Wmk50x7g/n6ezKeOnYE0wfDZEQ08Gu/B0B4BZ54XRE0W+U2z/l4xEshC
3UB9DCIiGxqj3nEFuMsAjrrSuK/shTdTPztx5gIEcD9yifqjix1n0yhqOnvgyJOjn0briYRVbGYm
eMWp/kme7ACUEaW3GepDpeZvog0fsr45liV7dd0NpNRitAv79DYk16eH4jJk47FmBypFc+9Cw2Lf
AWU5rkE+ESitU2quMan2dowtKixOCKtel6IlCsx5XEt216i/zZvwSxK5zK9Wv5dmdXxSUJ7tHOEK
MrvYz0e2cD7skUOHkbVTRS9ssYFJSkS/WsC3rVt76fKdEsmbdvIHkjfwfxTDASDez6mzo2NhGfe9
rdXGtOPz2k2BwD6XUNiUSUUtF1MiJq6+nxCqtCo9VZQNqbqEV6pNco4Iri1Ieilk8zKpdTsv1iUs
u7cQY3pqh/mmK0OO4WQk87aIg2lxSJwa3hWxmMOS/dkRVem8elazLzN9JljrMTLfChB9tmI274C5
q7mqwYSPgRORgcBNpZshLwPQue4Z5vhrqZdNWJTHOpG/555gBiu86IrjYH4s12YfNt22mH6rgrYd
dNp4SvwhJHvVrXyza7YuGtR+eUSvTUlNS9/8VKRWFsUSqOpSVR5fjPOt2JunGZop4PO1fKq86IZI
ETzhG9KLuKQwIo/LgPXrF563TcMvFRO+WMhj0T1jq/DrDFtba+7Gwabvl58ThdwCSj/xc1spZryu
9H+N6CbpZGA7yU0+aGSA4XmkOnQ8vY1FFUheXUWshlPau2y1jtruf6Zd/bZO09armStwrTMorMne
YALjBu2EAauZ9g1GrC5jS4M21CnajRR7bus8Xw15UF82BUrqqEZDRURUY2w8Z7zFyBiMXcv1Loe2
UBnY7QfioipcP9Tl9V1BVvY6aB/kMJruct0CE2Pxlvuo7S/e+LtS7VfDlpmutk2SYPIAq4AQAns1
N46Rv/ON4HxvtzlHQzG+eS0325FBCJbWXuSbFaR3yzIxRUQEWbzLcuPghd5lGt5n8TIR5ZWhyRp5
S5YrPkG6kmzpXD0ZCRROup8EM1VFdHTt+Asb3haK/oejQbXQbV0lbd+lek8gKHmCAMbahNpcHbzU
9sek35J2si0aeXLIFYSMEm0Lxf/SrKlLP54g4CRXNmg8Y1d5HCTjsueLI0FvLJ9MipDEyC4wqRcf
VjW6Ny5JuFbMx5a3PVyTRWS56+14P5QNRxttzrw6VTae7swlgjgnlsV84Np3l45qmy3F3uyT08T9
aiFtQsTSCbLYPqhO7+C4mDj+kBm7RCwGEoF/XPdbbKTv1PoHZ62qe050Zz+FuS85UAlbuMFei8PG
sL56vFDYYA7kam4hteGEoeLCdkX7uwY5WOTmdHBgwx5LMwNmm2rcWVZzJVURpEcKxEUbJigxy/0C
EsxHFxI7CJLvHkPs/Vh/4cAjXXc9mIqdvbuyiVI/SqbHTiN9G4w12VeR+yktb4fblau9WTM0GIyD
MCk0GthA1B/plsiFWxnJ3axs+DSqUIHsloDA75FGH9h8P/ayS5oyJ9V0lWOoQM2Ks5vOs/0yu9bn
4CJzT5ujgliPcX+rxHCQUUd553Qz9jeGXfCajx2Izs1KSju2P6z7VeXsWpCorSZdtzFvddrSQ5nS
59YBQBjHz3OCbE8OzS2uWxfpOqUNTEprfaGbgGVVcVj9zOt6K9vkN4ab49w1p6Izbxpv3nnSO1bF
UB5VHH+M47wlMmfjymmfNsW+jvODZ8gvr47cvVM0P8oGkZ0dgTZP7kZD3M6aSUnSfZtljEvZkld7
PHlcaYdECQjSVVC/n8bRxridBkbb0D4uv8XVMSgFSU0AkGr26OVhaHrvMLnyrsffSVAWSkld0pdZ
FqAuHm47CEsNNwABlaizOi71UGBM/ZGQx7GZVwsllI0buAJZdlP3UfdjXjn3FgxFvj1TbgD/Fn5Z
DHEgK7s/EGmSU/c7+yyJjX0CQc9fJnLFgF4R+Dn1JTSspLpvoj58E1k9Hh1DQXhv03sV2mBdErC0
a2Xmu1LTQTFgWJH+l6Y7bOrDxrLIyhnXOGf65Yx6Q7kx7wZokQQJznDvlEME/TVQL7J6B4h9VfsE
J5ubSMzpzi2NzDcGpwmWZnT9FC/y7X+/Wftft2H/SWD+/5NY3P2XOvG75OeP9kc0/LNQ/PrP/L1b
SyrD3wD/XQXZBFZI4SkauX8XiRuu/htab+yCCsO+63i2+3/7tRbScuF4pieB9AnXurZy/6Nfa5l/
I2sA3bjjuNIylfxvicUFr+wfurWkdzjUjKayPfLTbKE03eR/lIprMlU9mTcd54LayxpDk9cGc6gp
ImN/SJabsPi6wmhiiuAxax4saz6TPQ3Y3nWDMJ4+yGI8jivghFDc5ESALLaHDm8onjF/bP6hDf4f
Svf/UQ7FQ0VKU/e//ycf1V9fK01qaUmFSF7QRP3n11opG3BqAkpk0tURZzNs9Wxvlw+NjO6n5ooz
eui1cfjXv9TiW/jLb+W7s4QUSpoeIn++in/8hLLadJcJH9MO3GNggDvIjcGv7HMEECLPCMrqB+6v
nz0FfJ2dxHCb5faTe1RoTL2V0ExOBWIUy/LffBjWP/fZr98cr4sFxdVSezhW//K6xpa+xjLwutQ1
/3KIAozWd2WymQCDzUA/VoJ7CPOhsSH//pTziP7XDoM/i+L/tfj//quFq5WyWIn8tP/5I6HR26al
C3a3Q45c1/0RLhb1DDZm18w5qxjKhUMRLHVIRblQe4eAUhMJ5Wtm6u9N8be7zE5gmOkma7sLyRn3
6TQ9WvPyZJvrR/W9OsPLqLrb1IM+FyUPRZcbG7hVzzZN0HZxOZTDoCQ22aNXVpoWEDhWMBAus4DH
nQx703sh8YbsDvrkQxiEtAPGVb/g5tz3WvvuyORdNdzpV0BMek+7Z1+D7u8q54V//LEmuWVtMEuD
YnQq5xe3TKzDVxmSOx1I/vNXiGgkHZEKpdp7KxoeeXGvsu+PBKgdSWIgL1ctP6OOQneE9T14S8Yl
qNCbmjyETf/5b9ao+k+LQSklTE+zSjVx0ddd5h8XaSpMYXFc5btRPS6kDMdbK3psxxvM6hZRRS0J
Elt8W3jZWCHesOle4thfXhWAZy+w+xOZiRHa9mhDcOa6XbNnQiwqZEE/Wm+zvNGY1+S8zj4gvdYK
wPNbNP2qrRjwyd97pyw+5MWlmI/Zus+pK2WKhIbQ6KhpgmuXVNQ7WlohwYHkoJqICxDHLLScgwIk
TIJVK3nKkltU3aNzb4IDJH+QTI36+hvpKuIT6MQu57ZT0BzeNZoe3jH0Tl6/W8qzoIVo7nKyaVoA
oH5f7HFTlyiz0kNcPQyInOj5oQUxLxT3dXyEkk4bYjX3HnGMbeB1u7Bh49sC12kA2OuNcJ/rBNbn
XrQnimUs/DdtHjSAaZsTlXGKxcUlBZm4x+Qw837q6LDIm3Qi4eXR0vswuZBdRhSiCfsnuWfRJfWd
yIPZoyp+L+bXOX4ihXblUxrpGloZWCXQffWZeYBvIBQDUbHRycmaLqYHEOduQUYx7uhGOZFP6Fvt
Y8z4N8vH+k+nwHX5eEJwFEmOKPP6///88ZiUEduw9b/mKB5EBQV4Z4JV89709OQRr+0SPAwwO6FZ
oVYmJCRpZsutU5CXKlCTiPXWibrHeDHuV5Htx8bYKkzNK2VOIzHA9C/KNTfAJ8ur2xgQldUH7nVH
7EA3TG8KPmCuvhvyIYVtHuA/NPCy+msHmyvNlWtUzTDpaQw3qxHYrNcZ+y9tzaUH459/kz9zbQds
VihFIUyyeNoDlMGnW/pZv827HRDXUeyL9tkJH3JoJLBbyU4to0vaf9E1NWE/4gwsngz94OW7mRxs
AJvZrsYPSN4tapeZOBVSXfP7uJjplBIy60tp+UCTtqJkeGOvDEIebO9uDB/c7lA5NIova/Ni9k9y
eZPZPZxhvO7TRjtvdvKzb2Z/hvPDSBQAxnqqVOP3ZkCm5SE2ur3TvkMi3tRM/f/112tf7V7/tF0r
GviuwIt27Wt7zl/OeIJeoProotg1xvpjLjr8iDVI86S0gXiU4MfCusFfmRisv8K8N9n2YIKxiM0C
muCynAVYV7Ofb73B+7oCpRhUTb9DhwuGsoeT04U/8zEk+AyDjd0Wja80HtCR4Fa54hCNOzdw7YOc
MFqX6RJxG7S+DKhbRceU9l+/V4qkv57X1FQ26GVOKQCXHNt/WcspWzN5CF6yc/u84YAgpmMwvHzT
GtiVOjkhgx9+FYJY82Q0rx3wis0qHDDJK3rMqj6Nc1psV/Bufu38cnvmObCSvozYujW76eyFGv1F
fm0NrjP03J705oF8FyMjYUk/GBIqIEUSQYPG0UsJ9KYHsK+TytoxuAy6zCXD/KOMpN47qkJgVN6R
jVLwRBmFn6cSkFxxIKI9cBpiyXHrUmqV17SNPDIOo1cdTB09E8oCpYw6fqxXw59pxtMSB0/AE5Vx
+9hZY7bitWfPNkOUJVFRnIm85/so2rsUK7itx2cTkhI+YeSDmYtgzZ53ZcNf6Usb4WATllDPp+TY
NS+J295UAF5OWrE0DacNtxZp33etPGRpXH+BSxy2RlcjgoOSQL5wFj+Z5XQRhilObl1ICBVGftOT
VbMhhs55BlTBaxqM8kaLr0ItzoMw3fTRSY1ttbTxGQ2DL2QiHkLm3A+wIl5UpLJD48U1dFO6JrqA
+j4wst/2JDehg2k5rqWb+qnh8LE607E3DXViE9qpVboXxlPDwzQsr4NlE/g0tUcI7Ghw1NoHecOk
tbZNeuMN3B2ejotuuze7oGs/28MdUKp69yfFT69N74u4B0bXxHTu0uw+FubLH9Z8uHTOmW9oE+lo
OMnsUFl2eyQ/neZbWtMgvf5pHoTBzXWKz4CqqUv65LucScIlrNv86rN0AcUGMqZdnWQnMgvGg9vC
BCij7zElUS2D7raLI2YjGsbvuQmtV5cvY5cOuPl0Ff9Y3MW+XQpV7vIhXuAlA1TrXQmM0kOt6xUv
LVbWkyRMFaJvCzChJYy8GZlTtFW1Y/Pv6hRYW2g+qcw6yeLaRIy78GR1TxRx+5ZpCM+4LZiZx6dI
dR1fV87p63ytOXOJtUi5+8Yv0lxQ/VkUevAU6BhhCdRwMmgbtt6epFAcjU50BBk9+xZol4B+ziWn
DbPpc+/OdqIvUAA9jXaB7XrC9fwH2WQkJbQNSskxhleUU3iU4Vxv5vAiUUKhh0FqKYc3En3o4Tj5
tvbG1ylym8AlTYEe9TW5or+JXQuGBOcn6CI/zciXY3ZO7I9zb1S6Zq5KJzhePWKxqxiHefqt3WEC
KApgvQROltbfzVA0m9QmZl0w9UispNmK3PoNnMPap+NwHoprWZHPxBZWNtNoFtspgVR7ymfxIOCA
cUYNBZADu7hxOptnwwUJvxJEfQ+dwCXyteI0Ew6VvFl8tXxPNx5ilFOejd0mC43iqUIAgJ/4zhvZ
frKWyaMhC3hwyfJrlkAlCzBoUNQhOozmTVatVkDopAG7Rl/CyngtBPM6mwnX1mHOP5Lxzic5Vnu8
/491u+jAgqejKXsUSbx2wpR/Xfdh4S27iAYtc/34ENsiJSyh6wEXpyhsGxrWLRHIe5u5RzvA6KmK
ESl51Ly5YH1Pri1v2K+twHJdHipi28so59i0n9OV7QcFwZihGqmj27T6llnsEBgSfrQ0kQ4VjHfE
MEMkCdBbB0Afrf0aVpNDMT3He57SZedkQ7qf+scsyTC5lovNk1Vpv2cOutf8ZFabNUE+s0lCGEJK
3lIBpnSsILs5a18j5hgJQgjzbWowaWX+4vh5OI3biSVQZPkJxBNfk5Xu5hqwo+ROgTCVpkBuqk3d
LMy2Bb9lYj03dr3uZUfCcGwi81ma3qTY7pmZdjdrWOA8bBYEt+5MJLlHdypuYdolqvvlphywUf/s
jUbOcJo4MIYsSNxVe6x0dJCe8bGM/RXTTYnegoA1ebySpD6myZ9/wzoyZacxNHkoOhLjpYxf5tpM
4DnObqD19Ma2HV8b9nT9bMvecrXbCUK5wfzPxHm0zT4r4mOyZPE+mocXShJmrjNtTUPCTQlBRW2V
jfLAWYcggnvHWK9aDlOpb2wbnYLQtLDXzvGHRVw8N8WVyRglndmSC6850lZnWxOanqQUT/Mwvef0
3g7agxNGGhsMv4hOuKSwastjB71lk5Ydc4Xeeg5HsTONMWZt/nKWyNh2er2YpELBS2NNwHD7WFY6
jdeZs54fjTj+uZrlHnyFu4nVxI3C4Ao55ZKPvSCiulfaT8d8CPJWc3NMClpjGaSvohIurujbrBDh
TU69TSBfRKVtJjBRu3CnOTS8KRTbHK1PnMPwhsZY2BthaXVO2jAKGre5c4h3MwA8I3vJRhqQmRMM
4qUg/vY4FrJFeFHvy6jH0mT04TEeRwWOaRN2pk3nN7TJ+aLZqGdETxM8kr3i/OXiKdNIneFmkFCT
W3oTG665d2X42Y60GBjtewcbFq6Iv00rN55Sg8sDs7ZwU0XGKeO+eJ/TKbwHZKBuljy5SYHZuAYR
GnPuWqewZWKG4sPyCWCDzzJaqOzdX94iM9iMK8iiX4oa5GzYFYyb65+os1P4ag8dUXOs816z6wc0
SM3bUNXpyanDkzeadTBCrQtgPD8SDtrelOi94kyYsHVafffnR0a5ehc1Y7uzrM6AmFrN9FiwNrei
L277648/f/rzo0mX55l0vL29AlfsRjCD1fJb/QmrSluT2SNKDQjD0br1GhcCfpZZu95Ec0AddDDr
0D2GoKLPJeILb5b4ipiTIHmDrlfRT+9qgWxceWxnS1kwjeTym6EEOa0hXXZYW9A1pQyIBiYutdXe
zonzq8z9GsyYcuTextcfsEr2IouuSbAtQTcEse4Vk3a9UfVNxdzhEHsVY5Uobe95o/dh6o2HMeqh
ubdewrDEWQ8aAC0uiPSSSybYSaW9p7KPjFtUMDepgbbArLIfg6dCCJmx3sw0pg7pZCXMyPEvuFP+
DKAXNYvXjB9uVF8sm6DhuRQPVYSQ8krqcaMokhuzmT7NaGwvUexgOqgn63ZMsv6O3Qg0IEIoaKjp
paLmea5Zu7yDkmzhQX/lfAa3deOF8LLYqr1pPRJNhdKqXGZ6Ys6vuYunA3rM9V4Xg7vpiSPbiA4T
lJnp5iazGV7Ay6Vayjm/ndw7d9dUJsMABDDra6jDWk5362IQzzStZ3QsIZlQJZVyu5LvJltUNmK+
Yeq516hCLpnjMULVlF+T8VWYxXoYlsi9LepO32baBAKV2p/D8uGsbp9wtWSR1CSuZp18bI3UeSyt
udum1yOyG4b7zJHtM/101ni47hIHsmqx1OMTGZnPJKH4Ks+bQPd0TIaQWQ2JImnCGBRdjHdX2u0j
0+qI/BKy4Dw7ZBoIoQiJXfJq62lG1EHEjjfSHVsg/swDt97ZZG8JoxVknvl6VfceiK8i3zM6rm1y
MJZ7w6XNSOLEvme9+9Rge4ekcVLXXyJv8bbNbP4g4+Wcm8vbOpdIbZHTm9OD19seQ/vlbqrIl7SJ
pJeJu11dG7JvcSR8aVfKEEEWgVnWZEekYpq4n0IUS+OgCIJDyRnFt11kdvQRr7ekztqt6aJ3Uw/I
PlTFd4ZyJCgRIayXziJwmhZKm0L00ZULTWKdznHa7chCPC9N8yFgpDPpcsipWZ0Nl9S3dexq2lFN
669VMvjhh+uNl7Ce4Xrm5UIxWdOAWqy7mRHlNDIyHHKjDrqxZr+U/e8ZenhnuRs5uvuud7/sdvnQ
4j1artNgd6DiFsnFM7lxQhr/HifJUFBEvpEVZ3g8KP9ygjjjBYIdf8W2prNJzOa6xGMQA5ft8/Ed
Bvim44YJR2h6rS3l8Pf7B9BZTINhUrVi+KJAbUcORbP/oOQ7sVAwIprjae4oZ9K3vMygxfHhCSF+
lkP/GoGvQ8h7ikv7y2RGmMyMTGWEr0iB8lzAc/WzeXaSCo5GIb7CZYfMQAQCJeLWiMynIUV8BKGZ
iHPKhiz8TjqEgDWx8xtbJmDWxvOfXw3PEgx0sddGDdLNSBjVl9dXlDI1Ilbrg0qZ/EWJ40jUv9fv
2CaSzkyRCveNc5qo8tfC2alrvLtJY5kV3Bn5RdkJ2sv8JVrn93SRbyoiyNAlPLuO2RsJXU0c6qnU
+AbWxHWj+EH9SzCq+zKVxV2a4joKwxfhOAe3Jl/cxaowzdXBntZn2wrfEzf/2cO034SrixzA+A77
0PDzNQIyvf4Ukugg7Xy1k3yaEeWR7IGsum5fbSe71I6lfLJuniawbX4xTl/SLM/EbIynLiyIm+IG
nSa/Qp1cQst+AGV5gF5X+a67jlwafkoLrTpZsDkpJt0biXwIQ0WKTq80vh3yhz1iqKBFOAGX7sNc
Rl9mFqJV72h9Ol+pzW9xuIQbxXhUDS/kac6yizVVgSsY+qF6u4CSxUxm9guzS27jdCwOa7N+5Qsy
48F68rzqFucSMQFY8hC37jzHxQ7FSSSLo+t29+v6mIO8Jk/Y+apRZbsupZpoSUgjq7rw1M+qMC5O
9dpMEf3Psbw3FvQTRpTudDtdEx9Zgb334qjk3lDywYniZwCoODJXtMKrFuARZ7B99l3aEfNVyJeh
4zGsSzdGdhnf5PmcBGYlnkpO77iI5bZMx+c2Ti5W4qJOUXhQlGaCeVVuC1JVVL0TirL5KkUeuVNs
kN0xOJVb28poC+aUN6QyvDa5+indHnCY6Ml+y+4To8u3a96cTTJZNoU5/bB7te2RRiBP204oKDdI
2soxSBZ6rEnxTle93KTdl4Vod+u6bBsL4+7FbJZdphgUcJ7uqW0H33GITSEEkLchvU1Wxa5f29PJ
KxDEL7az97LqKc+TZ461arcStFhJ8ThZDa1yU5/HIn6L5vGVcv53j7Z9G44T77+PgmmajlNYvBDp
ZW+SDoEn/0kN7L/5kj1oW16dAeXOjNWdyjuYPF12LvoChVyb/tCm8W0lottGBk0M0xvITGAsQQTN
Pkx7FiGUO+KyqKNjsCQiLs6JY/Vob9FqrsiPPIirc89IOYTMZOQYNCHJ0lcB37MyDAfxWrJ3LXu2
RAwQgj4N0oglJ+ezquJ91vXaL9zXogzbPcnzX38+9NAmWbOrH1wHnOaQRbfdAtrb9I7cnHMf1h+6
9kh5uxTpMncoych9xqYaLYRkroSxpvbFtcD58HrSvRAuEkrNsMQxQdaQ+V2aUcYuK5ndNO39suCZ
1OX30skfBVtT6RoYpQ3kczQ7DP2uJljD3vDLgO8G5eqzlMkncZys+hO8+CdZaThJ82dSmk9pOV6y
MiFKYDmr0f3hlAbmymyi+tN7C9FKlDWNH7YuCx5gNRrKnJRGwsfs5udg5+xbMdcPsjNJiXmDe9d2
6jYCaYj4OOCyin5rjX/1gou1s1CtefXrECbfaUebbKBm7Ai07eqe9mEY/3bL6p3HFPlW82NceY/x
VL6LGHdbDMG4lZ+qM37bff3gTEiM9JggvkADstOGDem9+S6sXSrik7F6n53L109aekujiEfCrpN8
G3nz1zj3dw68T2LysnI7j7DkZywsaADErd3QM7sOYKJC0P4zUVnF8a5tizcS1ugWiD4OmkHgeeNq
EtXdr1TnL4D4TwlxXuFVaZRE55DTRs81K21RMVLt8c2YjHNtPANNXLdSciPm/nVQZukGq6l+qJHj
LEtW7k2hC04K20L52ZGaRXamZMtL7K+pjpurdhVqbdTtkHh/JvDm21nU97Ixb+apCBJnRcKSkyVL
OxlpGZPEOXBD+domvPGMBqzoG9oyFNKEbdGTgXA9JUxq3NR+WCbzcSGYu5PJcz+FZ1JPoiCDBruJ
vBa1vVvgGkhRp5FYWI9+E3uMb10qr7YZb3ADPNLfm3ejM27YANxD6H7JpbD82B4w15LYrYb19+SW
97maPmqjxrGUJEiOm3GrNHUNbUQKE8SUS4Rl1erWJyn0LUnyKM8apg1A3x7SZEHtUh5aATe6IwVQ
eR4dQcPJ/Xrsbk2WQxyC9l3mX4qbLSdP9BgqppkFOrxGQmucxb3kyrO1JPMM3b5hRsCEnSwvYmBE
AXiOULPwoMbcADRvPUcc+b6RTz+6QajA6yEnL2JkpNnezAYiwDHsDqPU8a5J5u8yjR+l2R+v+8lo
oCzr04ZeSmkgFyIuvBtKfMPNXdOcOrHEwSC9m8noc+5X4SuxM4DvmY27enrOQq66TjdN/qTtz4gV
4Mc5/y0zpMdcITrVST0+OF0P1jk/8RBE/jgu0UY102s1dFCGEXXnoRFtxVzujYk8R2W0pDBRgQSk
8h6ydkJ2ZT7YPTxpN20jP3qrEbhulBm/VY4LNZHL2f+h7syWIzfSLP0q8wKQwQG4A7ic2DeSweCe
NzAyKQJw7Pvy9P2FVNOjTLWkrr6aMZmVSanKVASx+L+c85066R9cWPrXCxb0DAubHG9mjPJPbvQo
vrsuMQTMKrKQ+N1gMLlOLqPEMtk443V16QXMJz20h/rdH8qvqff6rcaUDE62PWQ2FbyPJHnN3fgW
hBh86puhqSXhnQ7GtCuRssFzFmLUYmHLymPDDIusjzi85G4d8oZ0m0NfULU5AipsmRhLdzaO7oDN
qbMjWP7MxpoRtK6bfBGehN28trOVzMgyyD7n3nlJ/G1WeMxyTAbXoxUejCR61EXxYVa7WGcPKmfn
oZJPN6gOaL6J1HAizpEUMTMpCstYdZvEbwqcB2yoHOdXo5mipUfk2dJtpid71JqcFW/pUgsYpMXd
IzH/TNq+x0rkP1QBxY1fTk9Ysauk2HvUI/VQMf53r8pQn9seQjlwtGZ1tfNcRXFN+JUHV0N58y5l
eNJBZpCA8ZnZ09lygWn2CEbLrgHLXHV38P67ZaKKk+M2j13afZHCsnJGTeCH/RH1NSlpThYuC5c5
2KROaWc/EWLFps0l98urKeWMs5vZ4mB7zPmatytj2Ubpsokkp1YnYyp49sEDIZPp0DPSNuwPI2tv
fIj+pum/GzQgq0Fo5ivUJH5/EEp8aZqxfWaflDvgTqQtG3OF5G4lUKDNKaDr8upfeQvi2r5p52kz
oChEao0WOgjvzbpykSpzMAz9KJe5arE2eKdEmMDs1WdP1DWKl29y7OE9GOVjhGNrlQLoXceGoHke
HcpvU32EY33qI/kuaz1s24DBO9GqrxQTT9oX+NUoEpah1Wz7iCF6gRAbpiy9F8NTNBnevG2m+px0
00M2l8ySFCGiSZJ997walKv+6og2YrmJUtWP1b5pzRuf5ckisP1+TeQreQFM8g0rBqQ1cPiNUNGD
sMFvghetXXeEK/GOcD5R/d+jeHVkjardyAkooyrE/ZHzyGNrtKc5XtkO8HHTPc55gHKutOCkzMNB
J7UCa+syXOYmXsRoAHuJaD+3zYEVaf+A2elNUSAufTFepqb+7EZOYOm0L2O6RTHzbY4zUpNVEK0Y
nd7UHmDCgNvLt5knD7mXruxawn6jR98wmWIpOmf2OsO5hB5LbPmw3VlPps+tlMGqJnx7aenwXnoD
/xXSYKxBrIeYP9Rs5FkS1HEbetaTqgVHQs8O0OJ9mdpUKoF+qHXwmhtpvOiKodrw6uKETaONJ23n
uvUhW5WPDucebiPhfmUY3MwJp4oq0CznTksKK0/Nmhe2UVTkHzGB30SJw0UeogNg/XdVl2/hPLS8
YvrbtjJuecU+5f5wP0ZMdxJ0MnHyZMfl2SSaG6RtTFNBNt+CAcU5EuFLPaRLkt/Vegrn18oceZYM
8dmh4ib8lwsdiCQ+Dt52luWBMmtd4cs9Jk35gNQ93LDGWeCF6g46KA+qI4/UtaJmO5nWQ5lG/jIr
8nNsVOdwnsq1C8Ze29nJBN9QJp3LWpgDSDUc6GFNMkbjBCZ703hjDm58o6UG0ZLq78KsN0wrvJs8
5BiwWG3F1rgyI/O+qTCi1VHBVYaV0JJWBScVqSTJAxbI31PuvmVxFG/Yhx+nBDFF6783dtCsWGVu
ej/5yCeWXZkINyPaitaH1MuaiAAc6oQ84iEUmo5tnjSwohqvpUo/2pwswBaR5or2KVuzhtsWDFur
knqiGF+VOdgUG+6rv43N3F5m2lh3Zv4lcSjv60HQw1rxZxLrJ9WFEwFVtst9Gt7HXYHHZyb5t+8R
TDCo5aZUhnvsJSMkn6QqUk/I5op1smVu8ekQv+7Z61yyBplIw1gUwTBgPJ7DtedhBRA31FDpntMx
WY+YoZC+c9zOKdlEqCICcc6qu4k4DSTuZnaRV0y0Y68QgPDY9OIyWMZrGQzz8pqj6LcYrZR1mEMh
edUB8B3NGyQDzSYJK/tcl3V9GAvjUkTTu7bqYyJTEN5zf21YwqUbce+XJG9tOh16p9hmZDSXLVZL
C4lHT5uCxycIWfFgKa3jB1e0DFtH+0oA6h2axQwXK6EXaH9C4x1lcrxyDV+h/6up1oNrsdh8I43A
WM/2+Cj91lxaRCfcWIl3cvsx5nzwMDY4fcwrhTo0E8h4nfHd7Iu7mDS0ux4bMCrM6TAVd+lIUmDl
UtAK572p9FeYciZosmDquLM+Zj2+sr5KslKfOyjXjA4g1fT4ZVCikx2Z48AykcBkrfU+IZHwelaa
STGIXZAzjoxrsph1cnJS+97UOY06NdVg9h+eG996vgI7Y2YFFWnwLkJzXqoRu0gyBcc6hFIefdhT
ke9is5+XxmQtsRWiByKsZpJIzOtfCUp4ageSEEmMuCmC+JHkibWwUSvkzgpN82uRSYZVn7PrPuZF
phAktk+JHh+KsUDBHUDunpX7YEzeh6etV9uudoQZ0ES20bxA0uYuhcYXi0/1IAgrJocoI6PYeZwV
k99gHDeeMT+RRazL6eKbjCBnL16PebOf535rGfFjZGqD/eWX67QXctsaTHakQxtTcGHpi4O5QFwz
7Zy6L3ZV5t6bI+r33sRKYzQ98WftnctA3RbTHuh+volzo1mPEi387NW04SJpD2JGdDjM6aGVpnNE
ljeueSXhrrba/liWFnfLb39LIvXMY1TclVqlFHT41Zomad9K86bPgs+wj+K70uubba7rr3KsV1xm
0m8II16ICQGai03c55vOUXHSuftNz3WzH5pSnCcMZQs0gMyOi/iMBJ1UQpu08rlV+6ALh23gtRjf
q+yLrna87RJnVSRlT4igI1ZJzrAg8MbmNHGGkuRuPLYccjTS4dHLg2eyY8Vq6MIE830cHtqMnb6T
GHd+SCCi9v13LxzyXRihVvAb0shr9pK9TJ4dW1uXpzibsyM5evnaLdJqq9v212YgeLcT6dM8lurY
leCW+IMdEPcRG2BV6Tc1ZNPCn0fYNKQYo4NL/McGyQqRQTV2EiLj5xzvSSqziyf85WwRm6M6Oa99
ZM0roht7Mzq0ACnQxVfzwhEy32c9xsbK2bNypuAYJO+8+Esr5H5eevHVypDTgfTPI46dFge1uRN2
uhcREVYtqoqhnYj6JQ9j7Uw8BUrWYtdl8qXV1kiqNG8FrxSwc7xKnA08PGZYbaqsdJ7mpo13/viI
oWlcK47lPch6PEJlfZ6MEE/4YH/KjCrBIn+GUEvfXNuE2y1tIAy7vvJwcjFhee6zEZFJ1j4WupQ7
IgjcRwShD0WN0TqvbO8wUSTkKNqeWAlSWRfWqye1ecsL+sabNTwmQpP7CTldUNDJ59VHnk4UYCx9
1jA6rvLG6huL1ss0cznyueHV4hIGppyj6FgNNiTibls135ZBqhZWzDDLKfPFddh/0jNcl94Zjtxc
zHpZLi7N5GhJCiiFIxzlav/sxZm1T2rJ2k/NHcYyCrjdRHf3yOAM4+ucuxyP/lpn5rixzToiVjCx
TlkoVwmyyEn0xjenZGrtaU/fGajspKCKuW62xeyXHwjoWMuPz3VDdshsD+uwtdQ2nMv+pTV8Svym
81YpC97V3Nj+pTHae5EZ/VtXhfZaGADxmxCchWlaT1MfXwqPLrwnvH3RiRZF1jChDxmH28ogBKlv
9MqKSOiOOMEedRBIpHbykpZevq5cUT3lXVfvIrYJKztEKuRw1Y9eXN039pRvgsnq6CVj85SSfVna
mNxse6zvnIFwzmmwv1zVO8/kW9WJDrduZTPlilS+cAeeRY29rZBd982lRmWMqh4r6sonI3YxnKhK
3BkVubGG0T2Ytl/fVYwbDcrtu6J3qLeK7Bb1x7XdmwrMPqQPVU5OHpxXFrvZ5Q3BsCPe0QgTvSfb
8DTqZ8yR2fekUxt7tj8nTOjf4ni+aybudSKw5vs4R0Y6Gk2MhRzrskT+MHOaXNyx+4LZEB/6sCT8
LpZ7fFItBwKhgl0/+zyYq8SMm1cVja9D1dkk7vBCioKUaViNnwS/unk0st/ktBI/bY9/v+G7TQXP
as/RBaghsk8zWrWBycayqvMY92e36g1b3qkqTTcNH83IiokXi0flTA28gBTyvRR1cPgaWm+Nj3ve
AQuYd3GIVnT0vhsOqiOzo7zsCU5YeF19lzimfSRvTi+RdATrweHEyJDi3XJHoQfjS/m93Z87U0MU
P3pEXN4iHWggrQAtr1vzGreyjwFt7LFiBASqXwXgFeqpnG3hxnAMEwlQ/uk73keb9f1jqYZoz358
kQxKLMzeFJs0Es06QBAHdoDdv9XpJ1OW+drImEKINpsXaVkHD4S2ZMe5e6tZH/rmsLJNP937xdgv
rbLJT2lr42anMjSw8qwsGWzapu3QADKwzKNYvMHQ4ET33S2Xy19OYnprvI4RTBd+2maHy9O7I+wv
IyJKtqw6/RcrnXeyIPfVJtCKSVh5y8hsZ8WtuYqY1NGF2owZ05lGw16BQtEXJyPrZApILTYE3dZv
v5alOWFfQfqrURIt6fhxeUDv8CIIE90qr3ocE994moWb3A518uld5mDOH3s3bB7ol8h3zJYJOcn7
qid1iBUVDhIACM4t6XvdjTOFJ6kCEr+s6de8wRqFTgOnppv799Uw+/ezwnU+l1ezYJJPW2/GVSoT
w7/3MsQzfh50h0pWwX3qo7twnfE25RZr8rZnqIEgbKkQrwR2sgnMxELzK4KXtglshmlBePPbP4YA
CdRLWKv2PMV+eWON5UtTiG2Xevar0kDEsfwqPBu28+qnQP7IlGl02N9Lh8wbqTtIf2O+tgt7VxOW
u2JtGK7JdvFemp69dR0E9tGsPQK8s9zcmIAl7lPr5HdIjKIJRstcJTdVTxpmahjWMkqiemtN43w2
vceCEdFiJCV2T0P03famcj+QuXrC+6E20zHK+YUMv3POy4rpTflODg26kwPBOLQYZnbqxOgsU5F/
+SF6GqGdQ37l53RdSMXuZJTMZXdoxHxwrs9eWctNB/lj8rlYtn0/VMMll9xgQjG4yaLsuWiuSzdt
3mOyNLYzNhDGti26leukhXF21VX4LAymd5aed1FsUWGDi0C+NxGMRFJgZ1bPhb5jjHovNJ9kbuJ4
3ZUvw8igBRwBE9GEqtXsQkyXJKO7Kc5zDVNwQFAD8eccJ85NSWquTJAODXdBNt9hBHmMUjtdkHb+
vQqeUpirWT8+xMp9r0w6ufIKTFEXcwrfw0CygsUsQFriC5Ld3WDI+9TUL4kTkHtQFs8DsdEt2+Wl
nXivruc/GilafEgo31vJ0NswoFlMg0czmOxSuzhVrvvUZyxoMmO4T+1fJ30HagP/+zcGV+IYWG25
FLJFw1IE78TL3Ew6KZAJWqBS+uaTA+0zcHJ0bKO/D9mDAEhY5mBzSNxhSD96yYPR+JfZ8HYaAxSm
R1zWdciBaXpkJ1QxUk3c0tegUJsJOX3Erhp5RzGTWBHM/KUL4xGcFlIxl3zopMKmUtlfXW9+VNVY
LUzuplbUtwYD8bZxmahTKmsNmIGLOCwrSApshaGHMLFgvrdonPRZtmQ+ULssCSeXFbyO32Ta/xbU
7b/hE/zvcd/+P3ITYpT6a+7b//4Ko3e4Lu37D3E1/J7fvYSu88tV2i4cwEEI+kEL/R8roTJ/ca7B
MRg3CIW++vn+00loe78w9+AviAGOUKbgX/3LSWj5v9iu67hg2pTj+g6JOP9G7AzouR9sBsb1g/GL
/Gn8+h/MI4mobThRSPIyb/B+NbvcslaiGqwQB80oAlA/ijfAXVaZUSZWZmVl+HSmVGSWeS8b1XUI
IWWrxKcmFoxUprbs+qdCiI62vQkz7nrD6gj/cgLDjFeCdSFTDD+eSd70jSJFx4C0x2mfNVUiL2u4
ceyd5WQr5IGK5M0OC5K6SR0Z5mu8xQVoHkFmIP7XoDT2XeY4yY2MTWlUi8GsNJb8sC2YX0FiKKZN
Q9XxZtI4wEOtWDLd1NHciXsvkV76OIsUYM1IhTSe1FB4MMCGYsJiJV2/OiPTb+uNGXY1SCTObJr5
yprSxxJ2V3uVik/zOaVWJXTMqOz55FmpPBvKHjRbgSqYV1OFYH6tG50nJJNbxouBVa5c+4VwqBbc
ufPBH8yGf+kjhLl3hdtU6QqV7dy8kvY3BKTatnb362yOjXPf2bZ95fE5pFtJ4hKjfRIp8FEa31xx
AFyBynmWBis0Mx/9YSHLIbK2uVvRi2v6ef/kkxg/rDoIdP4pdVVWHcmKS0k91tVs7RGlVdZLBChK
7VKkn8MmLXBvtOxhKVtXAGkEVFx+M6KBCa0KeNeawno5smEpV5M5ztWzX5jEfU3IxfDLCTtwQZtO
UcpMnlPf3eDBGIoXhznyuNcBGxmEL0aa+Dei9er4CdcDxD839SUBzbUloY5jI62fO8tV5auCvuKv
+sZkgs8V0MPRH+dSHoehmQH72NSPwCGMDhGxY6vgRse05JxDrZ1tK35cwz6q8Y0zYhxz/auWaApX
irovXut0ivGTK6sgTacqHfWgvCl6YiPrETUS8BF3HSIhJsAirDK+RQUDw3ObHPjHzDBkk5VJgdst
qGqi+jjxFerSGMNTpWXPDC7ltF5j4WU+C5YhxAY+1/Vsr6Ous4gpohd2n0YSDs1FAxEuZK0vivmW
FHVPfw+F4aHFdi2AZS1P2UInFXsomFJqXIUqSkJiaajaaWr40gurNkgYKucENIDMGStvfTLvnJVm
2Mnj2AoBJiqk1AdWQYb7nG5bJ65Lphpul61U4SmEEFZlR69Gy3p8n6Zl05wig3b0rUsxy9wkrWKl
0phdReea6NpQFA02+2g3MjtrPYqpM7YKdbTLZqnrIeG4zUjl7UHbstChmc5Xgx4oW/KYtNGujGaK
f11Xrb3P3JaTSgXKGJegFaqRzD5hcuBNdn/tkgOzPsWGa8GlyGaQNWqQfvjgoBJtwBA6xPP5oerf
lXDNfWIUE3b7bMDVLFXVrp2xwDLkJS34trxNUUl6aLqCpSI+cQT4XJEJFwXl9e1CQGoP/xGF+8Fj
JzPv+zrwS7b5AnxWihoMsLbna+92cnuY10S70Z9bRmUkLyMymuhQBXWqbzLPFUANe7g5NyqY3Bwe
QzlA+k6Mnnz6vg/zW7NF+UUOYCSDHM9pPjm4j0I3k/tcGmhr4BAAd7C0LOs3FJFm62FdbQeX8A+7
mJtjMjq4OX1EG/ajOdQGqxyVDIOxwPiBMKQIAiXOKQVZfp/1svR3cRb5NGdIcQMuusGbbQ4SAAYW
uvlohdcpzskt9NPsYGZ5F+17iWSSEXUPD27Nw8WSD79jABCpvPp5it/e0FxZlkz0vr69nBwcP4tK
pzQfE9FuhxZprb7LXSwFnodlrhf8+nIea5R1dsjLrIoGZd5pJ/Yj8qcyythoTs3vGb2fsTJcjxd6
V3oAnVJ6R7D5c5aJbWUBwmDV51KwFql2cR5WpsPo3+F8Xem8nBi3zkEqePHamv2El7rdStrKesyj
IER2V0BT2GYtAJkNWZhxe/Qc05mOUx8a8QawyXgFVGD74WTzXkJmHS+KxTio76pwX3K7aNRXUShs
RjMLXApj1o4Md6U/YKoNXCtb5g3TjlWZiyl5FaEGDLG0HbCn3+IQGSyzcR7YNaYfREF5rSbzffaz
jucSBAqpjUkaaRuytmZc48Y1Y2oiXe0Xx6rRz4Ds4l3sdUUiGQH18WufpjOjcLzQ5b6mm5RwYez4
Q5gto3pY3b6O2P8VXXU7sFSJ9qZhhHjeQ190d2Y3E0jfcTqijzHY5t0UY2ogd2X0NryFKT6XtU/Z
O+7II07kBkzq2N5E1KbTUqB/5JH1YwKmiwId+0HLACtZFdE4nqRniGpiqAdtD7CIIQnQMvrRYI1o
VXJKVm0c50xltMzH4BGXAQ5NIq8bfbFzMpO3cG/q7gOzGi/NRdLUIX7HagxZxPZmGI6C9yg75feQ
a2F877m1Uc96cVd5qAVnKdkBRtaU39LqdsWGv21KxMfS605ZnQlz3yZhP5N/XJXBU5EYORQOm/mn
j6lPcastutoqp7sE/SAy6D408Rwxqjgb9Cviue3ZEz/4SqH3FuOIrMZC5OTfEo5b45GNvPwEzTW/
lJT6wt0IiJgogPqAzbqqHG+6iRg1ZzwpLSuPZe24A3uEkYD5xzRS5XBLTTjonRUmpdxmg2jDYxuU
ms5MRGWdIO+1aa15Bu37is3+C/ohrQ+hyeIUMCID21v6GQuUdQgrcN2Pto/vbG6vr+DoKm8WNkGt
C7swYx9pJjHYS2lXeHw8Oo1+kc5JZW4JyZVqj8CuAyOFtRQXtVuGxbmmOZ8gomEHWJP5XVrg66Ze
3wmj8oe3CR31lzUm7niMac3d91o6U/RZN37UEWQUxShT25hSzFtEnprdpePmg3jkawnzUjS2NXzI
FE/SMspbzQYswYO0HW1cklRhU6LK2xbOKhLzyIdK4Eq7H1gh0Aki7fX1YGDOab0SayQdrZ6Mj77w
dPNBMxeVKCS1PY0ELwtn/h6UGYKU1hpIpqeArVhVuV7aN+fO86p6axoSr+kEqfacqSGZISsqNUak
BIyR8sxDFKfeGL7qjD/yyW+TbhiPzTRlVf89BmmWFxs/jbph8+93Xn/VMP3AaPmv27P/F2naPrCD
v+6qbt7rJnpP0/+1b9L3/LP5IdHz+lt/b66Ea/0iXIdceCmEK64ZnP/itDD4+MWybZd/oeifpMJQ
/K8wTyF+YRsrgO05trzSuP+zt5K/uJ7kpOD5xYZsyX+rtVJXZPb/NXDD+BbCVrYpHOmjBUE3+WOH
JRRDpGwMs0uvzSfLla8YivxgOyddtlNXvE9WjPuhTfdReSgh0LGDn9IVN9j3jHRiOLIwHa6YZ9+p
v1cur7Iav/O1qGxC5HAj1NgN1tlqpZO0v7fe9o30cLQE9DFhW+E5YWNm+FSaZg6RLNt5QwfmpUOH
9diO4NQM2fE409vVcfOma7JwzKZh+SribpHnybxrnG+D6bJeDhFgZmYKaANzvtNzAGjl4KpQ1aGd
nfsBx9GC/SKjuyRWq6ZlrNTjXF8A+ucqNKukBWJqRuD46jJ8rBVO9MZcUQH/a0Dxl4gT+9q0/vQj
d4Tp2HguJP/zM+Kktd2Zc2RKLowEn7JnAG24pvLjHAb5vnIqwQajRubi3mX44fjwsL1sQHxzFBpU
pudg5D3d6fHYNfW90uxQgqa4yfEk2R0q617UD4yboMTQ9aBTVmKVivLFt/McnDSornZ6DHF+xdn5
D/f++fcv8EeEzrXd//F7EUpLJaEc7k0pafl+vJWyMPQliwrnMnozqvb5ozXFR+KE+8KSDGkLQjqN
3dR53wF7WCK/nVv71LvdsTWQ+mPeXwaRWP39Z7rCjP78mbh+kmcJcZ/9E5/A9WK3Bx8mL0N5VhVx
19VadQMsgUg+2r35jGHqVDkwrLPp1cGIMzD3Zay+BEm/lThIZKv3vggPLjxoCrjpo8nyY5vLV9uO
kd+26e2EDTJjSPz3H1xeqSo/3CT8MJmdIG/3BH8xQPlh8kFvXDi1V6tLXOJH0NkrXkKotVE8sflH
bCOMa5fEtsgdjVMGuYyDMftoqi/dXh/C6H1Q+WeF2Zj4jiKcoMYh1FxKVT+XwRXbOeIhDVAzudaH
zl+njF2h2xEuX1XfrLHlwU6abUeJPOXlzrAR0ZstpXlDlx+M57Jr3/FcL4Pp2mPkAIhcweox6Pqz
4SODYgANvfNa6zPnUEscYGdnyN7CGDX6EKUVFV28ClvEMpPYhq316jOeVfW9UZoPONafDbP7PZD6
rx+6H9ENvOds65ofwG3AMMm21U+5xXVv9YGnwV6ycpdwEvpXhqAgMbHKH1k+LQwfDQAiUqjv4zoj
yFwpxrBmXI5rofPvfYiSZ+6nX0t/+I4MfOSFVPO10dngLzn0aErZSBZ3ViL3rEpp+lTMVj4tNmEm
mzPE2clAbFxInH2xO20YsnStXAVe/R4U8zlR3dvIcBtz5u/j0L/84tb1RvnhRrKBfDE5uw71UMVb
19HaH0ZorUEvlqH4eIiwGbc56m3WsLd1MVwQ1F4HzbATGrSdC6us1szOSwkZd7YwhKKQpCa7Op7G
snnjHuwp0zQG5EHdGEGLjad/myPx9Pd3/p9fj3xgcFiOfe3GhHR++sDwIHKIEnb84Fvc40Np4Zy7
n8s9hctDx95YuNXeNX0km1OwABh9rDPzRjGqkz7b6wEkLK7JO7QLKwfd9aKv5xtchJSVuXObewpi
UXVpzGovbHvnJfeBaZ7pwG69ejj0XksCU2IG/3AR/vQ0S74KygRhYerwfWFen/Y/XIQxCrRsC75A
3aWf7LEReDrqozHbi6Ejf5W26R3mgTftcuwgy5A07i4HJKvh0B+Q+U5XLG+OdNcKANj31lGnqGN7
/g/L0v01Vn61oNMnKi+wTtB9AaeE/slEBY8jeQDXrsvXXkuSaX2L87HaGJ44aktBzXCBxOvdWCu1
Hp2pRaWH9Kw2i3NIab3Jc4sWaqJJHZRLSnPVosPq0eNWhdxr1mJYJNkLVBsETWIr4vwh1BLreq3Y
QsC3t9zt1EdrFzmRHTtkM5X3f3+3WD8fprBYfF6PpqlcJa0/8cKmYKhVQ8d0yaT8RnzG2c99vBtT
haS1KJ0VTF6w15lANTbb0OCdGRBvvhnL8GBFSNtq493LRmctEvclbL3n2MdVwuLWYSEDImoeysPf
f2JCT358IMHicUIqARTP5M2ufppp19EY+G45i0uaTg+jFy71kGjyCeJtgtwQa82rM1bVSvWozscu
P8RBR0JJe2pdY496YuXMiAdDkMjNoMGeojKUnZkt/wefEvSb60ohBfCmn+5Y72qAGipLXIoJq0tT
MTMVTAbSoPyo7AejCvSJcgzEbEwvLYYbPuHK9qebybIZN04wb5TXbrKrI4b34cG003c9//tvt+sP
03cFe3EGeZJNxI8PVpMm+TBZpXVB3XpI0HOgJssA2I+41oWGtuAgTs6Gb1OOWjkMj6mTsA2EN4Qx
tAO8xRYR6DP7ArTG7OlqyAQLE50dzANIYa7DQCQc/uFtYP8ITfLM3z+0R7VNM2Yp/6dCqZ1iHQeZ
Ky61ZK6ECfC71XTLOCy5+7DKCoDTlYeWdu4Vn+1qtTjHZjojjeinRZFuvAwsRmV35opgi2ZYFG1x
ycHOVozEkbhMWFcaoGuJb7J9K6HbjDeqdy+q0MVyjtjwOiF5i9HE+6DEqHtVVjdB808n7vVH/8eD
h2/pQ/KjDmSYqKhlfrw0fg5byCBq4eLFJSOSCoCWFhdM4wPIizhZl1nwgIEU0lpEiIbr32M7YjlK
u0uWB59N1T3EmGrXBc6agmOLd+FgFuFNYOWHqCuPTVQfw6n8xJZ2BazOS3mNuEmwOywam8CPsBP8
bIWzmnW7bSSRKYmAxtDCL7JCOSImVyfKveEfnhzrevV+/N70eo7j2ibwTUUd/OP3ZurQK/RN9gU/
7S7j+/lj9zxwAyImQfVviyddO6g8ZASuqi32KL+tZThdyUTBeNMZXJuij9OtOPeE4aykZb8X7K3g
x9Hy9Gl05E//ivrdPzzwf74p+diUnOz5HNpK9VMj6LRVJCha7Euk5i2Wu1t80Qbex9ygKHEXmENW
gdN89G75yWjvSU3ObRNMdw6i33/4JD/X7NAnHcpeGOkYiXi/X/uMPxyWsTeK0QsS+6IDwGiy3jbe
KQNSuehDa5eKCmNOiBVsMCPKAxGfmw5hFVuDZB07d65jbcLCtv7hmf2vrqq0OLglCx3Fm+anDxUQ
WuAEfmJdehqqoM9wNeN9hLc957HAGea3q0i/mVmwSQ0U/qbB5801GPyo9p7qoX2ZZm41gVoQzTfb
qCsrh+MBEEvV8da3smJd9pAZVv/ww/zz+QggVvgOP0yfrvPn04Y2DGUcmTCXyPYuZmJIHMjp1xgC
hnGJwYB7lKMUV2jmeVPXDdYYAnr+Bx+CVsblbYBA1vF+vrcGzPeEheTWJSrMdbTKZ8aZU+QBFDU0
ZtBOrQ385zIE0EFUXzh6X3//U/htivHTM3ndRXP5hM0D81ub+IdbKqtnNU7Sti7CH0mHL8J7X017
Xfv8BztvWNvuV58REimCLVqk1irVKdPpi5+4ghM2OWNexTUBLqH2qe0tbe40+xCWuZgEyCLDfc2m
0CdzQs2+tZnd5nnONJq6eNq00fBPNc9/8YC4PKbCUdyODFt/qiAy0sNo9zn02ITLpe8/hQn4qg89
ph9V2pImUY+3QpLaYYUbnzSYllAP6ru8duFBASpaFEn9AYHv048xevb6anvT5wYb4FgnG0vU2yi0
boLOkf/wFP2p9PkPzs5ruZEly7K/MtbvURNamHX3AzQIEhSgfgmjDC3dQ379rGDVdCeBHHJmHqrK
su5NEgjhfvycvdfm0MQtcJENIAnwDP37m63CpwqTmmItIIFBy+r7WAznVtOfm1V0J+L6nm1xFuba
LyXX8dkPjuzENJ7aEzoIIvXoRIGeWOSZb6s3zJcOmZPcMdm6KWusOY1K1ARQVunlvxxj/vI7TZVu
H88a64anHxUmjHEYVQKruakd5zG8qmrrmjbWTp+qjFR4W9m1v1zcI9ImZYUNRviPX3m0giuOFWie
L9UbJTPR2cbLHmtfkCi71BH7DB9GFeyzABFO2c+GjHAYNKg/v2enlQ09SVXnsD2dsy22p+83GL02
0j+XZDa9S5b54G9liMYxGc986veZFGO/1ux1JxSbEY55FZntujG8RzMKCQMxG2AO6XZQt1XN0c7I
9XVi6x9N92C5wG7TWi7QfEwU01Kb6zYDT2HhfgkJxeUdwaPK6AdN2RkjjxyIXvFB3sNWNcLxl+Xs
5EjNheaeTg2aaZsHQPH9W1ZRxXuSVuONJHOAWRDuHKJCKsz3du2dy6Tif2OirdgCbGyiM/s2lZCR
rFLsDST12siMVFo+RtlyWSB0sxsP3I5HCyIm9WDUlz/flZPG3NfntVn8LHYUyvSj5x/3bSDiTIw3
PENLOw1uU/wXRZpi2zOmbUoJ7h1hnjO9vZR4BV0onk1m3BQVFtzWInkiGKubtE7XP38u/S/LgWXw
vLAaqKrrqEfX0Tew6rAa8LSQATnDfbewdoKRp/nWKc157ZX3olWxlQUvri0Ab5nPARYkrGMtBzdE
IZT2VVUSaaJVmzYlc9FxrgCg0fX8Si3DOqncVeqI6s7q38kDQAjv34IkGX4p+bTjBdnWTJIvScB0
sKbTZzy6wGY5UPOXxnjA/boIxbYuESOhi6knBX9+Lov8zE3CHRCtVZerDzZ8Y3ilKh6uUW5+vqgn
N3v6LLS4LNuyDabC7lTn/bHVGbivLbWTw6GpsmWgRjsmd+f2IDZ9ya0t8Qe3gXbuaNFOeDFrANE1
PukYqr4tyDmsYdX8/IG+nq4/997pAznmdM6x6XY7x29LlOu09SDaHVone8ENuOyyiSQUwn7tDUys
2nlehsCe0KEG7T6SBtBovMOjY23U3jrDd0jOSdr3uInjs6ZQSGo3jPcIE4eQ1oVdRBAYnGsm2lvd
pTbMOKHqo/c0rQ2oqc9RVmS6cumX2kPjsEFm2oM6IVlF89LntG/JsQqBZ1vBeP7zF7enu/79i1tU
1A4HgenVO33tWjI8m67L2XLCfaFN5Q7oC8LarLUv8D0ETLCT/rIw0ULqOoFTWHTAAIPGcyw0O1FA
xMwYj4KGG5qMgsm0gssM7KyY9Sb3Ts8chhScwel61EIQYVrRUs1yCCSZvK8xPbp9dqE0jFF8JAqN
Vc817vEMZyOqJybdwHS1szFjsaytPYI1nKxJeQj7ZB8j6ne6aqfZr74/vNsuISJj2J6Rd8njUj+r
EflTmk9KoAWHsJRMvzu/QeDBcR03DqbasR+LSUu/Ncv6Furt4eeLO03Tji/u1B23pjEKq4d69JjT
j4W43IzNAfC10UAEsj4G+iJu0R1EWSIlLmFh5V6+QnAWrFTMpkkMUCkZSrEKK2MRZ2a6KKIDSXLp
vOcoClHvo2ws4JVkvKlg92aJ7PM5sC+6LR4PagR8IUHywlXliqbdY1tqT6oVizndkFudci/1keam
OcxbOagP8Gcug+6yr1TaJqn+oDemjxuIdBOjgXiZPldJvJOptmd63ULg0VY9hGvRwFbC9QXfeVbl
/FeT4RuYhDhBa1yRNnduCXOg6XydUjPPamJY5hn76CLmpQoheAZGeJfjG55xDx9s9wxAIa7nBKDk
GLA0qvmFAiNhJvjFzCQfRj0gXSq/LoEYzamTIBprzmsZ5PZKjRSgxf6wqcBNGKR8QB9tsJOp47jM
emhYg7LgSXs3Cmkuh7S6yITkKJMCk0oP0G63o9psq8E8D3X9FxazeTxrQijF3HQ6i1E4qJ57tOIm
OjAh/HIZ/cb01ot5ZRKi1uKct8gWN5KhHs2HB3gTJDUhdFx1pXmIDeTmY3KZGTSGRswKbhUs7QH/
ccOjb0CzwyJEw8XeFl17Hzlbyyesa6gicGGe/Wqylpe4YFl0kX96dyFJFHPp0LtAH7fDZEfvyYDF
IlHC9XlLzFi1trsd/xeHZzlHGHoXtnB/AtxUqQu5wEQZ/UsB9vW9v685jkHgBxJeWhDTdvR99Yc2
lPZ1ZOcHK3W3kRVvK9D3VVg9smdEa1uy52fNJWFFZH4J5ZzT/b0uA/LutAaJXzxsxsDYGZ3nztyq
xLzdwJdKGM81HV+v69RVrKmvPbzOBTVYgX2CQRSKK0RgK6+2X2QBv6DS/bPUoVloF8mtJVJUW2Ne
zUP6FyR0vWUmesERUT8ikSksIfHCtQCuQJgQyYEIZxdkRkZzK2aQZLJ4ze290+gPMVKbzTAEn5Z+
yNzmziXwgY9FTGjVOxvgFftQgZ04vTLEwOLWjZjwIpzLi4RH3+zfmV9ks7Fbtg60mMxhjYJmuEpC
nwBmsJYKGQ0lrJAVlfNLTzUxGsaLG8OhHIIrzYuvlUb9pQAyTxex6W55HEihlVFBHC1ihhN2hV32
+aEv3Q+Omkqa8z3NeyfXX7yse69lvSmH8awOwYcStpg2U4qexOoRbesU0pKnP0aKx5/VF9Pt3zES
YF+Qe73IVqouikWbpS5oATl3+9Ait6y+yzFczPBpuka44yxyZTp089uJl+yd2wTfDq7KcMriFOg+
VGZ/V4HjxmBgz64b4UCUSbngXW2u3a58HwEHBT5Jv7XR/BI78XUiP3qQaT0bVKtMgMyTsZWfOjqY
trY8RE5CW5TYStU/a/Sp0A4TfIdlyBcDEs4ihATK7NtzEdEwJ5jZW+TlvnWDsy4Mnsi0pVUa1JTm
9nAXVfYlctEMl794bkbvSoVyt8qMSpvBs/jlXTxp9LNGoZo3mWSpOuLU47J7pC+tBINVHvQhPut9
/7osuockMG65brsYFEFOV90pvYC2XlTB+/WvGdpCqGUP6LJ8D1MBpWP2OlghRvi5id3k501UP11F
p4HgBLSfWpW0+7+vFmrV65y+4+LggZjXXfFqaAgztDZk10CuqUn7Ok6IDy1NNGSluWE2m8+iXp0X
7vQO+R2jcNIeVf96gFaNoQsT0ORUTHu6Wx4uanjJKXOqpL8ZmcuAxPaI9Bx+a6hr03vy/WFxuci2
alCGs/YddwxjEzCxkmj5gbb5rqPNzblgaObmSEJG27x3vmaxBqdbfWwvgc/AtHEX0CVBpcQV0kQS
3/4/LiwyAQwQCHVsXu/vFzZVMCJkbp0fWivYQde59TIY44m4LIbxOd+RxX0oq+QJosObiq4UUtwB
auN9kqhXnLoum9Kjt+gvy1yus5zmeKqsyxpreB16G60W93XleitbLbdNkP/y5n1tEUcXk6tpq8jT
mKkR3fH9swdd6SdO0VeQNsoDJuV9qUTXpXDnQw/pxwq129RG3AZYqnymf/5g5/onYE8NsHbXdoBN
YQBgjyupDYhw0urnIEpKQi8EW5/hYvysp/JFv5Mx0KRMNR+ZmyOETvAR55DtJMSxzstZd+vuI+po
CWrOiOfMxNjm19oNVnBocJp72SK63NFSuA8mv7UF+9uFk7dwS5Mk7Ybzju3A15DIv1PFPkditWrU
8uCKZGuV0flYlwf8fUBcsj2e0GsIhPjQ0me7o3ccNpcSfunCm5JqsX1aSj8soNLMOzcR+F+xDbsJ
nUpclbNc9eElhERddx18NZAayLR5g8JIXNe20aFMJZanBAQjzMyA9KmQCviumDgmmdlv7QK4dxRN
YngQIROggFPDteOqaDKKiaYCvlHINYN3baZ7wavWkaKofXSo3395aL/eku833psOK4Y7acGor45u
PKrxuPTiQRwqwyZOz7i2UjEsTJvgmM4Ol1aA2KNLBmNZypbqAX9tosRoxkN5GTdGu4aAchX7rj0b
WtumDm6eCr9F115pHB6i+Mnymb0lMqsXAK3vpNtAUU43eVrdJg5DY/qw1qItSJgiWZvoyJUjnUel
LgHMT5jMxDv4PYV7YY5w0WL3TBta5v+MvsaxfEYmTa+iAc9YRA9pU+1ozTIH8vwLR7AqeWq0bdIg
WqOc/7Chky8TW/FX3cBdyxzo0vCpf14Cvq7W8dUk9mYa93NEOVn9yzDPVBcnxkEk6Z0drMjPQyyO
TnPWGLWc9yoVUExIoxcEH7ErDpbKP48N0GA3qmBV9XqFuMkshjYAsJOyDlWdehUoHEB8m8UZQRdk
jVQF6p0Q/IgnMaxI/iliAGrMsBeWoB3dxxFIns44WE38W0/dOFl0+Wr4wRxjGi7Q6DxaJ7xCdsxp
xEEKiODwjsIJLrVKGlDm0iTTF+320kyauZsgBCIaspyPPDh5gckBNvZYDOuydK+zYLiqaIqSvjss
vIJyHOjNOg6CrTaSQBlY1W/xZl+Sl6Nbw8zY/nKo8bQfi8IAqI+9qST1Ibfam8ymXid23R0xjfRp
8QmT/UOCVw351Mlk9ew5t/GRoPyTmz3smo67NjlkheRkq1f+zDXDT5zUvxXzJw1dW6eKn7DkXwNU
NrfvV9inhZyZbsiaN/XHgBnfxVieB1Lq0AE85OiVZ75S7YEilNVLEN/2yMp/fopPaxg+Ar4/ekmo
AGzOW98/An15y+2VQbvpqTtnSCuv0VmW866gD+uqEeTiLaCWflWRniX0atVGFtRiJ7wghU8j6PiV
VmOE2k67SlyLKFM42UET/zJqtk46LXxKdABoWdGzkjF1dBq0M9lo4aQCiEPCt0Iw0rhVVa3uV5mp
TLT1eh5CNl7UtpaeBSnq/I68iynh7XNIklfe/jMvpVDMtIZirX+rQHjNRywv855St7BwihT2Cnv5
fNTEGV6FC/DImySv7kWk72oLxm7chxv2zQtMEzWMfoyyapGVc9Mql6AFrnKVElT0rrLZt40abMti
PSL+ntuestKMYc0b8Ga48V1osJEYoU8JgPkg6f3tLzf05K2dLhVCY1enXYny9+iA2DkhasmYOaZG
qG5gJWTw+I9Evl/Vsb6uMMFj9F3pabvqWmUR1vWqaZlfFNHq589xeoCnd+NatG8QMyP3Oh4J2uHo
d6EdqjfDUCxj2a/J9LUWjUNWOwUA0BJPMVaOCWOWrQFE7hWAGvCyEXKlQX9Q+umoGHfvoqWX7hpX
UqIBrlRwy6I2CIwchimaWlkEGT0PSSpdyXblxiTlKZfCf3VdoiYlYq9Yi+8ML5k7GYBtz44bAGs8
o5ZC2Kkv7GFekeVgS+VxdLnJqp89J33/CdvChKmX/6pnOd01dIfhmG6gnaB2VL+WhD+6t46RZE1p
meXBw40VUvr5YOrmcvBH0PbuFXPvvRFhoo+6oZ2n0tdnHkvw3C+pYYmmmqeiVNfCc9o5C+cql9El
XZI1rpgN3obtIGoTmIfic0XfXa3duhnsCrVW3rtYaTckWz1pdfoUV0A6Yscg5+E3Vchpe3r6goRn
uQh2pknsUWVMWGj6zy/omDhqjGT8FA5OE4x2ltveajAq3ZaWflDgjA3VT46Xc11xV62ZF4Cuu5Vi
yPMOd+svC93peRNtO/p3B9cy8qyTCTFZUggcS6c4EPCLTxhCVm8I0AzjvZemT0XVTKG29ks4gIiL
JFkRQb51YOXmZL+QvI3cREAkDrxVbtMMTbyMKB1cYMTpkJI8kJVb2lBwKkR0YJJywKreyy9v1PTm
ftvVdJerh+J02tsc7XiaoklzcOq0jABksMvSu8tUbNOgzmOIFcQW3reovxHjp+486bHRTlCU9C7s
g8t6UB4pLBbQhSbLGKnTtXuTFvqNa5Vrt6R/ifTroLQDuc7Zuh9qIL7Ouew0kO9U9X0a3w4IK9O8
vGzU29wQr2NZnQeuzzI3r2NxbTOINOzmc8AJNo9KpDhVET3nCZ7mgZZ9ZAf3uazWQ+Vf/nxR9NPp
A2JSqmVU1JOS7eSFisZAN2M9jQ4S987MThduDbdY5viMjIbukAn/hHD7jr6LvOjLeC8JEwVjWowM
HTDqKIgrZlnvZvBdh8esssh0TxhPuPwAzvwvlUPoH6AF336TlU0EpcRwnAI4hRKGItqlXOsZbWQJ
x/xw8K+IirlNImXfG2TbAtQwq/6y5CjRN9X9ZBgzk+C26JKLDkB+Ufv7xKv3ONBnQR6chWSJD9j+
EPyvK9vbEyd1nYac2PMhOOtDucHMhrw3U96rHGdDQjqIQSOyx0g+H2P+S7GtV7I8McKhsrAndaQP
xZMz/JLy+XXk2IFQ3HECbe7CTe9xvYxGplJ5oFsah5G8BvE4iuo8zqZb2NlPgfbh9846j+SV7zQY
2rXHol7xED4MZbQHIsXCO9hPrnZnxhY5S6EC3TkW736bbkCEDHMTgSCSqPPSCcCry6QEXrPye4MN
FVpoi3cTY2LzSU5EzZoAmsbs7kyPPIgJOpNvRuu1V2D5lf6NnnmXaq8+glmalW21ayc+SNQpN2Pl
vvn9ee2klzUxiZ2mgfEKTALV1JDMUpeaOdP2roheRFa/4qB68Uex6qIB3LcMKXVSLKFTK6PBJ+CH
SPBsxd0HWv3g1gbFuC8vyokJ3vOfFlzRonZEOsdjXc07m2y+OO9WVs3h0S8IQvcVf4lXV1vibndm
jZ7fxUlOfM+AoSWQdkIgFfzGsDTmnGbO8oHQJqFiizV9axE5ekMKq0Sx23QbP2b8M5BARaP+SjVr
eW2kWOX0ojyTrbblyXtLjIDkZaNkg8h6b6a37WfUNa9N4S6K1FjRoTrzGNM4L6XSLFtAbLTIb1Iz
/jBy6wpF5R7JyBP8lJ0igxvThnZvDh9DmZNslMKbUugdzb1FFCSHyKznkVDK+UCwBVjw3p3V8WJI
mCAP0HTINWJO4cf2XG/HW7fnTF7krxES8Flb2LchxsgZgUlvUcGWmxKVhkCWa+jy/Aw5jTPf29PN
pLM0uOlDrns3YSQLrLTIehurJCOYvAO6BO5cgwAQ1ZMASwvuNSs601Lxng2vPy8rR8HNrkpbBCUT
gAvaTZQxx212q+ElkW3f3qi6snaM5j4LedFpURMKEvoPzUCrIKBMBg0MxyycVTbOk1hd5Xr82TLH
5nA8q2vz0bJ5/+qGgvXnD/iV0Px9M5iO8JPDaJJjsOF+r9tHBvuNUov+hmcOGLcXPZqFfpFobs9L
3FLv7CrdxdUtjXdN5xmDrc7pM8PSgM3wAozAzis55pStjsCpNa+rvLhLggm6TibI2kwdDqFEYHVF
QZpF5K5rpQbmbsaXYH5c6FRo2iKe2nyEtCUq8uMGuMqNsWuiUMztjh8kBuPVqurJYO6AspswW44y
oosIXnpEEauq95muKPjcne5VUbDKTihHT0LzKSF8OmxciBOMd9NqorUsJ2lTKN/NoF+biW0srRG2
Gig6LC+huRWhwpKh0WTNGbzmVjlsVetCJYdjDlXXmHvRxeQNxlZVodiTEM3B42wDKvRF7baYTofs
4PrBp+8Z95rf3SvQy7CC23DUuoKje7sO6mTNA1isox5NlWml9z/f0VONAXncOv4qe5oVoDo5Oom1
Q+6qyiC5owMgzFydS2E/ZtJ8HHTkylEIENvyPtKhJAJPfypS9aIXYmM0VFQw2VZjzr/1y0c6PUt4
DkKYaQ5nuMaJUDMec0BaTtfedCTiSpwlEczrDLZqPZC0XU83OSCso+MJ1HVGOorQET1mRBj8Mkg5
cQHwPiJzJGOS4zITlRNLnW3Xaobb/AaQDBIab+FhMpIVGAQB08y5xd/UYSWB1deYE437NgsJblCA
IxvXsdCuihLg6oDsmEfuqslYxzQSq0he/eW91E6LND4oB1Q6Q1QjJx33gtAVO235oCDAzh1cwR3K
3jzCg83ZZICM1hGnPNcmdoNXJ2dRqO5GraExEbgE6VgOE2h1qvIJ8Rg06+3nG+rqJyWk51C08AlR
bHAAOTpHM3rSK1oj3U1INtAw9T/J+6ahMyOaIiamz8NCqVsbJetuesSQphmCp4BGv/Qj5YPV/Io8
yYgYtYDZHzOY80iM2YIcW1I7LHbdpoXDCUXQNpMX3RCkA3bjfcpFr2EpIpXqNzqwKsLXQ3WRmQ8Q
CrO52SQbz4QW6vaYP4t6WCSCZFC9OMfSPQu1pxLIsC04I9XGZtDx6bJp4+Q3d4oJEXIgTksRuOBC
TjlzTe/fSBWJV1FTPrGub7NLgh7YukXyqQRVhSI3OcsCUaEciHayjA+RRS4jXvGND4p4zlb4qVkF
P7/HMeCN5QBDYVxKh5Fx2OyELnKQWNGn7qVy4edEMlVEQAmD6gKPFymVRv6LFvTrnHy00E9eYADz
ro0Q4vg8r3ohkYPNwJWNcpjB6XTcwAHv+cZzkiafo5XDhQrfSpdGNqUiuOf0s1NAygAq1fvxLcUA
hEFCvdLyjFmEPNNHokKJhAFH3Os0JKmFpbHwg2pY9GRztDhryc9Q3+oiu+lisYE8sVc1fkgh84eC
kTweEXIRrco5j6Ry1Y4zDWvSTNjRZ+rVKF0InyWBe4ZjgP6mDD/6CbNEa5iQ39HayoLsRehjBQNm
a5mk3WUoxIXuMmrS2Egtn7sEoPV8TLxZV/UjbE18OjD2N6LLLuyMViTywIPwgU1onM8z5tOrxOns
RYLs8ef35eRlNniLsWcTJ464lF7d9002UwbDsYYyO4AdAS1rf6iOfOmq+s6NJehNgld//n3mic6M
X4h8VnU55yClOp5zcazu7RJyywEtW4y2h/36yQzxcBhCuchGwEZSuTWVrlmC1NrWPaFqlAjJPDDU
Z701oOWQwmbqT7XmAdd3FLnpQgKq9AiHjwex2WjfrDuSJoEEQdGlakm2JG3u0qy8skW4KtJiJw3j
ooQE0jsEvsDOKGZ+69REgWEm68aGkBS3fGpt88Mj9X0xDmoD1pxu2DCGZ7bB8Q/mwS+r/2k1Nl0W
2iao22ltnfSSAjuN4RgP6UEvxrcOKT7xqHwlCRQUBBfrjSEWtCU6MkF4IPx0lQDGABn6YXZyDxsB
cnFOBkyEeAWu+yxREP/8fOdO+6h8RBtpIO0FywPKd/SoOP2otcKR6cF3iisRQ6+M09fkemiKB5r9
e7KsXjCWhiK/VId9bWdnfp4zo1D3ZSEYYnMeVBeJ221IPPzNj8444njZN+iaapbOrJpFBLPo9+cY
wT5rVYhoR+TNCwlglk70ZB0Sw6F38ZvdlyvZdjCT0wzcD90aBrD4jBjr4KgZbtNtMjjEdKpjtVBf
6IHKZR/Xr0nQPQsCoWest3uzty8glm1SlHK82GmwCJGpjTohhxdeXN/FRNYsNfmYGETjOQNEwtzh
uF4X/SYL5HVTlQ/YgKDNSG2vW/EaoCovGsZVXkoa9HgUi/IhQ7U0N0YH67HwcTIigKvf4wXdGlJ/
shCEEJ9r1ln8nNrSCDUwd5yqGb7aS1d0T4nkb2aG0c3CiC9Z02E04PGbMbmAtIZeqoQnKNaHndrh
31S86iW2qwc75C80wRS3pr0OqE3ZIZET1HF6P5jkoDeBvrJbK8Pq0OuztjTMhVbGOfQ5oGxOA7T9
Mu/yxWCOh0zh4cPLqp7pNjExmh80TNjGg2DOm4bFA4AuzBJ6rc6a0VmC8eZY5bjXY5peRYFx3RTG
3FKfLEZxM8ulDUH6zL6XdDt8kOxzLy/eA2KvTL3IV6Gv31GbYa9Jyr3ne2/IZrU5r7fdWxh7q/xK
71R7YefdHaXvNtfGg8PwdR7a5Og5tM5VI/utM32qRpgeQx1DA444w8b/8/0xrHtZCFf1k0Pie6+m
Ua/yrn4KVUTkicJ21PZvRQ0TF/jUzI/7C81w15EEHcrEtQHzOd6UBjpqJ1bODdlQS7T0miqytduA
U0YGAXhmtkwW8+BTV7InIEbQdCp7HwU0JdCUo4jSCFYJMlBJre2imVRoTenuc65Z7lJ3wgM4jGiT
CWPNTRjPIJ0vOS8jL0EHsHClk5w34cbMuyu4OGjB9IiZsbfVvHCYqQapD9B8mf+TzUz7UPrRA2Ip
ZAmjjX8Xg0DSL2QqXtTQGEFsoxoPmvKqgwpb6OZSdzPsa3CN5q3XTu7Lt7D+LLzyKU7YLnszvfHH
gOWD6BTbXsQdt6qOugN4q49SVz8YHQ00DpQNJpx0UcvLMXWKdZ9ToStDsdWmNK0hNvp5z+unp/hA
KH7bcXrA0qYA1J4Hc+qsa5UlCLk4ybds5QSruSsCmV6IXiOuUQmwqFklkaFbvYGJFlcDDfN0ysAE
YZpPv6v2ebER7X6EDM95p/q5uVNlTkhlAA0R4I7PSzvHER3P8wZxhkV4VLggLO1NCBxzHDc2LXC1
WW2T3f7zAv23NZAxF5gWlmmO9sbR8Wr0oz5G0h8cQProgI0j5J9EiWpgITOzehnckFVj5E8NLPyy
SkPC8boPyww+gqC8Kn39Ms3hAAp2YPNsUAlLR2G7sPoE8VtA61qrJg/be+eSnJ6iUmw1eqOY7gAP
qNdGqecbqIf0MNzXn7+YZp2c0gzIM5ME6asrbB87wGI4DLjXTMzzALV45CAWFO0+i5HFWaZ0tkWj
zmA4tEsM5uMi08VNKIgkbcVwaxYTZQJw8FySSjXzhuLaCWFcOwK0s0LbAEr+wROg/eHRypkVk4hX
5+dVpCdnVTZqu6VVRMpZjPp7ZuLWq4ox3DVV22JDanem2Trkt9GAQ2+4RQfnzgZkHEtpdORStARy
WRbeEfvWQQM2c9QalIzdNZtoSqYLbNjAdz09ibXbGPd17X3g80FXT0/Vz0V9lj3LNuFYoIb+UhDf
buZEyHW6+dg3SMfJPUXIy3iX12t4AEHII0d9vPDC56wJiGQS6tK3iPO0QBzGgFVXY1KsWA+vs/Cz
bV80LtjKU5Oasy6eUocLp0ITTVShYVTRlEVkuEtL9s28DnJrCTD81fDVhR6ch5Lhfdo6y27AiUpr
lZgtX11bTYNcbyBUrSJEhoRfuShj6y2CvcnAhuyP1r9Xi/7Vh1EAdwNtSDO6F/UAuIGUzykrDO+v
N3XNAo8WtZ7oswgkykxPbj0n8ed17y3bEQ1WmsoPP8Ut7Gg6+s983qDJNPUgXKFOhXzdXEa57y1U
9PzrtG30TQ3D14B+QmKPgwikI3pE0+IlpPBndtYpaQNzRs0DeFa1V+prMxJDBNYuAZjXfBS9shN5
35yZtR0C3UKUVQwkiA4uzHdtvAXs3azhlbMvGw4y6b7/5cX+S3E4gZdUvBmTBP/Ee4j2v+2YQIaH
xvXrGRaBS1ivAF5G5Z6gPqZ8migXTie2yBQWblsvO8W91UdQjGaWbw2zeIDRhMa7Tj45kX/GofbL
9PrLkfHtCPc1W7dZfmjUnTYv2OtFUrkOL2gKM4ekQl4DlBBkjqpeiz9tMIk9YwTQ+t06YOFFvsn2
4FdAk7xrJX7xp/wZP7QvpHAenbxZp7zjWm40s9a5UN381TXKKzazcSbYC8pLp1XOqUjwCtoAyilW
lPEh0aINtNytNGhtN/a5T49V0Zzbki6dp5OWNf04e5hySZIPO7MYVPce8T3da2+Nr30A4MxJdrnp
Ui4SbMwL8ZqbGQ4tII4i+Zi0nDNTmY7xEnEjmg4eyGn4Sq5rtiQl6Sq1FCp2Bo/LRunfC68HceGd
BZLnCKxvufB7+dLHPhLixH/zq8lEbrMrOZLTvhzrcOVX4R3C9suxI3DB8fqeULp0rg9jjaN1VpvJ
Lzq5U9EBtw1snuXg7cHzc7yu0nHyXV1hx3Dzdheb+RJ8Ml/B6TYtpA0nNl7IVlyTNvVM3McTVayg
9RFXZKvAFECLy8EknlKkMxX9TlUZ9FDViMZGRekRmeedwtAF9Ju5aKX7JsIpEXwZZsWKU+cihX+f
GrCsCrJAIC56C10WYHiZGQF5mwOwfR1ogkeWesfBgfuVzWJnXsgpSo8ZuGa22JTjZgk9dalXUpAi
RrAdKfYbQu++NqD/+Y1AI77ozm8FoztsKfLoj//5f6LCTT/kz7/0rx+6eJEv//nvf/xhyaBaDtfN
Rz3cfIgmlf8bJj39m/+3//B/fHz9lNuh/PiPf3srmlxOPw3M5zckNl7NPzbY6ef/6+/tXzL+3qF5
/47Q/vr3/8l5g4ftQspmCMtoAHPgdDzvPoT8j3/TtX+4oNVoUE62SHps/JN/cd50/R+4V8DzMA/n
oMVg/L9Ab+4/+CNOSpYvjV4+68P/E0T72yEPNZ+BGdVC7Wva2ME150hMZCJIVQel8WZ21W7ixIUi
4f/WjPrLr2CxdRxASeZk6ftewKN0Vwy9zjxcOBlnGq1QhAJNTbevJQQWpgUmQ9ZfmtDfezBfX4uh
vYaxkadW5fzw/Xc2VPF1KqbRVdSukCZvmQDNFMIv854dRr/642Zf/XNR/pNxNlWB/71U/+u30V5m
N6HfrX/R9P6QZ5gjOgGyjlxmusXCD+l7lA/CyS4YG/zyvf7+m7Dysb5MOp2jhkHVRePgRRzBx+pi
lDuSUVaBZP8ym19+0V8uICZPG082mHf8akeHf7BDY1GGPBdmlR9yw3lNTX2uewlhPuqGwKGLn6/g
9Ax8u4L0P8yJR6CqBmW2O33vP67gWAdm1aiUH51+rZn9yknDZUtZombqHOTZir7rz7/we8+MW2ai
C0dJy0tEwwzeyvdfOETpCPUKA0ODgN13HlQ21+jXx/D0a019J7YDtEw6vuejq1gW9Nm0krGY59xR
Z8/srEjoG9fnXiuvUnnnBR8/f62T24aKC27vtGqYloFO+/vXUlkl/SijDtfcduEa13WFpwCnkkMC
kgb4+uffNj1t3+/aZLRCRuFhxkBAdnTXhC5F1Q0cV3uV/YtYIyQl/9wnvm0Tf75aRy2yrxuF6Bza
EF/HRYJz9MS7oV5E4KTwTHe0hxKiMTQvI8NLeUjH8ibrml0+KWFbU12POQeDmDge7TaEkJ2P1WVq
sv8N7cKpOUXgVkjSx58vwckLybdGsDshF9C72s7Rx1OQ44ow4BIENbmvDVEaWUMJq29ADix//lV/
ube2RlgQFasG1+SrpP3jHZHs51ExZeGFaPBKBqY6/aikLm4iwTk8UdY//7q/3VzQGHhtYElMlLjv
j5IRipbXFSN4QDMNu9ZC09tfnp/Ti8e7Z9N5ZEzIhvblqP/jGyEvSCiVQqbGunYZOPp5HDW3BJRt
CZT75dt8vWrfn9XpdzHEAvNHp/zYv1CltT+MMuLoowzDigTsj8xBKq1EgKlE8r+oO68du5GsS7/K
vAAb9Ob2kDz+pHfSDaE0ojdBMuiefj5WNXqUKo2EHszNXw00CsiSmIeHjNix91rfGuuQEcbjkKJq
SvTqw64sdfv7+6l97qeuTzKnaP6no7NEwPtXr+GHT1vrXlrojYbbMGmflk5/i0UFjUPkOJLL7EMj
UJkRGbrp8mtj9wy8srq4+/3v8M/1iCEeLB9SM9a31lh//uOvYGpm3k3c8LyjkW8LVKqTS4yiepUX
iFZWIjcU7KffX/SfS63jMH81VVrcrPA/f8tgNvWxglqCCUh9dGLlu+ZGV4MYmz8sFf98P+ijMzzl
DUHAylD884czE48kjp5X0azfZ9LBC5vwHsRZaBXGuvnDy/irb5OyDVIrSi9jlS5+vpqWyLxo1NVE
WNVofyzzlV7+6JsDQnaS4j66SN81avYyaOaLVxkXjH7739/XX31e7ihHDI6xKCd/+g1sJZdTO2Gr
GQTQ/kS86jp57q5UBbnw9nPVoYX5/RV/8b7y0DAP4FzDuuD8dIfpVumKTe4op2NUfo1XXTuN9k2V
41vWRN0fvs5f3WF3pSBTF/ylpvlpaa2WjKMayQEcIbezcTLdxd4QdH2vRzi1TLqE2hT2mRnI3H0s
Ev3h95/1F0+ti1kWpz4GTLbUn+5uJXTmFzQONk3y2tigYat7VpU/LIC/vAjnRd3TNJaHn99HI1Y1
skoce9MBJBOo9alCqrT9f7jKCvDCrMlMkqbf50dV0calH9U1ldq7md2TVX7U0Z8Wt/Xv+Ly8rvKn
ddy5og3gp32+RqYtLeSKv/pH+VmX9iqqTHaD/U2xLp2db0xNAkele+8xFvz9N/XPRY1LAz3CusGz
AvTx86XrhDq1r3C09LPOaXneNMu77D2ML+8NmZNy+v776322567rONez0QXrHJ6YS/y0iLrzYHZ9
ZrOIUliNyhwMRrQbtNdOgeeRzqGwta1wxN3vr/qL14Elm4Mg2rJ1zPuPj6kZoFAEvdFZFcBnxyd9
ti8ytn1SvLYOPRQCQF/1Mj1GSw41Ov/DgvfPR5XLs66CTFprvZ/fhwifFBBQWkhT9tjj+u7i14Qs
yt9/yF/dWtZwe/X3skH+/D7Yqw6raniKrPZInFPggqKds3cgA0FZZEyiUh+Ixx9ej188P1xvPexw
Zw08gp+fn0KODo6l2kEF5l4Msjvs5egUORLl8SpKGTCkfzKC/qIYAdPO0sZBB4Mq9cDnS3ZFMebd
WtT2MSp3Or+MRx/bkajzqAiL0btG0OSbRnKcqV1/f4vXF/Hzi+qtxDUWVj4v3J+fXlTCGwgJkWQw
p6V1U6bCoNXmdH+4pb+8CLIghnbQygFsff58dlxGsl1PV2mJESpdym9J3v0B9vDPB5LTNrlksHVW
7dvP4+ky9iY2Zzbg1EztIxptQry10VLCSBrpf13CrNfiEfFol7g4Aj5/HjoWWgk1e02uROBd2aLD
9++I27hPSWv//Rf0z22dT7QOO3W2dR7Jn+6dl8WVocUtYxgrvbUW806NvYKu/bIjlfK7LZc/6VV+
6oWvC9rnK66F6w9VIUT9Zh7qBj6FXeRhzroH7rhxogPWTlCuddpTLy9FWMlo2Sq2k35Tmrnfk0TG
UFxfZaMWyB7CSABtiYghOMObBwZB6cMoBu3t97fnV+8OTF8IkJR67Gk/l5N1HFutKwTo4zR+d/t4
O6FL2tC0f8OoctTyXAQ55PWNzQCOOK/n319eN9d388cXaG2ZofDlC0LayIbz891SscBUs/owD0OH
PBAkAZ1eYEIWWJMSDX/8fa6thJY02s9IflEpt73dMCMwOBHLUmrXmoaC1PUp0TXzhr2xYsOEuyC/
L8LQU29bdLSWx40mSZ5/nDVDtg3JCmBawbIn0mSOM/EPkl2eopEEeSvyYj2/z6xuQGg2V3JIFjRp
Q2X3X3tGR/Mc4lkr1S9OIU2G+04hjPqJ4cq0XA1jmbfiQGaCVYoXPemEMm2cZZrNelf0bQs2sDaS
GJlYgzpoWjZxUyyasVGqIieJlqNhWRvb1Mwz60M48G02DAC0QmzbhBnBAN68ESZxVDqOC4S59YQ9
d6s1ZMRs26GX87wv0Bql9CpK3StBrPdaoZ2TdUBPuEMtvWXx3ZpiNIAs08gvXmw05lufjplza6rJ
ap/wspQEno1oaepf5xn20teeeXa1VYa6Rl44x4o53jTZNHgelkNs0oyKk9zUXoeRdHsyKcG6/aUL
JULifaDjNF31hkz0k0OaNz8gKK+cg4yjE7VFRHwCyXMD4zSaDsTREgJaG9Ek752uJ/gmnos5avyk
XKos8jEL6TqDFMXsUfwPjr1cRwT9oaQi7ikCdVVHrnYwbCUtnkYGCymdLyM1Co2JQOISOq3kTWcR
uEsnSfqqFEtzL5jMgTSvFiDrKyjCdJyvhg3Vl4xrSUAqGCgt6sDgWRx4hb5pNQaOr2TQTeWWMbdi
I0pA6bzmSWHOeLNHsr8e5NA2EN373uOB2JSMBoqryknsAhP7nMflqU3x4J3qorTqS++mFsKBXJbx
FawAo7vIinsMH0ctNYEZ0s3TijtV196TIKF4uXGHVfuOWlDRrwf0Eu5OmBkC0b7L+pJhSGSUZxK5
s/KkqiJXbuI4akVxaFB3jt9mfpHuYsMpiplq0A3az+VC9jGqR5h6qhLV1odRZ/hvUH63/fK9QH1X
MZuKiZ2V1MMBgjSv/qAPn0Yvgy674lWtAFyVG3yjDX4QSbbg9KHIckkCODnEsKPGj7Jw5gltTo5A
4HmFJssE3muOfEN1lZzcGvFUuiHQdGoI6tDmmrFtEptWYBg1IWW9kS6hEHQAfTCEwJU2zagkqKEb
1WrLL0otrETOoVnYXgySqkQojSaOXEf3VenMSsSHsSLoJcViNNF5wkLiewLI13xviz6hm3pSO2N0
dGAuTSwSnxhw3v+N0pEBj15Ill3zLESeprdyjQ3+SkxQmxML7va2c1jgHjPNs6VGlhKjV41pbA6O
CIES0ctMbLXY28/OKNMthmeLxD4U3dZT07rTfZS6sOxAYvXpDemF+qxtELGNquUnUDyHhuRnO8Gd
qZUIMol1S5EJPbcqs9jv1LaziwrK1Z0WPh/6XO27Muh4nYim5g/5jjLlnNqtdkrNbVWjG23h1Bhq
8qCPvL1KlumokGXXF8pGa5ibvuueghXVL5kcj7dDker1M43CelgIkiDk60Er6t6uLzUmEz3aU+m5
5Yed5b2eYEJP0uEwumY03gEOs1rClmYtvSXjqZpXfXpRdzzFnSbPma0q6HvEogzXZeGU0bFrBdGd
m8QQFf3+TPH6YffXTvNfTch+HYn043jsf9IQjXJszYn9vycn3ff/i/CkPv00evv3n/p7mEZ697/o
PmBn5Jy5ejM9tt+/p2nElP6Lfsw6GcPfss4sjP+M0zT3X2utYMBUWnU8mkcx+e9MWn6kctZYSbC4
FYDyuf/NOO1zUWpZrk0Gk8lEjdIasqG6/vyHUor27cSi5Bi8/qBJrSKYsPQY8g+KX+PzOenfl0GU
qaPKZ77grj//4TJpY6ChZLYQaLAQRiQB+XKLDWeLFhopN0u7XWwHdiYQkzs39XxOyH5e7pf+ALyT
g4Wya+l9GhKqH5Lv6lAPb0t2ttfkBuIiYqyDNeIkCw4aipKmhOkmbpNBbrrFDGOtpbmtbJ3JWYks
G12oe3fwWEv/NF74xc1cp3fU3cCemGX8VAkrrZNPrCFGAJ1lMxoXhh68jx8/PGE3fxduPw4YqN4+
FXR/3UwWHrqThkkHg8bh55sZa1GiwyzgZuppyVidBuKCdadp1WHPVDxj6W4LS4TJoD2JyXoV0r4G
U1v5rqEiXruT8x0moEe3dPweBbT9IevvmfvIshkYQKUcd/KTQeeuP4uYr2JIWBO3em1ti9YGcGlQ
WkUn2b8u4mFA0cSmzJHmdRlvexs4DYxBKpfNKKGx6eaGpdx3ZfGX0AmWh6/ma3QHZgT6/zItj7Qd
r1R1DJYFEWHzNgwG/qvFt+EerSn0q3EycvxZkuOt3qtQmDQcgC4aM2uGPosmEaZdgKZzVzLqA4WE
PchWe1/VYwQK33NyhhxI9E5DLk4JI1S3QqW8FTNCQSKSBh1EoYK/Z+CwkHgbpaEMVz+01QTWO+jN
i+OSE9qKgtA1w9WNz2E/UMvbEUtthycsKYOccMkO9z7FFiAdYvzk49L1K5hy13kf7GH7lsSiQje2
wEC2YoBcXl8KmBdCKOEyXMzlw54QWqGAKjLMj0lzsvoy1G5F0oUGlmdviA4AinyCWgP8pUHPdzMk
mLMhHRiy8EfB3XaQn1BiNma/c21lO3oFAZvNqdY/qDCxwYKbVV6XwT0N8eI7Zsf0YEEVuVEMd6Mh
J67LKrTnJ/eV3JoAeM0MTXuNA4QtumeAdyhN2gyTuCTpy1JyP9uvDl8wpP0AYmm41LuuZc7TKUfB
C657sFGWzao+dd34RODp2ZjvjEnbWhRA2TIcEPffYYQ7DbNO23sFxiQ+mjjKgLfU1vDrM3pUv5bs
VDlTyNR9zuWtpWGQ4PKzHYx8xAXgpWa2W9okaMiM42SvSKNHpIobspavjLZ6qWpMGhAvcO75yqJd
G0YcTAbuOSSdDoYXBtOE3BMbnymAprsDESWbasftOOCE71PvMiCDq4Y1BzQmZr5Ivw46hjnA/jL0
NJLLIjj0v3+7f7mErENsTtM0CX8W2C9l2zQasUHkdhc+XA808xuqij8c2X/yb/17CcFP7rLLYMhz
fjoTZjEYRa9mpVK7ONTTe7WDxbJ1kYvSYyaLg2Uhe0ljCryVkaRQTSd+VzNc9x6yMUzs6Q+/0C/2
B5zt/+f3+am/BE8yRdPL/pDPl2kkFKH+XnqnnlOxUnq7xgNsJ/9eR/9/lyuXFAtQV3/v/xLy/Efl
81ko9D+pqKET+8Mj+Q9l0J5w8m/t/CkDcv0Tf5czyHwAwdHj0cG0uyAJ2Jv+rmY0+18wud31Hwv/
BdKh/xQzpvsvTGg2fkGdcRdFBn/dv4sZkxTItYWpGi7dI2QA/1UxQ9bu2tj6odnBpJA2x1pR8W+Q
239mDcXEj6Jhc4RfQOvbzI3RnNTCemEjvZSNwKNgkriNMFu6hETpPSf4SdTbIpUnpc5hU4E6DLIo
P+J5wIFllw3rOfuicN0btY7aba5C0FCvRKXtsimewgrz42xJ1S8EDjsYQvrGjKPBJ5krdGvU8uYM
pECFHxjWPUlpgv9AU5InDudl0DkkVusowVneM2S2oHs8yn/S0h1woEzJNn05o+9ddHGIlynGGqvt
pxr1eTtDdzDmAdwIpxk3j9hzQ2FJ5anpzGM1EgSfJlQAHsk/HUiUyEDiO4wp5jRNn0hPtoivyGGv
pMpwn06PkSkD8n7jcDC8RzVmQdYrsqQw6y+C+KaJY3nioHx26FiZBS7HudGUHa2rPlChNhD6k35N
R+eck3l2YkqEf/6VlqF2tCN67r0yEs01O8dalMl+kuMXd7ltlSE6j64R1itegeUwCSOntDZzXn0p
lnHvJvkH07QHY5ybDUnj35yiXJ0bTJzQcCrl9OE67JkztwMa2zd42UrgWd73SKuveAxBTdTM5ZE5
BTlMPJV8MioBIsm6SWZBg8Nksd8KI4vCqASDElnVESMCBjC+7bk6IYq06USAjYU4QCM/OWpNFzaC
GtUjZ3xDSG66Qb1yi+N2i8sZ8qjFebAWbKUZavTJdQ7pmA6IgeBM5a5Ea8H5fSmhxaAyRf+ZOLfs
3tSJ8/Bs2BBoF+GdY3IJIDZ1CSAWNw0wghEK4GIizK3C7+fxtWqN70iTIAS0yWNf6C9a9EVC49WU
4i0zMPryZvQhfN9wjvTet6BbKeXR63e61UxbWxJvNXimLzQ28aznQDiM9pOnjI+4jW/6Jn8AmkP1
PImSvbjeOZPxtYCPAIXIYStU21C3cwZJOjL6tsddK4vs7MkBdkXCLNfEVjS1AxaU6Tmt3OFQDcQ1
t8kHw2S6PddAEtJtRAD5SuyffDYhg2/UANFhPTZmXpzbQWAb2Xb5jS4JAmnfafCBSYTXEpixDu4W
VSmHLXM328MlN7/oaqsHJHAcG7W2fMQtoVHAXIytEXgielBO53jGY+25IC4YLV1HXCQWl61Ghog/
92IPV9NvphGSUnGDO9MOSEmkpPYsv9Qr6jsR7yzl3YvEcsq6tWPSqm0gY/FUwe3dltpAE9pZlK1O
ggpYDjUg80gP0gkEgKYTkO4kDgkhA3sq4e/+Uqal3yzuR5Ere9FHxCl6ottAbtIhxC1jUDhas51j
WgcLqGbLy++jrHFBZKrZrhCQx9yZsCC8if4wkrllz8DMyRDkuPhk0hM99B04WdqD4djBQADdd9tP
FQQiCDHLyjJlzuIXOdWvhUXJ99zkidGZBqCz+lYoxZcxhuUF4DjdJJPzDVtBILPkmaD3OqylxVfu
mNeRhRkukeXWy0ENJ5XEHpICsGgS7vL6eOMRDHTIOVumRoLg7iuHet83ZkWhogwWC5Gzlu0wYBTB
MFTAIcec8xtkBl8O62rWbDRBE6pC5c/TSd+cXjQ5r+1XI9JM32jmJtRwkLU6sU6z5FjTwgbf5HnX
BqNiP0JWOuVU3NOgZH4aaYIatEFQEe8Bvb3MVWoxIIOlaJXuLtLjhW+zxhXADI8wp+bUg+Cd1EIS
XoVPYJhveoe+Zz48Ercrt0LpLeAcr0sOYijtGIhNtXhPpRa2lXNjqcUXJ1EOHoHnZ1eYBygrBjwR
0nyTwbN3dAdcH8lYvCcp5FGaWPNKguy3AGOK8HbthfrWBB7VyDXFr2mOIfF5iCVrAFSxatMYuJJn
/VYUcHcyb8bLRPx4q6SPRil2cQX4z03byV8qkOEFOHxe0piTlavTRDwbGgnkhaMwEHXeItchRbOn
Zefsld4GMmAhJHIwUG+y2v3wFjADuvUule6S9qDHOqJXFnlknopJ17KEn6sFfeLhquklZ7yobn1F
702s/2DMNPcE24nRtjWRWmant7kh0l3q+rwuLy4DoRCTOltEXNzUOuuCYWG88iz9hWxlC+/CElYu
zgBldPKdVru3GOrgrw92KI2qxqCS7IrJvp8b7AICPrImJirF+cWsSN3p5PsUkS44ul8KZRlCV6N8
1MHgJZmEaR4lx9bguckjTpHaGjVeOanqo7IjtPfezWQcDBwIN10FNEva6bqcFIFomzt9Hmlschpd
X+EC+SAsenSzrcoTO5VPrt2/xxaHBM8pCdR13mYNk3jEaHsj11y0CBmc7OKtMtKDczMOgRKuksee
Xkwx5UKHm7NRrD2OgL2Kn8onFjSF1dNdUA8OIIXSd1Q1YY+yI0QbMazPMPycgsXRil7iJQ3nMj6m
TX6r81VuGjGcq7pCH5Z52B9hT5KPfWz7yNgrBYojhURXXStGbuBwZHdKwri2I99mjZVluq9KdlnL
lqRNYt/kiD2WflzRqXfHaOsm/Zk+772yGB+ek2EaI38rai9x276YbqNsVJ0nMff6O6Fw39QmsKz2
eqRO4C0otl6SEt5MBLTrVQFCj4hwwwtyJM6cKiTdvIPIPrlfWxs0UlwMdJGLBMSOd+3ElEzLNBkB
nNnDkM9hGhF6kZXRpkV3E4xNRnxo1X5hOfDHIQ1LWz10Uqwu8FVy3PZ3XYzZ1mQQoscQMaPhEEHb
hrvnPDkgKje1au/qRCcBcl4sqIEpopCm9WV3N4zxsE1GLcKIPxEEXcx+LgUnyZojkqXc0FVn/W+1
Yyahd6MqO6qEtYYYS2jrp3fl7C1+1l0EZ/INpiiHTkFYwIENHGsA7c6C7NgEe/dFdC8WIEL4a1ty
iE0Y9lOYR8qhcmudAWt7bY3ds6eUgKw4cHfueDuj32qWLKAepj/Qt2clWu5wMm+THphKKq23Gk6R
cOUmj4DvepF7ES45DF75VS+ya60rJpJPrbNCE5p+EIAMOOrb2upYEC1lV7Gm+wCdjq5ZYcHN65MZ
3Zlsy5j8hgYHc++TZ4exqE7xUJXKxVv0AybbsF/ml0pl+qzSVQ/M9U6My6qDis6OzZ2FT9H52Vzg
VtJpzGUIjdtDzYCeaqk1fEz2QBA5AJrag7BT91JF9d6Yk/F6Ub6arFS+G8dPriwPjbAXCg5ZYox2
oVnU52nwE0MqgKLI/Ig7nt/uztP8ChxEYFrRR2508NdZQzzh+paynYboy6zyO8+NcqwZfaCKQ6I7
TUwrPK25j8YUF9u3qkQ41xk0SNayJrOzqyopdm3uBFljZAwyi82iQYqKiUQk7KT/7ultaNOoZyqm
+koz0dixXynBqFoT+Jujxtm71ribzEZH3TtP0QMMAFhQgEUWI9tOqr7vnPlZVUn8JvDnikUSkEXL
LEIUzspkqh7qb15hfEDaWvZe6pDe17PjlOWO2n2bRfa900hmvr0aQax192nOqNUtiS1wMMlktnLu
u9beJ2r9YoCE7gy47UPDex/X2ZunN+RhJF8Z6Rk+hRQFNCl7xkTPZpLdg1GXX0Ck4XSl2cR5Rw+k
gbNuaSAIGWMH3/lFxXiH3yvfqA0+SLI93/Jq3TOboB4BadFeARS33Cd9jfPLXd5JHizI7yBadqcS
ieyLBgZ6vyJbSamAka92F2OKTl3XwSbqyuMAwI+chhyrUZ8GXWR9TGU5nQ0eoEM3si1204YQLL8r
LMY3BUuDUr+5sfpucaYMk6wZt0Do2In4z+ZIhhqutaBLSVHOgdnUWGRr5P/+WCZFqNmvNhBBbiPN
I1ORu9zE3NuUgl2ozsljoJbVZxqAPU52GBM0sFWdfEAyq8D4QGAzAoY1mm8rZRpqTnKuYQ7tUUes
gTncJmkqu1R25SmZTpEzGDu9G08xxBpuqwUNKgOqoz9kmEnDTMNQIVHEwip08gCh4TdrrqmuBfVi
U41+pmqBGN1ng8rXSuObUcFEgmZig4dFm6zvZQkHETN6oXvH2dbxbUHPCqwSBh2O/+uOb2Gjr/83
FuWIZX3cNu74HilmQ4M9ukRqTnpCx82TwjlEsBgDiDY4LxY/slMzLJnO+4CveGr68wwKekwtepau
B69aTycfl22IFusWvfA9I7BxwzSUvnPv3LvmdJOI8jEfPW2rLePBtVdGoXqeFg/kZ0yi+5B3+6IE
yuM1Z73ELWBal6xRHjqnuq6XFECI620ifw2C2WhJSZJQE+3L3M6CTvJuWGl6tgbw1dY7Xnp7g135
vaOW8F1nuWfeEmads804Irb2+MbBl3U6rx8W19C2dh69tqPzipTBxpDqPI6siKSK9BzbCnqSnLon
j36AJDVvX+iJ4vfZyRLdeYSdtifUFh++WWUHNECsl2rdQfOVMpjjPuB0qkMBjGibpmLr8fk2jWUP
20yPSyrdYmu0gxHqs+76bWmx6xlnt5HO1iQiJOym1J+a4YYAlKu2bSyMvrYVjgJI/VxCoXcoRBTG
stjo9IDuza2W01DzunaBGr6rBjYeJWkKf64WHqtKQ8wFnazO4q9SJ1qmGkcOFWMWJJ2E4T8PX/TK
e42fDWM0qNuTNKgj8ULECfuRPd7inCbGBiufV87DYdI5TFTjQiCUapT+Mqkn5hcDQFLgK31uSS7I
E1Flw62+mEW4JHcpyR6ABoAezJtFt5G1vfDAX9Q0fjKNae+m8rqbh30xnMjs3SV5cWlrgAK8Hsmd
TlQ9kPF0W5Hv0RG0t0Z89LXP+ndnzNc4noRBHAtHjG4KVWkQI+ft28naXw5mjgm4stXtvESHTlNu
hDKEixxuR4JSO/seytAFjcMltlZRU+im8V2RA8j0TAbyTNYPy5hs2/roqjR04HggBsghvNvdpY29
hzIbCdBNgs5gXy3r5EWd6tcIu3Zd5/jWDZoECmchevqF7yoeMxvX2GnRIdOn65E8AVQZvJWhqguf
ELJQ4KXyJv1rTx4BvD48h8Z0KmLnVGf2d4/a1lzKUEzyBPHztpL5UWmK4zAOh5zt0KAmXDzCtmYI
xdFd4ygvQhrXsug+qAKvLKc6xY57g4+SRlNePqFkuKTjxTOGg25EnHCTnaIqt6I5GeyDqBTOrHGo
WBvY9bG6XFvOuHpgozfTW/bIT9hWiVvP4oNg4w+KqdsiIDBVeRrK8k6o4mTFAjbdFH8ra+dZM5Nb
BvwPLfXvko37xuSEaa6R0bOrqBubMzLa0WQZT4gvTyspOW9PibZD0o8LGioPOVrYsE3KI4i7qL7Z
/1rdxmSqEB5VxiVePjXa1mZlbrEe2aHFXKXq8moj+TdK6oz41DHb11N+B4mJqLlgduYzNDFjWQN3
OIA7dX+kqf6YxSiLor7mYMC2BdU5jUCt8xi1pfJK7NT7qLOf2g19AxQ+4WK/y844E9FyTkYPuQ96
o1aW57HSA6HGhu/qJL2Y+tGK9K8TN7+uHM67umQXnrdJ4WzxuH44g3tYiuo09FhpuapIotfBK78v
Kg0cB8uLqvArW2IuNyZhjXeVlmf8zYRU1/2p6UHC64r2ZOcndTaScNLci90xxtCpoILIjnYloR0D
URlF7rzBR73SKuXAwW0b2e6AIMr8omrVwZLegahqdDePk4l/CLraBshhaJD0MSfLDS7H/WimOl0B
Jci659iKORXBfVVceN3jkO0V07jkysdSvLjJXW7Y4aA7z45HiG1aDYGCmY9zhI2wJU1ZglT3Xm/o
TA7G7eqauAhdhJkrnyY7Ps/2TTk0Z2Lm0jBFEHgsrN0EPdbv3fJpiYDgoX8BcMChMKvKoCRzOdHa
2jc4ZakzZGAmQrFX3eq58jR0gTXsxNzcuGUcbbra0Pc9DaXUVL970mYtFtZzW3hOWOJhqHHnckah
EQRJzAvc6UVyGtbcjlN5waBabUckZ3NX+iS2UnFWzR4BS7uNF+pPzonbPCN9N2dh6zSPyS31dS3s
XcezhhY2GIQcfLuGJrZM2kGnONh4rQPhf90KDHGlNBo3mPMck6lnW1j7iZIgqLvxrinlttZoF3X1
PHzNo2+13ce4IZ3bzkjJ0xOkZQ6cT7qCaoy2TtGvvNxbbCN1qBd6FWTDt3yyJgT4ORlLRM0bhUQ1
R4xl1iJho6gpfWMCvlN6V5Xk8BlZ32mhnNSypN3b9W+tzWsWE3gC9oTeUA0xwZtwmrGPOYEEFRow
O+uDeq6wvE+MciMZv9pLR1s9rWkS8fXjJOFXg8wJdaV513IM6LRuQadYoYRWsXgs8TeF0sVBWmXf
MqO7sW3OALnx0Kx4Y4rmJCi9uT2IzHmOq3m8qOx0wuI0lMbWdQeF58RZz2x0zvKWj7jmitzwdUMH
QCeb8WK5AGZVZHybuNTLfdJiW+PruCI07soqSrRJGGp2gDkCK3ZmMloGsh8tovcGTZuvNWF5+06d
3lN6cvEism3bsRO3Vv+KMN7BEWjRSuqat6KTxi6NyPJbxLGj2L5pBl5eWQA7a9PXGmSGP6D3DvTM
e4fcvBVaMMJDIFmeNUOxOdS59InGImqvFJPquYSOlunUtR2I4lnVHrqOlYvIjmNduXmg2gPZvXlP
MFJq+n3KC7KgkgM5wh5idVPERJabarXkWRcpC1gVxYhqiY7OK8PbiCjSwqwKIzu7UKF9z4b1CA3f
JIgrGnlRNC6kEs4OgGzQuUYRlSH9ar4jjrU5DYqdKG1EZflICZS2QVPTNBlzuv+TCrU50Y0iRLdp
+5FLkWsMj3WemLcKD3iziJM5x1eKg16Rz47uM1cVn8aqX9k0hhS6MrvRYI8QzbBTegaooif4xi3J
FOk1cg1j+1tspbvBi2bgzs03YGo+vC8cCUg/AQSaH3JNiWmWeGExTxh81DokHH0Jidp5qJk4kwbS
zJt+GIqNrqthPdNq6OwkQN4yB7KQaLTiN0F8Q2jY/dYTHGS7CKpKCoCwc6dXsJH8yTiXaJNV6acm
zNaBtEXh0vqwM5ZSYcbXbpnuyFHSt7xePJwzPTKrJbkIicHsc2y2OIzM714Vg6we7EOhRxoHcU6F
ubOCLpWrhAEADQ8YCUpOlF+VpQgwMkJ75Ltm25dcJNcj8b/bUVYHm933vMjm2DVjzk3sRVDArXbq
pb3qTPQgHi2+UNruWRjJ2c3U6zyi8EPYcFVaKlQZ4DeuhrGk46Wm9bPjBunaYm70PebhaGtzIER1
yA2YlDjawsa4McR4VTew/ducAQUrPCdZJQqGRD3TVQnaqXlOhTzqCehlNVbXWtvbN9ptdK2mrrxh
aka+AV8g46jmwS5dQBKNxbRkMc+1lb/FknjD0QPnXWB0825ThIYbQ02/KETz1qgWiedOfUe0/rg4
NUl05Dr3MKnSwZbAq7ThKGw13+eKEV+jcLjTM3STklJ7QzNJO3ROett7JuEFKW19sDiBm3xNo+qq
Vsb5XGun3K2gj5AIT9TVavJhlkJjgdRS4mIsD8EhTMErRLz9xqsRnuhrqeqC6E2j1F7brgY4EGoI
rRU7KfGUOynH45aRvW9JJkcDehcIfFqaMAmb5yMJpeinJHKO9KL1RCKDow5r4t4v5APscyx/p5l3
Dyt+v0kFXW+H5j/BkfIaVglsObO4IWPn3JkFqKJ068bBokX5Tq3akdyQOeGkJ6Zdhu8Vpg/vqUyU
W8vgXR0qBAQ2UowBooxvDQxTk9z6JjtvOJbLIPlA38g35aXmL9gDFtoPujr4Edb1zQwoHkXOi4dE
WTFm6CDLM86l3C/jFh+i7uxNxWBQwEO8EVNxXTYIexyYdMH0v9k7j/XGlTTbvkq/QNQHj8CUDrQi
KZupCT6lg/cIuKfvBZ0yp/JWV90e3cmdsCSezCyJBAO/2Xtt42Omk1tag59p5+CeFlm0itlXaA6A
tMlTt8wC3JUNpVrPNRPScU5/yGh8qeLlJKcITF08OeQo7sbGrtajB00koRS3u+orJ4pgZBB6Wyf2
ejTt0cptK/a8aa2vCZHbEQmkLr1CoIPeZcziTTgeu2pcwpqtL2ljwuKdQe3PboamBnk5rL6rV7J9
iNvoR2rGwu/owBr8s7VRBMegOegIiPmQuzR5qHtX81R5az0UD2CswzXL1cofZPQSuhUDwN6UO1Vp
22myHien67kd5x5tuLELoqU5A2vI0lC+p3pLcxdwKZVTpCHRSs8Q6KodK0lmvs1FQbOFe4tYLqZj
XxHOdooR7FaMEsgD6QhdJRgn0ll/hz1YUwMx9zzILfEcPFF9wdnGSgP6aWnSRKpOa49J030vcLXt
coacDG7alzgAM9biHVhiK5uV6kd9E1FosTFmT9k7dX4K2VDkbbadCgRKtlQ2VmNaAa7ZtUgtrgUi
NCiyn6Td3E3dYNJRf/WGjFRgoZ5lFNLSBzkUXIqnKLbExiyWbTWf3n2gkLzW45I1XBDSTvxmEXAa
qIqVhJa1GP2ovLwc9pfngOpnJ83uQKNXTbNA7ow+emqEODpopi9aZf2s4qggQ8WE7URGQRLjrQxb
h0RZ+d6TMLGSdl9sqwD9YU0oVjoBwJ9C92tLATvI8rnPgqut0xUN8sVAbGRa04tnqetUpI9u5FHW
7XJj6Le8BFutD4CbuBz8oiTPNUM6H9QgsZzH0P2GajhnAUOHLOL4MaXgzGvGJ6xSOC+Gm+dt44ZK
LxK5vZ3ceeeWBjdnVPNl6x5EDPxcyldBXOCKDfBL1fUnhflOz7rHPi8veZnsPC/a121xMYxsG8b5
98rpf5Vt82PS66+Mp1edMz8ZTO1XoWCmZTnQMsE4nQnjzi6hyWiwsq1Nh1R/nRB1s60NncaNLoOa
gGSbmtNcZ4UWZQTPCJTrvpklr0lQ3FMtfB3nah/J9DQ0E8Kvdlhspo8JonAGwaPNS+/9dHlfjYke
1GSlYQX0Znmt+X39wFj1SRmTts8JOGB0KwzuzibiKdwQ275zBhYtDev4vKJxdNJ9DLRSyFoe1l5a
lMxkQAbqmCQPkYmgwMhMYxtp/Qj5KYqf29rwe9YuRzPvva3psjzPmUxdiZk0NqWo5DoeJ+gmkUS2
FnUPQUul6UwNKbsVoaTo/uMtvKEvSZo4ZzeznrUSdWvOrW/dWJXYdVPsPYSas+apjUAv84DLYZ13
3XAs2Er6yPqfs9myHzggfKKVCgIT82Jle0GwQOrZwEmFFyWf20OCU8UsNItBLaW4a+YTkIJm9u2I
nNpw0JyLq730K3w9k+9M45tLNAP6xcDaMM99ZEs07zSkmHYwW3uHXQZFabtDkN8CuG/8UfWnLK5q
NGnaY4p7AOXh8OjGsYJG3wRclc12Rny+7trM2SnltwGLQMb37KkGxi0THBHEKzTl9A4jl1OsTHIu
GvGRuA5bWjP6alAcuQo8WAtck8HNmn4SC0jlVCvRWOamH6lQzbxAisAnc5NR/65HhC5bw2rfGrJW
6f0Z78VpiKCkIQA3lOqLh8OKOSIifMTct6ncMUEqnhRxenVrcmfWgswfda04kbo1k5MS59DmecEi
7iRrV9me70CyY3faN9nOiY3wOQy7N/xeoZ8MVroJZH8vsQwxLBqfWcowhmGBIAtSWSNQo2ZW2nsn
i89DrRV7WTjTyahHyVS78vs2zF/L8KdwxvlITjFFxlz7+lDQ4Q7gIvVqIBWbiN9KejBmmA+s64G4
l0bLZo4bkkw1qeq9nLLD2OTbhjv2QUJrdQPlbmzhriPZ2Tsi7Q7hGNT7wKNkbZT5WGUVzi2XGCJr
QR24EbIFBFyM01EVOcRnbcOUzV4zQppLch3X5zQ/mIp8Wa8OjFM3czdNlJ4fQBj6Jm4l+rjwLMPh
RzKwTxOz5kelDzDDXSRCBkJOCNZlw3AWqtJ4GsvqGfFhu3gn7GMWkMDh4Liap4zJGWH3YojwjUVR
ssvmQwod+1AVr3YwvgyB92IqOHIeh7oemt5jWC2IMWyi6wEp6RR0BHw4lrgoaocsaWlMXAC9IVXy
PnXiB8bYvT9GIAN1+KEQV9klVdi/djZY5zqjmMiN5GToeXjJgVfvLbasZ7xQ8znsUWhZpibYPKbz
sS+5+8fWeK5Cx9o6gWIs1bIxdwtgtdqQy22mDV9yxfwxSboZSdptXMpZvW2brWlOL0PDAiKouyfD
/Ok0C1ZNRSVxbmFCOr3KgAdPm8wSr6lAZq0a5opjMH1N8wwUJDncu2QIX52QKlnMsXbOanqynNs+
89q9x9W219+EK1/bEO47016SYpYJtTLiQx+SntSOOiMMpj4Tu2eRSAMPHOeuWzp+FdnceeoemdFg
3+yw2MW2J/wsTMnaSTYBHMjNZCi1dvIrB0TCH+MHF4HtrrWa8XQN8569D7HzMfJ8mi88SYVimpo9
aE6wqvvO3c6ac+gUdzhW1FQWcmKgLBDraeXNrbVzMBQfo44CenIOI1uGyRL7iRzKfSnPJhUh4qv2
Y64WvUFkfoQ6d2aIk1u9lsfRoOBeKsNEJG+u/YYjlymVfR7DdDxixyOCvs5RY1OBeovsxLBbbUPY
3zcjooEsstDXCKAmHE1UzMHNMrxJMc5bHfNorrd3rZFbzPSkHAzIaLJ248W+BV5jPQ0kB2Z2nxxD
bs5RUZnsA5tiR4Xw0ibwcmdyIxxlKqZ+0ttkbPG1Ung+26l9r8ZD5n5JOBnqGI814xxEeMmmJKV1
EyVRfvDooGaB9s+IiSBK+obltJzYIEdfyNiGdwuceoVzTm4ITGKM1Tl+NA1+gMRtHcVCbZxy2g4N
cy7M8CEoAHS9+leqfvJdAvOXlhXSD930Go0MeIppDg+JqKctVL53RnGFnuyAdKQbpzN8FDvTLii4
QrWYsd5cLSpprAKjJhh/2Yzw5pkBRjKxPkV+fgzT8zBN9lOQAgWfhj2tF0VMckV4E2Ka1K6mhgQH
k8oxNXPm1F0Kmr+9sSaiWKxsiLVJ54uUVbrtTZtpFN8yFhhIf/gB1HSeLBDZaSbrjaUXvzrTfuyL
ECGXhRAO4cSmncCVZl63U13qG1oNDjNDvWJxPETOm0487GukMSNNSz4U2mhRThhHp7F910ooRIuM
JAH50DZZfMnY9G56bb6MPTvevO2CfR3DEAXRLNODaZFSD4PM4X11saxY7pvnchUAZbk4RSLI143s
fdpFxzRmYewUBGZ1VZVj3YhuGibb1UztN0sEKBnlRI774+g1erGBbEYKrNbWCJ6aeKdIBMyZjq5l
X5zyqjzyt1Jsr2fdJLWkncQ9oqJYO/14JHPhNV/qVpVYdJJp/+F5VE0qZTeHim9l5NGb7Fjkaw3Q
6UG0KMBNAKoYO/VWv4rIxXGGchAjkjjVzEsoPKoHNSY0HWtSt7IjXPQPmWEhCBIaXRNvKTu25DX3
0njvdqQPU8VgmbC0HT61h8BD66DnjFsMq+GO7oSE5bH8yM2WJTGei6Hu5hVxWqfaiH5olRujISSN
xnjN3OCiRxhnWWyZqB/qx6nXrhkn6o7d9NFkLEW4rmi3rnYEFEx4K9hRHAFYgXPWbhsurR9dyiKX
Dv+jDNIvTWzaW4pFspkkpVLcklxvmRR6wjO2CdZURjOm7zVGuZ09buIe1Eg/C0xihOmr0WsAtWfx
Zo3MciuP9VrOhACI9N3J3cQvGqOF2R6/6HUQvsWyeMSSsuKXWqt+GHdaZ5a+56iKASNvO5341h45
mmRUBCcCeUrKn2ikugHo3tQ4cDL8irz5GR2SPWwWoycRBHzKylSkfuT129wLsUyVM8xTzhWwECd6
yhOlSkdmuKE23tCv7azqT22wziskadU0XTorhf/LxsIGM09VzoBbJ2trHLxtO2nIbVgTpApKfsBn
rdJZU5dBZG+t0mFhkwKiNWfuFENlP+QuJp/CnBOY6hmrjDF/oJCuNlm3pGwlX/RFaNwimXJstZ/7
4CLQai8486uXV+N6cigaqwBVHUA0e6Nb5UchsOYn/kIn08stPiJWTRx/eD8eLRf2smubT+mMYswa
SdSo0t4h0aU86US4FjknbVA5JyeOvk5gVjdjMLxncxyvVYrIdMSH1AywObT6boUPWshqoxi9e+9Q
2maDgVpNQ7rdgINtXS/ZibDzq+C1iPL67MZMSMw+uwKl0NaxznKNiUmcWreqwz6TWhe27wgDDFtu
nAYN7oTxfJXkwmc1n/rTTBIasB7mD+Z2NMrnhhk7KqaCESnX0ipTGpKHKXzGgExjrIcWUhjFFklv
/NLTb5Ya2TmEU3yycpU8hk51r0zUw6ST+7BQwet2onootc5gu8BYIiZZHQIOmYfwlcH6MTsAhq2H
l75LDlM1fbF19dEy7F+NMiI1xfrALWMdcQQ/87+HvKzHr0X0y6uRMWSZ+9UsydsyW8ml6rUDJa56
nlE96kgerNTwO20kPC0yYNs56JN54VFnkndA/HVYMwpOiSJg4MXVxzvUI7jD/G37ROXsJCEoUVTs
m3kRNDXil2FiFsopeIzs4tVEXtjwcVd03NOSHRSQo6aPPzqgzeMw0Ima8hfl69dAZgjomHfjvOR1
ndmHyWPU4g42xWOGdoWDICjXdTKg4hnYRTU125mMNVIePBUF53cijA36ix+ix38eMuHSQGakS1uP
g/fQ5PXWHD3Uw31Qr5ipwPZrPPDb2AVKhNKYrsVxiosvkRX1K4HEB9v0i8hm5Gp6kqGNIMEhyxvn
nrGJFOOy53Ah2btbN7KSZ3bwHqLqkD54rtA6oDBw9K7b5BNgl3aiyiAkmE9UxGvTSqP3BwN0Py6t
U5A6t1gxlAaCke0ClV+sovOQ2ooXB76BcqApspEHWY4OlOkHHNO8WJeekW2ckZOQl0hvkMmYBjl7
SiIZlLix96Fdn0s3/CW1StFwal+E0HbSoqAey/aHyLsdqTTTutXd97mEs2H/cDXqsLxgpzNo894c
Qia/UXPLnf69bOxrB45p7fblY2st768nd8miEJmQCDRZkWwZb3ZlZu1V/tL1GrfxaOV1IXoFXlnQ
7Chr20l9Dxvcd6nXzxjzf2ZjyquMdpsnVtEib7Zmhn9ePVBhktqV57RBaZmQqkGjoKpfsRM8BE41
7Q2CnjZtqm5WXJoHqVykB2H1ukx82iHb5GSPp/VMvAy616BPn9pZVOzezPeAf3HwzJdBGuluTFh8
eEU7rQqdu2RaIDPwrHhrYQsEb2cfUvoIflWKHDnK5yBpttocXUK6etJVu41egfkjhGef0QFp1oEr
t0IaBwS9cpqPCef9bh67g6mj12fd2O9zPXwXA24INAAsusxvQTriTTMQ71ba2k7NU1I3P4KyhYjM
S8f6R4dDrb8gNnBJQs1eIjGWW1uMRzQA8a6FRL8SwQLhzKajZc9vnZ6Gu17XoKZr9gNBhwcnEzR3
YfwobfXqocvaEJrGrKCPKz8Ffg6ef9ySwIojN2WLSjSNs1bedAVa+mFihUbFyIg6HQU6CD7tdeTc
jazUfDf16n1j1DAVIwN9vYVysYrycQOvn8ETokI0ptoe0Bhy2bLdaG3y1TX0h2oBWlm5883qdFqP
Kv5pQcztzdj225ziSw41PcT8HOsyuqARZdZYWZfe3Q+6eIYBsoVj/yiGJtqSn7oLEwqYKsRU09K2
jgzZWBGemraqWfIyE+o1PzTAiqMChaZVrKcK6XY37YP8YSyL5xG0NXxg7+hwsZQ8b+ehvWfduLTb
2qlrGSob5vuAn2mjlPcmtDnZ4QfiZsbeySZHlXcASbo5+1TnNUuS6cO1+ls+ju8eoyI0POhBbXvc
tLZzDgVy6ih3P4ypP1rCNY7aKAlqEh7xyIP2rbJKqsjJC3fRZPuW8JJzF7wbkT3vAm9+i2HJXkKi
4ks9nA5wsDezgIMjD0PABxewC93eMB+jagl6FG62TlkD7eBb3Erbffz0lv1/E95/wHPjUOOY+7dG
vKcoTsvuo/ivA/m0xY8/G/L+/rd/fixYblCUf/EMTcfM6VoQMRdmwV9NefwXrHc2bnQXYhj3wH+Y
8sy/SAkGV+Las2FcLizcv5nyzL8sBj8Pf59joebHyvc3UPlf/el/gNHDn+W/8KuzXfpnTx6GPLCE
/HsGhANyrX4PxIFjsbhv4vllquqrZ/y0yGslKu+eNPr3RGhvgzt/T2zzpMtwB4LsRL/urmQwvbVZ
yR+enshX8kHjoP+3LzrxQkipjXMvLjFqsYA4jJAV8FAMvp3Fr2nJPldqbO515M9OkOxpyMdtD5oH
NUR44Ex6mpr07g3Fq8aH3kuzDcLWenqXpX0qZPA8xXgtckdMK2826fzaNyUdggzKn30aUsklrIjt
zns2E52soxrNidj3+IMZNTc6u+GvQhpv+iCvyA3Po+EecL4+0w8+a9K7BjkWYxnva5XtlRRoz/Kv
aCa+FSWZ9VX2ncgPxgxGEK/ztPw5DVFKfjMGkYfaa9BROM1zOgY7qyDXwY4JztUC4zgQl7eum8fO
1Z/KAg1SNKZf8yHZwhC6j3F0mIIIPzNKzj53bqE+Plkuf7VZBCJ2a26GHp+iM4gXRqQDo6tKyavF
8+0S+Zoa3SP8832iEyacu69MOb+libVvrequQtqxsa59ERk7ywr2XsW/2zYshgZreKrbxjcS9Spm
2tgp+GUM5WOm8xJWY/CUD/3FAT20mqtkQwpjDuVc1bCTtF1qJe8Wm2VtmXjh6+HZACOeKjFE9kl+
N1yQB3VNYNBUv7JaYVYr3f3kuPy/AHcaBMnBRnewO/4LFtaHxOz3htHSr8ajtyYji45FzD4RGFew
XHR52UKCwQaWH9T8zWH0v+ojRvym295kiJw8BFCTNbzDc1u/ktD0NpgBbgVxdTjcs4Tsgkjoe6bE
TC2172hXMIyPVo0DjCUh7+ijrpxnzVMPwn7OuupSzi3L7lVbSRKv4q8otFCxtcXPsOY3XAoizwbc
BPgFO3jIBHD+aKyenRAL3LE8tV5JIESGYNMeOn/orIkCZHpjPnTucuuYUr6yJ77x4qIRxjYGlYs7
i/ilotbPyvkJ5A/d5URcSNaKeFvLj4KNiiVoIggEYkUdiG2NLB8eB1ITsdd77a3P6tdUtw+2W75m
WncPZnWZjOIRe06MWTunO1/hiL+TGBluBGFfUZ/7ncxuYWnSHMHwyKYkoE9+KnsW/05E/0a5e8wz
teklXa0RBNwvBWWcdfaMCCVfW1SbWjQbU+8fUn0ZhBgnEaV31BtbyfLONaN9wJWl6uZnL1nXE5MX
c8czznrMm+cG8h7rjPCWN4M4FBeSgpDQF1hU+r1b+y9dMZBiQ1esVHBFE4kOPE6+0kL5/Lyr0Z5+
GTqLQkPstYSeAplQTO0RVNr7oKqtHIyzGrK7Po0gGIaMXShCp6Juzkznv1e9eaR22WEkPFRd/vmD
Qt5iROgeLFv+QtMCstE9NJk6g0P6Yg362fKib5NmP4OfPhW99a2Pp5eAeYXFxAFpy94zq0catSet
Fns7yZmGcokJK/omBnmsKYc1Y3wvB/mrLwTyDvOoGcYJlZ3qZmTjziG1p/cqjPxmyqEPGidbChTp
ke92+X9w8+u/4RT/OPEJFiDHlruc+4kf+BPuxbTAk4TDOL8oicfIdswrPTgqXmaNsgCNWYXfh7E4
s/PZzUFBnRaheaxZEcKeGJzdn/zr/+IG9BvsgDsG9x+b9IlPdD4U4N/gAjl9QF1TyL5oyVSSjcj1
h8vWDMlywVe7X8bGoZGd23IXtcE1qfJ36usTvDO6YPMOGfI2aCQwFfn2f1/8/N/hBf7HP7UUWn9n
EnBX/mvh9f80ecTi9f2fkUkvRdz9/PFfp7gIf5T5n6saDEp/wwzof4GibJNAwhVkOgZv4d8qGiFJ
E9EIKCAFDDbSgpf9e0njaASXSHCsuqU7zFgWSunfShrvLyzjXBiIOlwe4Pfm/6ak+e2Ksq0lM8OC
8UxOB/Qkw/kN9IMMNXacKmKnDDrHjkyWmmN3t8x0awBasTv3bDxVRNldPh9GLan2VWPnD4XRDbB1
ouFYVaX9KpKYOK1Z/QHi+h8jCOCz/1PFtfx8wBkWXCtlH93o76zvNHVkhl8Kg0HVdwcHmy0DVu1h
cE3zNlUOVCLAMv7nt58PkEBYnxTowIcFtxI34tboUiDjiMm5rDGuG01hviwZFTTjFVMdDL6bhAbn
nTkvHnjbz0XfnHnfcoTbBXbLzCsOXe9eQ5us4qHVDqXT2kdWw9ohys1hg5eV/Ycp0nhX24OPuzj+
1mJQ44Dgg2hl1rfSDrurpM3mCH4wQo7u3FjGyfjQDqElEr+du/wVntrNaVowMl2rO747MXcY1RI8
2VTpdKjy9FTOgyAWS+F65j5/rWOiCWWvv7OMj79hr245tl3z5A783F5ow2YI46cce7IgYIiwr4Jd
TTmnjLRHpDA44bHZafqOLVTCHnyIz+3g5c/DFNsMF0ysN3/8bg2+ANcmE26VZOrdrLG2OM6XCT3z
0ULA6lcKbZrXk/wILwmtYCy+Cfa6dt2on4Tf/MIGql6kXgXbeegOEZxFVsD6LUT0xv5msXTWZv6c
a2H6PC2QIGQfUwr+0BTRpndKDAlOk+/CIXws62LgTQgfI4/elLo42jud85xhtb3XFvFThR5msB2r
YofnSfqt1217j1uFirTx1uVivI3CYRdTl9fcRFTkVbH+bIomOxIQQF++fJsC0b0i9POuRu8YLyRy
BVenEX98pzQxoUDKj+4in5k+CV24StfhqIRfbwqXrdGmi6volBrFYU7ZM8l5Jk91bnwLuCC3hZOX
yvkhncP2+vlADh6iQxGTD08Zuq44SY5VV1b7XLnjxVFIeTEXTl/ITTEoA8htt+2MuoBi3BqH9l5a
03hLE8p8GzlMOY/yYgVZe53aAcdrLOyDCKufnY7cGl8mpio3JQhMtgFO3Co/YKmTX5IuZeOOjb+d
PPcJYvoTpXF6rY7xZDZnuNftmbdnPorB3DMCKPJ60UKKFbZrvohZLvVMe3td5bxlhi1OGHSflUzm
feOuCvIba+deWMn0feILkQzzVzGpjdUzFWH3pD02FkdJbOEhbSskw2E8limmAGg+Yxq796rfOk5a
32Orc9lKJNkSeXwJMbHfDJzJFwt4ho4SK9voofFoj3N7+nzvsjD54cQvs5YHZ215MwuegFdZHDzV
Psiqck9mQRJuZ2lntTx4xShW6lNEQn92guw0+zHzsE3putW2Y23xkUCwGvqmftbG5JTIEP2Y0LSX
sUOOLeEkfpRlfQsxm377093lX9z9jf/zLHSBOrPw0Jn40uj+dlYHaT85kCHZtOE7Ok/JUGIVMDh5
TPdijdfUjZNrQDDzS9g/Cszhr7Ws3qq4RINxV/PsXWtwN9fQ8gbGTYXh0/9Fq0nM2feJrDvU4vaL
zILat9DeBszQt3U5jBdgJat//4vQlf9+qkPOIcFB02DccDP7vY7RMwNwdFMBPGi0meDsJD59PtRD
+9ev/vGc3TfFuq8ojfaRh96yY3aUKGU/NIXV3FvWCruGpmudJ6TgRnGnbbEBlg9G3bTHPiluIzbB
J9P84SBoe/z8ppdqXltB0O4/v3WmZenWIC7knoE/3wy5hnkHTiEIgn3QZvqV2g9TtFHJKwst/VxF
oCBkG55zNOfBChRntLbl117O8T5pw/65iLrAR8qQ4XUV0eNImqBzTJOBMs1Vr5kYIOwg92wj3BN5
5rwwtnS/KBi1GArj6W6K0tsNnadtq6ZGh1h5zZnl3HoIDfPYT/qXeR7wisvR2PdCNeduvNYqnE5F
2ElfeNbHyE3lMQwKcY8PMQugR7NGsK+bAmPoINtHa8iJRk6mkzMY7KNirLIyhWG2PIRBxeooMMY7
EBDtnA8eDozGzbatqfJndEIPw+j6wogtb69SWCVEZVdrW8NMKpZldpR000NCFinTb1YaAijdH59m
GVmI4jkBtVlLNT+P0O0Xs8U5z7n2kg9NfAg1Zhufn9N+nOMDmlZv/ccZjMfQdzz02MhSdsLSxB2Y
L7CLuG6/1M70bnL72hsq42VJong65rDPLp8Pw9AFO2LEWVbVJS7aKULPRErfgnmup9OcWd/Ncphx
9CVJj8AcNgYVH57wrGFB3kcOV1F+6Gs5HnIbE/HGcqvxnNvw8VgFnxogOpfYrCO8MBkuqETR35B/
xv3UhFEELpsVpmgfjbzbBsOornkZOv/hA2X+81yKKslxloLQZsDlejqgTT5vf+pSZq5K5eJYWbez
bZ+qytijycQGW3vRk11lPHj3ZpRbRqxlygSpwi+S1uUDXWl6nMe2vSZhkn/HK27uOIjFprFq+BE1
JuG6k8WDbuunWekvbLbkY187r2nv0YKV4HqjsS3Pmab5tKfZY4kfzehw0WQWjh7dGlaZrhu7GDvr
Se/t6T9EiRnUwdU/IFmfvzghevRmlNBgyd3lyPzTLx6IgqnKUOTrNOli5hAFWnIgt2ylVuFPBmPF
M7vuATetOpHVOm4KbfFGByjbc6d8m5ICg+BcvrO+G291oRmPKmRli+cDxDkGANsqXUCBnntRjvHr
35+C7u9vmkuWHKegxaRTI4VE/hZ+EI+6oTHRGFZGPRU3sjQOrWUOFyxM8S1zXyC7jJc5zRruZNma
lM8vMTnfJzlJ51Lk6Nly3dsPpQzu5jwE90q6zn5SuAM/n1Mi80O4umXQd7vQnsQfX5XWaO3zuIG9
y0d9GM2S9WKsplNmDew00NVu1Ohip54N880aKE0NgR33s3TIAsiVfFxb0j+/9UjC11SoGZYmFlQR
ludLsjxMBNJfXJm6x0LhoFu++3we004PbrqlUrBruXVlkhxiS1dveNE2pd1XJ6sVhlqzmFhgwZT3
efcgrda96nFi3WaYQGj6Z6TOhYe5YmTH42Rw0KtJ42Syu6+Gg2JalcH07OT6phtYSrcRrqYOROe/
f+eYN/9+2ZGcuGSBQLnRXcvQl8vyT5fdHDupGrSpQbzh5T7b6+Noimlvxjq7j0Az/dpGvtDYiX4z
E9vZDW7dLpaD8DI7JfrYSNE8OX3yElYyRm+fINFtg1uK/PnSICABc9DpW0L7AKp1WXJIOk/um35R
9UCR3AxxYTJA4SukQasCE2ynUF91uWG8RLSUmzwN9Z2bwIpk+PwOTgffqBY/taqCaNRApKaDcLFl
3D8fNOF4J7NGehO1eXyxeuXdCVf5nhdQuRp6AZhNbM5j/atetXJjVpU42KWTfBnjj0YR0dGxg76S
7czILyq8V1UqoCh6Z6H1KDQkIfhTZDOr16Fiigh1pj5rbvatT2R+Q2GYc92XvAr6a+MaJ2U49ls2
EBincalfYpR5S7oNnYWDvi23UZAaqK6Hrkxxa0fHWAYuQ+txaZPgYa3MIBq2XM1ob/oF+hOkOw72
AAAv8xuJ5ucqZeo3lWGhIg8MBo04Ur1J5XdQD/HGiXtv3bu5s8bWOx1tKfWV5hbuthAZxUfUb4V+
QgFofJvihpB7V1hwFJSx6BvMbRHH+Q0YhgkXaKCLqcLsUlsLERt66L5MkvbKTC3dRPpIDUaM1C1S
uXt0C+nuwqaoHjS2z7sQ+7RZe/s+98x1rwXt1cwqeoXsqom0ee1c7zA5sXg0XZbAAwQRxMe5tROd
qT+DH4VSG4TDfpC1/lxlgbczhA1QTpUnEbjWDdt8tR/4cG7mRG7+wydDc34/1citdCydKCAPmCrl
3W8fDU2HXiqUhYzBC99jdyEyRFNyb5cHaKHTYdCQPCYoJ+5m6yV3zNHpOdT16+ef+HwKoblcqwTx
GTliSGfNBOPkmChfFnpxk9wQDt7gfv/8btKD81RACfFUsBhWGvOhtp7UfAi7ybyZzZfP07DxKIUm
r5RH+wp5ppoLHLtxcoLuAtdgefj86vOhchctu2ZZO0uTzTPb041bNIfQAGoB8Pzkqil9xYwGVi7W
SfZNR6QBYzrB9hfuq2e4i2q4+cWMuIuZy2WJp9YAm20gYqnzmljxQ9ErueXPtHvDKUzfLlnKZOrW
DJFxqMz5QxT86FyHHIGctducsvJQ4JOng8HSNuFw28R8eO5wsh4AHHCP0xVCctfwDrMOnh+febMJ
Z7e+ibiX9ySGM5S6+TMOO3HiP6arKYDUxLsUMLb9b8rObLdxJIu2X0SAQUZweNU8WpY8pfOFyMmc
55lffxeVhXu7nEAlLhpNSOmqbqdERsQ5Z++1wz3NCPMNAuJzZkQfYRs++pXrMb+JH/Hb737vrMh0
KNRi2AN6jpRM6es5fXHDia949ywSncGn4V2vfAYvDsvcFDSICUksl6oGlOt24/cCfG/O0/0lcgRZ
W52Ogqnyn42KBVq2BZSjWMm9gYNrrYPQW5mtDX7Bct8VQeCP/dhctL5FTzmDgQS1M+V9yq14TGLd
QiE2iadAt3/pnbxSui7p+mArsaxkG7ooRAaOL7tgtJl8Fyrel5qiaVR6G7cNa+zsk8vsbj7Kdy4A
hk41B9FEKIIDlL/64Kc3Wj7REr97cegSKz9rUc08RLPbFzQmCBUTaHONFVw5bAz7vkZR2Es9frGI
lAHt4eAZmt863q+GQcqeaUqULiyUXIfGEv9cTL3V9wWKIT3Ossc67pAs2LN3fH4LSjJ7BLKAgC/F
qlZqMbOuqrr4mgkvoCNaBBOyPHVFL09+eNVDaF0u9dGD7zbVgzOG9e9Xme7iEQjibn3/qT3/I8R2
Z5umZZUq8VTEnpRforwbEIea8YM/mmKnuYi0oHNjNkD+eA01C1MrEuO3CpzMwogK9YpTDG0xZtJM
waiUDCLOQKkge9WvdtSeXLMtvlt2BwgHl8ela3GPBDxDK7il+XfK74WwPXvvJ8CnXBVMR8oLoIAE
cbxmhXed+YmenuLdjPErMDtBcuMcjb6vjqlP1YTRLHygN3Zri3JrVYmz8TwMviK3p3VPcCl+Zvu5
Kr3o2Sow6YtYVTeCPSJYnhDW72/RrtU3EcFmmZip7BAurQp/urVOLJ7ul6hKXunMFOf7O5eO00Zg
fVyFZflEOk9y0P10WIa6KNeyKfqHKAAqd7+MhE0uJ+gHB7eQ9i4I62mbRrJ87obyEFIfZUXqQxAz
i/b0+2VrsFrbs7U+KIp9Xmr7yHSOI+vNi14pfV92ACurpv+g7BpQqBT6UTYO8ox00o/FkI2gAjXF
1WMAt4onmx1zwrNQ1DhqTZ1Q8jKtl3RWnPP94g1g+Mpkx8n5m8vpqWyj8sOM2kc4Zv67l2rs5zp8
9HDYIdKQjD168TBZiXiA+jM9AKPo9WgjGqNbd2WQPcvSyk+VgeXQ60gvgUq36ZpifJJzV9XqLRQq
rYTpnbjhyQ0w6FUJ1J5KWkysCn98MbOqZoFpKdyoJl+mFqd8JPVuYxb2RznZ32RZc6O0MXTuBjMa
RFk2bB5JI+AJjbXgZRwfSxP0iZhwyqAAb8o4esci6Ub0uFIvvhA91qL4dZKlnrjrXIOeGLqwGo1J
X0iIhSujgO4mcqBGyP1yJL0c7eywWJkBhJCQb851vFsV41CpX9nObBx85iHyLehQA+6BnGT3LtGf
irD9obsQqhqnZvBljQiLC4RKDp4cLWeGXpvf5si4ssJcneJfMUTer91pn47ZN3MK+40W4YmDFLqq
WQ6j4pwliGtoRkNKwkgY0L/a08mkWz95cot3CWqWMY3LvFo5SDDXWlnQR+7yXzDZLRgBcYaRr2TI
ii2urYOLzIdvekJ5rMX+sSOkHdmo+ACHhU2NJ2qokhfTt5OtB3MBU+JwDEftsetCbv8y/9kMg37Q
lUQLAItsPbY2o0I00a4sXfpzJCa5MzLRPZuTnqwcbKNrGpWY2bRWrArh0fG40Xhmi6w9xJzU12tv
1oMVuVk8JKzxi87VYaXo8oXAXKCEOtofvF+AOet1LDxj5wOaWHC6o82AF0d23wALQKuZ3RIj4lQ6
39coaH7xDH5X3a6Vl960rp05buRQMj6nP7/QNeQOvYfIgpJimdKSclHkgzOS8RpROHhKLQOl53iH
oJlOMFOjc57RgR1H+zXEKKAy4gEqNkSEBt2ZbB7MEaPVnXKkaoidO1MVG5DIaxEkx6KiA1LDuljI
XmmAXqFgjdmxsbwnO5ycfTexP46/rHo4Eumy8ZQTbpug+hB+75EFUZ28OPJWHqXgwpK4TTwIfSBw
LnhHTBSz5mvfpP5Kl+2VD56tTaBanhGfutcjKDbwiRAdJgz4j64AYGHzja7Kot6GA2Yj2ZjTyuyx
o8Zd9LWBqF66OX4RF06BFlw8SIDHMXvpjWA8JJbRHFs1g3/kxN/NQoYp0Ja2jBCgRLpf3eaDmjRd
5ol+y8hyWCaR9a1Bj0lDBEELy71ZRIcu3FlWszAp2EMBEqQZwquZ/wrLqVhDukceEXI7TA7ibAKb
wmVWNc1Bq3GMUxb8GqLiGUXOtwxebdHGH5VrTrvJe8SAu+MJy9AhGvmB7tremsFwWICXpNEA72cH
kzXN+dxsdo1lPrTBDfsPtKGi5R9v+gUZY9+pnmAY8yy2qh23tFa2WDhDHDmVv/FpSW6apMMdkg/5
orI12iA1YKE8++I4I6JCmxUzU2P/FAPyB2Wh7XyPzCDwMyuPcnZZF+mI3XFjds0FstxH7xboWiqc
A2II99ZIn7/m6LC021IHDo1oLTF2nIC4y9qxXxtGxi9XYu8ezbNjB8Cg9OmALQZ8T233y4oS2qnE
PgFky367toZMXze28yUg0xEqtn0oU/9i+Bjzqr7AQd7123TMx01qYQKZaq9E713uByVmW41+kGXx
dcINgJdjLQwgIMJ4il3jQ+E72BEI/qXA1bGIRMYALoKNpc9nl6ISa1An+BrcYe3W3ouRTmAYHH0V
orxmgTmUY1IeUFLERD5FDuknQMdSxA8M6mx7O+vBY6zaTtPmDz4VIKOtYAF1GgWG/hGRnSBBYOV8
mvkkrR0Y6tUwSNoZ+fjmRGa8LN1+I/PC3xklCEO8ErWEuBdPrNdefZSZ6Le5Xah13BNHZro4oTvT
2IuqeqiL2lpqJsp9AuurY4/UK9C1p6Qiw2CqPA8//AhbNx6qZemX3UoGlosQpvzw7NLdtpRIWN6d
n0OJPEiUFuyWYDMitPI9Yr5MM/uI/QiyqbcNLZwGWTXs28JZtb2386Xz2oNDW5Cr3ENzIV3Dm4iD
a/zkyfawkAqqb0RG5bdcmYgaQxy2Ei197pTmKq1pAxaYklmLUB61Loc2o34NBQYhRXr50I/RwidY
bJvMrtUoIKW9REdk4JkiyIpzWPhrGtD5D5WwEPvDDsq0/uIGxUeTR5eoRioftJtRRPEmcY3XrEVF
33gZfYicM8Wsn4p7jzUlNcvNoLUjFrF46fYoSmMf+ELufw/H5Exv4Rp442PsyEfOEM9wIiiae/Wi
WAORm6VLyC2HPpsGFhT/zcvcb3gc06VrfhF+tBaav+sc762A1rjsQ/tFy/0fucnGI5jF80iSCSKU
9UNljrWL7OBnWDZrVcbt3kAR05R1sndc75BZ6inwSVZxBtShrW+wzLIMEubCV3qzcvPJEJp+Crzo
RF/Ei+lO5NT7osItzII21s21tRuMsx91WBws2Y5n1nt1sxq64SmG1n7Gi1vg7Pe5qZaDHb7pZrkd
fXzPbrFNuwAEVx2dq9A7wsImUwikxdKwIngAeEvxcBL6Avpvmabia8CAmBCedaiDnmg6nwAZjNHL
tK+bhSxLdxmWjK708BfnS7VmhnAxOAg3E792Iz9sm9Np29bl4wjldEUY2LFKK242NX43amvREmm9
s+Rs/tNKwXrcmZuAUpAfj2WymYxk3LFgbcspeCsnRy41/CQrII4bHEiIdPPA3AnJE5Cl9pbtmhMX
O48xUHyifrKM16rGXDEzodHLaMuIoBwzqt9ThwOHapsCyTv7KH4o3+zbY9STS1JPMIygKskhRTwF
8LcY3IF4RSjEHPjfkRVrB0Y59BJHegOp+KYlwlsRcLLkoOvPAEf2hNRbG2ONNjmnxwS94gNP3g2P
3Dih0e7KSq5Zo4FLAArhJJihQEusB06j0M2kf6L0XJVZXaxDgCaj484CKQoPiyWtzdBx9x7bl6mM
XSlo9A+hQQHExOT+uQQt66w5dPWRSdjHlPtfeWSDda3guYU4xgQT+oWcob8IIHDq0QOSO8ApJc06
Vvw4m0N60JKGv0x1rJFILi2nOrgIkdheJ3NLR3XdFi1gKi8LDr1ZvjEmaBcRTmp0l1AcWtgghTfS
RnHYc/T8RzBVoIYowxY2FiZtNgYxLoBk8quCcQKzDdY+E+OZp+WXllzKUn1xJ441tj68wR8jfNLA
xlaAYUuqVH9SdBM7B9F6hMRvqWGaC020bkGJP0wANlgz4l5CExFHvy/aFWJ2AdiDbjv/CoFhMPfX
Om3nOhQ5HYAOvn06gawcvUefXiddU1T/o1Xss5o0hQHgqWdbUIO4R0ViYkyOpmZBs3c31cqiquXc
E8TNR6uJbGFN2ha5h1hI57kBrwfECpW9ZX2dZ+ImjUJUj6Cgyzhpnhq90vcODcbF/W0+/5lXsoSR
zhXqwTVFn/M8WE1Bb8P6S56YPefT/O8EAwkw6jWb8SXhZe4fEwyt6twE9mvIEy01jEQQGIiB5VTR
9NkBq3B0S7oqvoFpUVoerAvyr09xlI07x0GhIxlYVqEVHqrM6c8aonzNFQ/Q5oivyrv8Kakb7KUa
ygsw4SbAa1WDDecvbhDn+XJ/W3rYi8mToNXsnrwkFsdQG54L7LwPwQSRC6sWgZbGhPmltWZhIPkJ
PBuLvCgnFDIGjCXHf1KDh7hAL+JDQDjo0+i0V7BLNmAxPdprRWM9xmw+TgsmIKhKuQA1V18fkHno
62HWNoyVfK/u7emoKIpt1QZyPzQRov+4MnaF0t5L0Q4PbVu8B6VSp1L2X+yiy8/MZ/+52NkI4t20
dv/d05SfvyGlUB+Z87BaMHYn+u3fzX5ISRqhb2zzDcfkwFPgVUbNOU1VV+3bEL78BKLxJAsEp1Xu
7MlzARLt1N2OkiZgcMOpFnFE/CUw1bul2A/gM79b2OzeImosQO3Di/TG4WLVkkSOFpaZcbANNXw1
cD2tLLfO1kwan1QXV9u+sKyNBtE9iq32e4tolRyFJt0jB7oaRACcfKzGK7ezUHdaF9U5wS4r/PDw
3x/JPQz8f29atO/so0gQlD0HJeufPpJBt0pzKH1qpaTBMFYH71lfbsai10/T5JnITg19NmWE1wji
V4KmFEYjRnGAEBZHhyw66TDHN6audnZo4NegJXgkGMTc84C4V63HIW2pPvuBWmVbBjlctLQsT0mi
kwaby90wqOocxiTFeF1tbRzKgxXEIv1kZEhnkEsfCYlt97ZfseajSYZlqZmHJgD99d+fBIK7T88v
H4XJvobxALgECeafPoquc1UPxiRfIlqZAxtKQsGeyzQo1kixuk2fx+qhrfJ3J25ggIAIuuiOicnI
HR+HsPdXdzla1oEFu791GAYeQ1Mj2YamOAtOBkSizBvqcP9s+IzPhkZorxa5qhAFtfx8f8vIHtW6
8WqNNAH7PMzJnChc6AayAzhN04CtCcpfbpFYUeLF+r+CPl8PvqWNzv1mexu7lKCprVTe/FiTDwzV
zBeJOiutmg3yRhq9YvzVCqujuW+P5bbCjF1M1rgcWj84jWOMg6vx5IOjbe/6o6bSfpqtN+7uUyYw
nv4GOy6VUef9KgtmzxSNRbjHUuUd75cMOMGmQ6C1mLJ22DgZCto4yPO32FkbXvCUpr78mBtRo1WL
n0VhXYlXg+AXJe8YTkt0y6M4TQHl2ACwhKhgoOh0KnCW6+T6gvxLb6mEM+r07m0Sh7syomAdXaOd
tld30UQUtfSqNLZQXwQ0PUt2HCRf4G7vy/Potz6qbiakODXlazIiFUnsIbmmyWwcSG2sD8xsN6Ft
Pt6VIKNdd88tnH6CX+qL3rU7CLPJLrGEubYbsg4rT1Yz9hGxWRjoW1dnyb2/FYAa4kIXF4gCoLYq
ayNMnGCuNe5tW/OvQ/ORa5G+/r00p4FgXbr/jnZa8RU7XfGYOwScjK3S38eAXqvfGxFcS+GA7e1/
xgxozoh/iC66j5DIv7Olf75fWIN/eEFDOJHpNmyNafcgkB4hm3PojGeevZ4HfY9d6wFbH191FVWv
uh/ANov8dwW2r1PdSWuKS1U2+TO2sOxIG9ZfFHX9Q1OqJ5CtvEL/tZ7arP4qAjtDLp96q+Z+c93f
d7VzYS0m2uq+9TiKRBwx34RYV28w1PARV7l9tUccenS+juF8ub9ivtct04mWTu1q9sZx7HLvxlTV
Y9uvNavO39RAYLFZ+eNZdbm/SYayWxZVaKzRz+jESjDT0HDDNr4Hnr6Mqzfl76AG+L+iyT4YpXd1
x0K/aLBMLhW5H4sWjs9w/xBb7uP9iMh/0ZF9vcwHkGAaSz39hbBfW8ksLhtVxu2EcwL+8Ux/bxoY
TnGubamY96UyLmks403u5vrj728mDmfKxFx+RL6EDoKl+ED6OqG8ogebaZTFY2Bo+g5T+Otolzct
R0XoO3r/mtXYMIjDdq2DQDt6rLzMvoYxj1NGBvbq/tZCm3TtoBUSHk/pSMETrkQeaYcmjsWpjkw6
DDMzQw9HllsVD6D5BpZn7UW8e91kU7NnNEWivyjv/9x2LX2WPjNfR+as8Fz9e9v1oeDy3wCkZyeG
m8bqKbXWeZg4Q62QI33HZ6XvLZHjRAqZiBmoTtfCLFL8EWjA4hpTJAeN/AZaayHpz/7EY5IsRJU+
5ENantEGMFxS9c0zdTwSqPrfFRyXEHTaNe7V7i47Cksv2zUaeN0ktL4mCgdSHeu4d+2k33QTZVMC
XoM5ejSEFeQZMDR3yUg9i4JGT8R/+1D+kADyoQj0CIJziG3bn4U+NTFlnlHRB6kLKmPR2PVxmi8h
UPkD5+b7gXHwgm4vXBROHAYgjrnMFYWlgmtSD4cyauRTpQ9QWZPwKq3uoEgrfLn/nM9w16e01xrT
2VpxF0Mkdq+2qh/7uIScnZLaI7axhpIDYQaN09qutId2RT4VdlPPDB4rXffOxZSvSxruAO8QFYHl
e1SRnr6a+FdXkWk+NHDfj9Yg0qNRBNO21gGO/Pe2/DmlF0EUPmSbUTahspxSPk+hhR7ohjl/ToFt
6N9x8Resg3OCjT2EN3A1NQEx6BHcQT6koyjYe1tEtn0yPIJWXLtaZmECAsFg8r/zglQRmiUZxnug
F3CTq/rSdeIDp6q1S1ho1n1Uuxs2Yh87WxEdiRmzHmTJ2ayVPKq+Q1RcjkOWEIeXaT53a1QSHBHW
SVpMG8Qg3VMSw9DKW4aHtMz+IlcxsBj8q8SYPwzHNBjHc9fgGvikDusyvObCZtClZn1X3gz5yWtg
2TG/4QvmghGSAPtSe+uc4qfueKh3TYcmmqDl/1tM5bhbD2Oucnxyc9sBmJYL5jeF/AkqLzwHfUGy
q5XWeBmH5i+iAvmnWtQViLxQt0kcoDgC/r0S9DNAq6ipz/HhfBtlo4GH7ct1p28apCuHAKvRCnMg
uKDY865Zhg6lCUi8kGGC9DWsPSQ5drhjotps7CYIzmNdPt+VctStCrUfOLzEV/rh/srI5AiGJBm8
/V0CPYwduH0rucl6pDVdMfzvCTusahpqjp9ytKweoTIUryM9QehYCNA0Okr6VIKE7fpR7UKY5kY9
pZds+AIdBNu9bdRH22zqoz6/MhponH95AP5cKNABCpN7n1xU3fq8enayD63RiJFnpaUfH8LAmw6Y
md5iza93uhVZ5Fyk3vX+ysd3tIlSw9sIskQ8u1evJlvQg01Zir2g/wCK+541gwcaJfUexqIx1m7B
mps0iXpKoCjIuraeLRNKMptEs9HSsaY5VZF70UY/yxqXXmEGkmg5cHboSatHYaXVucCW1zNldNEj
mPHfTuZ/3vVo6lxdWg7CB0uJz3eNT8Kw6rqYUy9tgDyGU9IxN8BrAP40R4ExZYRuD60yzzTE5Vm4
brJ1HXZkl0iyEw66L3fZTRfY8tzkLAFBH7dbFYLM/rdi5C4l0Ubv9b+/Q0POtcO/yixbCGTSpiH5
DpXxWfCNhqz3WWERHkBFRKQk49N9VbZeK69P3jrmRu1QEntG7iPhjvS/Qom6JCNW2KuHJfjN6trb
0ROH1sVdMUIyXvLIIQx8Sq2yY+iGFoPZsLkVmfS3XqJQ1M4aGy8RA65jYsV1EdVXUgMORWxmZ/Br
ZglrA1svaJ3Ipf3TdOGenWJO3EEebNK2eByksZnX+7FOTx0jKxj2+sWoSutsoN06D0bn79y08U5a
NMGYm7GaOYpLNYzW0cPy+Fy13crjzBmZ/nDKwOGss2iaMEYHwzkriRkIhfkADTXGt+ttOqD/z818
ccFwlBCbtKj6ToO6vtZYR2EzQ+8DgA5DPeI3u2+RmDOZfzsQQ5IxZK3WAzIR+mSbKmOcx3FTpHdP
w3xR8/wkNdlKJtzdu8DoEcvOl8zwoGkN8uykc17IvCuMKeHswH7yJfjH7oKBYlv97HyyiWzczEus
OZy+OsiF4FDPLGjGuuiz/BnmGchjUFjfCYsDlUg3fmrKk+Z17sHjnP37UkBZ2WljemLgm6+aUlaP
RdHXoL1C5oyerqMMGosLAPAEyFHhgnqYdrKUySWM/NfGzdoTp1hF76fO4ujLGOdgEhWDyyBOdESj
0ar0AxIWhzHZGRgCNspts3capLfQmS7MQMKVJlHHxJXz6y7dy0HsdVVH5QnfeTdB+SHflUkPIjeV
R+7T5A7Fu+MZ1msL0H2pF2P+AHV49uA02WhtE6fn/9wQxu5++gpKycxORlcSGIJjP+V4qct4Xdh2
txNWot60rnnVccPg07bL9d2twQEA3ZUXs+a6GmEi1aTMB9gX1jGs4KcQArAXYXbQEwdnh+GsstJ6
uKux/5Fk08XvLkRFyhtwk+6hKSSj/XD4wqg8OTV1QiPaEs95ArIerGBF1QOfMkPhBuClG79i0Of2
ciZzD4UOgFblN3upmu9gQ/JLnsJVw6+U0ZGu4939BmkzhrjkutDLAk0xN8o0P+yvEORYFvtrltdF
vG5k/n2A8YsyYIyeNbL2Fgi3vnZAy59aBLsQL+qb4tNY1zUpmOvQCQmu1LuKisovD0XOTG5+h1CO
KkcfyHIViSCxC4HI5NYVZC5fHljTGWYFLruTO37J6ZX/9+pl/aGRtcG1zA0iiasEz+qn9Tdy6D2k
ssfbzZCU0IrQ+TIEDHcHod5BOXw1e0I0egZhtxou2i0qyPrLh+ax6qL8lktov3ka1jtTEueOY/Xk
1GTaKe6GWVMS3zBqWSsLhMnac3WAigFhr/d7oo8h8xOzw/Q2FSfGM/khYSIYKTd6Gkrvm0KkNDCl
vAWDWZ/sLNjWjpmu+r4WhwAE0W109efaT8hqzXaGW9vvlsNQx2vr6pJ2DV5AWdwGA8V7mAKa/n0+
qilK/FhXTw0TyyUk32L1WzfXkM1LYwpU13yxE0Y4RLfy1Qnc2PczyDg/JuGQfdGitme8mgZHTJli
Oc437RQPfzsaiD86VnwxjqmzLdJtJDviU2EVDgivpFWkS0WAyJremXyJTX8/jP2PrppoTwqrojVs
/rD7AdBLEBIqLVBDQZJiDodu0AtWeYFLO7Y5uY5Rae6UjdPDCJu/yPvVH61XW5ccWem6YXxS9uc9
3ANCA2lMJDT3OTP0fMX3dpk/ieJwfysdN9/2LZ6oOgwxntvuT1XLZqN3xXi8XxooyEAf7RcT7ueh
KcLyOMWl2FL61Zep9KFf0VhfAoaOHoladCjkUQHZmXaOJKkE0xR/3N85Gix0lJkNBgmjvrADuA+2
mYhr74s9q5WGUZTMIFL9FLDbi0WiCqcui1lzX1XnaoBiGAss+tX8MfKMajDIMoHEj7e9JV9CTvFn
3SHJVAP4/N/P4p/OMVtXQmLYRK/Ofz6fBjMmB2lfpsRI3M1NfaMdqwz5zxTgKcX/t4yzpCM4JZ9D
FyZtHU/9+JUPZpmk1yBMwnVlBmRTFpN2MAddvas8P5IORWa3TeDmvVQO1KZlPv3Pw447S3rTWz3J
9///v4okmN00KIF1aXz+qxg1ugtDk2R83S0msKTnWWmx4lkKzm1OuonmW6RycUJaDP1Q3CLbww6j
F3iWsvo5bz1teR+W2NCa6lRq+3sjLFJHeV+nJthLJnSaW9SjUPnnPO+jm87IpFsScGn+Zb5gzM/b
p1Oebkk5d9RN3aXp8e/yJqgm1wsNOrvkp7/Lgc5x0nXO0bdQ5ekqtcF6+wy3s23X9cQrgYhc+G4r
jlpBiABRmPYeCLHRhuo1881qZY+5faH7364MghrheCQn03czvi8R/e35nCvHf//qc4FNpWHT+Xal
/FRZZq5BpSx0BpKd6pkzZbA2Jis85X3zyw9CJO+xMjAp8grgVrGqyrZegT2UK62Z3PcGBDUFuYlO
OSEcAdTqdvKIH7kbd1rFdpfr4ijDdj+3iU4+k+sz47ItIxO8S7MxyShhpQoUqABT4WWkPag5pY0B
COZZW2RW72YLastg8LnCRGE9TOlIsqSj+QSqt0+d36gvQYpkXlf1nsym/FWKJVrk8ausRLxV1uPv
J6bQk2GTNgknrQ5p5v1VMr/S0Er95Q7/c9HjtmboJOYHVdifexfMVrAv6ZBRxETnYHVveuqershS
nDsYlvxe2rp7CmbPdFZpb6Ya7V0NYpJ8wWowDyrhBtJ5sHWo4wV/cpYtArtx7PLHe0mflaiW0Fka
f5llis/af8oVya/DrMxyDPgEn3aW0W8qdLu6XBS0BQjTpdkEirXRFSTzRjlbPLtseibhPgZBi72v
6rn0woE2lYo2n5YgViLCM3P/UguKz7UgWx3LO5NtCIT0Dz5veUTcR26CJgyRYtjuWlYv4oP6N2UD
zu30MT8AFKeRaaXtQWYh9KX5xBKBF1UdpI1FzHb5l29ZfH7q+ZUcWjLoFfHtgTb4dDzyStOyAxqN
WCE4EErivx+6rKnWmcfAzJ76Z72vf+jCPuAAexwcYZ7JfYEWm/R/M20AsPp8VrMlHl3pMsCSwrKl
Mf/8f/xMnecF/jiUyC00rHR6NTyAIA36NidZe3ZGV1N3qHz/we/0+ghzShJ9CBXfTQJ5hZhbssHS
DcBuvEpD3VsTYzEnBHNXkq56MVKr3htSfFUNIEJKi2CtclVf7j805RyJEBDIBE48D3Hd1l5nvtgT
qqL724SIN8fuwcN6tOoZDzIQmeZOm0eafGdab/8YGXnmFVwh/D8438uuxI2a5Ry76emQ6eRjPXCY
tuhJwK0p4KQQsvn7n0VxR4BTkDnruu+KdaUxb5Wpu/RbONpu22GJp3O3nRI33eRKy9aRaudDXDqu
i1IGq3LkOP6bk4Cd2DmPceteQM26l7SFTZykzBtUeSWS9GpEKZ35xuNz/f1s+4bzZCFQmZEUTEoi
HALrvCpGZlF3V48R0yKiG3wcnSTY6XV4tvsJxwNDFTWZDQW0EM/kkN8ky9XDOObiGZEQ2/yIUdAj
pIe+lLcKdEffKI9qNPVcaLK9GteaToanh2gO9Sb0gEmQ2lQSIvMU4rNukkpeUn2RtX71InImS8gO
3ROZD2JX6JWHtrDJnm2lnZ06CC4VfofNb/kC6aLBpk80+zFw3ZVDCtmxCqS57dDzZHbzK6kiufcM
4TxCSwkPHLW555ClwDseoRPUDXJtTJD1efKBTTR+dqqdIjuRzfLPq+DUaMFpMkE8gJgmVNml6DlB
wARkndPdCc0Qh0+r9jw+9P59kd1An3LlnJDf3BgYQh/RQATmCL07GCBWu83Xka7vRXajtmoDJQ94
39WhzIKSYY+5lz531jScKcegmwdz2ifmJ+SPhALeZzuaV1QbMsCdvTk6TF4gkW+1sW/IsFf+OjIc
pny6Y7xUzeRjbSnTLQVAnMTlex+1Nzxi080q8wqPDxPy+Rj7+6GbX2lyvI6lnu/ufyQgbGqN3b8O
bvRlKnK5KdwOYkKu5+emKvOz29DvpxnHDhDiHFJkKlCMeAYnV/zQyzCY6P+Oqnks5wtc/8Nv1ojn
hTSZ+rg/k7LZXJNEvYblk4qBmptRyWzdDQuD/rg5PoBiHlZWaoATLdwj0zFx42AkbqNGokVulTE+
NAmPcr60ZLgNaT8+3t/pCp2UVyJ6DWBZzJ1EDFPew/0VO4e1zz39yaktzs6e+xxHRbgaVBsQJmu9
G/c+fPU01ijlsOfZa11PtZMel+axz6zkyLgNELNZy6Vh5+I7jvCR9LqxJ5XUjB9T7G43IqE1tGRy
ujh1S/hUguHcO+PLqY+MAYkzb5oOeEWaZHyEabifGfrlPMgxHAs3YToiVs9Rhq5k2dDfjCIQmpMw
iDKc1PCojE6H48J+hzffv3jdV9ufxkOo6J0hvUUbdX+P/zhf9GP78954T91CbxdmrAh+NfFKyw5E
qTQZfSdoJS27sta11B8BEYyHO0Sm0zb1XSWjSqLXOz1pbqNCEVkl18yUL79/RjPiq39vUaXDNJOb
yV5AlLbgjlWbXiKpn/+9apDpdRgfk3kObKPH3IRzkNf9bUyY4ZkDULKq4lGs41Rvzgk+AaY+4rmr
VPJUZr9GlbIwzYagZvhZeeEYoAKsN21daz+8DLno2LmXglP1A6iFkkwNABrR7EOrwmE8wTD9JcDU
1kseec3bidouH/N+rK65nRQXjVTAcbz9vz8FRRicC5bi8jtCWwlynoF4VIt9dqcjxHWy8mRAZhs+
+J2ZD+6SCuDd5Zv/Qnt7YVO2fG2rpwDn7lOs0nAFymi46f+HqvNabhzZtu0XIQLevNKBXqQMpaoX
RFWpGi7hkXBffwfAPqfPfdgMkqqtliggM9dac445DkRtaq3ckeWVbOt0KtnM5uKxaQmQzGFd5+Sj
BWKCOzjJwWXI1vVEwQWefN53wYDGxCgHVPrzHVh0yAmwJHjkc3kgSVr0c0fOm+escjizVi6dhqDI
0Zah1zL7kSOGq2AqybPhggF0KHzN4oMcRvkzh0DwdDsvlmdn9j0vzzzTMFllYNvnYa5fEuGFPqZE
UnRQwNJMbWvaWEOc6ueRxPdAD/eDktwy7u9zMT+kOmZ33S13AORwarCTv5eeAuOGqgM8ECU+WhE7
wYGHk+YfaA/roXPd26gQyNtCHgnCoj/jlZRbAINEcs0vly80Qfvu0tnYCwdnB+hBLT27SGNI41Au
HPjrdZRxxCHhm0+mJwvMV+gYipFe7FRG8qMJSFAsNaN5ee5/TGLU/f/9paoUgHyXw5myqXQvA4vO
uFqe6vKB9HArpsQ4q8IKH3HhfbtdaBye2raWqcXKZWgdylL7PT9RU0O8BAFxkaAyCaWz5Udby+ml
tUpfKiMCWrAqfWXB+jXwC6yVnswIkZN4Sigu7SG1LH6DNeDQraqo1MHuli/FP7X5HfU9AVNxp+2T
mpunmzyUq2jhtsy4L13uTe+OGZmorZMy3ZmVmC4MKvWt2urhtpEVc1yVeKdlwSdxZ9gMSYPE3EEk
IAPxqQf4aNLRck+ZKd1XswCtR5YcMWj50eYup0L47+nooR2vVOfrWSsuZWOfmdYxDAISfZSmkXtr
Wc0a1YsQ/bveNlSs2idKnQDteMhuS6u3UYicNstfVZJpD5xN02Fs2dGHUxMqzc3SEImgTku2wjKR
hGqF3rN0wy7f5KSn0EXH4SmusyQfXnJjYmLR5vPRInNJaaLtOtqnW2GPEmi1hbigiphEEP4bvSGA
JHQoMryzvRzFOchrpwzeil16wUlviIAtw57UHdQfUT+Qza5WnCbBQDyVLP9pWtqZqP45dql7MkPi
+SqVpXx5KewWTW9qMiGYhKasUoZApCRhNMqF5mwSYeXHUEtnNuM4V6PjE5RS6M5wUmPxSDtdO2sO
Kk2TaI7lMNcQ2PVq86rxhpeR6MeLY3cQVUh5O5QNZqvlZVw7w93Tpm5f0njShMi+Kk39Jx4Yyzwv
DxTe6FgtAdS+FvgJNffKMPoNQ5ETgOcmwmjioK7FtXWsS6TjnatcgliBPR4W489WKGy4nsbxtnd3
iySiEA35WNDAny97s6/3sW4i8Z3C8m0sut/eULufGsrFjHPccXlI52dj3H3KOiLrGPXzjRTgv1Vk
jF8hGyhXsdR9q4TB78TAX9RYx3rLv0Kq8rvQL1FSxJdKS7dPgErH/OEnVQPqCWKt7ghMzYPH1HEH
GNj9CMf2I5owWdBywm1rh9VLAv68oFuJ3jBLH42TrU0dRkHLdH0/6ZDTy4JoswChI4uBfa7pO19D
zYvolEf3inzNAzFs28xMtEtpt9pFMG67LC8TkjVXvah+6fSZX/JY5kDVSk7LhHCslpfLF5Tm/hSs
jW63H3s7gLk4Zn8muW60TP89DcPfGgzKwkioi/jhUjq9JtlQXTmgEU1Sxgkwq1lji0e/2lYNHElI
EPW+tM05I8FWUTkSqF2347St0t7AIowsFGgHebA7TnE4+Go4XLkD42Qq9CM36rN+4lTQbFVz1NaB
khbXAqiyHzhzZkRTdIewLzoiFsL+Qtpr6xeh2l84V7U+1HRnl2rDHyjw9YVj8bROW73+VXjRi8Yd
9dHFQsP7o2MkEFQGoLveo1Ihc3pGgT+VgURmb2Q+g/Hnw9nyVattpj2sNmUn6d5tabV388kespcV
aA9A6t859tOrFtT6A1PZxszq4a0muWlfM+VbzcKXkztXOD3uXUVp0uPyannfGVKDoM35n6Df+p+n
Lk7ncLP8q1b9FdqeerTH1t3Q2YF6LJzwtDxAKA1JlGdmuF6exipBUf//91++R+U1fxVip/ylu7T0
mcqUQNeBkHV2QUBAVQqICEzWKZjM4DRiBGhs137JnNS9EbS1Wyyu7YR/RmnDrRs79T2YH6xsyNeU
XiD8i+o1iRLsKk30OygImRJznhzAoZ06a3mIpfn3YXnJ0bEntFgnQsUJjGuti3ubqcrBtAliTYij
OCHTIJtBqzqf3dn4YLAXUsEWW+Ay2YVjWXFNTFIDE/SP25yMKxBNkrwY1wy3oWmMP1PHPnDvjB9W
Vu7pC0va+5qBMSYrGQ4G9rfbYnF32vbTQmMVZmO1H0xy8Ch3rTdLzT5StfJIbfDuWPCi88Ll4i7w
8bNx7WsaUUmghq95UY9XM2vx91Tebf5fLuybnRrDsYBg+pBa8zBjT3lxwU1d6jD7FYAZwAhqf5tm
8k+dptFHGtqMEMmuPRqkvTjO8OF0N9OMy88cse816uJ3PtqtGlTO37KhXJgJW5Orv9hWqu6Ckr6f
Y1VyDYCqQWvce++WJCyW1He8xXkKClvzxH7UBhXqx4DhhIo4qkoKphB3QlpmkExmC2Cvl18m1ES/
nafeomlQc6aRu106lxOMptPYY//BusZMHPb9itRu1K8Zfbh4sLI/bU8BgR7qo1WsP2VUf0YipShi
xE8h2Yd0oLLqLURK/sqGkPqYyFTfdd34JxyZhb20vM3kEe6Sh/IssLoPIw2/+qFXXjBhmB9P5pZG
n+mAEcw8uEX8mqNLeyH9jDEFwKGEnVoEzc2BonBEnQ+5JmSgg5sgeLUjr3gMfdyx15rUVHEe/eC2
IBaRnGHW89Zb2QX+n7ofUuhPZY7vIG1+EdO1J65AfagtrQKd48c6LMt/QktRXxDn4pqcn6EuDqHl
quoLxTbvlSpVeIqoHcEcKyt6lV+N4kHcE843FiboEF5Fkm6VtvukUC6aUURQjgec5E5HITA2686T
HDCZ1x5TyTcj8Z7MdqcK95alsOK1iE1rVmQRGpFPR7vfS0tL/LTGw2vN05xW28jOJFxACOGbRfmL
axXCnhZ1tBrELhna4zw1e6RZaq/aYepOLM/RA3x3SccBVfny1bJVf/eFlZ9DnE/ufFwP5odw0Eoc
NLjgUmIfduQytn7Kt6arEAN6ni8RZXzFDBe/jbSnN4ldZIfMFzNiCwY6hgmDFHC3T/mQ8xZcdzkm
PvGpcp9rmv4x0K3TKPl+YzIAHpmP2YuqjpcBcMkOKsZ0KIrePoYlh7aCZLx8dKRPOE55KZ3BJLfH
Ut8Cj7jP0lJI9YzKqztfD2K+HpT5eohmfRra9NUAwcxzTSrBGcKop45ya5FnjHGbUMM1A+BP/j+2
l+3/O90tR7xcL0/dQoZsUlAYVYLWDel7nK91SdxIGyJLjrvOfNUDxT5XRfruuPDai9irfTii1Noi
L3RYgVaxr4b2V9149bvnwZ03WdN8qvx9hI/sRXoZ5yEtL/9G/MkS+bdWUtK5siD0zbLJd0MR4RdS
EvGdkXQNWTuJzexXA6Fg43ledp4A7V1TlNNri5TNz383bNW9AAmBkD7mFPdVRb0fp/ZbPhnBW+hp
7xnb9UWGSncpClNZue4ZidnwqeR1diY6s1xXQa0+mMCjbpaPBeTZBFm/sXNceEamvY1R+yoby313
ku4cZ454BI3GCtBor1El79YMcRPZ0K4DY9xWqHXeO0euXa8rTh31LZyZGjVT0SqIoHNdnEIzyH3F
SkgYsKN2Hadq+7pYCFSFdJ+693vcTxWtIvpcIIJaKx7R1+TlbnlpLLCgrjc3vwu7HC6enobAgQ3C
OrDQwXEqXK5Von3QnlWXoWqJ47NSTsQCqwF/k95XaoknJqcTZoHB3S3ziy5N/zhYYKwE80AyGtyZ
OFVWKngfF+XIk1eaCeM7czsS78dJPZda2x2muH4f5DUpIVKsQutKE7ch/VOtjryIlncneQ3T0v6g
IQBjv3RIxvbM6AKgs3xM870lWDfsUsao6UOMjWNjfWoe0i+zIqI2dAcfRf50ZiaibqSeahthpt4u
xx9s4bPrIObOLDQjaxFU5Y6yS+waE2nHb6v1gGUSPf4GFAAGJCUGh6bX8sBdoCKXMQvii8bu1btC
eghuWmJvly2hs8v83tQE3EiynmOTnXwcqC7AQ/Ld+6r5U48gIJvabveMiIbHoHWHBr7kLzVmdtYZ
SCE4GWIP4ay0PBQdGVEt/Ddw7ryHjOo4NDAfpdEjaFrUTIMe3jKh7yRD2zeN5EXLUcofZPEllAxI
1AtCJK6MGEQOhW6q4ZKMVeRtFtVVbGfWsV0wcFbfpRe4gRDbOaEfKs8CNUnW5PH5Y+H0NrnFgeVD
w4/XkTnV55LLcuPW4PKfoC4qtpTW5nxnZ2NGYDt4LrWHYzAxiOdo2mNIk+nl+dRU0vQiNCSSQc9y
W8UYTcM404/TzMRhqZXkv5Wuebhr9PUikpFq+il6rWzbWf/GYE9eUPod5Cw8Wh68RAPPzw+//u+9
1vbGiyijXa3SQqW5zhCgw82wscgy2+jZWO8s9tUNC3rLwSapTtmg1xs65b/Lds4rnEnLndmUR6YO
gKdnbU+uSSJDh6jyCxeT+lwtGYmBtzgmNcwgneZcex4lwTxiGYwarqgZ/cMcJOBUEYA8I7z+3Wxm
KF46gqReft9JdyGjRGFBoB2/fqtN6R7mcLCyo6DeGZLo7dKRMIzrsj7iqWZdJx/4XvYJDPhEH8G+
hd1vqurtlOr2Vxk4za6dx2B5ZLEZzsVtP5e5/z00enfLNPywU6P+Ea0Z/FWTP308vDbsUEdZp5uS
RfkUa5xg8CaQF2+iltEG0tynYWR/Hop4jwwlujdkKy+SURfQ01vbMGkXoF2QD2KATxUVG7SN051m
6vKA2eeuNrMOSIwfacOP/Gxv2qkZ35ZDprS+LOGIW2vV7UuPaZLdLzy581nfsfsE1en8+t+nJfak
FIPUJXSLSzON6lUWmlylY+MdY0lYSCxbJtlDiP9BUpJB95khU1Xja4g/jyhc6dXNJW41qhAReiU9
M+x6i8id4sY+M2ZuXlBZgAKfOvMfxg8wJHIZnQdZxee0Dn67eU1FKptxWzuauUr3wJf1v5Xnvjmk
KH0gK/ILVf5d/nwNx6NXF3GePXdc5+v67pWsstHGGBIICKVinxyvaX9r2ANXxOyKT+T8OheKkx57
oNSbBA74MnVIoSrf9Ew/dY1OcQAxgpyQEfmr23bQN1xG7hl1VeMWQCBpBQOCZhCj8NsKCFXnJseb
ahFB/WPyZiVkZZinAPvOW+tRX9phc1fLIDpnXfip8Xs8OK4z1DXFfXmlTuthmEM1AlXC08WC4Io/
kesl3wFRxPqYKp/kh05bEl9bmDBWda0B/tlN/L746PrK/B07wwgcDyJAiuroNFVYBlytDa45UdVb
c7S611yUFtC7qXskKh3NNs+ZZgiDiDqwGSfHQacynwOX/ay2PqpW6z80Vf2jZN58aoixuXWX0r0D
Ch+/cZ0OLO2V/gb7iE581ed+Y+Y+ES7e2RQtczDHm0naQBLW3dTD1JnfXL4capZ7Lmh9rMypBXL+
vz675VmBl91xJdjhylLENwKFTCmVY6+zYVNRzI+5N9Jzmd+1+8jdTY18pHpQXXJTrS7jwKZi1w22
8Pnl8oVR1ath1dgVjpbK8o6FK7bLV//7J2nPMLcelI8e5vFtxPtxUHJwKnlcKTiMeM81Bnnhz+ij
joJBr6KxTAiP851ykud+xlItz7L2B9OfFua1x6CgcF15boSq75SxxMiu9hmQA+glIcP4D4HJ89BE
tOHLQflmvgLnIi4dBIkpmbwWqahkk2bn/x6MBHsr/+J7aTiGmTp7tTCPVv1pLAz91Du2sbZGW6af
emTIl55jw6Z1sS0uq4lVNGjsCuhQ6iAPXRM3axFykRC7/S1EAUYMJ9MhTnFcmir+i9GStb/sQ1Ja
hPoKHSKNvAARFFvbkNEbPbID6cDZefF7RGM7+Mgde9AhrAoedvrms40Gd9/px9bM9DkptvoxKOat
GPKJX+KTNeUYOnCyRuqVt9hjoe5HeuuDKn+FhdXu0yLQD44kldYirLymcjg2KYTmyGNEoY4kzRhN
W/9wQ4H0VbU3kz0LG5WpvLsShffM2RIDirKkx1DoDMml17z6F2I27oWKWMyEvfdmKXzmgpSfg0Ea
wXZRPk1UPyvDZoLxb++XGn4rDeZ8cYxJHun4hEW0ak6Jh5NKBj122gY3T2n0L9oIZMpzQGEue+fS
ANd7Fy6dUfxRCJw9lbZ7kgkDNjqo1onp8m/RVCMTk5lMzC4JVs2sgLr+CsBrA7bzSLNSk6M6z8Dr
MSi34BAZG0qGAhpmqt9Kwa9Y9cVfutsk/8jqg7Ux2VVW1J9o/8uLYm4rophiHW7TE/w52TR5UQNw
+pn30bGNmAdHf8rxZfDqw9Pm2qgFrg9QxYbor/3cyVi2ph50gTQQfYZWTqAPnLRzrVB8aKM5rK0i
/hiGXvrPYbcUXXwqjKPMavtBTDGQD3iwBEzoJxRPFgFdBTNwumMnVja66xm+u0bHsjv/14KCDXrM
aGCns4tieS+x/rBPDoiRsujaoEtZ92MHHbwgvAqqzLbm2xLwZ1nvc7f5gEke+fH8Mh6D9GIlnPmM
Zje2iB7WPZN/SjYIH3Q8zddeR5A+f9V1RHgyCIpkcm6QsoW62mu9+MsDNXlIBjgQjCD0YxzAcLGQ
6qa2k354fZ/5ZpWVB4aT9p0ggWmVB2HwsENzjxhPW4uud7dx7Srp1nC7l75TrG0vjU9l7pJ588Py
rHNJixaJnp4Z4j2Qbkz3xrHTW2UZ4Uoh+eGHkkf5NhfWOaBxdMm1AGcZ7qUfXkDqcw8J9tR2Xvyh
YnrXCEo+LjIHIyE+gY6NPu7Z1gyObsl46yLlxrRHeej1+GPI0uCjDhLGEaFc6TY8Ss/m5gEh/G+h
F3twP/87UC89RyWPBx9y3EfjjoyscBr0h9we7ngG3FqNV4x7eywkIQeKefi3POvs6qd0GVwt7brJ
0cKrrZ4GW7kuMncmK6tkIhaKY4F1LtPhAAWNGOs5NSTqXNzaWn5vNVU7tPPsmf4wTsIp/5A2fDhk
Aj/7ijSOOtCm/wNXjrUJWXeeNzt9UGGEmsmg4XuA5gwJ+Ca1euImYL0kb7FApR9O1TnO1ZNLjm2w
suCZ7+vEY10u6/Sct1zUZavv7S4Ljg2FeDVLl5evZUiWzmXVXMugNiT1UDCxIqgopBC1HN0Gv3Xr
ysgXCswPNs53VwtwGy/Y9Ng1pjXS5HlW5rTELztZuFXc7ov0MlZE97cyileofJg6DXJGZ0h12OAy
z/TwrxGPlGSVRwgpWc9XtWqRIyQpgVjBEJqHJZFkxIjbKVl09PIUcXDBabRWNP2Qqgiql+rUcafe
f14qT6c0JvOY3gLlziiGZmdMRrhpk9JZm8yGGJPq3KGSwTlkt90CzAgBvb7Orwyg+rfn7yXpX9zt
UL03A2ZtKyKhYKmTaMIP/uKD7+2QbA1djTaLe8Sgr3cOjNrZmHgt1kHA+YSBfHyOPInidp6bBOW7
Uoz5Z+o1DSKHOGN7KI1tNIXKIZDJu+i5rK2mJy9QIyF1biG5IW2YMIunQ1mm77mof474Gl40kdAC
KdXipjAupHRsmj0Ir+xklzb4p9q4K7kefTW2QmlPtTAJhoozcWuRYQW1F6/LtgUPF1W/S532qUkl
+M786E1oUXHwOFP5RhagiqI56i8kf1WQhrPckO2+nAf65YT/h59jA6NSfvVx//r88oSJSCguwMTS
UcjfdpoDjqBn0lDrKA/AVoEfgQYyw/xgN7r9DYoQpc4h9ALhVzjS6S4C1MTUWUGZbqat4rTeox8A
MJDp4bY6aCmtuRXq2ZwFPEaxLKTom5/5CcgSvGc9bvdW5Fd8EpsJJu0mSdVwr+XpQ0QEmtLusdZK
MZG6ZkLu6TvGTH0yzw+AXnU6MiwXsdOVPsZDFU12K13l5ub9eKSpg1ikL6sfOm5QYuJ5iArpbJ82
dy++jrTFnqIHNFnQPzj7rKKZpDJWlnZY7Mm9x4QoYDYJyCOgf1G7hXYxFZ8doLg2tn6waAAeFucD
s1+yhAtfCaQJk1E9LtOHxQvCeDUNPW7lWTTbZd0AJNgd/RRhxjZuq2pTDwPA4wJFkBFH2z4MoGow
UH+2YiokRIeodq4t4p+vwBnFtoy6f5EImLmSxIwgdZbGZ1TQkS0VF24DTqo3bLi+WU+gNwSsvWUU
oYLeiosQhW5P81LJrM9eyZLvSKBE6UijcUrmhIvdOEBuumu55uEjYZWEb9ycGqu0NmHFKcJq7Pa8
PESq+lNnJMKR3KbGS6a0PcQG0rs4AHpU9BcHpS4LYEYW0CKfVBN71DZJzdKnUaBUUi2u1ljumL4J
7rbMfPE89cbead+XWytoTHbGvH9pgo1jYRVzZDBXZvMF+deVSf8d5phMLU3psXe5E8AxFM7PayxU
FfJ1DWBa7J7GWs4tiVDPxL4RsJEqlutVC7LnNBmlsY9rr9licoV/Q012IO+guSsR6pXlpVaCmlwo
J1EYaee4ze5EhEN9qHv7gTbgQDOeLnA1bhZLSUMdslUYD97pX+nr5bMpa36nNJM+H01Tey+ORpzw
U5Uo7O5VVp73f17yB1D85Xv1WSFoEnHW7QVM+qKzk9NUV/8sV2iB9IqpRk9rLE+w69dhD3TBNS5K
ca9ql5l+b7TBIQHUL2atDsTB+kzPSxJE8MoGQDwP6zATa4NGnwur1dXBGnhD5N2w/f6hKeP3IboW
x4ucU1LK37odNLvnaS1k/yLLPd8Q1lOck06ErwxXd0plfLcWtLfENP5HuJam5lnGDDTzWmfUTIC6
zU9N8kxcGVAHkxg+vJllRBzVWrLqOvFe5jRkof9Yh8HOu10WkFbQDdmWkWP6HjW5eANBjnUC9UNE
m+8pnUpSGZ6e20s2E5JkD6HccCGARHM8wr8H1IJ+QyUU42D0RHhpcxZHreEXC8shoVcv3vqgjX4r
4UxK6owZ7+d2x9iwQAhP+sOpOZzlnkeYlWMMOFg47v73sMgZlpd5b34oc0KBFlYQguNyBtq64bvE
yezHVceOb0p7F+lss04CrHshj086oZoNoPwFQe61aEJqlxUDKg18fJHr17EGP9yjQWzpMOwTWcS7
TsesNC9JXpRZ6zxOom0EeQhiWF0SpgIAHd1nWW3g60+UBvNQmbXiVKZB4TdYG3+k1XsdFMWuKAbB
sCV+05xC+WsAA2+otFdabiKsQGhFL39uUimBkShMIBNEBCZMMoXcWoCtBnfN3KOJSD9xS41to4Rk
HWLW2cd5m/u6MJUPmD33pDU1tBN5QYEfeaBxmhBjkJObPmXEC+QYZN+diekFasgEnKQrfMK+zfcq
+FE2nfoXU+f3wB/9qiAd5uRKtGtOItzH8ow0vJpuBoLrg6VXPRn3jFCkzRpUm+NdZHb35rQsEZZI
b1yqCoJIhrThYH/Vpafv29neEOnEwxLxe3jqyCpUFtzx4QnEvYWtUB9/TikSU3VQPNhm0rlKO7fo
Aq51TIHsB5F6gFOjbAiL/xGR6FCuA7f6cp3aPTvgAGt7hGRrl/hNOY/slqaT6UzOvlfxR9shN6SJ
IXeHgL28gUlAb03d4MCdXkelJnb5rNIKQbqEXdJuF82Wgs1wtzwLDUfseoan67Cafna2HC6VK2I/
iFLo40nESLSr34ISvdnYaKzlinCOgHB0fxQGPuucQQUuWu1eZIl2T3Vw+yx2RtDqfgMOdt2wWxxi
j3y8ZQGKB+eXrG3smcz3XzPPvDhT8UclE+ElgY6C4DfldskRfaemE+xbab61U6KcRNSRR+7yDVXh
FV+Qxv4UJuNuKDDrKHWi1xigoM+AHk6Fo+4BiVRUePFNFxZJzb34XuymnW3+UpPG2g+UsYgAiZMg
gBYmZpxmf9LO3UOoS7+CQCK5GeriWJI6uGosK2T6Q2OgtaZfUp1Tkt1k3KTDgMmtisyVnoKzWxbf
0YVdkif1TaO11pmd/iGUNNk0huIcGJ5nRBhl5noAyU48iCwZhSMA2UyGZ+1tWY9vdKBJskdVpRcF
sB9LtLe4BMEINMLeokwxPpSY6MIs+gKLtx6LvrwutT0LPEVU/6bkf/tZTZRp84/mZPRppUNL2SCa
XgnfQtGk75C5uDFn2Nxz6bOl/rG0xCuRAG4JUFQsLXEC+9bwrX1NreRBxq37sNNxi0J8/GmHSCwR
tykHRRpQgnKXCbBq3uzQrTc6iLUT56fo3eSDILfjpoZ6+pmJ+FFmyfBjausEnnkyvZmuaLbdGO+C
Th6dzjLxcRo/LZQpNKHb6MqKGV1loLUUsHbh52qBMRvs5VXBcf4eEdwbEgDxNUhEXyqb3Ub1piv7
xGs1VLQScJ/ds9BFHew4nU+Md/wmYGxTOVx0orvWo0cIVJgrPxZZ/bNPMJalCpyzQxoss2znjsOV
hmK2QwFOdJ50sRMkDYFm01CtB691bjYuMGKGISxUGTjSDPX/xVBq8y7q6Xv5WxT/+37PqA54JFnZ
fFCICmbkCjXWKU766rPT+rNhB7/MNjevInCNq6pD4FO1pqIqQ8SY2x0dPq6ODadOdK1kU3W0d9Gr
4N4zmBXGaHS/EpIe10TaFm+mjUNhgBuwNSP9U4k0RjhxbUdn2PPuMH5ZUI26ruj3XdsmfqnrMCPQ
nV0lnaCkzK7VELfb3gROMM6bhZHRKkWXTdpZrOuHodN/RQI3pl5xe6IMzL9ADEw4cz81qzVx0ZNR
01tt/gjnQPOM9hXOnbx41ZAvr1KhD0einlGOlXlzToLsngRNfRsb0HGOzJqNghB3o5AMvU29wToa
FN7rIQ4wztE892vHdLal16BvsO1PrXLrM82ShuDzUuyYzhOb6P1dnCvGbF/JhiZecfkEJ5B+AThM
H5iZ2BaWMd6qxHiggS3vqgDdpOveH4uM030Qojtc+iD/tUU6XdmVqnKerJL+5GD4Qqs0+pE0jJQu
714A+85zDIFS3QnLTw+UQ0KjC2iO8UHV6pAWbVKtjQ7iuCKb9ktLPkwQ3SbdowgpB+L5tCiK2iQ9
fejJJbeHXTF1LKMzswAmh1zrboFrJxY3JXKiH0R3mH1KKJzS/PskzbeqloaPRGnlSwQvE3qmpPpD
9EaO40qjgXRPxvaH587tLQ/JZhgk7vl5KkftOlNZnGIVV6axrlWr39mMMXZDVIi3hlOqZ4TXco6R
xU5enutp0lfLSw1UzX5iur0ha3oGsWLPm5NwhkBHEEmGofQxSNfvzPEZfmZm8ddQXkc2+/XTj/Nc
i8yYdS4xAvXciSzblLAd3o2geHdSRg1IS346bsShLqVLU1WIJrq0fFs+GiRwWwR5B9bO5t7RkwOU
Ix5M74yPyZihxp3kglPI5tZEK30WKzTPgGjeG/46W0ex3R2+bki4uIPPMfmv5GLnt8UyQUkS7NMJ
cG5qxGiLk7yjfZVbb0prHUTTDS+g3aw3GwgU82cVkXRD/ECLeeFW5CYaG7rDKvP8w5jF441jvbNp
O8vDqtSSzsB+5zuOy6Tfhnxd93K8P0dnAQTbTVgQLNYKml+oHmqfs4e949w9bheTBcEK/74kbVt+
TLeFZaUJlHPJxPwhmtPQkpA0LuZjeIUydBB42Prmhbjbs2ub2WlpeoQEdANG0vt1tuh6kTZVazeO
OYzOnV7EVsYqxmh3SgzQ0YRZPskRDe3Aa7+4n1S95/cOQBYGuoMaRzAAa0IHs7KZ/DTcCHjbaHyz
6V4A/WxMpzDOC1U0qMAu1pN7NWo8h3k+ghfXCBmHmrcjBcl9VVTKt9JidZThIXtW1SHKI9ewLf6D
xdHso+Su4r9BYK922zwzET4xfHo8nyXIl5blXdPrdFWGBeJJUduvKQf+J4hh+TkEzvANPa4JAiGq
F623TszW6kMbVu9FoW57tKrEP9rThtUu/i6nDh5v1fVHh2RPmp4eC0ZXfOmF526zlsHu0qXmBLl5
fj7SNYlXnHceLQmRDbGbHAct2NVa1TwmhKAH7KANx3CLvPee+KBEr7a2FQZ/60p/LVXnPSzH6t30
xDcBjOkvLFHf/VDt0l7rfyh2dmR3Mz+TEVAno0Zm8kOUrIFJbmCUi3tnRDSxRw+TTjuofl7Y1pt0
YW3NOIMgHcRLhxoQLi0kd409aweO4Z9+DrPyotrce41HykWS3fRhQshPhf3smqlhLrnYY3PlqEH3
GVKNI498faJhXXkrDVesInsSD8ppPrk8r19kpdV7PWlJI5D1RuHg/VZ5QX0MyTZdVbOEb3kv7P46
Bel/jeU81EqYELuSR4jlDEdeZXx6OgG2qq4kZ03OMZJVmiEDjaH8x8j2NtY8FLJVd9w/1xZSyZLL
ws5xqb99XMynsHCH1bxZ/+n7H4EMOdiNE47tNRXKBCS8RPuS6R2dWi3V3waH7n0qyGBOW5rwMVE6
IFfwGKgzuYbKBuHi/FkSyvPiolU5dWUTbdWi1392ibOSUhQ+1TBK+xmL49gkLQyB0e2NZZvATmYU
ofE6ZgUB8UGXHsL6DeK08RGEUGdTZtQbLEiOX4cJVX08pmfT5XfVckfezbpnhmSWl0nkyiYoQQes
NFeMx+fTgGHxlnZdu0bjY9Zx/Y0ajaCPKvfbSJjQmZnVzmumqo8S28jVkaV6rRjl+z3Mg/9H3Zns
Ro6lWfpVCrFnFMlL8pKNilzQ5kkyzcOGkLvLOc8zn74/UlGV6ZFAZveiFw04DDJJrsHE4d7zn/Od
89cL2EtM/TLCeJnjE/5KBpnUDFeWMDbF/LAwVnqaHlSxd1BiDn8x4Me6mm2+fI5TMN6kSoxt3gHg
8/dZUsPEg9pMJjlz5CltB0CqLFIx+zO4a+v7VETsnAq7dRPQT6evn8zBfOzNFqQlbVMHUwbcX+3W
9iJeJyodF8CC932QSNcnX302jMTfx8wyv95aNkKkXWpWxEV9F9iBdtJZXBL3bsFLzMlOJ8OiFQTj
LFsWx4U25KkUufg+fTORluK2KDukXItemynw/BfwlqnLjsn85mHkc7ibPnVF/0rxFIH6zJebReZb
rjudp9frcpDfJpOoSGe25r3Ik2Rlxzn3OkPchJGqrlSLCVIuCC1o2IRqUhjNypmKe5EKkvbaDHH3
RoVCbUf8oOi4OaZ+3KyjtA53iahq9MO4PifwUNlnU8ka6pq34osrNzXRYNbW7PIRF05KbqWf8xsZ
wKnPMW5O3JOy5T2/fkjpq6/PWT4Z+YuxL7V1uUbHezRl1tUPEhRNpuIbbJw1l4fI3IlcGc5kW7Bm
IUK9cUgR+6Wu6NaxI3mLJlYw05DKG72xLMb+jope3pIF+OhIbuz81lboPI2QGW/N2ROFU78+C83O
nnADBpASu+BCVso7NVn+7rFfPi0PUajDiMMPBOnROHRBQXir9IwDSRi0yIaVe4Vl4SmWlK00Ftd6
BazcZXkaS/XVG+CIbSqL5Rs80ezNiDz8WdgnR1XxDslsGyGh2bpjRAWS0ffiXOiYPaLK6HdJS2mE
Mzv+67R7TtrUua/6sFqnam3vZde+RFMxHGPNjpBLVPWeTiuaWBHN9WGzACtRYJMjB2RMu1EFhsjE
f4FQu2kb4EmLmiwlrZQtmXGOR+rDLCxL4N8EB3CxgvLGMF7vjBQ92nsfRUe3LJ5lsSoRN3ZdVfx0
SMi9j0pPZBsI61fMtLU0n2EvghpuNbmm5qR8w3f100v4Wfqkv1erIlkFPSEPYpjJKic+Vobp0zA/
UTrevXyC35vR11t//1S1aIdbUWfDmrhV+UKYeB3NEBOn0a1NUg3JoS2SCvmuX/saOi5JgZ6uAhqk
gVuggVsQ8tOs4wr9T89bo9g81KmuP7XxrdI67VqKRlwrOcIsCKbv+ahyvSgU9SrjvD4qdJdsIw2T
jsdgeD+ofeLCDgq5ALdQfTRk6ba4JGowzehQf5O3LHKp7Yte1FKWLoCT8RKWafQShGBiBaMgW29K
vLH5sXT8+KWg1plqIKoWls/yyuxb69nZrujpNDEcyrK1+QayPDSe/1hw5Jz8uPvzXYVo7qEjeqfE
mdhlBoZ/RxIjPi+fH0vGA1/ZsCbgcKQpt30Ae7rCVwNUTKfTNIv7G8syO4w6XXeT2kwlWffEa2N+
HwvC975KgP5XA9VcRHuZjyPbxYg+jDjxHfZl1a86i9QRnSHdQ17j4dHNmlNlqLaL9WN5aOZuUFuQ
GIzSeNxm7cfXxLEPOirLi8b+QWeLgZL8WUb4vHip+scSD67bq3q4Vwb8Jc78oPQCtKXpI8eQnIoz
lgzFqN2GqZAHHU0S7iNejr7t5Hs81XtBicBzpQ8Dgm6nbVLS2Ee19AjdhO3skZORxPdnWScYuqhG
Te+slqdE9+BqpaNO4YhTbfMomU5DgiiI+zhniGHVb0rRTvwZojVr4LvcjvqrE2VMuUOUGMpagCZz
Jar0jFAmUKJleVkberCJAhh4RqP35+WtYHlqcWvQu/QO9dy814CDGX6ya5z7ulQFmxgeOlFMJ6s8
2gx7VqXI2dss6B8S03cxedddFfg91q9cexu7qz5Z9ntkTkxerLuG6o+LZLpPgIbgj9tXcbBd3qkE
VbAbFUy9cVECfMZ0XlbR5KpOkm11kQxgPur8mBojkeTEYbdvXMKi09b495nqGGKu4JiTYhQPvwS1
q2MCe4sVW+5z8N6rsLBiIIStMW06ovylwSWzSVPrPoebvA2qUhxrzxsvll6RFozE9EwPz4duKMpn
bfA3kgi/Zh1911FBxzwjWkzi/sXJAU70qXM7tNZcEjsPs30H9scgDw1xXVfrLFz0YAgPxYxCiBqT
aSuTlLEq2C0z5r9RwP+h8YbejS5pJBd9VB9HSR0dUtG4sromOYa1VGfWziZGqHgQRp3t/MKxVuzW
vmlhTB6hRWBr0lEcp8Kor1/KUKFbbjdNoCLonCD+BseqmZ9CPHXWMsnFrvEBUet6V55IN/PqNXjg
iZCqe6r81G2da/DHQ7RqzzKyK6WFIQ0RsNyMuKs+wsw8mD15v5YJ1i6nBng39v5wwJtlXdWxDled
ZpU/qBA2qwxnmZM4Z1pSaAAbwvxAds/eqdlonrTmfg7If1Sj6q0nPAOnQcVMNerToQZfc1JjxnPg
s8K2IGwhh+ZB9/1bkYnhjbvUWNn4mudNM8bC6kiWkCy97Tu3pdD5xee3Gml8T7tdlkzWeQ4CPut5
cArawKaTVzefkKj8nMQSSbIKTc7TV0kPuzRru2zra1Z4iTV9POhwOVzisONOa7vcXUbR+KPEucdI
4+rzHxkS5LYf/Px2AMIXBvcL8Z05Gatvr1srZlgSOuj8x+VBxTBL8vJheSJJwpHh0YytX87TxZSm
JZl32taP9dE1lkAz0jcjBVykm39M2+rs11o21W4ViTerCsVLVWj5XmGuzZ2YpwIRfhWbjnqKSu+s
T4XEWYt1lnsjLRrlwVdGZBnj23JTpilTPZfqmLmjMrZfBsO2myOFxJVda87ELlHYcSy9U8YlQHXs
7EgB4nNcOsbt0E3lvpMNUHJfeqtleq/E0jzJCEfK8pLpVhyejDpYO8Zwv9gWSamX52q8XXD55HfE
JR/K0/KMjRFVhgt1/mtdK0VlQBSb/MsIVplAX5xvl+C61WHKhXP2lir6+zKVDGbvaKIQvqDfkKBk
IYxdm7WosfNdOSFWaCXpQ0XHTz2pEPIoLN16qXPTjoZzHrso2o+2XR8yTSnXpd4xqkZFKsvCf+ks
qFGhQaEXGDf7nnL6zZJ4CoW/bbumuNRJeFWmQe4jRQXF7NXN2lgo84FmcROw8p9fT2G8zAP33qOn
y7mhEg17ayuwZQatufta0uRa97AI3TSK2avIqbsvoXuaLH6RKURlR9XpBdhxJkE76n/vCnIy7Iv5
JZEJYQdn5wiH11mhPwf9dn7TRv89e/MDk3V7J5L6uXM8JhcyIjnsGD59RPDKa61n35nFt41es9dI
Kv+EzEYeS0zKGjrDKrHBmw3zNiNNIJ/m8ElRk9C0bXpJb6knL/djo7S7WuZ0RsbZNWyMzC3kaOwJ
Dj1Z9jyYVprg0aPpN9IwIleE0bKQ8ezYJoXhigaiBO6AeULdTt4aklFRMfVKa/vlyww2hkGyCcrB
cv3ep/AdW7zW4CokuYWBSJtybfPVrN0bl3kLoORq8T20lXvfarwPzXtmI3PB1hP9MPXmg3xw9JTI
0N8xWArXX7c0Z6Jut6tZZtVsVL9zUl0DUprPfN1jM/X5qitl9ZSMPZwGtbI+DRKTkjzdxHxznXEv
JMPVjNVpeeh6+edbYOMekBinXc4+wbzY1LaendxEOHdCZ0M4hQRI0XfPLQfIftnumnFh0FdBESIv
y08yB9rVyNuI7JctT6MlXiLdN8+GDnLAmHTqT6beu1uqqSM4C5lkCfr1suByQM6f0fbLA0Yfb0dY
sHfTwfvzfcsHRpkQmsWYsWqD/p0rD/51WWanOBv8m2Wzm0scrJpJyJZu82V2NOixeRcmBI5nJE2Z
9M91oBn4qB1kRccSp+UttTUfRzgs1SbIQQ3EOS3v5Gq1Fz0JPhvK1j7Zva5IlKwzcxpILxJNikwc
jTj3e6oP56izF5rxavmeoqVcrU7AAPHdN23H+CTLQom3gH7PL2mnHQNaq5L0PZ9TsewFiNdktX4q
0wG2RZACGpnSE/kiWNLLm1zJmHypR5ofxaWDFYMWU58Xe1hpZyP7ImPYALikMk7GFmVjwTi3S0rC
XfWwGdjKGLQn9cHt8lDrwakmy39iwAgEdNc02ZYYEPpgKxT+UgmIbiKPYyq3vap2NzJomyONrejq
ZXczzu8K5r5fn6vmupkEHOUKkIhSncuwG8/1/NC1yfxg0ikBmm0zmGPF3Y4BQ2aYH4am5G6ucrf1
Q5rO1MBnYlJP3HQUTqo4tfKXUMXwy7buqqdGd2IEx6x3FnTCuPVWaoU3K0bOeICZ44bzVYRAmH/G
JvHhB/hxlmd/f7+iDVD3NOli0SENV9jzdmsUVE4WsY3fl6GDgm7+fYiGK4Rz+b3jjSDiPSTKTW5l
KZ1g10ZP03tF+neLMaiijAfyKisZvAnpg5ZVr2p1FyIbfx8AlaxsVPIbNZuA2nC2i87IdReLX7EZ
HB8bzvxXa6LRcSOaaEG4pOYtfawMTeeRqI5LclV3OQ1MCzY3olYH2A9FmLCLs54dZQkeN5BixLGh
veR4hNzCKgj5kv+ikbekKlXDXuC3bDisCTWmZF536h22gY6WrYdU5Bett+v7SGOwyfF/QLadq1k1
xv/oo0+5w7XOCwtcZi0XPIgvyk0muwtjBO95YO8L89obsOyH28Ujbo/VvZ8gsiwGQ6vPDhkFy4Uz
vNam5a01M//h20p5jJfQRRkj6Y0Z8Cob2LCjKenFUpRzwYDioZTBR6lp9tczTcWQYRNNRyTjg3EQ
DhesXc/Ls+WhwyJnTkBIl2cy1ajWzOZCpRCuVpIMd8VQ/tSQrqOIKh1kkJdFtFUpfp6LiC6BgiGs
ZMX/znp4VcxF6qnS8xBFAXYERXNLDy/6Ciw/kMkM3dKIPQa/VMkbEN+PoTTbrQ7tTJ92rMoSjmvT
OJXyrReEYdbR3DDdmL2FLgmrrYuYP3DBYrKXZji6VPNummz1YBjOC9HShHgcfdksPftLY6ev+Nbt
I/mrdCuYt7rD0Pk7ay4HoFGhuk7NUF3bTv13aMMFtf4r6VI6zuxakg7EXPWvuL5CodVWFNg14wwR
r5gtY523E6xVblpB0qOlI7Bg26FH8KJmckyAZZW1AyhHN6ubbl875hthK3GgrI9Bv1PjaWTYvV1W
JkOauv+aIqlp/9SasPBRNSlVVGkL6uKvTL+qERT81TBf804aT44ONtQgBnS3vKX7lPtgFr1pykpF
XOxViuXD6aTERX1TS3a8VcQ6sC5EfVPOD6PAsjs0Ul/dM5hisqj56T2Glz00wBv+GtTr2DSejrNn
oFQTtrt6cfTVhL4+LiU0ZpqoSrCusH5nV3NIMxwkvG9qtA7FxbbXxshWLAyacdU38SM/QnX+uhQH
c7VNEWzKofc+G6sk9klUZ27mtf1huicgfVSMoOEYrvw1s5LsWMzKhB8CntJFRX1JCp97fra8v5Mi
2iWyIiqdEPRhrGkfl9S+7Pq9UEsac8POpBsnD5mfV9WqZ1G3aYsy2A1zS1lhGiWLoTxZM/7KVyBB
naunF9H6CxUb+veCWQ1ZVXbJBj1xaydN+nM9WLeDT3sQ1SKUE84iY8LA3XXS6Eq9jflQo9CtmwH4
5HIu6jcLICpWNBNjHPy2xRPEORnf9EcbLZtS8xkOalp0YluIDDdfNiGr7avtCBZnr3bRPLFDApNZ
8opgPbfTRRQTpTOBLfQZLZtoejHdVPdqmAf3STT+u5q4v5JMLTjezMw0lXOV1J/zF8YlgdwM/NvA
NCBpb5UOLJJPmtwdJnbSUn8uNH84ViC+9nFswXn1zatedKzyLYvBHxDeJ0nEYIxq+2DpFAQvKVW1
0i0mjEdMBNtlUxckfnw/P0tMzLNdVrxNZbU15sBXHCtI9wyFNsKK5zUbUbZ/d5rNp9E/Xhj4HQUM
GIjAumVY0v4LOlOVyehx5hAczAuiYIIJKVxT3zWblF+rS79xdpLQW6BtSptt+jH9Sq7mk2rPnS+B
v6r0gLy/STnnV+Zc7btg3zNgoguZyRTECWrRVHZjst1lmi2hPil49aKtOWfD03IIHswaHYnhS7Wb
NV2zhQW9DhKa1yvqPL9YJZNh9nuDNZwXobK2GtuaSivUR8Yd+44gDWcYlZxG2QMp6cyTJf39GPTN
YblBEeckYGFozX6hQmlRG2zFYvIuOIv0aWovaaszCZ6xhqbRMhsq8hrRJP8IAzXDgsenlYS8bqxG
fmNfHt6EllXdoNf8aOr2dszT/j5m97uhqsU8EnSYbpuWeztJQluZHqD1xASjyTzlvGxIBdjGJoiW
mDDCB7PtEC0C0ezR7B9lG5a3AWFF/AsWHlnDIWeKoiBcEcKagkOMXwOe1jYkjv5aYDiN8sr+SDSi
bH6NfcRZD1rufXa5wr6pyt7tsXzyjCcxWw/oRHC1NuBXngWFEEboQS3mZAprw69AddqW9yzqN709
J+JH3Ff/huZtz6fNXw85i/pFukEkh532F8wuXiy7zSU9fr2TPLZm/lYS1jnUA6xVQRfsyu5EyCvo
bx06C39mw3BUia+fnFLLISFjZm+zpr7NOz87dv5gb2Ud149m6l+g7hwmTSte8grpiouNdqfUDHcS
FpA0blIa00n5YQ0puKxIzXaaEQbXinnxOmCoyi4xx5VRlWwJ9SbcwyJK94xmT2Q0xtNyFClFTxMA
IccjCdtVnGrpI6EHBpMZNeF2a5Jzpxii0rWfSUnD2xLcm/DoHiasPuu+0ZRnYxgulBFz6ZwIgBUs
Se77Cme7nWjTR6q2HHN9/FSZoepOOOrooWnHCvJFiR8ZOsBBM9ElaJf17lhmendtxWZU1bSbqg5x
qOMif8KoFLpONRC4nOevPNRHmqJ40HILQbLrHhM2bNfhqk6eeapsgzrcoAAmNj+NPGP8N21W/0QI
5xpDkwXINaB2lvgnDL5T9T7KuhqvIqVqLqUe1jAL1GgTD41x17b1j8Zigrrwaxxy+QCylIMwJg7V
CcsfucVeXedMIw6+4CfEJP+eTkm8W4zYk5J94FuQV0Df8YpIVbZbLpH/+X34X/5nfv06MOu//RfP
v+fFWGEnav7y9G+Pecq//5r/z/98zq//42+X8HuV1/nP5l9+1u4zv/lIP+u/ftIvX5nv/udPt/5o
Pn55siG91Ix3oD/G+8+6TZrlp+D3mD/z//SD//G5fJXHsfj847fvOWfL/NXAX2S//fmhw48/fpvv
BP/5j1/+z4/NP/8fv/GLVH748df/8PlRN3/8Zli/S+6bNqqigU9DtTjD+8/lI+rvqipZ61PspDq4
W7k2wKJpAv6T+N20oYbb3IhMbrszfbvOMfryIe131TQ10FP0gFng1LTf/vsH++Xv9/e/539kbXrN
sUTXf/zmmL/itKWAVw1IWzd0g3WlQ3rg16VlXChW5reQHHWDjNheD0PvVfOsNnGr1EZjH7VWroLM
b851r5FGk159l5bMcSShRJQmLd2qJXHT3DTB/w4o/FDINBcPTXuOrKE7qEZKGNj0qEcFk7JtWD/s
y4Ypjkp57EHvHbSCMtN3WiCmkjZ7oBhRFUZ3ZCZnVOJAFZhnNACTgaOZRZwf6OiZVlZWZUcTc8AK
txPqg90Q+MNxv1Mo9L3vUP9/ptzx5uaqlB86ynHcGCbLqSQ8NaPDdE2ZuDcUssGtwFxUMXrnR9nm
dCELm5ROacUpQyGpUphBhNpJK/PWGbMXVch27TXhsMIqH6wtOw0jt0jZBCacn+uALfM6VUS2LSKp
HTDjau6oB/WDiBgPZDGCss03QL7Lvk0hs5iWC+hGC+xin/tg94G9k8UpyTLZ1DLxYgXaJpcSer2D
/M711bkKj0YlvWWrFMlIbMjX065teWIjOmQHbPDqySw91a25Z99qHTHnQhDdzjOulRP66FaRo3pH
7ENQ+MoLEfoI9lXEAqSxiiv2Hpvqi4ytGlHwtfRsybwdIUT62btQ4ht7mCqwh964qv2ArvhmYONP
bO7baEzZNjUJIQEkKt2MvyxROCPbdiUaJOKUv+7JbLtTMH+HaSrQHoStrxw0TQbJgD581QBDWjKE
V5iC77UuEyxTpLGxgF+8VSj4b1mpFCsD7+GjT57tYvfGeI6dOGzmtAUcwNqiIh3GA+qsIs1nbqhG
cRQedzVT6YZTHk8a9lHNfjWlg9Lnw2R3ett4A8TgX9oF+1twEx503I1ujU1WwvqIwp2WNeO9Eju8
sxq8V25DMLZHdLPc7SwJGNRJgMdxsr3nVQ0GMQ7N2woi0jqxyp6EutalFABnuXHsvd7ZSgIqR0E+
+SYvGDIRGnHsC/Z//AJtq5/8IlDv+7QMLuwO1EPpdcV1LFkj9nnq/5xEF0O4aLzqJqbf/JE+gexR
T1mARpjNWEDY/hksD4nqDKuS443sLTIb4ruaT8MtF4sYPcjU2z207PxQT5qxTlQxW7vpMLxlT2we
TFGOF9to+nNpW+JoWaP30CZRvQMFlh0p8YOPIiyCa1M1hnyxIGcX7GVAq9PSuo0bFRdHkgRADtUO
OlrTi/5TxKq89JmRnZDByiuBAUZYBRt/tqdN+yq9OLlTrCB58aY8UmCYhDZQWEZcuRYixeAExF7s
yfCnXfsDtdITyby5iCCyTK4THdNM6ScgN9LZeg7O5k6dEC1WdVa0CVPkWj+2siMm2deRcimQA78j
zERPdtc3W7urI9oD9JR6dA0rou9KXuUMQn9R0I2D6ei9kIF/R2yk343SzOCphzI7Y3ob7vVhdkyl
kFTxzwG2u0Irsa4xlTArxbPEHbIgpOcskncscNJP1WzAPQOK4jt68K5eo9Rxdg1H8mti5ThkLLam
5dEg6PJDMazme9eHyj4MYu099gcOJlGGdbwmFg/CLUqtdDOAimEmNWWgG7qKTaMVgj12fSPsPgrk
To/fxmaEaLX2tNHrvjgGKaWh5dgX76gIycZOjPIHXhaBBQowlJsXdXoAZ6PNolf3A9u/eYWS7G37
jnkpITt2cCu6nFOVkgcPzP2Uc02CUGX369bXmWg4tbJKlCjYMWfML1bMXAdDxnDjcOYw1DbLQ6mI
4tJ1Y8Vkp9Ep3fV4RW9TP5B7x+hAF9l2mj6FoxnctTgq7kamaLiOmaSc6cPODjIdR/sQg2fm1Cga
NuLAr+qV3yQHbdTKQ5b6neOKedHtkj6yHvhWBpiwzCpwm9Oq+zyAbvloTQ+MekfrlFMYIaTHMKj2
aZeoW6ZcKQVc0MvQ4XsmrYDLjoGhmZcxtWvoxOjutO+GiitjI41cBU1kpaimN2deLH9T1Zm/DR24
VAz6uOSFoquhRtrAulbNUGqXkt3ctiS+eG5Eha0nxZjfFVV4C3XCexq4c8WuBhrhtTbQiCfK0X8W
yTQeqnwaX3Q4DSfUthHtX9GuATcOeEp2NnxDz+igwMUTudCkzTd5TeidYb4Kx5IsdwSZyZHvnEPV
Gx9JftSAQaDOQL4pqTBAQC0HDvlQyY+R3WlXkt95zCvoIbuHdWKsnAZkhDsaVsjwGbKCCz9IeYlg
lGGbK4Jzq7Xe3gAU9KABn6PRSxjfG0aULy2z/mRTR7lzdmI7whiTyNeyEfGJFurkTSNf+JpGpD8w
w8hoo5Wi3AZpUN+Xvp18Nro57TgnzH0G7IYYbdG2JFSaOjviqWkwdlH8nGCk3IfCnhjcOXAsogZ/
nxl5aw//LgUqBe7ylUgja6+kGP4yozbvVWsUz4UZ6tuwtngpDBOTLMWp3s28NOpXRa0bFR1EXWqt
RppvehyHprExOcpgfE7RTYJYBdhA0/xbCtoiaNWcMwE3U0AiVFL3FIfqwzZLW+VnE9vdtalseSba
EUTrvlK1C6mlmENAZf0UGYYy33FGeARKkcnB9bRSvTAoBkaasL3DEOBcY2fyh1VQjoW1qisN1dx0
KFUbdRv7YoPza+3ofspmX+UGv2u1FEI6J0rcMcwpkgNXeNydMYdn5bZidL5NWhV2bmlaBfbbPDjm
oEc7Dp5EM/ZapFOoRkaf5gShO225bUbmJy44OLtxlVJpw1srG0IEBXxsP2yO/HfOX26m9WyQceo4
ZrTDa1XjwJl4nbQxH28UM+9fekww3PkDdSrIXFhmSRAhVydShoHYZjbFrOiQDbY4XWq03ritzYwU
s55DTNQbIENgNYvI5tIIyOaIOfTDVHzLvJ+cI5cp0znkcaWY/sfU5SsjIsiOlj0j9MrvLRk4syqh
wlHMg6atTnjvcE729UNVPEf2U+c/SHp1KtaKabDKOKhw4I3ysw7uAe9zjXNWuFTWOl1/U3dBnbsJ
q7u6eMgda+9Y1fcAzlcvsJ42/QGkCdeLef9LHu8B+BeGP2wGSnnlnDqMZfIi4KCkZnuSjXY0o+Kx
LMwnWSW7MatWnk8+ZPpe2rs4I5zR4xZWlew9V+vXysCh3jaPbNqrncGw5aAwJ3uznTVLW1QSzWWI
8aCGsQAQUITomyL0zo2OCyz24JljIMfI5GoRq3wGZ5/60FdrD6bkU0yK/LNJKIvjuk3r4/DBwTNu
+kASMVEy1ymg+Tb1CPqgDKcdPk4uGfA4u23EItJNs0gMa4bQOQv25DG0ouRbaLQpwSBT2zVtZ7pT
iqyWJt677bXJugjlD5H214Ib4KqVUYNuXGxrc3ixRXttaGhaTWPi3LexhYPGa1LgE9U4bqcSSRY6
C30G89xKxaPf9Azrg4kGLjNPnE3SkT8ZC2lscRQ9+wzrVli3uZ4pzDNlSCOFN2cZ8kbp7n2Q99fO
InkfI6K6EvqS1dS83gXg8yIry02eQa5qoeCQj6rJW9U13w/mjafWOLzzAGkpseguMe7yYHCODn2I
hcFsBMMNocXeqd22715Zqb4D0NfWce7vgCTcdI6C6RCihqUCAQ+ncWSqGJrrFlAEV2LjG3bJTzUR
wUtTcA2oHO7oBHw4IxRLdQ02Z242SK70on2ZfM5qM59dvC1lBqVDeNcbstbFaUq/vEDGsgYxB7Hm
QghHIwGQFq8tsFY3twRBGpuoh2gGFtSSjqUixXrMjRgY41DtpRepa9wL+bogiLBTe6GsQkf9GASI
wAmH2LptiMGYiQfmTgHVXRIYc03Vizdd2Ziv4FLN24HKz3ZFqqD+aSutvDMJrZwwvwm8YJ75EuZi
ohmF5dZ5ZMF9P/hV/E3NVIYPjME+aiMtTibVVy6LOQzVilWl54iU9VMMp+TGqQLSY23mtdauthBd
PUuh61pVWEeyR+82zQTYQzQKlVotoWYOJs966nM954hKrb1lhPOrppseo22Pu7yDirKq2tCZNYPo
vtD5TSEwxYeU8cS3trSoSK+s5rFPYn9rp0XyEmeMslS11c/qKDLwEskIOaJNI9abWs3/1kf6GsmP
k75ySvuFOeiEZ7cG5wqmQM5ij8GAUnceay1RTykXj5RNBpOLVcH5vfW7PK9vnET0r9WkN+PGyRSd
cEqeReO+p9T7rRy8ZmO28xVKUFtzagOpiE3JOC7ZUGBDZKBXM0ysntZNL2x+a6REr5+d8VOabYZG
p1UP7/S7HYfFj4wY5y6IU3Y6laVOB7uYeceSEtyHCSa1WENeZltcaLTsNFkBwFCYkFYAkJEnhOLZ
YZhCRcC5l8DcaagMtqGlA/uotNhNDa3cTU5rbJ1+jFdUyrXMbSZ7YxGHc1s/8LZZMPr0hRIlxqWn
YWsXymYcW7GvleGjJF28qhgQu8IGJAROY9pB0xlWStlMn6rOeAl6m56ekrpSzxUQBmx3gV+cKtbs
F2E0aI1sFDeAIbmHjH0jXU23Y2quYvEWWVMN2VUNfnqWk7ET6jk+Kky1WgswRmrDBHQV/y6XkvGm
J5j1XWus6lyM0+xi5Sa7rvU0OeVhPtw2ACU2ZW8MD2FcA8eUge0aUi+P02gy3TYyYlQltESC4LZ1
y+qD9BlrX1hd1OE5eJxWYxQV255SvK2dDBM+ocJjTgVn5TasbUhVZW2wfiy7pH4K89F67GK2kmsY
aSqvPvOMn6Qhi9vCrusnLx1Et5GW8KNVhnq+DYwaUk9Jv0Ra6hSasCclLT/gEfmYYGEJbl4+wKJM
kXP5RdxuGG3MwPGucjhq5Tgjw9qWPC8sgxSqXQgS0UyYWa7UrBzuUjOd0zi6upM9P+AqzLEtxUn3
VKT27YCRZmWYE0vzPD/gGdDZCWjsRBgsri1dYWiNRrUaLEIOrqczF7Q0lRNCVYobPrl+Vgwff0LS
NsUJDif6imbjHu/9DDc2po55u/XGkgJLUdQO/cv/E0H0/yOpE1H6X2mdl4+k+UXpXD7/S+rUjN9N
aeHkNgypIgrZzNe+pE4+otmCqaFua47ODJgB959Sp7B+x5wkEEDRIWkZdhg8/il1CvN3G70UHZQ2
KSkMYf/fSJ1C/FppyNfHICkEGQxStKZKh+CvUqfa43eAV95Aq/BXDdsFnQSpNaxrq8cWUt4YdLMM
9vfI1g8UBTDueUmC77q4MzmFtMLZqFm6Vlui0EQUNRjZ/RS5pUptsPqc5PFpsoMD8/mVcRy8p9xA
SSQcdsclemVjeWe+QeVo+yHTn2pz9K6ZcqUXxaHQ+JF5gAugWOUnc5SNNq1SeXZUOiduJ49h2o+J
qxj22AjIcuKwqAMwg32p5GdyMfGwRXga6j37AsNaD9JxNWeA0DeX4ZJFJ8aBMXVn2P6GDRt38nUF
FU/hhBRR66pU2mFQZ4Nnimvhx+5g/W/uzms5bmTr0k+EE7AJ4BamHMmiEY3IGwRJifDeJp5+PrB7
5lezT0gxF3MzEd0dLUOyCgVk7tx7rW/1ntOSLkZi0AwyYrs8ibIEDvIeti088/khyvtTVeb7VOEt
OBqAoUNnESWilrsUaPhSfnfyNx/hOg967GMyJ+4P/rggGK5SeK55RdLwMVl4K3rbxr5SRRZElKvR
pqi3qW0s9PjzN8IIA4vXvUTzbtbtCwgLR5jHAOLj3ZTme62JdyXi4rilYlkkzaGf2qKRBYolOVqP
1RYaFhs+3tXdmGT7mR5VHrMYTuSep+9jS5YpuTjDnnJUoB7UMGXRRtnIlBCsxoLwna0BzeZluLyI
GDk7YLbtdSrMtuLY19PbOXuijkRP4KMu6unwOQ+jfNQPHAjilCL9VPevNrRr02n9VAPUiOaiqB+7
Zgl0hQPKHJT6I3Rwr9YgZL1XBgV/TZnWPm6vkqY5PcbWL0Gd1/G7ApHcop6K6mUHE9JHSgria4Ik
qAOo0PblkgV69sJd1aHb0wmBTyltdW7U3CA2xr3pGhir5BeIgVqKD6p9337H3ZpXCxBlasmpj3dC
f58AoydJ782K7rfKW7mS8LRgrI8xN0MA4gyNUKNEyWNR6mwvq+Bj6VFHJpChIhF5ZjojBENB7SoY
YjGe2XPQlAezRiLYvdT9Yz+8awnWkhqnks0Nwe01xwalgMqpIMYOTS4dWc+VqhPTqwEouBP4Y2s4
3NPzQp9lzHDa946nq89Df9I6PpSVm4c7d6UJVC9xAPkycGLLgwLIs176sXhsMt1XCe1W+CS2UX2F
IAmF6jicW5z4Nv2R3MEH/0jsvWc3dHC4B4qS/s4yhy0cS9HuJw42rZ4RVGQQKok8cOJNJiivELLr
7UC1ngedhXFJW4K6pejnzTDw87dfpwO/Nt636YhYZaBDjmuVDMsnkW4Vt1PPIyZZURb+fF4YWnCv
2DcC2cqITCuDxpCciJhnDk9ow/svi/jfc6Ff50D2P6UPf6+NFpuwbuBtV+1t7fwlNdSwHd1NhhSc
YvHR112wXpP4wedq+DnlXgSjjbu+LFvmzds7cy6GQudRUwLNOeKC9Jt12Uk+8QnY4Sz3GR1nFpOG
VE+NLOktRRY9tJqD+mqBzuR7Z7npkAJJzHUYEGut9Vc1x0rJ5Ei+bw/Zsnw+A319q6o3kZ15rql6
0tE8cAZembwXPECO+mjaQAUhTPHJt9Q/+vgYMScuCEaJ1Hczey4JCsn3QpxaOMpz9961t/1C1mP2
HnEuqLnWqcTEawlPiGuO9yWzbGv5a2z6j6npr1f3S5juv6/uF/HMaENGr2Ed8bw+5Ms9AkG/NCh7
eEbtrOd4QnJC+2GYZyU7S4WtB6NB311iYviD3oAt81e9wV+vxDR04ZARqzNE/BJQDTgHSN9GDNVr
Nrtdg4OXu53AVVM9cuEsd9e2eKhPtXN2hyCSQdvf9FEYw0vJrLAmiEbshYnUaN+rDBgCsp715jav
QWh4XfsO1LkF+pLyz5Nh7HNBX0gcGsRiyviHhOJtt/4f5cTnO3FVXeV+3d4N+btf7tjMwMPrFEjf
TI7Eb+NQBCOnxNW+JNjxD9Ig97/+LOawxjYo1b6KnzqtYEq1lKM3m9DGPJtp37Qbx721eM4bnYzf
P4zupwLxH+9NoxBSBbWSKkwmtF/0frPDLAgXFcGWrDeMMY52xGNFhmXekOREfFCtScS077rSfleU
wGXPmBU3VJZHziH+GONEJD6tc7SzNjGnyo1tVnWha+PVtsqjxQZ3mj/GEN4WpXmLzSdyFt00ecjQ
01U85HM6/LAU7RglBDwOx9UFmtvr/rxRoErQ67wKem83vTNfzUSvm9W7vViBIXcdna5ouWWOt6qv
LRGp7fg+Jx1uYkJcqYdY5xU759DVeX1LD/KCf9her5CEoqa6nDZ5n4wOCxWBqXHMpD/RlaAQx3hn
iBtjuouMct8rzxwcj0qiHAaeedm+ZyvxrsWBJZQIRu5UkGolKoiRQmaag23nJWTgs7Chl+jNE28l
0rxt59vebTzf62SXRI8qfDsGcl5Ow3fbT1jytqqBIb6nbA8Hs4qClt+20HcwCcY3AAq5KHz68MEk
n6Zh9kSBz21GXpnsdTY/4PzeMC60+35gMnnq25th5QRPXCN0SBTHYcMmsTVKZbXrYEbAt/HGtvKm
3EIU89OEKcaclNGIR6D8fqbTo+Uv2/vaNhTSiFeTi9RerfQsHCpIhFQjA9JFe3ZE62+vuWXPk+Bf
toINslBgXo+y9UVih2YOrtA5MVMK+ppvluleYim+Tday8blNjoviMag/Gmn5ZLXdQYOtWs+w/yZM
/Okx6Z2zNJWDsFscGz6vLRjHF2Nz3dZlUOTkZUKfrGOKRdv2o36PNdZkWL5w7u9TuavnYs+oIjTi
liu8Vy0AMOS22FCR2VYmNk1T57uDdoMhvQccXZQntstUXH3uy6Gz0oQlXSghCZwCNhKPWhQTMfVz
5F1EVJtiuYx7UmbYrplaUeNkHGxztHbdYeah2XYk0ptgFqhr8bhmtIIz7N8lcDXzsm4w9NBgoxCi
yQuDN77HcEqpCH6WY3ccH4cmvi80KP3bDaE8yhHySX+H/hMOMMmz1nQ1xNQGVU9R9T47bzrVNZQV
v7cubedSOikcjx2/b8yY67X7CrHT9hPgjVrc+DUvbplOW0x1L7d7uZupZuln1XEOGo+tDPOC05+2
dYDxwj5OFoim+n7MyEdp550hn7ZShOrGBSeyPZXMDOlVxyDcKUPbb9wBXoN1DWALE8Um8WK2w0an
1kh0DgQgQt0bJC3kGqncYHFIWVTbqADYrUaLaTqLoOoeurk9lGUHoif+rG87bhe5VdXLfTm8bYcI
u91is5FFtnNo6+9wnT5fRZVpXjO9RyoctywOjfJ27N+3Imo2j4hEHH6MSRWO8i+o1xzcIghCZaIT
/pKny2dRLAQ8PDCUQ+mZ4z3BFAETPy9p3qv+iY7BQZ/DxAAlUmVe5mKUH7QjTKebPqMa4P1MClbi
1ENoMdFs0Ad6XADqgdH5HQkmrfUN6T48r8eyPe8yRBzbn24niz5pAoXJbicDY5oY70/0zvmsmr8P
FtwN29HBZRd1udEQgvmVQzHXk4Wt3yIk9myh4Ez8oURTqH13Cx7C4RY5idaxSNtv2zU3mpZD1ntX
se5TZ7rgYqaZIjsn3pET1agV1zYpcQISu4oB02whDbtBgwpshDrWxiXnTE4s2kh2Wn+dd/G+ZhXr
nJdofKlTQZVOLANPffdSwKqbOoCZSXngY/WW+XHMHrTqA7sEdT7OS1HgqJZBw2tQGQoVuJvLmXWD
NJhuDYbq0FDSoxPR4Lrb3vbvUjYhGdH7hSQlKkjmSQSD+NhQ/bapbhp0OrUShRG6FOABvp4hVBvW
AEQoxr5Dr91CvomSA3MDd4Tq94aB2Db2UfSSWu8pKJn4fqAi3j7rGYG1+IZTzhvNj//9Ymuic93h
TlNuMKcyt8r8FFSQg5ix5DjZ6XsgdgR+WBR5Egp6wac4Q8kPOkMy+2C2bSm7dtt01X2tfWz2Yq3y
R1pPhDJMxbyjytC7MLYsT7eftra6hjQceaPai6sqeWMuLuhDjvesrBtRcdTzHaXMntFh+jOxSuLr
L9T4fiZWpewvAExykirREz3Uxv2SvSosz+wAEY8Ph9XhMte2IGA6rxZ4HPuyKu7bJYyHa8gy6XSI
kmOuARE9D/W1ZAXsab8XyMiLAHwxZOJ68DUbmpJOzm7aEo906Ua+VLkU686eX12rCGpC7HJ9ZyUM
GkzyHZlT487FtaOdqjlw7e6oGWOo5+4D/NLrdWHQBgWH1g6iIHXvqmTFt6BXJfIPrAFA7MOt39Eq
UGnQ3efoVhOD/O+4DDR3CmkUEkujhGbFg8Typ2EZQULha8VLQ+E/gEnrk9OcHED18xpSf3QuOzYE
hmE7rRO+ySfSEAj7FEd7BX9T3m03kIIFafBrhgopi2SFo1lhOJOh/YIhEK+DX2gHCHiWfl8RwrK9
f54Dc3q29QdQHRCJUp/Bu4jBYU3hYoLYlpm/5djIyvIFowyX3Bp9nMORvq4eDb5lRcyjdMqDLnDy
Plxd89bA0aojoBAskiXhc+VTx9hxcYgQQAsQQfutRu6ugseqnnY2E6WEuhENtm+7E1UDvwdlQiu+
bT8YKccWm+snZX/c9BmGExFZfD8uH2jOcJp8743ymFC85NzeMethn39o6/eyPhjGvaJO3jgielPu
Z0CKuv5h6BNylRgqtxIWcuADT9mGPrYbRWdt0qKPZb6fjcEvS4ujx+jb/V5tM78Wm9YISAjDYNa5
brH87f+FTMKDEAYDow8BQEcS1z2mLxUZiVBSCYieSVhQQZS8YDhngMk90RWBS3FUTlGY0WpAJ+l3
9PELuQbobsMuTehUpZuZwDdGdGFQsyu4XvPmXUH2oyMpEUny+fcL2jUK1wjdu2fytCHgc1AQx7IM
BhWmcsNtl6ShLEYeAIQM2egXEILmiRfKyIukd5wp5QF7f5Agjh/aF6CwdOqLw7ZIIBrjhWM747mD
3tNty7s74kBY9gv5viVn9+2vub3lpw4kmMH0VHDCdaWEo8VjplKEmckebvKdifNbiOoFfEmoRZTG
AxL/D2nNVz1dqZTmQVbKHQpQlgA2C6lfut01scFM9dihnWVHjbJEJY9EHhb01Rh8HKp+DokEO6K4
umBE4QMlCbXpyk2yxymWO5JpV/Kexi4mbE19AbnOqj6HmWTKR79jsMarinqsX++wUHgO29kU03Gi
v5eaj32Z7baid2sb9gY0Wuq8ob5lUENBpO3nJgJHley2wjPv2YqXZbe1fao83UF2pbWlBIWyhjPZ
ZRjng1l77Swe+ZFyXG0OCUUlW7aH2CHgVhbrBbeDah+sGejB1oMkljFn3t3Da26p0lJD21dDUERJ
0KJ8zDOi8TSCUi4M7mk5v6MQM/XjVPAZJD+g9R/tAQ/8PIc5fR8mf5diegSve3bLBDMJMan56v1Y
7fc+JqmOLuFWZBVE1Q9rvme+AqWhO89Gf1yHdp/E2aOhU+gkChyZ9O7/ycjg/zsN9eep+Tci6jGt
fr4q1KH96/irlPrz6/4aMCia8R+xmZBcWhgqBh2bYcFfEwZFQ2dNT1849GqwKlk6Y4y/Rwya/h/h
IJd23a3vj9Ka9svfIwZN/Y+7fTfX0FB8Wojy/29GDCY/45eehIXQmxwvVP0qzgPXEtYXMfWYgt9J
q/baHqCgklZk5Jm87qjxyHn+MS103N3WiE7OiA9FP0ciby+LUZ33WJYbvEYm7O1N4Dq6rMBNFj8P
mt3uzbEXeD04+OBePxXjKEKRjw4TtsEAJt5lF6J2jN2I3tlLpxpqO7jDg9lK4xoGQrBOPB1gx6zD
GrsHRsh3pQxVZUTaNb5G0MCvmQ4HVkQOu2HROHXaqvyD6cH6Z9fp87qYGi1ENPAc2PRtMPRrd5F9
mkFtn1z3EPZ3TPIS+qrLGmhd/4Yrbq/rV4jOpqA12cKctLmd6B4aToUSXLeGHadEZiKpo7HOInec
XakFhmpmR5NV8jPNymrUHw2ZDwxfo9d6spjrI3k/KXj8Cle3iO2cMjD1aeklq8EUAVkiWyrjQxlY
iV3sCSI55DZhgZ3RkljnvMFP8VNRcGrkE/fXEd6AnqLvTPXeCWrTUHcjqyfT1ObajRK5M9zpsiOG
KEgSqNq2+1NZEv2UdTRaVLt9Qj0yMQXCXDoof2gWmVvH7n96RX9dW12lnafqlomXYOtd/dK51duc
CB8SaQB11Pu5u+udzUG4KntzoBdrLcYaJt1Cwdg+9mRTK2RnPaEbubfBQBZtk39bCDNp5oVWbpGA
BLMssBDZ0HjuRgjLIEX7tYYSW5fDtEs7CJ0q5yqNhm/QxSNEsRTGvN2luEBTp9ghmq59aYws67N1
YtygbxP4npwpB3PlYDK8TwpvMPtH+mzRH/p0n42xrxfDxDWHURZPIV7Ff14MF884BgLlXMxZaCPO
IGirddDKfqBlRt+QcMiyZk16jryNpfnQgEnOMtcDOy2DmkmznEO9QnuEvMb107R8gwBWB7bO7B2j
0kcL0iNYaP7TYkqXP/Rmtf+yejA5NWwOhRhF3K9WjGlFIJJI95yVbXStIbVzl4EihTSLslgYqKXb
lsRYakB7nvc4J4kq8Vz+krf2/fvve5CfS9WXK4k32uUSChYz8fWRFW3X9aadXust1a+Do4yqq87Q
27iQ6dZoDKsYM/riFvU3lbr307HWFu3rkiH0EG7NMdIVN5Vl75NIyXaTIP8IzYun9et8OxIdnPYE
BNOCO9/Q1l/a+6iV31NHT0O7aKJgMGjOJSJaTganJoiPXr+ihDQqYkpJN0jpqGlvA8BnznUOQqMF
80FkOR1xvzxqCo7b3Yx9uZz1NZBaKs84k435oKnS9nI7VS/H4t5K0osE0c/vr9yX5u3nAylcw0be
Z1ooSpwvD2Qua2UyO/PcQ18HqBKTbEzuydQ51sGZ0eHMgGQoLpnqjLq/9PQPqwzgZdfuiSZYfEFD
aMpMDK+0clcZyf2aNRv+nRFafyl4AFeh2yelpIlo28bJhq7C1CZdDlKn72iRi6PYigMIXZ2OzDVm
9RvCLg5eHY4WFtXWA0hWB79/0xob79dVyFZVobKFGpqDPemfD15fSUeamnoulgW3xEQHXtX2yABR
FGpiCe0kbXZSHEg+OxHEOaniD8ugtm2tX+5Xtl2qA4YBBiSp7eH6ZRlkqJMaXWScWVlaj9ylD6M+
CMUsQ0lzabMh+DO6JgRs91y5k9WyorFw/+k6GNsC86+XgQIFsQNe4n+xBdSYDFN3Vs9EiuzpiqXh
YP6MgMyDzmCKq4zdlY7q+mpuxB248e+Fm5soKdHBNmpMl7Ry2He6ySIHSa0utY57w4ly7oAn7P+6
Z2UK0jFkX2GJ4AyOceH4IDvIp5EIs0dqZ9cgB1248WsbDZCwYpAG8TAEAkfHZhn5E5rgy9zw82a3
NQxkluFSXxlfJyOJoeirUkCETZebWcN1oFd19UDLqbEceYYuylgICbyiVs5te0KcmflOCdDRmvE0
dcWpVdrlXEY80J8rLZOidrc0rG+1w0lIFmdXn4j+QaY+9CDMuv5Wq3TiAaTyDiPZ3VdGLLeDnnkS
DSOPiExkS65daJLASpauddAT80WVJmqKBKNV19w0Kh2LoUW374wmcggLJk5Rc8o0pGAmHNMsHMmz
s/ZM4uGF20seDu1FgguF/Od54HS5Wrwfus96Q1RhZQgaRHEKf4QecqC7xm7agoFS+3ZO1PTK6c/2
vetci1jGpyZyz7gB6l1XTs1xM8DUPMYF6RYUclDIf/9QbiXvv25GHaonxa/Bwye+DPuSYc7iVBnP
xEuQmOByqh60+oWxQ3tSdVaNdV2sXYnDpRtSFTiIQn/XOpE9tyfbvQrGtml2NQcp8nTKY4RndSYl
cWd2hK/UOvgpxWAZdzhZ97BQf//aPze7rw+StS2gW0nNIOzLQDqbHcWsiuFs6ckrlUd3Oa1qOE10
0CN7dgLVkveOhiGALrfbj/MJTfXWTbOHfJ90kPTamhujNvWneswP5D2Ue9EhaWgicOxDlqHPgD7U
dRpCaNIp4gpNMRuS5WkdreSeWFg6yAUzorxvAkdft69M5j9AFb6Yv7fjAocOdE22ran8+2UsbMZC
l1HXnOXMTmAuwzFmq/TXXr42bX73+wv63xYmTkdw66ivMZ1+GZc2hRPB66zOebk0u0hJPxSXOuf3
P+NfRYO5nb54YFgM6P/hWPjnIlzWujq7un7Ou5HWqK4yrkp5SBczPek5RH214KPDvEENaAb1IAl6
oHbI+7XbW/olYXzNtSnTsNSHODTrZG8q1l51k4YRnerHsZyQsiTmsc4uiHcgsQcS+RoVwTCa35RO
vETKlq8g0xuJOTMApdfC2qipx7f6reNG81T3ekwZ7ESypqIr+QtL3zwkHI/o3Fm0KjqXEOXRbZmR
YMq2DSJDEdQYkwVAj8lIdQUXiUOFBTnpD9fun/Ns6veNSEPpysHRNEEQbhvcLxvYCkGjaxk3uEp3
3yOvvBBEo+Ic7CY/7hW4biqDXgLU/cYgEtS0qcuran00iuoR+DepEBHSLdVAVLFNb3qeUQsQVEDc
l7prpYKMqQuMhrPfSguO3ma3U6Bi7e0odQmYIW86Fs5TA7jMx5Os4g1IFUjQRhBbg3IBaXZfqPji
tEHHX8p4rAbWEGhNRBNKacW+5pnbYWOksYsd/bCR/BHaq2FnD881LRv4VS7hJBUIfRYVaLgie+YU
bV8suvNjahLMH2t7l6EGvPj9dWUz+rIKbhcWZgkDdfzUKkLgf17YuieEwta7M6lYq5fii7hbU8IR
y+aAw1m7mUWLA7le/tqLDatfEaJpGjPN6pZ+HjRxjtNBlxVpoGamFaLKskFxeliGSkB4hC+3djMe
HaYUSTZmV12P0SiZMbr2G5EZGIdXiaINMWil54y5oG60OqmF+VPvMsUugRFdQgYsyJl/SUhSvVrr
CkbW2mlhXmw4b07+OCRYpSeH+Xa+AakX561iMu3ZxkCCgLWcc3nC2MccytVpH4jUvWyTUdu1Tv2a
l7o45IP46diNQklR3sTrxLSL79WO7noxsUlpSLmxzvXFTZFbSHeAr4hdYyO2HXOp8TjzdmLC+ppW
cvxIzSMi4C5Qk4VnD5FKQGbvWbccYi+z+l1uR64UnbQkuueGnN073M4uz3J1amfcdGImfaMe7HeH
cDx66oyM1lg9aaekwmvaq8t32jU+h4qfjF2bwBqIXZFsrZ2ol1ObeqkAn9XjyvWWOLmPuMpnG1Ox
b+DaQDlmHQ2y3lBqOYZftxGjDrNcdpaRMNsWlnusUJEZdlleWyWiaEbMVVzpV005hnEMPVP2w76a
F3xg0JPE9KMzhOZ/VooxaXB/KJutrzvAdm8iXBKG6oD6cr7u0BDgzNUhS4cQqPlANPzIykTUqFr2
DA6sqPCt2UKemFO/O12iHAvDusdtku6nzkQ7KZwxWBae4gYHhAeYv4akS/Rk614a21l3KNFgu8Vw
7Ugt30mlCemO/eDUa59mZOeKYpGqjR1uS33hQhlHGtwOwR9gHsdpOdq4BctyQqumA20qMSMHLsdC
cCjcPDKzv0UC8p4+rje5wvkjdYtnV6JUbTZ9x2SmP8UwXGFyQJ1QVs3OWbKrEcart0rwIwqG7FA1
IaQZdpP+SXH1tSvChXVNHVyRoWkuwKIvD30KCskyOuVqwI7oTyNDpnaanMCS+JxV/PS00gx/fSCa
+8rKkz8UXtrXftf20y0aXrZpagb9yG0z/mUt76aIsGoL/3KHGDPpHoRWXGgCiqCesNOPGcrdOhN7
OfahkQjjmG0o/l6DreOmP/EJEX+nG9fjWjvBXBgnjai1P6yK/2W3cel42jrdT53b78v1seO8TUfX
vQJOrPmL8cMBTYAaeXnFNYfaolRviRvyYX0+SwYbQO3pFhlyc/Ow7MjYtaDvodQ/uxGjkj+8NtP9
15KNME01LfBvaNRo5X4pjIStFkVk11d27zJ7QQbbZut0j4X/WlW3OLYSdirhMtukOJLHZIPF0SJh
GMve0ilM/YdsZUPxk3RTnK59fFXV5JPly2vqMGmEfV0zCSrmgDDOgLSIy2ado1DCJPKJ8haPIxrq
vTtb4AhmUzwKVyWaQw7iQKZDxXG9sU6YPh1Pim68yNa6fCy2eZTTTYQDEWDZqMZdMrRIH5uh++uX
ZqK5B1WhiI5IFVutVb8lxnm+d5vrRXUfSq1qvq3aZB1nhR6pgz/l2bEBWrdG87YSfwYxAH0qkpqN
BFTx5gqsrQW2xC0tEyGLu0sE3d5qZcBV6NIHCmmftOGKYia60FxZ7h2Srsd1OIDsUC4S4tbZxcgs
kNAu1NaYTz3ph7teiMM4bGJXl6gPd7eszhWM2+gG2/gcOKaYD0yoD9WsZneJxDal95l2EmbSPFZY
MhgBy+RqEmPziE/onkHd1UJ5/31gOGZKJz8QzE1YmpnLfVylAMgLs9wzAr+LHe3n1ImDmmtl0Lsw
FTHxrjPyWZiWZmC0YOVzWKudzYxotvsd2UhAGOSlGet3OU4lmurrCX5qE0xwRPZ6pQDIWkptvyrR
HnqZFbbJ8uJo2U+D2JUgAZOwi6P8VooLILzrDVvpheN29jbz435HX2OSLXRaehMBV3YwFp14mzYs
UgsCmUKbukr7u3mxQnvFWJsZDU5LThpWpv9INIhG+koLxm7q42zp14M5mn4zRrQYU/ND2GZ3PZY2
Q8jxI7MgbQ12fc1apkIaHW4Lp7sDKUgHfC2f2jV7oFTVx31bcRA2YXYa9jdnlj/qdbhWVr54lnTo
TA4npKwCADC4ZmzBd7BnaPNPp6WYXuB1vAAf2RD2Zhiv87uYW2JR0QVqmXOfE20QYUcD3u4GZmRf
RoWxG7ToebLEqVrJn58plDXilvxhjs/JPBL/GREiNBRXrpU9dW72xqb+lGTisqDUryTBex1Ogjmi
jb5gbytoxltx97bAUvHnjhTRuVJeFtWkNrIByIlSPqbcSCgJOKQSi4q7z1ZOptMRLKtEJwl5JOxG
B4WO0n0j+q0PMgGSTB8IAUpsZ0DS4K7HOKFV2nXVldmV4CqV8UlZYEexAq5hnhJOzZydJso2MlH6
uMGjiE9UJtHB7hfr7CIjRYir11ynzLAvVZsnJ2vH8txMP2aFSITB4kpOztEZNcUfalj4hcHodDYQ
mKzIFEbSEqrORe2y9t/qDI5iYnxUCWlhdYOyWTLOhgh1InADaUe9ha1RfAZTfq01unoJiN0rlpiO
XU/+WyPQVYBYa03ZXICGI4PUKoN8izdz4cWSVcBkmuNOTO/6YkIAKJf4+1SOamCnybNNXxZBenld
0btYzALDrGbU9JFGJL7U+rC0L4dajEHWNkC76wIHimM0QbeiSZzXCOxpBqkCCuZQVHxky3I9dsuj
6FHbtCYqH5r8NiuIjDdtIRb3NvmhtI4Z4Hy+2sT56ay+KYVEIxI/IcPvGPggMIT6sybEo/VZtF7O
kULtLDH3QgK+UIzh1Ro2a5n7Xc/vgOQSTYJi2lY0dbd2yDSVTv2YE/PZXd2ccFRF42hC9TvmD+na
IFoAjhAIWMzeEOFSUKqVC+nKAz3Lb7EjM5y+7COqUfh6XL+7ChCOsVHRMhXLEyv9U9SQW6ZO3Eqx
xJ/q9s/49H9kxB55ZU9kSQlWM0pvp74gVri+n7jKKpa7EEqwR4QELm61JCgOPcVUM1UQqgL2+bvQ
liwck45dQIf230NYiO2eOIp40a+1LgFC4Pa7LAJsayqCXxFy7dmDMA/pcmT5Uu6Uvn2jocTgxEze
17RBH1ajXDPi+DkdiGeWZvNR0yI+luuwI2MkDxZl+mEaHUlcyMGcXOPZpbSF6rN0e7Fh1/IyO2ni
ujPJwklHMCdR2/Pucv1BHQprt1pGuPSvumibQxvFJZiL7qKetfIUdcWwhsO8kPCWtSRIYnFvbWxU
VVkunGDUlh2DBRkq7EEqHYkpRgb9puhLf9DmW5dM6m11uMjX9pmOsYkULNtlsY4L6v/8hwK8Po0x
joiSkwawH309uSkfsv0qGfTT72fgYczQZD0rUaWX50UZfH5R3zhpgRiGr//8dvmwPNGetMPMyqFZ
bP9RCTRZ/TVedwuu9f2cRgS+ff6JCUXg1BevHaziUO2a75akz03DOKZgJJgXuVmi835GFPCB2Ypv
iew+BnErR+0cafm3nHqItjI/fzWWYzlxj87YgUMMBfoJlLt+IljrUc2RgSy6/jxag82RkNB54qQv
gdSgiYXIvSSHdnUmzyjN8+cVd8ulPInF2s86X9DW1v3ScRC11p0pyV0mpjwNtbRVvunbQw54GyYf
a2ewOqn5nGoAIirnaqY8PxEHd0Gltd5JzYWkgQp4Td2FCMmqCZlJMa2k0zkt8LbUzFavqAieCp0u
pytsygJ98Qo7wrhvOkBK3YbWW8OY1Z4n86xFc2io8h5fd3d091nePLrDmJ4drDiOcCRhfEuAc/BB
cOr0qEUx0yr296Kk5Ezs5m7c/DlOFn0oXVU9MNter7GoX09oMnb0Y28aZ9X8VtZoTg0LchPOslXV
H0sc8TdZf2mbrXvVMbmekpRkmxFXnmoaJaojRCIOh9orql2426OoQ7cQO2z7bwu08kBFZ7zMGg5i
o7nV8uKRUIHoUh0c5Vja7S4tJyobgG2+o8aqDwd9BmFunRVtnHdtbOyZmz+LoVPhUkfJLd01QqUs
7cZV1+S2wbXcrUYf2MR8tekNWa5Ecc1pgaJZvE9b6LfsR3wE7fCgVm65N981Ysrnash3yjAfEvjC
xwhqiipWzn5SsYPZ+AFseg3iVM8OaFrcwyCZkTWcaBYGxA8TisKRIB7OF5dytDkC56c4tWmGGfHd
UM2kLbS+hmyJzN+enij3JCs/CUDUpGvW6bg9OrzujNQkd+8FeUwFSeT8H3ye0l9N2sPc41DBnU2H
vEZPJKZfWH1uhgVgKXoY5FRao79M+WtqIO/Efm+xj286tbX9vgqYZhnKWQNhg08QKnryeD1Vqaoc
B+RsFZ7xfWws36CsHUoJHByXMLF5jKzrtCGGPDJ+ZolaXAiep4X15tpuzZ/GBJFmirGq5IaQl4lG
rxCgZ2Oq80PjCN0j1BdOYWs2Vy0JhjibWMFl+02tqibQZDZ9n9f0Dod2cdLqwcUGSogt9uPkalbx
Oqx5ehlXXQQ4pdUDxyrA5zssaM7wNNPvOCVGeVWqpdijMmo7661TXscpz85qMp/5dUTkFayJRX3O
0nG+KhubwTws5XwFdNnmCmYKLBom3X/hKiqa7qQJZyD0x7EbvF6PG0gFJXK+spf9fh1sgOTKyZbW
ciB5J/VhMFhH6McLjsT/xd6ZLbeNbdn2i1CBvnllT4Kkeln2C8KyZfR9j6+vAZ2qShkpkHH1fF9O
ZChPYhMbu11rrjEhJVSG/4uMKFXiAdWfapdFRwkSAKqtldfn5saBX33mK8J3gqEcqsvAacTloJfP
tdeDXSnZ6Py23BEw7KDZKQcZ2shZbuSbiPvBMUlkeRmLHKtNTtmkYyUqvETxXGb8XSvL0f0KOXHF
XoYhnXCjV524e7d+LhwR0764vnHwgV8z0cI9lSOvKHzwaXCrZaBwVuQ0Ua2p31eWMMrPUWwhh45r
Y9tpIaZxtdDsEYasdMPXnxq5T5eBTowh1EIs44jfEUo+hkDM2Dr9h6Qt6n3kUpbgVyzgaX3U3LKk
Fn2Qt4WqvvhNlx8CMf6BB1d5MGpjLfT9Gr6gfg8F3fZ18zYwBefGV40jynPyqYjazn3OsYxlUskz
65iwjlYahZRox+Aeoc1YtvFSzfP6YGoO6s2igQ1iWPoGvzm4ezLxYqWWgfkB4L/VqzG6RiZ20LX8
JUZV2zlCZScqqvSG5OKSVGvFqiT12yi596TUfwrbdmeR8UJmDYUxYNyAndI5qAr5KPuu9VVu+Sjj
PNMDj9HE79sAnuuOeGu5/lKuoOISclg44+fBlaA+ew1oGyJI9xk3y50Sl99wMPPH23C3cQbWe6Fx
XOzm2WPqO4yzip+DeBu0SX3AFNpfuHX4JwwICFhMPzsRsn4pevlvibcHUiqzYNf4PqmN8csvgEa3
fWeX1JrYmtY/NXxKpm+BDgNokpaKKfcPqkOkVP7mVicE7b7dGFy8Mm5N0IVsTjI4sXsqFdtYO6Fx
FBZUvYJ6IizIsq6dVKEw1p6e7CCFVGci/1sfu74NXI+XXkd4ZKRltHB1ytQox12LcoI7UidiWlIi
kzR/SL1a4C3ELTIyKKQYrANRehGMM1pWU6A6BoFFdohywqBdr4bbjKsxVzwntT0x3+hd7W4rLXkI
ueKuM8IEaURBqd/KaFDLAhrWGCvp3Taxq1JbaJraPkZjcFjpNAy9ZLZrn5VkGSRUbjsGDAurdb+b
ozdhF8OXEtMXxWjEnasbj7IMnYpRSkEHwQB8aHSsFDLBuiHCfQyy5Fxqg//NLCmbUXh5mdjPVh0X
BdIF/ui2AOFtrOiu9k5DNRdZ6eQQUb1R/gk5+j10RWKbet/YnI+pRled4C6wwn2tIquVKpMMauzi
esVSBJSHtzcrHdSWdAu7dDhmGH2nRnCjxGjHIYaohxCPaiIYlLbEJRVfGt50LISEzeMw2VgiNTOp
lfhrwmQyA19kYFeuDhpCStZ6gKg7rAZhZwgDyOGaYEgSed8JTkfHWqy/QaGmbJ+KHuq5BMwFB/y4
NQwhKN6ytlpFgfT/upX3hkFI1bPuWngfIUtWP8jeXm0xU8n9s5Aqmt2FzglLIAtKvrBuEp9AaTaI
K7WB4jMEOcHK4I0CIize8VenVDQvHuU+WVO76mOIpyfIUosXo/f8vRIIjZ3m5abww7tSi/ydiF3N
psjBfelxsKv0tL4J83qk5CMmGjjurVQ1QeCWOAIFKAbVGJ2vLQhXtlh8dfd+M5xd0xXWcmNyo+8r
uKRQ9EVTQ5wvKXfUWqcrs9P8bVb7W7U39BPphPvQML41gWIjXSMEBqZrW+kCpWqFzlBwbb/sjy2J
UKrrXfYVT7vNjOwnF4Z4zSaLoY4hUHhuvjYZcUqcU7LQPxfIgUoNs4p3RxNHe8UFhdRpJCdYD1Ka
SFFZkOnEPgL9h8U422JA+U2sC8VOUjxd/Mo7aslzkPbWkRjN2UVljMmqbqxdzxV2boglsSIM2m7s
/JDC8sAQqDviZqdgC0Milksf8T2DEByy3IzNgMpV3OzLvRopL7reErfU4MMNFv44sG8cs4uWuZVn
G8y8V3nkSJRLJWupjt1tbcnxD7dZ4le/9IRYOsVB+qiGnntUk/h3Bax7JzcvnOuto4h8AyqMCn6n
ztp3rT0kuz+FK4JYlMKDplFV0qZdtmxTEdNcxyTfae0zfIdXWtJnSzE9uHVG3lO3frs1ZxqX3Xob
YUPDwUhAdY8N2joLXzqpqjeekxT7InKfcBQGmBOXIY5o7m8p6p+RPKLFr0WGrfyoVkO045bUcZst
LJa+YhPIhrmq5OEsZrAtk7xeRR57hUv881ZC5lRLpJXb7KZEKN3L8S03CuTXqfxIKGoRYIBwcPqa
Su7IwY4SEdZe5FQgtp14CgSq4QmyBex//N33XPT8IiTVXKqfwuJJyjjWCbldJviZx6IPXa0Tim2o
NcaNC814MQAaJKyTWttS0xpq9QV1pbaxtkw5vkJglR8cRyKeWKpHq8GDTlTugr1A1AnMmthSZ8yX
LBR89IgSsNH6LRZCxQOxwwpBKwHpVtErLAHyZmUUYknNQ1Sc/bp4NvTa2bi6oC5ZeO/60Pcf2z49
yscIleQpZ1HaDVVNPWLS3FKM0+6l0ZiP5CnUmZYPqdc9Rq1USqdK9zpwuwJNzG6twxlv66DeIym9
LWOhogLFo0YkDnJYYK1kK4cqQ1vkZGW20dP2vsazYSngnJR6AC3KXn0UCuo2mG3UtjbdszzATgOx
dsxEFY1pxMKeKD8tMlQYBApPrQoLAe678+BSrRQX4H9AJKoL3KJiVD2ht6Xg6l7vmCIBDnkHEw5n
lFCGCByLNEJUUsU/RPe5JZQPJqC7hehUIh5w6a+glk3qpaHfnwtUKIdQLsTXOjdNFPeszio7g6kE
PS473Nwax/duevZ8po8dhQlkyzIB9wuomH0E6mfTd2scNqmRKDXKKK3295AoMsM09c/4LQ/LLpOq
TYydGTEjLlFWpiVjVdg5zAzFxoqKLtEpFuhLYe+Utbt0hZKgue/LC+oW8lWLvhuRsH92Ou+A1Dda
Worwhns1ioLQM/dljqRDUM2NLBAQczHzWvrlsAkdqmsjLqIrFV4uBjoRYlytHRkFOrpKTHJNDuJ3
taac8qAde7V6BKyxqDrP33SFFy+JrXGkM8G4ZoIEZKDRF2qphisTFP1Kk/tbi+zA1nQ5NQ29hS7P
T46JZNHRce6uKty21qortDdS3NzjyfVCoRLrn/eAp8boE+2TbR5TakAMlUOc0I6sNd+8Otw0ZZrb
lC3Zjdnku0xxoREaLWW5tUYuwqOyFf0DXgg4MgklqT/RrTa+1G39gmQg3loCJ5wcmy6W/KVeggVx
sqZfVD6MP61XDpFM/TTorztRavCCBm66sixqlGAIGmGT3EsgAFLPwU7rqWx0DRKjuCCvUB/QHI9l
ShtCr+Qp/JbwWH3yZeQLNdNkWQmYxRQaZyBXzu9kKy9BfBTPXUvGV4zRw2OMJa99rG4XXSjgJENB
1KaMHU5D3CePdSbfY1pXEZOszHsF77wwi25bygPWiiQEazeE91pxk7qNmwSzd00fS//lexw1F0U7
1ozGI+hLDvotGTbLyTW7MpIV0o2B8kTSBIKpIbBVNg7GFkfJSlYcb48e1nNoF+4EbjQrpVvWXdNs
EiHGGtipnoUx60ql3y92Tjg44hjgzfHBiq0/+AkgGxYSZ0cWadkM7RN6o+A/WbH/j95/vIzel0Wk
pvNlI7ceoEPolclb+bFo5P2/+h8qlaz/lw4mQkL+IepA7kkm/qdmRKJmBI6eghcDypAxbvR/JSMy
dSGQosjIoz3TDXS0/1cyov4XgmgMpCykJLql8x//v5SM/J0pBswHvxx93lS132LhltVaPBw7veUo
2v0yR+xlgHSDMnR1r/URF/ZBfP3QN7f/kc99BJH8nfX9p7WJ+MtEB8iMs3osigOPguPmiEMhi6rg
3mld9C3z9OPlhqS/5Wb/tDT+gg+ZbxGPSBdmbYfLq9oTKgam/0CMUgYPZQ5PluU159QJTLv3A+kl
1RT5jyTBcK9brrQUCyfivSlqocvFEHfSK4nlUTL4j6Twn980ySa7iYJfZOFx4AV0u4DLXK0hEYeQ
C4LyiqBjroMnasVOdWKw9rKyVysAVabyMp7PSBRrt0jSPBLTLNWXe/hv5cg/LzORFnhErHH2zpuj
rOXBr8hMSSM2kozDcOadVY9Q7OV25L+VFP80xAz4+CUNNyb/4WftUQ697gVJCebbYRotyxgrPS8t
Gw55arj2KTfZoAsSfw6pC8cr0NVqpUR9c26jbHh0LAvVVYoYg/qXNHrGMLPqUKE4LJAdE3Crlqb1
ePknS3M/Wf77J6dqrMQgAOkbubK+Oxhpc0F0xcean0NxbSiyI5mmYP2oCselCAVZE3GyTvpzuX15
bOezgTaK5D8MfkcqcI0R0uYYhRn8cu+Wq+8vjCB3FTXzWZQv1cA/EZhbVt2A9yuJHvbTjjtUTSKv
zcj2S+QkoJ9JgCWiUr0b3Jh6FKL5Sntl+MzNhYkkuJKsyo9dukit73OYxuK5EHaXX3/m0dJEUiI3
jdMKSHWPMkXp7hFWRmXcXn70zKryrrf52LFhGeJQzqBP4wcvenG1n5efOzOZ3n33PjzXSuowJgnc
HMuYCmTjRof5K4JsQSZxpb/nWhj//qEF1/ESk4rA5qj498PwG9EkCfFfPriby28w1zPjx/jwfKPD
FpX1lgW9f0gzEdmzsrr85LlfPrb44clELsoM8YlhE1i/JW/+4PhGBvxDfQLWe039OtfIZJHpCHTp
deeZtgC9dzl42I0SHWZKfNeJTF35BjOL83vpyIc3acjMGlbt0AhsaK15qeEZa9jOS8WbRmzycnfN
bOjvBTIfGhkCyRSMSCZBQOmRmyOn5KYf1D9Vp94KOQw65eFyQ3NffDKDdQUvKEGrTNvI9Ip6b9SR
ZlYXV/pq5ulTXVhl1SiAMp7eYhy59UelRWReLS5j6HyyPoqTY0hQKzI12YZhY+N3gLv9DOkEDlFy
5fAxswCJk7NHg15fEnzHQBye36CB2hOHuROy9IqieO7xk6lM9UsrJz2Px8bFIzwEUEfFjwOihquf
L3/buSYms7kiCe17Ab5eEdguF4WroiBoJzFz+fEzs21qI1qWQRvVLY/XFFJzFL0ghDeJjYV5chpK
8c/XWpnMacHBoRZaAK04FqY+Rf3LaLJ7ORH7JdCkKyUUM3NalP9enbDYpJI6pBFcSMg+xN2SdPlR
aimBKjUFyR2kqcuvMzcjJpu6hCk7Xhu0VKl4d/YuLCXSTquvPXwymblkVF6RuzqE/lw5dAHqbU0Q
2itPf198/jXhxjvL371E9KQ1rYzH0/daLS1iVvMR5vES54+dtG2e271/Bcv36diiqcncTkDrtjG6
UDslML4VXAk5iGYUZEnEYFsQULrcYZ8uszQzmeOBmMstkjTdRiwurWQD2Kxf3WBCc1968kNfKkjX
zeLKsePT6Uhjkxlf4lyrBrVGpS1p8pIijEZA5ZJb1+pm5vpsMt2tyCkUqgIM261+JYh/qg52Bn4v
Rru53Fufjl1eYPz7h01JtFqcubvWsC1n2Oqmex+JoL4uP3uucybTPCjClMxiTgVHWK7ShIQ+pTZr
CdPl7dcamExxOR6Q6ZauYXPluWt95SkH471AS3RlCZnrnMnERhoNACB1dFuSgbyiSvQXphtcqWOb
653JxO7ToHVrwgtkuI8DtLRcLckmDbvLXTMzC6YlLYh3gzYeBB0HoBj9PUBYvdh2vTNy584ZxUxq
/3a5pZn3mJaNCcSxcZU0dHsQtWenyF+6WvtJNjS8MopmpoA5mc9eGaMj0nTdjozfeuDftLW4jom2
ckG8smLMvcFkEg91qyQYMus2gUyIgUrirNKmk2HrAJ39WieNTX+YZrhApbrY8LENqfgpy47yXUpz
/1EX6+xKC59ud4Y1LSgA5FoOA7BvOwruRwguDmrU18ULsFMwn69VMc99jMmUJl2YSXpr6XaB2j/O
suehqxBdIatfNBCILnfW3KtMpjUFB03qEbK1BSrGgUQUwdYNgkNb47lurmvBEb5ymKLPJvO76DIQ
D3qWHXEylLYFFolbxTWVraWH5f7yu7xfIT7ZYM3JNHeVqhJqVYuODgbNS0DR6WZIcgh4REm874ik
2u+EivNT5MRNvsZSjdCWJSJ1GkFI5g3wBuXKT/k8+EBlx2SvJ3ttSk5SpsciAfkBR5PKtDYtw4EM
iwxbTLNGE2dS4aGxaIdCBhaSJMI+x/H41DWCepvjTAg3xcw3Tqh68LA9y10JRp3fikobIwDNRGC+
TrHGMqIcNaWGcMxAhbdXxvjMeqxOZlGNcaehQyrk8Js9aG7z2PXl0+XvNLMGTLEgoSeWRkNn20Vv
t2q+yMyXDi+qyw+fmTXvUKAPsz/DVhFBhNnZsf6SpT/IzeC1ohz8oFhfbmCuYyYzpoffWwYdvx6B
ZfpQ5k25L4z+2iFRGefDJ2N4eitrDZSAjat3dnuHx9M2u3EOzRE4z8pbRpt0iRZkrd3Le0wRdsni
Z7YkY36oTulNBslB3iVL7VZbXX7RCQnlf2KOhjW9wUWejsDMVXlTeGcbZQUsaC/u3X15pATQjpbX
TpETXsw/DU02habHhJWsTWfXFImNMWEZ+ELZ+MdICZz9wJkvXCqULX8rNKHbNE1t7Du3rDdir1Ii
oUFY9WEKnRRfzfZ444X8UwQsMJLbbSw6yVH2FCIAcYx5C5aztgqEAm5kI+AppmX+taV05hhgjH//
MPISCwmPZZrFsfIU9NKZ7uUKRUi18EJNFZjlLkmQ0ZnY2qDEwt4ovXIy+zzQalh4EP/VcJvoQhl1
Pqi5pq6+s7lmADKRy50UuWrOQYNDgUGV3b5wSm+be6GxyrPCu7KuT1gb//vxKDn/u3XFcwcjzGRG
yTpfa5hYAKzbgtXDcKNY/Xj0GLTRRntNt+HJXCV2uQJOuiAI/xatAztZ879r6zY6KVfm/8wti2Lj
v3/PYLYx7J6hs1GqaRHSSP2ld35lMnYAjoq+6zXC6sCxfsHduzxPPl/OKBv/u0GtTjxcLZTOdv2T
AGdP3xTe78uPHneLfy8GpjlZa/DzqzsgvZSU+PdJ+lMVblEbr6pWQ1cFkCN509svXa7M6fbci6aH
pxotaRl2Sbg+dspdL6tf2kzM6cbcUQ87BJrU2cQgIL9wbwiv9NBM50/32WCIqFaSa3qIb7DQLeaZ
TH67dfQrs+vzzAs7+Xhy+jCtITS4Vq4l0bEo8k2gKTdKN/II5B1pgJVRygtQLCdcUECRBAdBATQ9
YDItb6xi2Bbtr8rqkd5w/daFe5zfRnoTopbLw+Pzl6dY+O+f5gfWyPvwo6PbSM2hQqm57xRVPQax
kF2528xtAv+yotD7UMRJNDqKVpBV59YJgH74kYFFVaKBSk8sLQT63CoVdglevWsHF9BwQwc9h407
nAyw3IdWaOo/l995nMafTInpKhsPAFH0lKFEYy9x7J6d0FtffvTn3QkG5O/u1LCwhc2ENDaWt7L7
6DvOopGuhCvnfvbkU7WK6AWVx89OwHAK3qsfR1cuznO/evz7h/Hp95lZ5B0zt9XNhSA+xcLPtP9K
DJexP77Nh2d7DlmeCgY/SsGackCvQvjugMCtcRi+0ulzm/+Y2//YRlxlQgO9Kzl6hRv+SBDnGWDU
6vRNNvLoB/8KIXwtOSQ5/QaYTyFuVGtItlRtKs+ORtZMpb7vTU+RqSIEEdDfq1E96otrRftW1RmV
SVicYN6GHdVdKhbOS6IX6sHLGgkPF6vqr2yE75m1z0bmpLP6sveAkoh8CEyn5HW0wiRqJdxjb7dO
j/E+2Pmb4GTs87W5vpZvmvv2k76D46hZaciILb1TpvzUpNPQPl6eDJ+fZkxjuvV0bes6KsPKLc4y
UjYnP6dxs2xkmHIoxYsvzovJ2aX00ASq/rhbK8Gm6m449l3bc8Zb32ffY3IbNGJsFGGCdfaLvPyB
Zc/q8ccpXDwbi9Orf9i8pouNv7j3Vm/VIlp0S2urb3AaXvxB27cIFn/s57to+Xy5Lz/XYRgIVf4e
4+CpkEdZdCYVacJLdtuewid539+Ee+MQfo8O/gNKwsttzQwJfXIKFWJPjgAGdLakutiYfouFm1R5
uvzsmZOmqU9WSKUtRa1xus6WKx9Au0DVMkGcAM6fhFBaEHYqRhOW97MypCuvM66P//6IEBL+7jkX
iCBeq6xAUTGW3+A49cdLb632Wo7n83XZGhG2H1ef2hRLFLIxivUipfAnkvVTIfTZlTD83NMnQxCX
a2uAqRIem6KivNKI1pkCpPPy1/j8cGhNB5UGByarpCQ9EtjcKLEITSdelwYQAeVGM18c8G+Wde1y
8/mwsqbDSnU7QsmIS46uDmMEgA41y8Dp5SvvMg6gTz7zdGCRGTF6QUf+R5WqJx4r/9ipuwrT53z4
fbm35g4yI3b445dOMEavKvrrGKuD9rMdNPzD9Ew6AKURdpog5y8RJeZHzLGFZWuqEekLExms1PP/
K5x0m+RF/OPyb/l8bRWNybCg6LpukqAY7EIgbRJ05ksg9NZC1Ucwl2HLpbsLxfrKvvR514rTYdKS
vyj1KBrsmLKoNIbp3jkw9ykJKvEa0fsry+3nE1WcDpA0iXVoF4F5EDzlJTARi0tWVq+k3IBOm/25
3HEzET6g039/RPBHg5L0sDT0IXxKgeoj1KWQXSp3kTo4C/gnOy/TQIFQ+tV7xU8Eqo9Vmb9cbv7z
6Yx88e/WfS2TKMdpwX0m4Op6fdgLeXR3+dmfTzBRH//+4ahVJ3qm6K2hHerBoIqbirHmFUfw1eWn
z32d8Y0+PB0nCbS1rqEexBAbxb4LqfcJ1o3guRB4M+FKK3PvMDmO6KpSB1BBtUMObhv/B/eM9vqI
bWByZZDNNTDZDZKYOrPeyFMKXVs4XtUiU5KV6WdXVqG5x082gwhPwEozVfVQqkWHqQwIjN7E7zmz
qu6LTUymfuFn1NFbg3pwJHIFwPcChPuueP+lz6xNzhlRlSWqpWvEVVp0fnVDz1Ry/miGVGUQDr+9
3MrMivLOF/8wmHQH03HEI40NOWqdC946iYn2eK8hKOe4frvcyMxc0yYzXZV6TTSVBELBgHEXhaG4
UXztyZNZnGMO1bltZR2g426gXUEn/dqhmVqav6cZKdc0LZrWOXj4rnToG11U+jWgE8w8K7TqD5ff
YGacapPZHIlhVlVtW9lxpXubsNasR1EoKwxpheLX15pQ/n4TeDNqYoZVZXuW+uyamKF5ldUtxKC/
kpKd+76TqWx2bhQTPMfbUO+3igTnvY8fL//2ufE5mcZpY0piYHbOQRtuI+tg6FjJJk+q9SNStSvT
eGYH1ybTmPrwwXFhuB7U+rUoPBzlX9UKfxul3NTY1DXPX3qTKTcNMqXZZ5ZrHQbAkou2C85DiGJc
wVo299denH2tx9TJpQFgVA2fQWayKQKm7naA7Yzp/kyHNyO+EkqYuG/+b5xYVCcT2pRLCRWjaB4k
wD5LQxDks+aGykrBjRNXReNnXlP2qxVatUrcsY42JP4S5yokBMGhmNCRHUq7c4o09U5cXe7fmc+o
TpYCQRYxkmy92PbzHKC3EJko8NPsV1ljUlKKcnqjNLHsrqz4qpBzZnD+Kz+lpDFVXc1gQ6G779M1
ziZdpD6Fgv5Ll6m8v/xiMyuEOpldrdgCsqxM89B1yIoNz67C7A36w+/Lj597ickMkxzfVF2/MQ5e
SyWmKlNRW0o402CpEOAoSXjd6TaXm5r7RJOZFnuK5g19Pth+2h7EtE93VUXZWJ65Z6qpm+UwCCdR
MNTt5eZm3kyZ7KBkXmMnjyL9EGbOj7hAl55CJYo0TOeq1n8LwbBebmjmC71bw37YRH3qY/LOl1I7
V0N57cSquqEQzKczlerK6FZZq/99qRKV8R0/NBEGoDMsYyAApSq2lwlQhq6Fhed+/WTiAFkTCord
9AMCyfrsRjjpdUocMwLwr7vcQZ9fb8V3//gPv74NwPymlNbbmfrmlpiEBNoqdiCejl7RLl5TWBv1
0tPlxubeZ+zCD40ZXYfNEATEA0S8b46WdOtU1r4rQH3WX2tgsp+aatDgtOEVdodtaR09Z065NKiW
v/z0sds/+9KT6e6KMdZhapSDTk9um1w61HG3VsXsZeikK/eTmXn4nq/+0EOtTm23m2rWQSnMJcsy
VDv0IpyLsTRrJGkXt+WVmTH3MpMZ7zYxoFIXyJVVJXYHwyaXkWmwSYjGl6S3xr/qvYaiUkDau4Xd
tAlOt3dp0IHhwOXymv5yZjxN7ZA116obS3CLg9S1eyESNkL+RxTMKz009/TJxM6E1HTMQkltyjsd
xFnx3qwUkaAsJ84vDagp732EXalOJ1A5TeVtoFerMrvr8SRN8m55uYWZvJr4ng/4OKDyUBI4kOV2
fVC32THEkRKe6dHY4Q6/TnYywVHnRkUNcE433Sm+qa9EnOc6bzITywKkrzooOXQoXELx6UAGEJLw
vPxaM/vHux7ow1sB8hpiT2yUQ5YKd3kRHvDMBn0R/MRY/lmEXna5mZnFUZ5swL3XeEE/pCPxpNHO
MXRTW8CxJfOSbGtydVop4H83GXq+bdOl13L9MxvK+6f88HI4KSctR6PcBqq20IMfjnVlcZl58LRY
qW0ys8LKLrExLrKNUNrgs7y73FMz69a0WAl7qqIc4vFze91SU4t1hMVLCvMSMsgi8bqVjPnL5aZm
wuPitIAJl3dABr1uHvpKbo6aDvGsMPECDrVkZJzW/oM6kKQzsX1fGwD312Ka5Ffec2bgTd0LkCRq
JjWlOIVSZwHbxMeGVtYzgopSBAuqDs653ltf283ez/gfBkLYxWSHIjznC+ZQ5dkBITcnvBI0n5mg
70mUDw+PgkoR9EHJbK+Od67pPCaBfGiU7OXyV5qZOu/x4Q+Pr6FkSITjuf7L+iJNq0XTA3NSfqTG
UwcbGxoYwor2ymIzOyQmO7PThX4vEni2/RZIjqFj7mWUP/vUfw0VA9pB9SiFyY1UuVsPBvOVu9Zc
D05Wh8bBoB5rIPmACUm477MMo4Siwjo1ScsrH+k/VQufnDne3/hDPybQG7CZj0W7TiEBBH5e3Ym9
Yjk3Q+MZ31MkeORxSdkMm0TKupGSBCHC8PSOOppUxUJKqai3DACZ+YssSfiXQEZxjc2TXaCG4Vo3
i4cB5PWilUPBTgCHHfDYC23dw7AOhV8FZwRMHsG0Yl2H3m1rOdrSMFPyIEb4VkeFvs4saP5ZFGXL
QEqCNenrR8UHFZYL32ux8DZOnt1qZv3bKjR5ldcFLOtAHJaUP0OWwhtilYvai+xALwBkj38xYuVE
7g96iUms1sXg9tUhWVVdfPJy7zHwpGfCq0AAVco6vFLah14oLiGS/3YLUJkArU6qjMnAMBY0xrBH
oMgSU6nr1G79/g6XO3/twyuSk9DcwepK4YNG94Eql8umGqD8lpj5Os0vjCbUBSD4eyq7x2peqpMA
ejWY+7bmXg3z/mTWTQnOFgm6PnQKpI7c3YutlwOJULFDLSBEGb/rLMKRVXV/1YH1px1qLGnr+EcB
3nzrG0aO8+qAs1yc6lAccMkFkQPmG1opTjt1v6ZaHjfUAVKfWtm1CYOjCl0VjiF8ocy9jcSh3gxs
UaA5AjCTfYiPsSZgMx2mv7ysfalDQqwVl7q1H/FPSWuelFBXVkbSv8Vg0k+xH9ii3pyo4e0X0eB1
I9ZEQC0eE/lwxZG0XEqkoCIBY2nVWihQIldR6XhLq0sfQifAFLDT1xa+Q4tc4EMkMrANbNO7lRJm
GsxEE8W2SihcAmGHSRVGvlr2Wxrab7FS0ZkD2Jjg7FjyN6npGHJavg9y/77rR/2S2Pxx0fDh8SEx
fAP9AVbtqwUzpo5G+1zT/NGr1R1pghu5Y0+D84arai2i/8PNBp9bf1MLmALiHrIK/fZecbU/aUzO
IkZXE8IjbIIG9/XhlPTpA5bjL01dpkgYcdGxukAHXB0/69T3LhAv40Bf7yVZfy384E6FTAYFEtqt
Bt8OnR81LKHwokc9blSNK+790gUykkgB9iO9vDEiLIwH6ylyywLcfQoDVClvat58AfRvWGiDVC08
zb2RBeBLpUHRdAb3apC2GcornAqKbCF50lPtF3YuCBA9GvrbMIUHMIniQfRlvBsSBY089NK1UjUQ
mCrO89VIJU7KYB9GfrMlw5s+Ghm27Bhm4Ygtg51x047MDhHgJXnBdJ3klHlxA3GWZpKVK+ryjI2u
usFa1YUOU/nqVY2HX21hjszoKFlDH7FV3/rep9VONCsDKwevB5mu/e7wi1mrWnPArPGbZ/R3SeAc
XOIXCx+OpcxPWbORW0vT6/d+6O+CdLh3BeWomu13qaio2zKdY1nqxVJugptULk8A/PZNb8orNazr
DTIiESlDYWLOkRuA++puQ3/aSdjdkkGPqPLT8TP3ymfHb1s77Gp5RyHgThDpahBTII/adtOJubhQ
U/FGa5T9INXGIhvMmlKDyFuYnisvzJGF6GiBt9QiQ6EuoLsBu4oyt2NR0PFTb+TSX0aKecKgFUps
I8EXz8VmR6bumaGIlCcziKgkFoR3qM6O047YW0CNPRIvFPHQFTtTRTwbgXvKh/QMDSx4IX+0y8KO
XVnl04ogjwsolusmqrS1idlyiD3oIipGRo6JYS+Jmkc9lPaWId5WOsAjIauWsNn3hloBX67db05H
eoh3e4Lwew+onVSCm7ZgRAeqRiXu+Zp2ihX9hxTLD1KU/O4g9CaoWQV3hMFXrD6+qL9mMUEh1jqG
XGvWey1wXsi75svagdQjZw08QleRKXn0zJ2lU3xX5j7U3rbRFmVRnnF8HQ0p09fSpbRCqCAID4xS
A5rRosS+LncU+Etu8BBENX5hKNvgS8nPSlw8GZEKo9U0vg+N+lKrToFtUXGDn6e4qIvuT0xN+xKh
3hsWpHD6em40RLybm6DBOiEAe7zOpFEDX1g3MrRIvxIS3JyHcJ34PokPMwH0IAB9hpS4cfTyqBS9
dQCspu6ooSZmaXR7QFDHQEqfByu9gY1bL0K9f8N5+U1Qm9ehKx80cfQ9qIJDZQZQ34VsK3nEH2Bq
reUBtzvUq7dYcP9swvhHpuNWJxQc63DCTcp87cPQb4bq7IjutyquH6H6J4sMxaUigl0UBxhgUirB
9gVgq2EAtahJLa6axnjuAs1f4gB60HxMtMEcJlxLBhTbSfrimawVWskyw1n5bLF9rUGBQD3y2Fab
AKNJqcNKXcqaZeLDvopUnQJuV3/UXfUuTcXhvzk7jx63lW6L/iICxUxOSSp3bnfyhGiHZk7FzF//
lvwmvvpaLcCTC9i4lkSyWOGcvfdaVwmRWuyZLDKew/k6m1nNzCV9UJT6qdEg21E26NkjEEzKW78n
g+hAsOpz0tQsl5b2lE0G1Z7lflTtR3LebSLkiUBrsjIOtIzYMpc4bw/UWUWcugJKVgW4bo3Ovp4I
nbIiQtbicDmKQR+0RJAXtmjuRkkWAsGd/JdCwhe8ef4EjMf27NxSd5MdDdeARiefqEVC3Zg9vIZJ
YSXJsiLgl7WS6FuaCCZZ9o1T3jUTaeCcklnq3PKgpoIFs4h3CR8jx+KeAGh33TaxtkLFVmz1YQZF
VFo/WZRfdLW4sxMFYMnE6hsn8GvK6aUNlydyrPRgaKIwsAftflEklrUlu1PH+ucsRlByalVe01+a
/Z4s1oMZ6/oq4Vzp2cno3BW57LYDOwhfOrq4A38UkktY1aTTklMnO3nN/CWIeiczLRofkqx5Muo4
2yvmBAUYfxSBrGkYRLosSOqajJUak+jk1NZzSEwahdZcFQeBEvBOHmkNJLnMd8lIVr1dy3Ly8n6+
z92wfSDWziQ8Mi53S2n0P7PySGOf2iPxSGOnUg/rlsiX3yUomtTrlNRYA//tfSgN1U8tJs51jAd5
rbTt/IIYg1CvKFNv61Gx7yICVF8sctkJvF7u6HWahEhZWrMRfTXv9Hhm9bTq556EVOpR87oE+LNO
JzBrVVZhRJi4c9oolivX1TDnKKVYVy2YmXgyx8eeyDG2kZYIFpeJwJmA2M8mrXKtfZ6qosJvOs07
LGRuMCuJuo07bEOl7RDEnxqqR/cj8Sv2xVPdGddqaarbcXB+o7Yw4TEs7zIZTa8jVZsNRguCqVP7
NUFGT6S4AW0HD7a2QitZGY1wjj/KAjY/Wrt4cYBs9QKUCrtnUrg6c102KizLRHb7KiZFXqFiFigl
0KmwovSqRksYzLZpblJwFzgpLd7eGpRQqygJqZmq3JZKpX6vm9G9sjRyjQ3lCH7To5ys3lF9MtsJ
EGs8O35uquYNuRkExNmQjxvNyd8LOJzdJpN9/aI2JroYw0YSUQ/uR9mxqZGGdcwYVD9yndDeJgtr
DLWoqroiagEk1NBSkiINVNsI1w6+VYQI6gSLMP8dj2SERaUR7THv/TCycWHvUjQri3T5X3op9FvD
zn5S+QdmVc26if+qltV6llCWknSwVk0CmqFQVNL1ckIQhZpm2zQh5N+tpu8piER/lPO0a3ObpUYf
sDXOueIbOR544niaa7I4Mx/KTrGd6EITzbmMXqbFtjeE8+iFhgKYDOgTrIiZWVkAN9EqKyVoun0F
FHFPumKMfB76XpkPnK7YiK+rjjERG+O7DfktiJbpTnLW8YquuzMa3gAmqF02SdUL2+6x64mss8yi
WOV51QcJ1IBMcJiJKqVdOdWYXOkmVbjWlQ9WAvEnmiglLZr500h1d6V09kRKXxSvupytCAgawL+h
8ioK+XN2+cXWYHxT08Hx7BTIV7w0/drtM+HlkUPkvHA5rQ3hb1IXdbbbNv9/rs7rdma33atttRKA
D7w4a984ulY+GdYfxdCDxOy6lEztfIf/WFlRGk69DNVBEOetep9mM9CQls1rodmEow9OJ/xOgP2Z
06nyQoEtk58EjE+b0ns3HCOPNFOL4Zp0h3lJE2L+nOZWklcaOEyj11NYiyO2mGW60rtVtzTm1nDo
NRA6Ku+YrkNMzyOh7UxUrgX2K41AeYPQGLyeSFqgAEKsM4Sna3qGV4Jg5hVtDH1NzPVHCaeWo2Tc
raRl8WL38oUdCxgINyrWFZ3eG7tkpnVMSCxJV/yqyyrfLiFgmMgikygcusepGYk8N0RnoV02vtP4
mm4HU+Vwu3ASMLnAl37IHxtDJ0W0nurAVku+qYBRYblETMN83ClzWBBXPj2mZJMG5Pa39PWXnAdq
jASBdsMmcsvSq0CxeerQandxxLLUOvadqTEn2xxTtQkPY6+j9rST7rlxw3swJY9kU06wZNJvRM+/
WwWnPXuAvmOUonog7psvHefEMxv6Hkk9/ICKUhFCKVxmqqrwnNwFAgK+cDe4R5aAroh9Taq2n0G3
8MZe+Wj65vuxG7jpwHcGAF2v204Wa1nKD+KjrxOR/yj1sPcatYqAAFntLzTtQ+Bwx0EhZaBjtGlB
A5fyXGUHGJ3dv6+Q7k3CYzSsTGEYcE3qYjUY2M9Lyf6B3BV1PfQ1mGS7Cb1o1r73sm6CmMz8FZIt
wy8Fid6Lkj6L1mlqcqabYzxobL73EXHDxIema1KnNWrMHFyVZQIeaenjNbp2ZSvzhXj8TH2mlem8
yGxMjxVCsbWszlnhJZvZ+4FQVbBYeTld+utimpAjaixgKivWutZF+1RakWr7LkBpsvJlvgbghFBD
2OF1RTHluy4KtkDd4DqwjKvwaqrj6Ycx9sOTCRvZt3MEYTQOYjKvJriLUiraWuM2PqoEyAbZNLTr
UsTJa9SmCanu0npolMQ5tFLOG/Bf5kMayvgqN0W2XchT/5BlnxCwM9EYNhe32NsEOJO9Bo1GbTse
SynyrdO69abRegfMSSc3cUH1YoggQfdZMhzyMbb8fK5sfRv3k0topgkPA4az6xHzwvZt6JyoBr8c
QqKY3dH4tyr0qfXy+IClDg/yMJBuag6Mo38syJ06KWk39CV50LTjTeMq19zeY8eLn9v8+Lqmeabg
J46ttL9qcYWo6JCCAdk7jbKv8+nVSe211l0KODjTkRPHr/3r40Ws5DydTh46tjTMIodQfWzKI5W0
3vzbBZz0XyVZ6LZTWOo+HxG4SKPY1XV2E0/K2799/rEY/NcVWG7MUdZVURGMnILh1OgTbAxm43/7
+JOeUqYKrSXMsT+UkvqjMUevXWweWpdU+a+/4NwTOCkjAw1JwkY0Hclc06pUlavM6B+pp33XlOb9
668404M5Bn3+fYvSpQ4hc2SU3VMS/Nmpz6Hy6+uPPuPJhCb438+uZAi+GwDDXpZiO7HFXYT9YBa8
5REDym39uQJ5JcW1ahK6Eun9hY7Mp++F9T+JO63REevutvaeojsR1m4WrzVMlRzRxn9SQvAVx77T
XyMrY6LDdzdXB8hPD701vsEZ2irxeGFO+tO/+Z8yO59/0uuVU5oo2jCJve0O5dbMCyvQi6lZRwMQ
Kmsy0pvKnObj6ZqdfGvkOy0s8k0FdMEDlFQHRq6k+3woi+tS75LnNpfOt6+f6rmbezLp1GRhm26J
oKsLh1sSk19Z/gE3L9aFS/+0o8WVn8w6WVoXJN6hlCLyX6O+ppQ75rnwxWqTat3a5UI4YK09fn0x
n3aF+LKTCUhDz5fXUAL3GKqM9Vgn4z5ZoBw2nBb9cphv7QhQMrstr5rKfPf1l376yvGlJ9OGk4Lh
cqekPsAKNHaJEzcchUT6j/fvZM4o2GPqipmKPbu/pzSvbpfRuMqW+ruqW9dLvfz++iLOPaaTecOU
cdj1XSX2SZe/JPmw7wlGIelqzRlvNw/L09dfc+5enUwhxEWUhdYq2BjiqfneOYN201fdMl+YYM9c
xWmGz7GoX416RMtM0ynAGmzQ0vleoU4vkZsjd/uXhchiC/ff6QLiYiagCIk98XjfE7sF/DIe1Ko3
/23GO03wCcGGsL3NMEgM30kDgISSVNaWI9wl+cS5G3Xy1ucJhWZSZfW9OTwq1m/LhK89f88W1auS
Sx62c5PeaaZAqI05VRl1PihJRJPFVoryJdGc5b3QTVcEUNSaHxWvzuw1Pbon34DzoXoLWjfpIRi0
b+lNar8z8p5XJp6RF6dvKbYlCwjRr0fj53cBqvB/H6MVu20soha2SFJLX2mUdzMm9V3FPxRbwVSp
z19/z+ejXv0TuvDX6tISZJDZkewOU4R0oRNFcVfq4J++/vTPJz1VP5l/xlCbM03Ju4OdXmkQJist
UOo/VIOwKX1VvM79P1nVLVU/mYwgxCXEdrCBkTSA76NqIGZt0bRDn9TOBQXEuXt1MhG5+LXDPumG
Q08pT30K2eV9fZvOffDp1CMlSiiLDzaa8VEOCcQieaGNfhwv/7u6q6fB4/MowTphsj603VWfoa/q
Og/zzIUffu7TTyYboS/16JINDT8oy7b9Uc2qmRO82Eb+/vrWfLovtVTt+H78NT5znaN/mwLrRcT6
DFAscCexUw2x0TL3goTizKumnUw4sQ5qN1/K7jC6YxClH93wMdb3uqZg/okuzJpnXoRTuRtFbdq+
bcbozPrWq7vhwU2TnWVpWz0TlW92LcBO2dzlZfVPQjHu3HGw/XXngKzSjlWPmGP6ZbK6L5U+qLIF
E+c3p+j+8bpOXvDFTiGiLaI6UDF4JgTn0IThDacV5sKGHgweOt1If2lDfumqzrwqp7q0quvnkm4b
Otr6bUofO/Pl63F2biSfvIKVk41Z1fMKKlm/l1azrsIC2uR0YSN2Zhj/j/4sNIRqVkyEk9yS+epJ
mCjN9JKLefX17z9zX05VaJiClKS3ou7QOK8zZTUl/Pj6g88sleqp5oz9HIV3eOoHl8qXH2skfWaK
G2/tatjJUYDFrJ7Huftl9/2qlApVajfQnQicXkjxlHqTOz/Kqn74+uecu86Tl9UB7TtT6B4OA4jx
EI5qMl6YaT5XUlnqqeaMsFotdDSlPQxh3+wgKbcb8jrgxVLd3ahLr6zVeaF3x+xzg8KGrnbSX0rf
PjP8TiVpfadMsdUu0UGP5VsVzduM3SjE5+bbv922k/cUPk6ck0zeHbI5fF/U5NYwlwvT57mhfbLw
KtOcOCFhV4fMFa9wsR66pZg9CeQ0qMf+9evff+7+nCy9mqbR19aL7qA5j5ZyM5o/3PnCKebciDp5
89UGl/vQ8ubUONyPkaxq+uuffvRpuPYYL4D3FBaWUquCZr6vJ9tX/vXDT5bexLKoruYxS2/91oy7
ij6Hc8E9/mfUfbJpOK0mSjBGaVexo4/CaPILBe2Ik7jdVam37a6MrcG3G6iuMoFaLzW7vhU6dB3a
8k0w9/mwEg7g4sY1LoWtnxlip9VHyyjnOWT2OUwEn48Um43kZ2PSJJ+G4OtHdWYQnBYg7XnIUG/E
3UHvtG0h5bUwp0t59H+En5/dzuOX/rUS25muuIvOmjVyePhFJCQt3ux3+wbnKr/J3vTKD+F6/fi3
Kzl501ugpE49cCUNKsNt3Agkenlt/9sW+DSH2xKKmyzUFNC23jn2c0ih+euffeYFPy0OzqXr1mkT
94cFmVRaq1AhTSQ6l04H50bQyUtuz7OmFtBxD5ZF+XQIfVXqAaiNdSP69ddX8Gdj9b+PWZymb2tZ
ToZFz3co22E9++FGrGK/WOlbmmTjNX68YPGvxqv6prvJt+W99pLdRuv8wkZM/bNd/ezrTyaEjKWK
6SDODxEPXfcneszD0uDZTbOhB0cLbORbbKH60KYGJ8rQuugdUKQoN6k1Nq8oVUzLX7J0vlXjrLkq
qsSGxWwpdNWoQY4AFmtl3g/8mdJCTT/dGd0hIEs5/GWqKCuAGGvo2grCYxPLWWdWZ26mHDlCQm8i
KGyC2QDmwZ1XVZc9qdPuy8YVN4UaOrSXlfJuslv7Qy/j+SCHWn+dnThdG3pu3EUG/kJTRwmWRoPu
5bMb32P3aGD4SoPkWrwqW2lMylNZd/2usVTozBmyJsXJ81tLLeOPZRo66GTKXGwoPiP2gQ34rdUr
WuSL6DL0uYhyClXGOyedqAdI2Gl3makr7yGk2SutGVRUM0UUsBB1z0tbFqvRsdJfSWkonqmVw1MP
2/UmxeTlpe1RMaSPro9eNAPAR78BeF53AMrW7aH+RSyMlkwDe8yhYtM1oK1Vd1cK+RL1KpqicJM3
yfDQVEq40prKuu25bddiQWIhrFh7MEZTHvR+FoSyTklO+GDuek07Z0hQVGWTtjlin0JESC877SCA
haMNUdxdoqArgmiOtKzsemO1KFWre0shQ9hzsK/BzLn5FhUjSprePMJzagfCX1hU47Wi6dm3mmoT
CLo8zw9627yEaV1v67pzfwg3motDnBu6hziPuIFlVC5lmmvHieuzcX1yAsTMmhMI5GIUv9JvnU23
M9cwr69RKSo3yXV9aNfFLrobr45Zj9oh3ocr99slBsTnR0NxmgjfVClym5Rth5DLD+JpvvVNR/iW
mrwPs7xPVOX967nj8+VHnFai7TFiTLdMHTa4Aa19bbrHrz/482lVnFadK1CB4dhKfW+4ZX5IkVRC
Gl/SGTmnoRebr7/kOMN89oROlhzpdIWm9BCthyAjbxNJwDWZaF0ZVOmF2e3cZZzsMYHQIkoaK33f
pLyd+ZL9aJMjcaC1L5zPzn3Byf7SrouljBcOOSmPNXlE4+Mp1cPXt+fMIDqtmMb8ZNuMi/Sg9VeT
vvgI5RBaK9tUyzbpXFxYfs5cgXNc+f7aZKSoQrqpIo0gduxfQpFHofbT7Jr/tK2ANvzfj0fX2VSR
crSZqO1NIptdLC55fc4MfudkezTWJiTXsu0OS994s3KPsufrG//n8PvJwDwNTmU7EZnS5c7rqt7C
8i0mIJ6sS8xiiRWVj8ewscUDE62bq0EQ2lTo7r6TDWnEXfJS9OlWV+zoRyIyFfB5OX/DnTBu+xy/
hOrgTP36Z555cqeZHmqe69bSwdNVjatZQXl444y/vv7oM7f2NAsgZaVKs8Va9o1V3HZ29+Ao2err
jz4zqk8DAPqqLtBL5NFeM6KOgBlkQVN/EKHcVk68rvP+UmbOcQB/8hBPw4eL1u6xT0zJHkH8zop/
o0Bd01zH3XOppfF5cU4YJ5tDN2F0mL0S721JQ84Si3WlkHa8x/7BSVZT7eQN9Y71xFGH2UfJErZW
X9/E/4+B++TqTgN4WdlttejH6NAsE0ta71blvKlprJn+CCK732FHGRiKfeF6FeYAJONZWL6COOzu
0gr3SlSq7DgbPX04xuxvqqJD32ku4plUa/GRtCxatVvnz1V0VEVZE1lJnqnG7rNC44LltBfZfenQ
IZ9UNbupbCDLXhxVb5Nmk2we1pWxydusvO7Db4rxjj6LEPhyNSAgTabvRWH4Ub3sjSXdqVBRdV1i
PtBQDz51toKiqArK4fcUNZsq2ktX9XVOP5ImLkvStVPzdYBsYVrQi/FKR3qR+9PV9SDrX2kCBTyE
DeL31eKoQcW+q24gvEaZ8RjVFYrc1EuLH0NqeHN6G6YA7t+0pfdqm2/opjX7MZgP6WY5nknxvNSV
r1UJCujUpqwjd+4U4cnRElKMLH2dds6tNr4JXTkMGmQyO97JyF3ZsXxq9Xljj8mTBe6xkMreTssD
slavMmx2gkrgLuMP9OzZ9ZC92aiVzRR5Yb43Zzv3+nz5uVT6vb2MCJbGbV6bezvJ79xGe+gMBPeI
51dNq66K+sVVq0DpHS9LJtK12aRZkHSM8l3kHBPRoaphRqjJTaXdN23pNfxtV5u+ky6rarrOjPdo
KryjGFGvt5N20DIEYfG+zJXVot/IufTFdNcXqSetN+E2HhJF4PazN0xrYDcZuzc45o3rOY29W0gT
ynrDz48Xn60hAwRj9lhNdhDGIJGU5aqxm60ctFXKlthQB7+ywnUtIlCYVAgBsycWPh0Z+7IvMRYk
ykrOe6l/JITUeuFzU7/X6VU9RX6HWzEDsHWrZTfk+F7PP/rcU18myAQCm92N3nkknV6roJCf54Nm
8pO9RXMUfzBiX/2ljumHKvtDuHw7sthDxU8YcabCGWHvJlci28Qo4pqV0F/Khc6EHz7L5MZMV3W4
bW7jcqPWV5PLmcavv1nltnjAESZrdJ8+H8/lqcjCd0ZzM7FZj/1aeezivdVs0oER5i+PBFNN5T02
rAAnR2j7VXNDi64Z76nhHx1Ehlj1cC9Dke8Wt/TaZ/vFdpUtYx7IVJDaztrYpNH0TOpAZMQ3toWH
4rXnv7F5G98l1dZxnzX843vTCOASUTT2c+Nl/lCi6VW00/fOZGTkYMOKZtrpqPY9WzXWWbEvlfsk
O6awgVQudc/seLnWdmR5avksxsd4uQ5vVavxllJddVm6SvNxgwW/fGstmnKzr/6Mcedl9XaJ47Vu
VX5T2Stej3bZZw1UqV1RPeBZdKm+IpPF9MvMYPTcJk84N6W466ddEz2K8mox1q5d4xP+Fuo39LSS
8dEutn112zkJYx6MtNfmN10TVPiHxCYvXqf8CtCyJ5P7ZYEMo3mMuFS5ZTzhrnZdlL7BnGyEsl62
huvHg9doGx297rzqHvoKyNkVTZx8X6rrVKzTBhjf9GMYNuhX019pHeiPpkHwz1a8x8tWqqvyfaro
+fgSwve7/AiZ3WSgJJ7N++LcuPYvfls2rWd8U8pd1+N3fY2UG6A1jnXPGkQfZXjGYVMOV7K/AiMf
R+vU8Z12p1gvJGepYMkGUO3CD43rBd2ytSDs3VbLbowlEuW7aFkN9V7gVUCjbfPiW6ZnOvwFoLzE
H22v/Kbjf4N/jZ2HaXVTofiykxu04akO3bS7crB7IByH2sObEWT4vgvo1EzFOF2V2ovnlzr93lj3
4SgD1OZ7OzuywysP5MFtLbSdIxBBFoMn6tYvsVhwkJuL34r8VtXvrY0BKnzIJ46J2m+BC7X/JSbV
A5TuN6ruu1QB2iG+VXQUQPZLPeabjA3VlB7U+PeIUG10ZDBob5O+LSnXF9qLHnarEbmxkLg1MQbJ
oguc8c5EZuHETx0afnV5y5MmcOrrEoFnrj7ZznNnGN5QNle98TAS0Roaz7LEZ7PrxCaiaJGSGWFW
N7LKfPK+qCDV/LICBeStIREpI8LLl8jLJ24/UuU8nT1X+ZFHxGb8orCguokvML5SIyuz2qu62I+k
CMzkWy8KrB3OtjKxlvDDDeUqNBl7gkygBKfxiLGmC6z+wR6uCpGtaO0FSNyDUPhUP/zY7PxqukWO
Gsy8ha7ybslwl4XYgsuN3jFMizVCYqw+KVLTB2oSAWrsxHUCErlWLeQuWv64tFYDdoSj39aY0K91
UA9U/UFPU9/p7qZ4DMbE4ISf1r41534dbsrIXidmtF8sHvMyS08YzaZ1H7G6HCBg+Yb92Dgmjjtx
yFtt00XDfWdZfjORhjpmV/YwXldo6rVCBK6J4cGE2otQyiO/a0tWkocN6NGK4cDYKYSxcA6U9sMm
aKqn1lMar0l23EPNvr5gjNGFr7XOxqLcwBaGW0LrS7wuotnNDOHcqPxKfHfwV5rOR+K8xnm0ESbA
++FBH+5N90daK14/o9o2R1hBT90I722IVp2a8g8zJl2bQNp7wdIUiatQFFd6VR70wtxOFpt0Geof
Qi1WEZLtvn3Oyx1ljUA6A8pY5T40sIRP9W1eXrmUYyLmNzTwkrYfWx72BRS2/am8qtTQl2oQOs9o
vakdzgZOl5XhzBvC07zOJRdlmbSdkbJPcnBsvkWpQaSJlA9pNz+KFMu5a4AO6GzN8BlOV7kdrlB+
bcLs6Ak37m2NpyzxI5dj5WVFfW+qLwqvQIyfspcffebc9Vrqq2XtR9l1O95jWsSNI0H24Lcu+u+j
GgXdEO/dWN6FU3WX1cZr6VAml11ylxCw1mndKlqwIwzdr6ytX3vcerjfb5wwP0gxrZZc+0UI/9bC
VO+ZIRO+jNVX8reu0zLaYNUOyjb86KdB+okj964MFc+o3a0Zzz/7vOdulXd6o96oeKOHNEmZSPKD
bTg7UXRQXXKn88zIqOFj1FQ8neXNNQzqiaX1EZk4Sxc2+Gsn5u6q9OHXtWX/5B/Gm0ko5jqty3bj
LHN/QwYUNiKXV7hulsbrHDInU4FaHQw0dbWo22YJ5IPxQ+9xRAjFnyNVbAeHTU+mhpOnqsNdrsMd
czEfGvyUICmToMQgxB4WVlieyl9SG5w9aiBllTUsC5msKp6BNa7p5HwYzN6ZaeB2aKttgpnTz4oW
nX0tdnzd72mMNB9/PsnwCZ4uCMZHqWvnBKIyjVXRtnqAb/pZqGXL1O/cAw7rMRe7cJsWRm7dV+Wm
UYuSxSw+OLVWB5WOTqBW7ZXjhsNGt2z9mlH0XBlVtKqbYtpXqv47jrDVyjhunyR+ggBmdx8oGRvB
yMrD12LQNW+wY0F8Bo4e1PY/dTW6maaWNkSGVtmUFtPPhB+RrkEbuDm/1UkL9sBpnzEvtYepUHcE
JnA2t3GpN7N51RTRLVF7W10nKaEoGnyPg7GeuWOB02NX55TwK3SWVcrE1DRLQF3xEJk6x+nCgI2n
qqXfN+0aJ4NflEO1S9XifuadH7Rw3UPXGtNpO+G73xq9ax/qVhAWkGp27y8V016Gl2LdLelet2Ng
HIYwVu54XP3Depc1SeO3tKyDRHKcCl2LPVimZfdjjRVhaEx5l4nyQZfhOsLx4yeZw1awnfutqwzx
lanWjKB4NvOtNDNA3UvU7oylsF/MTi22UmmdKznJo7UgcnZYQ6JDOtUcXDoLIDzvhC3voQC0/aqn
43og7s/Y144bb3CEx2/oI6Jv2ShAGzoKS241ZhGx8f1krbvcMEoPPkFOhAyGEF0prWso8x1m5aZg
9ilj5QdV0PqnoszYpqCu35idwP88pj3LVz4EsWKO73PXlqvQTPDCqan5o27a5DppNLFt8nZ6i6WZ
37JCLXeOW8wbibWc9NCoumlcx37M6YI+TPiPivehwjjLUWPCZFrVlvby9XH3TKXjFCcSiSUSNkqR
A7Mm7rK+V5jBOadhhrlQSD1TlTiFiURHJDullO4IY7ito3yXcUIZpuKW1e0ub+1/K6ueYisgzUdj
0lAXHo+K5GJZgqVpCQ65IJs7d59OCqpVDloduhNqoaTeJi1uSTboS2leKN2cqQrZ2n9reXqWFkSY
sh5ESX0TK8o+saMLv/xMscY+qaMaqcEeM5oQi8w3Bm/tyK2pM9bv/vnfhtBJrSZV2smdlZ5GLYtt
SfZ25dIVuSCWO1MIOk0y18yKcT821X4qIBfnkVLvusQUG7dswaOlHImNqNR9MVTVHjB3dSFA/cxN
c05uWoiJ2R1zPTl0i/WYt/qHUTnbWNLayNQLA/bcV5zctolNbqXIstkn7EVYizrVdwepfSPMWXta
bLW5IFs9N7SOd/avKnQ9TlY8tnp64HrmVZYvOueY4V8H7kmLcyyaOYstRteQEN9qkPqiXqj/n5s3
jn//1+/W2y6ZaSvwSiijXDtw0YPelfW+yiNiG1IqwenMXv+fxvBpkr055PmQl24LoL45zM1DpBIe
1lyQ4/zRZX1SUbROLiUsMIhTm8oPRZQb28zO9R9lNRgeBT19TUa3/aRqpr2yo2bR/XlobWVb5/AR
jtnO9jeIwe57lFQaBQAQAjVpH6mr++h4x9IngkRcEvLpx6H32e88DtW/bnlsCV1GsowODhiYmLJV
Pf/GoRV/Czk1VF4JSeAQt+2wVtMwvlGIH0u8DskVwUCtsofSZG+yhjMAF1L8FBMY8qDFAvFuW6JC
nNZR8VlIN96b+pK8dOUwvNO1rt/ykmXOa5QiuTZ1HnOlVAohJvbw1KYdJ2uaq83OkGry+vXD/vzN
o53738vUczMqickYUH5+14rnBPd+YrNnffj64z/vvamnLQ4zTObemsmXKZZ0M8REOQjZ7qehuVpI
cfLKaTKwXWZvX3/bOSnLabm6Sg0QgwuCX5mRlGo3iN473X3RRf5o1YgZh8p+UxP9OXLtLfLr66SI
adNRuhH417/+DZ9P0uopkE1mOnb3dmRxjKp0jTN1Cjp10N8iPaluus5N9k3UoXBOOENgIAiVC3f6
zIM85YJBD4lJ4+JOl0m5kRxwNVXcxqm9zdzkwsL8+bqv2iev7kR+66JrZnbo+xghmuSQsnHMvrge
mewu3L5zl3Hy2qlzmgA5mIaDOMIBxnK6IrzjmaItm8x2uATdOvctxyv86+Uu5x5HcrMg02y1R5BV
I0U895pDyg1zyIW93rm7dfJmYU0zraLgO4wuWs1tsY5sDcn2JcvluUs4WZW1smLzotHVnkpHUGrL
JzKfarPfR6mMH4u+Nu+/HtB/LAr/OxOq9sni7FALqlPO5oewDmlnmG1b+PbcR36rjaYf29IJhrKz
gxGPPoFqZdJu0PhEqyxq0iDWanXrRlV70FxzAV/khiuWKhPCshJ+ayicIEYhmC0TGiUFrYh2Tpzb
vyeZOwh16oLMH93dLaFpX/8fZ1e2G7euBL9IAKmVetU2i8YeO44dOy+E4yTaF2qXvv7W+MmHdzQC
grwcGAficOtudldXEYLz1iIQOfdoGUcVaFbB9yIipG3sP7fnej0+oHKE1XRkFmbbjaBgeTLJHztW
NxACax+WQgPeNRPIHvDhQnzT++82aMD+7RdLdxLkbgnyPuBrJOK+iP5qbEt4auX4mtJF5LWdl2bM
0LJaQ3GTQZKeD15DW+/27177/OXvX25go2gsiTTUBoUJBRPkQFFMdMA1v7EsK7fDlC6fGPNG6DHL
wiJfjgO4+hDBTO1fg+X9nVHEW7Iya7PQ/jsLNcki1EnGIayj5pEiE1mX8XeRm/7tRVrzZ6b0FBpm
czYTICfCeiQgENTxwPfHqKyPqOpZO1poxGv6IQ4i1pf3Fh3SB3Wwlp3NQb4LvnB2Z4Lm5OX2j1mb
q2RwcCEJFKF4GxqshSb3cGcl9Qtac//paUZNycoUSdb1IK7rwiqDpFrzMi32bqJnA9Wu279/5QrK
2jACfN2GSRBDW3Peun3TAJelJvHT7a9/MltfsZKyKAwIHpGnGYBAaf0laA7DIQmroxaagIKVTvHM
POGZzuC3h+F+fpqeh2f9F4F+z5/orBy4/7KxSZdrf+1XSOZgVA2oTIBnAoKIACIpvwqGEmYLqtDk
lwF9jttzNVZu1+ffv1xexgSoekx0OSjTCJ0gPUMRPKHEHTWtorjJGvLfQ0ZjsM91JXJhFTL+aCv9
lag0OhTxGO/KqUbOezFyFMu57SmaBQb1koOJYxyix2kxxmeaLijGmAPEvXvk+1SUIr3BFNqhs1q8
CWYNyQHSN2c1p9oLjyBkAVISWv412o6fWxCg7btqHO6Kxc7Q9sWUBHtu1R5HW3BAqwSpxRiV0eJH
SuzR9qIOiT4Un0SgLVp7AqJjPAy8QrotLzWzcUqyFC9pqsVnsHOgatyVoFUzc9svoih3KTJSD1FC
+jPjidgiub5+44gtXQkF7R0GMwG70+170XsmaMHNfzK/RG73LfO5noYLJg5vKBc6Yn6kKODG2XhU
rPSqELnLd+lUEIUBm3sEvCeJoFgyII1c8o47S5KQ/VJWy7uuadlr3KuKBwIeFMJUUWwt3NpVvyzo
l/NZoepA1Q75L1V/6w3q0IVvGJG13gNDcixp3thWbli4YFovUOhh5HWK+uJ+LnXTU9Bu7ncgq/AE
mnD9PBazV3GueCWI6gFuGZfniabJDmRP2UZyZu3CSx6oSMtuFhweYi5NDrVAcOTYbaOcodhcBGYE
Jhw1BmXC7Yu/tq6SO0oaDZFGjsG0rt6nhvlq8GLZMCr0EzF1zXZJDqZA0ppmegK8BNTZQ6WO+EkD
tc5TN0XG6zJGS1gi5XzojAjvVKTVX8qmaX+x3Eq4B+hcPaD3osg7xzaiHpSkLPJG6OicBDCxvohB
e4syYbaz4MTC3s6IN7YxynnWQkEbSDg7DV0z984UtfWDmYB/KO2E+EjpjFhNIcN4mDhQAQThrjMS
ZTqhfKacyrnRgiirogc6Nd3j3BfWwwXZ9LMEhSWo7kAkDOF7CiJCo6vmt7iym4euTgy/FdX4gm41
wJDmpmI/qpSgkXyZyG5ZxkY4Shs3+2iM0ghMzHbh66063YsYkOYYLEXvMSf9U5vGdlgSET/MiPm9
sQCZEl4daZjzqDwj48Cc0kgGfGsGF5LacDcSw9S6pER6u+4zlO+Bv9sVAjSV8dy8l1HdPiblSEHO
zup3fRDC56nWB2jDTvxc7VC8hXd+YHWnhBMTHUrPrX7owU0O4ROGcjihWTB1i/4DfNDRu22XDDil
xvJAzKo7pAIBXzug/kZH3oBVjlQ7Q4srD6KCYxAlcBqm0ozfE9ATu1Wz2LD5OvZzVO3UH9Vl9vmY
NB7qnoaf8jp/IjUUVyCThoq4aRUYWEkPfYqyPK9A0IhgMnmOOa180GmpD3Zige2XTwzqSkBW5Epd
+xoZXlN7qHZapVXehLgwQPtQ+0CmIj0CLZ+eoQNh+wxSXR6HFrTHUpQz2diduwk9ClRU2m/opuav
XcbF75qMwq/zuddAHdxvhS0rGRRdsmWKaISF7rshNBFCOP3oA3iy+Mk521JmWRtAsmiwGwW6sOHM
Y0JCsGrvkkTsi1rtdvNgGV5KTMgZThtR3kr6j8qQTzDyz61qsT7U9B7MvSBRB9KojQ+aEGANM4Y6
oO1E/A7so987q+e7pddLUHlOqq8ZurXnFBFHPqLrY6E60Cl9DM5JJSp/3bZw110uVSULV1NbpCpF
ny3pAVWw0mxCvS0XhuEsdg9I3z+NIqunlYMdR3bbjiFkZR3U9WiNUmb2+/bHV4IzXcpxo0ukAbSr
GqG0jsoyzuGY3EdT7LFsowyx4t2prJYGS2QTA4948AGo3K+T5a3vu0OD2xNT60D7xefZ6CkFPRZK
uTHoip+T1dOquJk1rsCla1U23Vk0z6DTloAQ1gKSLIP39YEmzt//bQkvS/slfjBiwZJKT+Hke5h8
QE75EwjiaDDOyhsFGMe/PczKYZMxyhGI/WeBZndoDF7SONZx6YxXnhYbs1hbMsmfmlqcNqpWAxMP
0BhcRzCAe5tOoFHXwQS6IWO4Zj2kGLUF1eQEiO8QIiHUuyNoWsGmnewMQ39INEAXdHN8ry3l7+0V
WwlAZHUyLVZZQ/CQCefuY6KPbHq5/d2VOyOLkfVKZKocNPNhu1wkSdUBxD0iVJfpPeqHjRrOym5r
0tOMRlEGuKs5hBNYEkFK5YDg19UBIbw9BfXTelyJnzTp1IKiVIA5bEZKpdD3GhrA7fzUq0VggKRT
gIOwKME2fCrFm5b4PP+oAYBKkskHZZ6jLWJf8b2eICQovoMZFUoqO419z9J8V0w/sqTyJ1aDNvlH
+gnkafeavmsb4zQOTxzEvGbmXVqDmvw9FkfAw52G72oCPk6Qj8ZdoA/RAwcKrkT3XdsJh9MSWT8g
4e4HfZ/Aqw3g0gNecEBrQwYcXN38QL+IC2cNOK4J7lLdq8TflNzXhOLTjx1x2qIIAN9cyuOkLvsx
8y1jz2PrgQ3fx+ivUS2PFl1cA1z/WbRfgC1d2snJ7BPvcA/GvzULoEwVpHMJ+NnvSgfTKgQmxtQn
ee7ZM8I1JBjFc1GMLyUA4KPlTdMbmHcgYZGIGZ3vaB5HOFX7JduN+XGaARDXX8gCjM/3rBIAx7+J
F6g1YI0jgD2A29NaR2mAazIVd8rR35iqeBD0e4WjhjUXnjnsCoheAGi+AJUC1HRPnnI1d2feAUf+
W2hePRNH8IAWTxEUyABzAeCxRPaafjcU/D+grLeUXYLyYCfueAXROwtE89O7mtIAmVhHqR8hMtQ4
wAIXqYVdC2Jzn8MYjI6momAwgak7TMxDlQC9DYZssONWXmIBBtj5plU5tL6zRjwmgKaOHmY0HBYA
4TXocmyAMOvzwhW6H8dIpAOxTn+1xt3lna1EGeAHGTCAhtcXYAxvSRCh+EHT57r+XjeDWxjgcI9z
jy6lK5LE6S3klt/0AuIICoLewW3IMRcn0TROMZ749FOpNCcuvwnVry54tyWYZuxP/jzGoWU8qSlA
2CWaLglezCgfOIAzNij0K9PPC46TAGupU5cBuapqIyScRgdc85DCuOugTJHf1b/1fJdnTvyq9U5p
/62VPzT5Q1J3NEIuBi+NtQ3bf9XiWNAk/q+LgYZ3bApDL0+kE/tezx+KKn03SgTXIwqJGybhYun/
zyJgECm0Y7UQRtw31Wl0Jy8PAA33ykD3rQANCy7zQArtIMuxG3bNXblTvMi7Pe712inGlR6lnDZc
V6e2OnUehFKCX9TpdwKqZpX7Z3B+nE73mvv+/DQ6sY8j5KjO0+/f/8R4iKGlAA5kZSj4VWl1Ukft
lJQDoO599kjVIbg9t6seCN+XnCqfaq6RaUpPyMLW72pCkd9Cn+5GlLN2KiRviholV7uhyE61+czV
YwOwbyyySwvIxpG46oQsW06C5risFOmK7NQrKJjneg9enxKQOAae7Y0hVuYgJ0LBem1VoLfPTqMx
e0MCGvap8LvmYewfbm/B2gCSIx2YYZoty7NTG931wEoy9JtwlbodRMb+bYTLyF/iP0KUrOpUTMEg
KQwuEkiInJBHQbuC2FillXMkd9U1SEW3ZtqXJ8aqRyBc9gremLd//dUKNPb4MuSXX992ukipmaRI
aIhDrVu7Ikc8A5ZjCnxkCjqnqlb9UUOy4PZ4198DGFC67hEYCeOM5ulJb7QTEhUg91dd4II92qe7
DP67QxJf0SHxZaQbc1w7x+p/59jxfigR9c+hUc73hUHQ6tPty0rZbUzpaliLKUnXnDYge6gifJ/d
WWfgUb1UoFPARYjifKT3s6cGkWtNrubH+y3gwPXUIsaULv/cZzzPEoxZ5I79mr9lR6gMsAdAyD+0
vxAX6CIXqkXRr9tT/KQou+Ic5HeiNVtlFAFnGXbe4mV+HqDlxR8OKIGfc2/Zf+QOwdn3uneYULf7
U+6QsHdTl/u5u2WNVjSxbfklWVjpUKnKZRsdI0BDk5f43x4gEOi0ByBFnHy31aG9OpJkNGiCZ6Oq
YiThZ99M8F6go9DJ3NLRXM2lPupoLttw7ZdPXltYyXqUVG2YMWJh1Um572oL2bks4F33arLaHyEC
tHHvVu6ALp0XgL9nk9vZHCLuP+uifh6G5mm4gJNun5AVEyU/tjJWqBrrrSnM2OB06i8t3aJlW/vy
5dZ9sVBcA7ZkYeYUom8bkks/C/399k9eWXr5jTWgY3pOF/xkWisHVJEQldbtqcnq30jU+rkYt9Z+
bSBpjyH+koM5KbfDGs2IKEU5Gg/nDDp1aE+1+P72bFYcnUyyKWorZQqB0hDJjpMSJi1DB0I4VluG
e20bLn//sg2ZBRyeaFt8n5+a4UOtt/Z37YdLDmFo2xJaP8MU6ojNWV0fx7YKdJ642VYMsLb+kv2H
jo3WEjSIhpAXdWz7o2C1e2nwQXYA3WXVRrbyk//wylXWJDeAZH9JzAYr1ATovZljV300DmIf3UNu
KBTPwlM/ciPQz21g+92v7E530AnnlHfxH+3t9hn4pOC79hPkW96nMatbfQrjQ6c6SP+eoPvmll7p
oWVkZ6FVEtpOv1kggnJXbIA0P+kKrwwq03IWWa+w1jQmcAW1PjqdHWOPl6KjuH9wvO9ar/MZwvbM
gxCgy1yyUctaOY+yaLSG6rmOTqMpREOD6N4GvLBvL+L10pJlyzSdC4nVzhaYT+Z0HnoRXMV5zQ+F
Uznn7/63Q+L8yoPyPDm709v77FH3hK405/3h4iEuj6QUL5UkUDzUhDZ+0coN+WRJ+nL1ZkGTmpDL
rqL/BSqNmvE61agyx1ucrdehI5jyxWt8GQGUXmAmHTDCcraeygdAAe4st/bnwDiqJ3VfbuT/1hzr
J93Ul3FqCHYq+axO4RAoZ4j+hskj0A6n6SgeRJAek7PlbUn8rji8TwqeL0NRdewhd4NdtCPDNYZA
AGat6BuH7zrMDQsmmZRmKC20OOHraPhwX5E8cNAq6bJd/Dt9iPbG4Mz3WjiFyTNUlc7taXjXg8Kr
AjOM/dSn/uCrjuJtnY+1a/95M7/MVR30EZppcJHjsT5BCu1+3FU76xvGfrJ2C8JOw4V4rJ/vjMO8
u31LVhTJbVneOtajZlIrHBl0xXr0FIVlULmW2/gjLnxyina1j8yeg9ZRP0K/wUa4tLKrMveotnQd
ZAMuV4Fq6HVGVxQ07wrofm3MauWqydSjKQfEYMku+/oRvaCtx7nYM83r75M93/0UDpS3/MEZ3N6b
/oLVe3aATTylTn3XbrhxejlBV6zpZy3sy14i0unVPkFUUhuQ0Ir4vlMWEFlB4yPtPYgVRGYbqOoE
8VPjYJTpk8ZfNua+NvJlTb6MjH5iY2h1rO2F8a081Ae2i/ZoiPSyI6L9Xea23uhNOL39ge1Lv95t
6T6vWVyZrZSU/awol5FHdwl6P3OUE2pogYZ/sz+7ozvjX3rovAo7Ao1JHwlCB/xcDsqqTo53QOXW
++7Yf9g/03vzA53fl53BydvyCWvPrc+/f1mbCYpPoLq9nDuQKZ277zU61H+YD9YziArGE/SO/rS/
6EbK4jo6zLI/rfSXwVhjlRlnOIQGjh/fqX62v5DvoVV4z0/8BCVsD0Igd+AEwDakvuJxn/mAOgW9
C4TShtNZ8a+f5/PLj+gUyHUhQJrAIvXGu506bs3uEtddO+BSmCSAKkhbSByGaMWd4Fijb1YADAwy
ft2+3mfY4p/KTzQ5x/fQK3LATBsq38Xe8G6f8rVpSRES2PhbajYYPbs0VybEBUBiY8XWvKjMkTrE
A8ScaxwSfcf/QigOvecIfwbf/tt+Z2H1tMXkthZpygyfugaxsWX5PCDlgT1Or/yxuDePbFc5sSvc
GI3lZ+t+cBYXRYi3Di26gXJsvyPq3bCTK6tILn//cjh6kaUTZFUnCFtlHmoeAMo93d6ftZtGLsfm
y6eTUY2gIYwQQTsbr8131Enu8qcm5EH3kvy2XmbUAzai5bVJXOzgl5FUldjU5hiJp5k3gJ4AAJqt
o7CSViPSIR8ATWFWo+HbPxuQiyQOCi8/isfqmb9d+prdyRfBbO54qJ4gKb7XDhurt+K/ZO2gibUM
imULXmmPxbcFMcnf/E1/Vt8EBPHANAscPEimQbXhKAdlY8zrryv2f1ShUNAxlxTL2PDES6IaCo7I
QkU/LVDXFLG90Yy3kjdksnSQPUL2s51n+MV6QLLyXhUo3oDOAEINB7rgmZPE+7Qs9jY4+24v5vXz
wWQxoUSbGLN7giiuSgtwjAh/1LdIEq/HMUwmY4yUpaiyDvsk5vdxOhL2Eadb77HrZ4D9HwGjXgyD
GWFDUE4DA8IZgtoe6D0OmnfxIZk7BqMX39d/swOCinf7WH5TkdC6hIfxRnC4EpAyW7IPnKemQReK
4/88u+hav0uO4LU68JNi4400+MqOnFSvRDyao+rz7fZ+fYb2/+9ZmKwQlFeGWVopLl3vtr5ypp4R
1sF0gOLsedqbXg2fSY8z5lrezfvibO6buy3OxRXbD83N/xoTKGdzo6kwtrlL9sN3cpc+mQf0p7yC
cuWMQsDW0q4dSsmwoGEN/YwGrsHELOD3Ho381+3VWwk8mQwgztN6AHoMx2Y6a+f5WB9sB9rkiHXJ
GdK8HxujXM+V4wL9d52ICeJF82J0G295Td6je/WY7MuAhsq95St3FehP42/NfXnkG0+165z/FpPh
xSME2kG/ixHj0xSYO+M122v76MhOyYEE4gD5czc72xs2YyUZwmSCzAREDEsyw2hUfvVXAycLWNrA
TvFcP1nf7J/lfXvAQxcZZONxOkJE0zXDdOPSrdhhmTQzjkHgpkW4c7mNZmLUz9sWdFPZQwoM6rQQ
5/YGrpw/udOnZAp0WSycv6SKU1fPuqdWyTdCwxWjKJe5p7EcUzZMUzgzDSxlRbocZgKBsV7U44Zj
XhtCMkw2HlRigrptCBnUZxM6L+WYBEa+VQtcWx0peKkLBaziUXdZHfY2NaZHebrhAFe2V65VmwBZ
luB3gbODaDeZEtfmbyZDqVwZXaN+vr27K67j/wrWLW+hcW5ph1SAJ2qk7QeAyAC3jBOMgbGltba2
CVIMjkJmx8eeYZQK9EjEBAvbXT71G1dw5ety1TqDrjpiU1s7RIw4UzH4Ccd/so2vr6yQXLCOCKTt
l4SDPnEyHhvb3KXqHHBh7SC849/ehBUBSGZcjsCXwFQAmgyclaIdxkbVc39OW1w1w+zEOdJGUPnT
vozOdtEaF/5MFEUUq6pAbWeUT2rCi41fsXLe5DptlzQM6cbEOjSNWr8u+dwdQKDZe7ndRB/VQrtd
UeVbMcv1cJkZkvdUWVsNooUo42SYbK+MqEPb3NS9Lo4peNP07ICZi1eeNzpYLOr+H72R3JuUAIeO
xrdMP5hqDaBd3OSVErCUpZmr95M6+7lZUqRd4i4/GFOUPIAPltLAjvqscwYVjDJEtXnt1RAkQt0f
mlQReHCcSClzMIk1RtDPbfRy+1is2BYZBBCB2KKE7Ak7jKn9ADXsMxHDxqfXrsxlyC8HrmoTs81p
bBw0KJGAdQuKxGDycZR02rDsa+GRXCI3e0IStQHPULoAfuuCRasBMHtO932ESvUMge+TVZLZEw2h
Ae0TM4AMtYakLV0g/9Nmns5M7ffthVy7wpL5qeDAmlIh1gF5vm/x3L1SlgRxd6HTs7eIflc2S66X
R2PejRyEywdQ2J7B1+9X6pbE10rumcl18NJQkzmmHbhNh8Kz+S8wTDnREh1iQCmjEYxJwMbTv0ZN
3TFWXNV+p+nogiuOWOVuAe/mjOpgc8fsJ1XsCnR0if6Fg9KuPEDW0dGNc0rB2Vp+r/MfFgcYy4Ka
9vJ6e+lXDpoMzB4HrWRRquiHaiLdUwbm8KDv0tJDo7e6wQmwYrf0y65/OcspOnaIwWKctAqcbcnT
bIGprp6dInoxhn8ScbHQcfzfQSjL8qnoDetQM3q68JP1JugSsxi0SWyjnLhySnXpTuqKIXSFWfqB
DRaw8hyyKmLudAgxaIsHLpGNYdacjdxjkSbmnBCDmgd1QkcjGuti80MbiNY50KaaQClionhQjzRo
lr7zNC0RTzXYV2LHUtFUvxFVrpwLOb3aUb7M1tA0IdQI5r5Gi+RJA+PH7UO38uT4tElfTgQ+JIaK
2hT0ZuJxiroL+TTauPIFJS7FLDxNNT/A57xhS1du/v/lTSuSlAAVgMcaj4PfaVXG3/JcZBvbtXYq
JEfZd8YAhojZAudq99igTVWbfs42PeXt++3FWtmJzxT9l8Wai8EQ3cCsw9CR0M7T7EJtCmZUPfp7
e4C1GUjWNwb1F4/6nB2WbHk0TBRQLfOc8D7g0GXZ2PGVMWQwCul0E01KBTtkVurW2Z3dK6ehAZoV
gN/bs1i7NnITQMzMStHrEeHRjN560A5mmuarWbdL64cm/+iixwqo6LSvPoTINp4AK3sjA1ZoYwIr
a5f2gZmJ/TqZVfvNZHofOSpeB39uT2xtjMuSftn/ydSUPp1MdohoOR55lCOPbaDW7uiRMNnG6q3c
ERmrAnFIniYq+v2MGvTGxfQK0t2N87u29ZLZvIi0joRh662OuRG6BPPknNf3SZ/tbi/Q2m+Xnnjc
JGORZ2j4KPo2zBvyI0rmv7c/vfbbpcuNpHHHBbqjwhYSi6Dt1u1X6BBkYI6qc5+25J/oNCwmA1VA
WJj0RKDXB0FZaA4kqOvxXjRbkLaVYP4T6P3lCCk0tbuF1XPYs9x0tHIIFoo3UlnuwTaAIJuR3zzi
b2gY3KqZXpJfVxJ/MgIFQl5lzvWWhkPVW6do4OX3QotrMMBDWOibTS0DJcS+q1EpSxXFQYW3Bguy
nTM/7k1r42Cs3BwZkBLreMJ2U6uFvUVetbp5z6b5tSDV0z8dDhmVYg8gN8iSUQuBrPtLoVjXZzRs
dfIWp9y7PcTaDKS7D9WQTI+5rUIqT/ylKlhS6dyfgbjcKq+v3B0ZZoLWX9IzCDuFo6kNEFeY5odJ
7bcQQSt+XgaXaJMOslTTFGGZMwUh5RiAXs9ySWIdy2zflez7Iqof/7ZUkhUYZlAaMlUVYWS9QkHL
GepwHl9uf3ttlSQzYOgt6S/8IGHSF2fNLnZ1bWxYx5XgWAaKZH0UKxHkvU/1PP7i+fQtLwoNWOH5
bST8QC08W/9tDpKX56zteR/r2iGb6peYMPQtGf23299emYSMAYGAcplTCNuEfR7BmmS7vIo90Ro7
ezR8c/l1e5QVYywjQVgeN4taNlpYi8d4eKrBwEusj37Y6rdZ2WUZ53Fpih36tOzxfZMfIcbT+okW
bQEWVq7yZzL8iw22B4oNZQsNjSh9oMT61tqAdDXmhsVd+/GXYb98vlO0yURDWh9Wi32IKvtkG4p/
e92v/nKTyRyDVpS2CchtFxQ4LqwKptuk+b7QtkzQ2ueliwuqlkbRJ30JmdJo7pK0UVCUYJnmpNlS
r7q6OJiBdH+7mbXQv+EN6LsGsN2h9BXz4PbiXD2U+PTFAX5Z92rhTalD9jwcIekE8RuVGR5LelBm
b63PJ4Lt/3wphpBubmcZPDb6VgXvYvG4JFb6Cu0oy0/irHQVWtSgVBBz5Qy0TvZWCi2UcpjzoE/R
Pz4hMwpw4jztOlEDhNBruRbqS16hHhGBZBDdPh0Mgs1CAgWu9z5S9JNKoc13e3GuQ9JMJnvgHm34
tgJGiiOMJqRdoEKDbgQDfPwX4vOidURm+gXy/aTNHIikOuZ4KHQb/Atnta6OrCchYga3zg/xxTB2
Gz/rOugRP+tix75sWovcYKfUBT+Os/FH1EoADRANKVVoGZoMtKVTemgE86OWeHTW9wQCRV2m72o8
JjIoRNxenJVDKTNNCsIi5HHB9VQ25TOxLhpNXb4xw5VTKbNJjhYY6stkoscRHcLGkv0WfX4eJvs8
zfFWD8/a75cWkQ92MbYdqwHnTIb7JqkWSNfwrXzOVZdiMpnMu+8tCLGreLQnUBXR66ZwlEg72gXO
EXRIQR9LyO72PqytlWQ5KTiuwGdrLqGhCjC8s8TRIAI1ZYmHKuXW63RtkMsifjlxWaqDN7a1F+jm
olMlaUZI+KhnYVn7fIkz9/ZMrob5WDPJkjI1B4FoVCFLUDHyhMpRqbi0LiConEBD9dAQNj9BB6td
oMYxQpETIiDNxtBrh0GysBEKDyDOpuQ49DxyWd38Ejbf6KpcOwqSic2qmUTqYlK0aZswHZr9FtsV
uIX5DjFenE9849KszUGyszotoBiS5n2oQ2c+oeoHpPw2prDyaZmYsoYDqoY5Jcdq1F5EY7VOrJbU
u73tV6Nsk8ltwlE/1WXRErA8tz3Sz3n3oqXVIxiQvR4UVmhsHyFb0W4Jsq+4a7k5WCPdrBdzTUId
7V9o3hT+rEVvo9VvBDLXCxOYjnSUmmjorVxV2VFHabUqzF3ZK25hmm+l0Z0I2NnM1PZTuFelTN/H
cdkZRReM0+/bi7ly2OR661JlA+fTzI728FQVP4rI9AwTsTK0e4rpn5KrmKJ00hZ0emV8afSjyMDz
0Ba6cmdmVodW5C7ZOBQr85BrrnQYxwpaxeZxNO1DnaN6h9L3mPiWBme6FXSunAW59Dqa/SyU3DCP
2pT7UaR95Cz/aSjplhNYsZpy2RW5Oj1LWMKPoAkC7RUsFvitQWbvFP/UiGSi9fi/dpkkTLVpGXHI
B57LmjlgjdlN6EkCc7lH2q368do6SS5GFVC1G7ReP5bdq2ai5fxyN1V7w/aubfXF6HzxLV3TEz3N
W/No6Q0JiTIDzshj9Q37MO3TBnJpFvhH/dv34zooCSsmORlhJyDrqucqpBZYQyDN6w9jAzUcWy/3
kH9kOVjBY7RUFSn0pQtuOippC79ZdMgedRoggrd/x8qSyh04xmJCVqJJ4QCacjcu4LUwS/VDdFtE
1iu+VK5/dx0qBD1c7BGYWnVx7dJg+5HEpZc1erWz61bzkyHX0eNvaR9AmQy7f5qXXJYd0iYrwV1f
hSaxQFsBySdoAw7VFrfDyrLJTcpsiKHOnrUk1AYbSkAHZMec1NoAdq18XC6xxjmc9FLi4zT/SZdv
ZfvRbt3TtU9ffN+XM26hfAuhG4seL+QBTgtMla0xqM4B/H973VdMjVwHTfuYoMMY4njoDIW813jQ
+xJ9ZlbxqibGVlh+uZFXXnJyJbTjwO70fYlDlSkx8i/joVv4Rili7duXlfuyQsToqTbgyB71rjsV
GSgKC3WjxLViYOTCJ49MZSyIoR2HuK86Z8pAD4bEVPZtNovKHfIB1W6132ISXttqycAYMbMYYb19
5BoEy8CakxUE/blbyhBrGy2FF8BFqzQGRuSoKly4ELePTkvE0AA2NPMuq9V84yKvLZoUtVZtFeVo
0SVo+AXWPPrJBrGL2VMMzp5Or4J/O7VSIAEu3rLXtV47xgkn90tkC49CDmyvD8oUDDponG6Ps7In
cvnOaharjHv9IsXVPVk8OiGbEEBBeKMLce3z0u02ElCyWtARDO34fdDeOwFGk2Qj9F779mV/vtwL
Nan1tqmNKoz1dDiYRcJOVIP6oSLGLQe8cvVk5q6WdfA7Q1uFaa8+mRe93Cl5uL3wK6dVrsstWt8g
4aM0YayKt2KEjC7L7TsVeHJPBRHZxgVfWyMpglAZZyWJENNrBnTCIxvv7B5wn3TjlK59XrrRGrSI
7ZhF8AtTtvycyTiAUht+zp2ZiH7820JJ1xpPkmzolp4e6wqixtoAtVo2HOuY/K5MdQPHv7YZ0pUG
a65RqFC/DkWzuEO5eAIpNkO8m1nj357F2kpJ9xm1mEKp2adI4HKGIGDqLHX3UJv1BhRn5ftyuadM
8jIbRTkfM137oXZ4GAIbcQf27pfbv3/lKSoXfND93TIrMZOwRCGGiDmYFIs70wC51UUgA6in/kXh
ZWO1Vu6d3FC8gP8rSQx0Xi6cnhIth56SunHvrqPGkSKUzhOP2qxmiy1CRqjYgZAzPVZtPqW+Whbp
XR9Nae4shQ0JI0w5b1xj0YdQsI76HOpABQhwUyUDf1xmvdR6B42NOTUXaGYOWT46INhOH7uuqQcP
qP+o8Op+AZlJl8//dlI/87FfjF4XRSOtVah2QDBN8dMqeZ3UAvQDC0ha4i2WnZXDJFd9QLNUsa6i
E2Lg8rluRreB7DpHQvD2WVq5bXK5B8K6TKW1Nh1TOrRBTJJuL6ip+dFF8zRjerwROK1NQ3IQRqIt
/+Psunor1bXwL0IyNs2vwK6kJ5PMzAvKNEwxxZj66++3z9MMN2ykvBzpRBrYuCwvr/UVMsRjizos
7J09cudBe3601UZS/N/v/SDpWzZ+Zt3FcY2k4zwM2WkY3F3Z2BDYfDdZHhTTTcnkPZissFZxg3yG
rzdMZ0f6KkbYRPVP2dBAzu+7QbZyuY+JQI63ZPb2YxXnsOkaz0ZXqjCpC3UcvJI+KMhpHxEzu5CU
cffK5xgQGkunJWQf6bg33bg4xajyPUpt6R0r6jgcXMiiK4PIvevCinrQlJ5KdP2/Xl8Alwn4YOCW
rdEmn3IPKnvjOR6YFRFZyDvYObZHo42hUQUC8A7SmGojBVl5GVnsd8v1sjiesj7ypDjkFx1vmOEY
+CrHeJnpxiG19pLFAZIhx9SxTGEupco7U7ZVgKuz588K6iSOmZwl/OWvj93aol6c6FUytUwJezwX
9bd4rgPPmPw8+ZS0ENbQ4kC381nKoiHkHNf6JxBQ93X/yTvkEqxnSEB0ReWiUkrbxzHWqd8XyZ50
8tv1gfmYtYjfvpgDl+lL1kzJWcPhVrrjSQ7Dochs1HtgVWpWXSBqMxohnelbOTznr792LZgtDvZG
m10Hy1dIKud2lA/wlWsfPKvdG8YWwXXlMFxSnR3D9Ko579LINJL9rL1IUWPjMFw51ckiPacA10tz
5M65oNa+5RxyfW+59cSQpvNU+MJMgk+NErnsm7+OrZLYvBwHCE+TqoR4TZ4MwCR2DnTqoeoOK1Gx
8UEru4NcZumv98yzm9cd7ArOaS6rkKdS7+xaQYTW8D7nwgiA87+vyGuiRNIiJ7Cp8h3lHShBImRt
WWSsfcFifw9zX8cyg1iw4zzHyZc23qdo6FyfhbVnL3Y3m2GjDO+uLsp4SsKmSiATVLA7EqfOxjx/
vKDo0onOpPNgdCM6FqnngTgxfEsdSLumSfZ1Mng42rBxxq154wD+OOjSZScRyphj243I2uUkdzI3
As1nXD+Kc1PZfmluZCtrb1nMN5uwvUePzJGbfTFdDaHun2z+PsP/QYmtIPLxxNClL3BcmyUptCFR
86zOk+OBxdiahd/ZemOo1uZlMfNGA1ser2JzlMZ3tcX3vR59133hfAo1DNzL7lOHLV1aBNtl1aSc
SgL8dwLRELc65BlMedwmmvMsAmjvU3d/uvQLJhNXzQQo/XkErcjPrfhVu9Y5scHYur5V1gZsEdbL
Juf52MIoR0EXvLamd6ss+q/xcKGRV20ZmgW8EP2pyLekvT6O8nTZSDTz1JhJ3JAor+Y3ZlevEzX3
179lZXUtfWOHNC+YRQQ8YysOpKhbytu+EfPzhMPr+LlXLOL7bMNeaXZT71xkXb9XRfHDmeN2ryzY
i3zuDYvI7pZZB89SY44che6kkNarPdcvApYAGy9YmfElI9azIUAdN457rjL7PSPdXVnRR1lfTPaY
vKGu/iFrZyOmfNyDoMvGLuxlHauBKOKZxtT240Tepby8TbIO0un6CJ/ax6btE98GK+766K193GL/
9yX4LA4s6M7cg7S0OOXqe0yOic19FEv9iZSfXGr038ORTl1TzTVq1eji+Bk+oa5/N9Mnw+SyhStT
4cVVzsg5LeZbUl1UBaf72NjCNq9E+mXzlsM/DyWagkQpJSEQrgITAKsewyanCoLqEEcHPOX6fKxs
yWUTF7020Sdzg1r1yKyQm14L9hrEeNPBaTemfOVrli1cVdISLlNDG+X1Q+6yAL3oHYF4GOx1Ytv8
5EsW+154mlTK1m00Wrht6uHRqugtTdQJYvLfOqm2wvHHHBCHLtu5Mdx7OGEJPYs2e8iz+Gh08O2z
nlOjCCwJQ9q6Pk4F2NoN2EZ2/bmwtuSBmiA3qyGP0whM55u2ZG/pUJQBT4ot1fK1SVpke7DVMqBk
MY3nVNyyOb4vzQP8oKDl0sOEb0vHYgVnSJedXVgQGxKC31VEv+uvEGY4Q6mjO5hRPPj6h/NiPTv3
yQO5gULO8bm4FV/SH9dX+cdSxpi1RTioZy4NbeHF5LE+3Vd1cA9jzJNTBffmUSD5jOTJ6f2288/Q
GgrM38/O23P+/Jwd4o31uRL3lk1Xkle5LSo1nqu6j0pO34cECHuYkj069RC2uZeHVJtbgg1rb1sk
DTXrZup0aF1DZC2Y59+Wd9NAqbmIn/NBB2MsNrLslVWzbMfCm10y15BdVLo/20wFE83C2M72KHP4
vbH1lpWMZMl9HQtd9zkIkbCahz3gxAPwWA7XF8ZK+Fv2ZI1MZLwtiUQyMoVObYI0UJ+IM21khyvz
sOzGemWZ9LA2kdD1+9WWBWB/sD/ufjjejdGbx5wmG6fdyjG+pKbmqTk6orh8BuL2fpi9MK6hsjD2
xU0y4wzvYfwBwEa1E4gfnzs5li3bqkErCm4XMnIsduh0s8t6+sVz9eci3pKiim580jUxqyMy10+8
ZPd6zs6xZz1dn/i1NbUICCX0htPEGOuoQ03SKukehpcbk7G2phblH4O1nSXTqUabaxagWMOeQRj5
EyWTu7Ht1n78YntbgwEzIsvAhqimPSuUD5WQjUevFK/osg9bDDlLS9F2UZF2j1xY6JGTxufaC4tB
nSTrTpM17nMmn/p4OF2fjJXlu+RVJhWsr7lGqUHnwIxoWPMRAvrzzPZua56UhP1IrJJQ25XcWLyX
ZP3/C790yapsJ4c7Uw6rJXys8lFFgX1k/N73kJDapAR8bHLi0GXT1oCYGNElFsJsQsYTTklwJBMM
jr/ATQeqM8wbXZXD0XUndnYblx3zwW6O0KFIToTAx7nhSh8GAPgAYE+MH6Ij1E+4nd5aQ9cFRSf1
Mylp99YbWXa8KKb7yo3JCVaDxa5yANBvMhjl2QJU8hnSYL4aU+fJdkn5eH3aVhb6stU3lE7NZV6X
UaLZhap4dEfnJFK2USpYe/wiJRnRCp1cYcoInsChmuOjisVtbTQb23RlEy1be0aqjGaMY8ilw2Vy
kO0U9AQOxdeHZmV9LXt7JowtwdrmOupL9Uh7HZYkE/B8Kp+ABtkocax9wCLOgJA/YbBh/ttO7DDU
LqxUxi/Xf/7a0C8CDHrzspezOUSz8UK58Gdc1OiWp8PKw5dNvbQdjWSeRolcNnvWxL3ps+FZbQoN
rQzLEs8wlUahbC7gH9nM3rNldrRAYlfFG6O+kvKwxaq0qDk5VT0XkMSHpokm9nOSZFFM82cjFXdl
239KbhPRg/17g/VyZ6rVBMJuTx+aotm1qttIelZGaNn2BNTKIwisRWTMDTsqZkww1rK30E9rT78M
3F+V73wsSu5BHjTKkvYIv6pvdttvhW323730o8C9OLcN1TY5hB1UpLJOPivmOHdDnEHGp4mn6WmW
/dD7VGl2aBuzy31VDe2+pJR/w16nzxoChfVNBqGAs8Y17r6yWPo0cJiVh2Y+sfcEFIo67KwZCr8C
cD3rvyvWcWga+qWyc1IGnulBaXtuoJZTqvEZuvuTDnmfNMrnsEdog7olwrk4DXTHAiw/4XNp90/M
lsljzd0yyNyL0zOACwQuJpJDQkQLE5STBm4F4GRLsTessg4Y/Iu/FyhnfU95J1/70m7fwECvfsW8
rl5hX228qpkVodJw6fZ7ydv9DL34cCDDuBOJIc/MNpobb0TaTKbMvnPn2rpJq0FCl5+C7Q9D5N71
dpO2S79UlOvQtjmzghaIUPwa6A78aWyWA5xaFUEJsPINtMYbWCmUEopHKQdKr5eKffFiQZ7STkwv
hUvNEM4m6ZF7/Ctz+wY8/Lz/XZqivq20xQ8KSIoHmc/PIMO8DWzqzy6DbvOo+ARhe2AJSMKMkCbd
iXCg77sZXdgYp2UQYyDwv4XhNwq29Yozts95WsDhE0xzmVV3BbG/Vvac+EiOHi8czp3DhyciXAE5
MKL2oBiyWzO3UTDlsHFvyhqyQ8oMa0gqBqI3vRDBXwYejb87DqThYJB08UCEnKmXQzl1amW1mwW4
ZQZ80XdITd6MEp53EDa8Fc5sIJ/3ilBb7G62vOlQZmnsS6maMIG6Euz8sslvlXID/JveJ8nQhYaZ
DBC5awBcNjyYj9TQfe7s/z7Q+D3rEog+Ayo2A0/P6Wi5X9UobD9rbY1iNqDIZQ/lSRhDtyBe5HZ6
RwUE3JzUeyiaXu/iyogPjmeA656av1CYkt8zVyRnXqTFoZZjMgSNGr371DDnZ9piasbKMQBwseXd
XFrVsUyt/kBI8juTFjkkOrsbY+te1oDzVNx4FBrW0KmV5AGZrPJAE1shO0vyQ9KgWAX0tntoW9L7
Xol141GbF4HJB/CeYAkOyFRHip3F4Tw+5PKJtc4tpqMNKm+qbmdVO8Xl0W+VaTw7ORuPkzTaBzcn
8DwSiXU2qq5WAfy4f+aNTPYTJ9LP0Xx+78n4tTVEfZoKj35JZ5kBDYTOCLQm+M5kDUCS2HxWkHVm
jUSsUY8GzKUDonQXaPjPh20Pa8em4/NRWFAMKDh8KzvTasPJ0vOpHUcbFl/OW5kXuOWmPfPnfn5l
VWLD32VKniYJIAzjzXxmDvwaWSLzg+IV6LjNbALIVby1/WAcaAlWsUir4jlDCApk7+A/ntABEN8w
NBrS31UTPxm8ao+09tKgQ+fYd0HvAUI8qQLTrl+nuPnm5I1zjJUJP3IUVQJFW+rbdu3eTlNcnlg+
JpibZtwpZaVnx3EbctCzbAKe225goxl9Mzam9YpDstk7VVeE5WhAqzhBFdBWAD6UscvPrpzga2Ka
cAmfkgcYE2WNL2uEkLyyYIOaGKw6502f3noAI+0c5lk/BgE176npIaZmmsBAskrtcNyXtx1Lh3dY
4s24auXFWbg9g9SoRedbc5LZIwxMOgoSTgEClk7MDnueskOJalvYXcxHDXf4I8aMQnwN34wcWQYI
425ALcgUAfkKH/FeGT8njxfQ/ijz3aQgwzioTEOxElibPMim1H62BlWURzv2+rsU8nYJnB3r+h7K
XdnzaFK4LEueVweYu8chq2fxqgEv24mq0GCDIeQhGumDtjCfzBmN321vmFXQzYMA0bSm5EXOFFrx
hLJjb7vGe+uIUQfdRNmLVHbt+LDbsERQAs95ZI5Z1DsBMTp47lZGeVO1DtlbyF1Q2LPgQcmtpH9g
2kkyn7mOmwQVzWrUVeIB2jxDy0sVuFnC7oWQ/DtxR/PH9eRvJXdli7ySCyxQd6Rl5NGXqb4hEMzs
URG2563O8toLFtll5/DCNDocTHXzUmTfZHYnrMonlbmRfK8kmEtlkNhucXBCcwgbjxwNMC93JmIv
pPvU5/rXYIr9m+OI8kKvmmcJ4+Q5oCjgTex3kVS76xOwUjX6P+5wZbsZCoZdFOfFBPVusW9sWNZb
w7fCNt87lng+66GRd/1tK7OxpLlkiggvM+RwLjp7uO/dOXnClE/haBrel5inn5JJdegSpMbtOM8m
83LfmvSNiPWLV/W/PvUJS8CZgPyiWTayjjQdfoJa+zrU6uyiTTqLTxZ1lmJl0+CaONE8uIvbVXM7
jFP+ApZLHPW1k29UvFZuFkvIU6aAdJzbfIiGRMM6UIZCwO/H/A55I7+23q4P1cre+D/wU4zjpE3c
PpqdX9iEcL8tQpD/w+tPXynkLJFPXpUZqAqyAhUBfj/Y+lvBkj8Knr4I9FYIf+tT20DvuYg3KhBr
d41FJDE7tGOmRgxRNgx+AjQhZV+uf8nKk5dYpwzXmJoBch+VMG7m8Zs2Xj/34EXo6Irea1XBETqK
MXTKYTcie/3coxc3L8DxrHkC3igamrsZsDbCtq7sKzFiiWZKZoKzx24HEPG/Q0sjsKaHZhABcO+f
C9lLLBOFMmfXJ4OMemL9cdCr8C3H/QXK79P1oVlZmEvvioRbsZ6HdIhk+yNO/9COvSgLsvTFdP8f
RJqUvm4/BxqnSzcLmgPF3XlYlfCO8R0Ydrdk4zNWdu8SQkpjiCFMjQ0YuL6xHbjNQnqevV8forU5
Xhz7pkuUV6L2CngRrWrfLaep9tO4tiw/dUH9lHWl9tdftXLALQ0r0s5sU4rbcjSa7bPOoMju9U9t
Mh9mXKAM0z17drJFiPuPGPD/FQNU3v49q3NjcPJhVm1US65v7caYbk0LzfWgxyX2DShMEnTd40jS
Og+n3ilrP+Oeuk8aDYcpgju7GRhlgsHO80IfkhK0uhFtFhrW/ZC/pyh33PdEw8e+J04lgozNuDs4
jZOeLdlKF5d8e4uL9XFQMpd2GKlRWSJvhj4yZ8jJw3egSpyH61Py8QYxl74XBWdDLhKKRwsC0Fc/
HSwTLGjK0nsgDtC1zEGN5sjN60YVG5v+4xVnLv0wUgaClEoAiBZjDSR0xx6oRQA6ceAtltgbydTa
mF220l/lKK+H1kxjTj2C4u+RfmvdDUz/2nMvf//rue1osqHHT4XY0p1bnkX26/pErD13Ufaz3ISj
Itf1UT6+1/2vdtoyJF17MP33BzcqmbKR4cG1cZtVeSBEtTGPH0cliKr++2SaxImLYhM/OzPuJ1bV
7qrc/TG3n9MAMJcmFSk4S8mYJDpy1YuIZ1Rzp0BVZXh9wFdW4dKcoul64Og4VmHR291NScXOKCHA
XtOsD9jMNpK7lTFaGlKItG4sPqs+4h2Pv/BcutFUt8axT6m9EVU/zh/NpQtFaQljwM2qj1AMPLeY
3R7ITTG8t4Ud9vGnZDwd07sM41/rXtfCcLsUgaIYmlCb30j84/o8/AeF+CBQe4udiueOaaXQzxh0
m77gkpveAIFsnuq4No4e6iqJz0xsuM4z4R/SlfRpNlv+tc3MERUaBXaI3WRBlsf6vleZCovWhl1g
EssDgRLTMZ8JNASawtmbjTEHtZyqF5FaBuSxh/SkReLu69RrD73iOqhme/ALiK3uOp56e22hNJXA
wsAvh5yeaB/DtrwvytvUSvVjO2Be61gkQdxY1a5sx+SOuY19oRWhbYqaNFglrbGfaOP4HodQwtBU
zZESjzymJRt3pBxz1CX1FqhrZasvFcNKkaq8SRN9VrLRQQGpnqNB5up0faJW+D3mUi0sZbx0eoVI
YsrOPfae7A6pbPLdTMxLUTgZYUXG5LBLYfkOYyjV7OupT0PbkvXJNGfUOGldhjPa774F/fcSfo7S
CMRowCjWdaw7SHBMG791ZSSWekUV72ZC4hHbjg4vKZ9uKrN/uT4Ma49exFMo5craAqA8Ktp4PhI2
0HNe6y1w/4dPd/+PQ0ItF51D0pmRYix0kEw4nbdxTfgwTuDRi0uTomYOcwXLjEiVkkfeJTwsPPHd
4oN5hJMxbEQVVMmuD9LKu5bXKDkbXOcdaqCaahFYaQloUH+QQsFIooO9iJNtRQ+En/8LHhf2/r9h
qcvTuISDohlVtfPdFPkty1GWEdRKNw65tS+5/P2vuEfcOuU69iBjOsdhpe+LXCAFy8LERpOI5J+b
m+VFq4JoT2LOE9hBw3gbtyj0UbM45c54UIN44sRx/c9NzCLYzmASZFoyAvLpvRurUJg5itt3s/2t
5Vv0ypU1vLx0ZdqoCmfgKqrM7KbqvKNQ3ca+/vAGgeleZEkiJhK/0yZRh6zVtzOjCVNto+BnvrMs
RTdQGLAHLazP1BnwusVe13XaU0toE6NFb2NSoOPRvn1uIhbJUy/duS1naPQ1ZqNDFPmCOc6FXw30
WKfmg6Hot8+9aLHtmZOLqpwhdyf7hIUDo9neNHga1KOod43IvntFuVUt+3h63OWdCyuLe70qVMQm
60+lp2rnmuMD5+NJV3Awa0fq67QyNtbyh7mV6y6vRRVroOvpQvc0Y111hILBfHIN1Jl4/Dn9Bbxi
sfvHVmDoJCdRrCZyl8euPPFqU5v7wxQUT1/kVCOqoXbBEex5WT/3dYvWjZM+EimeuT39vj79a4O0
2PClN4zAOtlmZJEpSrzuWUr6i4vpM9chfMIlBvwVHpO2rDtRDOaFNbIbBCwaYYL2uV++2Oskm5ih
bMTErIFSC3py5vCj7Lfy2bWxX2xtmppNNjMsnrK6Naw0LFB7IvL31P25/us/DoIw9v13YPoOYohj
ooBxbumXMc5ueGdvkDfWpnSxo/tpkp3gFFOqaUCn5lnn4tClyQZ4dWVklhejuhdx7bZA5aWADZhI
7LLuOEDqMSpkRY7CTeVGMF970eLsrpzC5rxRkKZPGxgboI7SB5Akd0MjH+Mz6CKbNsSXSf3/LMFd
XpFSYAJ00oCR1w+tPCVq6sdgAjA2QFO03Nkglu/RNZ/+tHIy7rK5m4NSqQb9uUGLB+b01sNE4cIb
5Jmoz3qA2rhhGdSvkePfVw6fuiDhI8l8jaYkD1QLlyk/mUy6pXa7MlJLoqGZU14gtdYReole4Mq2
3wPHloR2McAGulXJxspae88iWKgeFTJHjSSSdvJIQABDB3JM/ML0fsJ6dOMlK4fEkmvouslE5plB
0D47TYCBzG3to/O0F3LEZQhiFcVGUrX2NYsAYunc5jW6wxFYOt+115wv8Dw/bac/GRbZ9W2+9o5F
GOE99epk7BSO8W8KzQhw7j3zT1Jusc7WBmsRRlhZx6rhXhOp2QmMOYE8xVdpDX4J5buY/VFbonQr
MWV5vc9U0k7ujL2YEyeUtgbkQYt71pY/ro/Tf/rAH23BxdLShUoszyrnKHaHCapebeo6vs7bdArj
Fsm0n1H1B16Q+Q8nAZLaR+Ot3pdcxTf2MPVHOqvRpwPpd2PhdmevHn97XLm3g6vGoGWG5VeOsIJU
mhpdOid9R7sif++E7u8M1x6/Jw6mBAzBcgI7p/sPG8UBhmlhsOibbB59gv17duK4ObmV2e1KEjuP
Q6flK8BI8qahHILNtc7fLCIvfXG0tvKuGUKryNJdnxnUDVJeyIM05ZumpR1VyB32tK7pYeSjfVZd
QXaUWHUAMA0/DPjwPYrhcTDNKFmUrc4DBkBOcKkoh1aly6dmZhnzKZRj93Lu3duy43w/AGNwsqEU
fVDArQXgt6IHBkGwxzSfvJ2q5gFwAZHBwrgWdjEFAJaV9amBSuTtPLTpYyPytPShZ2gD2zH26uf1
2V057NzFiZT3DrOMCslsX6JpWXHzG2w3tsB/Kw9fElOLxJKq7y+AyObe7l8RvP3rv/rjq527pKXa
hQuTKExqlLTal559qvkbaKl+5vzE9tpff8nar19kkCQZ06buGh1ZuQF3HVojyfO22lsru3Zp0Koh
gd50Y48Kqd3TEPjU2E9qG41Lk2S7z/3+xb4tWkgOASnKIs9NXjQoqb5jbzVbV/zfUeP5N0mShQ0Z
+fYiHE8LeWM0Kdsp0D9CSIzDopr241Flpj7WCTRrqpYMD4JLN1RpLb/bndF89ZQ5nTnnbGOyVqLt
0o8AumRZ60IYMEpz66hAE5vHFidGmfZ+liEDtZtR+WO65eL7X4v/o6C4OKFaeH+2rWeQaHRQFclo
BzyM2VPn3al1t4M+aH/oY6A7i2aafhWpILsESo87IvtsP1c2lBgdPr9en+i1b1+cZPWkSmSVyJEq
oz5TGG/6naFfvZHsPeY0wVAZxNfullzYyrZYlipbwyUC2kiQ/UtLQFIbf5q3Gh4rR/KyTMlQQbbU
iB03jMb3Ofk2ZZ6fQoDdoxtn2cpvX8rr99r0ptrCWTlM8Z3Vti+uxcPrk7D26Mvk/HWdqgTL4IIM
VyiYQ33LXfpUXAThrj97JVgspTEcyxFyaBCkJ8N9KXPH9ONsfINb7hb7cOUFS/3uvrLqTOHQiowy
RuEVZNKs+um4bIuDyz/O4p3FCrVN0urMdKao8oZdO73jwhwVhRPk7LVLsx3K+UGRNxtxbzU2LTKv
NNW6Z6JnEYDXN3WHpriZVjHkQpv8lFbWb6Mp7mKr/A1psn3v2T/qsQUWherZZ0UmfJM3z9fnbWU9
L1nhak5AkhjwQ2Ae8RvS+7s4t742/fDT1dbGLX5l5pZscF6UFVOssqO5A31wIH49SV80W5SGlYN2
yQTPHIskwtE0Kkj82FvzY1EaP0runKamvgDPt65JKyFsKeqtRzU0DrW6SPf6RDU7sXqAS6f1FYKW
T80Qv43QZb0+KSsbdUkH76VjpKigWVFq1jcCt0u/67cMklcmfEn6Bvovq3TiWGjz97+NqgrJCIEk
DejoNG2wWdZecfmsv+JM6cadNxjCvthO7aqk8cem29sz0sbN6tzHjELXXZK+CW21noFlj2oQC3RR
+YocavcyUHVgVYCGZa+OS334uW3MydpHLeKDazpV5tYGBN3mlAXexFRQx94z9Ya9Yvrl+sSvvWQR
Fi52n5AawFbJ6unZLNB+rFh6tHVq4gKw5VW9tmEW+XRiNkCRz2C7jKaZog3EQSVtUYsB8iAsxuoN
xJGN6vDKOl4yuethlp43WhT3y+wBHdcfpWNsMYVXvmLJ3wY9ofGqIoe3WWFHNB5wpcnenUkHnoqf
m8r78qkZWXK5tQtPLRu2S2fcMd0QljwAdzd83HmqMWCz5crD9fd8LAHhuktWt01lDR1NNLVa3tYH
SSDTqhxF3ihIFPBmLkpcIhU9ZQWrw8GJE1+TyQtA4GBP13/B2mRdwvdfuzbFVREqNKhZTtQLk7L7
mg0AsF1/9krsXNK6nWmYWJ27JILP6SNp+NHK0nMZq6fBTQ+68P5MZKs5u3LaLCneBpzPFI7xOdIF
uYcJ7R5ooxOusxujtJImWIswUAGFr0qGunHspagxEbSJmhjaAWKXVwJ+G4SUoZ5iVBw4Cz83eIug
AOD5SIEVmKOpM+PbVHPvJkHB6Ws6JhmUGBnYPo7oRRlADNTZ6kx+jHBz3aWrHLT8obHZqiYCIqnf
qcI1H1LVzQ9UmOLVAYDvew4x093AhXwokPQFRNT9HfGy8ggQ5JyCVOWCWwRkB9ToDRrN3LF8OHqR
O2XWKnTM2DrGQ2PfeWBqnpSA+4OV4UOBDiyNjRrd2lpYRDrR8QF03AkxojG60O48Cq3X2PmGax9Q
LNdnZ+UdS2q7ZBZEMR3aRSJBhQ6GpXdZnGZBnjYbFc2VfbnksTtVavZup/JIMghQCfNOFiAzfe7H
X4LrX3seDCeqps41AMX7ZWDsCYzO6af4DK77f0z1fIB/EM2g45GDeogCdiK7sJc/rv/0tWFZhKsO
Qpc94LxDlCbd7zQ1oqyN9cZZv/bsy9//GpYataukNXh8NvHT7+Z2mHcG0Vv2rmuhnrF/H986TBSy
tdPIdr344HWUhmhtEpR3IRugUjPFbR2UrS+AdombkbX9wUDnIoSr+fB0ffBWDk9G//0FupG2EDM1
zk33QzvaT0xjJ1OJtkLim3W3u/6Wlai/5PywobThZG/nEcu7O5bJX+7ALSgxVB0wGt3l8NJvBD3p
jcW89rrFbp9GPluKd/F55u9cg4HoPVKH7rjDfbNIHst2q2y+suWXVCA7cyvm1XiRqtnXqQXeynEe
PG1s3TRWssAlEcjobc+1LKToZWGcMqf7ksKwZZBGSPS8kZmtvWKx8WlNBkt5Oo8Kb4IeuAU99dSX
GZiKxda9bGUTLSlA1BuN2HSpFalmZMGgZfUWZ6b36/raWnv6YvtLs9Wxg/7I2aUa/NnO/Noz/fv6
s1fO+P+OxL+2v4Jpzhi30BIA+1uAyBKLZxh7iZ8XReEDKcj4xMH2fgDJz7udqwEAvuvv/Vhy23WX
6hHuUOczFAbHiHZtemhNxU+Q0gMJ2m4F+NdaBejNtvu88cobD7StPcAoBiSuO9dvcA4fONL6vWN7
bPDhA9keGZNyVwKADROqMtmK65RfwsQHlUWyWD115pRx1cZZZHYOoJTl1IaVF7MAUSt5HDP7yZvg
fyLG8ktsNVVQITXYtQUFp5fW8YFzc7gh7UU82rDr7AigypuYEhYIZryOaETiZo32TZGTG6ucTB9O
gxJEZygdxWyywyS2/jQZyge2pS7U0gpbpBBRLCYvRAWKorQAp86kZe8C4iigHPQ/rCGB0n3G7a9M
kzrMG10EQ8Yc383sIvwfZ9fRHCkORn+RqkACIa7QuZ3tcZiLaiI5J0m/fl/PaYY1psrH9e5Co/iF
F+CdW8FurofY/UQtKw4ah/It/iMvrHunhNCf+GWgSmLhbAZlsRJ+De0Kuww7Ay421b4KVezrrdPA
4gcEhzTIqzY55Uml9rDA+F1YA8RORxHv2q6UO5d1RRh5EOqils/BueZjEcKkRAIiMKrpAUBb90ER
Av7tKGQ5BlOmvTzUZGIHt4DiV+AaX3+BG1LRhUOHyBq0a0M6ZMENEEvNSNzbVhIGTjd1u2Tb8nR6
AqbQh/A/c723TJeoWQ5u4r1WXm+HcZr5r7Dmbl7gDcC/tn0PiQMfZIQNu1Sme787ZiSzAgfU411F
mbeTuGk3wNMOYNtZPPDrBpVWoKfCougB0wSeDDRjSyA72gxdNL1lQ4dZTKH40xeFo0KkVMlrl7gW
OBM9P7d5LFEB1zkY8ZHdbgy4Vz8Gb2r3pPPVwXG5u48bHR8LABgPaW7a7egDJkNcoo4o8INFHbfe
LeeVvDFJDabB0KS8u3I7GzoIDtPYDWwku0JadZB5Wt+3SY4CtEjUzo+7aje6HQtpx16YFSehWwg/
zN0m2vgRQnumDLTBBtlewXOn2UAul4ZEFd20rZIRZXSbEWvvJiMckRPBwV9qC0frDayv0m7r27aX
7so69bOdTYlfhEMp8yupmTkaQBKajbYr/uJNZQyTnaJ6gBYVPG0hI7Gt64xjbmL04POEs+8d98qD
H/P83jVVhX9vWH2EJDgdgwaTte3iDsr2qoxOEnXSRz6o/h5HibgZTFGH0CuBKAesT0H+o2MJHnrP
bPYMkrRz77Oe5hvPduNzg62z89I0lCgCHCAPKAIO3YUHV3r1D7sZhnHDtSfDond/8NKkV14Pk1v4
iw2AJNBhvJWybfcSzhLb2KP+NqNFvK0h2PBse2NmcAyBPg2OdrqbkMY8qTqzn1t0XN68URsn6NDr
28YoF/Zb8M7qI5NQAYuJGNCdlbl5FgXwNE5D0OfM89jZEAuuRI6mWYgDu0JrdriHUzXMzWxW7KgL
F7IJGAasBwByou0Eh/LnlpT5wZg4OcU2r0MdQ9kizbKvEY5LtxY3arLaYIKe6JYkaFUIh/Qgbk9p
0FIALioVd0eKnm/oNp4IURNyN7iHagwq1FozL8EMEC9IdXYtJ0fuoTsAr0lZfoGPDMyOpNuEcVWg
Wjj0e9sifOONCWLiJH/BoExfMlK5Jxt7d6M8/RpHFYNj4FQFiRIvgHKV4Ail1vehaqxnnwIzyKsR
yVWVbHpVo8mc8ilQOFJ3U5kVJ9fyowAQahv6E1DAHtOmuYf+dvtbZBr/1suiK8+kHCflkL1+fIEt
BUazsHKI3cL1I+2cEfV/swq4xZrevZOxP3wuMJ9bKwwmgmxDn8uTA/jL3VhTs1F+Mu1Wfv5CWDy3
H1GsSmnRJupsT4ZBwZ8riNjktrfJc8VeXSBVNr1J1D5PWhiSuJPJQ9FrdiBGRtuGQfMpkM9QvHUC
1InhmQLlk/x3qh0a2jLTW7DsyjJwRRLDjaUV4Qic5i6PcrWnPrce2o715yFqh62S2xH48pspMuU+
7vP+eyYBGyr0WG6sluTHNuvNYRoIFLvKpq5fo8Sx34YkS+8j4bpXPCPOsU2nDEc6TK9iOCm3QV62
fE8FLLSVQnixhVaFdcU75XsAyfDhvrBIeRztaATGlVvyFR0Kf9engtyaStarPowLa2Qu1MSYAabW
qzUYQ43GcdgeTS6CXLJNTd0NdMSe2VCiVSDvlSgeGdNtwBoIlJiIPXE4rGJYq5eP53shCJ5LFhWK
UKIzLU+5d6itq4JkoW3f0p6vxXOXhO6dOGnOTr+YFdtCCXIqdHcmXbcbDQS7LEZDXECbNGlOCigM
j457hr1qxxx1kLuO1N8//r6F5TxnsA92xq1eNfnZNPKcD4Md5tZw8CAQ6XIxBChVuSv7cmkkZwlz
GxuhVIpqvJLWm+qLO11Cr3xyqwDmEWsaUEsvmaXNNUE4O0VJdPbsX4z/hLhdmNLbco16sbQwZ4eX
7Y6WNkxMZ0QH45YP8K7sKjhZQW3j8eP5WHrDrJDnjUXZTWryTyPWm7zP1KNxP7mUZ7mvBM3FAzlB
nqKcnvLMDhvkcul439gPH//2hbU051xEpe8qj6FSVNLqMSLxT1KOD9J7ThLgNwe6VjJYSOv+x7jw
kgZQAbzGAebk2vYTE1aRPT19/BFLT5+tIF4ihvJF6p+IZyM0zY9CJSvjs9SQmqP5u6jtIXmEooCi
ZDc22Z7J8opY0ObV5jWiMdz78me/QjyO++tz286aLahBMLTFLUNOlrntrFenafZj+gs6PCsX4h9l
wXcOsP9xqnNkJzHKmWfIdcprkDsGGYw1fC0rE5s9G7jewK1XfjFIBvINGyzkAL0Pdi9xx2Nbjmbb
l7x4LRNZnKoK4W4qGNlXbmGGYLDq4gg71/RBdVW9h4F5HPY+p5+KRfgcNRZpM0L7ZxKnCIcEy/1b
JpOj5WXbj5fS+3sZTbJ/K2htUxqBBB2CgAOkohyBVknjFmhxpuLuM2/w5qydjJNm1AmwymDLQ9Bp
2ubVI1/VKF44TOfaCKXjj1Ve5KjNxQoWxA+1h+YFnF6mNR/R9wfIm/N0fL+3nCHh5GR37aG0FUTe
7O5H7aqVvfz+gcTnbJBOJhn10s45E0YDq/+ZjQAxfivj14yvCVT8IYn+f/kj0/l3kiNml5SwvDz7
nmI3STfVX3pIpG37quqRXpspP0lfNwfp0OgpsSexyyUZwlZSBH5DxY7ZAAMEwtW0LaHfcOtmJL+O
bEBLN9FE641lWZ4VKDFNb8jY6S6rQW+CyBm8awKvV/YNEZo8OXFrrmrfbm9EjNKDDzgt1Pc8s+t6
Dvqb6tXOadrshhqpH4upyiDqBaegfexZ1tYZppdeZ/RxHOCi3rnWcEafonk1oiE+iLxCpIGqS4Qf
FRLAKxo16la6U7aF+LK1VYr4p8746rviGqw3n7n2VQ2/VsBi0PuKiPMGNyh+8EG+e3EHi598A19D
b8i9bRWj4AqStbUtOnT3fA1C7MQgAjHllQS4tOs3saWjg7Gjct/YU31MOkMO0PZKoSbuDfVWsJJf
OZz1BzTUIJiF/XblQBGpCBL7Iv/I2gnjUTDX7J1cyF3kZPRaaNfrNh9vwffvC+7NzteoH5Tlpq04
FdLfcme891N1/NSj59yfoVReQj10dAzMiENZufTe6mly+Pjp728+yA7/u3CbIS4d05DsLEbqhrrs
CNwE3N+ZkeRToB7uX978d400Yb0Eg+Mi0q42MOYO0/oXS9dKjAuVUD5n/lAnMn1KPQzPLfLx+G56
1t8oLAWvky/qnnylr+J1eurv+2tg5FZu8PdPRO7PggNWKLT5q9zHhdE/aEKvHaKvpFe+pHa80spb
mpZZiFk1TjdW3BIn+MlAQG6Eih+Vw3YYipVDcekFswU7Zp1vqwSXnpQvljuGqak3UTYFH6+qhe0w
l0yoIG2ZTY0Sp7RWPKicadpYfrNmf7Lw9DkzCPKDrqzryj9NNg2jDHRv1JA//uELUzvXSagGuCCA
GSBOGqeGSK4vjHyBVDKJ3ZU3LIR/fE4CgkrANEXjhMzVy51NkiS/vQnGEK33I6qi17y0oOgLTetI
vw0RYHCf+67ZNucRjkEDgcST0AMuQUpuKgMZShY346aYpm4lzFy4audQdl37TdbHvTjRuvqBkl6Q
8MfCikNuF7Aj8br9x1+ztABmR8poRaNoYDMAoR4IL6IUqx9jl8QrB+7C1pijryFd0Gk3YsMZ/XS1
QT0zCgqa/yzJGhdyaZHNzo+0w9DjPlfngWbfUHQ/lz0wm14D7QZWPn88REsfQf89dT04vuajxkJ2
4Erstlckv7GmHx8/e+n3z84OlvUtVBYcCK5ADxkgeV2HaAjArLRgEcqidb4WVi0spzmEOkqtBF46
tXOWEHOFmsN9J/R1deGf6OmoTb77+HsWxmoOpIY0uif6HpujAj9LP7MCHRLn8XPPngWGfgv/eoHG
wKkQRVhrs02VEzTNy8dPX9gIcyx1qfRYl4SKU1Pk1wOn3yEct0K/XBqUy+T/dW2XSV9GVlWIU/fH
KgQcPE+W/qbQ/dpZu/SGy9//esOoIsi7MNs5Q6vsQHm8deJx33trGPalx1/G7K/H97XNYpthbJL0
mFavZf7LkM9BPIEd//fZ1EqUncWpOFmOJR/gU2hOjSfZVd9B8lOkk9x8PL8LO82b7WLkCRWgWwgD
6HARHkrQ/oJ2nxug9vpLJu7KWxZGil+2318jFVMvdvsBp3ZE+73x08eqqg+dnlZAvgu7eM4Oyvoe
StQ2Qpic/SZIekb4eFKIzQz8G5Nr/KCll8wWU+ZlTe6JAphEiJoH0O/+OVlOFSa2e0gJWo3jJL98
PCdLozVbV/CKLsaLPvV59H624qkrv8ZrVac/kLl30sg5dcHmk91WqNWcx1dU8ds3/wX1bFIE/Irp
QAb1jfWkvj7W9yIKzMoBdfnZ771ytsQ88ImnYsQriz4DvuN3s6ZQtjQjs1tCp1YLFXmU7zO73/tE
DkFRRiRAEQgGRED9VZKsgdMuh+l73zCraWruGt7mHKYxHTDkGTiOwXRBkHteDYu8soOOHCy+4Ee0
smEWxmzOUyCyrRpq49M4nEnv4qbme/AK8t8fL7CFgZvTFNqItFD2iaOzLn97IoL6E5QWOxcWtc/o
DHwu75tzFPJkklNKUAZ2ICFsx83GRizd198+/oSlAZpdHhETQ5V4TnrmEZqmFb9jY3z/8aOXRme2
0YkxfUYutiNJn6bBUJq9wtHYdqA+MK+6N7C4/vhFS99w+ftfpyLhBUOPPVJnI9xxn7ZueUQjuP35
uafPbhATtzCWKinGn6JbmxTjDQLYdPPxwxeOqLndnGIk74RTZ+cYHnptCSJm+wMkx5VcYmlgZhtb
1r7kqDT5p4HCgqSKxJZC4Gz7uZ8+28o5TUahMr85DzWAwV4Db6kuLKOVw27hPp3TDDDo4MmADXIq
/BvtX41ZE+TJfZl//9SPnzMNcqByHGxfcRrld23XQAJAYn5Nm2lh2Of8AjWOLPFTRJJQQgcKpoZO
oJeFH//wpXGZ7VfXV9rV0vJPzvglRRUAPLYw5zcVivife8F810612zu2K09Dbu+kB066tCB20XUv
vszWtDYXroH/cQd6h8R2cUkLezmGuTAGZdX4rLLmK/TRnkoy3tGuffn4i5amY7aBAdFx4wkH9dnm
zi5Xxd42/HMnz5w5kJq+zkq/BDiClhtxqUQgHV2DjC6cDc5s99aDMGnNO3nyBzhu6DIOIti4B9D1
2H9uYGY7GMLxQ+vGUp7AQ3qFBcS5VnRlYBbw0HwOoc85vCwy7YsTIBVPY2d/s2J2GJT4QSzYkdCE
JJDFrY+itH9fKjmbxPtknXSOrU/V2I6ZcJHHNfYuEuUNUH77fsg/V3Ngl9vur8vGUoM9eQzkocwb
Ab6DcCb6XrXwP7f95gB7xiwRTSMq9Cj1gfyfhyz/ZeFeyOwvH0/6wq08d72qpQOXnagRJ16PR4eW
v/KXyiVhqZp9EtN45TMWyLBQc/h3mDxIW7R2Z/snSev4zOiYvVR+GT9VcQvB8ThGSWvIa/h4CAJk
WsKdTSVTgGBsqsOo99y3Eq2yLZhycqVOu7giZ8eANqSH5YiD2oEobpMoubVbGJCUiX7rwYYJbKfZ
WKLaNn217Z30KBq5EsAtHNlzYD7iq9a3vct1ML7oOg8cSdFw/U4/h9BCHv7vUBNS1x48MczZtYc7
YwBlkhZgl5SvxHEL59Af18K/V7ybm4kVMHlBdy6woW9dOQkwl97KUll4/Bx531Vgr7oj4tukeIHG
S9AWz7HzuaN/jrp3szSxOrDUwOrq1bEkdXRQgJyspMtLv3x2FFSAelEx4Jcb/9YCqDi3fPjQOCsL
9tJ1fidVmmPtOU9jIMRK1M7TCQoORKntlNsdzHpgD4Wzzdlbrp5OHWn5qbeabk0TdumrLn//a7qp
79Vd63D/1LIW2X++icyzsceV+GXp6bNzQWbI9aMJ/YY++5LY8cEg48/8NYG/hcNtDrYXUSarSjT6
LEcrvU/gbXCAUmby4IydH7qT8vae5Or545N0YV//AVj8NVCykcqqLBwornmJoZPttjxogA3lSfHJ
BTbb2QJI8HYaLr1K+GiFntc8+Ia9QdNdf3LvzSIAnRaGZzYqb2DzbODwEdptvWvVWpNhIfKa4wLr
tIl9delllGWzmzgA/YL8/NTgz3F+rY5zWpEKzUSROwHPFO6PZmdzuJeOq6K0CzM850vG9uQMzMb4
95BnK6pvk/gWuVcitVeGf+n5l7//tYIaOiRmAu/oJMdvbgGmYVNsur4MIRa9st0WDpE5XJCQKMsM
JCnPJPtSw/u3zd4i+kitu8y6sYdbnawR4Bb29Z844K9PiRXVum9NAk7oFI6KQmOrih6MhGHyxxO+
9ILZ9U0pmPMdy8w5gml72PnmWNPkPDjTt4+fv7RW6b9zQeMoSZsIt3Rc9/opaz1ysGrZfK61/ico
+Wt4Mpb56YRU/9Rresg1kDNF1OxNviZYuJBQzaWakyLvIETUp2e/OVQMqn8ZaBFyH9EKDGIfHpjq
cwtqjhmcPFjUAQ6WouU2sTS4aFq8JjDNQMeE9HUgReZdj12pz8Qtm+/U1f1KRrFwtM9RhL3f5DXo
2AjfMghPQ7nNFP0W0KMjygI8efp4ESwssjkJSlclhM9KvATWKUFvx9BZSw55/MmMbg7/Em0HIzxX
KPBa6banBvaQMJA0zv7jX79wnMzxX5XulEPUiJzLal8EuBZRHJ9pk36B/t9KULL0isvu+Wsdg6xj
iakTyB7oU8Vv+hLK7Dje6Vr3e2kCZrscXC845CWpOU8x3Er5qL73InpNU2/7uSGa7fIcexsmbTjR
kcIF9Qib7Gt3+jYAEvzx85fynjl803h6ansI+5+jMrVPMXX7m5yBrlb2Vn/jiiq6EkPmb5woda/8
zEQnWKj7Ic0GfRUNEiINuDO3PKqdleRjQTHMnffInQF6x6nWAHjkYDoiueyPfYqMmORFCfheKa77
vOs2lp7YrvVBU7ESGJsrOUJfOsH0Ruj8rKG9F87YOfQ0jy/Oehyn1JiPP6DkGSZpuxa2vv9s6MD+
uzLtKY2gUcPpWUOqAdKwgDRUcfT28bS+vyzdOWiwzRo3Zk5szmNG3tx4/A6O0Uuhk5Wzbenxs0TC
yQflNzByR7EEjp8NwFHxa2GtAq8u4eL/Mwl3jhwzLqyJJgiBnJ1ikt8rahVvHFybLzkvsmpXV4Ki
ADq41aM1Fd9iIcS2j40XoJ3Jv3xu/C4f/tex4cg2Jj1R2NY+yQLwCtS2qGBETiA6+fjxK94/mcCy
//cVGRj2WV273mm4gAJghuPBu1aaK+6t3A0LL5jD12TjQHO9F94JKuxhVu810DK2eI26Tx2tsFD+
9wPKKYY0QEzQqrLq/sgnUmwGkgMCxMC7GASPV0KRpY0yOwJ9TiDeBYfCU0Hdc2H7T0D7vXw8B3/y
rPdW2ixhqRq3vSwkVKdhY30ADqfYuMaDImLruPpWcItfZYMqH2Qe822SFPUOdkD9da1cE0zCsg/C
qzMQaTtQBCchfwxOosPSrsc2yApQb+Ham16NyrUOXlXaJGyJxjBRp2vXQvL3AynQqv+dBanBDJ96
zILyb4ViQaqemeUH0DM5jd33qFyr4y9seTGbhbLtMAvYhWdUSjUcpnONPn4Bqc8hNpuPZ2PpU2aT
kXS8KAlgVyfQpSNolA7oGUA2Z0jeWiu/oH9eOqtYWbxLnzNLJFOTszHzO3Pmyj+MCnRvOWyozVYg
Lgt7b477iUjVj0OZmzOMfPNAAyuAuqiKQGRtzk1S3H88YAtvmWMhIa5JK7AFxam1GpgAP/vd77qD
/K+pV6ID6iyN0+yWamShXVvABYj6cbtxWYKmqLFKSBqD7vOr7Th5tIBqg6IyqKlliKoP2OjQ9Trm
Y1Z/9R2DWmpyNMrQfeHmX03h0+vOI2zvo1bMQym64ZyUHTBAJAduLSCTm9jQtKp7GAzmHbKCqGHV
Da+IuqqkFe0BWRdvvjXQjWtn2VPGk2jH/S7aJfDe2YFuGG2FPwowsRtbgkWfNFnQ1hZ+iyuLsMoj
9SRRgfwO/M6bgeTcM1MOQ54pJHrh4ziZ303pJ1eqTawbmflj6AiYlmoYe18NjlPvEBGLoKMqO0TK
rfYZi+y3tmJ1mFgi3siBpAcEDPXB0+0Pu+jEzuszumfUdAdl0Z+ZgQAqqmJVMJoqOw4l+Tp4jrof
K0/tGFSjHqGI8iLHxtlGJCt/V6WMQK0n1Za1vrplVYJ/LjQMeqWGViMfMIhdFEHsPdbkG8tzNK6h
77pN2qqFoAvUwA2X0GX2Yr0pQHYBpN4SIdQMpschp1+BbIC8A/W6awcs7gPYwMWGlEN5RGYMArru
k9BLLA0NZ65Duy5+QnM52ih7gFzL6KVAC5kMNOkLvsMyEB2YKgdiDy4tT3njVeiblB0KTP4I2GNY
GO3fxrrCFeF2gxXWXerD4R5WnihbQLCqmBwQCfJvDiKuDXM7B7jOCTbaIaqi6CJBj/QQV41+SSPg
8NnI3CNnAwmcmjY7lMoZCaoyLnbGcv0HxymIHYjY6W4zgvq90zbydsyVvZvaYdga6NrfAAP72kOq
+6iSunwmsrJ3FVSrH5p+mvZ1AyGMgNi5+p5NjuoC8LJZIBxn2FLKsq1Uufmakuk3g5fWndtG0wZT
06kAwGe25VAr3iYC2mjStGo7aml2DnS1g0a4XQwZBeXdRc2Q3ljoKT02pQt5fhfqDhiJGDqbTgcR
XpnJAvxUd3yDKA7bQfhvCuKqsw9V2r7mCuXtvq7kHfT4oWlhWDzdalLrTXRhe/uqxyoZ8+5qSu1k
R6Keh8KSXYhYXnwZE3CGRwnKPYTDNEgbk0mBNRFF/jZFYjpm7gSaeTvQLvQaVRzqKhFblnbf0CN7
q6ehDNMC7ImyB04dUI8WdliOvYfT0iRCIjtnW9EuboJ6cPxi46e+/dRj/ZTQ4lDeQ5KgBhnSiebT
xjbjQ4oreMejooWqgSw2tfdYDzbZQxY9hdt6VeRAJFXeDiT7+hmiVk9FbfVT0KdRnW1LH6aHWLKA
sfMoDyMoMNxl1fRiKDd8I+IuuoXuADziYoIjkRgwUbGXJHOvHL+JN13nFPHGyaKhCD91IM9Bk9gp
QHQzBWBg7wUdWie9a4Wu+5T6z597weUm+Csu5cLPGKQKxAkC8IEEeWaM3IApvSnJ78+9YRb5aie1
oLCAaIukX10g7G3nVda3WRStDNHCheJdory/vqAHG3kwlanOxik7GEFDH6Gg8EuTXkpW4oiFgHEO
ofSHIYWnVM1PberdVXb2xACa+NzozKIgXIaElHXJAcMoJAzM9W+YiT6lORJzUOVWUuCl3z+Lg4xm
MWCNTnnOJhaoEnbH3Uq8uxAwzPmIvoJBNatzfkrsEjonL6ZNNra+T/q7j4dnYXLnhESYB0VJneXN
GYBeAU0W6QWFz5JtyuKVwGrpDbOsaYL7UmylzD15PD6W1Dt2EMzvE71SkVoIQed4VQgK2a7rxvo8
8mZXJnW6SUv+TU1JFzI/u+/LfA89k6vPjdZsM8NCN7K8bhzOac8t3M5Jfe7glhRqmdKV71karsvf
/9pttkuS3ukx4aAdw7Xgt+X/QHF9JTpcWKdzbfsx0wgPSdWeHZaPaRAj97lq4iJ7/Hh4FuZiTphx
m6anDpA2cP18yYy65a3eGCj3QDsgbBDxFJ29cmB4GI13ssA5bybpL6F6hVR8gij0gNZhEj930FES
LvrubOUlC+wcd25AAmZODK4k3gLoX5jHbhiRbttaFLIyz0w3Wy/P76PqVVZr1auFyZ/bjuKQjfLG
QsuJDPIsaP9tpMUr9HRWmn1/ejL/GzaQm2d70XfBGaM8l0dt287BK2OeBU5esAfLjvMbUP/oicmR
hA14ykdSNVOIHv+4q/JGQXDHstotfCLGF7jgmi/SKLoy0O9+Nn7WZZb/WvMxfCURZI1ItKh/QW50
52LSVxYuyo/XpXPJEd/77vm+ZeUwtk7nHWvYOAWeM0JVJ5LqCp6t+V0GFPd9XKRoE0NENzmUCGE2
nGJrjF0z2TswZ5xby5uggBIT+wBQtn3MitKHwcWUbcq2UlduydVjGRXTTR9X0S+wXkSGzTsVN+BN
QH9N1ry+ZjWddhRglAssaWzDSfiVAYs2EwdXpgNsFHoHRh/UTfeqHOtgHOroFkAIBko8jcedjQTt
6OcOguMOEOrXj8fm/bH/H+eT2qmlsnxgp26oQg8BJmjDYZ19irUDvvvsOIPurWqh5klPqWf23LAd
Uop9V/bHClpamn8KJ4HXXA68v1ZQZkU4NTvIIAFkFDhaBKUnApipfCYEwuPZv4+fwM/ObceHRkai
t13yiI0T6PpTtm9Y/rMxgrf6KECsgZ8S8orNVLdHVPE1DOAb5A+QQ1v5iHfPTLxmNkYF8kgYORTY
ZfKxj9KNI39V6YMDmFxJHj6zmLy5FabpxqiUPG7OLktvkOPvsy594kJ9JljBF8xiucyDvCpP0+ZM
oocRmdtFpX9UK0XLdyMtPHwWw2W9x1Hjo/4RRmDW3oGA7pOiLegpo9PQL1qzfmXHLc3DrJBV2zZP
I5LQUw1tvS56gkcD1Aiw80FgjwEC/3gq/qgF/f/M+5/Sge40XKuFEceEZWUeJly7O5JHEEGDnS8y
9L6GZ3KpXgcF67PALuTwM2FuEhDdagC54+q69LjYQGsNBYo2qqACQNYwA++P9f8UEhoIOvrQC7dP
UVT1x9adrKC0uL0dL8IVoOKvlVqX3jNbME4BsAmvGD113Y+W3lBvrzMrjNZ6Nu/PJJ/7KfbaUU4R
SXqyRb81Th6UztdR1Zt2+AGowqcuRz4vGUZZaXrRV9i2KtklUCNJCD+DJXxcWSf2n2v2nZUyp1C3
QzPB4EhLCDYS+gq5QRsgfh8asmqM9hH6Jxs0HKtt2qJcBz1jX8E43MUJXjbFzpo6fW5tX98Q3xmb
MOlxmWYXP6xpRDNmdP30DmGftSN21m+AqYAzGY+8Nzfzhht3UNCwLIh1HVcCgi40M2jIsipsMjqd
qJs4u7anXQDxvduMAcLr0FGjrqPNPtUyRjnbz8O0QXGJexdFimzKYd7QjI79q/Az/WMwXoKOY5cE
vYHls0765rYuRL0phfAYjFnMYG0wvuMT1DTpHQFc80laogG90QH905GK3/aFGKC7AebQUU6ed0pU
o7/1hZOFdSys7yVNrIDSatxJprxfFjXZ3tc8R8FElfXB9/ro4PPW3tGcFkerzEGs0XEROnVnaDDA
ofRmgsPRVqdT+yh6f0Cb1GlC03kVArC22w+cqBueGu879CHbsDH9sGsY77bCQJwczggNCoYjs54I
tvtPwuN0m/Epu/bT2rw5Xt4eBSnbKOjKxLrqqScBuWcoxuCep9W+GtoGnCVPblpaDsPGk5G8iXXi
Y4Dt9EHnzLoUXRIeoD6S3nroqH3tmoJfe27efm1Y3YawR5wOvo+oEfFQ992IePwBa8hiT7M2BvRA
5U/a9zVKRzD37g1vrlUFeb8MStIhxh/ys/7EvsR5axBa9zCTcAv8MKjkRVhNgFbam6ymkB0bPLlV
5FJLTYUJO6FquBr69Q66jhgWkVhfmIY269Qk8kaWqH60NuFb14P5pWUV5WvKYTBMW+I9Ax9MN0oP
yY0SrK02sK4b95PTt6ehdQYoyzO1H2vmQNbGs/a6j+i5L20NSV9IUIuetgfI37kQEuEOkZuiceJv
kDDywzIbxGsNmW74OXZiD01D3ORQoN02Sfpc+hZ9ViX+N1EOuFmS4s6RaYnHez3SFk0CkEXYNYJR
cKcHdTu2qd6IBJKzpM3MCM3bqLmq7Ta691uYUpre/zo54s7Phu8YhR5Cz/DexNphh4Iyspv+4+zM
luPU1Sj8RFQxCCRugZ49xY7tJDcqJ05ADEKMQjz9WX2ufDimu8o3O1Wu2tCA5n+tbzWV9eK7/XRf
UyyHACfmKFeq7BktMLtB2QzbP1SaK6z5BAIbErfqilh0dIhIUPlPCryxOwES4alLi/REgjHb9CCc
RWDUhBEoKiFCLVoXfu8h2wxuhQNG3OIlh24duWGA24Draelfkg3VDWJhh1fehDi2TmuGZYfIt4xr
77VXXXg3eh7H6SSSYjstm02gB4gy0iGEJSHAKWlYZzc28nOScJ6wLi4MsJazoyMwESlyz728jKxJ
VS9OllpP1CIl4gpDDje477HgXo+UREhunH4AxN5C3th6d1PrjEfT14BWo3khNwNA4Uk69ZYMJIsH
gDYS1k0ItpzGYjvmotuU45AiaYnPVVzoXOxq7fc70zCzGYx279Osqv55EsmtXsj9YwpxCYYtTJ3Q
oMqtW0zZJoei5X7OIG4mTZbiNFmqXaAcs2F+0cYIONM7lDTKTRU2Ymv7GNAKzuwNkqNVLK3APxjq
99t5sqHemFJr5zXdnFCtLZR2Gihce7v9jUV2kcxuZX52XV//1CwfHm2wbRLa5fImhB3pwdFFcRRA
/Wyy0nkd56Z/oGE37bhFOEi90thJ76XipATCoogz8pi7PYvn1mERR9wG8h3ZGxKn+ogqJ9tmpJUR
BSRr5075HpB25Dn7/Qmi3vl+qrxgR30A4rOhmaKS1Aw03q7d4SC9RXm+MCgXytfMkh4O5QCorCxs
eVjFZYQYo+k9JTMwpHkG4Bd16c2A/EsEvypmnmdiyjeLZnZiPBskzaYB0RXhwFsZKIEqSNscMBV1
e8KbFOjThjcNHIEBe4S5iP2tPV/HzGTum10X1k6WekaNzCLb1JvlgUpvjASAJTs4iGeYBpgNnV4N
GCoi1fI9sVSdZKB4Y1ghPgqpPkcKMQhM3CvJmXyZbwfV+z8H7ZKNGvvxuYD35UWOTn3gGV5D3hbe
1sdpeYez9hpjjuxjYISDZB7HfO8IL09cjbkUhlLk/M2Ts5u0UyVZKYsod7s00UTMmA7BJi4KecNt
/B1M6XuEa8p9OqJG1Yzw7uBMDAMVJDlRJtM/8LsOCfRZamM6AEhbOxQnUGTxfw5AijiOYz+g3yAi
0/fPXhBVPaWDCdBPq9eWZT9ci4k96fJqJ/usPTn4lAAjWw5qSnP53ppK73obpqG8pO+NhpCNlfUU
KwdppBxncjdZix+Z5fB9GBsUagC4MITX0xDJTDiPbk3+YCn/kKpmP8zwBfszjvBsHwcT2TiNUcuM
i5S8UOws2FWStsbaNVAoGZralRu3deqI6Rb0K3vE6nnAhtoMZfuYI5p2S1IUznCAoQGzmeCgdsCk
NjQdEhwHIwHVtW+DFqOC8LpdYJR3QhnuCeKR+a7F/nqTVyjLuEWRAr2K1Kba6n/oCnWHfkLlhaMy
VNQoFIce+57ySm1C5r2FY/WS1+2ONOS3nFIBHnaAmddLNZYI81+sp7E5tdhrbnqMvhkqHEE/BrD3
dP2mKmi4nTBVH7wC4NY+e/fHqYp0h47mCNfdpIjWLTz9DYHwTy7CgvekpAfwwG6Z42IWKuCCbSv8
IqxnXurWZnteNig9hXhDYehKeGFKqABcC12mSEvUtV3xXKJy2Vj/JWg3qKiiQBkXQTfH2TzW0dzg
MGacu1+6Nz94q7y4xyS5CfoQBM1A3KdW8AOI4J+QA75OrvrhAOyy5/6IUmZlMASaWSA5srH/AnCe
JYEXfAevqt+GGHrvFJnCtyJwrY2DaMctHYMHAcBXkpHmMQj4jyJDXhFJC0xH1oDbYZTackK6uNX+
79C3Ucal7N0Mg4jmWlWR23X3oQvTiMxHHXU0fMeRPNY4TQe7NMZ+LOg0DCtyQiGqcMyZZYsCRtHQ
iIEoHvnSfxCV+AsNhowsWqDy20xO0s7qTgFKnHhWPkJ8zyaA2sGTEpmoD+gRxX1mKWfnFGKIQyf7
Vxr+j+VpEMnQwaQ26hE7pxn5KB59zrTcMwVrC5n5KxnLp4Bg5YgCc3PwMfvEroOYQDS5NzWUPAko
IIgkdB4zpysTDQxRHHYo4epw+NvMDND71GClW1tBLFRgoaAUDnD8aJJMbQGBVz2+KGLrjTN0eZwL
LFmsrGj2GC+wFs7df74I5yM8UT+rKbW3xQTfN2FTjSNB/lLZyEYDR33aQNv9bGzce8DZAcolqC2P
rOrhQrF1MgY8Txx3HGIkjv0KBhd7uAbua5rTW8CJhx0sciOCfpAygCIwjvWE9zZ5/AEYkT5q5+mJ
ePS31TI/ItSvN4ONRTKARIgmQjJONJXOg5O6w1G1dgeUedjD9JAHsQ4RNGPqyUJG2/zbmqth42in
j5SvGiyvxb8SeDd4JNK32rV83N7lkQt+bhxgJEGEYDdtKK/qZA7CPMq5/9Pz7Sq2EDyA85YJSc4d
dhCoCvpb7jT130yE6cZyffsGYzDAJJg4tsrJKYqk7hMKGU0ihlkkg9vrv4gkwTKBduGY8BoXSKGY
/q5Fe1MrBaxz1dpJ7UMnD/zjKxPzXV6miC1qRHHbDJ71VNGsftJWYT3Brt0B9UvA93DYEyVudkfL
vkpmx4ht1lmHOfXdG+553/KiFlulGVjlpZyhRgjKrQ57PPtg7cWMQj0027+bDMqCsumfkMAQbIiT
f5uhUI0RmXCbVljuNLpzDykdu5iP4wvI1U405eMvMZoBERk4sy8bHp5sOuSxb9pfMJPf6bpH3ba4
n/PZw7arx/CPdHYpuyEZwqk6FFABsowGmAeCNmnSHPMhdkpx0VnPzJVPbpFhwhnQ/4ByrjfTIP0o
QEoB/tP9xjKnPDh0omc1wW+lurupsrCi5HYGk1Irt6JHCpRn9WlisfoJ9q7TNE5hokIi4wzR3AnE
eVgitvC0ZoxvrNz+BZeftVXtdG+6YkDNG0FOvgRAIWycdNthqReNjsZwK6c8bomtYr+vbttxnLcS
2WaD52UHv5A4O/DTYUO66j2cFcCjWM/HdZG7GBUduR1TjtC1EGOIbiH1AIt/jCUqFMkogamnBNO+
5dqAMspqA0z1tAm9WR0o52fs6yCSDJG7gDDCvNcJ74c1oyWno48HcAFapBJS2aDB8qVioKdhLYf9
MOFvE5cPc1+rDYcTFbFl5j4nGmEDXW9iYpVWBJ2feHBHRDBLkAP3aZ9jYtL+r64SKGQFnYl7VFB2
asQPqsaMHjPQtrd+VzVxWQ1sZ2jeo6jslYll0Z9p1ngIxah+9PUURkPtYjjAXnXIiL+b/AYSFhyI
Iw0IG7CuqgG7J066o9IBnLFht4OoA+hbyjQKixAV2AyDZiG97SBUGSP+scd/UE/rQoR0kLoD4L/t
7mUNQVkpqnznc0AGsqKuHnBmMcbcq8unegQ03cM6Lxprq01cxMZsFPQ2SekEYmcUJYcRNvZd6Wrk
LuR82gzMgMtoWnjauqcKPow49OVPPpuHsmdz1A8jVhFYcxyoPf7Qc/0ElV640WNrPyBtr8WErtBI
WgsiWhDeN7LLrb0v1fjoZYgcUZ2FSZLJKS45lnwFwbkHAaJyZ2rVRIHq9E/uzjaUK0hOcrGaR2er
8sj26ZmPq/qd5yCIxHCz7ZF/ByZ++i4HrTf9+fNK3he3OZI8XhBb3x8U9l+Rkwu10fnUJmGJ1ILC
9KeQBCLxy/4F6h4YKhGm+c3SKof6FvEDarCfzKzzhCssvr3CUljyMisSlpn2eQYptjAwHjOFiVGK
uULoWvE7n/KfgecNUdc79Hls9QNkmH2sJs/ZoLe9VIMDfL2LwwjkXRDEdoC4giN5ftDGf52ZmhMI
mLLIpqLathZzbxxt08iTEHWgYiLTWEMmVe9L5ltIFcpLFDmU4LA/Q5CVxqliDvaaxHkSU+89aM/M
NyWs5Pe5rfvbIKsxyWIHCxMzdykand3XJDtO3mSPyTBZ07MYqfhhB6ba53KUCK93xJ3dtlkk1abP
d8KyX6mNMISgkMPNxEoPbuWg3DEP2xZTWDoup764D1NX3cip41sLaRonB9ZFOGGreptPRbATDOqy
MNP1zrNdfwOxdZmMOW3vwjDvsW8rz/5NU+YoiQZs61ioUw6BxkiHRcSWteeJDSUh0IlERqFmqt1v
ure9JMg7iTMAlUJcNbv5yaqkd48Yo27b2vTs6/L5ARm2doxt8nkutnqkpfXFnlpIrwmDGdsYyD5P
uVHFq1UWHH1fyG2QiQDsBYJSMNp8ovw62yPoQu18M8wAzpfjjoQZDtbytERZlZExdtPSSzBBDUkh
bPXIQP1A0GjP5MtEpcA5jJhvmFMyJJ/l1SZVYwGceJcdUUsMH1lvvKNV1g22t2n9ivlHxxAtQa5y
liS/TW7poNbF8nseNno3GVccR3ku4ijdBVHfVe6+8QREyz4iXWANHpvbWZbyG5FhnUiXBY8OFnY3
wp+KCPFCvsbCzgfc1nIhVhvy/jiCr5cA5ef8zUdTf8stHFgF7HzYMjGy9dEtN8IOkdMZAhywhSCQ
/eSCmx0GcgjsChxWEcUyrMJmeTSeKKHHyomCRm7seULqML92bv95rTJYFtGpl9Jw5EydKLgkPJuP
Nr2zsGxj+fQg9Xsamn8pG19k/nL5AHilALgspY8DsmQsOjSnQEOm1TRIVHTKXEWkKrPd5VusHMMv
6+iQHQRhWnIUHATdShwDQnaSYGDEKc7r5TusPcSihNYJYJ4621OnWTw29EGnSEUarlSdzvWxz47H
F3UzD1mVdTuE6iQz+z5z213lFlc0zWsvZlFXHJqsn4YUl57aew/ShTP2uZ2QBVRdqXyvvZdFAaTo
WmwzQZg81erOAuGaBDiCGv9+7aUvKma0Ia0lQrRUB3q+vC52FLk6jnXl6ivFlSXvMbdTx0dVNDwU
wCa+tk1oJcYW7KkbmbKiCocJ2O31VF7RRqy8qf/Tf8u6RA1ANCdtvebDlJAcwFLz50tvaukcmc0c
Iq29nI8zLxHso2I9PrW6vVIhWmmgSw3jGJZIY2nSBuqz/Ans9Fvfna/UKtfeyrnhfqir1yNO3Lhn
qRNBxNwGORdOpGCwum8DnGV+7d2cb/3hFikRlRsC4XGyoN/JsSDDP1K8X7742qs5//3jxZnihjBn
RmrwW6UDrC6vcQDW3syi61IE0+rBzhwwYHo/bgDlPm+ovvGafEVrFiB1/H9/OnUtB0h3MyNlXUc+
NtaWniNBrwkz1n7/ovMK7csKOmz3qMGkH6wXkr5Ba3jlm6699kWJm6US+KUReokQlaqItv69I6fw
io5hZdBcShZ1h2NLJr3p6LHfwEcmLiIK5xYhh3V4ZVheeTdLcnHouB1rilQfGeK9KoBjgp7cgvGz
udwo/5s79cmMstQsFs3ArQJ66UNPib0JsKl79CYFixyfY1TtG3gB5v5EJqvGEOeX/+DciFo/2A9m
fiDjYwNc9z5wguAZtRP7OyUQD+jSrp57E7Z3sDzxDbLj5isD4+eOqyDwF2OAM2L+8zgQhPx8uBen
c4NYSQ0d+j/WzBUccEEv//WGpWc/n1P8bGd5noFr9X1A+WEfZA7bIbvJxtGAwWk9Fv2k/St6JMAw
5pXftAj1rUvy7qdrKpQ1WUP+DAGd/9RNgFOMy6+codN89sYXz6ClcpiFJSlMxXUW0ZKeZD7flYP1
CljLcz5jx8cVrAmX77bWfs5//zDqoLjkNDTMR9QTEZiE3MNfaVb8UCm7skZcmRqXMk6YrrSkap6O
MJLfjBnrotkXj7MNVJQz2X871V/59msPshjk0lHBQ1HX9jFn3gnYzKcsTAEpvMadX/sqiyGurwac
lvW5fSTabBX2zlpjanSeGoIgTfuJe1c0Dv9FQn32+ReDnV1jo4zA9fmItlnEKD5RnCE1Hso4lM9J
nlkBivj9MD0arH83YYHE6XAYre+z1VVbsNw4dlM46J8htU+ymWQmpn2NIj6Z291Z8fRCWe3c1n1G
DjU66r+gkcVeIHni1qpSc1u1VlZGXmX19z3CMn/D30OfHZDF3xQq0FNc5Cx81oyOu9oV4Z909txr
bvGVwXJJIbQHr0yJPZEjrX51ULF2zl8TdhFifJPLbX1lqF+SCMscVNJB4Aa9PWURb4p93psrnui1
H7/otVNvedQ4LuQ7EL+r/Gcn7hh9H7y3yz99rXUvZikz5KMsfGs+etloJxMy8FAyQgYpqg31lZ3P
yi2WcNiQDUNXTdV4rMPBxAEgQcCk9AWOVJr2ynS4dotz5/o42LhzA4NnOxw5DTcNT5sNr+iugV3y
ymi20kuXdNhupMpPEeh37HqhfzFw/Xd+wPRvuJGGb8MEmYifWaGKR9VnPy5/mZVG5Z+f9cMzTV5Q
2cHQDMdy9oNtK6m8d5zqS3kamNDOd/1wddkHRZhlxD6yXA6bGgvzTRZax6DMr6wfPici4A7LcTMF
fhqBp+Y4mfwOHLgOJ35RB+Od5GhjLdkQ6HIcd751kefoDogODd9s2JIvv72V6WFJfO0qhWMelH+O
eu5Rmu8jIIrBW65hvMvxlb7We/zFmOo7BnmyCJA49gAitRqcbfyLhLQrrW6tCSw6J7KAKh8CBfdI
HYSuWTiY6bxrZKeVa5OFRTZHELFWGktrCBIQjoXDSHVNZLt26UXL1T2sgIgVd49tYe+QcPtHlGDY
XP6uKz19iTQtMJpoMeLasoQeyCB5PfiN1MsrV18bbBdtFlI5eOnh8T3aDu+3BeCpyGdyx3tn1P6m
QhTbVx/D/d/uN2U4olfA0yBMNo+k/DZ4f0txjQq59v4XrTKcKLzM0DgdDao5OJKM+uzpa29/0SA5
ohVKzAzOUUPtt7G64M2HboFa9Brf6nO7SfB/QNORkaLtoP9H5h3KUTztfkFhkt5YVAdwpLepfAx9
q0vmEvzp8yIle9QB1BeXH+/z7CTcfTGP4JC7LC2/Ho8s7Yrb0lRA/wZmDLYAkQz/Rq+pk96V/aMs
lPeDw138ioyrYDORsQAQg7L9gCzMbWaHZIMzCLDkMhRcU4o0KThSvffLv3KlkS7RqCKH7mikA9bx
AUqKKHVgpnNAdgBeR8cZZPrPl+/zaTOi/pK9H5YaChlWtsCKQs5jm1/VcC3ede3Si+Y/uyUXYQCz
iw4KrHpx2ryxeT9fGfs/fUH44Yv2z2jrcK4tCYXwE4OKqxBQTxiKGpN75Q6fjkK4w6If+KUvC1Ts
mxOO5yG/9/0+7i19U5uxSC6//M87AvWXq6YA0gjgdVtUIkdYXYCjhOQuwl7YoFIfxLCNY8dz+VYr
H2OJ1w/aEEIhSf0j5PFFZKVwkINIdIW5s3bx8/z8YZ1RTSYA7k3np6xQ9E/P07mKwv5rwnC8pcXq
GEdOBHyP3oAD9bcefxWYFKB/uPxeVj7ycgEWDK2xGi8LjqoPUAXMVLgtcw9ebGcKrnzltVuc39qH
t5PTckQFyYZnFhl28nep7lzzcvnXr734xVQmbKvCrI7iqe3cy/m2mv9cvu5K51ourIamsbJGokKu
agc1cURoy9tQN2EkU6VeCwP7/eUbrb2bRS9GmbsU7kSnU0nT/aDT76Z2Ohz+2Vda5tr1F314Vk2p
XVYgcIB2UF4J0yDVzMp4jLMe/0oTWnlZy0VWZ2zLsLA1J+0Hj2HafwNs4TGYxXEYmq8ckVJ/ubm1
yrEK6tnPTwN/hVR+7h6dr+V+QXH7v61z7gSpKyWbU0ZhVOMhO1ThdFd48spPXxvjyPm1fWj+yIEa
OgBX6lPr/kN+4D6D/LypxkTUXoQdV9SKM52O9rH0Xy83qvNP/79DELytc2P4cMe0R+bu4OX1yXLd
HzyA4lmnLuqKg2BbWZ1MfW0hs/blFz17BBNFh17rnPoy25Oi/uaM1I2DwYsVt+rt5adZ6eNk0ccb
LVM+N+50gk31wG1rX3hQDF++9toDLKdoUxQhb0WNKU68TBPfD9B0AR7+aNVfiz73l+R9CJjyXGXn
oQRJDnBESB3n9lzvZAUWCvdlnVx+lJWe/l9H7IePXjttOZY+q+DRaSOH/oJMKWrsK+PhysWXBH54
bopwyKg88XSK+vpXlum4/eIUtFyPmpTkyAALzUkFfwb4iTh5Z9AHX34tK61nuY4k3jD5NNPB0SnS
OxmWr5nsrsHwVvrZkq+flzg+tGBUOlXTMzT50TS+l9iMlOLJhvXo8u9fe/OLvlxxSEO6wpGnkrx4
40NtnvL2+WuXPr+yDy1GNEOYzgSXZuFd6D/z9K3z37526UWftZCt7dsdMBkdUBwWSFF1OCWDvHJo
tNJrlxD8VkEBYlTfnDq4jpNGZQEcSTyFDkzKBNC3KwOPcx4FPhlHlzB8m2YOEkRYfWJ1eVsV9uEs
L8l1cwDF5ARdqYEE3eIRJKVbcF/2XRO2CbO8K7df+/KLqRvRWXan0xCCniaNCzicZ6R2ONW184tP
D/uov0Tl545qSakopgMoNyPYkvZemr2aIj86Yb0JMxyUB3rafKk9LNn5sP+IAUYgc+oBpRSgOHTB
v6G8hutceVPuYgrXhLrN0HQOvtPwVshsJ5nrQgN+jdSx0t6W9PzCEcAp2C4BmuW7gB9gYohE7753
7NqJzNq3OD/Yh57ItD8hMbyoT0OTc8RzzG2sal8ILASbbt/j/DUecsv7VoX8Gg5+ZVx0F53fKabS
T0ceHOEK0xBVkzSaSPp4+XOvXXzR/XlmmOOUXX0KDLwR3NOvZyPH5WuvDLpLUn5hhC5k4CPuh8JN
6c9juQ/y0TrKAseHk4DMtgSu+EofXLvZYnkuRdq6HQUonENe81CQXh06V/rb3sc5FsDk4b6TRfv9
a0+26PDMosY2NTRCYV9i1CSmfUe/oQkiLcWL4HK8DXDbK2PoSp9Z4vRTeyZeWPrkmIofbffPAcUM
mvbLD7LSX5Y8feiRfQR0l/VpbH945U1rwjiHD2bify9ff+23L/q7CkoprA6gIThC4sl5DhmL0uCa
ZX3t6uen+tAZ0fsCOKJgw+YpvSGV2TW16qPJn94v//qVzvFfZMvH63uGM5hv1Qn62aeBNHee6a7s
NdYuff77h0uroUOSgY9Djtmv41IeW/S+yz967ZMuevSkdZhbGZpLJoFlM+5NJu+0r48Dvxa1tHaH
8yT84bdrM9ZEVcA7MQp/vYYuPpLtUONY146D3Fwbatde0aJH93ButHBVkGMOFXiPhXky5/aXDrzh
eVz04NCv2YRqBjmWQMBl/KeAq1GR18ufYKVdLmn5GRvCAlhNfjRo7ga5GpP+bV9dJ69MQUtgEJu7
ks+u5EduQ9XPzqhInj/pqt8NZ4uXC+2EB/3z1x5l0YGd3rOGeQoJgOXtt2zynger3XjVtSyylaa0
RON3IVZM4nzo4Tiw6hZN0hl4wDT448X3rz3A+Rt9aKwgu3JubEVPNCvvq9mD5brKcZ4O2fzXbrDo
yZPwGyRrwWjrw63tVIem8iPhXxF7rMxqS3iLQHRAFw5wu7jqReo7v4fBLH0U9qvKvrhtWQJc7Fw7
uuO1fVIeCASBZ/9FzP27h5SeKy9o7Rsv+nGXwiArEEB28tojqKWlc9cUv1v9+/LrX7v6oiMjAnSs
0gpE44m81+TJG8J4zv7N1pekkJQsAfP2LF3Dh0IhJbcZIzWLLClzNmyVfS3xyft8uCBLzHwPMCm0
/k11Cn2vvqeEZDvwiPtDAWtY4gP7EftdLg7c8prvYd2DQtSVRRGpvue7qmA0waK3TNholw5MHp3Z
e/ClRHXbeu/alChO0VBsSpLZT5I59sucVf3vwLFgHtWu3T6PMkwfYVx1foi84KcyzMlrFyp7x0ru
3FvwPm8L01lpHGal/Z3nAbroJBm9Ns5//gVJuBhijG5M0TuILwm6R+Hug4bB5vo4yefLDWTt7Z5v
+2EAKOGGk6hVByfYzpD98M7Bgujl4+WLf94/yf+htFBjt1q39U+hAx+qtCIV4qjQreKBIh2VfGmP
TpYkLWXKFL49NzgJv5KHrvbKbetp5LGXVba5/CCfKwrRzhfLhmqYIOFUajqdTVSHsRunbZP7SMcr
WJbu8jDMnhWlo3mET3F+LPIsHOIgmCaSFDhYhEoY7TpxujPLXJaw6mkJE1sLHEaNfb4zHII+C3es
89pfFTurEgwyP35CqIQYxbkgvL7yHJ9PjmSZeyGp8XOpU/+EQsY3OUAFDObBkId3tnDus8rcWya4
MrN8vj4hbPHGRnsS01BI/8Rh3pepPDCHXLn0SptdYuLhS82n0sOQKUawRnKYkthbARDg5W+90mjZ
YkAm/WDVnDTYhANGXujsh/DFIZVy57qw9FfBlSXuSr9emgXalEtd+4V9QhGb4vyFzt/8rIDVirWA
jRTVNdDrystaugSkI+HOsnhw4qJ8qFh2N84jTGdZc0WpuPKdl0YBELULUU46OBWjiEtfRa55v/wh
Vt7Q0iTA/CrXnoMrG9h6BoBmzF1OnxrgPS5ff+VD08XQ1/sdMEeugRlEAmOjoZ408Dyz8secCu+h
JC3oJoDFXDunWnlRofu/I2025f6AbofBMH2b6bEIrq0gVr7wkukFjgIOs7UmpzK/oSaNbO3tESh7
ZY21MmQsYV7wZhcSGaHklGZjQgGXc0BcC7tXPfl7HLM6/N/lr7HyepZILxg4A1qNKTlVXngAY+0X
1PhXpqGVF7T0p7GxRqZQikcAUHAPazCOV8Lx1oKze3P5t6/dYDFH8wnQPWBxnFPOngsG37R8AWMt
unxxZ+3NLNppDmgTJ1lPT2kPcBb9zZw3BRa04U9zf+d1f2z2IMWr3dxPMO171mugr8Ve/zfT7/8P
jsmS7lrKqXAhIzInMrYJWIxx21cvYDvFtV2/N32xnUV3KssRZLXuz8RmncAm+V2N2aGmUGR1xa6Y
vRdmDVe67MqLXopcYF/EPFqN3innBkKRv8UAE76+0gLXxoPzTT8shWpsVGhrACURVRs1AlCF2nty
A3Oo9M3EvwbMJfT8lT/cxW2JpuBy+KeuG+IKEQUhsF32NVchkDe4ziefbAkmB+zKoTDS+qemd9Ik
NVbwwEG7OQaMAqzIiHnX1WT/5DAAl6hmIFAj0sLnD0iOAcNitLw7N5uDnRlx8jK5sxuTNpzTuCdm
2im4DhLQGHSOgdKd97lIsYW3AQXaiiwDLinQ5GisMLulMIgnpQf/8DBX6RvM0WbjhLLbiWIGaFbX
sL/6YLxsxxDQaEtZzROACP4WkTgTgKuE7sQ480SjwLiBX7ff8kENh3ES5tBhPRy1WTskyNOYTvWk
6Z0DZtnBzSsAm4FaO7bNVB6Dljh7fE/YBws1JGXVm3u7za2/Zd6/QDWmf06qT3eW4l5s/BpIJGjT
jsRAaovMyUbdACs5JZk/jlscBHobljrjBvEhwx3th2aMVV7Qu95R3RNpvbOFl+DnV5Xc9H6NpYkc
71L7VzjbB5AzeWJr3991YQXgFThNKvL8gMN7nP4bsMe/IzMiScCh0F0yDbO36YOmiwn1OOD1A3kC
pq3+lhVaOGfJ8lDEnquDty5lIH3ko/jeFCX0sl4bCBNxHxgUr8qUnYy2cmKYgaZE94EVjz0BMgsq
vAeWlXmQcDKDz2RRcAevDFUrPShYjFSFPYtZjBhoFbId8vqHBbgeUjtboJMMYoAvj4dnyesnDTxY
dNNMlbbsU8CP0HR57GRS+9EEJ9UGkIp5h5cGRcKYwfeMJNGI94Hprzzd2uCz6LmaEyMF792T54D5
B9pg8xxCLXIYG7BNLj/byi2WDjpFGQ58hDcgCae3D3Pdhg+dybxN67D59Wu3WCxv54IC+0ltfaqh
V4/LQfSA7xTYCZ+zwa5NHGvPsTh2AA9pBLswc080n26zwL33FVZY/fTr8jOszIhLP13jNYGrAXU5
aeUACpK+O4Ikly+98suXRrqezg1zAkufiBoerW5KurTa6kp8+9rlzz3nw+jvmD6EUd6eT7bQsHZm
iXJ/ufr9axd3//fiohSkKFnvocROyydkv+W3Nbayp6xtZnVlBl5ZDi7VmsauW1aTGnxJX+3C0X9V
ygb1Bxm3fTH8ARzmF5S0v7/2PItWNNsY5KFFJ6dQjnFBvNip7/z2muVtpREtJZsNCIIBEIg+wsYG
SDSDUkQBb67I1c4j3ieD1FKlOQLIUpcIZD1lzffMvsl1tbNRDfD85ko7Xfv1i4bUsdYGYuU/nF3Z
bqy6Ev0iJMDYwCtDd7o787Czkxe0RzPbYMz09Xf1fsrhhkaKdKUj5ZxrN7arXK5atRYFgWFf3ozj
/JxAPfLysq/99oUXt72xNsDC46CAoQ/aTUFxNOuns4yHTUGbdHmS8+/8bIHO9vfBEGQDymTpjRPY
OjuODm3Pf23MzHgfSA2yHghD/YX01tahXVus898/TMbHHPxxpLBODDdHMBHnpjtHP5e/5PNWPbAo
kv+O7ktmppw05glUCAHYctUN8A3lrnqgr807c0DaFvsKScrQ+tmd2MGJquvmYO8QUVydyRDFYw1+
EqAJnmqQLwbtSzbszGBLO3ZtMxc+Ab1cpAH0Bkzt/VMDTE/nuqECCbm/Rfa8ch0vm2pMyx2sqays
kyqvLF2jyIiQsbaDXt8a/UtV6adCXl1e6RXfTBf+oO7hZnhWWycnTRMwz/T37Tg9ct5uPS9WFmsJ
AM2bzCrRq2CfRG4+9dClDfoatII52gbQJzg0Gz505TuWIFCA23pQEanm5NE6og74HE17P1VbEodr
wy9cw8RBt+cWNeIUbd3SJjlm3L/xsvrb5V1YMaYlDJTbLQEXJhZJOe1TWtmPjTlsbPCKU1jiPVnS
eUqqojlZBgm676b3fSZ3YwI6wd+Xf/vaBi8cgVeZLvgFz5QZZgaqnxq8Q/ciEYGJzpHLM/zDnXzi
2JYoT15MBYE9tCcw2I+77NY+OiHoACMT/H+hE4CpXkXGDV4SuyQ4PvEoua1eWfzVE7ww96TNz/Di
xDyBcrYJ8R678kAzCt5nF6T97Uaz4NoJWISQuV9rl5l+c+r9wgHLK7JAA7+/vH5rYy9svAIh6cAZ
n9CCo+0wnZLfdoqluzz4yvlaoj8lHxOwjhjk1JtFmHMwYnL3ZBhD4BqgHFXORgZ5xSUucaCs72oJ
imUHHfsO2OH7YDR0kKcgIhnBbnpfnOH3otr4phVrX+JCKyOX3LYU/TdZDeUDpZsg9beaGlcsZgkN
ncDZMHIHycXGaKoAT2ozQFPBA8kmKNeOfy/vy8qm/yv9fbifO9rYzIRG5sks53gqx0Mu/I309Nry
LCweTOcVcBEa6RD0sbrWTwOAXwmhyMs/fG30xdVvE9QE0gw7neYvjfzpOAycn2+Xx15b+YUpVwzS
pLSCztk833Ysbp35WUj7ykq2xKLWVn1hxlYJahbqoTTv2Qn57smxeZuzZAv1uTb6wpDLITOZqrr6
lBfq1UInYOMM5saZXxl7CfmsdSkEmRG6+5517XTqWtNsw/+s7OgS4NmJRPe5Zs7JlT3EHrNoOv8z
2wrb14Zf3M1gr/OzuenZydBD0PY7isiQ58+XT8zaspxP0gczctGEnukJz2IhUhGAISLyBu9rJmqf
P+jD2MhCpZIoJk+NnsA5z8H/V3hblZiVo77EcHrM8KciA+fXnLf3eVf9VtqDHAcd93ndbJECrC39
wlYNcMo7uXTFaSS9Fbaqy0MOddEw19NWG/vadyxM1ne0OwCCoE8grZ5AF1f6J6ftukcFjbnrbpi6
n1/b6IXlsmkWzJjBHac58NsWP3jQ0Pja0Auz7ZLEaWfEuifOwajngfn9pXen6vXy6CsLtARrGiPE
DVUOuAiUhL8Z4A4Hfzj7O/dpHoL8euvOWrGDJWwzA7uyBV0gKB0iPI2hSNHuXK3sjaf9yu3+r1by
wRKmcmrAf1/qk+XAAFxW5+BFsEjs5tKOMunsk45bMfEnK+ra8dvlhVtL6//TTPowK0fiaPCVtE8J
Lfxb3ikWs1ETZL5L89DzBuqmRCG7YOLAha7oIQdh0j7dOtkrxrPE7LEaxJEuOExP1E7DAey3sJli
2PC5KzmlJWTPsZQNFn4MLtIxLnKwlY8lpElA6u6ZoVBouhi30g5r37Hwv15ZcCOfPch9GaDmB3TA
c9PQGDYc8Nro52P/YZOU2Qj0YCMc8K2hf52BJwIFvErAC0r5Fy3oPPXHKVKUXxKzhOkX/RMDN3Cg
7Ro8q4lxdPhmP/OaBZ3//mGWqua6yloqT9Ssn1vCribdb4RMqyd54YehWa9KqZC/T1nvneD33WsO
BuzvVY7gIzKQFhrAvlw6D41hgiYcSrj+S275rh1fNqXzVn/yQPvXJPPh2/yW1Gk/lGcFM4ujkkK/
tWCzFZC8CMVkf88b/cWJFl4aj9mhrXx3OFX1X7d960EmDGHqYMpArZ7SjUnO+/7Z1yz8tax6o59T
b4CKtyq/DciQ7HQLkarABDDya1WJpdofgG5N5vkuOMsrlkQQ+OUH0+ryuB6nLVrRlc8wFwcO/lqa
3pj2Jx/cPNMcMv/qzO5+ecdXbp0lTNRPR9UQNAmdhFHRXamsOS4VhFCNrip2fsm3kr4rVrPEis5y
tMa+9YdTNgKrS31WviQGjvJG1Lu2Rovz5HM1t7Kk/jGtXlr3qTXjbCsvsmIT5uIU2aD04m5pGsfR
yaGGgr5LPIgNq77KvOPcmBv7sIJkIEu0qEqYmDRhxpH0dVzJIhJdFaP4u3Oyo2nQFzd55dl47OUp
cwHThgpOnkUe3XiWf75+ZAkknT1lEVC59KcGlNWq4RFlJ+bo3VcOGVniNFtlWbihm+mUgXYxBb40
K2PXmVB4B+h/D4hquTHRv26w/zd54i9umUE1M+S7eQtEaDeADAqE6bGFqxI5BhdijMId228u5DX+
liKBJNwocKkavfsIBJINz6P0Lq/nOW4aUEpBNaNAkdjImuZvM9bnCnlB/kAyC/m3oRFd6A9Fd1cl
GUrHCqLw5glaexR6a77OQcTu9j2EzHpIMV1exM9pqFyyRBtlpCmUA46jU8oz9uJCig1MU+heSkMv
91HoqJSD4rYxxSXYO/be6PhRUYBKXUFcD1T5IE+3HfX98o9ZOy/nv3+4KJjLa9mqPjm2zLtOemit
FNUeJ0hsfOznbokscauWHCflmIl3rKruXlrVTZqP72Aoe7Rr68flT1ibYnHXApzgSTuZUXaw3qzm
zkGAWKtv87DlWVcuc7IEteG1kENlpPeODIQAUoFxye/OFEboY6umZs/pOQzNTxxxF7RWpg1M2trO
LDyhSBjOBTj+8Vl+C2UWCGnkKLS0Xv5yed1WJliC0ag/Ca8Gh+lpntIoM8sDpFhOsKENE/78oiBL
QFo7Wa1FJR1PJkFLLGshDFtW/UZxfGXPl+zoJDWGs46KdWqq5gcbLesG0ZXc0XH0fvERrI6Xl2ht
mvPfP1hHNzVojoTE8Ml1Pb2HP3gmea+vK4BjItsf2Uau+fObiSwRaHZnJNDDQnmpkPfmZAZFvrd8
M8j6P1sp87UZFqEHy6kAj6ILZhFqy6Mt5FMiRivUGUtibg7PYrMFfm3JFtZYGFlRdJABPbrmNzn9
9QsWdt23FDH85S1ZO7X2f7ekrw1d6RR5+ZQ/sgSKKugsxQOKbRjF5w9fEGf/d/jCRNmqqQfEHzJ/
TCk6+Qf4RTl/d4fmKhMZRCH7IgerQvdw+XvWJlxEJTpTTjpWg3dEIb0Bf2kxHTqeZH1QGMS4Gsym
2EO2yQm0z363NUiWLk+7soxLxHQO5R5qkxQ36ZBEPTLqaTHHBuEbUdDKeVsCpqcyM8oJiVcMT3a2
DU74Cfrlhd2EmO8FqjBbGvUrXmaJn3Z8jpSuZ3pHKZ3Yn7Lfrqq/lmIhS+x0bkJjCFyK3nHkyV7M
1m0lnI2899rPPm/LB8cyo18gbUEGfbKUIcLMVX+hXvn6ta1d2LphjFYnhs4/QnLuldXVkzOLO8vX
T5eHX7sOl+DLLJW6S2bQA0A8QkOtczqLsZpj1BmOe9C0tULfySDVmvLkCkgy+VDBaDfyUiveZYkd
0yx3La4NenQb6BgWkFYtrlP2qoytVri1CRb2D11btNb0ZXKE+F8TDGP37BYUcXsDYge6laVds46F
zftWrmV5JrJpWgiV2lCYo3x0QiFc0Glm8swgWW5Um1fsfIkiy4nleVAj7MHF9FRP101yN+R3lw/C
2tDnTNeHM9yWou2bzEAzP590AEqEMg18tN48uk7KthoKVpaKnf/+YRJoP3YJ2J4Bzhbc3TFIkO2S
jOdPoqzmYyWH4srL+PTFxVpc99nooZ9OnRmSwO0PqG4w4YCX+e+vrdfC5qEh76ctx+j9XIcWqIRM
51tPtzzu2m4srH5KkKRllokYonfLve33Om5MZ9i3dt/tvvYBi6vdlmlNfcNtThXkqKC9XCQPyHSr
syQv3diBFb/IFrd7SiAMPZyLXl3Rm3HZ2DKUBlhOvvYBC+POXI0VImZzkiUEi0fXAxds5r42UATc
mGHFfSxZGBNECJpJfz45dHq1BvfBq90GeuLGfSasr/nAJaZPzYrSbEYhuR4daFjPITetKG+c0Mq2
WuNXeiJwUf/X7NIOAnctdx2AVLRzsFroH6dey9/rTKQ/6z7RD0ZrsePUQhpuLFovBuUN8FBoEQR9
M26Ik6AJZG1MNb8kDTo6GlZAZn0Yx689jpY1lt4oWgjEkfrkkGcveUzk3ehuJAJXPM6SV7sUFhSu
OILxpuOvYLiyDpDw9sNSuDLKDK4fCmOT0WxtroXDqVsJNWQE4idi3k8jNMYEIBsj9Mi8V/SVbJzJ
FZtakkYaxsRLB00NJzYfSDcGUM76WhC5ZOxubMdwvezc3qd17Pa4wYwsGt2thtQVl7bEHJKeW6rg
uLsgXR209ktfHBDwf/G3LzxN7yd5g+YHfTqTdg0BxB6HUIEg6mYGi8hGqHS2lk+SWEvYIFpnWW1q
hpzybPvA3yBLCoHda7flQFGS8WfWJkkA+dzDZfe24nyW0EGLMF+6Elg4aRxnDQHt7JkUfWR0fnx5
gpUNWUIHGeQzLXLO/TaAJnbIVJE68KEoeHn0lXO6RAyyxhHanzPEE5n1hoYVO6C5sVV9X3lmLYkj
OyRpct8Y8d6BBmNoCleFenLVnYkGyTZyczHeGD5aLSrVKAhDVvNWAmxlzZZ1WqoLKLl5oJ3rbBZ4
wMK6I4/GxN9YtBUPsizUcibSyRUoYo3oFsgDx4OQYW/aw87XDj+A7n66tUzZ9hvTrX3NwmGBkNTW
Tob4m3AxQQRn8O9su+vvcmqNG+5q5RQvoZdpwyASmXne0cITPFJlD60WVswGPs4tgcpIC2vjkbp2
Js4f+SG2zIgJteEZVIaJq191QqE87DZzUA/VNfcpuOMIlEC98d5hKDxfPuMr67fkihc9yBkznaIK
DCn41M3C2e+DvPpivmqJy2RSIYQFheIR8qlBiYJyh9a1yoJo+9Z5W3Fpjv3fNesUSKxdIEBORWnP
b6wX2QP6PUwo/rYAshqq/mHXxlnPZ262Gq7W/MIiaktponOeag8Q3+nOd9WVp7v48nasnYDFQwyI
dmX1Leo/Xjo/N6gSRGKQtzrNdpyjta1H/8pUT0+FXfy6POHK/i/BmQM4fT13xF1cUSidVynd9Zl1
MPPa3ThgK/5gCcu0mi5PRF3Up7p45+rFSADVd9uA433umWLDcFaYIsgSj2m6s2VXzejhYSzHqNfj
GGb5NIZpMlQ7UAqke8eETmtuG/yhr9MaoYeTXfPm3BUJ5NkVRNTK7yO3yxCK0DrszVkDEun4gclY
fd1CeyouUfPd96CMDscJwB8wWenXy3uwtkQLH9a3M+gBKdL5HFc+GLoZ0gi1/9Q3KoDI+/7yJCsn
a4n2LFHzaC056ZNwTKizmtA+LiNKrkhR73LIFk+gVpysx8uTrZ2qs+V8cGTNNPLBbSZ2nAHChbq0
MYJmQ7JbgGmy6PIUK3ZPyH+nqJqkKk3I/kD4+Mi6X52Czm06Qnb4uYXUhZF90T4W7iUFMBH9SqCY
d8enzr3pUSs13i5/wdqOLNxIR/Oug3Zqe4LwV/40uS6LfaOgO0H9gM/5CO3dpjuO+ejuoQxvbbwm
1mZdeBilhHQnlKROin2HnHHgifSGkru0hybYPEW1FHG71Uq2MtcSMSoo8SCdxueT9NsraY1QhzT2
VW1e18BQNdCAH6Y2NoqtbMnKRb1EkZYzEx2ZUDOydRkmGfosOxEOzg9qbxjqyrFeMoXy0s+GcdLT
SXSP03A3ZXVA6cYjem3shRNoHF+xQo/9KUPbwAG9oeLep3QKS0h2/rh84FburSWalHh9hv+lEAJI
5W3h0BcrN54vD7326xcG7zd+XqGpHEUQxgIOhA8ESYLC3LpxVzzkP7f/wZ9YLeqpbWaAP7DL2mNq
52DKFVicxuhFWOOhF9u5yp++9i0LkydeMtRVV7GjnblXmtQ/rbm8LcT0cHn4f6mjTx5h/9QeP3yM
ktp13QIZRHR00LfShIYbUQZ7KKohC13J8yhH5uyOQuoQYDmZRHx27+be5KE7ziMCG9rHPsusPeRn
KejSDSPoRxsp254WkaUzfkfaTv7oqwT/AsrpMc1aEiaenb0L5jmHmRXtLqdsOPlC1KGyDSOqWrsL
8r7gYTKbIBeYM/vI6pKGhhAMvEiFF3PVqofB53hYZ1IemZFClx1E96E7tbjT9Zzu8V/4L8RIkS8w
O3bVggInhYV0deykjgpSELs0gWx1CgV4Ms6B74l7h7QPZTX9AtH88F4n5vhbQslpCCYnJzEg5xa0
JCREyx3VfjHmtRcu0HIBMEhsRo/NzLygNZybuq6qOJf5VtCzYg5Lkk4wk9Aht1pQPxevg0MD6X1X
01YubMUY/uF8Ppwfv2MoMtWgx7Ws+pqM3mM1e+9Ga8TK994rS9KNyG2FwJr8g4t8mEjbtLHUjGB0
JFayy/x+V5XZXnD6vShyFTC/f1alvsm94Y4O7aEsxvs0gXDxZTtZ8VZLxGDfO6D0rGyIc4A/BuCD
ME/aDV+7NvTi5iXQdBOuj0uduL9GExrv3y7/5LVtXxyslAu/RYg1AcDpBxk6dyQwT2m5RS278rOX
cOCpraVvg20CiN3pG+jFX2a6JTW7NvQivVrVowXaPcmOnVDP2MMj9dP7y4uyNvT5GH84RZNvg6fn
rP7N+yYBH52ACpPdbezkyoovuToHv2r1PIMylc38qCfzivU0SHvna2dwicGUjYddrCxQEUN19A6c
oCM6vRJr/nl5adZ+/XnJPixNUyRzWRAHqZj83cXjGE07wZk95PLoawu/iJB5pilre8c9JlNV3VhV
Nh8K4FR2l0df++32f3+75Qo+VCakEBPZ/TSklRyVTY2IaNrEX5thYaXKHkFpLSFJMSgS+7UfeQRl
e81B9fi1CRbm2ra8t6BqMoMMjgWqnoM07aC9uZWM/nz97SXu0vVQEkDN2T4ZXtPtFGEdFKqmbKPY
+Xmway9xlayAJXXSsBBxGeGck7DDle0xErj5xulc+/0LwxWVBRUYH94sA3/dYIJcpiysLZLvz59v
9hJOiTT0bDVOJ1C6s8WOT5baCdA9Hk2nH3+P2oAww+RmByCG3d+Xd/vzx4i9pMUUUGaz5yxncG3z
HRnzW3OsnqsGPcim58RaOoHVN2lIi2kjb/j5PW0vkYaTlzQu5nKODXkAcC6UNYsT8d5OP4S5pYz8
uRXa/sLGZWrlUAJmzlELuUN/zHULDDebtuC1a5+wNHLkcGXJ0CLWDOYPVZKfE5j7wPbbhyRD/59T
ZxumuHbWFrYuK2tIU3pugMr1ncj6G292N+LttX1fWrlAUrhTOYoQObhyofhhepHq36BdAa6nQ5re
kHzrK1ZscglgHNIpn7lSZzTyFIiU7Lz8nfAuFDmNLh/ilf1eYhjR/OvmbdLIE+MVZBaHK2dqIGw/
bjj1lZDPXsIYqywb89r0AQWfG+OeluipD0BYJfYs1XwPu6x3Xd8iPIDp7s0KHBqj8pKd6D3jl/CV
3qimri3k+e8fLkbfoykkl0ewTZl2pKpvOv1teXmYJFtq1GsTnNf34wSEtWAv61r4ZjoGQCocmabP
xmRTMORuIelWrOf/eF/B/2MWJR1OXjbbPHaHrntWKm+/VZavrscxbfd+V1f7y0fjUxNi5v8xdI0g
0TSFp04FVT2ehQz3mVVcXR780/XC4OdJP6wXpMtJ3kzEPjbJqzc8ugj/lfmUFV+xUQy/cGO9ULOH
e12d+DChitMkp7lor21TPlm5f5RcgiiAJciBf8mOMOHCsfUkMSaKkOuU0j9NJ4IpPQ1bDcGf2ijG
Xvgy0k9aZnrGRgBG3wPTn1rv3bDVzvHpocLoC3cGnotRMJG0kPyrIr+4A0zyTG4HwfafjptsuJmV
7V4iOiY1Jt1Yg84/bce9Jeb3qUJrIwjxfiXlJu/LyoFdQjqEsM3O6QGcnahxdFl64/hbwisrW7CE
TIAz0O/cLGlOo309GN9kEkv9ftkS1n71wjXVTgoedPTqntL03mLfa+Px8rjuP+bY/8sLMXMJXkCv
VDUXXQWkb5lZXjCanf8kimboAe61m3vdAfw720zs8V+aVjCPkxFMna2ToLFsfqqyzn7zzIboGyfv
GVS8TVmoq8qXqg5QPaqhNwWyxt8mZc0YMKRb8H+x6a2wTFoGJq2no8qgGw0Ooba+KkTenRQFD6+L
XkFwq6K3qpo78mQZGRQehgGq2BB3N/bSBzyQVrM+eI02b0EQ7RyGKuGBcGq1mxioV3KL7MumpQ8g
zc3AvmmPr8Sk/m4C7dRt6+fdcwHBhe9AnvAylFT65ZVb8SEsGBVRC7mkVzcvhkiZVgOJUXLHnPQR
6YExxFP7EZ6jDPuMIP3hpmmMzzR2o/TBBSUGL2gSMUWz1SZok0DDphirGpTxldo1UAUMpr6cgiYl
894rbHOHLlJnNxu0CgxqpHFVV34ETQ7vynDlrp7KY6rL8jHz9B9w4oNOnE+3nUEQP05wuCOzzhpb
NfI9+TdjGJG7y9omHFpD7e0yffeZDfYkX3/PrMQ7FFUyhoh5KnRaQrSZQKokLBv2ZJXQRjm3g9FU
jNet7d7QpmhDdP3rwNUe38nEOvSTJaKetFWcduaLV5vvoOMegnrS1R6Zxf1gOykQBfjAzPTcuEK5
OEihWr+zVfOcj/y3lsVfvxXXNmXPZm7Vew9sabrnL9Uw7SuU00G+hDiPOCMJba+7zhPKQMXUmlE3
nut3ebKbO1kf87JkKoA01/wMFjGcCppc12cqMSttIuFXsd+jyQI9kc92zmK8hyI/NQ5G5v+mdvZQ
1U5/bjpWAc+4EWl0zQQz9ULfhFRwTyXHVZzuhkReVdxNwrQmx27KgYzxh/tu8qr9UNZPzezoW7vX
OqgMfwzBz/bm5yK/8lyxp2Q+GmYO1cqCg7jWLaedRlqy5P774BY3pBDoSFPld1zCJ8dn76DRfOMl
BOCaGfRrgkCs0O1UHWkJMqTELm+r0XotvOSbCbWOjqILzCMqzv1kzxw1gALGS3e0rOeQVJpHuOhZ
5NpQXOuyZpdZRhIZ4FkKmI1HFBtyO6I9+VGcO8Yq+kYHAsWalP9EFeNOIr0b9Hl703XiGm2gN8ik
nqsNLKhA0yLr8dT35FFl/mkuyZ+xLX/aHucHIhsZlKx79BrzunTyO9spf6Nn54365jXW8Ch8R4Zu
6lB07pD5oBP95Bc9CUYOUWOot1xTKX4w4d6SmfFIZOJXPnjWleug793z/PqqIi0Ux8vkFYlkIGxn
uw1Mu3PDwq0Fkl3OW1bbxxxUxQEpiRdAtgtBtnSv7MyME0272OD2T7NiT20x7lMw1irNbvGquU7y
pP5V9YMZM1kBRE2GX21Wy12OdpogN82bnBu47lLgruyRYC7LZKhXec9VbbRRneVvssRBEhm1gzlp
SZR1qoGUohv5PXlPreHZ13KfqHGX5N4pM90y9Dzqx0Qbw6F0RBb7ushxsjuBFAZKyLyiceYNIV4O
QMN7r8oxxGtl1CTwW5pA4cZ/obM/w3KT/IcGCDEsZ9vc930O3ypwuotCFCDfRTKdoI86xPM5Bkkw
YIhDGdh4teFEgKjZT/g37WgezDX707f2PVqkoZCUVDxWoO8NKGd3kwtBA6OoXmWlbtBknAaznfJQ
Du4LTZ1feKbXUZX4dki46+4s5EzDyfWdaOhLCEsMB5q2fTxDDzB0GL2yZvncGaINQTjh30NxY4oH
bt7l0/DDrIo68iHREXSFhCDFPBuRlbjHzqnu4AKf3DwHxQJVIqADsiRw97iaeBkXVaEDA7odYZFP
N6McZVArowjI7Iug7LvvhtF+M/PmsWD6XtqzEdS+bEOQFechegs5UhbNM9MN3Zsu+YUGvW/cPQt+
cVD025mH7vTuHZCUCApPTkSptIK29Z460u5apdtTlqpr4uibceKPRS2uPR+1J9AKTxGAO2+OHl9r
kA9GgyTHhno69DvrbTbtEnzD+A/xNnueEv+9bob3xO0OToLcbWfYAJJl9luWGHI/TsP7zC0ZJ0Ou
4rFT/YGgRD8pyILWTcjnPiZMHVtTAQs+maD7A8VvICi7E9BOASKqCVk6pYHR+HddheFNWhzk3Hqh
CcmBaCJGhau5jAHGcYOM10PsjeMfz5cythEaB7M5Ajvn8SNUK9+hqD4Eesz+4sKpoWAwgA8MuYvc
781w9JuKB14u6c0kdRKpzuHga7bnPXi90PTvhRTM4QYu2xBl3zvDKNjO9WgRcFvv5qT4SwFsaPVU
RXXjXiFjkoEU0g+TWp0oMZ8Z8GkIO+wjLobrum2doCLi+zTP6Q4dvUXYJ24ds5aKK3MyyhAqbkYM
UHazT6s6Dw0D3azdiDtctHUXzobxsyvNPgYjdxVWI6okQCdKqNmMKEKlndwRaj7UnJhRJVo3AGP1
Q1Kfe2nNNkJAxPeo0RGca6DjcFFn72Bzxr3VDmNEOvpUdpUdjKwaMV1xPhjlXNyOQ6fv0fPunIwO
q4+e3eIuB2EPril1lefqdm7HFMciG5/HfrpBj3QaVEiiRrO2/3YqeXS4Bg1iJm/MQdw1cyUCLboD
BYQKFywkEtBr/bMmbDzYIFS4wb+3cBaIG6JVgCEgmlRsJFkRtZaFu9lGT7A/OPYD+kXzu1xaRWwP
ZhJKJsSrbqt/FxiPmv44CBlUThnVRlZdpwZEhrsptWEPL033t6rQ8tyASbjuZojkyaue5Q9a0MB0
lRXwFhwVQ8H3kDbBZU7Ee6HR4u832NLOjuZCPUDU41nRMiz4GHZJ91t7JMiK8baWDRD7495uOyuo
dINaugtpZt3dZkUWdXMaU5k/8/Z6QIhamsPeNGoWzlAIkR7Z15YIG2mBirq+KmdrD+afewIIMSgS
YwmgzgQQToKilWUP12XX7nOnC0yShGAC/u508hrQgPeCoIbSzRNa6lDrtV00j5vwubiu0rBlxt53
Z2iZ9fzGBpcEeLnD0mhf6yHfoTfjCgFKBD3MeyTbADwdYxQy37KBPVTeL4AgAtfK7svJQE1VmoBb
FDc919czUtiAIxch1exB5AVqm7iWIQKMdxx70dr2Y2qyiOVzfyjLLMLL9KaQfjQZ5N3K8auMTBFE
mX9SntchrRGi2uYpyyTQtf6xtlTUENxeeWe+t4h1K1xNyo4zaXeRBhm7nbEdz6orp0mayEEpOKBN
D7rl6WgU516WZH5OQY48oMXB0fWpQ3BFCXnI0TYXUE/gRkKVNTFApF84uH77TFw5/SttX+3evHb6
NEJOyo+7sjQDFNYgilcmZXMU1EIup6HQ1mnKnWx8N/Ia+zBqSfesMb29Vsra+8q41nWR/k24Bzlb
Rsqj6KH4hML/jc5dvqOWnnd90l8x24ab6JurtkxUlM69wwPeD0WYWIYV42Gp4lqWIFPod30ODCqK
0D8Kfzj0qnGCLPduZnSVD5CGCkiHlet666jh7yU3SQCBvDfIk7hRUtk/SClCa8raCKL3IPRySAN3
gwWzoSOzA3e88PuwhcD4gbo8exjMCbk/UpVh2lEXlzqccEOcNraVQOtL2jmBlAJhlXT4mycG9dyQ
yQ0Z5UAstrL7URt1cWeatvcT51IcpIdPQpaMH1JdIaNc1Pk1VFbN6wzNKHvuewoudW5IUKQdyUI1
Sv7gp4howeehdjSHQFvQMsnJlUVdGqe8aPFOg/JHFpCayuSgRyV/FBJCd4Gt6vxWWVO9041dUrR7
W9l18T/OzqO5cV0Lwr+IVQCYgC1JZUu2x9kb1gQPcwYJAr/+te7qXj7LqvJ2qkaySMRzur8uiZF3
hQR3aKUI/NhXaj0XbrhLSaAGSLOdG+nvBKj3K1rz4eRSu7rSDqTnMsgn19ylIDBBX6d3tEwPbTtu
Uf0PSrCGdOVF0sbpIvdPeSU2pd6Vyd+EySu/6eK3nssp/ypgadkXqGWgzFPj4MiMt8NlDwfIOKj8
cp8QkA7aAdcg3DL9W+64137shWrNEuQIvUPRN0WRHma/Fhai+FIab3OmKcFctLoX9Oi6SFUVyaIi
M32Oyek5bwlIRn+SAbFpoYJ1cdpmxFL7RlLrzdbJJFdg2akTz+b599fFh0v1kkX9DTHRhORnj3Q+
IGuCztCBaC/58CvmXKkofdrvQXFjUXAD6cLPYA/i+ynNnlSid3PD7oZuLIORs22DooFT8StN4QsD
eOly0APcpo6DEs3QP8NyoK4BMy89pUXpzT8vGaShYq90tRqsAQmjH1X7nW6RR5ZWhnSe3VEJrzvU
IJi1oHF5dxbyZapH1/mWfRhfcX43/5oDxgyOmC0EW8ZDfmNi+cKJ9fr1APq8cYDPXsyv0fIKq5/G
7iAxpVZw+RVhGlVP3huuvwCwR56+ol+88BKWanzdTI0eUib2yKEogwSbCQiMx9I2V6bChdLnkobs
upWrVeGLfd4hoWTKoqTtItsnuMo/fP2sLqwJS8m9LRK/QHyjsxcUt1Wv7N5NNT02gDeoGGmXGkEb
4dff9Omz8sET+u8LT0B0p7KlHQSR3t+2L37TVO57U4tvfv5iUkNGiqDjomeHFASZYPInTDkcM1c1
8KxXpsWncxk/YVFMd1I9s7IEVpsLpZ8Apci2pWezLvj6CV36+MWUPkupcG337EOXiObER2/Gijs6
V3adC89/yTTInBxnAeYhI1HrbVprfy0tfw/vyPfMyGxJNWgs2xlkqxmaFxaKNvxPVcoikIKKNX5U
HkKB+72O3BJrIKcqZdkI/BGz8tBBcTBHoaP0Xqpq9/Wb+HRW+GzJNiiGGCuS25wZRNS/t2bV38HN
le3ADohlgMZkjFosLpTf+7bzG/vXUtiVGdf1mNoHUtH31u1uJLopTCov7JruV+d6xZUBdmkInAfe
v76IQpTJRte1D5XK98LnH9zt/hBfXAG1XPr4xQzvnbqrdTEgGMSyb6Xnr3gFc11f2u3m6wd16QsW
U7yF0wiFotQ5DAT3UdR8Y7sLyXRNYPCPFPz/ToN47Yv53bKe1giRBYQ6dEL+rI4uXvaTDO6QJ7Uq
wn7L3iRa0A9kXUUoHb+NLyjD/SI/IMTyI39XhuWVtezS+FusBGNmmRnGNPeQlu8NirYoh2/S+jcV
6bqxf33rYS7ZB9yFkjjPfZDQFdsi7ArVhS5HgHv+9r3PX2zwCPgGpayaEABU3zLPDq1BB63znVOV
z5bgAz211ILpDeBqpMHtfBTvHz2q429qJ5YpVonwe0HBHDmoxPBnjTB0lG9wZeW6LKPeHuvV18/o
wntetsnzgTKXID8DJ3IXdocM0WkZuWsYCj9WM9dh0VhXTioX9pZlz7yraWWB8W0fdO7+6Ym3A1rn
yqy89NGLaT96CfIyYqRaOoWNCnuPOsbUJdcuLedP+WROLpvjZV+ROAUx4+AC474rOmlWVVHBnVLb
+RYXBW+XSG/cFnnFjk3Z0si382HLeDshhm60nxIKte7Xb+vSD10sDy7PiUGVbjrMuYoU8P2pSKLv
ffRiwrOhnbKSA37Z8/lUAYKKcNjvjbFl+9yUkMQLP58gXfai1EdJUasN960w53/9/PfXf/+FlXnZ
PufcK5AOgC9p0JOx4re++iuBFvz6wy/MkmUD3ZsLU9UcKVaTi1NL6k/NGo79YtNpWr3rmRQbhuvn
tYny6ZnbR9fxv5skVFMty9PMORQC6Wg446U7aHgZep+W2SbpHIfooaCaN8A+1AxwKrlx/hwXFIXg
firuY/dctZ3OkS6eqAP8mwq6HL4F+MP185R39S5xe7Lr42aMxFjJFbf9ZqUdydctWhmB61VI9/OB
0UKXF/Uhz3oG9JPsBl6f1CDtXdaRt8on73mrydp34htDMwyYoiBbuA4/TNKasBLdMxrfXQCqagIT
fQxfHWtVNE/eNUTAhbeyNPDUTkd84BvlgflTi7NktattWoajFUOFi5R0q77/+vVfmHZLNPzoSZUM
BYD5gv+q/CflXhGtfl6G8eHy+O+bTvOhBC3Hrw5U+Paa2Qk9ysEXP9oGYRE+7g3VCg2wsgjGCf2q
nAwDmlkx+sHJPPbJlcF94dct+ROsamM1DZj59bmvnRuFUq345qNbqjisRsLWCtbIIfHaMTRTC/21
NU4PX7+Yf7wXn6zNSwSFaohKVYugUVLCxePUXEJpaPEhtC2EZ44pGUJ4xsWP1CPJnTxTXhOZWRHx
WvnE58kKh4I2P77+Yz5XVtLlT81j2hBqK4BJDBmjcUzQZtQZWyed8A6J09eRnRX9I9dIAA4yhIL+
+c73smUtqfUcAPJ7RGiUcayCovJXfjztXMvG5l3etBMqMxC6uwGrnPXX33hprV1sQ4jrQBRDDOyi
SLiFeV+Jm7GMk5VrZfP3TvJLVkbTxNTtxTkXZB6QiUdwT7T8PwhXvfKyLgz6ZX3JimFvGmwESJXp
hMuokf66nYl7ZcE4nzA/GZbL0lJd1mnV9wZoX+UPG5U3L1KKoxATQMMpUPJ6+PBU++vrt3Fhu1jW
mmpZ5DL2sukwjeWqb46TJlHf/xH2y/c+f7EdNX1aQ4tUOAeEVkH34IasrYNCirU030TusmWZaU47
hIZLZwSMtJChco28b6q0+lHIiR1zTyAV3c11cuSl7W+qyufrzMsKUOaG7thZJXroGbr1V+4Nl8bG
+d//dUkFWW7yUEwGVVTbt2Ux3qipubK3X9iylgAIYXMQQLKqOhieYS1K2mnlkAJRxRDDboH1hXbY
57jhff3mLszTJQxC937ZVpLUkPWCqI1qAbFitOPmK+e6S6uvs1gHJNQZIxCyzkHL7ta3rJ9dqV7R
up7QH8W7GmMeFB599anYQUKwjkX1IGZEDJ/dsF//wktjf3Fq9QsGMU+FHmtdDGhgn+BljIjYptfe
14UnuGz+tIjQnH06+4cYcYpD420BhoSa43vRTWzZ/AHYuYtlzNGAd1JYeT6S8h1W9yvP5sIi9P8Q
CHcewMrHvgCswziAz9L6oZO/UwrtA7Lg/GvWxEsPabFA1IKBc25bDordMkjrDhKDKejdq8bL82no
k9V0yWrQ2M8HUaJBrqtiCgVNwQJyRBM10CcgBYjD4jYXEhJAC+ktiCKb7kqPuzdJCx2BB8XSqqeY
xVee6ueLA5hN/10cKCCaHnxM/UEm+qN3ur+iLtZfD+YLB4jl74RmjckxnuFmEDrddll68gaI/Pzq
1h69bWXIYzz1+0wiEvLrL7z0WxYLHY4wGdjVQuwdxxQ/TA9dZw4uRvSdT2f/RJX+axlNc1ji6gnE
Q3Qyf/XIO4ET0b9SB7+wjtqLg7OGB9onCcY2T/pgzO5brwomVoW8coMB2JKvf8Glgc3++66too6R
1iDpAbInaIsgrlAqKK3v5dkwe7F8xkIMLnTH3mGE9mDGvCF2GnTyytn485fL7MXSKNXEtFtpebDa
+r2Z0pvCG67N+AuPf0myGAQCLOcaf7kHTRSlMAxA4+ieL3vNA8n7K/vLhce/BFiMWC9JBo7RgdZZ
hduPdNcG3fEQgQ3XlPEXYLlsybCQDkKZxrFqD2XTTX/6pnHWspVm247qw1gd8gwsiN86CCcIuVUD
sjXQJoc278pPvPCS2GI1qdwpNiae5AHS0HdPpL/AQrgyRc4f8cmqyRaD15liGBYhZ0PgCKI/KfgT
0JpJxFjS9Mo3/PMiPvuKxQCeu3YuIeFwD21kP4CQEFb74cn/JQ7tbli5dzp0VsWqfMju+Rt5EEcI
V27ybXlfvtfvHltZV9aZS4NxMdAFEEceRzHjAIzbivrlM3RuOKR2VhayOd75hai+tx4sqZZFQ+UE
AfV48I0iW8RQciSEFmytm86/+9aSs8TRMcWbyoEc82AS5qxKYJRXoqqKO3gD+s33vuL8HP+1Lrdy
lsZTEtMqdW5JrtdemaJ6eQ1/+k+v4pNRsUwJq0cxWRWB4ceau5PrslKFsMzRFKgLbu8qyax7mXjj
X68H9iNAJPZwxPUVErC49W9KqD83CA7OV3wsdJhQWWxAjoAiXObp8aygXrd9au9roeM1bdFvhUoZ
d27JnOpNmryKzoqa0O67+Zak9Rh2o5SHimZqYxLdRlYzmiIo4AkIM8a9KG6qduXJqd5xF3or2ZTA
8nQg2jrIGrzjJM2fi6K3D7XSyW0G6dKOZx6NKPKb9pJP5gmSqRxSTwYzQOx2AZdg+3DdFzsvTepj
kfN4W7rOGBJSFLvGxtmYicx9LroM2ndfJasyr7p6I/rBgmxJzypohlGXEFoJ/8UZe8Jxja/GfDdL
7ksExI4dD2TaiIBm5JnO9jdbc0tIR1UCFGgar4cNhny0JZIJeaVPRJLfXw+7C0vdktOBsxqkizQd
DpCN1CEazQIxcizdff3pFxaBf64o/xrUNYWrhWhOD75N9kPh/fBo+htZka9KJbf49yvT85/d87PB
vVhVe3YOV6oMO8zY5+CKaKXz0uDLP2abm203Gvs063q6dZG2FsZd99sw248SZyD3VmacaKgl+4D4
rUM3qnEf+jQH7sb2p8eWWF7kqGw+9kSBbVcX5EOw0ccgwdF9IDnZjT00q5b2TdjE6KGGkhm0AAbt
TmuTJMXL10/y0qpOFusD4hsguejwKGXSNxG+rj7XldMfYzmY0GGN54S95F2UWV1zl0PtdzN4Kjtx
Uc5Ht3AMxPkA9VE2Ak2UJoiVznj1jv+hYHXJy5C0poP2e2ig4OSchtCqy/fCadTaMnm9QuzJlAaO
pm444sCyIrJTV05En58n6LLfOOgEoGcXi4Vxf1Sugpr02UCy+fVj+3x4U2/RbLTt2mK2mrtDWbIk
tPzhHhqvK6Punzn4/6OOLpuNCRFJ04kOJRjf47shc6tXSur8ltNs2Lu50U+099606LND1+mpCihU
g6c6TftjWQj/Pp8122qEMAU9uK1X/qrPHyf7p6j9rykHchr6XhJbFUKcbg0RD9Y5qiK9JpH7/IGy
f05s//r4xkUN0M0pOwiZVmvPN90mb4i4cte6cDpawmPUTLppimN6QEVEMDQ/uqid39L5WsLgpc9f
DAfOZ5ZwI/BwFDB8cDJ9YP96bQf3DwFd8jtDDrqc/27kWVvWFU3H4TAN0++JDUc35tuvP/rCcrok
vbCaJYmRWh0o9t2VSIB3c7useYzz+bdu4K8MWqucrqzdFwbSMncvr1y3aW2EBfWtOAHO5QTd5D57
bnbtnnvpZdj/fVBlA2wGnXBbnDPnttf8lPvFR0WdGg0u70rR8NKPWGwM3PFQYmk6en5i2W4clTMH
xhPsdbDHa4lQl97K4rxt1wngrefxw1yjDl7e8/2gC8Qg5OipDZWjA29syJVS5YXy0TKOL6cZ06zP
sKOa3ltL4PLWQASk0aQ0XUlWjY88QQaAsYm50g77/BHSJSEGU8YChwrrc8pNlM7+boLJvaP+lTH9
+Q+iS0RMzdsyd/sRxTZP3zlS0lXeT1GBA0MQZ/7vjmabybrmqL9Qy1km8dXKzfuksAF1lz0JpriB
IQXekMpNjgUlby7GSiDI2ZkirmVIfT7K6ZIh41uZo0V7rrfIckLtuh+LqOCuu6INzMwCk+BaO9x2
/gmT+WRHWuJjajO5dmtawIKol65KTZPnDhDZXe2y4mz708jQLcqDV6jkTWbQcbbar94mqxerGKaE
PgCLCTs+En0fa5PBQVYZ2L5cM87vyJjMd7AL9rcgNpUtYhN6eusab74xCraqxIot5H1V+lhCVrD1
Z7daT6SIH+10GjdQ02ebCiEY0ZQ0YIibij96oknWOe/bm9hFvCSH0XjlsFQFPi35CSaOead9As8i
UWOLI3UV0zBHw/eI8jbclDO8dlmh9V2r5dDDjyRkF6aOQ/ep06v9BPPRduIDqP1Vx8zJ0Xw6xXY9
wbKW0GeUjZrdBAv7j5GqjoedSoBXMlU5QeVfxNuupP5dlcpx2xZlvoJDnL5KO243sMoiYsyB0MM0
g/jhzkBWhTH4u3OITForWWUD4KQAiGdBbqNh78TpmX6kuogO6CA0Im13uDLwSAmmn2JgIZ9SPOpN
EcvsRwY/VRHAWc2i1rGbe+oAblgpPyrr5gEz4aNkTrKpSf98JuqcSrc8sL7H4Q0VyWBG5tqqhHv3
pAxvoniowyxOd02S7sYU9KVymnb1mLVPOCzqVdqOCNZ2bDuEOzqOyrIwa7+zflmFZa2EabrV6DaP
toXVHrG4P4zwV6B1sMBqG7kG+PPDHfq/CLMxDwCxFFt8pYFDgZBghF1ww3N2tObxpxuXPBzb6YEZ
fmhm54mIwsCq6ME1DjMyqD01LMTtcchs8H3Ljc+H+znTqFih7xSUAg2SoirfW5gxwrgHaD4hM/rV
dutvCjGcJl8ACNuSYQujVHq2BCBLfRqaMQT9kb3oenb3E8794VCysNdkwqXarUNG5yzws8J/pI2G
WKMUt3NO3Hfbb2GhN6WM4kKUh+4MxkOisnV+TgAEi7IK60l4m7LsVZj6tqzh10ynHAJvOQ7RbEH0
ez5/43js1tOa6ybdqzmmmxpInF13drg6ZzMhwgjnLUkMi+IUyKUh7kqkfBTdNpnbak/qpt/ZWP9W
sxPjkAgbxTNSyycdSM2szTD0Kugbm23jOIthMm0bqEmabviBlZpHVVWJg1uXfGX3rDwWPJvueC1e
p3Nip1XA0UqhSNGZDa5qYUfwoT3SrlhZtECUGn2aZ9iVVFH8bQAufrQ7IB6QHoQDpO391U29t4b4
nQMvgbBQD5egCS6rcyxrYSfrBKepBkmxt8zUj1BOjMjlLDdjo+utYxP8jX68glN6S9r6DW334zDZ
kU7jTZl2p1rrQwqYqddxcCGSH3CA/Zy97EEScVekGto6pbdt6qDMoGezmmy9tfshPSFY5KjjZt2S
FsbgeTXXwwP1fVjkklc1TpvM+BFocin6H/W+JXC16oHcyJhu57m5cbLygGDK3Wi7u76tYeWCea93
i5ckmXGRZ14YJ7gaWan1o0wsWHfZjsfmB7XlrS+9Z5vx9QhoUlnRe5Lqde3nf9Vk3Wf2vLUy+9bx
rYcGLtSQkvg4Df6dZeJ1TJO7kcJeqfw0D3qaHitu74uy3jZJs47nBI7WeNMbPeACGrcBWJVy63tI
KmjjP/kZT06Lp0zyU2HKO4zvlVH4Lw3bmSl7zFoUQnMsVoHnQl+gCQZ3Fa+rqTuNJfvj+sMhq3xY
TlW61qTwgO/o09D3hzjIYQ1FmUQnkSxERLT61ZL5xnLmY1P3e4C0AL0AqhzP4BE2/uNgaAbIu383
Y2+uTPViOaiW10X/4mnrqXKtV9q2R1AxMOZsSLPc97itT7mLYicETR8w9j3kM31sWYm8Gwfj1pd8
1Tb9HSSWL4mr15Zwb2BDJ6shoW9olIrQPtt1O8tFpI6IMqG33BoOdQKExVT/4JW/ySF0QF3Y28I1
tcOR7CRJdsdM+wK+GfZ5on6jY12Hk9edrEweUqJfmgqm2Lad70o13IHic1/MP1OOPaPr+J2q6Tpl
sKrm5Y2p3VNRJTce8A1Jil+hK1IEPPGeKqc7uiV/AhX/yJF8BpN8HILTBzhs4bwIhhhccAj++JBY
Kp+dapT3ooa7D6Qb/86z95hg5cgqrwgbHr8BfXADUmkceI66bRz+A+UfKI7qB1XD3pkP7iZX3SGj
4y0klU+pRe9Ex9dGYAzz+BVVjBtTFbeeBRVSSupXYHI/hGfuPFUfbVPvOuzA6MrVq85p1wR/WdoA
uwLb2W3Mpu2cEHgksqNACBN6XiwUGQc5JWbYQbPf49Td0rqGCHEqb1haY5loxnhPQSg6ubYv956b
dmsntafDYJtu7SUxCce+fEA39VlmINjNszlRhCxj9WoPgC0cUqd8mUTRBV0mZMTg8nUxffRQ1Kv6
Vzt59j2HNWQLyRvbqoSz9YAkre3s+yeYE8sg9ib428v8mRqki8pC6q0uVLXJJbrCladz7AJ+G062
b87OWPQMYn1sTfbgapzJ7Zp8eBVGHjlzJZBpD8Gez26JLR/aIdlSqwMfokPEfZnrYFD9HhGgx1nk
EZDooarky+S1+9gpnMC0LgnQ4s6gznM34HUhp6zHg7bKfJPm5t6aZhNmRD4bUu+FKm/7Knm0bPtF
6/xxxG1O+3LlIG9c1ki2sKs3t25QW1LVq666O+NbNyC5ZJtsao+NQZxSI9MkygUqlZLmRzfpVvno
w4/pjZvZyXaFKcoz1XqrhnorXP7hd26EdZ2tbeYUQd4W0EuSFHYP3CNbs4PnDV5puiqkpzYsJyQU
xXwLI8iA0M4UqIH6MFODh+naP5zaX/WW9YHDXhXGuntqi+xVJOYxsZl1OxLXx/DSMkCY+p3jV9vE
7m4EOB+y63H043l+A22IWdVAlO9x7sLGnj8VSt/1BuEbZbVTc/Y0ZLwOSUJPHgZDMtN1pqbzJO3e
0Vl+8pHtbGi5nTrrrVVthDMLzoG4g4Hc0o576ndbuxs2aasOQDMAo+IdQZwAqkb0e8XUgVHxCHP5
/UQqHDlICqDByDLEv4EfBKvFGvSNQ0Ng/M27fV5LDfZeG7+XylJ/ej7Ub22frEfAB4CbnoaICetU
5GJTu94aOIxD3KmXGdbsQAGbGhofk7OvBSI8PX/rJ2MGZzSpdrwFlVoIdS6V1zZCDThWDJG7J9CU
gK2oFYAUpGVRzgY/sLjwcADh+2KgD9bs0l1Xe04AzAG7S5Khv6MIxAwRy410jBxjfoIgPcoGModl
mpAwVp0VKMN+oy0ybucSIqHSRvvCHYc0NKN6jknnB/CVvjEAajMBIMHo9WWUlwqhVJklQ9ZgrpdA
n0S0lzjBwOUdOLnBFtqWJ+LEW3KmZKeNJ2CSBc/Nzvo2gN98lzTNm7FVv+Jp/xOG7A8ysRmPDL5E
XlsmkJLxABxzLP6AHbQ+8o47f77vUyx1kLK9uHbxPNoYMhMmk0gAQBzt9A6lLbWuKi/FxJ78m5YY
jKzWe7NE9ViDlRTidiDAM/bubMhfD3FC7Vdcd9oRB0U0LSa0pEFk2gOB8wRIlglKh+GXdcnb2A6r
op12eTmEXdegZ2WQB5WuWsq3Hjc3ohIrUuBd53Ea4Ky3Mm0ZecMA5NGwLhTmGmojYN9QHCGHyE7s
cLKcoPaqv4qaeiWbce9O7cbT+tlVZiOYenE9cBe5pZ+AwroRo70eG+9kCXocCxNi6d+IlB6RFfbk
V7Eb4bx34HYvIeLAr9Fls0ELNI7UiEUOHfYzJKrM4NYmLzJOh8A9H2AKWW6phwa2XSJGYehh4U7N
rTIDui14P2GXlElA1fSSxegQ2uVPpjqsrEqvRtXStwZpBUHTZXmkVO6tZ4gRIupN3i4uJudjHlIr
MCkSk9rOklsNqeXGH2a501biR/0AzB9EKNh7gYeq70is5cdMnBTxJXhHa14Rb+1wkjxl3uACGGCN
uBm2Y7+1uOxuYr/qD1MBoI5saokbmDCbkYCVgyM8Q4I4fnSLNTBU3IGQWul8g3Oz+5D7TXOC8mXc
DOhxAdFl6a1FEiyyU94A15pUW9NJvaFnGyuSnBsvElz0j2Ysk10FSMZDMevqIZEFOBMqVlFpjVbE
h7IBzJ+RM70gfYgdNay8uG6AAzM+5ISla8K0VOzdpwoQKMn02rgQLxKLToA+TZLtoAbsH30CUBX0
jeTo+3BXt4iyw/xCAETrjtMxYzP0MqisH6EsSZFQUNiPHY73J5x02nWHLOA33K68W+w6YClM3USO
dMrMno+mAyF/1ME0EBbiOj1sJaBBNzjP1pHbqzEwJeOhRx2wkKxRuCuJc+BugoP0YcTzcuZk3o81
3muCiMAH7YzA80BOjzI8bq3yphNxcZsBc7/N67y5kVzWuCNxSdcUg+gOx4oEQinKdUhZmu6Q4Cbv
0Feydyk6fICMlyx7tFLM+wy3pQPuZrjgtYN/1CQFlCyBihq0BVCENuUU2ytoCKt9PrlxNDtFsala
ds5AbtW+VF4ZJbMbh30sUIEYENnpWcxb89biW4M70tpRenjO4gy2LNFNj8Kpf7rNqAKuMuthqABW
g1VM3IFho29wojZR1yALYphyG+ya2fkBnG/65CZ2GVjIUN1g3Y4DG3beVcLb5ATDkVp157QrfwIH
jLOK/wAPaXxIGslwfgKgDE2jGu6gOftVjrYVglLQbmhVF9BFUY6Edcw6704Qm5kgTxQOJT5k+YGf
Niwc5zQLxxqwCTAS7dV8ViFgXU1reLilssKqRJSunc70QZXSfcXRrXIwB0YcC9K2eXXtoTqmWCcG
oxmmb3wr3BgBj8mvzrGeM7SiVoIV78DcqLXXVCDCIbQJbc4nW/kbNtHQZHOIt7JVtcfCM0AIm2ZV
31qD6kIHSBxUMBwVoa/RhQgc3dbu/BMkOB5Y0j/6luw2Xj3SXdP2R1LaKwtcYXSoen5ILMAgJDTY
P70+w2PSvA8r4CFPteWzkCXGRGxAqoEgrTwHL4R9Qx6bTPw0UOsCde0mK6QBStRFejBDFDLoUFMB
VKTOX8UEeqVO1H7k+ifgCQ+xRkjQoBoYWlBygSvwTtQzALTD8Bs62RRUn9lbT9oAhVOWp5TM7xnD
bQ5XwzAeKsyTUWZhPoHE1tXICNXceqsmrWDcaCbQOKYTI4mMsri/hy5sC18mjTLKisCp4tvESSOZ
8Z3EKovS9iOOd0jNsaMEp4cQZ7anGlqfoJ5tg7ji+H2ws3XdVICxlSs9qZd+tB7JWLzpweCm1Loo
vGXwkWyHmrx6SRMNnXfWsEcGNdigduJbzzMy8G0cbow0N6Nnv9ql/ln4etuZ7DB3xT062felxm29
tc6HcWBRnR4YRW/md27cm4CTcXocEeV42+NeAjJN3ctDAqvByuZouwvc0q2EH1Gk5OvSy+sT9dkf
3EIARYoHFdV5WdyUvWNCYYP6oYQm99j/uj3aedOumTz/ti2bEQHwKaY2fmtg1UwA7xRP916ZeRGW
/d8TnTdnvlnq4HgC0beZ03BoyDq3qg9Vk3uPeBvgbIqgHg3O2l5+7C3gKNpMPLZD+kKm8oRaxF6b
fjvbYEbqaazAv6EfipQbZ87Wui3uspabFQHSIiyz5ESdtAKxaDjWDobiRLsdOTtrbadCsXHKSVD2
UgS8AEItHmMHV4WGbmgy4IVQeTPgJAKCI3Zok+PiTLvSW3d9QcKs4ypCPYiFXoYjDBBi1KyF3TZP
Oq6cI1j0PgK5uufB1yKYuX/sff6eZJjvdtx3wWTVzb1SoL44ReYGdKQQzbUDiVyh3sHnyIIGhXfU
nlYVyRF+1j4OXvuzjZOflSd+kRmVw6ZHJH3Sts9W1f0GSic+SsWa0HGdrTtVA/AhfA0t1b1VWw+C
OmMAQhqYMEloBIKV0S+uQEfs8BqQNdZjhUhLaMvbLtsR7byOpb8tVaJauE61/SfnWu2Y43moC2YA
R7WdAwRNXGBtdzvbRwi4I4cABMzmxsJVbv8/zt5rOW6jbds9oYUqoBEa2EWYzBxEcgclkSJyTg0c
/X/N2nKpPtlV754s28PhDLr76TvOCoMMq69+tXUMBH1SxUTcrQCVpRp/1Jk5h3gFW/CXUbtppqq4
5firDzI2dEQnWTEBo8zaxK7l5nOwORq5UcukW3YQFwwyuZsyY1FEc+dMgg6QXlivBioDXIFcwYGq
3LSBs9zsZ5oYUUBvg4hv7bbYrMBLrPUzr8rpvcJT+01Pev5T96a6D6RHKEqHuO05LuKa2gZ6bmqz
dO6GruyIxZutZxvh5w1oV3kzm7kW0o8VH8yZ4l5/7kedYnKurNIfO3173tZ2Igd7FllkZFq2BtgX
u2Sn9EILGdqtFyVsQMzMXr/7ZSlDy5TqrZi68smc6yoOGCXFHdHdKYFZmVZcGm3qXpg3wBxoHuL5
SPXqp242BiHxoio+t2xqgxXk/WiqvgMNMbs7h2Tug04d4e+a637Q25Un/AbR5lEsWo+mx1UfacMO
pbfkltUwD09lrg1HrTfd0e8EhtpwjhOC9aAHpX4gr3LKw8zW7PV2wL4RxfrIjKHKvH/SnO4wMYS9
Art0RMcMXbVf7Sx/roU76H7jcr8TgztXYdOXTshpaO34HfXQMXrtYhE6tRBV5ZEsqjN/8ZbGMn6V
UAk7o+6d21Rru5HgrZQUvKq11IPqixWuSMS/h4I6KuKQUiBu5qDQNoiItUqx7plMSUpyyBsLVN3m
Z1LbgK2GiutIpkZKG5hdsmRnlpg2BJKS1a90AjqnzO7OCM3sw2LEcSCHzkBI3xeXliPqV0Pj0Vmk
jXU3UIQWdXZd35AdtB00bZj5akd335fjRG3ZBA1U9GtYcNRFnTLne4oSncCi5vqsy6wLitRx9wJh
9Y21aOvPxei53hR5XWW+u2r9Tquy5qFz4catRc5OgJi/eFi8nhN2LWi26oZa3HddFYcp251fdrVo
fCd2xmMxyZ6kxbo9rlOvPTHobVjHGTiXqt5emPHdt9nMtMe1S5nivTxR4TRWbtilWrJHZ6+fxm2q
911pq2ceXu9tGPT0ccvbFq0X72BXCJVIKhNdzH5GntPhlxraG55G+TZvpgozq10gnAZRs4+KZYq0
3k7vW7jrL9EtGR9g2j4urulx+VMySIeM6S4b8PbKXN2WRl9T2LV47ptsceVtpFWcjKQjnWio+8+2
1bNDQ13zXsYVIW8tsp0aRGG3NPQ3l9xjf+lyra2g7Bv3GBt9erCXZL6kqWEdyANdAz3TGRq5OO9T
U6mLkhj+fTLzxIuhT8vPcR3rnzEDDH/qERHlzjA/Tfyw/VxgPq1HNEN+WdruD+ta5Di4xKgJvcb0
QK/5jzJLixPet+25QOJg+FM/jIiICkwM8XFgJHtsTPgtUuTzrPYtMXhdqM1tPhEkGiNLg/P/qOT6
4m4mxQxNYf7AFvW7gykLx1RzZWCKxUPj63qgXB1XBKI2Fne32JZ2JgJRRYVdDcTDLkPytWh59q7H
qr/rjGJ8XkkWL/10GX+JKul2bpPnkT0U5W4YCTDRndwNCTe7joye/CjXBdJwII8zi4baMO0718nm
kUw4LuTvaa9lKXG/NcCuquYnr8taYKUrJlIWAHbKI9/QV70WOICdUZ6nbqRabSLyzauNYyyMkUeW
DwKUinqfs1VeR0OYKR9SSnvxXANjgY5afei6vgrMpe54FEuPe1Ru3sUtO0agxSSjRXSmbxwYpZxM
Ut0y9YttcL1xuVfuZm/65RrEJVa92Uet3iy+ltJpHdqFHIhbTExMs/yNz+da3BNDWL2RW2zd6uWo
ncneMq8LTdxpccmMQrjdfVqRmuHPm105V+4YElLTkkcquOdAH3sRsb6eFYfxwY7FF6mAmIyqtw51
TpjNAH5eS2ZhXxr7Ymzu1QAnNJsHW86XxNxAsrOMYXF5n5W2LypmrLg6sDMP4eaaz5tqZgCG4lZz
2+mGNNRtXwCjoAarH4jxrMJilm8QbdGQaWed38LfrCkL02UiX7psPiw1/Lasa/57TJQwkqQtXKf4
e/IIe3ZbuXPrVkYiqbnkW0SdVo7OsF16FTd9x2bPJYi11usEbKE88OoDhWnpRe9J8rmKrUx766Pc
We5jlbrsC7MKU0MgUrC5qLazS/idQ4WgBFFMauEnk/URF3btZ7XR++4gzwZoLpc8DWBO6V+lM3Mz
oLwiqDbvg8RIj4tHzFZKuzxJkTMHSKPFwZoYRNCSmN3MFnbpNGUo7l5n1zptKd7LBFYoZG3+go0j
mMmD6qjcwyzy2u9cToakpS1k26bBz2jVZPNfUl9v+k/FgYr+hbK6nk0GEIxQ7LGfKNsuCBMkUODF
k026162kAJqzjlVSPLr1eGMl4sbskl/9WNS+YTAqcufHLExCpzXrqe9sQ78rE9048O0m99uSevdm
kttHA7npwek7GI2Vwakz64chSXF0MvNEItWKvUxBaC3Dus9yGQ5GqQdJr/pQVOJiVaBcsZUkfp3x
CpbjfeqK5G/aHLIQGfNu8rbeR9BMWDhHJKdrNKxeQ4Yq9Z66PQxhpcHM2lX9xT2dq/2MpzBFbAvt
ASy+AomR3zOHg267fimdryYVd/GIBNtRufec0BUaEfKOH9EaX2WHALFEW5CX2efqac4up6P62AyZ
QWgyaeCCfKYjKZd50Gqwq3XVuHfjVk5HuttOWyfpem6S7jf/K0GOLbHjHndzn19oigbFZ9hZU74z
ij5jy9xs8pQNuRsMWwvadLUDc1zyiAP+RLGzc1g3/WlyCxnldu7dDFjsDwhf75LJeanXfDzojTKP
da1+xJ02X9ndKYQKsUMy6FsGAPDYTBgzMnZ9CSmkH4PMa6vIUO2zKIiPJnWS2GWe4CglOTWs06aO
BtHVYWmWLjfm/kaK2dtRa5mQgjpYDxxgoZVVHmpiRzs2Ip0jeEw4j9Ylk9yuL/lG+yEHSeaLScQk
4sbDseq1EvtOQxe2gS4htzZ5cNL8o0370wrTsW/Npn7pWpkenCoR0KVUUrT9InBrsNJGT3nBkpI0
bcVLoJr6vUOD7c/mtvqb18JXrouKpn4CJmptrg9Z+alnHUGQxvDgppkZsZLqJ2+DGHSG/hdfkeYP
0jVAbvR3RdgTIBYhrOQKfzr4kQk4JXadDPNHUUwv69gQoAlrFqypbEKnpTm2SCcRlPEElq5ICU7s
gsLylGVmm3weZGtEitnkhXtRcba0uPnkonqxt/ptW6zrDdScQAM8977NYafHImpNVzvEtjWSe94C
/gzw/XDrWzhXcAOCOPNIudu72+rVZSM56JiIZPylyYmDR1LhwlaYn/TY4sqvl07AQ00DJQn/zOJN
MIuR3GRpL2GTD3dGExOzVxO0m28pMBPrKt5SuHsqDvfCGm9i3chCUydk164YeKvWkCxd/SfTUHOz
asV0n3G5oBkD5QvA02ulscAtZxjPsbt8tci8bps6X/dUcKIwnrzL3Kcb/6X8nlVi3c0JY5IpcpP7
ZsYtfYWt6nryiJXiq24HcqiTcR5DeyRNW+lAIDb3TPad6w7hJFzWGn3er4heok3Wv6o4I12qlR/C
k+Nl9Kr5tgQYzYhWCXNt+pai5UlxeLDqqec+MBzbfr5JWWgcHd0YlWwoUFeifq0bSObKMtJwG5MX
kjJuJrE2eA4SoGnL+r04FEVYvL1F1c/mOO3csjrXNborPebEB0x5qVIk6etWaH5h2598FL+ckhXt
uty9s6z6bOttHydFYFjF77x2gAU7ajS2fvCXaobTU+LLM9YoG9slMmeV7gurvbXnkp+pTzttsh8w
q53LpaqCsmyznaOUCOkz1s5NU0G6GCxyy1i/V3P8TtV26TZmqGuaAUqB1kTh142Z8RsCfuSmrns5
jaFNLxDgxQnlzottRLyCuGvswdmtiLd92k65zm+M5Jq3JXvdSYxmZ6Q556o5oHhi/yD+k7RaRrRQ
FptxYcJszhmpBTsHzvo5bartkiWNPAy9le6lrhPB7ln50SjS4SdRFvNF3xY63+1yfFqLajp1DVMY
81NsYjXqFnnqs8ltg6Fzyw9lTtZvberHkRBy9AKasXCarx1p8rYDDja0PO8chGPNrXv8qj3KX4NZ
WskHa6OnGaOs4qccRB+cK8/Kw6js7WOsY+iG2R6mo2eIrgyrvJ/2XitWHyp13KGi+cxTW54XYVdh
S6n4jSwr/eJUg/hyiUF5APUaItfJEQD1ZvULhnc5TGujor5wO1whq3EwQHmOIo8pTGAqDMHK8L1b
Tcw3PJg1KqtYviVapw5wlOTfzk2yt5px3Ml13DD+t+aX6uftlPV5erdpw7QHpiBxcszM942z4JPg
tfR76k24lnFpI7Vo4jAptzlkWm09qZS9XZcVOF6NvsX3OjGjAZvohEuMIQmqQaZt6DqbBjkXd4ca
hwCkB5qAwm8rehZSKfljbGfZrrwCbfxO2k56GSHFOCdXP1dNluNicJPbXvPSMJbZsCM+WLx3dRvP
mGk8M/D6DvdM3m6PcMYlPmI2SxC2zhZ7U+v76UGHh4p9dS33QddfYWlfEcrRRWmuvm60BIF3Wc3I
U67JyawN+0OL5ZoFuq2tN2hbjICUtvTJy2DfisH6ppFk/OYpXUl/53JYJmAjcWfp1wh6UN1yoeQ4
jaHuCCtnFJn1nelW05tTxdQOmMOyG4Hcnr0iqXcyN1HwpVl+481u8aSYsm9cr7DeuINbh7wfKGCx
Zb0vF1e7rNWc75EjUE+Q0nvAgWm21pCGrb2u4Yrm6w4kSoP6th3rMC+NeHU6B0Zy6CGbbpAXeFf8
XFVsOwAb1RXU6VYMyVkG3jnEx9kjN9MZtjKyczXvE5NBCZeCFi4COxAtA6k8JvHikf06tJ9abw3R
mk9sFKXevV4zbh5GkYpjY3nTq6UWdV9IAHU5UxY4xT3AZgGwRgtMa+2JqmqY8+c0ctquA367dq4t
kzMfdQ52jClm/jWRlHeeTd24FIYxPFcuVQuKZzTK14YMWlX34TDNhu9t42GYmzZcnLyiEBChpFbW
KkJotD4xJSJLbGU/Hvo8A1deE0KiAQdu24IDxu+kSUZ2VaWHDamT8hOJaJH0fH6rrBL3Tq8EKESS
7Dwj1y4u4TbgitqYPzu2M13Tcfu9y8B/VPO4BFmC4Cgzu+XWwam0N9dY7LOJeHtBw040r0UfOdd6
5T5p+w/0twbHglfd2qTDR9xOyh2FbcJ3zTnn5CFmv0YyRFsQVSSIkTcIvq48eNlGuBOqip8ZO+UN
ueByx1JPzjWwxs7iZ94j87r2fblYtRaOuakRPX6X0XNCV2ZzUM0bIUR9qj5GkXSBpxYaj8F0w9Sl
b8SkYHlXJ/bch0ViUc/KCmV83iydbY17xk+3y0m19wB12jWtkmDk5oiuj0wzI9HYW13RT5HyUsKa
StUGdZVzQSi87Lix6i51l+SP5mhZDDLNds7y2YVbHks8UdlKY4iy7rjeDKgA+mpnZW7x7qGwOFPj
4gRzuwGwL2MGzW1fRfjwRds0Y0rNOnbadO3TB27OFAdUVe6FjqTOJC1GFeW0uh1VPvUBHzwf67LU
e5A1dD1FMe0l+9XZsxpaGVPV7m3ZNx9VBfdo9OtyMSz0kb4c0+wuk1zTdc8ej6Lw1Ms6JGZLUm5V
3WSxPv2irskOxrUzAiyF18YAImfohQEVRyQIXnyVsurueV2ZNURJUfbsheZMervVs4Zj70HjXyxZ
TXMyaVGWAczNiJs0xRUZNb+yqkQvMmr7Ls4f6I/Y84iE7NjcAroZvWhJf4Rz6jU9KuDmAHt2TdJG
leucJPq/LSlCs5hPSQGDXRKpVdroDdtTOWc7j67AeC0uXap3ez3XIubfZOf2jDIqN2+JOO92Utem
sMyY7GRVPHiIhiNGoaNmmUjsZHYnKBqy4f6h9UzsPZp5W7TlfUqPmqHNT0XaPsRUU9jteN+Z3FTs
vr31tH5EmJRZR7tKyhBfF6kpuXdbIes/SzaxaOnH6VjCHAexlr6Ceu6LLLspOnsJYlRxppneYKs0
/EaPf8zLuNNNtw+JIk0P0Ih0zNs3qHmTY2yhN98gBj0kcLC45sFh7kX1GbRW84KvUr8spmac+mRI
dnoxG2wnXsH9sXBfyoH6osSY55PRaQtLS6SvhLwYcejOa/fVAlyd7TI37Utat0qBlSAChvYo3HtZ
Y8NGsGgQGgxx1o7JFIxol2ENWvfTa2iIj82tDZXEQevblLiEyPPk3pSyxOSdWKfKws8phJRBRTv8
Pue9hIkNJ0maFGdhhY4lNaAjS3LeIGEdVx3mmExccA2LLh7VXvocjavJ5eWydtXCGVuYALJ58SzG
9aO1aeBKr9o51OrOS0yTzpNrC3XbbagQ+qb3jhnj+mmeHcrGqhQNJbB3ZBgM2nNlUx8EvXNMXIms
XZPlLzj1q3vyCqHQzENlDUbYo4G+DfTQWncDWNmdRfZVVXEH9BO2mxcrb92o4z5N84axTvstK8lV
RsID74rtN1gzMe9FqzNiOkpsB6ObG0SV3Il8uIV+fijj3vjyWHQPeWb08MlOdckmgfTEmYufZabk
Y9WI6ex5VXmmoYbCINEkFZUZ+SgZ8VyN1pqqH6zQ6RPWn6w3DZegKVG7JOq8kgoJL0NYDDyDT03g
dvKIx3qQkm6bVhvGKN6qV2HAZ8OL3ntu8djKAbbD9eaNqlIb8XbttFTfoHJmj582NoG5OWkZ/JGv
tlU9gmwV+zXbype4W2tkSg1IGWr/cInZU8saFm7wlHvHmUbuvSOs5qbOGP4HURRnt/OAL+Z1CjLC
HwugKEOEaTNqt7U59L9djmaEP1O8t9qyPRI/nDv+hK4mYMlkt33p1jsUxo2/uGP8MWJ+LbbY2QPe
e5m/1Pnygjgz/xJiK+iXGvEFbJC+hTklp7SW3306PPLe8kNm1R+Z15DJq5feZeUBueswt/IxmGhb
Qo2P/TObJOl+Ir/PLLmcKm/iFjBMzWHrte7kbkV11B2Xa1FKbRr8+hQlxVJGqljUbo3T5ECJx0ra
HGnbueOVx82dqA2KRxNN15ZyWqPaFSJJn9lHOsQAa3c0msQ4eSNvlltyF2VL3b5O9aBHi7GqU0zT
z1Fb1aucPXtHomSybyyiOZBXPoPQo7B3mWCJVahuq+Kq9djs+AHl93zXFar+XgUSLpKtnGDptiXs
pe3u6Xim9jrFYVIzfQbOUKHPSRN7l5vtsjez1Qo2naYUiHrnSSNfFGG/jSrWhuEfuGZMU86tumkx
SxVrcdsUBibaYegCe55swEzLBF7YyO6GzbXuVELPTkMKX7RgILneYb3PLuskEHfxm6mV2aEXdn9U
zjpfrKFFiQDc8gQLiEa0vca9bWV10KzJ8bV5iU+eXaX3stzcIFe9DGZwstc+dadH2Vv6QafR9ab9
BAt2dqJlMbg9YIeTCvPSQys+2hP9a2Pbnu0eurYeaLgZcgh9zUzhMXR6UEZp81Y7WZyXBslWYdBy
TrPE05gvqAHaxXhMrgO5TQo3WCQr3F6NFxSBu0Z0j9o2vGfp+uDU8qGtnP3mKSCKsjwVyKUpyXrp
NATcwEO3g3R0PGFmc1COrke1YcEYXRlYbhlG5AzeyRyMe3taDBCs+HvpvF3Fx0S8EQ+U1K9I5mju
efgeSy19Zm+HK4LlmwvqWVKD2X4aTPuGDoYtGi0UgE5F/7GpmGhMazvUroa2sbUPTHxVCNWbHmgS
f0pmFSNlZBOPqxzHvFTPsjV/J1X9NGvFOcFQrzsQJRsE33Wng73fxgfHsJ1wKlV6MNDGh/CP9dU2
BMuZKXzLLHa0VuIhQZ5tEPhql/TvCLI5w80p3/URoDbTADsktJ6/ZlAESQ5ZJQTrZnrSICn9OB/T
3WTSZtWtOUxA7RLT7Bqmb5jJT6IJJiAMco+XvI4pa7nS3yzbbiK2czFdFZkmDcNIbhZ/mUcwXHsG
E0U29jbV4xipTFBLFq/vel2vZyTBVTD3V56tT+s97aRtUAx2vJttLwFRlMijajwthpO015WMJp/D
62ZJteUgB1QJHearAzeB5iBr8340JApkhAV8mO4NMQlXgWlC6U0aZ7sqcVGuw0v6WVb8EOPYAUCY
r9qQkYoxTKfYFT/yDKlLZ6xfgxh/2nqX+0yzeA1Q9dCUNDpH2dac2qKaH3JZPceN85YMmUX/zYxy
VMijJZLbTVs5AmqR3o6qr6NCdTZcPl+Dneqz71AHEq3XkSshjsZ3cnSSPcPOqU1HzUeI8B2XFk8e
IsUQaefGoJDH/jggql2K7DbGvO5XI6ItfSbGG6Zcp1YRwHRoM9pQVP9QW8lTtsS3mmZ/pMQMbQWe
0TmPL6IlJqlk7+Y3RP95tQ/Z2BwuLl06d4zxt62lBY1TvG1F986e1IEl9dauidVwyRwqOutqwVCP
6FMUsToIk2GFq7a644l8z6c8SlfneUg3hCPOs9nbt97GvsECRQRarOd+rY9kaBwRazyJWl5QkPB2
BtDWqYDAFWrIw0Ll7yjSDogazVAsdk3FynybDx00AJPCzvN0sNJsOW7mJtAQKBRuRc+9BgiVAilG
bb7FCMKYO7bbR72pPjsV54gjVPrBOh32OSEeyL93y0JCdYqSydPTO82ylx0ql9wX3N6oRLNeeBBe
XIfHrNTVkwEvFcsU2nhwHrVme0ZoHEcwF6EzESRUGu5ErWYfLp792uv1TTyifm7pVvRjo6RQcuh5
5mX9+8rhBV2RbPyiCedifEfnWu4vC8EVnkifaPE7JYazT40pdIT2Ikb0+k6zIwj0aIF9BXKrftJo
Fi2bFXE9ZmMrMOaMjXxJV2T9pcuBHaPOQa/PP3XuXYU9DTWNYq4o23v6Te8pyDutI02pE0kculqC
3LDfPEVSujccsGNBmVpHZI/sA/r61hgxEtO5pc1zS+iea+ObfvKQJm7NvoHAO8EnM3YMqH8lIpAz
+tgXiEhgWPUw9NnH5hCIMuPMYeGX3/qE3GDWTSDIrnyFqb2DdY4D3QR0TLoB602ZnljmX70x75Wh
rgc6ymQOOXw/1FnWNurGEgVqROkUzHfH3bltEw5VYQQu+mY/b5hty9XsA5QELlo5Bbg9VdpNnrec
nQVfluXeocQfwcacH/2Mqk0yQN7oJIffxYsN9YI7PaIvUzumrgBJqDwdicg07mra6sKucr1fCGOM
QxaPCK06pPlyrU7zwmc8eLKNMND/INQZ7DeempO3wlEWILjHqgV2MVZz2w2ZDmvXdr8doyK6uPLK
+E7bMtZ7AnQxmCVyaMa2kSU/2drd0IOiGbkabzBVPC4V/an0x2H0c/JX8rubjx4u6yjMsj71sfGB
GZ0JYYtFSBIM64p0Y6zPTMRToyFCaqEadqrTux3A+Y/cLHZEJHO12G62lstGh+ZIyPXBVO1vkwZK
S+MB07e+88H1nlfN2LmomvYrsVInsBX9Um+rfdoMJtJ6Bi8SDsQIIKEZ1PFK9RQyX9EOe7RXT51s
jl21PlyDRv0hZq4zFea1TJtuK8M8adyKIpSEv6nb5SKYJM9Tb/0SGohfMWInmqRad6JgN9G18T01
8jgU8OBB2ncCQU6WB46LszO1h58rxI5fZMCrQ+yZe2InYNLVM8h7EaySvQIGiDFOQUe3yN12oAvh
lG5LUBUl1X4OzBJuigS9btKeiEw/QimtmCpo13M34exHuKedhqshi427wc5+UWMKsyk3xjW914BH
UNZ5bWp8p+1yRbfxuybeQuFnnvRRojDJdsoFPZsAjxPoyMDSDcSedak9LBl/mIZ9UU/3a6mc+wU7
j1+llh5c7dnhjAp/7+EueG6syTxds9yjRnDjtoV2SfB2rUw0mrOIcKVNM3Q6e/VlF++ZuW+bOSPd
ytluGlM96MC7FJkMby6hCJokr3v1rqqpo4ceWcVl5CT5uW2on9ThqtjENJQIrvPMXvlYetZjqjf2
ie+k9slB+D0J+21tuzwERb9ThvlagYnsYF2+62RjiK1Y1yjus6Z54mJ1X7gGJZ8g+w1bot+s0y7p
C6YcMHFf5COJiap/xxDHd9CimHILI9AN7pCbvt3nRQMI0WYXrhQ3ONXXcLDEEZ3Ot1yWG6dtfkOe
osSfOc66rH9KvZHuxYY52ViyAyq/kdwB0pen+QsE/eoGSiwwluRRarDzslUvybVnL2/2q2PdODZP
LCWbuqndbI77LgeYZ4P8RlEOGrw8QtRE0y+5rh7qinFXF81lnRR1f3MN8QzebkjvlKWMR7UG70JB
EOD1SNGqLr+MbHqvr9+giCGh8COL1XrIaELyF3rTDBYJHa/ak2j0u1Eaz4hOnhU5iwDUK5LT8XRV
RZJf1523TVxWWhb7JDuZbXGpVW3geZKHCYwHZ/uN4Vyl/eXJIIdqZfPtr33M1+pRvZtBzOoKQRqw
kUValS+67Ckfty9ckc+D1WDfqtXtFDufg+O9kCXEnE/TTuLoTSBjen3LBOBEXk0zt70URbhez61K
yiQoTIhyUcM5uZN9KjYNDeW41EjujTyzHzvkELtZWctBy6XhU7s5vDqFbO/aJMfbhZgKtVuCwm2V
KTciu4qoQuZuS9FMOCICfIXOGC6Okxt3TqzX31rfTE9EsFQ5HuXrj1atUV7KTRb3gtP/U6u27tFY
GLZsVWlfwzzNu6RdoPIqHjCrqZ1Im2N40bEGEB7IuJ1MzMyUYuKfdrCxH+fOno4D4u2dzEy7gmeX
2m6b8+zkUOZdR0DRdYrZ1x9uVXP1FzOvADZnjxvM2lWUnezmrjUDnIDqdtAl1GxuYdTa9J7SwLxY
bX7E+k0lIrOMZVTnhlLR0/9nmqSB5XxDZyZZ8CQFppc9JHZ3bNb59d/jU/4WxXDNtPlHdg313kk2
C7R6uTee83TvQiOFDsRQYNXr/xRGZ3h/hJp0nCz0vK7GuUBs7XCObRNxAS///gv8JdrX8P6IM0mK
0dLcbWvP05zZxJ3Z1dHbbIBoupZBvSg7SGkC+C76YbmFstf3Tl4t56RCKOnCFaLSqdb/yO0wdD61
/ytr4o/YE7g8vZjMWFF6lT0BxQPIyezQQjwJYe/p1Y2qvrwei1+p0MR/hNL8LcDj+mb+8RXCWIyt
SrXt3HJkLHj2UCyih9qZ67NCKIS8PyQy4d8/7b8En7jX9/CPn6W3uo1szdnOeI8ujHL3jTGe6NR9
+veX/7+TlAz3Gojyj5d3HcwTFumcZ1GIUz2ZZP9uKg///cX/8qi7f6SFOR4jXwZxcNbnBBeYbrHF
gOvjj2g9rDY6yan//oP+8iH9Gflq6frkakqnZBrrvhzL15zb/joX/xFm+f/HVv0fT5l7/QX/8Skx
9ubczGiHw0olPzY6Pym+Tgp5CwOBSwcbf/2ypXhCsE1f5V02EQtewU6ttP+oFPrLb+he//4f70BR
ypyMbq2fkzGl+5PyU/rNPXlKHWX8x7f1t0fh+vf/+BGVSApnJF79XNSo4CFeevyH/9P382e73jAx
3ywO4USUfC/NT03gQH7+3176j83I0cWaaDmmcQaIZ3Tl0VoPzwN6mX9/+b89wn/sL51pThIZArbW
LP3gELh10wpjfA0NB5n97z/jb9/tH9uJASroaU2qn83+QSDgNfBacxr/Ty/+Z7FeUteJMzQeuVCc
AcXwMY8jJ+Xbv7/4XzbCP0v1tsVonBZr0DlvslMyUJBc5MA41Lcq2yRvWwwHt9M+tEn9RwzUX74O
+ceOwk1CzbWnF0SnGUDGw87M5Zu5zZSkiOE/NpO/rIM/6/UQ9DfkKhLPZCyI9mcZlN1/xGbJv730
H6uYLaNFR+ksZy/O1i9jhGkNCCqhvDYZabdWynLfN2vwaNVuHRwVE+yUFRC3kxJnoBCGmVPvuICk
6f/j7DyWJOW5LfpERADCiGl6U95XT4hqhwfhzdPfld+oL39lZUQNelLRgRKQhHS099r2xvexBo9O
jBcQE/d1UPBtXbgIL9e5i/zWm9Cqxa0csm2KKPLGMqiVBDp2i7LNxx3+WYn22bSu06iXH4jw/Her
rPwHGZ5Cp/H/ASailhZovbdDtpQvlS6ovri1hwSvmZDXD6gjOEgt2BtKo+lfUivUdpxtF/daUlc7
FXf+SkPWTdJVoR68riGYvFFPKvOCNQ6/EXp54b/gn672AAwR+ng8bxV74VWJE25lon7Y4Y1Jfrux
2W6cLPUOjeM5fyeJwo7DAapMslBq5xI1xHbEjW/9qSiOKhnEx+Cm5Hsj4p4OKWiXcWFlbq2olEb5
hQ/nuZ44my0RGdgde/DhOOWkF4xPJ9EBMINlfylo+HOgm/EfXeuf6XjKW9udlDYc/V4AsIm2zYBv
pyk+agd0Bo1f6O7nbmQ2gda6ZSLqsgCZS9S7Zqk4w1LObqh8ey2a4QIQ8lwrs3nU0I0SfinrjLRK
kzVbUKoP5aFT1GwtzYwvzKTnWpnNpAHkHr1TJuveuF8GCedexgKlQ8ik+vWEd2aqdk4N//NSIKoA
RU5L/2DpJ9+aXKKdhDUQfW+ynifulXYkgxH72CFly64sduyIOuB2Xfj1Zx7PPGZvKMs8dJ1uPGZj
FVEzZSgrDFkLVA1vdedeWB2fYek54v8/I8gTiLSL6nQTwx9DL1dxG7H9s7d52T5ZAEo0tD5fv45z
Tc36LtIAdAxtPh2n2sEM6znDtqoHA9YYPOQf1COmO4WbwVgoyhF/vtfmrCebQWpl1cBkZFJaW2Rt
Pqy6Wv8Y2V02yCmd2H7OGiRvX7d2rsPNejS+a1IfhJCHUkMHCjnwpNpEE6SD/7kwaM40MY/giwcq
ndMg/IPZiCszMHailivbnr4Vh2vMw/eM0kHRedrv/nemgDBK1u+c/C/0TKy+9Yzs2aIgQ6WlycA+
sSE5SEL/63CQ51Gd/fryZz7a9mzMp0hjixIjLMnBrqBSXLVXoFOG7y3s5wlrYdVDoy4HLHkcOA0R
3yj4HUoE3/nxjm3NfrxtkvIQmr22t8LkD6qKN7Tk+YW++emD4dqnDvXPZDjiT86npAgOOAbCpS27
+Ffg9M7LNx47V599YC0KnHEZpcGhDiqTY5TYup70tLqwpft0KuTqs0kq6psp8k1T7qWLVTo246eY
XcoKER2swvLCTPjpyKKR2fSk90jBdZX7SLUeDOdaV0+NfaHbnPv9s1mIp6HrfDy1fa5nP80ml7uh
gKAV+U7yg2WQ+52hxR3Mph+pRollizvIihs7fUqNe7d///r9nnk48/gkBz3TUJej3DtdtPPqV5Lj
lg42uq+v/nmRyrHn8UmDpU2YNwt+eZIKifbW0+4riuUx3Dmp7urCt3D7O+5rkUtQR5WROEcHsEGb
SO8VPJ3zaLHI2n79a868rf/qCv+MFJWKbgr7Kjoo0J5xgoZUx1TsIK7WLozzM0/zv/rYPy1Eqo9B
qU+cNMTDykPrbnQPMVTTr3//mavPidg4ajq7SfXw4OGYyQrigH6n7qUMp08/4o6tn/7+z0+XWJAi
nJbhwTKdqzzSybBuyh8wXX4h4rzja37Tcpr19Y2cmbLm/Prex3sDdSU66MNHU732+qVN45knJGbf
oCgxCzEiU9636esk703/mrDTr3/zuUufOtU/z8fvBnDkeFX3/kCo7+QvVGouCBm5MIuf6ZvzZCmH
Q0cbAKm7N3zwpnG18IxuoUOUU9rL925gNpOnWd5ME3u9fdxrMCq7H2llE/NhfnMimU3lZMyGxYhR
khq9g44NkUzQiT9K2hcG77nnP5vF3SZwUQgGGhziGPNSzOE3R83wFL5+Ouee/2wmb2qhdRmEqH3J
4ffSZ1J/IPDAOORB2b65SM4u3Ma5dmZTuen2th64KU7vAnRFWnDeXPnBW85ZXZlk6nvz0Dz9yVZx
UXiN7+8bFyG8bcSsa1g1Scv98a3HNQ9+8gNfNaFn+vve5txZn7qbKdcMtCFouE+2r++1MhvOQeEl
ZtziyXOsCe+ZuK1T/SWX3bYIq93XTZzpVubpPf0zrF0vzBwZ8D4UAONlPgwcVXJ4AhkrePu6hTOT
3TwDWfRRFrcDp3CcvK682EAafangfu7SsyHdNZXf670VHWonOtZ9tgn06MLKzOP+/6fW7tjz3GPT
oFATtF18SID2omurDJ0WavcxDYT/rNpovEp1I3tp0MHch7XMLpQWz93SfJgDBm+jmFvCenHDZA7G
u7uwWDv3qmdDXJMCslQy8fk37yJ0YZDogN4Wm69f87mrzwa2bfBNNT0RHTBwcCRa8e+Uj/KtoFDH
Nk7v6Z9+CiG46vyWTyaiP4iw2i4t73KAtF//+NOA+uRtzzOtKsPVy6bqg0NTcSLepeJE9w2uEB7i
WNcgGFZ9eGFqOtOxjNmY1ggDAwbCIgwHSfZoAPSwlznqgnrtO2N0hzN/MBdVnpavnnCzPyLVIad/
7y5nYz3Mq8TL3ZK+5T1GyICLYi/aj8j8WRXiwoM8M73PI5qCNEpV7Kro0PrqKkzzvdeXHyJkuTbA
tv36Ns70tHlMk+dpQo09y8Cs/A3obmm0P10j/uYzErN+FhHS7pTcQI7ctgQ9QZTftFBJz+ltGi/1
1rgwLZ7rcrOBniRDJdoBAYfTdvXWQqD5fCLmHFVqiCcsagjMnDw3Hr5+ZvLzDj4PYgl0JN+wFhk+
fesvWkBUAn1DnY0/NXjWp84OZdq9lEp5phfMs1n0VkjYLTXzstX8FtPPsEOhldK4fqmGeKYPzANZ
CinLzBms9GD11h0an6s+qPZtVD5//bjOzML6rBeotjHjEkn9IQGWiJXI0gjIar51DulY8xQRZLvg
JHM/OtjqXdgQgtIavZux/vq3f/5orP8JEWESHsKQVx3W0EnAVp6AAoZxaaF+7vKz+UthnvJlxTyf
d9rOKKZNpturcAzuvvfrZ3OUcD0XszKrBZQ1C6jNC6t4D/OfX1/8835pzSNBItknmSuY5lE5Pwf4
aG8qjOELMUWA3Kr8kuDg8yne8mbLEmLA/dyZyvBg69GrnymYG7SMTFc7BkI+wFVZhZaLXcu69M7P
3disvw7IhlOradNDrgd5uijCBqmT4/we5WBcxbYZX1gVfT4urLnmJmTPmnSxmR5sOyo2Uzz5P4jH
yD6+fj1nqiWWN1uhKNAqJti16OBXdNn0R5yaCMfbZYxi3BfJj6x5MjXsVJhKG+SmGFeOTnrp6/j5
FGl5swWMTKJK5iYrL5N1UYAoJK2MZWTdFdNdoeO1g9/09W2eaWiupakyoxkFiQ6HWpgKDSa2CaKp
4TlWVbJqCE6hrH46ddX53nzd4uf6JMea62uU1AQnUsw4Kky8QwjrGlOw26lVJ7wALIdurwHExAaH
/nZ8ci2UCO/cKXb2F36AME7ftU+WWPrse+cSkYnXYxIHmvDevXoYH/S+jx5Ss3cmjPZJ9svF+FGh
R7RiSNBpJfemV3TVkiKjAlGRAw/ZWVVTPhdNXsEYNuJpxVQ33bMkt6HD4rUDSGkme0L01JUcQBst
MiuycVAEbv0YVbWjLRAqZr8yM8GbkrqnmJvAwbBfdD54enP6mTUqu8UDwxauNqJ8Y6HrrZcNITC4
7f2wX3E6PNRwT8RLIxjYGTFkz70IOkZ0V25MO9Y3ZY0/M8/DZls3kFJdaaI9S8FAIkGuNlNlkoBQ
AjbhpeSr0dZ64PquH10h1Z6OnjtCB8ArXC+rsRJL1fYmaEm7e5pUlqETDkCcnniM0pf2IZIi/1WF
KrsKqkn/8Z/BI0Ls+dD6tfPHt5zgWLKJ+Zt1qtu5sjU/ZITuegI1sKzg0q1zlfXG0i3JuBGhD7Hc
8Gr/1uTrBAsJP5lYpLiiritZ4idw3CTk8Lz3/lidYaJB0f4WpUaiaD1wGm9JbYWskE0qoRvLSZ2M
QOWEMUg6rvPqy1j8ajEL4OQ10+EOZXX3p7BceWhTb9xXooT4HQ7wjRo2D1vOZcHtW3aIiTjoV6Ne
IIGHfIL8vwfQcu+7MlmaGgaNiIrzPXRM9cOyi/yUKeK+DT1+ckjqcbJyyzzbxX6d/PRkiA8gJugS
T1CCbH5lJIhGk8bW17qjzGUj+oykgl5l96ZDUI5qcKQ4fZLXS4XPkT+OKkJeDqZhMfpT+6xVfftc
5PSKSozpnl5aI3A0ClEi5zemdV2V432Tx9kdUa3h7yhx9L1eeDiiTb+A54jb0lhZTRTC8KRPv0Xj
6bwY0ley1HLDuTVSf9g3RlEfJKD5G7sv8F+GbU6HccOId55FHDEJ7DMonlkQA3GArP5Rg0LA3xF7
kKWdmjJaOtbxLVHnEevKMlnJCCL/QqLoBibV4rBeyhNI2DPTE6K96q99L7RDojDItlm3mg/8EmwZ
GHTynQQiC6x0i7ZOoEWpon0iYWH4idlhWuN0rf5UbMjRPlc8toVX2AG6iEIsGlsQk0UEF8apXO98
pPQk4ARt0R/DyY6fMk+6V0GSVnc4Ox28/1leQavNQvXRKJfT5yxp2r+ceenRwpCuvrETxzpwZG+v
PbAij6Y+BfsE1MyPKOg7yNzGe1zn+W3TZd0ugbmMbVOz7qrAD0nX03QScwao0lS99gqc+SZkWK3y
hqK1lQh71xVmgV+2Nm+jLNT3iQYzwcyacJsSPbTqnNy5GTp72/Ua4Ds/Iw8l0rvqt0zyfjUYtv+I
zX+kXGD6axOJ6pbfiaLG55Np11l0nZlIQaYcS4QF789roLCJ6uCxKj8YGHe7hdV6zdaHdHr0HTcP
4T8O/5ECkNsBY1VrIusfSxWki9SnjC8jt4cgn/UrqPKWu1S+SYpH1SgNzC9sSRkhT46i9g/UbXsX
mOpv6TliHYx11u98/KJrTZqCwh/K7N7NbUDnXS7vw1aaWDU062/pD8mWgwxymyqzbJdjDQ+pbwP1
xwP99CJHAcItjLMjESNAJ+0yXjfs+1ZeOiYHUsvVFYEzxnWuIL/gc9SxYXjkMzaWY97mUHI3GuuX
ne048kFYo47nQJBdHWcT/0c12RuUK87E/FbbqB4Cgh6wekJ45Nkr8pgQSHdY/aRgtR6T6kGqDznF
rbIDcwEkI4s3Q1+pmLAjR3vHQ6A/e8OQXMMkC7eD7PxXg64Ktak1Dz0RpjdqHOFRlJTkW7hnK9my
NWoCHY4CCKYbpZG0XtauteYNR29KxjrqJ9FuQN6UVxPcdgAx8eAsGwmDbWxNZ4XRJr1CWBUhL9eZ
e3TfEPcd0Q87JwnLreaE7iYC6LTXGmyCrYF0bQxE8UGbbomBx0uu8zC1f3iA7u5tK3DpNpg91pVR
xk8WMRN4UciuWbZxSXIc6obHIgbjHIJkw9OsJxuSFdwlKjXvJeis7KFk2rjXcOJtNS6+cZ1Bux7h
XR4jULj4fkL4f6nrNq9dOMWUmk+lIhAY9S9SNrSDYcfyle0caI42Dl6R5XOUZevAPIIhvobu4h+p
aRS7Hnj0bqAw+uwBlbpBL+occq0o//hCRTdY2KN3SxWAQLve5CsaGNsxsY192ocIQYg+3Dlwfm/a
MB4/crscNpWTlNAa42wrtVM8WRmDMIK9OUDtUmRKAdxrf4SlprYS3mexmgLf/RNHbrWLBNgJUNzx
zZDkWPOUckiTGxrvpiomZI6qCF50GRraDjCtfBjwDh0xEdg/WqubXvqMuoURDVQwQsd7MSPLnlaR
Hvb9CqN1fAjMNH5zUaKtfTvsN6YYiEPPM+Izushc69gy9y0G6K0POjZcaIOlbzwnmVa9hB7eQbmt
Mmr6lfTKA/xD7Zdf8bnr3ZHMpKGOEpzubbZxgwjMCNSsVagVsIpCxbSvYIj3ZBk8Tloh4LUMDbXK
QKFxycNXi9PGQ6ZnzR4VTLwaa6vcEOlTUWgQmOewiW1iEj/WKLvq22ngWUpyKJZ5VRTXyNOGdhPW
Nqxwgn5WknkaE2Eoji3uK2y03aSBJu1YIpRwBwgUIo5n4YW+ge+/qNd9VI9H3rAqQIYb9bEgUSeH
6+2MtxAsmSEFDKDBHYKHIZBkJ7QeGs2hAmMAy2fcqTbRIVQk/S8YlojbjbA6mgHAzqFy1HUTBcaD
qbOEtE3TvyNP3UP45vS1+SsDkLuVscImWiMdG8PSucV23vLQZL0jiwh20WilTC9Btytw9WDFBU30
G9NMfZvpKWPT7C1vrdV4V7GYtW+l3ZxmBTuBCcnyGZKJnlIV1B13w4IjfnC7MANQMFSFtSlBpuKF
iaCO6LikJp8vTzYIm8wQO6SsM0YQdzupmp7UpF69geTk7MNn8gpBuhXirh5ZZNp2xQQ79Q0fzags
pt9+WwY3gDf6pdsomBm9FfNlrSVs5TSNohsPmq5aS9/ItiyxqoxjIedEatLG3jsqCxBSGy3LFH9g
EwIkSOtE7gi+CYolyAozW2VJJ4aNH/V2sFGKVdViKloylSYA29DE3WQrhi66CUrHo1Ko+78zwlbg
sWnaKjNFew8VSCdNHrp7Mf2XWSDGE+XNiK4F/E84enF3cl8bvD5jggigOYl+E9FhrCVOqOINwoR8
NPTKO1AErZ6CuCnAz9o4UkAJR6umtco7frR7bPXey1esk90X3dSmYq3yLno7yScgVgE9W3uJIm3F
raZbmU7qj9XqwJUTQxl/mrZzbka/K073TxSIIWJW6FVsnRLY6poUgDQEFhy72FztkcJi2WkCL3+u
b/EL50cXE9YqZDpc4RwKD6yFm4wQHqxsgC6LWwdWHtB1o2ddRCoEx6NpOHH0lzXJVRolT54IiDkL
DONWEzU0PCGVzZq5tZ6DEI/iUUdAxgowba0VWRjZ7SAFnJWKnURoGdjhyCWN12xOreeGHWmZt4cQ
PcSubDTvTcsCBUgN4OI9UEf3LQX3hXfOFduqS1HLFnn04EI1PuqAld45CJsK8D1wxUsrGt6J8sEt
Hg3j9JuVEXl5OruBHxYQn/dBiwGFCL7CYEeEuNKBszxkNdikkDCdBw5dAKZmdgyR2/FHflHI2tmK
HCIcZQI/xS/jG9HBCFLVsBM2fD5RFzeaockbz0vqrdZaPjXBmjzNGAzLKnTM5qGstQICXje90hms
dcA42RC72eymthwP7LKISajKHHZ/VW8UfLF1zYbtqh1I7bSG0X3pu3a8S2Wigxixun2KC3NVASxf
aaSOkCLUmwfNJfWgMElMzXQvWFZsJ5ZeYZKgk6TjJpt0oRauBz4tYJJ/rvo0IOxuyh44j/FW5mDh
DfeCds3EG27KfCwWU+JPL5HKzCOd3T8mTuu9sZMPoGk43orVRYleIa7uRdpRRCYw+BB7hbXSyARF
011O+7Cegnc31OrHEsUzMCf8X7tmYldcKwIhPLsyfgLRQzOte2bjLmVdVE9IiPujAHJ4y2qIuCkR
Yk4nlL5uyIhlJ0r8ZrnsxkqTGGhdVrdDmBCsRy5YtwVZlt0SWGFcaQo07TKeMuNW9qf1IuPnxR5C
a6OVff2ryUXwE9cqu4EW6uCLklFw0LXY7mlvcNs1nSK8IjixuI2GON+JUINXXRlen639jnLbCaDH
bsXoynCb1fSCyOuGcaUP0GJziHv8X9H+jANVvBBVoFixyZbFXE6gbsz6Kw+1dcW27DcBnMODleWk
yMGBIFEv8wvxQv+bXgbXxr0uvGqARc9EXLLhbv0lIUzNseqIu5R5CAHFs1tm315ttYH/aLaQcAlk
mIoDku1xX+bAkBck0mtX9ajG1Ui+EVkIvnrNFDw2E++5ACKsw5TNoXnBFIuLD+CZBrFwECQjxyfF
z3Vs8pob7I+N0053qTUZd6kOnbDNYnfTksK4pH7Wka8aVcOyIkljzfd0+vCLNsYuFFs7PZLWrW4Y
8qNm9qR617Y3KVwNqpNAgTYeNHVnUZHYYq5lRmreCic1katmEBss+hA3LyHbaz9FlAzFpgdAvqdo
wRfZJPtTnnydsFtbb5h+OKmErdkZVbexvXpKlmTHSJzfTof12ySOBr+yu+wnme67oLSJQVPJoReh
vu2KGOp2YoFeDxsiYZ1TSho293RpoYDfyA6gDISd8ZcYSFxaDIVyj0FlABQckgB4nyw3VWt4W8Ek
sMGrNL6R86lBpU8oggdeaV6lDR0rMmpyvTCLOKdwWPBpODpqIgUAM4cOgCPItDzXEKtn7rQSSlQN
l2spal98hPTSJavaYtn0FmoPy4WoDAiekCE9Ca9SP+12RgKiE4ps+yDGcjiInnDmcoIUtuwtdO06
pA85nNj/WR1vRO8aK5f0ri2ldQOAgZbVROFVHZ+nJLEeOSow6M1g1HI/qO7MHJW8HqXRS2xnZLkl
SUyeadC+eFYLDxNi/1sxUn+CROuuu74fD6SLprAibSsCeh9FV4EiTZUtdwkvtLGXPfSuv55rEj9M
jEm0SVofV4tRs8sYAj+hQtDhRFZqFNcWsIH7QXXiBk4qdaowHct3ls/dvTlMwIDSJsyWVdSl1yoF
/p1Fprdu2bbvPT6Oh6jJg30V1ckqkp0Fs9i0oGN7xc+2PYnTMuDaT6Vvi7uo6K1nN3Yx2hvw/6u6
CJZhBr8xt9rpDymJnbbUiYO4ykiB3rG8MiHMacmO0T2skEJ3xwiC1GuYRM5jHoqMNVIsXI7bUL5J
/BjHqBlCQCCus7SBiz3acAr2VKfkqzPa5Y2TBMHBaKsIPI5b/NCC3nidbBe3AGDDP9ThJIRnSwNc
KM1p0+antW+oh2vR2l3JnnkMXtwKHqzSSHwKEzN7qnpL/ZzI09i73ZDspiiM1mVs2cd2co0HO51I
tu1ltc/LkdBeAomWXVsYV8K2rZsqd0IAa214SwQDBqdsYNLyyvRG9gPrhiIN0h8Maf9mpLa9AhyP
ibt0KrbjHiCkTEwu4yetN34QkhDgQbhx5dRuOsWqMbWLP46Co61RNrwJyEvaWolrrQgRK9899tIb
TND138Tmu1tC0SJ7L47YtMv2EOMQuBUxARtlG7U/Qae29ykpO0cYW+MuJIEuXUyjRe3E9vQG4lCh
P3h5K29FqkWHyhhd3BFeFUJk19yXaDqh7t3RecC3c8rhzizyePX/0kWHCQBLGLf+Y8G26m8U5tkD
oTvpHVvucNknlnpxoS3vqFCayz4zOqIlkmrjd029zcrYNxaE4NgHK6oSg/2n8gk7KLo98XTsf6Ju
Kq9hA8dbt3SinWknPLhBeo/5kKkVlB/QnmXGri/NfbJPgoYMntjWn6fOqgxmRopcSzcTkgTEJL/V
C2UcMx3+hK6LnlBKpKshr2UjDOXtiNbmzCa12a4aI+94cqp870RDR66y67DmGYIOf7umQ8aDqJGp
EvBUyGqnKmW273pEWb0j9PdihB1mRyWBeWmQ/S7JlFGEsyTWsywduc5Fxx6gbvK7fJyCO4pQegLS
WgUHs240NMYOUdYsMrH0D22bL2Kzn1a6HRurPozdVzgj6toYYm2LfLiBDwf6emEEENBM0wvHK6xZ
ZJNTBSFKS0p9q5dRt1Vdz8e31IilU8i714zEaWF2sv4hyLJ67QeWxUNpBj/8LGyfCKoLqMRp6rpt
jdP0HvjrDpPuNW6q9pGvW8hO3033PaWYK5fNMVlkRZljrCZQl4VZbu4au1B7MofYuZtUvT3h+Rtb
Guz+hqT6SVIVi5+WIAWfOJej1ifeg++q8NHpGpIHJHD0x3wEWnsjKlVuG48TLJAEHXkOjlHAVXfJ
kdAY10VTZlfSyIMD+c/6HVbX8Enj8PZWaZa3t10t2uAB7NZZBIF6yklpSNM8h5IEja2sZYiqShlb
5fXGQ0UR9wUmlU6ApNm+EoPDK9cgegE36MCpgQV4YM8rd9Rq6qs6Z33lkpL6HNvTeE+Vul3kJgWc
CYL5NXu5aGvKbtoQCdZuq8Q3fwIwJbWxrSi6jlLth7ryV+y44ocY1AgsD5alaE1IwkgG7SXuzeEu
grC8GXjf4RZ8sJNuPAs8r8TGypIViZtzbZNZfYgrI3LWLHDdn5Bz23RpN63znumuq9+RxZaDOzVz
/wWgNbyLwkreqMCM8Fxz9iHblA+gg3+xsd9sQigUA7lDAm0ksnsz/MR5AnyATLghxegnFUf7g9cX
PEs9D0H7hal7a3pte3LZWc+xYVkcBqhQvOjW0B1ViWoGzIP+4k/QmBPlLBx4HS+iU9Cj67gLj0mv
T9eQzbUNGAtzDy03+9umunPMEyuNVmYE/rSeBJB5xrHYeQnMKQKjh8diqIIDXUl77Vo9e4aQRwwC
qBpxL52k3znjkPwmZoPcLjXJiTVrTdYytXeijALSie9A4bfvVmEmuyTqjb82vJalTZLf5sJ51+cH
pUSs/X8ZCQjDrLSo+B5aIkcKorxU5fx2JSGESekc2758iExCb9gxX2Wm8yYan04tfls+697Sm16/
/hlnNCb6/Egzcih9Q2U5mJX7lOTxberDz2on61rZ4hGY+QVzzeftWHOHvQLCbE2Suy2sbOm5v5gj
wf+XHNBAQHHbxdd3c+54eO5/p5akN0OuUS7rRXsYWDyDXzbT26rIB07djGaTZjJFR+UBfylA6sZx
gV62DNVu5Ku/cEj42n39W87d8Ukd8Y8cDTtzlvRhiP6kwa/hlrLc5tborYZyOCHKQa9VgRi3Xzd2
5nRfzvQEakq1sRjj9KBbgFh86sHe+Er5YgvW78KZ9BlVx9wa30+FhB9I6UNmdbRtHRdMDJXQaGMZ
g3NJrnlGFyFnR8BS+YOv94Kir1m9Epy2j5V+LcuRYKzkhb66h9jyS5YwTr9+bp8PQkvOBqEO3Fx2
ZNQdOBNELDh9dGF3QQhx7pXMRhZq71wiwk5YZgljw+nTiRPqNrdpIZp9kwCE+voWzp3cz43zZtAy
c1EVP1B+oJLs/9YNCWQnc68MCSHXKlhM2vFNFg0guUiN/7rZM91h7qjnaJkRncngkHF0tQj6+n6U
3UtpUM38uoEz42fuoDdLUdrC0uJTdZUqXFPWCm9YS2YlpJZsl3QcUBmgc16/19zpNf4zXAllSSOz
64JDMCC36jqK2B9NPUEAy9ecv124qXNP7fT3f1qZKHuUqXnSudX6oR36ez2q/8CbuDDnnOnO/9n5
/7k8X2AN2UDNUqcrrjzHZ59PvPzXD+jcT58JiFyjieycqjKbfFHBnwxAtruOhBAL9//te23Mhn+q
0P4Lh+82uErcO5l+48UXVGNnhqM7G+mchue1l3JpD9pSPT1nlr1l4bVwqfV878fPBrwVa4kR1jz8
zFQfkroqweD+OzlCxoU3cOYWnNOk+c/blYUeB1ruBocRaEzgBKg02+GnrsPiqupp9fVdnJmBnZMk
6Z9GUreIx0agcRqpkmc082pkbzWpG7S86Ek3ACPzdUvnJi7nNPL/aaqyrdqlAooMkSgTavQeYhbO
qJcG82UYZNdUQ57CrCVk7v3rFs8Mj7kp3nVNNxolo6+Tw/TYTiwWKEhP+v7ry58ZIXNTfByC9euj
ilKVfyDmNLDYqxKK9PXFz7380z3987BgK4xlQcH5APZo6UUC/QcriOldCy5Jcs/9/NkAVy3kDSse
sbepABGMpIr81ELr/Pr3n7v6bGhHPWlBoBvBeXr6IjOcG9m8xeypvnf12ejuTwndSGHCg8rICM53
ZUp9Wj9+ffEzXyJnNrDNPA77mDL2oY53JrWYFpS3bTz71OpKL9x+3ch/RoL/Vb9Zc3e7A3HRYIsj
DuD389uRYJO9WdicGjJGCHiLtH1N7RDi9pitpiEVKLJH910vkQAtjJMkxCAIZDeYI5nUhanve4dK
TjJwZrGIvdC5sI4/M4TmJnkvnkiKnwxtT5wZShvZdPEtfsJLi5kzs8/cIT81rcgmIkL2UM33RqBr
pwoS2n2UPJ5458xzB5Zra1IG+/qpn+mV9uyrX4eDA6GQGnBuUb8D58oZERtnceGlnuk59qnZfwYt
qLU4NnzHJ9WmfQyDAMI2jpQVgJGfekSFyS+7zfduZDY9uJ2k/lbgAzPGx5Jjsyndh9qFwXVm6rFn
E4NpcA7TZdLfu6SbB3m7sZIpWWuF96hlSPi+dwOz+aHR9eKU/EXAEIE16M8CZGTmfZdayYUGPn0X
rvE/d+FWNechgiQO8eAEb0FCdlNMyLcGrzS/YD/+9EnRxuwmxhz3v2gi/dg4H9KiujlsOemHPfmd
9RHXn01zrvRAVQegdpAWkM4QLM3gZ0LQ3dev4Nyvn81zXmZpHtMHGJq01Rbw/KitJoLj/gSRT+BE
D1838+kUwtA9jf1/BsUpHiSzdV6EpMJGEtOjb1/yXJ679Gzx0krignL0EMc4q1/N1H0lpDW40H8+
nSr42ad+9c/P7iWhbH4JXYNz1GJdK3nXOgDa/SFtL+wYz7Vwei//tJBFQgYIFo0joY/LvHCOpYPP
dryEuzl3+flk1ORtApLMOLrCbkjqsP/oZIpvqBp4Fx7Rucc/m4QIvzAILK2so2ZNFO2cipgVAsQ/
vtdvZtNQXVhUjbtWHvque2Q3+OSn4bfWPrzc2cCl1teQVw7PCFd8hpDILW/M7lLPOfW+//myc/HZ
qIWT1pnJhGbQIeCmd6/cGIAEZzXNddoVCzO84As9M3znCIyCw54sMHrvAFVm6bvadjJCcuLcBWz9
r9/AmRbmJIwyTrBb6Lp3sMHiEOZNcuCD8B/L8BLBxjg9kk8e1RyG0QnB5R0iGUNOaVpIZWNrLQfS
0GrehuFrqN1klK2iNHY2p0p+uAig3Hx9d2fGx5yMAPJORGTfTMfetQgjeypagR75+euLnxkaYtbB
EmbpxhGJfyAI5qZ01Lppv+WXd9kc/R9nZ7IkJw5F0S8iAiRAsCVnqHly2RvCZbdBzIhR+vq+6VW1
ukgicpsLlAjpaXjvnvvfsGEP4+zzifmhRPq3Rheh5vp7i5tH2IrZKzN7qW+0pQEm1LNQHYQhRd0l
2Pn2zq1DK1ygNzDFu6qHdEG+S314hEDPjjSN2kKZhNJAB3j2yw//C1j9YmDpanyWuo4yc5lBDYQs
pgdQ1W0C9+gggx/DjTOAKoHEGYV7NLhP+CMuwAPQ+wapHatdOlrQrxEGR0IDheFZBpckFBaUd9Lv
7EhUKDfqCSy+ZDm8esKR24zA82002ipIeWIEI2pXj45jqk0B76etM9juFs4t+V0LG81jzWP/Rz4k
IPTyrsSe+vIbW3/pRl+9srZgwRbWxHSFUadqUNaHwvzhfhol0uxgbLKqHGHF55O7yREzdotSfcvH
sY+MoYj3qHiir7WyywMSK+2HP9nwC6KTAKKYEYBn7P4GdVzxIRtHcQPQQZoHVSLdR5/WcdCSqgtr
j8JJynWHw8TmEgXsjX0aGS6Kgkxw/1jn0/gCsVEOzwjDfITnHNlZven+YxMV35lNVu6t8WyNrVBM
4dc1PbS5hYpdJceoIgJlOx2iDwXWCU7pabOxPfjlmDHKixl8DuBCgmRUNKNGApzJwTgbY8YH2k8M
xnNdFsZ46gHWK/MpK9yXPrPORdHM3yICgAeKFOnWTmb7J51nbB7yzG4OkGLF7wRI+IilpvNqxUVx
PxcerEenRt5Z1BRHa3DTGwWngAKG2y091LAme56UJe6m7GyqjEwYjPKs+RvY9Pa7kfvizk3SAgyQ
2qiOXirzTTq48I2qIMogsnXuDH+on1jRI2fctL168WxbYS8pTJDJFakOcUvVky25CEkLrU1pxSRk
svgw2gYJc9C6mjtCDUhb4MT6RiASuXWrpsClHTKbu2HsUiQnrSKwShSYFQT+kV1sZFsD2bpbVht+
h6PX5O87+KGdHeLKDeTIxnY2ZpDuoU/fohYlh0Pg2bDCmJPySDOrAfwzy7ZIHQpIeOJiazgYPtQq
AHSFlzKKRaV/6gf4QcrBb6K+R62wX9bWxoEu986oYvMGdNA3HhsgqUNEglIcBptHGJm2AczEvVCy
AYZ/qkH1atHRNb3qwrKmAy7SKu1af7T80FNQpIA6xk24WJt3SbayMi8Ef51vkRhwJMS2yAt9BdNi
Ih5d4a9caS0EZqJtuVKuqpp4WDA5tEwBd2FU4MNRsILo43IcWfrv2q6LssrqUM+pIpS/9QenMeS+
FTa/5sqMWURbFk1lmLOyGY3SkiUHlEnCbWNEkeWYqbU9xdLX1ZZHGVvVYKOyOHL9XZPaAepnj0bZ
fJ+ybO1oufQRtNXRSSxUP8ETLUS+cYuyDJQP0zcDksGVWL7wCjrZArk26GtIk8FpsDkVvf3CHQMm
N64L2SlsFi9/6IVdqg646GB/KqBIkRGDTeODSyafoOo8pmAMqH6bwU3yTcSV840XEzBll9tc6Did
dOHaAzZc0GZGahw5SKvlDhqeEm7GVrrSwlLXnX//dKZCgK+QZU3BCjc5KqxRbNA8Q4Kzsfx0d907
nN/tUwuoWU58NQLsn9i0PThlZu0AslBHQ8Fg5HITSy+hTXI+VlaLSYdJTtnGnOMQBag/k1Te9cAf
by+3sTDP/2bUP72GhFVUP0qQzydUoKOex/rwLbZysF24evkr+P30bGjJOouhfBSpPJgn8/eSiQAl
t9g03IMbfWUnafNcGVA52AbGkoue32EEjTeek0F6kkBCVZpdvPK9v7yiZKAi/Pd7jyxVqCEceYQa
vxvwynPozrYKxs6UP5KSv2a+EQdwWF2DVy50no60G4U/1yiMhTcBAf2vuqVDtRf8tkXhjH8lKlYn
2zlOMedlZXkhseoP2ytuOx/ynxLE9CC3KWo9XbnJqqsoQ8zS2Xa2zL2UGjmGGnzXRjnvQW6EP+HL
5YG8EFN0jkmKoi+WdIaMuH8XF6fEflLFw+VHL8xDHVoCbXLhuJ3HkL2dkDh6pg3u4+ktBG2Xn7/0
17V5nijRoHTeZSFh3gNO1XCU87a4T1g5YS09XlvKmVXFHgpmWVi47EfiTW81Z/cKVfgrM3Dp+eS/
M6MfiLChbAYCmMEgs066u4KSV245awDGpQa0Kc6rxnAhlMAUd9SdFEVkxsWHRcnKBcDXCUkMTG1q
Ew866Vp4EkW1YHAOPMpLM36vbdeGWB8+j77bxAe3JQK2mjnZZsnsrHyar0eWqfNefA7qQld3OJjZ
v2T32sAFsycn7lwVgE0d+OICAqDqBjEkA0pqKiJaPCv3Xo1nJ91/Lo/dr9cP09dOmwkzzUzEMZDd
NAvh9YE6iu6qGY37n/+OqxK2SMpqKAvhhJQFRcOB0+vLb53ZrGDPlnr/PN4+rU8VTEsFCrUZwJ4Q
LxrfaxPO2PHNkK8kzZaer81rC7CJODMnhPDmToF4pWIb134Rg+bscucvNaDNbMrTLid2VkUivykL
0NjJt8aD1qd9vu752szOej/Dqa3yQgZvU0E/pAOhk/1ht+X2cgNfsz+YqXNd6tkS2Uh4heEz3yd5
escTAD2a5h6ln/D2NV4SRBcYV5Yn2KHLzWC038XQr5zPvo4rps51IXCpGGASLaOZ/eLIaCECyHSt
pG0hqpg6zKUzZtQQQbYadUX+aEjr1A6PzHvvaXFDsgS+pPuJQJC4dgm/MBZ0kAuInJ5P+9kLafs4
mr+h7YVdLfAI1504Tb2Ss+dQR9l5w0LVK4GSfDiEwkeu3uKKwF6ZLwvfQ6/iBFXCgohD1FHL3Xvi
0p9+3d50tvPr8mD7S4z9/82YqXsUqaF2ZIxKkwgOe5DAmhnEDQ2u4rxqglSSVX4RtK1lbWeQ+O5U
ak99YA4ze2bSMr/5poe0j1e559pv295D2wnNtAR3fVf3Fu0PLJurnymXqFZkc20EPK6y29hjyQ4W
4dlu9jv23YcbwE2He6TD5DH/T2MT8Q+uQ0AlgI8LaBJ0/NWjwGoHWx//Jo0LE3eDJluZzV/vKE29
WBTys9qLE8+KwGc4jT2cYRUtD7Dn+9H1OBMDYLASlpa+oxaWZFFigA+TjJLm7DnZbjqr2rTk4/Jn
XHq6FpRMVEX7TefKaIofhuLOt9959X750UtzSNtoNDbun3Gpgo1A/d2y0q1w5lMhb3m2Bii0/lJC
vxqD2l4D/hxuZ2YpC0sJ7kFmVd3W9Tu5pWVP72ZT2pC6D8lOtRYsyw03riNPwro0GwbnaNJKHXKW
0vcMVoSw/oFSabRyEsA5FKokVN7jRm20cM0x5NtMnIu3uAOYSo9y3aADJPgeVjpgiExVDLzT7Ea2
aDjqSWzIl2bUnKeMVzedC8oKFX78omJvvC9l2x5BiOpfhoHFT5J08F/JPGfX+7AKLZvaP3CcwXYm
6JEbdyQTkCTAYsKW8CNmpMetVJWdFLTbgRS+h1lgTbs+qfKogMvgXopuePVrQ+1y0lWoZGX5PoXK
YQNpjXwDpyWFlh2MB4hzEkjuBtQ5YLdxcmOWn4ykxFNFxfK7DMDdb6AFJR+98jIflf2O/0+fW/nJ
hs73MJb4+z1l0NNDHZrueW2Pe8LKeTOlqngzMzXuy2EwIWlzq5tBWBCEidx8gdQ02TJoSYFxJd1T
An95wBsgByomUX0bXP+PYcHImRi4ZzfAgMTOEHrbtFTV0aUWAxxqMiPbrugGZOPyBG2H+41DR/uz
jc30jXmjsx0zUJt8ad6nRY2CnbnI94UzkOPQZf+0HvIHRTqVx8r25xPQEeDxUK96yAmXR171cis6
au1MFP8897LH97YkHJQ5FJE7u0SUvjwrFiacXmgMF3N3hMtuGRkKcXMD0bexoYYCB6VSjfV4uZG/
l6JfTAy9sNiazumW+jyt5z7bg2WQBi0Dwg3Ug/wNXrfJH3hh/uML97zFhHlp6xUULp3wcKpzBj/e
prePsnH9MIYu/M5JGoD7nZRvOYx6f0ML30HUWkBQ55XywZEcvoteDFCUByvdbiz86/asf5Myn7aU
7UhRveE5Xmjm8Ccm7yMByWEiweVOWohPuuUEWCwOAAc4ycWN0Zw1/O34qLK0/dnAmRd1LSKtNle1
pN+NZ17FXYyoLuJ1R6JKOEBAYya7r8yt6j+MAftzVUN6uXeRtCMUOr2MhuauQy3++RLK+5F6b5cf
vzR2zz35+XtMQjB3ykQ0wfY8zeOHZBRvedLuLz9+4YOwc7OfHj8yU+X96OPyNCEyaK2mRc39/Nxk
dr3rW6de+RpLb6EdJJChc+yqxCELEtHAhVf0yOGFvMbvPz/lq5mnLdd974qGORU2qlTsW+ik54L/
vq5/tLXaAJEcvpAdbCCVwDz4SBO6hdJqMzh8e7mFpW22XuDdpVmBpwG+UAnWbxsEjr2DAiyoftAO
BwMlKGZIf1CBD7pxZ6V7C0Lqlcj49fHF9fSbAwYNcmXHfhc5Q4msLwzv6hIoQuDPIFzIfs/c39c+
QmZZ7tPCPozMV+B7GN0148Jl+vVBVzDUYMqqwJ2XSo6pwa1ta6TmxzTAEPSamIM2znmDT0O88nt4
l2RdHzleBeaf3z13TfdyxhqNc7OSDvpyZ4o2tEuEQvpzqeypjrLixyCRckS6En6Tm6wxAix9K731
5ThHK1osiIFpMT2omaO+zHbItB5Lx3++PAq/nKB4tBYHmg6kFjD/6mji9A1O3YApDu+87HeXH7/0
z8+/f/oGUF5Q0Tb+GE2pyW/i2TWOszNdZw3CdDPmvLDKqhoFPCoFezBlXUKEDv2cAw3u5b//N6/z
vwiD7tHCQIb0O7zAeQ9oHQXKZlbDXS0d0OqAkwyJmsQNjCYh+WaqhMc3RPMTTn/7zKxQ8k7JEFBw
ob7lnjKjGX1x6AFfukfuWa7cwn0dQ1ymO2p2CvoZWAHj/03bptsiHdw/u/W+u+m7fZ3eJNbKCFwY
JvpyMeQcgRvZ0BBq6IAXZKP6PkiwrbvczwvTSJcBlbOdTC0IOGHfpLusc1CoUR18bHUK+WSJQq58
zqW3oP8djSYc1bHNTETIqP/mAEIKGxwAKJy1lNQ5snwxWpg2WoYEClmQ4tqwl2CFBwApGQ9SNsYf
Tii07I4FiA8O2HW8RwmO+HO57xZeSvfbah0rsVOTVGHX9+mDxGkgZHAfPbWdkitRbqEJ/a5LejIB
y3NGvQF57Olrz94NemX80U6VYF84MyTgQzQDG2ka8xGMlO3q1c9C+NFvsgaTOZR7jR+W4qER5TYZ
vN3lXl/41PqlFYWoHxXgCD0sfWrLHi4pOeqMVECTe88T24qTlanxt7Lgi0GlX1/ZvbT8rDf6aNh0
u+aUPyXR+GJtofrfp3twjbfTvj75Yfdi33iROGBzvb38igtfXb/UKnICPhgqKCM2+QDm9YeJil3c
piuDaunbnJv9tDQMVdahMBzL8yxuy/SNyF+X//bSc8+/f3puIQCr8bK4j/qJv5UgTHljsnLtuvRo
LX5AalQ21AKEaUisk3WucBpRwXj5b3+5IYfSRYsdDdB9pkOsPqraRw+rmfvRxqecrnT20rfU7ofG
uOzn2sU/J2IPSzvcHiab2F85AS/NBW0OT4qA52TPPVy2ZbPNOpnvUof8VimhN8mYOL9p3VU74Gno
yu51oa/0cz0xXGWVHla9Ru6Z2oMHM6U7UFEvf4mFvtLP8wRYJfCWULPnu2rbyQMVNcDtb5cfvvTX
tQ3jSGCNaBFsKBKQugKjqF+sOHlpunw/TelaZcHCONVPFi2XtdmVFjvV8DOLxX2Wfrvu32tfWhZ9
J3rHbsNh5BuMqaAo7A1CnvJXumeh73XFqOhAYCprkIMLcWrVqypBgWvWAtpCt+hK0WEkruP7pA27
ob0HwfNFuPXT5Y5ZmAK6MlQWsOKyCvxvAFiiM5w4nvxyU4/+HlzVU5vPz72driTdFzZLuih0TBtu
ogBYhCkDAhjlm+C3BhQ0klFhMK0ZPi91lhaeszQzKqWAcBVD+p1l+YlNyVXlZyCln9v8FKKbxnQH
u7HwlVVnHVMf2CY/S7otE5zvLn+QpU76X6imSZalHXaUDLh2s/IeDN96sCz3ph+nvejEWtxe6ict
blvT3NYEPBmUSg5HuMKbATDpaw7iS9NBC9t24eYxTsrsJIC5b2TxGgvx4bvJNWkrfAdtOk/unINM
p9gJ5Kd2/OAKyLXk+fIH+Dv0v9i36PJQw+QJCg9sFPu6tDpW7eQdW0XAtqKzGPK9tCcCXLnk3qZB
SccvC2zFXZLG002P1NYPE9gg+IXVhRFUWQa5teOZjy2sAVDvXIHpDbLMo12C8OzlRv3LATQ5QaKg
QTV6CzMXuDh2M67F64Sj9hjM3SDzXIgMRdGIW8psuaHKqo65RSBDFcBTH6fO5P/YNseNRG1n73XK
sykYKqAPgnYuwcpzlH+USIEceCxsFbiZ9F+sfJK/mD8DPwzCFWRonuWe3NrJD/ABgeKkAX76tUxs
ta3cMxgPGvvnCfzLh8SUgLuCTrl1k1JscgY8Pm06BZx0239P0uys1409uBYXDmq2Rde8guafbu3O
gnMDCkEi23LtlXiyMMh0KRFtRmGbrWpCNTkH2Azkm2FQTTDnnljZ2yxER12Da8myNWrkWcKadvmm
5EAnu05yqzr5Bir1dzWqmzITK5u0hZmvK3JjrwQZ2DG7kE92FxjEuC9KlQeG1d6UDFT7plxJFi5d
Duha3FHmpqqanp3KYsZxOB5d/gGHJXKcXOE+NgLokoEVZZg5zfxYlud6Zw+i8igpbXmaa6cCgwr5
oH02ieIw5gIerXBW2AD0MK38xYXgpMt57TJRRTHKM2iMYMwm4Bo3TeodL0/xpZ7Wwjiei1NuQ5vQ
l7hUI/HoPZRgx4GPZLYNKOR9aR5L212TDS01p4V0l51ZWEixwBQ7aXaYmcULqegcIh2pnnqTVY/p
OIu1MbvUmhbXkTgsEgAms9CDdztuX38gQY7r6y59miFcRrEYxBSXu3HpI2lBvlegwqNAoQzdBE73
aTzMN0ACrg2BpffQYnwLrbiUld2EbWIiz0QFP1SxrD+aQvbvZQ1K+ug35srcW3gVXSkrRgqIEACP
oVc0cNiAUc0GRT5qZdu/FKjO4eXTtoHaXe5QMMdDz8x3HU9OimanDgfvy99h6fHnHvz0eNze9ShF
crKw9KV7P9cT/TM6YL0zk3krBXtLTZxPBZ+ayNNUVWYNrymIj/iB9cSIINgaDm5C2Oa6tzg3/akJ
7supEq5bgOpL4AwwTwSmM3Xm3XlYWlZWjKXPfP79Uxsg76Pk3h3LEGy+agdug9hlzFjL4C09XZsP
UwxsVwd434m1hG84IIW7ZiL1yp5n4QCmi04HjKDRwdVDiIqsoKr2riOCyUbxwMogXXi+LjnF5qMQ
sQD40nQACb4hY7eRIBPW08oJaen52iRA9nQa0ALM5AxQpYJcKvHNxUQ7YG9Q3cDlJJ12l0fSQuTQ
5aVd0/iGsnBcgidsiE3NQ4xicXsUp7yfD1Zcr9V/LUwKen7TT6NpKOMh621c/sqKNYeslPbOH7m1
pxzGBJdfZakJbVL0U0vZRIo+NLBtK3BxXU07P4G5sawFeb/cxl+vzi82vFSbFd00ElSKuzh1l95+
5pBRWi2yt8CGq/YIGAvMZh4Etrsue4ULxtMUqz0fngco6i7/gaXvpa2PKIea6DzhVJXVefFRV7K/
j4GE3DpG1m9Tv3XfvBomBCutLY1DbX0EMlO5VTyh9kvC9QXEejOlj04T79yp2l9+IR8D4KsO1QKB
l4/xNHq0DWVbBC5yGxPvYb/Z/c4z78Hxe2ycxj9tYr9dbm4h7lBtpbQAlS3NAdkBV6bVHW3c9All
297T5acv9JeuFi5npGkGhObQFMN9y0Dyt+okqmoL6aI0WVvDFrpMVw1bpuJdnDtV6GRxshtlae2E
I4xgAgEYZNW+vRvhCQmXKoaqqanP/JVVx1p6PW3xHM2ht2wIOUPc9c33qvNGuAJlI/iozkhmIFnj
8rlIreFualFdX/KxvuVxmvw20sFjm86E2PiQJbx47I16+omtO3RCSAa7a4vKAmiT6XUhwMl2HKaq
dTjXZHyvEzgFOBBQJ5D3KBgj9gTFCa45uiHcM6Y7wxTV1rR7b48RUD16Big1MIKaVhaJc7D+/8h2
9bRxXCkorOPYCid/OHHq3g2J8ULzHv7b8aaZ3NtUGldpsVymazlLmJv4wNMmodOe2jZKxbdsLCBV
/3HduNaiHhdmI3GPBkwdm3e2ehnn9GDJ18T6uPz8hVn5txzx0+ogegZ3zgkw5Dn/4ZgA/MOK7fKT
FxYFXcrZOokgdBrrkPN4ZzRiNzqweyjJ9vLjl/64Fr2QJfZtlcZl2MCG4DYbM+MIJO/a9dxCsCda
sGoyNwEesE1Ct/4NiPzW8Iuj6R0oUOlV/nD5DRY6SFdxNq6AC9mAT2thmuQp2wA7xc0rLwF1+Wbl
5cxNJ6iqxZTtUZYYIF+AKP983X/X4lFLS9G12WSGKlE/CtiXBYCwHmC+tFYasNQ550D4aVzawDED
PM1IWFL3UGZZ4Cj3MIg1quHC99VNx23U+hggD7eRGDfyFtaxHBhuYPTH3XX9o03bWPkEfhSgZ7us
3PDYASnCBJVAXDf4dXGmB3gsB66+jRSGjqrjbeqlVz5a23jkmWEY+YStlWOhZHRM4Co2KrlyOliY
tH8xL5++qlcp4CKFaiKwC+Cd0sDvco3ctvRFtRk7qFmhjIc24JXfN1RtjGQP3Zz708bl1OVv+ndi
/n9ZgSjlv2OyAp5t6jzkDXFjKOC7l1vJcaZ2DT42fFob9FPLHhzIAeC5JXh+WysynvLJn56kDd+k
bS8ZSuvT0oD1ISqbPXeofttWIgOBusmg6l0zSLspXvm7X28ZKNP2q6CIJ9Jv5jls5+S1Y2nUNs0z
btPvZrt6vNwjX/c51QsyuAKhsJ3JgPIY+6OU9FA2aR14Vs2DuoDng6ziqxKsVE+59WZKDINBI5W5
7SPoCce8p9h+xyuh+Ot9HWXa4AFY3S4Ns02jAsYwRR+HHs0fJpzD6jZ/5KgKqxJxaGP35+V++zq4
UT0NV6CcXQlgvyF4tX9OsLKaTK8IzL5bOz18vQGieiqumCdcAuewSgV96pSOGdSXJHkyyw62mvlr
NZo3hTCuI3lSPTk3Mgd5aXOQoXCN/ZQWkQ+TYjgm7i931tK7aCsBHQT8lloJY9OifZrG/N7OjTe8
HuAzOVw3wfY026fLTS19l/Pvn8ITHZCh6Np6DkXhvMFwpED+j38HuGUtRbowJ/XMHFfShXmJMYak
nNgmiVsCk9gxHP351Uvm+bqZr+edYEUHH62KT2FbQxPuvFLIC4up2BAkVi531MLE15NP6Qj/FJ4U
MvRFA5poyHDKbppkNw+/uIiPlxtZKKKlel6jTgfeZKZoIt/7OfDHhj9AhHPWyAWWifsLWyHbUIS1
Becb98OkfGWRWhgFeoajal24k8GxNzKsOWAsbKq7cpU6ufRwbTRLoCeszq/mkNSQ4iQ3jTFuqqLe
rXTZ0uPPv38awRAx0MFJaBX18Jnct9zLwzaFXK304eYlPGr9GQzQqDZKZh5SKjh4zSjdla65LSUh
7z2kfCdKa0AxWWu/E9uGudflv7YwZOzz9P70z5AwVDxTkKQSZO6rut9Rs34UtHkx4eIHU6Ffl5v5
eodBdSqj8g2szW3RRm01Pyra3rhSrqx2C4HI1j4dh+VdM1tyiPyqb4IYRfFBMqS/Sn/cVg0fYfZm
3+YVf7nuRbQvacY2yb0eAthmhCcbt3ZpV3+7/OiFKKSrReKEeU0FGVg0UxpxFA4TmNi1ebqHsfDK
FfZSE9rmQ/SwP+rrZoicTD5PhXXfEbJP2+JP5RnfL7/FwlDX86ppHbe+XyZT5M8C9ny0kjs4spr7
KTevK0ijznmQfRqzBhyeCKCDmE1iglOrUMnWKGxvf/kFFgjPVCfQ+rPPCtA7mnPx8hb6tYd65thp
zHC6tXFoABewnMHfEhvpDuHUpe0Grs3QPDsbCEIBIks2DGhK7DQ3JqMrf2phJ6QTa+O+c23Y5+E/
2f0Ozm0b0Kfvpqnc+47cVWP/KIcpUO7KxfHCbNX5tWSGOkvRuYrMor1HRe1z0kOReLl7l6ardkFg
l6maRqsrIw/3T2Dlwyjvp21DoebfOH3InWZlqC+1o+0dpWH1BXTCbYRqyyxIY8DZ4MwK/ygoTBoV
JNm0sgdemFN66iOtJc3SpoExa97WfzxWe3d9wvt7u4YdRTkYa9jfhY+iMze9gSowG7wq8vMcRbGw
/gOdcA2supDVp3rao2cjNKMwm4yg5IxB+hclvKVND2bPU3rHgNMLYt81tgLinK3sMzhXZ8Z+yNtk
57u1PBqxWWxrVZcbUOz8m7ws7Ds7tbvt5UGzEFT0ZEmCQnm7G9QQ/S0VAFzzVZbwvz2f2S43sPQR
tbA+NHB9rRLMeavNnZ8GhGJHh5fuH9wXZFuiyrXy34XlVs+WVCiyTH3cQERIuW7NpvkNtFoepMX4
m1jGsBGe+3L5hZZGixbpEzNhhVHWMmRQbmzinu2BG13TNS59DvLfAGzDtBicsaSOBHzJigcOW9NO
zbvL/3zp4VqAcIrcH6nCw82i39LsCe5b+/Yq7ZwLTO1//7krG1XacEIKJ8t8RPku7rCgi73qj+u5
jsZSMZsHRE0qrPq3nxfpNyrNjgcynbzrgo2e6eCz249CYvzYDftTpRwlX/nwYODCMmjj8p/LL7Iw
SMn590/rq5VQYqf+5IY8fYevZfejqpOgKaKuv+5cr2clhE8zIiyzi+a4cODmRm0H6AbTJFBJs2wv
Qdk5UMOHRK+gSGDuWpS1rewWF+aFnhfwaj5zFOpAz0+Rg3DpEZXJPy9329Kjz79/6rYZl4ttn1IT
7OD0TvXyKQFt7LpHa7OZdKjjy0qhQjgRhpBMHp15Ld+99K+1uUzjFHZKMK4OnTLGAXhE3Sjw8v32
8h9fmMxEm8xFl3UWxbYotNpJvHa1U8D6Wrrg8jr0eF0T2pQ2ZU+6LkOd8TxW31plHGuDHNuUrDx+
YWXQ0wFuhUia104akQGer8OPorrL8mnTNGsyx6UGzhuYT8MmzuBbSKQ5hzEXW9AGAuQeANOFpyvK
Li930cKE/rvof2oi4U5mWwO2Vq3/nHAOS1EjEB1KqM2bsWArcXvpPc6/f26kpZzXad5GfpFVd+6c
QnZRKthwx/MjKZCoufwu5275/20v5PlaMwxaM8NTc2gP5riVFdjCE69Q8mNZPxrTRtZcvtfOuBJv
l1rT5rRdMzgtOGUTZZa1gb+mRPEMx70y/NCp2ivqRe60EhSXPpI2xyvHnGBmjdxHbQFaCCmbZNPT
PJT3PvwzDWGvGYR9DW93qY55TPKc4ziBBXYYgPfbJgZI8b2oqh0YzXJbe2YLA6mK3rTdmG4a1JPf
D01V/S57p1i5ylnqVS0q5BmQ8CM1sAtKyR50k6A+D8g03cy1darVjRqHlfiz1JIWHDxCpjpNQTxG
5Q4KVM0AdriTRR9iiVpKVQSTLFfm2F+U7xcDU09DYA/nw64V3eo+iht+7AJ3s++CU7aNv8N3sd3S
RxWy0DhUu+c0PDpZkH+bVwoQF6Ls/7iQ8SjyCYq/KM74jJkNBt5czmAz584afHlhmdBhkIq7hUUZ
uN55xpET+eMaa5qFhbihgyC9FNIgwFTqaK6+j75xR/suGPIfk2y/XY4YSw1oEWPgpd+3KR8iKQZ2
KCdjemm53+ysfEiPvB6ugkvAHVqLFeU0chyAWitKim9k+DGz9OBUJBjFdTZF1NQihCyLPHV64YfJ
FFdR63gH5Ee2sLaGNc5swt9J2CuxfGHamNqmoEW1v4LMgIbM4RkquZp026j8jxubL0Y3hsaIQmcT
4KWVnfPSF9LiAcdRvS+7mEKiBBILdsyeeyLK3hGRXbeB0sEPoEK2cQz1QoSTL70tkTvY1MKpVlaJ
rycH0bkOEDvDERXn4Mie6IvNykdVkJVQ+fWqQHScQ9Zy2vWyMyOnGtUWtzxAn3u5GQwSvo61XeQ7
UbJVX97z9/1/DCN6hY6YCs9SRRuHPvkFqcjOpf1LLPNjWr6XMQPCyT/4RXxbUv5gt/3Ozuar6mmI
znoANAAZHjaLKObVPuZDHXA2PCAB88vp2coZ/+soSXTog1nMNRezMDE/y5PpJdu6N0PfMleG2NLj
temv4FjvYyCoCIjCoCF3DQzfRr6WOlx6ujb3G8CQBoN0NGy89C1JBmfDh+qNTsnaSukvfHptyjuG
3duZ56FUCuXrI3uPsw/4uAVAf0NNIlB0aG1BldpeDslLo1qb8GKGTg1xnoYDo13Qs3gzArlX5cUf
4OIORrGqwVlqSFv/x7mo+u7sNAW7hgcO5hK1Muha5/ipHc3dGW2yEsIWQoCuuTcTcLOnGWqoNhOH
zEKBAUmOV3WWLrpvSyglYIVeRar4ESf0VOW3soUDhHycRbESwb4O+ESX26eDyhICjwLkHchW9OWm
AwLcGpugaCG0z8ygK7yVnlqgdxBdYS+x3JuVNZqRkfLXmRb8pmuLf3qn3Y3JeGxa0OWb4uTL4cg5
OVzuw69XGKKjJDk8KyYDZmYhHIm+C9NJjtxLwdel3R7Iz7VBsJAaJTqyUbk5d2SbkzDu5X1LJ7hP
ju64nYmZbQrJ3ZcEzvQB6ZzmI+HpnAYU570OiLTWtNaWuoUh72mRIgWI2nUySlCT2m7Lsjb3dIhf
YA5z6uP60U2L6cpxqUUMXPH61LO7OioyUW8LPicvXqzoXdt3/FQ1/3J2JU2Wqkz0FxkBKghb9Y41
Dz28tzF6dJ4V0V//ndurenR5/aJWHV0LuUBmApknz6HgbciZ3tjANQM1Isaio3KBcgyIwcArvO+K
IgnFzHnQSEDF8PC0AsKhPVVWm/fSlZS4LYzYgUyei/cJjt4UKlogNhx346d4h3bEsFR+/FOkfnNf
P+r7YodW8I1H4Iqdmj3+cRSzRKOn4aw7bwFDGef2Z+7lAoK7CvwFceRuAbPWbPWvhv9iyAt3hp1Y
0OI7x4omR+WMxdPsOe6DyFT34uiW3TUeUuA+WCy9V2CIyWcwWRaPoybVxgXn/YNNmi5T5W7aECrJ
OYdcVTAnwEaUNiSAFhtaNtedf20IwyNoXLfco4tznlCH/icZCF4xjKsbO8nVr48NYfiClQ/QgAU/
xtmdop9gcL9lTQttxoHsr3//faeWwjB/8GXGpI6X/ibyWFDQLwCr+LYFqEDyHUjtjXV63/ikafAp
qSPQqiOBWbi2L7p7e2qhSw8u5K8fmoRp3KpsO9YoQs5D7z5nQv2cU+870Kr7pZdPYIfYsKiVaZiG
DUDDaBGiMqhvPlSZfZgpBIDHbgcy3d3HJnLZpTeprqazud1kaMKsuno/MWvnoU2jHp5qQNJ664Or
dZnem0GqohgTCiZYCEo8CfZiNS1aoguIcUCLatgCxK7Y1V8MV7Jo2ypCNo1a3zgIFZLmhbpfa3B4
t8WyEbrXxjAuxsQCPXRVYYy8/FK2t934y1ssX6Y/JQher2/I+7cvaYIqZVYJKpbGPSuXv9ROesjd
fKNpYe3XG54d92mR2gXX57HCTWj42cwACPEmFL0KUDTdWKO1CRj+bVukJ6C6TFD04v0e8Fs3hDzZ
Ju/82iSMoww4QHT/9zNBO6zX8V1UowKuIgkNwmiZHvpoLn6zpK8OXoUDO0Ni9TjPJbstplG/zlYp
oYiHflaOl6/vgc89rCzFjrlW8bcJl6rdUln0lKF+89Sn0Jhuh8Y6igIsR35f5SCSHBWEQzyWQCwh
F4d8Keiegukg5C63doNDeWgX1Hucusje1aLNjo2X7gZW/ZgTqfesEPEjGmA18gKSA1SCv2YHCJWX
X9GrTA6ZPaigHQpa+0uroxtXTfEXInrw/raShuNYLHsgFaPQ88gc0gVylTJq+XMFiuEvNuHotnSA
p2qnyQnSIWsPlIhs56VUnJpCIMdsL32DsgW1dhCnG+4s0jh3EZBAG9Fk5XgyYad20onG84ALnNzX
5SL3Rh5kln4sppuQ0xh5eFFPKF9QCwrKhdWMO8gNLv6SEXbmA5++f8gDTbRpM7V5H7VVelNH6Y01
eZDB22KbXFsfIxCyfi6HtAEsN1IueLDdA+2LwBrj8PovX/ENfhn2TZytIW0meYSScFTZN13kOAGM
ivlDKWqfI9OxL5Nhq+lzxc1NoGnvcCuJ7CK9Sal86DzySDYj+dqnjUsOaVB0jtGrejOCDw+kSlVQ
KTfesKKVN5vkRhQUEFmNixiEdU0yhWlWDrd1PLuBzOXe6+lpGYp7no6/M5q0IUXA3HCN95MSkhth
cSGDQJtSD4WXxfIOaqTdswO9zqdmjNVN0SDWWHZth7Wax1On5VY/4ZrFmeESjQTlkgANOmr7uXfG
r6KLbgrAQa5b3MrnTZiuzmQl0LLIztOQvA6peobo4k9XbXUYvP9UkiY+V0V50ubjgMPQs9WLSDj6
sKDU8OB0IPNsnRhkEUkFyhjibAHn/+D9/84bShObSzqSi0hiRrkSI7hOkzJUqnb3tYsGSDUBA9yj
Ge8gp6I45qMsguLy6EXnbvsvSVLn2QYXcBBZyMdxHYFEnXrVA7RsvSPKGNnDoNHyjaeJvmc5IvEw
zjqwsmh5qC3enDo0HweLlzRHocv4WZYdOUbeXD+gCVncunhIASPBhG9Btf5OlhR91q3Ob5VW3X5p
xmkvUiE/QR6iDMZeql2BXvNDGnfMr8qZgXGhGoJ+KnjQpdBED2KVuoBG4UHoCdEjaFD3BdxpU9in
yFhYXHih2xIWMmdK9+4wjTeZVUb+DBEEX7nlcJKxOwYyATwwmtrqEwDh3Zdoot6xrkgSKogX7aHj
qENbut2+Ah9NuIwQWQHT3LzhVWvebFK49F63VGhCsYHTj14HjAONAUAcx175UzTfl3n02aqd0ygj
5GLa/vN1s18JtCYti+c1qMaBnRhsqu4jMOT3U58X/ujxMWwIHtEF3SpWrZQ4pYkQbSCWpbNk5met
23CwDq5XX3iSAtX1+xSy0RKqCHbiPRalCoc+3+CduRxI73mBEYK7WUprxj3h3OfzGIilVQHL5GNP
6xdl91v9TmujGKHYWlQDIoqW3Oia7NLmO1Evy1z6Mu82gv3KSWKiP3VfzQ53G3KTQAz7dpBpduck
lrVx3K79fCO2pqIvC1JP9c1MoB2QRqd+Fj9tpr/Rkj1fN7SV+GrysSBL4kH1tiY3TfxNJLMvO5CK
A/bwsa9fwu6b+4LodDnaE5r86nT6zSEFLCGZO3kbj9e1335xnjdf73uvt5EMpOdm6byQkCx7FsMU
hS2IgjeqxSuHqgmYz+gg+6FGGRFtNTysoUKU+AypkXPvWdkU1MWnHPlRQijyT24uNzDFaxO7/P3N
xHJbJ9AOqAhYRFv7lrtRB83pYg5lbNMPrt3FoN8MgY7svhTQCD+PdnIfielBzMlO6/hwfeNX4pdJ
OSyh6hF3mV3d0LzKdZhaoghH0kB4XFT6kV6I3fC8mbaomFYcxYQqQshdFQ2PoVabd580RL6ZrU8g
WQwHd8MVVxzdBCxKiJnrZnYpqLpawJviV1agE/L6Yq2kF6WJVMQNpxt63NjOkDB/hmDfqz3o3cyp
dcS5nj07qYLOUN0M+0KpcS9Tx350Fk/gLpd2HzQ5I1I60+KNmYaMumbPU/utqH/p/Mf16a3ZgnEx
nUnLKyEuyVNaiUMpExZKB9257gAJIs6T9NWKuNxICq8NZoRM8CUliAEJIv7o7rL5C09fdAnhMPd1
Wxt5ZQwTxa6T3ol4WtLzMMXELwGaD7KcvXS0vy3LvNmlbfH9+tKtBAITx97YhDpd4aF7o+4DVnyN
PCsYqi0S2LV5XP7+JgZA8ofLnKFBfVZZ81y0F4Ss7Q7BqOLpru3iOkziYXy5PpWVm7YJSx9jSaDa
3tko39y15WPC6Sn3dgPa7gskcNQmRHBtUkbsnKGpZHFd2GcVPchpCdPqAeplvipzfyw20o1r22IE
z8QtoJ5UQI/HFeCgTLoxe/YaUYVWNW4h3FbijWPcjyY+UgayEftMwfT2wGNH7tBGsNUfuLZIhrej
K8hWFbfJWaO0mDUS5KrnOur3YwwaneLp+o6vBWXT7wtQyU05TjHB+vOQVycvhnBQmrenyWE/PzSG
Cb/2BDijq36iZ9b1rxK4esue90nj3Q423YjOKzthArBtXItLPtkoh1KrPo0iq+7ibCiPH5uAYa5x
zlXa1oqebUgha/qjLzXaQXN/mbfwAyvG+geD98bLF9RTrWSmyzkb0gOc2rdH6gvL2rgBr+yyyb4i
Wi6jQbPsZgExZZMnO4ob2OI0frlVL1obwTDWccpB/9+62Y24MGHaOdCP2i/z8f9gokXAe+cxYiKv
U15a0BiLIGaKZyShje+JPhDe76jcah1d2wTjWBoni2U61fONW7BiZ9vpE1pNbJ/NW0nxlfBqQq9b
NUFkJs0ZivbeUxNVJ+pZGmmC+MZx3R+Vm96isL5xKV6ZjMnLoi0vtrw0aW4qzVDLodZLCtR63Rb7
6z7xvl4ahyj7fw+mchlARt+Q4cY9RIf0qF/q8/Aw3dEjkByBF6hgCez9fMv3xRF82g/kWB3GI9/x
3fXx1+Z3McQ3HlPOkjTaQzG7Jf+C3TEj/2q1ce1eSyeYkOyGI8VOeseFlGkcFCOqOp6AKWvt7Tuy
xKCIBWwJYJKwrcZb8BJsYFZWgtgfRro3U+oViJGIaEEtkha3TUy+6BY1+Y8tl3FU5V0y8LIAdWSn
wTYxIzlFvuTe1iVlbTMM78+dviFg5a1utLbC0kmED52RT7UXbezI2soYpxRSAZOaOHofF9XaOwJF
aZ95eFN+bG0Mv0ez45TbJVRximTe9dP8AKWOzldgSrr+/ZXYaAKpG2tB5dOal5sB2q72CK1A8dA7
za5Fk9D1Ef7wRb0THE3A9Ky5UoLm4hzx5lWlTuRjx9kdbWPnl7RI/mUhsnsAV5kM5lG2uzGzgBaT
rQymwtZnsqCw37r1+Ei83KM+iizL0SoIf3LdRSt/sKovloMiwvWfu7YgRugAgXHMZO8sZ9IMYda6
+9L6BbbQY54lH4sOJga7VSK2Oa3IWS1FHMxagzxeOV/JsnxwgIsnvPHVVs1gZyyFd55Hr9rnrM+O
lFcZbF7XGxH8T7h5b1Mv3vBmjIyWltOWKbnpvjpf2/vlNT9P2S6v/fGr/tY/nOU/bumTDwFW5V9Y
bJZbcctS+xz3ZbpHS/Nronrho7z6u16sHx/beCNOxI0DquIYdF6gNApZn5xQFzymyNIuzNl4W66E
ImKEChrjTo4WKnK2Y+DUqN4xle6zut3Y9zXTNWIFQ4Of5bU9OacuBKhbdAb5HYuG/cIA9kkooRvY
3vcjnjAR2PUglmXG8XqeXUDTW5U9A522MYf3l0iYEOweir10XCiWCOQwQoG0hcQhurE3wt377xZh
Yq5j1fRWBaL4M+TAfEiqBjT72mdNkIz/CntLdvH9fUCZ/L++4ZLR4mDX5ufGhjRA8ROY8oBYD/38
87qlrq3R5e9vfG+2AXZsx4Wf7Wp+haDuLxtCx37cRhvOvbZIhm9PHWotudv1Ny5x7qPcOvQ1/9wO
4zFvQCcf1x9jR4QC+3/nked1LCuZ0XOXDfuKeUmAEuSnvrc21mltHoZH48o81VYce2c60KDqXjlQ
Yo4EghFMNpnqNxJfa6MYTl2naiG1toGmL9Df5Q1y1zTsperkS6IjtMpV2Vbnxtq+G/7ddQ7T6J13
z3HHE5/S4guz64PWHyxVCRNXreJkqB28xm6sEeRlPsRY8mln6V2958JneNVsbMzFkP4+PIQJsu5t
QpZOQ2/MLc7dFPL8Y95tAqsjrQZrgpjtjZv/bpOvE38Uw2vl02mrHLT2ww3PHmxO3FLV6MW3GPdd
T/3Tj/mGHf15LL63KoZbM96PEJvkgM/bBVjQQF40f/c4qz5nhWI3tUayDd3Cs7sEi/gZD6T9kSwl
ZOCa/tZ1mnGfZYI0YaPESyPs9l+WNsCSWhOkcX02RjwcdWaFQByWN03R9PvrsWgl1pmQFzLwOS0m
UB90Zb3vqjJI1Oept09u+fSxAS5u9ybYobOkaVWu+xuVyntQnaFdIs980PqdF3uLXm3FsUy5o2Hp
ajaAsu+ma+rzOI4gB+d31tR/KEUjTNBLThM7hRwLhfoCKUM6M/VjrIg4A8nd73nmVofrS7UyDbPE
MIKgL8lJgXhqCRTBe2x/JontVyxJNqqu72cJuJmEZZ1Y8mKa1FlHOHHsrym1AvwzxP9A+gcC9jK8
PpW1cQxfaCMJ6hpd92dFXbJrxPQ1GufnQYImawLJrYVqb7qwLW3Q992am0QhThLzcSF2d45dx3kY
lFWgoFw0H7pYggfjvxaseGLL2SLj2euZn0G4iaYPmeZhR7faid4/grhjHHRlB/7lPIrac8Kb5NAu
jv1CQWl8xLG0BLOtc790tPrn+ta8b2Voaf7vdGroKVF37Ab4X/boJcNdP8s9GhB+Xv/8+wEFnZ3/
/XxvQWyb9Gw852DWfAWxWBMujW3dz+0QHzm69zfeeSvTMJ1FE1WytODduRqy8TB3Th3GrpWGo1d7
G36/gozgZlku4TiyxwwCZ27h/kiaKJhacHOpCk0iaPmLmtEnS6P9fCgTvy3tYZepdItmccUmzMQ2
g5aTInEHYsXMeZohCNDoujmO4BRCBn3+1wWJ9sYRsJKS4maCu10qV4xjo5CjnzN/jJiHW6L+eelW
sYSzhz4FO+rFOoPd8MfgVJ+vG8r7lXVukovQNgVxPwFdvxiW6R6qRsnjUC9eAMbZ+RZwlPZQ8ab7
7Qxu9xp5rtzY1JXIZGbDVRuPYz+Awj+1xiasyxwJzMp9bKsaNcIUymlpHoJUZyPttmalRuzIpCpo
TwkEAyprluDYd9Ow7KY4dHIHYN/rK7k2JSN8TGObp8Arj2fAME8dKIkD9G4OfhMVzxEj3zWTz4sY
P5TQ4maqfC5xgaIZZAzB4PVNJ9ZdDWU4dEJs1cJXYrnJWp4NUyZAitudR5Iea7k8LihFX1+nlc0w
U+TWrDy3kwrazqp6sr0CKlRZ9czSj0EVuZkWb4pCFFWOn97Tp5Z/kfSfsni9/tNXoqqZEHeqBUDt
eYAd8YI9aA9tJg21yh/g9h2O4OihG1eQlajzR7vhzW0NJDzKqXpIA2VK1Pt4zvIfc8UKEkhwfe54
JvTNQodpY7S1Dbn8/c1ozhxHSdoS7zRkZD8sdI9sxwHl9I3nxAqsgptJb0jzuSLvIZuVtQikce4u
B2Adh6BcUBuG/m/6gLcAO4+1K46TUvqmt2SHFhg72bdCe+H1vVtbUyMGzIRObmlDvIbPpDq401Lv
CNfTpzQbs9u4i9wzseZpK5hfvvr3K4T/WYs3awrdIopuoYadtGzvs6wKs87egcQkcMoWXYD1KUYL
lFWDnqd2HuPOEb6d03Autxhv1/bUuF7IJbYr5CkhCSRcew/EDzuAhyEP7CyhG0+KtSGMK0Y6THhW
LaQ4lxyULHUH5j3kY6F0LYFavL5nK0OYaXUvBucFXaYSqniR8ilvs0MNGLUvvHKrLLt27Jp5dVcM
yotV5p2cTv9E6YSBJWK6z8v0+1hU34he9nmuXtUif2aWO22cFaujXqz0jX2AOTfG+z2vzmmVfUfe
/X5q2IM9Zj56issQ9vBPLaPQnvnBi5KNM3clepkZc7UwEJB6VQabYGDeSAp/iCRSzXXj+drRW4II
a8MY4cQlpEpTRC/w1c/H1Bm/63b4LJ3yxe0+1gKGbMF/V48kWQk6Tq8+99q7h3DBb0qjJBygOADa
+9wLUGObN4LjykH4V9J8RD4AtCLVWdOSnlTUdmencKuNoLT2dePOoNtogQamVZ+nOV/utQDnZ+0k
zafr7rP2dSMIxG0MLqZZgbpMyodmRqNL2z5e//TaJhvO3yQJRFkaD2KFFkg9smlh0CSIkIrnzbdI
bPHavj8KJJ//u89pn3Ev7SYIv7QUrWskzoPYylWotLT9hG564/sLxcx0+Ygi2mQJuwKcdOAtqFxy
7wnvZhHSCa9LQtLWn3NH72Q96kOcA5mA9v86bDRvQ6bQvDJrtgRKZuNGNXRt4kZ4ABCf58qCoEsR
8b2DJEFC9Km2HiC0tBGB3g+tzMyuKzoVk56h1iPpryJ6kvVn6m7cTd+/CDOTtMTuojKbvL46F3kb
oblhjHYK5+FNPmrrMHvFMvitpeVpEbX6dt0c12Zz2dg34VRFLpq986g4JxMyiqIWue8xtoPacPix
AYzbQ9Wpul9cF7kBt4OGjyI/O4c6wVxsJV3XZmBGgqGXdols5HkoVBx6uH4HnaMdnyVyw6bWRjCi
AbH7YaQ17t2D7D7HnvMtLrOnMoq2ZrDmREZISFOd2EmTQdUu6dLH3Bb5bqx6e8Oo3r++MTOpzqco
p5YDmXAXkGy/Hq3Pyiv37oK2+6zmvu7FRtlmxfXMrHoCgpJOjl15tln5YGnR33Zc4Gozld/iQVsb
8fP9Zzczc+wLV1maFl5+TghhtxHS+KAhBqDqCyHjAgSB6H9DOqcI2nRZRr8bZ7Fxa1ub3uXvbzyF
q54kUwc1QOY8t/QhFS3g7E9LvtW8uWJlJmsJtZUmAId5J958TqwnOeoQp9z+uheumJhJvGCx3hsn
UbNTReiwiyM+HfqpzzZMbG1pDB/HbXlMRgc3waISUFJ4iICGsEQDqavn6z9/bW0MHyez3ZR68LxT
2oKclp9l/bvayieu+Yfh3WqwBdw7Ls/x0tIXh8nochbrXddmxR3vHMeHqKH6dH0iKxp9UHT/rxXl
wq2qTrSQhMAbx/HtmjUs6L0pPgjedu3e9jzVBYUqG5S7mAbbVw3IYxrEONd+5cmU7yx03x41Hxt3
462wsgBmeYCDYmzACshTBAX3fcuT/kjaLDuA3HsMnMjR+6Tstqhd1gYzzhtN0zlNhjY9T+ACjofS
h+6tz4bYd3ERsrKtLNmKvZvsEyXEY3hvifbsxFaHdm5wePaxvRGCVqzR5JwYx1lJyoEET9LiEI9F
KKwHu803Um4rzuRdVu5NnIkH21NelwARLIqfNnhbfJ6UP2fLO2ab0nor8BnmGcFMIcvtUqAmTo3y
omMuKhomU+Egl9hI9hDVIz3knodqHfDOUlu4tbH2WJEMzfeWB8Cfn4ICC4xGJdV3YHvgGw+ttZW9
/P3N3LnD8LrHG+RUQi5p8H6huyuoIS183fnWjMKwPfRBZWhH9eRpVvkOHSqn3Mk+aBJGBATjbYYq
VydOMeGnoqPobNF3rUM3wvfKxdAU+apE4lQVq8XJ9vonMDPQAB0nx7odviztcjdbEJHu9PL1+jKt
DWYExGLhcdvmQp5EP7XSr/B6v6XZVEPAprZC4DLsyHfaXJ3rqUo2jH6lVMG4sYAc1ynigIASZIQ/
Jc0Dd1bokW3CNM53EEyDBlC6K1Qauhb57izdx252puYYz6MqVqVE1hl9yw+MF92jA3kAX2T1ViRa
C3jGS0w3vW3p1vVOkMoMy6wIyvEfiFn7GXtd8q3mrpWYYVbBKV/QXaULmF/haF+77CavuifVjMHU
JBuH/J8j6u/MHDNZHyKxMKTObWQ7HYvezhY6mz2aWcECTQg/aUXya0RH7F64GrQfAzC0Jdob92PR
WLgN0vg1RokErwssxslO+njXu1H/sFgODQbLTfBfmu+JpRykbWEApZc7zz14QL5mYxU9DxH1LnpC
1slNkuY+x+t2R2RPw4LHHSyVEDSvxOV+7ieIPWZVuovGKP8yDOICqJPy2LctQb6wjV91rsbdUKQe
KLBkCnaMpR38mkBu/IIp61PwkZZpTr6g8L8kPhknYBmyMqkDV8Xyueid+Z73RXZQeendzUuLKmRH
7FergPrHTMoYlOHlkoc0EdwHabTrBm4P5ENXTVY4LW17xPo1QQUeX7VPu4Y7flmO6ePsjVXrO2Ke
QjW0qH+wMpn+HajEI7aEjsG+1pLaAS2K5Xb2QECUCqXvp07l+0STbsP51y4oJhYBfC0gX7NK75TU
FCK6AGPxcGBKP4A7JTrxqbNvmrECMj+dkwdPaXCU9u1UjX7Zi+hz2uGt5yshtlApKzHb5KIgDF3/
GYhRwSeEDE/WOAEDGczGzWfluDEZJzLQD8qYpNapS9kpX7pQx/JJpnIjqK39duOul7puQRJuR2gX
sp9LFD8YKQ7XY/TKLzdZJZxSOtKZhUCXxAk6MUFf1iAcUBvrshJOTFKJoQApwOKSCLl2EtjdN5kP
YW7f29nr9V+/9n3jikPH0mmhvhid3NE6sB4s+O5jXUy7kdCNpV8b4fL3NxcJ5SaL6Nw5OtVqyAG4
j0AXtCz30Lf5vizJj49Nw7itaGxAErPMOkUQTKpLOIt6afpPFYR+rw/wp9DzTsg1qQ14BcnaeVyi
E4kgFWZNjnNrp0kc2F6T9ZAYn0kIsZzsx1hOy74qymQ3Azp5ahOrfVrUxHYpFNMOnuU2Gwfm2roa
x3Re0squbEy5VGmAhv4wGb63ae1b2caaruT3mSl+1fYA6NvjaGHnkB8dXIAUsqS/k7I6JRPv/V64
d7OuCCTz4sa3l3brGXQ5kN9ba+Pak9aTy9OqsU6i7L4mtvcd6lUtVEFL9FNUQ2hF1uxPk25C2WxW
vtfc2IgQurVYBx+ITtHwvZB466EXaNlYyZWt+osYYWliOfc1FpKr6Zm7LXQ5stRLfUCb7BCsrFvU
oGsDXe6Rb3wNGA86MceJTnP3veO/osj2bfpYT1sV9ZVFMuUEazQZWbVGNFLWQoK4FuqlzWr3gYx6
Kz3y/pXXNVkwIod20zjBz2ypGGQDvE/EYd/GS7So7UfqudTPZbPxVnh/vVxmbPqCxjk0UNHoNNQD
bi4tjG1xgyoVme9G6mNpatfc/l5yFVHOolOR45TIyjwAydG5l8W367HpfXdxTS1JVF+tLhJFfHbs
7jktRREo23kic/dI7OwbbkCPsTN9g/rSVgfiyh6ZZuCBa6XRE/TZ8zyrfVSxXstc3eklu6Eqea6Q
FxrqLSTy+5d212TNqCw9tGj+tU50usnzX2nHAu6kkFgAE/6gwusruPLmcV3j/ICKrzteeIDOpCrF
MQFF9j3YjqybsYybkDCQBEuZL4FjeXPoJVHzpaglhAmZ6HbXf8H7FxTXFKGs24zxFBiGc1263+Ni
gBSNrDas3HnfbV2TQUPXTtGM4P4+111pn6VIf9sWa/ZV1DTnCTm3EKWHA8vQXjHbaD1Xo/Ntrq12
B4UDQNKm5sEiXkAd+Qy51inowLeKblP+nPbdLViBd7UNBYGuOSHt7AIJ7YDWCJwyuci+skWBdcjT
SAG7t22W/iq5DmdaHWblsJ1cyOILyLwE19dwzVSM1GQKHXiG/Ep0Kl3Nz2xy6idLTe0xrt34OI1Q
Ayla5Wxca9YGM86oZo5R4Jpa2CVyQaGVj82Tlc/5WViiu3HncnyJoSN7vD6zNesw4pRTC3dZbMys
kUis5/Rm5uXz9U+v2IZJQOGmeSII86KT52T/Zjz6MTnZvYZI+8c+b5xIlVvVntehCJj1X4uSote6
vy2093L96yubYKonIt5VmYhjeSrBLnEsRRbyjN/zrHjpZTf6Faefrg+0EvFMsHNO0yXNXU+cou62
b2LfqdowwW1ZEh1AKz3smo/1qLp/fPjNEa69puZzhSPJrufiVTNLhLHTlV+iJbc2THfl1DMxzkjs
ST67DDSbcBPbmg8T+NtQjn5i/RZv8ppVOf+9iHi55jWQfLjxxPzflo1z4IE7P+hqdIl9bEcMZ0fl
ibGqwRk0dNl94nQ/8mJ4oKVzB32jgx1NX3Jni5hrbb0MV18qNjDUGvF4LKYA5OR+Hsy0DeppS2Zu
bbUM9y5cBXVE0uCCUNrdp2Rali8xK0AznXmp3LgkrIQQE+QMwmEySWjFn5bIPpCM7WMq/7m+FSvr
Y2KbJ9BLF2ibiE66O0KL0R+bf53yC666G3F9ZXlM/PKEGu/CKF6Qnn6RBLxi7c+Ufr/+21ciiAlY
TqeqYzUYCk+FkwSjg+756QerfsV56bv2RvBYW5/LvN64NDrydJZLxEAhXpL6qx7GfcVfnKjYXZ/D
2tZe/v7m+/PCU6exe5wOpLqfy+QGvCIboWJt6Q0/ziJHNC3FpyMIXEHALCggnJ6m88bOrv1y04mh
SIbuRXhWNdonNqpdmm0BONY21nDaAikz5qAT4pSQAayVox9PGdCa2nebGon0rVLx2jCG68Zjk+bW
ECNvZf+O1ei7xfeOYSDZI0++Rce6sgsm2tgly+XKjWUqFzsgFfKkFw1nHD/X7Wft88YZPQhIz9nc
RSZh7F6QufjMWjy9uln/+Nj3L2v3xj7HhoIfd+HWSSp5zyy01BR5CYBsl2yY0YqDmVBjKRbKxVhH
2IRfnvdss9nP4gdbb7Tjra3P5e9vfr+O53ngmYzP0ZRnoRKAn2jSIJlDXWcjo7/iCH/Bixm4e2qB
9OeYs+6URk4UVF6xBQqwL/70d0LF/ZNhfjMDXB8ztSwaSgzFTCAFGrnCr+g4j/7I4vYo1DIHIJDO
bqMZdC+l7Mq71IvZkZZJ/yknEwssPrbnmhTjI+Q+QZIKgn9f81gFPR8qKBWl35shyvdQyk5u5mnI
d9dNZ21njQDR6EgOagDCq4/A1DIcYfT3PYMSZON+LML9eRG+WRoZj0OXNsgMV0V64qDIRI0XLWzt
x7rY3T/JtTffz70lG5wJ5y6KtUAY06QJh6UnPoUIw8YirdiniTBOSF2h0Yt5p3ae48BZIBkkbMiW
2DXfqmqtDWGECDAas7SnGvdfADIOOm4uu8+dgyKbklFrQxhRovCisk9B43vypNh1NPJtPR4pWD2u
W9KKh5nAYSlbCIXlEjn6YfgfZ1/aHKmOZv1XJvo7PUISAiam+wOQe6adXsuuL4TLZUssYhGI7de/
J6v7ndvtub6euBEVFVW5kiCkR+c5y1M29Emv568SqD/77MtP+pdrDDt94ztlGO5YXZ219FB//sna
8yNLuK8lqayDqc1WYXYz2qJ+LK0QJ0MbcusvxP8CI/jFafidKeIjR5gBzAUHROm9CYoGvjt94Hfx
0FTeT5G1Is60CdYtSeWmkqVH4zyEpyOsFzHglJsFp8xxnE3Rwd6a16zeMofzrWmY+eaZHAtVU5ny
EDh+ibboPMDCuS2/F6Uoj30H1vNVGRTuNz6qMSpKB6YwfRWsw8llu5blc8LQ5Fz7eN0qq+ruuem6
4Q5xqWqJajWj6VUL46GsdSDOyDp2zUXf/cDNhuCO0hCz8+c8TybFEFxfj0YnnnGmpEQg3fdm0EwD
Thzqs29tuB7qY10Yl+4NbLWLDeS5JbyT4HqdgywU9fNEN4XIHPgs1QhPzZCq/NhjSozrahgOA8Ot
gFenB1vp6roplmxju7TKozFEazYXI781IezUc6qd+5lNc7xkRu6YXGzCpZiPtaPBnee9PZDK0C8W
31+L4O9d2A9T6CK4TBup5L5hUrwF4UiOJgyogJoDCOeSgikhvDlLWg51eEj8MM48ZEs4WYU+huYe
YhqKrMwjtsz2NlTdsBtQbX7RxPj98omFH8onryod17pFuCdwWpmEH3VFHVPxno1hhOjk9R/f+59N
LR9qwS4otUy9Kd/zng433eA/EzS7d0XN+Bff8Mk69THnUjiuRl+9LvezyZI0fCKh3lqVI7HqK+j9
k24M+8gj1zwdgyrIy31lgdnErnHLjav99FzpJU8Cl5VBTIt83i/Mz35AIGSvDcmCL7aPv38K2Ud2
OYdDBMoFtz8sxTDFSKGtdvXsD0naWu8L0upnY+HDArBIgIKhmcgBuhX0f11Q5NG86HP/YW6Wdxn0
N39mNLCPrPGCod0vQvgw4xzfC5I+8NyXkeRf6aY+O1UfVoOlNE5FdMn2MH/bItG5jp0+PcGu6P7P
Hf9lFfqX1aZyFjtO5YLwupRKTGnd7eLmO/RTv8qj+uxCsA9fAMZ7BngTbqQeZkv5o+dZ7KPvNhXg
Bjp69ed+xod5aXAd0jI4XR2QXxD3UCLMAL2nnH6xJ/j9NZmFH+55lRnfWypE6doyNZF0iw1yaG//
+NA/qafZRyK31wZ1K5VnDhJKLpW0tXFX2u1ZH7l9kaEezkT6XospeOsUGFMIUdH7ahzVrQdEHVlS
xTiu0w5TEA/h1DzWnNyjbTy20bQU1Xfft8W1DNMyj2fh8A14Jc2BToP//seH//uTFfvIDjcGSzvJ
K7YXC5Y/JTq+KcGhjoI2/D6Hw1dunp/cBx/p4SFDT8ML4Di/tJDwmwnaF7EDmzb541/x2cdfft2/
3AZl2zROYOHOjEiwKPS2VFUREV/MRZ+Mno8M8KAQ6EuEqjqMXfuCO+vFcfDxf3zgn53+D/dv2Jdy
LFtN4MRPktF0UQhq8ZDeAVb54tT8PlrNPkZRtrIspb24fzU2fO4ruqlrWyGkCSbDWvRxybs1gjK/
MrX97EJ8uJEzawVVCgk4df2u62I9hxsI1L+YJT5b9j4m8CEwUCME0Rv3cmImYvmwCSv2vvi6Qmu7
uuoJkDrZhCTCTbl2lPOFsdlnP+pDYTLDA0SwRaLnCLb+fala+CAJLxt0VGWl/WLv+cl1+kiNRjVY
ovEMEj3iJWNoQuK57lbVMEcLog1YBghJfAUh+Z+wydhHqrQqasgyQfTbC3duIMAmxjkPXZhue6TE
nZEJUsO30lfFegpY+16OjiU7iJinn0vTDFUE2wT0jydqmzc2ztOTqrq+g5dDzeHzMPfZ02yD8ftl
KkOgfFAUYP7BKSpvpU4QfgWCuefVA0LZCT/DRNhfzzWlW79tG4RdG3qUSz+dK6hgznDfyQ6lo+hD
w4pp3RVMnn0eyPWIpheqVOI8+R6pX4oBqXyiJxeuRjnLM7qZ+QrK6/5Rlbpv4LbF8zLqsqK7gjM5
6KqzrzeZa+ZVqJSz5h4tEAeV5c/YzogVRIbpOm2GqUZYl6g2GV0ubbxivg7KYtogYKR8G1Owy9vB
nc+k6/N9aUF8ZG0ZAo5LnUM1c37jOpa5IMcNel/nslsvfTte5aSkeQTm/rKGobFei7kvrh2kWaxG
yfVRzLZ+nnqn2RCt1TudO3pkpXnMwfXbdGre0aI7DXMhQcofSZI7S5Ng/r4Iy6WM3dDVyVIHV9Lv
jiJtqiglyxOdPJHAR/WubiziV9o6245kglto4A17lxb1GpgWcDhBlrUn62OpEWVipN66atnNIJiX
nt1pD8bXdll+IsjspKb2oTNltmbCM+ABWZ2AKFzC8QKcdN/QO42NdQTOKIlMwdVGq/AMlnKBhnD4
JLh+Ja5Xrauu4VhnKPzd5uzGKX0WuYj7iXNZPcL6LYsUAj5I4ecxr8I5Qc8tg4XqjK9BdnVUI/cq
1s386upms1Dz1kvvGRTpsy+bOcJV3yHRFHoXme0o5TQRIbExHZyXHug7GtntkqSXrk2zCBYvLuLY
HH5JlFDttacXnkinIdfekALGnZEqUWfeeoZPJvaY5kiCEj4txW1rq3PVNmmCXCQ8ndMXJCwdEdtz
zzte3yLe7QU7yDZy27KNB6+CfymBa+lcMf+dmPKaCZlFjCKuIiMGKQ1O4+AcZ+Fe+hzEQeXE6QwK
pxggy6ytvWsXxITUc7VDreRsx3LwEZEWvk8zIrS5rG/9yvleCzrFTdMfhSdfQq+8nVgTd7x/UIF8
LKz3E8kjZQQvnaNb+T8nIvPIIyaMVdbj0wjYw7MlG2GDJaqCNI89Xh7TWsnERSN7BUYmxGrCfS3m
Ou45ElA9TXKkC7ZXqpp3Hi9unTHfTkX5Dat7HrvWrGUbnnS5nMncPGN/cuq4M0W1HPYVw0UOeHFk
CgyOoCB0FcJCKIF+nSVl5ZmEKX6F4upH4Hm3k6D3jeS7zvPP2CbXcUXYCWwauFmhJRuhZ7mzSJE2
fX1Nq/aW9stJADVtUhB40HTcZktwYv5037bs0FfhKu3NKcjnB5ojoo2gZxJpLvdcVDeym7aOQmBh
ytflUvzsEQwZe129pk0LcUWHAq0n713uPpmp0zgdBYux4cfwHYqT8WuzJT48BX1vTCOpQUBsTT7E
ltJrIkMwdPPlaNLQrgWIYAmxLOG+uIMxawKswEQjxhPmNHcF4seyyon+CSTmSFNyhaFaRfOoEbXF
+Tep0wTmuOuwkC3MsptNaiRyFug5mM0TdL2wZQiQLdM1LPG5hOMgDVYzr3/C2+MFwrxNYQDddJlM
Sm9aQ7dNtosREdDtgyDzCqFJYdT3I0xoS72iQA7OoEylMWxgbiqpRFIhoC/283nbePVry8ofSw8V
ythYFcMk8gXcrYecldCpGHiBze70krspQBgt/cvCLdf+Ja81IClSHeV8Hbpq12Cm4Cr34rZdkD+W
AoJI6/SUNeGWAbHeTaOeT35VlVFJ+3PazNcOC0H+I+KxcTCAdBWO53b2opnOZ4eEJ+iLcNbnVZX2
dz2j34vWYXcdQrJfdMVwfeC+FnU0B0w1tod2UK9TMd2mgm5yFEYN0g131qRPFgMkyub2NGGCxEoy
vTsECjRJH0bXNbFH080cIvdy9J2VEd6hScUt15NeuwO4Ma6oH7IZZIeiXUjUt6VeB6P77BrnZDP3
UCPAExiLuxYIAzpSXiwrN8O83Ut/1SzIWRytuW5dcKA9LXeyC6G8qLuDbjEQAWph8rVY/ZAbFCzO
szXuceDBz8WV52nhO0w4P4q2wRhDcEhgzWNogXZwhLzz1G4Uzx9CxKQjFpZuOHLbog4wgVdMJC5y
b8cabJM8M297rM5RBaeTjQ8bmojNLS7AzK5opw7IclbQGCwvKR/vWgLyC/hZO2O6c1i3NEqz7omO
LZI/aAgwWosnENB2KCmAmg3kCH9nmN8RSwDDFeO6z8s31oE1LZoRxrRIKo4AxL25hqHLLpwTpPOb
IliOgZPCumJGAUG6KrF5cDd46ga+YDfGw7HJFK6DDdLQL869cZ6V7GDKJoyXqe8T0OivJUYLekKS
gYegfngDb6Olwwo/B84Y4+RzkIaXmzF3q2iw1RPNeH7vzFzHtRqv4bMJJlOzduiwqzGuJnoJkZtb
EXVuhlHdIO10IEUeZ7QKIr2k33qDxRVAqsZI1Q80NFdyrE8lsMzM1LeqKVfugJjUAcTMJlu2ufL8
baEhvYOX5Iufefc+jHG0hhVEx/Mi7hEXjhg8mUZB465cnd7qUOxH3MAxJ5kL8V591YuyTTqzQMZn
yBgzt4M3TGNr9DspeLvpJfYnbJY1Bg8STGb5bXI4YnMQFj+EJE79+mZGcdG0/KcYpttSOTQaRqeP
C0gMcLnN/YLOTmBw8zWqZlE5cERRYiFRiw/QMtCb1nNFVC/ssVHuj5qLQ9PVd9WA4VMplkwA82kh
EE8bwqYUvXYTIvs1mzwWSwS8jnpYolQiNYEUKipT/qa6HkWjZScJt5RImAalTmH1amjqCTIrUV5l
LbYwGYDqVed5yICy2VWVtq90DjPQ1/028kPdvIFhOnpJOyJCCmO8ye7S3Kz9USDNtO+iasyuPN+H
rNJ+Y0o8tZAzJ5Arn4Z+/NZYetcK/HzipLcu10E88PEBSNhzzrIR1vRlUkPTnYxBhwuVa1jKUrCO
SBu+LFN3qkD0RCfvmAuwbEyPYiPrvThFt2At4O45RGnjVbAArKr2pkrd4iCKCoMj0N1GOm1zTX1X
jPACwXTZFxLXqIUHedTnwnmtWICox7zVJoWYBeddzUCs4SzMa7CWh74ET9rksI2a0gtC5C4IZiGc
xJ3NyBLD4cbXsUGJ/y2wPsTNsChGfQAEqd7M+aJvSm/QJ8pZdgskXp6KltV3qkUUVuF42S13kaIa
ZTC6T2Pt+NjA8oKE53IJ2m8Dlc2RsLzrI4aCBQ5MzJ5zHo4/RSHDJlE1tW2sUIltAWCaHQJ2JM6Y
u6Ti4CN1e4wakvrXDHm8B1nCBmu3uPPo3bHOaaq4xuL5mKUqjNslgLqqXJzBjXqDMQH2u6uKpOIC
VPUATjuvbrfYq7RdJqyfCF05LzjSb17bh18A659s4z/K5NwOvkFInZ9AfUQmFK6hoR6KzXrv1cuf
ajyzj4qbKtM2n3M+7X3mJk0xRiawK4v81z8GIj7Z437U3FAimxFhteM+XRayD3I6b5DHiyTO1uZf
bKM/OUkfCdZujw1jPbXNoQ9P+YTtD49n71h7X7HlPoEqPyp0e2wTYYcXDog/ljfT0B7rHF29ptQP
lc7qDVDwP+e4zD7KdDF1wHhLLuqQV2p4aVH93qFtXK7abvnKPfGT6/ExFL7IgjFsqqk6NEX2PmGf
20zVHRXmC1To1+f8704Q8z8AT2hclSHNenUwkyzvMtDnNKo5qjbw32NbjQJ73SFIeL3kmfcWEFD6
EV0iN2FRgPTres59xwezlbpxt8R0LYTW7fAQukFwzm0/BRCoB/YcDsq6UZhKNUSt4nC1d+tLFToX
fiQCL0cia2GTnA15MsqiOEtLl5Vv0C70CGOYJNlAN+UM1VqWQU8HRby/59PIIuBM8MoQC6BQ1pCT
FsbqOGxhSx2IcbdYngS+k0Barq9yx5WHxfOzbbBMRWKzZYhK6Ga3M5XT2uo+X5UTLK3LopvgHSPq
cz4ojqjXEqr/bHhGUHe25Sytn9K8rDcjg+IQeCnfmclUiR4rDYNQVu9DJLYnxHGDiEn02/vJymsl
S7PibdBBd8ywoE9ps7Yh2FN/fM9+MuA/agkyP2ClWqr6YGGtcUOBF68Gz2Gvle68/ZJLJ3artvvH
BPGfr9N/ybcaeq4ZTu3d3/8b/3+tEdeYwd37w3//fl9r/Pnvy3v+5zX//o6/b97qqxf91n180b+9
B5/7z+9NXvqXf/vPquqzfr6xb2a+fets2f/6fBzh5ZX/1yf/4+3Xp9zPzdvf/vIKXLO/fJrM6uov
/3xq9/Nvf6EXHcF//uvn//PJyw/4218ewGG3L/P/esfbS9f/7S+Ox/5KfIZsxQCLGPGDizPe+PaP
p4K/8tAjPPAogoJDeuFqVbXpFd7GyF9JQCkszX3fc7m4CDW6Grngl+e8v8I/F/R0PAyPKAESx/8/
un+7Pr9dr/+orD7XSEHuLj/nF5z3200usH3EMTDPZS7lqGA+Wg0bmDlYphu+Wgxna561/RVXdxx2
39e//dVY0l/57u2vR0AMhXHcr4dk+4+Hfj0+EoiDzeWVTXrz23t/PexDWHDVVP94uO477MT+7aFf
L/r1HjFdlmP//NtH/vpXGIb2io0fH+7pPFwxcd2FKPHEYRll+8DDUB/YrB+53xwlLWAE7XbFtnJ8
toKZQDL5fLwnl3oZ+l5ss0hqV4yFWHWQIBTPxmVbSwKUpHWzNuN0SjOi7mVYP/B+yXZz3p16BFFf
EU9sByeo9rk/x6oj3WoKAOBkrjTXwmnRzc+6KxckNtSO5V462XoqcjQ2Sp5iezkiNs5VGjkJ1N36
Lv1BcbvuMpVvndyz27EIshiV7W7s5VGohsbtBN3zmBICfS9sK314DzkY0ytSjkESevk7B117VdZm
OJoAquoOqkLwF0uUdCkMarrW7Bp2wVedLgX7EFBKzRskJwTYeQ4zAzt9ruLFDHIHCpta9doHNIoD
QxSIf2CQ9EYweXwM3IuFTiWvfR9UxkUhv7XsI79NyzgtephFGVlBwZg2UTFB/OvRQ+jmeexgu7HI
VQruy0GG4qlX5AyQfE6AJ4qVZdOODR7kSJU3JK3bi6vsfahzccgDV2DvdZm3hZfYhg17M8t2hUkh
iNpwGLbcgLuEJLh8KXe+Rx9Amjg2UDzicPKdk9Z016TfbY+MlrlOcekXb80NqeMlJKAucic/W489
lJCWJ/jgIBnqiUdpp6qVLh1coubaxUbSM2S6HYx3zyvrr4eGDNumSVUsQ9ifZMt875J8uW/FgGjb
UK9UC+SJ4Or2weisQ49N8aCWYgvmEouIiZzGBVSMk7bqZwCaY4fKfAHwEWmvqVda8PCuI052kK46
+bTYTE5Rnkurw4g1PF/NlUHDT4ab3hdlzEPfgwt9AcIb8rbufGc9UMePZiCkiAtq53siK2hoJHag
mJDuu84KbALHdJO7KOmdEXnuVYWdIPoi4qZbdqUHqyw4KoxJOtXAf0fb750RRFLRu/zW7ds5hin9
sMn4MiFtnbabPgugUByKM/zVXcS6L6C1lt/z2ah9Chs07KeZWTO/9VdQTvLIDH0OQ2nWAAqEOBxX
1V55rI97+6g7CzRG3w+qAhRkcD2Mdu4qmumtCiUMwgrdRLDT/VEg0eekHA+anY2XpfetRknQZyHD
Ak9xmqBTQojy+OA3FYbdxUWrBcyfwEmYPfd9h0ZgzujKh4tBTDmcAMKLSj0vu29jr5AM2sF8xifz
JbewLB6ncWgOWYMsBah0r5QGkKzGod1XpILvsSPLa2ugcsLXX5lQ7Sgb3U3PhIBzO7rhjfAYFAHt
cel4t2EOWGuIVH1onQu0KwGQumHwbrR7ubdoHA49i+aTQvpjZEmZxkygrK/dcTvMh7y1p1k33d1U
PHSkL67IIlSMG/Tn6IKAOWWYGzjfEIAohwCtBtfvmteFjj/msfDiJnPmk9buDdzisqtsMd3Ke23U
Ur7l8IOJEOnV3Dm2yDY8hHNs25XAksv0HdxrGjmtHk6dxfANe7tfpmkdeCXZFK0RsdP5577Q77bM
1UZh+9wHjdkKm+F6CYCE/ujUB5hgn+YUBlMwgDjVAfXOMyrxBrvWSGVDvcvnIZFTQWMo++YtL0C8
hmGCwWfB9GxIHyqY3j0jn8KPKutBvEynfpfNhdgEs0vWS9ndG8L0Xulh3BMpya4Jis3QzhbQYEHX
NM39M5wOsDVvVr5dDqmYl43bwBJ04X3iNoG7kq7YSkpuJl0sO7/sdFKO3b0KCg89oTCIfYUqU24o
v+xqc5KuaevfDWgZRIvOxIo3Ux8tQ+DGoZrcZCEE2jypIGdz8q2u0Z7hAWSDlG9UGjwwZduNA1sW
v826nYCPGK70Enez7mPaO2hWweazW3FWzpGT5vYw5uB7/frXbOyrFFqvM0+vsVCMK/hhPeEWFXtE
UMHJorqCw6Z7WHSYMChXMfDyZpNjv6tK/zrAENn75AgVaw5myMD3FjZWe09tUr/LNiJ3PKTjulXs
FZ4bqyGDnS8jj9j+0zvisA0gwnecahAPWlgLuyBMbLm7qfOsPtGev5YFLzYKdXg8TJ3Y+vXUrfqw
KuJucIpjOy/eqlfCWzXptcmyvSOGVSGouS+yCfMcbttiogClHTd75k79UFCSZEQjvrXwblzbEog6
F7OBi3viW4XxzkS1CpH0vR0b0OoGsPcSqBvQByKrmnenUZNmC9zuru9hpWnG8WdakLeuEPa+A9Xr
MltqW6xylxQ3ph8jV5P5MOOulQOmi25g6Do+8brr1hIuGkXvjsnc4C+cs1tA2nmGBhEYGSDyV7NY
Y7O3arzW3TO0mBBKhaMF52Bp6jbJUGAAGs2D9YjCY1gGs7IeHEPmCY0V19l1IwQIrb9X0N4kYhw2
nJjgW+ugcuBL88oqSE6oLciahOqO9mDAZXAXQptl28qqXSMT6dWgvskI6Im+Hkps2C6NIY9spFiG
68Ht97R2DyRVh7AgQAnG4Ju4htPJgxM4D7zCYlZIByLdZkmGPJ22VVtmW02HaUUIAGubbRRjXYJG
zDdkZMGxpqz0KqgBezeAn6MFzUc4TM1tTEPnDtTcd3fU7gZg2IgZsD9WFd+lxWMOlei3Fm3RuA7M
Ve6l5dYteBVh47NGR7TbzWkYIbEIBL9gecK94WFeijN/kivRo3fHpNohdd3GQwnIHG79h1wWx4EG
6G26y51sBsz0uY0rDRwZ4pwKfMpw4/lkjPhPWHR9MwwOPqHnDFu37lcVNRvSBtWqVD506ulQx3pY
mX46lghjTWmTWA/fb0TdRSlyBk3AbsGRGGPQszdKdkPiZ4CIJUqEogjOsJ7zEqXhPwd5OIoG/ZIv
rh9zcH0SSHZ95dJVkDE4+jnVeqLuOsiK52UYHo03PHAccTfyIZrlcED/7slcO7xzY8DZ/trCvmsY
HHRdyjVd0DvA+o/eJynuy3b5TpT3gwoVRkPvSjgedMfap+UWltWvCKwAAzU3yViXKJHb4EcGd8lI
oOm3hDOMYEa670SVxU1+0w7tpsvewtYeR9PcLOhvbwuLjGAkdN8Kgchs66WHCkTRCIQdJ1Yz4s7d
aT+BHzr6/qFvxvkgSikjZAMgp2KskyWrvztL+AgxjYyGdY1KbwhSJC6wAL1Ch6/A6H3TlaZHfxAv
Q1VvRygzo4kA8Jxk+2MA9uqo4qf1WZY4TmYiONWi5RAoL5pmyK3bsjvzHm38dJxeqX0edfes/DyM
KxSiXc3ugkHeE1u/WaRnw+uHI3FCNnFrixvVuVfgtg4A4G1s/eHoOt5ZseYxnVSYKMa3gRq2zGUN
Urz9S7mZng1GnNNnOMmOIbvMtae8al4lr1ALylBeckdubQdzpTyo7vKitwl1+cHNCMAmMEMCM8Pf
cqy2Y7bndtjPiGGOggSdUAAPyABbZaaQa9U3r5qz2CmW29ThIZDiaYfUKLvSaV8Dw5XHQIE7SoYu
GoZxQG+AYjpo7jB5B1GKrmmMhuuDP0M1zQHIT/i+xuUxUS6a96QAZxJ56/WLyFkV+6LqUUIYJwJy
jdU9zOMcvcmy7jKQu0cZdZ49jZ5+bQsP/ZzOERiJ6LFPUWDHVcpnmZCQFnuTwWM7m1KTVN3yDBf/
MsoriFJnipAc32a3zuyEd6Wy86r1Ae/4DuuTasHSEtQ+bP67s1CIPcsGRJwjtCdYNch6i5R1dAKk
p7xv5up6Su2tyULAKA5FYR8ScmxJ3sZp0i0VfdCabSzU3RFcoDaLp3HNKHY2S431u8POrs/eeJk9
p7q/meBdFhEPyBCtyitDe3uvKLidaGSMKegjvbI38Ia7Mp2DX1VrG/lwdwLTPKIjegLlcKUQCg2f
RxWPaE6vehuiVJuOsIV89gukDDFmVDKo0I/BcmDrUTgrikIqzuvRHpDv1q/AzowXB/G1nfRFpP1w
3ZbFba9HaAuJIkkp59gSWsWCz2+5Zhb0weIe/qw8xsSmcJq9AVezHdbA2SOXuqvh0uuXLm4GXooa
yHsshE8wujSJWEm/V0smYreRKEwxcopyGhM6zfUqgzulTd8dh7JYgNqAvr0TwzBZb+pOJanfjnGo
FzeeF/3SaEy1MtBX6j2jDC1HhxVxgABeRGA+q8L20IMtNpbeOQhUYiQuVuAzH12+MscU7u5dAtYS
LBLyiZZnEai7fsAspcWL5g5GFdK8YUsF94Sx6tdThiFZeTCKWAac+szwF0q7w5Jx+PCHT94MujkX
zRZ2YKBvsh/VfKzqksWK6XevSs/oR2JXUN5T0WZRW1w1MFfBShb2a1WrB2n4DeaYKklR16ym9Fnm
GOFVuWxgf52cVUauxOIkfjnsgJ9gxAZoSZRkbFe1uJDx0MCosKnK01yvGDhGo6F0ZWCbHS2kebTS
t2AL+dtKwe3AenO1Nd8aBTOatO0eCZ/ZKs0RU+UUW9YV6Ngha7wHR2HMWSTRYF+7egjiFJmlYYD+
4lxhEYbqKKaIiJ46G/XWyDUUWCC7NHgHwZrQ524W1xMKcknjeRwdmNMIcBiCpO7nfU4oZkVUiVHg
Yk6purvQRy+1FPrQgtMUWtBZ7Oie+/o7EsGemDJvCILrEsxACjZJ4Wo28uyybokzXPQD7ZvrXrhv
1HMftcnhqp/TIBqy7oiAryuwv+Fe4haYVRZ9npu0jbkZb3IBH/MK94nRMljDbUSjRzuc4A78XUz1
i0pdu0J4hokF+lowN8UiUZAOzTzR/FBpj2EMOzjwdpxXL9RwsHMqLGnLVTmjy5aS96AKQagAH6Q3
8tq5/KAApupR5pEWE/zRLBIQgBQHPWAGTNFU73t2YUuBqFRC0JasndxPEJCIpl+LITCCnShKimOQ
02Pr3BJp1ZM8AeXiiDPdBjnirOeh3DgLQrTx04LI9YFR++GzgB4n7hosV345PSHT6eTI50n2B9Bx
UNmDw4B75jzz/0fdeSw3zmzZ+olwAkj4KQxJ0aoorwlCFgnv7dPfj/XfiNPd0T3oiDu5k4oqSSVR
IJCZe+1vrc0Vs/v4zmhYsim7vzuHaUAIEA5NZ0/kNJlH8dtAJPAwtx9T9GdEjubdzBtu6+bKnNUn
vVqJuXNTg17XBgN6Hegk+5JityT+MB9aG45YtHeR0KTfWDHYWn9e8+R+Ff2uzpsfhiE8r0gVs254
XZUSIoB/NBrGMSiHZjfXw6PeWu+1OwpfLOYcRMv0WbXZGsyTe9FbBqFq6ADSRbbv69YhFBaPYPus
RXyA+QTPJZhSaAIp+kq+XMcqwSeynseWMnuKh1OeYbMVg8WVdEsWpXGqfaXNzzJdFy9ecxGUFgeK
uvrSxcKJR0s4g2aTvemz/mFql6/awT8zCZ3WbJfsh8w5yLp2/GlcXrhmd/rCPDPFFGnoDBAqKpyS
on3OrvNc6JxsBJiRb+bboY4Mz8yN1Rur4t7Wy2MUOV+dghLahvPSC48X/NwWTMhwxCaJUiO0uCE5
+8MKCdWfK7a6hGnT/q3PUOacH6ZqN8/Jtoqzigz15n7Jl+44pssHS8hFLbWVk8B9xngKbyjlyaRU
9bJF+JkFeGi4RhgV47tVFY0PzLPhXt7bWfatU97Sz54Du3Pv+qLt/N5kxSQyxW9jiKlIM/INz2kd
CxkWHeslaSxZZ3/I7ppHtY2tqj3wq3AuWbovU6wHU/JESTf9jtq+Behxz70Qb5Mtv0kgYuI9LesZ
FBlTt/ut5zmZLQue5ShdPtVhQJBpTnwAoVSZtplqKOE8c4Iw5nFbjIrKUweRYHajr9mwfAyiJ47Q
nDbC7J5kvV7mZUjp6XMiFjyIVcVICx39o43sIqDBfRcbhEe3VdtC7U6cuLPul13PN9ejNk+fWE3u
DMc6VUp1VDT7GOey2pUzgEDlnEixr4NyBF5bU84qa/xY1kkSrCw5Zt88R26beWu58Curhu4xaQ1/
2Fp+44DaII5qHtGm/kwmpifScqdq3zSu7t0WJa1YstlDaXsclXYN7Gb8FnX9rK/ioZPQKNFkPYqi
8AoBl9vnypdhuUfDkJxQU/c0q8sLlrZRoHE440tFQFkho8ekId8yZkqKN9ZjaCbto8P74y86x5cx
0i+uSPG+iT106Z8ybT6VOlQ7K/VgOTAEkLA6v7XiFvQaee5KHaHmimeo84sz4/zQpJWFWjxv29g4
piUYhp09VKQte9GYXSv2Eqfr7tFmXuk2/GTEVWqc3kmeasflNZ6bHYcIL0PnG8FCLElNRYVgbnqg
okkQGL9+pBx4R5ahfnKJI0qp0BDYIpZ7d5ypcJU3ueTPQs5v49K5PsqR6XW2kUPLYoGI/HrmQM2G
wEo8fi/r0sBOqw+4yX4bMT8Yt3sF5oSllvV0SZw/ceHuXHrc2lFtDC0UDbKU01UwqJVCMnebXeZE
iQNpzM/1slsSpoVZ2e1Kj93XYPfPjhVtiBR8muuE2Tf9BvwjCmI1Tygbv5UyP2XsTF6r1Z/mGu20
0QkV1bjao77eZQ5Rs9WfSWY9hFCZgDvf6GWrOzgJO+8qh/tkae8GzbrGk6AYRupIZP2tMt3Or3JZ
3j1m9GSCfFDIAza/l66DT3flWylZmpO6Vm++8afqox/nD11AGLGrFYivdesavhKvjrdUp0W095TX
i8fGcUktMr+dyTxHtXul6f+jgguG1bpPHXvXx1RTYwr4pyp3k2aFutTfbCoztMlGDY1eicJ64tmj
c3JMlPK+ygR9yNR+EfFNfMs+3XnMwIGVwV+X7qdWOVpwzGO7uhHb17xnnGw+8PjBU015VXnYv7YK
HhVPaY2zmTmxP8RxuOQAGKlivaqlsXjaYPHwsQETLeskISV6qCaVp8Y258IRIwUXCm3BlbyjtgnA
2LAK5iK0qvITIjOcOP1nXOa6M7e0aoK1gN9dTYp821HfCzPXj1OR9F5WgUqmMrlv9ck9KIlzHjmG
Oda6m5Pha2ZRDfJseSMGwIpLgiePPayaD/F8WD9tBUOOVIcN42rLwInz91gmxDgK92gr2X3miD9Y
zlfo3GLduHb1yT6rKtOnLLXLKFu/cZVrN6lPeWn4Tuye68ycQZSzTysVD0T3mBwDei8fyIu1oHPR
sakTRp8IH+bjFA3lonW00coSESQIwxwASA+ywMXsusZJmq5gcPkaPTSV85qZTrotNXkLVLOp6XX3
TVG12UtVhzdbQEtT92rGdDSdpvNWUHBqS/WnFCjGt3FZnsKAcBb2vtwqkbtzSnkxvpKJCmfpZ+hQ
2TdBbda+1RVr0E+z9IEzX0Sp7V2F87wYuLlFX35igDq1tL5UuvG3ovWBRonX9OV9rE0vkRkRm+uq
J6uVX8Z3nLXrXn+x+sZgaIJd+vqaeUPMT2/zo2bXZAcI+hN6E/dBniTThtFHm76Ndp2TJV6bAHt1
gnzhLHoTufViS7FP9DJEYHpI4Ih8x7HaMJrFXdm5PKZUPtOQ3Ek963BMmF5kz5iX5/siid8bOU3h
xF4/Tsk17doLccUTBB54X+p3K4+JHj0LYyruaqQ4CpmnhOArWDOuXOOiK84NPGI39QqyAHiAo78q
Izozw3OuFBovcTkbd0qZYCJsVG9UUQVyV/nIakM7dld6YQ1LQP+TD1EfJpV/E2h4BJ/rldDOPmZj
Uvsu2eUNJWChORR0a3Ggvc8Z0EKUX5PcsyX+0anfGUzY8sjU+8onUwlXJ7Tq+FDWJrnpMPRbwygw
35C8YxjU1na1EDat64Eq2QtdN+5C2fxUM5sLrb4+NJvGvtQT9QyBqUwKc1IaRayrkaIp3Db1GnbO
kIDG0wHslMUM1H4G2RRUCrZxSm8UeGZnJGFBjpgJUv06ZU+kQvCtUFvoolWtTzScskdQofuSG8OW
oXkz71y21ZfevLZWFAcU38SWOuXIPd/ll9Tt9lHTs9a7MIpyGDbjwqlzsq7zwP91GYQN2aDR1Uvv
3SEfj12RNYcoAdXvynyrz0zDhNkdILWDcXXWD3Knetd6owfR+NOKq7jQJWWx0/uuOtTemptIh4p+
4iGoNzYNNUizBHf7SrKTY2ffWqxT7QiVXzGftnVfHxtlzc4Uvq0vAe/C2PrQ4lU/rvh2BhE1G+TX
jMDvEQwvjkK2mdavrUc5aiu9zwFduIH0Xhs78Qsrsf3G7n8jO1U2fS85yupdqC1hr9YjUPMy+mXj
hLMn5FLfLaL7rFP3UOiGG9o1UODawwsnXEyO/kCvUuM5zVHdgIfeoErrnYGIOmnEb6/PCh2RYJlt
rDQ3EFDY9WlojedhdbOHwcGrMg9e5yrFVh8N7pTVtDhSU/DWifqk10t1LMn+8LNyCFAaOb4ygQ3w
joq6K5wZL0tFYrfbqNyEy+u0ztolVnQniAZrCszmXnBqz/x6SgFuU3p57qz+JDZvhWvS3uRgw3AF
RZzidmHKQFvqhBIu9EUrdeNG1dfQ4scY6FiPE+WaWbcT6/IYFNnwahPS6TNVLaTBWvhm26JHGqCI
wjb9DLPkfVt2B0nseGnpz060Twq92zJxYAe1pG1nkxGqhk4XK8qmt0Ygr6rJlPNrrtcMeZUu907o
5mdPz3yXwRBNyjz5wkk1T/QQ1lZ9dvJmohGrRdskRUlMde2taid3Gzd7oj0aNNUnWY4Pudvp26xM
/0yMQ7ouRRkHKKFD6JjPylROeyeuX+1bdERZvONgmQhkT92AvpbO8qQHSrdx9TmqfGKYxiBDsd2Y
dA8C8I+OE+CcBJTOAyK58ZWOdh+iPxGFs2sG/HHDFEVhFVO+DiqYbS9pePNu87esY8lVsXpVeDBS
kFfZ6ZuhLOsQUxX5MFXxxkNtAaCns6+uh0yh3aEf4I6WQzuqG7uME3A7hwTn2PA0Z0qwJ1jdXpGz
DAoSsbmj1C/M6hElTDrsaC6iNXXWsMsaimUXOHfpXSXQTSOwdB4L0D0MiiDGjF+kxz7Gi9xpNnnR
UU9nWGck9/5msOf0bhRYaKL1pCTs7qpbBVEet+HEnIdc40WVy8D6mar3g9Gr12YdwXpT5mD3sz90
RhzUMz2KdiFeZxpbBAD5oaVRuZd0HRTANl8VzAZwslkLKbXeW9XCYwT4BSvhai1XrS8oxqJR8/Ul
w63B2lZNldwsKqGAeNPSoMITNakc9dxu8CMzU44wxSBreoCtHYYir4xANtBvWRaxQ1ZLchIorIzS
JpqKIhvplQD6yN5NSx5t2roszurgQDfUqBmKrE6KqdZfqqkTVGOQWzueLEP+GGX2HltP1MtcPDeP
vcXpkUIiZCn26zxEUwXQTs+M231KM2Vf2Osz5U2IwbC/4/jx6MTsctmQfHQaCdqzTleomg+R6yp+
AxbDWf6kIGH6TlJ8KCm3TQ+xUg7zBbivOmnLY8c0iD6uJO6ExN3M9XyFXH2CN/xM0uqOJn9zyw9T
0bNVikklezT1RfUiUQEGxNesPBGr/Wy7xiXRk0dqV768dnAWjom3zpPq42M7gnMwXtR4KkY38Rlk
yb1maEwMTnp629OmF9yHjp6ch0oPTBw+i1bs+lU+Tst0aWtem0EB71TGyOqDLNLYGk/U4ot6ODGx
zCCVbfQUuxw30skPhgqFYxXpo7nMy0YwZcbTSUhNs0QhO0lvH+t56P04LTufTXD2EJs/mQPN9lMY
NRv6bySZ5d01FiNRGzpw9bC4G111bswIwxfmSh2CtmECLwSQpy7RGKa826A6Lv0MxcWSVU73OYY3
t74hIwVDpRP7CZ/gj3J79iXtBq9V3J012yVg9mL6o3pnrfb0XIvmMo7XwQC9yGomQ/RZ4AwwQhgj
RVgrNRvhGh8MsT73jvbcTO2FIaXBUCYTN2QpA9UATFJUHB2CvTdNxYVFad3FmbN1cK9sEj2j1ZSU
f0pTd7+qoiYvHpE/aCQRU65lMFpiNG8Ybj1zguAYzEUNsjI/4sm4G92YG8CKu/M4zAnRKsp+ngF7
MnoFF8SnjL2QOjOOLiYNwbtpBazQe9TZPCN7LiOz2StSkggqtbrYffu6Vs0raisVyu2cXFXuYVWG
Q5SW0UWPm471xTaZUFu8SM0ov5okIY6dlzrN7qHEt3mXFMs7UjxO0SbaL0JPiMcaaBRH5QjVgAIX
ypHINUsa+lEa0jgmvdhlisZhA0iAszhXOEluQVhjwvnGqh9cF723c+x3ms6YSgszfmvJR1ZuG3JW
0ktzqkUiNktxNthnZI29Px2G5pRphOOXVdVslGVv2JH1cGtJEd7LhWkUeiDo9JhPEDTIuZxW5SNn
jPIHvhfmyuaTeqjS4tT3Nh4flGOpqpciLV4UPeVmnqUT2l1V/Bnj8i29DUzLZvkyCU09TelMMq7e
Ji+t2V1djdzJrkyW9w6tOrXEtqEkPZhaey7UzHogbywN13x5UbJZxyoafxBvlfikgLkPzC1K6doX
xaWYG3ObuFZ2UObUd4oq93EBlwf39gcty/Lw959Fs2JnalY7xK8gT3ltsHkXTBo24L4mj3Hk0wZL
bx7UozHswNJY2wk4vHeaW8hVC3hJEeO0+JX4IMMoJBKfkCeLcGOEtAwk9/YJQnfWgLO+E/z764bb
F+vtFGhiWE5/P/73j1xTsMQ4cqOtUM+jai8Pf/8oetpKa/WAV3B9aJSe/dTMkp11+6cpS0EvkDfm
72cx6s3bkjwkL5Ldb21yerPbDI/qqP5YBUBJN0E4xMZOc8oE0YZGn9kTuOG5+XyXr3H5PY8d7l9D
fuD9rKD16uTVoBPgx9wbzHqmJWVrJvFPiZWEpjSK+yJ3OuxJtntaYuluC4Mtp2uX5a5OHBJSC7U/
MEqZlpOSnZWhTA9imNLD37/9/WOqk2g3Nnno3j7574//d19rZTmSqJ7kgdAzl3VosA+JlTnPZGle
lEokfxzZ9s/a5Me3j2raWN93g/nw92umkXtpoeRi/9TtZwfb1DbX0C/+fjbV2jRou3JC3uWzirwJ
8Xjuz38/26h9YFQ0GwuY2AdYj3/+E9NNjdNsEM8wysV5blIjuzMWzFB//1NG84UttRu2f/+pGTqB
Vaux/POSS1shPscy7rPUNp7Bam4/FnoI42pu/fn7/cbMGA5wPMk/r5iCrMWek9CVu/00W2eMboG1
/Z9XXEE7etbkOKden8d/uP3/1xT2Kflqq6767f8rhv2fyO3/j1htg+iW/xnV9uXH93/ktG9f/Q+m
LYx/qSpCnOMYJPkY2u0z/1Damv4vYsgxngtyM3VTvc1sYa24gdiCT2E0sBwHqluAO8CJ/19G2/6X
QXyfBZstXMtip7b+N4g2pch/jn2wdZVUeRucmO8Kqq3/12iLarUGo9GsvUaskjtj113TYV8I5XGa
nOfRWO4rx/xRuVfhV0IMF6cIFh0SL6Ct3Z4Jhdu6aSYuC8pMFLVZ8JoxtXgrmT8zKXl0bKoXa1CH
fTrtB3u1/BnsEG9+ebJv2C4Tve6yWiOqrc3HAJcxCEF0sit29lImDV5GBWA2Gl8VfNO1ZX8t7XJZ
lsEMVoYpmVrebURboNGh23iGtPjO1THpsBJLIwLdGFE2UDAYh2LsjXradRnO3Imd26+jnS1p/tHY
GGiJ4KJc/SaO0aAHF6efi+Aba6ADydrx9CNJMvD72nXTsEvjeq9CH/WjDlBWa+OGQPq91qRngDw1
bBX7tYCi8JyiiVAlpz4YDMTb7NaC0YiUKlb+sqbWVp1L6y5R8t/yjn40XSVQit6U33alwOvhq3ay
6TDV6/cM7oiNt/6O6s/RyDnlFRl1bWU+F8v6mVPrF/kfJ0+/Og27d6ZzmUkWu4hqBuVZM3ozS0i7
NA5nk012oMGS48iLivoOtfxdNCqBwBnuyFLclyugtpH8MO/kznETgkecQ9IiDQymHSbsNo+paD2J
ikJLtt1DI+Glvl0jO+23PcVaXZWgDoryUaZGUNjiMLh1c3AsziZOK0nrz3/jedy5i7LRteTXjCK2
7RkJsGu0P3T3G495HvaGxmLYWNkmtvtLaSDHlUr+WfVKGhqCNH+EqLm3CKwpl9pLNCq2YWGZTmcl
cKxijwf8UCw4ULoFcC5GBfAcRgokS/c6a/NzPy3PSNIvasesTWrRF326mZCL8sdYkiczqSyq0+kg
52yD84HOktpNwZSaZwO/vcJwK28iKjVk8tddip/QEzx2Z4oryvjsidClMTCn+Lz2+TYi0MQb2VFt
hhFsJgfOg0G48KvjeMH7/ex0EmhfYQKhi+WJKSZ35EEcegydvt1xoatk05Hw5DnMgO05J2SV6oZx
RxOGAzo9pem9wu8MiZIeBwl6Ua+8Wt16avX0F8Q8Bvao2JKS5p234TNnVBodJ/t1mePdkM2vDRNU
vDxRnjuzsrBBL5nXSYU3spvcgPEF33O9nuvG6jiImFdNOOSQNLNXC3Esu3dzWPHQD/YPzTYPAy+a
cV3QTCvV/VTqgBJR8SSt+JN9C2cy3NxSne3WfRqonuN4jn0jEqtnW5+51E5lbT8UWV/xxLUXA7El
7YofQh4nX8YHDv6XdBnuqewfmC9+cyBXhzhOQo6I50QXgVwOfTyMRNEN7zUnH1C24n7o3Y/MGQ/t
Wl2wHpyrrmX+p10+mSSf0CsPRM7z2BcmzuRZHgEsKrjU7jI06Z07iwoQx6JXuWmAfHdzUexGcnEJ
BLXuUqmEuquTEUn/L3R5V6e4avcW1hh/FenVrjUkGpGf/v6jJP6BxgYxL1Z4+9F91fHrTS0o7GJ9
LX1KHet2FCl43KtCbiBBXhWbMAkSw1xxqqS8W5A7Z0UQhdP/sexI8zhcfvamvQG2EKCxs1dkqgQy
F/RSq/0aySfLWaIdpn/BkEQFKS1vBHY6bvqqWreLJXe2SK1wBH7HKYuDGuZ8K7vbD1b3hPT8TJp6
n+qOQWdsfCjU5lKn49MgOotGMs+bLlnPUmM4qzepKSJ2U2gDM5jkU9sumZ9H1ePi2Mdq7eZAa7rP
OFGPeToDTDE8oh/lTzEpj4WQbmgaq98n1XXUmegUqYf4cwVW5tJiltdjniPnlgqjfVWLflSiQUdr
BdJzsvy30xeAj6p8IlYeoEHgCzHsNyQZSarwpqkkY5Saa6UyRiUci4glfO62kw1NgwDKCJX20q/x
l6tNwFbY+5tS0HkS1r1dq/kGnA0FeTybrXmyXLAY21vr8qTZyXtaDe9N6UpoXR8kbKNNJCbDmQ6u
gQori2tD+E2T1PvUnI+yT35dFaV6rSOPIvUwlmSaMsNoq6XbtssuvLaIb6ucHEs/zuT1sHFSepoz
RoY2S57ArQsaamPq5/DEovuzmuVTmlbSnzv9YWLAuacawEmm1AmVsemNxPVdmVTi3JEWPcbVXrWH
ZywaRGs4u1XHBgm/ZYxgsylGwrmxCF0z5et4G4obCfG8Lvr9Ok1PlZpc64iCwu3WYxotmGanTTGL
53LE4iiSQxI9pGwJW6OqjS3BE/QrnV3r/GgyhZ5VjKBBVUHftgCH8r1tz5BorsMc49x8jhkq4a80
1Tp0+25q6cPEZReUUhD8MdRPaVUduyF9Q07dRI61ayf7Yk5TFjSj/jSbNoXKUH62c3J0pjL3wWpO
pkhepIzPM5ODa1XjJbt62Ds/5QTpIxAX/HhmIiNZKncKKTYi1S2OJfC/bjQiyoj3orKUjb0AR4Mf
EkowFlCV8fA0THa0YYZL4WtT7R6rkkZpl+TN6xikBB75qRg1ynx1J5OrahTCKwZ1BfKeaYcteeUN
2oKIozDCdy1MdT/HKWMwp/5qD212aNX8s5lrNlW3rbwIOGO/1kSJOPZyWGP2WeKYjNBeR3PjrMaL
RgHPEu8CbdM8s9plOkSChAhsW36Uk08QGeLRVBgMOdY9RUo5EmbRu9DkNuDKQJdXLN6yFJea3pc/
GIsaMvf3MMTqkeB4flGOMpT+STP8xMKUYaq8F0WXh6YCDtczKvNg1uUjC3GyXRF2raVQdzRRmmBU
lnuCbcFzc8pl1/oa6kYN2mp+WJ4ELli/jomLqfWOXqAW71U12QltebNwvex6pWCsUrz68EElPZIa
GZRifVmnX73qfjq38HNhtjt+S2uL1PqUI6s6HQ983oAvER8ClZHgf4nnLnAmIlYLeSUZAGCiI6B3
JXoqoKW0bmSiRUQFuyaa5kJ+jww0rF+klj5E01WaaCrq8ASJoEKQV5iS6i7zmRmDYN3dTootsVaK
p6z8V3XS8VIV5lbL2D+qkmfUtoGhOUVO4Eiit0hUGuR1MJuMBw5fkXptM25bcggWoniKo+IQ8wXZ
Tj5wQhOVLblnng5jEEPDeTDq/izaKN/EVQ2FhJuwyI4VDmCNCRe3d66aP6jwXlquOm9ywp7cMAwd
rCN3cUfbU9iqGCKX9RFFE6iH7l2hnxubByHSLljGDZ4IqXnObDx0E7GLefJex/oPzEOgzfc0JULS
xQgGucViDfjXIb03xoQ3AfBT0SD0UoKWcrGN3fIT38Vhktp9xGtVq35XufF90uR/6PmQX+MMN+72
2vTK+7C05rFProvov90CLK2V01NbwUY07fCJP3rq7Ue8dbdDYHWgnfunz9ccAnN9K1tsf5gNj3lk
hapZ77OFjDOldkD8eQN6o4EQXz6WWm4Ts4cWyn4UFzW5aFiLbh3jnGFTvpgqH2LSRbJlt1UpZbx2
vZUqJAxBVilPZuvQ0UjA9V1Cs8q2Ohbd9Kt0UtuB/wezu/wqE5yrXby4TKANFBuAwdbKq6bdp2b8
TRbUaJW/txxU7J3pyW3ib7zohwGRWsvZyOS4qTlSRgyNIQnEsH3TTu+VKnnFLX5U4/XMabrcydjG
rJR+6oRrhZWTDqgMJtATD4IyL+UtODEKOHZATdvHWicnB0zwcTS1+0VIgq7JVzPsdtrk48+4lilx
42RaOULunEz3KLNY00133Vlqfkn67GS2yWGJrE2GJx1aEMdQp+1H1X0paTr1GgS7jLqHxrDOCimL
PJxsBnJCy13d8TGB9WCJS/+spRNmtvnS3JrGPNsEIxmSzE1GAPfNGeC7zc5jtlJYJeNulCgnabXV
Cbwneo9cFTk+r6J71InpmGKxdxBEbul5HrsOL+r2pN1qwGH2mIH2NMfaUYtwLy10Dqb4R3OerRGa
2m3ag2C552TZ7Hh/16AlQ3sWQZSm3zHhyDxI+HDLLN/3EC1jq383TI4jimBPmhAy1yaus+doXD+X
ZO29iGKGEvRzTACXh2gtYDWwg/L0KGPE2aPnoOKSvqYkmOuc7FU0UWBkzj5b2cEh5ABGxwX8hjs0
VrVfGGy5JdMgpt18N9uY+JSaElZrMZDW1mbR6rNRrI91Vv7oq1PtmFO8UVvwwHkawtU27+YR/KtK
giZLrq473leRdtDHMfbNsT0uQ3HUbavw+24/YBL251Hfx+gL/thlqO1O/3gz3woDU9ngcrKJnSiU
vbFsjI7xyLL2TMV6o8t2p8wsFfhAx0a97dbDLyzymQaEjXkI/3GPNWLpDl2ivkyM4A0T7McsxBx5
13VvW/InU6tTjNmkmG6cJuk1+6yeiDwwjTvDnh6+aQJWXma39dbNrxnCBPZqdsAIHiAwxGUEPA9c
Nnpvlcs+cZer3qu7DsOvrzhP6nBmFu2OLs17XiY/6UyOx9LRNOkKHaND3L8SqEBBMugHc7Eb31Tk
JrUc3+iWXeu6zwyLa4n7KaA0un3X6y9mxhkHCqqJ/qhpigyhZled6XM0LSX/gEeZpeZrs9uF2XRb
zYThzZlzmktiy+yi/e678vEPmVw/MwQ0RDpIA4GznGAOHVxJ2MSAgJSFs19oLAtZkZ8tCbiTlzgd
JEbGNp0eR05aOybCHCvR6iH7TuYpuXqdWjvfNnX6IGfFheZbKUKWhul1povabr7Va3POVvtRA1Nk
ZcOrZWUPTkWHeB64LTDdGk75tXYF9h2OIszXmC+lxN4nHZNsvL7zUKeOStu8qdAbvTKHWRV5tZP3
gbiZ2OXa+OVIVecSM+PBLV/JUjnMpuZV1aSxdQF0jbrYOHThzuuovy5LdOzSjNpUlA+mxfbmAlPm
uthNYgDOiKL3HqB0y5GJQ+hKIxjJIje1ZR85TYEvcbIIKZ7JiactrhE5iCC0cUV5b6xUck3ysgDW
5gNeS9dxf9FZvhVCNdjOH5U1/67k+jxFcQi2vmGmj7ZRJ4cQwjrekBqngRGmYVQ2S5AuJRMDnfSO
QE+t+UGWVn3NoTrmYJh6tbXeW6u42C5ZyrotOX0kbJeU2bo3sMbOTAbdRroQgIt1HkxTsmn6Y8F5
+Vg61AHMGP6mhUvmh0bD0V11P+vAxU25aoEB07kRqfawVsUcDLb1q1t3cTvjLo12LeeMjTmaDQc7
yNQSBaXIHwnRIpCVX8qsflqyHvbNrGJcpJNYN2wnhCLsqxg9OF/tXYsxxO6VZo/cgBsE86E1vkGC
vxApNdEW7kK1NFWIPoQ9YLoISyZdr6R1WWQUSfXSdTqrS+w+Jmz8CfhTrc+7kUFz+G2wrGpVoGLN
k2r9Wiwkg6XY9jhy0CSI86AXBE9x2NwqxrzJWQy4xOR8CbN7q6RK9WOreFVgLZXsd6ETsYNYejXK
Z2oeCsqYUbRkh5zXdtjDILAa5k9y7jdtErElI4jEDfGamqjDXKglFZH9OqYkyXZr9eQWzH8ZE/Fa
5t17prhneO+nQqmuZDy9VO1zmZUvCctHRklPYU6zo9CVH3MwkvD/8HRey60y3RZ9IqqAJjS3VpYs
yUGON9ROJseGJjz9Gej769y4LGdL0N1rrTnHdDKwqGaJesIR6Ca1gmivpuYnbVM8/NAGNiJltEVv
/5QUI+xKLq95lL+SzAJ9KfRaueNLGoMvK9tiRTDDlpXwFZfTDQEqG5SovtV7XQP7y7qFfVrZWFzw
7RnRRNsiHdZCdeyvszbXTun8zqLyc+os/ECu1+1DkvdWHfa0FRssVmUR7gO7sLnk4Hem+fBCaE63
rQaSkpyk/xjIyGLy9uwS9vrgzc2Po8Y3XJnsayOvXIQfG0Xy2RQL1hECg5P9DZjg0C+pQ5CfaO6b
dBh2Hku3lw8Xm1AaOJ84h4OMTC8t1wNCruWsdZzG5GuYjAsVE8Iie37MhfsROGSy2954bUXwj/7U
l5nTu4KDZNEVmYtVhGfWyLjLUhPObNsPVIhhfRQcn6Y6/UdUp5/M/W5Y8vlEM1DGZNfKqI9FV4G+
KUh6LVroXbH9CeDrhWP8m+pbRnX5rVhmLo1/jjPCmZPmtbbl9yz302R9U0D8BPilSP8M9iVs7raP
r5VuruYPE5n8mNiRi9JcokqOfoIY9V6J4Ja+J9MhO/vdBfa3qsenjGuX8AwmuV6+62zyCtNxwrxL
k8ZV0/MEzWjfuDTbwuSnsuS8GXxHHCq/eVF5uw+ChHHVGP6xa9AcoTaZvFWbsSyfJSbypA/iR6P2
VnFsXRBFIIqU5nuv8kvFqToKWr0ag8JcT/NLYlQMEFX/Sanj7CxFCFSLMGkqSNrVpBUbl8TnZJu0
+Sqyv6YwpfHglcGadLAV6iDcpAnKk7nzVkoGpMt58tTJwFmXVtvs3cb+a2lG2yPC4Wua84/jU56z
htennX/jhKbrZV1UiEymb1P+O3YI+pQLckTt0eU+T/13Cr9Xtbrd0if/LkrsA9M3PruBWjP8pWZ0
5YnjY+pBvJ17+qV2KWb8MfkAh4lAX+lH3wmY/eKDS91HB5PDegjRv1qVuzI7DrrsC3pnM9laV1Hz
FDhPfXgqIv1WCvV7FMlzR78l0dZmyMJxF9nRr6R0bkMacaSfx7Xy0dRg//Gj6I8DJAYVjlp5On+D
twy+ZGajFzSnTK94nKQkq0VUf0tBa3Ooy6vF39s17ZHlIQGyhj8iVPU/XPn22mpr7NZct9R4J1Oy
zAqOAvmgn4StGHly07lLq5ApvEPEos4QHwU9Z9dK/sK2wb8FESsPjh4cxwfocd1KRdNb+A8VcU2u
u7ND54ThX2vMgBCDAQ96eXKSOUCzWuHR1P4fszYUbAr4vd3Ibl9g8qHLRKc9jFa61y8qqZ7tpue0
YZWPKG2yh6gJmXbrJy3TLVE0SCspJVfpTIkuh/6qvX+9+c0FYb5WIj2OPbrpqbG+I+lXD1KP36kO
OVYN8pJ7JHf5BSv7bNl73O3rOHTftc2rHzKW7xqbfdQp1oFHwykO5p1wwSlM8YgOW75PhloQuOFZ
WtUl88yDP9OJ6gOPLgl6/+U5E1HxN0ibNVbpYyYLHLVOhDMDWO8cfyyf7BfDVh3Yq8GfsZ5+iEQ8
GSg516k/n9pyeuXo/WvportRxhDdigV/cA1U5dOMwj8is/Tenq0fe9Kc27OEXlyB/p9lqLD/wreg
C+BgLgB8tVL5hCcScmlUioun6P41kFQHNewRTE+rMS/atZW652H0w1U/eDndjeCI810c7bGCPJek
BxX6WxmV2SZTKXI/35jW4YxLwHWfNWcL5OjTDrDTn4mXufG/mpCJtF90xR6j8xXlhWMGr9JPETGn
v+pqsPdFmlyqjuaISMffoSXXjoaQXJXAPIWHuZEmxxRnyINHDxt/1f1tZrxchuR4Vju/61nKbehG
H/QmjP08ppfGCs+zI4ddHsi/4cvyKrlTTxsP2DYu/QDpl4n/T6GFK8I/tafA0QqXTaj5cSfE+qKZ
fpwed1yYxmeyx7bIBV5z4X0YAXkSUX4wvTJcTUXOboyaIB3gl2eekKuqcp+S5floGemvTfvb9MRX
3YrPOKcURBiZPdjJHKxbY35hRzHz0dqmhUOYRa43NKerNRYUyir/vZfs5r1DedLlJBohJMaFiMCo
eaB1aqKrjC9Zz1QTQmk75MU+HOrbaPIime128sxsJSra6kIm5a4rmo3bD4ojWbTWbvVjFOMpAYCO
RwhFEOAVWo2M+cxy60cC6je1DEI5TgUlaTihGhGmeFvyQ2m6NOpC2T9uCzG9hDZm9y7xcagG1V5t
MHq/GAJ52pymS0N72FJXHmy/sVZVFhEJ35z9oU3A3JZ0SGj1R/XIMDBs7B2x9Cj+UGfN1U+Pw/eh
nKqXpDR+Ra3w9p2lXpSU6x4YaO99DjkcFZnAulaWfCqYnR4LQOUSSA+a7uAZ8LJNbzaIaSfTlPH8
zNzN9NOjD83GsDKq/E9Mqf6ge2oCgpOcg1XbG6OlTJApO4aYzS/boCE5Ju1T24XVITLP1Rwdm7rj
TIOVhLh21+S8WKwzxdFTgoCk4Y+4BFPfk2Nw3M6mb8nBb4c2MF1pnpMeyeGqFy4Fllqq8gq9Guql
VVXnTyJhxBT1W7vA7+fWcb+ZIqhHdfAzaBXuxMB0JZu9QyeIEO+Xm98hTWZqi+B1HEAwqLbw1k5o
XLogWGOQODVGe45S8zGViyUvIONrDF9G04uOJADd4sbnxW7iy0hUmK3yNUMxdxcgKXTyKT4kZFw9
DPBstqJxNsLaqsVXWmJGeEi7UC5/drp1Q6p/FuADF63apNp9EaG5uFYhck01/UyO2jTeueDo7D0o
p0wxVjZy1WQOxt0uyIEiB59hINd2wcBRNOj8s7qliE5qYGBO9CducwjupZWvBeeVRcNaHkw75Sgb
p8nWN9MLo55N4lTWZVbPaHGC56Zw5XM8j8iwQ4dnpebPLqqfVgXzi0mX8Qj9AeHU+BzU7k6Pk3eu
6y4640c9l5XxQY/yM40HpL6Zv5C+xRFLsjiWQe/spp5iO3f/9fgLtlPWrhcUGpuYfMriBogSpuFZ
GWezweWTl1awGSq7O1VjBZxmeW/IfblWWfeLw0NU9PYRFn++d+Keummi2wXbC0MlRuQ+iYeH3Cmj
rSWGJ6M+tKHyjwhm8Nnk49XMJk6jwv6esip+6hF3PfSZzFl4imZr0uJOq+wtLFBKIZrNnPDdC117
kwEtvmkbACrzjw+8jHor87Y7CskAU7Lx6ZBJak8G1tnIPbHn3i03aN9fpzTZBFiwNnpkUinTjyIy
WmbdU/Gpsy9c8PhUHUYXWeKfqafaUxzBP+6MJ5C2ECKsdlemujzoyH8dvIHtjYJr41vDfHVCVtCK
lWvTBIV7KfvSWlydiPGXh1iT642cYm9VsOFdXSaNIGAQDCyPfNF31/t7eQk732qKL5r2Lj1BrSk/
KaUqjgXc9+olSNXJqdr02hNjUXg25tokoIDr6YWKel6FMlhU+Q0jDzQKMoL00kjKe0ygEHXD4BgJ
tSVW7ZX5NtJeO+/33qJkJ07FQLq1Zgr9p/FAWiMW87fCRsQZDTgCNagNgvZqJLFAKYTpjps8ki+1
YjwmQpq8s1n+kvOAXDYJk4PlhZsgluE5m5wWG1WSrnt7OqcGM3HivGgCUoxiBoLHYzq7ip40XZlK
rzu4Z/uwzvm3CQ5hkx9+lXlaHHFoYAMaYjy9vrEb1HwRCcSEscNZ5eotaXw1VbJ85WqO11nAlCC0
qFEs1ZtMJrmcIAn81TV097pV8Yoj7atkPO0kwrg/rS01/crr4x0v57PZ1v4VEWu160OjX3ccXcoC
d3HWc57sCHLKNa1rwwuDBxmjzecU7D8rNpRxji4Ii44JqanPNX/31YOIMC1dbeaFV1cKRsM+u2Hf
NjszxbSIqezQa/tDSK98IS7Kt1vrgoH9MfQoAKkYu32S9PEtiL4yPas3QtMrxtrjtYF/lGTBp1LT
WTK9uCH+AqrA+o/F12D452cffQRyqLbIF7Dr7DtcuFJF3MRb1ZUfUF8/jDrgCIgk/sQQ0GBUwh5b
eP6hbeZoF5mVwZRwoQC4/cEAKvV4f2SkdvTU2CZzJctotn3swpRa3iA2JEFA5yad6Hhc5Q1YolkC
9MhnJ9sy6k03PUjozdQDT8yLGm9I6QebmGq/YN5NXpHm4G+IR1bCk6rmSwcEfc3/AL6vHhC8FA3y
Os3US9KQeQyGnK578Kvu1E9jpVijOXWE7bBjrKbBg4t3ZcHQN7FjWHmY7qa6uZWZ+zMkDVRwr/qr
B3lu6WW8N1X/m2G1cUwrJoYaUEBDWwbeDzZPWv4hkIpNgMViZRvxgPGcgBioQA86c99o8g+rbWZh
EzUtZKfOIPbh5H4n2EqjwX5rldwT4JHTwFvKSlU8Ziblal6oFTbzYO3FsdpnuQBZa1CD4rlChMJy
6OKC0i3npjkxI1xuNLvzPiYVoHuRSWLvgsRfujvOWym9305oPufQ7VERTQgC7GqD+eNP8w7b4yvq
/G9bSWReuG548mgveDanDOdB21SghPXx7JtJui1RHKHHcTccvxkWYM3YGwkcpLEuL3nYXOwMFw5+
puGRhrZagTuD5pgfnTluPwOBcFVOR2RNSCj8JLtml8YzitUAgD5IW6gT5cYMhmTfU2EoRYxRvzgm
VB7AQwk8mq4ZQg5uYhq2eLDL2ohOcKH9KPyYSntdZ/JRofK9yOEGWoVkIYsdOB/HlWK53XKPc1s2
tIZB6KyKcrw6cfcSpeN1vJPUT6zTZAN3CUNr5y3BCjZEciSTMT8ZfkMHnIlyApztHM3FARmPWpF0
na3Zj95iu9on5bTHBp1e6VW/IrF+GcFngWUSr51n5zCANioe34AkrC3fQt2q7UPsZs/KVR9JbH9F
mX2mF78yGyYlXpEUByRsQFSwnW8zN/2otHwe+e87JayD047PVqduM5lCpN4ZX3j+c9Y9+Tl21q+y
r16Hbvhk6PsWRQd6CcZOdtWLGGXwEAqne0it5sjorN/5XeashujTNFULZUZ99OB9WQKYWwnxwRhk
wGG6GQRW6JhB+lEZvKaOGMFluv4jowYmU2OqH/t5bPd2V4GhHMlaRoOCSTOyx6feDH5nJCM9GKbb
Pkbg3rhUUP0UqtG4mE6YWv1DIAyGoBVN7EJTx9W8wKlr+EfPyn7Qa/ypgKZMNoMRDXdBuWFz0xP0
NDXGL/yiEnUgNL5SVZ/LLLvs9XjSNjeTZ1Q0l6z402inTx+WAO7GP301/241vIMK48rOXCgFVgkx
yirlpzJFs0vxpOwM3/0CbkgP3ap8rK/FqwlgD1s7B9KaKew20naw8/AobvrcgR5RZn/dOcPvaZkU
C1a3Gp2e5B2bljDRUhbjVw6qmKIQCozOp5WzPE2h6l74/ZzHIaa27G/QuvD6curFxDttPOWFD4ID
m+dWDbEeIHZCMz6jat9NWp1mWDzLmS566Jtpp2OG0mPlIhXwsqee0hqMRdS++hayQ6NqXzAHfYyR
q846ZTmOCxfdkm1undIQJ+hBEEh9GsVNMO5Hq39nLAFEsAQNM3NIlX58INfoRRhzexwKoJVtHD3G
Tdo9aHe5sM3+kLMPpbAyn4wkwBru/NGEOJQjlXXRc9/3LgkWs8PhSpaPHNnKNbgTc42F21IoZOjH
jg+Jr62tm7jvA3Ip+ijQKfFqPXpzy9jRUtuYEWabeS57QErTNR7d8/2NwcHpzJmLwzcLz34Kn+Js
SJ4LY0heYnQGENEn3NBCXfAPfNjUfzDf3gMRMDgZykuG6Htf5jkGnyCvz00X3SBzEa0AnXKftaXx
hLbjn19kJVRgenymQxSV8o1vlyO2Ei7HtbY/SVqoQx4ZB0TDBGgQi3ioICmha5rx529TE0rB4J39
4ssoCxBN1BYPU4vJwKzhQ3QAJjSuliMEkGMeZZfOBf3nqU80TuHG4JnA4UEvNXLLjW9CKjUzWk9l
zRy2qLsNvWnGzhNnm140ABaYNKlmlXGtX4aWyZeuylNRyGbTtfjjZP0uR/9nkRrtSqJACIXotr32
QHFm4HbHSu1io99GRbKfCJ5Iu5bnXb7XnOZQ93GKlNXBNcVpaCv/qrIP4qvW3jywxBlfMmTB0dN1
SGggBnO1VTmuv8FUJ8tIX/poRjJQyK/S0diWe/89c3W9dWtsL7lxtT3QW41L3eQHHvKGJQcO1/DK
KkjHKBgrGpJS1U5wByXUkTuAAmjnfPNv14hjr0PKfqvFJmyDj1B9fytGCnaZUtWjXmHLCaS3Zt/E
Kxin5wwdyo6uPeU56tW1WnB4WBSLB0O5H3k01pSf5YNwsYpox/2TDtSlZrjvSWl5zEL3YAsTWu6W
SQA3h0dSjBkDLEaKKyPlwjWS6BRFsSkt2tbcICsmHSFK6arGt2x9B+6cMxmmNZO2rOphnMS7MdHj
Gr1zZfHa+oeElS+vfVJgOOQznSy/mCxwTCfCdR1AX0IZ7uzHTooN8D0OHdOpxtOmcnNamz7uIxhO
mMQJYT4MujhMkcjW2vb/UrvgexHLMWLxARPm0zBCmp7izmLeWi8oGQf9cDEQi8DahSG2cukb+nWP
/G4kfiSy5xsjznVfl82miJHWTkqkO2nkn4nSxWb03bfMahDhjSMFMvZ7rQZgXdhar8kgQBpGGW6c
QT+mxa8BxP0hQ8GUN220C2EoFCCgV7HhG6y93JKZY52yKmi3bWzhW6vG4sng5BEgtDhwNURrH3DH
u29bj2JYyPwDGqDIBNSdlu4xrEAPT3NqXf0RiaDO1dpER/kgNCmBalAJHsUEGNekl6RAf58H4jmC
fXJO7OkKpqXajql3AyICgxVw3mqwXQl3t6FN6tTYOfU78nFevSrAOcsg+cJWAt+rclgp8uKhs8bo
2Uza8FEzNMtpFJwtc8GIUqib1oSH0FDduvHrS1/QAZgIA9gCxXq7N6KSrLhZY8fiwLm9PwbBCGuF
65yz5KKMt8aKDEEvPbQwMobZn45V1s3H+3tum/3vvZhvkIMr8xI1jku71jXbnTmkzlMOXfLWhiYL
f92CHSkzLsXO6N+zhhY3c9XkTNNAv9ddSN3pT08+Xqx36oaZGVcYGcPND6W+orA50i1fq5ShkkqW
5RFu9Zn+/59yLoa3YCggDeXOLhjmkxO0X+BOqveKI/cenlm3prlZvmM88LY+sbebNBDRPigBuapu
hAaQTxzNhQkGeiQEFzEODASch1vhzwN0HQ/HbDaYZAKxSCwfUhYLlkcFUYwcv6cwOSPF+PDhwZix
+N0qZ7pkWjfvWY4+oUkeAdelZ9Va9XtwGS2MtGw4q6Qc/D2IkRTNFdMbI53x4nes0VHxnhSNpLQH
yWS13Kygd97RzXpPTtsCucjzd6Mlmj2y5S+ZmLRFU0Dl419wDOKB+e2wm/uiOpMCWPOw20siSJ77
Vod7uOBH0X5MFiaDJO6K98BxioMzAlK0a0bYeQ69SFfezIxzQEy//OI5y2lc1vQ97785F51B5qF1
CryGcXnoZO+eLwAQCgxGLiKe9yRwWfVBMngMRuhBTms7mJKnYBj2hdcMzCva5BxNnn5tSn9jB8nO
V7l8dugLvk2Z3pfUXruqd5wVXFMmkvyhbCtIfhN2GzlFxcE10vLF5Qrpxo7CY7o26LUv+CXqtyY6
LnGfzw1ymNmcb53gvghaBO2VO3zOnqQ6t4/MuvotkgmaEJr5ZagDtU50+mOEg6Su8VjW6LS+l0Qc
ndBpshl1ZGUHZS9WzZSSmgwvAOF9uK4smnwda9HBosUfwV4aqLa3ikC/jRTF8N5ETbTJ+9HfzvAE
m9lmnF7BS8ip2tZGazEU8emd0AveEF4WfUmcfh6a4hkUIHQdc9eT4/gWch+t5jLoDn3tNI+ljeQu
5RDIKYGLD7rXcUYxC61vpNc7u3+4oNwLL6jzrhtWONmDS2P8L4EIH4hZXJBYD9nQlijAHHNbYTTe
BLW86SLDrmCna31K9RRedAj+MB3oXTXSGQ9tt/APYveNAMJqm1r8/qXFOxtECTqOE5ykPwNfYgp7
GprvcYm+KolLpZesTPRM/UMQZORGIXp7cEX+Kyz98d1cpHm5n8bU6Xx9VZfFySOonvMvtpHKRAmk
s+GfxdwOstSQX4opz462A1VPxKb9ZmkuafCCoOBGVNG+/lc7wj+57RgcXb+E3YOc+MHW07/WGp1N
D1V/A9v8sW4TOkhLE8PuJmNnDDH2ieVhCKXrMEhk4lme4duupitRn89dMM2HGEIy/kRuijiireF5
MZKn5aElwdB2c4PbJMZeCqKvv7V28GHidER7GXN+6mkz4LN+W1wqu0CCaBkRKhwx7AOlK1S1Gzs/
31CMwRZPvBiTswgxUbWnEGMMDCNvj1u8ei4rJ9qaomu3Zp+TJFMaL9XsBvywtN/CKXXeiPjwN3So
h21dFzmecn2DXjJvdHrrezR401QWb6NfRXtlcdk3eZ9ThqbpsfdH9nYDQyeSKu6ojeWm5dGhYbjC
cKrfNKEBJ3sBaN0f9ipCpcpTBu5ihLDHFOrYgc0/TWUEIiUR0Tvz+vmoRvin94ex8O1tIeUh0AZt
BbKv3oxsMV0ERb7qYqM9pkyj0dZO7oHjgwtHkq3BZSyxkzGhct5yQymAkQgtWcAxkHRXs1bvLnP2
lejq6sDcsnsDDoBrPSQexyij7s3ol1l6Cm07WB76VVtsoXRH2/vLXQqv2HH0Yfi6fLbKjXoPUKr+
72JoanyenuUBhll+sihS9+i2ZvBw/8kRIWaPjI8WdCBXjkHQ99lpxN/7I3f082sZpq/3R0lcek9J
WJGbsfxJJjjC3lbr+yMHqv5NpZeoSM0Rm9fRhF92u38K38+6LUz75f6oCO1DWPfh0/1H+lbzklt+
fb0/ktL+07aeON8fRT4yz8CyYNMtv68bOV6mVif/+/VlXg8rDFAgxZa/e+aAhvPdV2yJfLFuingz
oLLY3T/rTFxdqp8qRpI8BXldBds2CBuK0eU/ka4Bcp2b5/7ZNq9yQhwYRt2/F79Fd/Qt4kTuP3lo
RuekoXL/93wlgVmcE+SuNIb5yUVGxz8Et3//wWDl2idIuI/3HyR1m7ykIXG33FlIQ6xgHeJnf61x
VZGyML7NfTbdFranbV8NTSgLClq4zqxlDxmyhiGpAnIl2NeZnVOXxtPzbNbnmtr7ZKKm3atptFZ+
E9Gw9Fnzq1iaN177k9VLBOQcLMkUMJ03DNnDGrEGGcQWPE/YOsuqBF4kmMeRpt5kLYQiBOjzVCAe
ZLiteot0SBvEnokHB+E8AKmC7FzXy58zWxq3fOxTAnLnNXtN9BYsb1z5JVQEhS4ZD2lTmU9lKS+p
BoPeSD9fYcQL6HTGGtVg/DpVyT8yabuzudzXNDaJex3gGLpU+ev7x1w8TMso4NB5i8XIXra4bv70
Rz0cTFhEK11089tcz7vQq7qdcEL134c4BjMY68ZhXXRwLu5/IKx9eZaO8ZVZgbeLXdWvo6q2ngPc
Ql2Maef+JnEuUZwZr/f/UEbTtouQy4/Ku3oqNW7+slLWnGHW5FT9hiz3YrqTewsczCoJA/PHpkyI
9VxIxHMsfRrkctoHReHeBLrRLV66bjMt39HhYjrozkXdqTjnLksZ7Tnn0aJ2R3Dv5W++O/ZoVYqn
+yeFr4o9tzgyhilbu32cv6H2P3awkq6Ox9S2rFiNq/rHJuWVrUOMtzmxXsuhUhejRBEdRvoJnNC4
Kith7CtuYT+1ZloWDvMKByIcYUBrL2dkpyJ9M7FfMQXWz1gtGccvu4Iks+NAeB2ana7sbyosomtD
KoJi7jLM05tDGtATl/aRfr5/Vu7wZXpDf7Hz+XHwsULkurhR316GhaDcWwwAo6jcszKiSTRhjEEb
fp5z/bcPSvs89q7Y0/72yCSeIfKGMQVlTysojbzoTODPgyU6oiQWzQN52ChIGFCAO8pvUaqDbUpH
YO00tPOTcfo1ptw5jCwhycXX1CCJSNrmZXRr9SybbksZO2E1Tf6EHMpe8aLna1nW+W4s0aqrcQfq
8hjbkb019Dt5LFTHfuXuOwClk7RMEBuOt0+WOZqLl2orAi/adCqYbnb5q6gk1d/c/xiCFie8mPxm
thz4ouAd7wbOIZEe7IryIm4q9dIbf5Hm+K9t7yEzdOMJGUXGeYqKvRzsE/mMw1m44MArNa+ZTmeH
vMcxaS1/kzBcRXeQkturZbReXs1XBBc+AKaL2TSv2FHN2/2NsZnAt64Fqcn7+/jPrFNWoZRGz/JP
RC5PhlyeRKMV26BJvbVZ35hM3EQNkSXoxaPHvD73Z4Evg+WkL+xlq32j40zIL91AEdBIjKKoO2B1
O0hTy4doUBzWDY2UqAwq2l5BcwsxkbO7DQFbft3eyqgAmhLgkvKm4QM4d3WWDUCpPEOuLmjPuM5b
I7W4xL1k8Gsp3C0M+iP1qWuDvFuJlQlgpn8setpHPtiUk0PiLZ6HxnjtzNLcZxhNV0W+TWoUSPTa
CabB7LKWk/6SNRaYQiQFoAm+3C0XEZFpvqt4M/dtsCPgfHgdjWJrcIAGUNBz8p7QhhgW8JpUEKRX
1sHVcg08xbNzI8TXuS3HJrSwN25j88pg+GhO6SeIy82YiQGxT+jdbNOWEFuHbIeuzL9xUxLLEbnP
Vp5+VW72qLy5eqKsv9C2QYjupo9jTksY2e8DI4zvoAnSvSf9/rW3SX301Y1jfvZSwlf0FhmBdGz0
CBh4WmlfSG7S+9k3+dWN8aTMj4qBFtrTjr6rN2lwMZW+3N8rSzT0smo/aptGK40blNOsGrAiZYZX
Dk8UROlaJZf7m5TbaDPp/qmo24/U94tLNo2Azv//vYqat6Y8PaixODtVj8Dm/hXF8mW9xl6dBclL
NnRA0cAx3T9cgq5iVprQF09t0yAPEH2o2zjHss9PE4ay1djTP7pzbpo8pokEmCZDd7Wt84jTOizo
QTK/T7BKg0QO110oWDhF+iiSI5ix8kybiqEqrZZdnCRE5RaDonIuqQuWTwToQf/7kmF5SJAU1MM5
Y1jGx7uOXbvs0a+2+jM3CHwmV8s6sub87737x5AaFzt7is7xXA0QsHgDkTTfskl9x270GQur2cqA
hBHHz2hi2Pe3/hx2x/tHAz2jfLk/1kjBvOwX571oa3ScWryJ2K6wfe56681r+uIbKmAHSDlK6KuU
1ZuOzcNU6+xZVFgndTFtjcCedoGL8KmjebIeJ9VtyPeyH1DH9cRZzeHGHQFbeVhyfg9t/q9X3bwP
+6BiCwutg27o6YKNqb54sYA8Fd1vDoYuynxsuhXns21HowFVIeczm8IIy0OrnmNZ770IjI9OJAkY
aXsAlpeMeb51B9xcE+28xpus11r6Jxol2FxbK3hWo+2D+ZjjJyPNo8e0I2/d9OXwO7sahk6+G7p9
Ze4hECGJ8sSIQZPNbf5Mc7lhULW38u7JjIT3bsXMZ8q5Gl8Cmuu9DyoXjT314khsFpf8vGov2NHE
oSY944GCBB2UirNDEUW/STipOsnchjHtrdGMsTrZpntT9eM2YA67n2t3a7Nd/mqKz6QwlsGd77xb
rUfX5XPumv5Pm8NCyzNZwQlq042fOlgGSBzbZ1MNUdimxcEIsF9ZZuge/SF6gafJNtiAWnQKbf+G
nikmRtqSkLWmtZk45fS/MZ0Qld2MXyYRhA/j1J5Yob0b8qhfFq07auDReJJCeI9ex8BBg+92jca+
ijHaTRHPvIB/uo94Vq429ifFoAUzhdV/MR3/oPsa/gMdhDVJs4YzuQYa6+hPLk8Sz1J6PgGYbaPR
nz2XAtoQ7V0ybFLQxrrdtHxl7g0IkWqochgScYiUs3sSBr5BkTZ4i8D9nsfGdt4949eUu/Vnm+nk
1DKzW8kY/HqJX7IvaQHn2YK5nbsR4YxDMg6rOWLK6iuSqbtVdNx3YAHyUwxacB2h4pJZSNuY19Ip
XeTPNpucZISnwo84KPUuhRP+OIcpMqfO2OR1TNx81ub0H8bfc4i2itFxA20CTc4wSVRtyLsr6byo
NuKwmrVC7qBew6ZjRgdjDmJuVyL7RoqS91W687P5Mjbhb1Z3YEp0LxD4yXOa+9NeISzraCfTKp+p
Een5ts+CALztvIBn2w71DIfimAUKwYXnlKs8ru2jm9YoS+2AAYQ3StRQTOBae/QRav4kmXAfqYG8
x/t7Yxz9DG0f7TDfI+eHirbSrrtItKAFD/6AVdUi8miZOjvx/Jj15iYlKPYcFJbYqv9j7zyWI0ey
bfsrz3r80OZwCIcPehICoSiCmskJjCqhtcbX3xVZz25XVbd1vTu/E1pWJZOMQADux8/Ze22Tnh66
ouSa/htAleLEuW2dhao6RcNUEIrdKuTz1ItqTojH4YvL+YREOnKACy+uts4I5NQba4KWQk88OVaN
YEWYJ6hDT4C4+p0MA/eqQKJw1dOsQneC2q2tgxr188cMIG0VNugCudBXRvjooVdbDwgh16NNIDrS
5+j0608C6L5fecEXClJ756r+x0ySx5bZED5iTFynWJrRKTIJanJGUsGGGBe2ZL5wEpcvjOwAI5m5
Phqc6Kyw+O3//PPv6nh+FxPysdnimyzkJsdFDP/vT0754OLZPAJ5HfHL82U2EfCRhbzHeG3Ze1Li
OYtkZvvbz0b9pvYqAQl2+U2BdvZLIvuN3cvPHErZsaLnUytLH1QLUjqS6DFUfN3EdLeLgoMEBznW
QkOn5ckzuvJUd/hT24TBKSFOm9GdmoMKQajoyxeh3IGAqpTA8ja7BLNAaVuCY6WtXq3lWFw7l1wX
wnkymlzsP3Nhvf/6r2Gus9OvP/3zy6//l7nZzahFtBNyDdiD5IxyME6Ow2o6l2jQoiZlONtZMBIj
cmrQ4OaPmMC7ddzvNRLX068vJtLXbWVDRbGhai+GQaePYh/DRrcqmlZu8kSOB2dsty1WVoAt1kYv
XbPJnRYzaZKcfl28X59QEofdES7Wyq6M8TwYUQgk2FvujQTWXjpO1LxlgGjVwciezWX1YpsdE0RS
6n8MSn96mTF/8LHd0l4zz2huMQpYs6+BkQAFqp8LDVfGm+UDEUTWaSapT8nF+SZ7ax97bvvTEqhe
sJYc48I6M+qmAY7Illa4abwu/QIMri0Tv8ayTkpKOaxruF6PSZVcReqiFbPK+n604mRLZ68/J2Q5
+EODZ5nECgp76G7XlQUmhtv8TRbNeMrptR1qR4V4Ubr0xHzI3FewrK8WC9moYNB7FFV5JTHnQslY
ijNTzGxrBgF4hkUWmypDnZjAa6FOZCiYdWCNra2XIeuB5mY/VSsog4zXacXBV7RZ56N4OQ4WjrO6
uTPYPUlpqu8WzAnSjoERcf4aE7ga2ZImG1LT8V/CHyY1LDM3eJS4JgI3IrgPzg6lc52IvNyDykhZ
QqrpKB3SIjOTIr6/SMXrTiIaH4Ju3wjL8/FrYS1oMoZtxkSRBX7bqqxiv3DN446uXtMMh8EO/DJj
QKzKzD4UyUT/ACLJdpC8e/qLzrawsWPNIkv3ptIfwQJuKXJ1cAfCFW810z8CHK/tWc6H0rVuQV+S
7JW6HmF0Ufvbn1qwhau2Ck5VN7tXGe5xzIFEHBJZcFPK6dpROCiioIbtEdxy9m0ZojFBjjz9cmmW
2HOZULYj8LOcscD+nYqzrPDvTdB/Yme6lsSTrvPqVuOc88sWKXlWOqdOAu/YJwrHmJvAV6SyeHRs
5rsZ9oxMJru09A48/RVHm1Qjd64NutejfTMswesQZndx/tZZteNHPazUllKW5QHqeRJHl3K4Brge
CTACY7quab/eOrZ6nLpS3GeeWKkLKEmXceYr6JDveoY4Or65HgGyHZrG6QI8l1P1UM0GEge2aCeE
GzrmGK7a7jVMMG/NRjfsOgYO3E1avVNtsEaIZKRZMu2WsdqMbUXUXnqh7ebfmTTfGvOQFEJsAzmo
Y0XZN4dyoyvF7L5udplC/6KJP8WERCSnCzj2hWat30Ut8h3pmY+m9Tjm0SmnnUCUTNXuYm5jgdse
jW2u7Og81Xgik8TYUvGnFjyuytXToUpTY58OtgLB66p1JY03didkFfcGEZn36Ds2LWAutjOOS1Zg
HURQ3Oex/MRFLk8yNE18HkhhoqX7EbQmt0Oc3araLB8j/FDMrtVnlTif49juyHqlYTEqdGRkCsCE
uME7B3FTicqHBbG2CgabYU5qaSJxNDnd/IVUyVjbF+caup0VKZ4WIuRsua5YJgdVd7u2LH86TJA7
ZzfrYTtkGbUaB526BoA10JRriuALfmyQo1M1w/p+Qee6Y7qzp9WJJ36SBnM2Ve3JjKuO7sxpd56r
bE3+CBZ04gdN3ZAGkZvZ0QhmXy3xJrpIOQh9mvd0ub5b78tN9L03WrbftUC2qibofDKyw/1YFBZ4
lSuiLPprAFzNusCIfvmHPJ4AXniaRYgNQMT5R15hxRwzANWm3fS3kHlH0GGrOMa1TNYG1O2WSxW0
SFDg8yarem40iM8IMC3pyKQXlCBua47xmMhRD7n41e1uvpqXzrxyBWGIRYgD0k6LNb52IFE4mNCm
xR/oh3lwSmqcEOdCO+QvZaVex0GQStU2Nk3ebscuEfsdvggEnPVTWeU94upDZocNfhKK8krVHmfb
2rvuaSvVoXejshuNbucGk5i6hvk1E62692L0wqKjqWdTgcD+Zwzew/AHOAvx2XOKzTBAJHioVWpD
c3IT0kJBk5uNdy5ceKDasvYJFsCbX18uMdPWLpoX+9SEIxlmQTxs4cJgk6jSbCcMomUClcrd4Cq9
bu3klOMeY8JnqptfX1JKERMq89HN73TNOQfDJMvuR++9Zdx67NnA2yHA3IlucE5hmx7w0WkXiEPe
3FchIY90ez4klf9zRaZATTqmYBLO/TTlUMrL0WsO+Ao/EuyG27FJURbH84voHWtrxtSdgLjIrFbr
qJpfeN2szYIXAqYJSFWjrsCyMftwe7rXk7eqWvdZtTHdb/1alYa6XngkR13dTAHD5jbFVkH/FTA5
xHmM25MGroBraCySTRQjdVdiejfQ3JJhX70g2Zx8CcAFrvHsOx7YnAbAOlx1hBPyZY5mWv2kZBoc
WUGFxteuTm5500ECteTiJWPXK1Hw4096CCZBJqTZfZQGv5BEXh+HWLaK6hgFlPBGaEStva2UfWsZ
abExCFOnJbR2XGOfHJl/jyuGyc3taNISzqBMbAB7MzMXHMUWYX8bl1CkKCp38RQF6K/5PEe7+uES
HMQBWXyYhvGgjehLdJHFgofr3orTF9WXB5nn1/hYjasefKdCy0zOwsnxtPDTUKJwLjy4E8jxJOoS
nyC7myXvf9JaIMAnT77DytE7FicON9EXb83cZh0z5pzG53HR8gsaLfohR9yXGXjXiI93hV8HPxrm
h+6S/CLc9scEpoIbeSOGGNyvKHmo57x/Gr2AFCEzvC1S9Mh8ixBL8kwY/H72RpbsuSVtMOw+UIzv
W12zPWujWdEOKPzczZBwxtHzZIrwFMETXQ1t/DEL8WHQ2YB3Q6VgAazR6UYzmtl0VZ5sOyCyOk/x
TsHmZkCOUdOKr4ZSwZIN7pKQ54blorEx2jTQAkAno1IvEbtESe2tIuVBNpyNy8AQO3k072AprN3G
OsMRQHEmiT8zNkZoIRXAujkTA+4rSOXoFdkcy4jTWkyzpOrsp9EIz4pcPctO5pWsBjK5CyNFZ1U+
9Eb4lC41U/l8YQDngCyqF4NBo3wK3Polmi9BgPJnVHFcw6S/zhb9bjF5QbWcvtkgCVIzbR57GH2R
KO8h8DwCZDNXo2m/4810QOjTmqrAYfMcaqv+igxmaxHBlMZQEEKW5ne9Bl8y536gmivkDPKAP5aX
PV+Llo7hGMfkbCeluyLjG90waK6RI0eYwRfzAFhaQSTXbk5dvxwYT+cr2cLlstzu3ZBsF2CDyOcq
nNssdKkqNCNwURxMeMhS8tykaND9oK6umaJEhzTIHwhJxKe3HOri0MtE+Q8peCrKVDKAZv0W9hj+
skZka63cR+XOtL88PmC6959ofnAsdDNtqOZkOwjhXMjqbsTpwkgDsNTpMQpjenS5ItdWj1et857K
6Oj2ToLiIXzJyuZ1cilLHQ2FOxvb8yVrEUGSzd4Wf7QSmxLU9QvM/KsNcdG3s95XUUkflk+9uS77
hFZOUNwukSXWGe3cXZjgCEELg/kHyGOL8zodw5M3wbvGBIL0PA32CaqNfR7HOZtezS4rR2zH0ztr
DhEog4cBvPPbdqHgzAaS1yx8UCWNotQxryQkBmtiPURjWxQPiK5cOIH6mQkgIUiUgXviKt5ME+fz
xS7mRv01+eC88MRlLeOUxVpC0eE159nk5m7d7kdKRVy4RXtLR+9Rp8FNazHfQkOwkXEb4kqbcVUV
g014gPkMRONi7R5v7QwhS2XcQiL+SV3oMKg88p3WKqnJZWLkuNFht3MW78t0Ol68Xb01fXtVzKZJ
r7+47VVFB8Wgx474FMFel9f7QpV+dd2WxqcRq+IqktdFT4+hdTgf4C07T6JZJxHjMhqZJ6NsIcZU
P0MCZPohxfzdLk9jQEY96Hy+K1o5nnCYDQyYJozzTI4KE8eGMip/aekEVbbRc5sr+obIN/lAwaKV
m1gvaxwoiOtapMnCCB68bHwSA7RJXJDthR3fcIMoMo4dguyC+tALyPTmQMql1BOQsVHuMBlTosTb
yF2+UBo+pZfnP8jyu0rAJ1eRe220PNjd0G6NXl7ziSiWnXzZNuiERpm9gxp4tbxDhINSMNJpW8GZ
wnNoMIZsl0kQ0XpEYNDS+LAzmwSoENcXwcGXxk9bZlsbMSg5ZPDSlshex2JcfGGQrNT3rl+H1hoE
yq0TGq+TRoSpkzfOLBEmgPu4Wg6cG37y9HCRa5zIBSuF57JN9oVN/AHMvNmDN3lJwiOjrgp+um59
LwRLJc64pNDnPPJeRz0elh7NaNZbG4Soj2HR/ZyKXa8Fuyr+MDgDLeeQIwFLHxP1YRtgAMQ7TAO8
O4fdTe8AeaZEpolqvll99jYCW1ot5AazUm0hbvdbms62X3NSEBaZ5QTiOGCtkWBGwgQLNNFeNxA0
kc3S6tc55ffKOWJ9yM9S58jFAJwg8nBeaqypNbKq1mFiV2dGvR1m5x5B56f+dggewlmMSD7B8z62
DoaG1EdZegnQVUfAFVehZ71hfdU7SFn1VucKxqEk8bYhz2WqNboC+37U/Z0BuIJMPHBQNseVYHoI
XAGKNicBNg3CjwRfuIdiIGLlHZuOlnPYfuiIeMKqom6Iw6Hd9FnwgPYJBBwOYcxT67ZN+YACMIUF
qzeTn3Q9uT53isLB0DHDTjn/FYASsTlhw0aNZ0yPIdlVIYdQ4z3C+c5oCTJG1f1MVXEfRoRQpHmx
rXKaFR0Bc1zvxujuY+lcOWH5ZEfDPYuSjCLfwmdDpZYC63mkMMawc1/107NO5qPMCWniTHJmlb0q
OoVllQV0TMRaRups5fMxytkmZFOjC2t55q3D0jh3YVMAUIg2oSoYpdz1wsD8S5Q36Sxkj/IczAs9
Jeb4gZfcRLbkb/E4VRP5rrIgV50FoDX7I4sJ1aL7iQjnRiztbYeOYmTeJ8P8Z4d6dgvf6NHWCP8R
cnzYffPpjtZdF/JIJtUmdEVH7Cr3ndvBGIVBiDf1vmC/x/nw4bjLqwh4IELLwArabMpxouiU1aqb
lyv6lGzk8GUC2MK+heh2nuw3GgUApFnjOvyxBStTilY58I5VwETdFUcnqhFRdYiqY78wh1003FpO
fADIste2esjeqojWaOCM5raIxnOXGBjJNDiYiuCNxSx+kItUruCiBdvF4sdb0vXgNlO9yjzrfceg
/G56nPmcuzMK8HOmyh0iZsw1XnGg1UQmLAKmlQYRlSHF2sf9QxwUr0kzcBqry9MgOoFnjGvDB0Nq
BUy3vDD8nvFQHennsG+cHaULDxOUobZyy0NPNonuX+t2IhvZSTL09qce4dWqIYt+75ivQz/s1Qgp
tcLwvE1lcXTRfm6KsuPE1xEOwwpH2lIzPs+xUf/WD4hTsQ+DjgFiigy/XcatttLzhTAMVgNnSGJg
PozT7qQiZ1vGJIGiO4h3QX7IZDBcxyOmie6HagjXxCOyT8e8A7m9uCtbyXo/FyFiRCU+FQTzLUud
n6UwqCCMEgNcHubJA2oHZIjIjOpUeJBCSQb/8uJLoYEecN2xwK/nNH8eJZqTSFjNWg2H6uJSagOY
HAQlrBUzuXyKUqYBnJRHZJUNKEB6wTSZ3MdxIqe+SEfM45A7kAssJLhwnCGDNd4acZKjVbRv6sB4
DYjOoUBF72Qwm6IOQQAQhXuzFRzCIuISwIM4zJR2+IiuUoXADYHJnX0zw/W5UkZ5HHXGqmMFiPg7
jUVkbFA9Gp3pN24hNkjJ/W6udzVRPvveIhJ6ylnHKgc5TNKjNOyjPYL3U1BZsKc69plIpGcL/W5D
5DVyVyLFIDTC3EUr4dbkgtRmfC1GxR2Ex4p8yuFNTg0QQQoi1EzbWBsBA6nQYDbCkL8sXwMayVC4
NSW6fSdGoE95hzpXyenFsmE3ohQxAOV0+VYpzcQmTq77Ekv3hdLtLJpOv9F1tFK6rWlQp4at3qgM
ymfjGc8WdfQkhv4BLXpFiIzN7gLRIrgCphZv2sHGHyMyc002PRSZ7IKQdSQjTinIkLZgngbhfBOH
4ExSYCD5fE6AUB9C9JDcHkCI0vIlR1mOFNkhP6VqXMCE6HFNWlV3NXO4xhicDdCDzLenAbusE/1Y
HEotDcyCNBqcigPr0Iztnr3qB9qJnV6qa9OJidth1rIppaUu/IuR2oQHzUtSf3BM10foaeKBLopt
OnnhHuccdZPxSSJ7u7dFh+jR3DbMkufSFi9aB5uqBV/ooXdjnPfDW2qIdxfjpQA5bkyQB2J4rckM
wjbOEVDQe3hrmf9eRjd0qRqAYot9zhfT2VipeuN51mnCroK/yRqF3HKMkla2S/B9sB0FEOiU/SJG
/FS55FP2uOfBrtdewbmvRTSdpa0CAEf71evHpyCkNgUelXomiRxzEfhMvQtGgRya3E6J3cB2iqNr
WPdTRmjaUB/miCGWwCfHtdsa3jyDyMsxxMXNdWeH89YhEHmF/T5EWokJVoHaQH1xcqX+JlYz2hVV
+kVo4JWKm55dRZCLR/MMXFbtL6X4GmvecelhFYHdSm8KGZzTQ2SEGELEeYa5pfAm1h4gglCawLON
d1lcyG2VNDYZWuTg1UizoJfCg3eCZwf3yFU/NzeSTIIb03BOHCA2Df2oKxUVI2daUpnjVFEeEt0o
nfQhHkMCziE5rkEYPf6iAswdOYlkdO3cRfrOBKq9Yxi0FQje13lJElnCdVxDK0Rr4fZ35HTymp+g
z9w0E+EqrWeCJKu8BKlBenRqX9ucGzvCkyh9v80Qy6lVmymkX/LIUY0SdLoL+kvRgp/Wpn21zQ2j
ZiPKLRoh+MrmkkFeo6sXfMtQJ4xmm1SYAz0aSCsxLXcB04kDXIG7RpMHQI+hRQhL3amSEQZtAGsg
TsQpN5MbLCHNczAZ/S4dB54LhsebfC5OlUHhWYYfRhx8wjQ7WW05PafzS4h6BiMjcwo9U4dnpOis
w3RB6qUjJpnoApnHeOkhlMn1nCd3DIudh65nhGAtWvl2sBNONxzjefHjMU98N8y+OmhYbVP2j0pD
L3ZdMhIu9fSQWg+xFOjAh7O9oGRE2cQ5ZgGZUOGeqh3ji6LgtGjMggXVD8znJNz1Rn3vSYhx0mg+
OyTfQ6JITSiC4OjZalVFcibEc97Wcd1vS+eSX4DXOLfIpg5A23dzTA85rH+wz1xbQGM37diRMpP7
XpQbQD/Zq0tAY1u3kxOWhEmsnYiZDqfEYNMb6s22XHsT6qnbFh2LwKIgnNbWuKfae9O6hw2FWRb+
kHOL/KsjTZrwrynN7XVjKyTPaMicpviyT+Q3cupw7GGHCPdKZCCKEtQceUaAXazBkFGeHGIa3Bux
1PYeAQVYQBpEYDVxUC6SGMEpiO6zLN8MfVTf9SSSQ8Jb1a3TwJx4zEoNdToQ7aEuUzyRIy2estnF
NbnyKc907zroGsZ9EYcHFAjujhZrsPY46pvFaxxeybprD3af/0RN8MG05sHlH2kTIjhQR6azs/s8
MC+9aAzmdVV3jwlZE6sorG8DRwz7/DInGbFrWLq+I4DP2DYieRp42vkY84dxulq8iSyqyN0X00U+
1yBMj63xOjZoapCj9ubZrs1MhT2SDl/tq95+ZTtY02sKfhBi9wTb1/KdFNqOnKHrLXF+VBFyiMoQ
u5ALArET3x2YaA/keWbsWrJVgYUin8QfjDnPwPkCRbq/bUgcaHFduDhl76allTQWWh4xWFV4wzsI
LCUk7T7fCF3HR5MnZGfjMIBg8zDEAUreDiOXcBTnR9LARIhohBxUgmUXAATlVyWabW1aL0rHPYsY
CXEkSh7KAXtKSjpqg/jm0urc6hoKlk3PPLYq7BIjW2ExvZJMjyGIaHdZbgaj3NtW9ZWz5wCbYRW/
sIOrW7LO60OZZQdm9lsnyG7bMb4J6FSvkpz2uyHYC0nDJIPLfUgQJq6mBfIDIWN0olqan1XPjMtl
E+aoI7aYgy9dAcXp45K53KHZLxbt0QJsb2NpKD+tWuih56Wq36Td0tjGhL4q6pNF6u2WfDLStBOk
EoWJDsral8j1Lk4JaPV0v8y2OE+e/CDgnNagyYxugfmhggL5lFUdkpxHCjhPAdcS8gOhqltD0vpX
PYAGUSABFA7vZUDHr4PvnI47kgoXJ4OmI5HZSu3MPLjRBtJ9L1/ybVrHr/TGaOQli68atGZx+LPs
Qd8S8n0alZP7jrO8ZmP8kRY1iPeagBeRCCa+M3tmzipUh8VGUHFXiG1YBL10B5u9vJlyqqHRzs64
cxgaC6I8YSZFJLqtApMpTnVhAYxt817LHKfNQDScgi+bKhq79XJLYn1w40rBl8hyjnHV35kD65jV
uvu0jNO9NM0DQF0wt4IWdpmXlMeifB8Tkynh2PCzIVvxvi0am3mGaj9OUAs08fA0L/o0G2yoxNus
61pJTg5ddlpmV9GHsMGSA6Y+BmzFd06FMDwkSzcGflYuDCAZkmBmMz7atnG2ESjsdVnLc2YU3xnc
kZu2abapfWlnxvWbkGVHdU3/3n7qC8u8S5xY3vVxl19DWL5CSFEc0sVwV0WYqqdwDveBSeuwstbI
epZ97U3TwRwhehApb7t9t4qZWbOZTcyfkwlDAU1uD4+LrIgcnqzS3aYoum5FqdSx77qjJqSyj5iZ
89hvl1Gcq2J4p425TjXbKofgJ6A6xbq4SGXi6rVLSUu3AL5iu35zJxQnvOFvof1IzOluEFA/nTQw
fZniyZdk4mEI3DdOep7cJjrhjJfpuz0V6JerijZGl/qscUfM5PAJNSPPJfxq+9pv7PaIuPnDGWIE
AsNwQnjDBAi3xm4kq7GKHOYYJTKrIsjejJ5hZxHW73NsvXoSxysEqGilVTQ8mI469x72QDhL5GRY
5TFuAXFcxAEnIstomix3SYNfYUAKxZmanzo9mjVT4Dq3N1kk35koCeYKxKxId0l2nE5uG/zQQ0QA
7xArMM401pZMwNVyGueQRcsDYcXYS8U7K8pb/KlVCtXAZvsO7M53LykskZA+aiNiVHsV71u2OudC
7nPJ0fvfALFvBmXd/DhX3//422fZF10z33+HcVn8PhLMFCRv/YcEsaZ87+L3f/kXv6WImfrvtnRh
smtt2kySFD/rnylinickrQ6tPWG7/0wRs92/O4B8LBgrnisszjj/nSJmy79bnoKQLGzbhO/pWP+T
FLHLD2KmNYdlcfj6x98wRdvakejQYbKbCqiz4O8/3+HLhe0//mb+X+hU08IyF6xsErVKol9pn5eV
Xy54ihMybkkPrfJDUcsLGAa/YOqNFSE1Q7pPuvhV0/1CthdVe/T7d2WkzavfXcnzby/k/xR9fi6J
Y7r8xj9lnEmTYDMtmUARtmY77KF/fH2oK4u5MJpwPdJlWZedvZFThIea3cNZ1KHsM8UhD3c2b+Rj
Wfpu62HyYYgXX40Bx05PxfhUyvQta+td24ENxSZy+xcv8l8uIi/SBZHBC3SF62j1xxc5lH1KOGMP
qW3eNs4875a2wgQqws80oFfakiW6Tc2Z03cHDLrPoo8MFZtr1WADaD+QO7Ivk/hucNd/8cLE5fL8
4ePFHmo6LmJybj7ECvKPryyQjlhE4RLYZBOQZpSMhpcoSMj1NibGWkIXh9I2nto+fIqcDPyzO0Xb
zgZhw5n2vp8wxNQX0kDXpl+ws8uXkBGKm4hXWLGYdDqXbAIV4LTJaDcwE+8ZU1O0W3ERHafYRHAz
cUgm0J4EEC9IN5Ls3z2ONY7gYATvps33MuE7yWL8HjkAuO1kFeGhBXu1Fkq1164gGSor1WaxrOw8
TpDqqQF8jsITemfjzIPiHiyVenun54R/QblpOtu7YmYx9Zol8AlMidZoHk6BM5kn7jEgp33Kfhxa
kI04Kcdp6+6YFwR+P1Xylg4o+dhkyFdEUVshynk0MB0+lR6xeF6g9cUn4FXlMVfMaqLBaG4qvvXY
Wwh8ELTv6xHbShsuo2/WZBl1HZI9zDFX7sD8GiPmqdFJ7sc2JGsjrZo9KqyjTsWzmQlcx14G64sG
AO9aXnQHMG7DERabk+qdpznPSq/66HMruzbt+dvLVLDDP0L2ARDpzVx32zAzi+fIKampl+Ck2D38
v7ipLvfMn+8p6RJg6JBhKF15eWR/t2Sg8Uui3L0QH3vEmENzRdFn73qbfQ7WMP3/pOAiZAh7yon2
XjB9leMS4isczdf//FKsf/dStKskAY1AVZQgofH3LwVjpcpB/UMfXjoIiS6c/Vzjsu4Ba5sm3mWC
3XDd+f0Ia5sb/9mIIbOPurykx6QQr6F1bZIYmrU1V9PNXP7wBmSJeQajje2UwBA0H1hJt9GMByQv
k8d6GRmzUweNqkadS1IdjXLcfE7C0dlNJD3E5vSf36Vp/+sFd4QmaVKzWQj9KwfydxecBbIRzeQF
tGx1dt2DNzsZ96O74OyJ7GnLyIvWsdtBvlb7QdbZLpJYaAvifnluvdVfvJrLYvanj5/jpInTXjvC
5Sb44zVXzAXgbUJ8tusPRvNfVqSsO3qptxcZxiZEELQLSmbMRgaEGYMLuCiDHtlCKzKrnlqyvajl
8VT21WCzePzFy2MB+zevT2nHMlmSWfm8P+8YJfap1OCsYo0vbtlYO6u3PGwfy7XCiE0f1jol1fLD
tTjHKsUWYVa4uRd6dtuRVeNHYjqfPfLHW2yuaMgMCrY+i/fLXES33NtMpvpmz9QlWE9Etz/zfHz2
jdEeaTZdT8Ml2CTgCJa2zhkkNqlNsSJU8YQ3r/yB3IRkMjGEp4UO6vM0eXcoh4h9K7NXT0V3HOYu
DC/wcGGU/ZwxIyGqsnxDol5gqO5A/75C2W9uPJqwDbyQtsOooWLI2L2eVkE9rcPaCI51QmpcslQ/
yq7TWw84yW5Kmb6VAzOKaho+zCnWu2x54FelxxKZ9LacnekwxQ7HcE7fNEer6GiLZdjI0PuViXRV
DaHEyNrMh6RyUfkOnyiIwiP322UmYUKSgMPrl87EwMyK92MtoeL19aNC4foYaEh7eN2qJr8WRaT2
qEWJDiGZ/TL/OyZR9hKEnXnMW466c9gs3Mxnu0sGHma6RknlCMYP+EQQxJ3RSDubLpfyKaXs2KAz
J/ybqWnVM3OmqTOv7V/Z8OVU+ShAxCaApr2Ghe5HNTP0jOY8oSu7UvcKvDsQPFMfxoKMkE5VHfMQ
OI3Gg1E5w20HOz3jqvuZ0Lcx6QDrQsZ78uA+6eQaT65KTpK20dYIq5eRm4kzez8xuar2DrfXA6vg
U1eYtx6CnVMf2NcpLrxdiejYB5u3RbHj7iq4NKu8FS1iwoogdhCsjMoTK9iytmpIzYF7YBdEOp68
2xWelGaqQI/2ubmKnVqxv1juaoy+NLC9J8AE9yVlwKoIvPA0CRA8Zl5P5yYcgqOe7trLRfNqB/34
8AIKjP46P1E26ju79KXCikFe0LTdtVm258kkcskjMH0nwYXaFhkfnaTRxFsPtx7t2i3tEq5riISK
xsFMf338xlxwiFJD+L9oyHIRVxZB5BQE0ZHn8tTNs49RNAR4RgtvUuPPkIZ6Pgt+Cek+KzeMvzFY
SCR/4IsJ3ET5gDzhGDKALwP6QwR8ZslhhiQPCgsADooSZ1N28bzRpiRbNgBdM2Q5dGIwrAdVX+b4
y2XIFzbNA4hin0tr3g9NrXdFSKvLCYSz9qwZVX6gdnVT/0zb6ACglqFuOdyjGu3WhvIOqdFP56EI
sJMnWXeQBkOggGjUb8e+cYLotsinjiPCf58i/j9rX5cV1JaWpLCU9mVf+N26PzQaCJtkJRvB0vnl
lFAFRxPRFmb0o2HUtGkqVBNWoCGvDkW5lqraKVp9uyJvMSsuyaamM9aYCadsZjxrYb0F6GX+YsU1
/80mjNgEdyXnB0G9dfn7371M+KMT3BYCu0JYDJpwpXWYc6ZHd32WOrSeXC5/g7wpBaEMOJLRVxh3
C3aoKv7tgErwdPhd/psrJi/7/Z/2Js4xlvI8zVnmX0oTxwPTOVqgwrq816uFZwIQD60/14KYE20K
GAwmm+ytl2sDATQ+4Ll6knazvOahfFy6kpKr6b7LrK/WcYFnzMupErLYHvY1tuRkrObDf/6Qf1VL
//KSbVMqwpzZUdWfrl7jiQs/hWlZnjeXPImWrXKR06bpoVDnRGBsbLsGFSpcf9Dhe2dU+CeoRexC
7+hsvgcJNEfDamnwCnX760Dmci9uC4sWYjTQqTfymBaKoTaKscWGy/GUumO+HryC6VENkhHp71+8
qX/3ORBzzXtChis9908lYk6zfYltD2wo0tFNNQXTvs/kdRJky1aPqvUnwTnjvwg7rx27cSyKfpEA
URJF6fXmVLlc6UUoJ2WJyuHrZ8nz0i4bZUyjB9MDtO+9osjDc/ZeW2FvXMFCwEYMlq2oxA/dIC3N
qLnIoqdLNTRq38UYr3JVvYc9Ot4qwNMFQDG60J/6+vmn/ttCpqzF+iTQ2S//+X0hM66sm7Ei4N3R
ePyyklgnf2rBhlwqi9DRaILfncqUBM3Qx5Qe2TCViI2vvDC7/fyjqL8UMVx5TZLF6RyYvvhwoxwz
evg0G8M1HShzn47MnQ1v3+Ne2vRzBTBm4pLbIQI+D94o1mYx6NsY/M+B+y79xwgYpp+1D2bjfePY
bB9jf3yeszJcFVZNIpWs7hupL1oMwb6M2SMk82SrTZojpJYD4UHz1lMIRNJF0zRU6Rk7LF4CDBpl
J4pN7TnZgShRMO1D+44/D3VCFTrXiEAt+DzzzywNxW5yip0rkG934Xg0Xb++djO1BZR0S/wYU5kO
VcZYdsGJWRUSwK4+hZCSjgP5putszK1dBMIF5w/eg4zM4Fx/Gyr2dHKZJQ7aS1qZHWoRnX5RoX9k
fP1Y03y5jP7Sx7andzxo/6p9bfnn/kKuu+RSzXVf4Br9fYXkgy5tq8EuBEEiONnkOHe0LRHOpu1K
oezdsmFfQu3g9FaY58GI/XRmYgD9xl6RqrQFIW5vZhT158G2kDb2PueOSrcy39IQXDuB86q68aaz
Jm6cSDe3LZIBzIctKz+nLmgL6a0qPZHcZZ1njVRiYArXp6TbdsxQOAuMf7zK9nLIfNifPN/iL0GL
ymNF/v6VgzrLCABGg6d6pFDYqciKC038x81dzcXsJkIigNiPHmnvAzcCeppuyshNr+Cir0qOpVUa
JPiWLRGcEotKsX8L06R/SKMRvxXUKmgd14yTCMlC9bDkm5anZMTnSZ4HFOexBLzXIgMcZIE+pkLo
hZDjGbWveK2Gpya0qqvP3z355wWHiaFneoodUnDd+nCB8JU20qQkA2aG4rxqU7s5kI9wD2D5ZPc6
vq3zH4Wn+yN0dwgEc4Gfk1Lk+AvIxhCWnXt+hTnr30ZGbp7hBeNohDKD9NiOzsQUPRpLWH2Gwek0
NK6LjFGOt5i1UdZhFdqnHZA4mTHh8nXA0oCxX+aBeYtRRFxZPXUhhL99E6PxG9w2XVu6FijB4Dqh
al17CNNLcn1Ok79D5fuAmstdl9ibhzoYNgV9p0VGfg6EBQeqDJFWmt7RqLOLT+LTJUVI7cIyO6QR
ZIRa9ea/7rJ/Fgt4EE3h0LnkpKZj/vtyIqgtzap4NFbcLeINYHCT2EbmOKEkE97h7sgsxNlSphKi
ZxODx2S75hs3D/bE0v/8SYvlqvr72ubDWDxkOhmK++Ky9v9TueRTbaLU40lPZRjfVV60UwBRMg32
C4k7LQC4ccKyQLFy19ZBtIkoF7HR/Mihsfyj02n9ubfwYVh0HjuMSc93aTL+58N0xgyyCrHTmlmS
v5+gfrFZh+YuW/aBImqC0wzsLsqimkk72JgY0bLui3Yt3WJ+MBfYXWzAXnWM7pSP3P1lFAHwTzAe
mVi3GUIg/5vc5r3A3bQ3EpdrCyP4BLTm/vPf1frLG7T0pmnKqOVB/zpo//NVfBMYfonIcYXtO/aL
A/4gcQmx2UCZE7dy0NWrDHAxmPnBjWAkGkJdkqVvVbqcDcFOl0l76A2auX69rA2UdKcqYurmJdNd
aDfWU882ZLQFKixRcN806p9gtOxXyGP/+Cp/tnadpUMuPNt3WCPLJOC/T8VyRpH2YDm5FjNvnkx/
2KU49M+Znb5y9qexH97UYfXk/4IV2JA9u66HPV7Q4aSIlE5hnJ0geirq2j9pYUyrOiI8XLvOKYEp
BsIplDuqfH+XoU+zfcTn6WI7aAP4dZ9/F2H95cvQ4bc85dHst82Px5erjSQfOvrU8eigWM3IPQhU
8ETUHJG0CerhjGF3UYJjKzE00TGYiPJL6lUbYV0yRRHfpuN3wotm0TFphrdRJqHgjGpgYZo5Xly3
3LbgWdLHQrX9FlpDSpkA3XoS3e0P1xYrmQXNC3QCUm8HmIuOCzGyR7Byb7msWD+xw+sR6AihLbAx
pwnJKL1O9mDL/SLBSq9FcgNM3n0IDPaGWSJ/ZwcvN26nvUtRza890R/49vQVooE3ry/BX0figXHI
th78irH2kGyocEBtF9fuPPaXsVZyo2YuuaMz1SgSuX/Si/Zm1Pw4UIAwQJOFqPtqIOpc9X2MLZlY
3EpKujDG0TaadFuaZr6v9sFDlOhbotjxRximCdMePaljEjIMRLIOC/AkHmYA1XI/d4vO2s1QFXYN
prxNWiHpc2jqyqotgZjRNHOq2buOG2tc4gazjTNSIluwQ98MKvmscLxjgBfg2MbfGXj4G7I2hhtq
cQzTjAutynlzFcFayDaHXdHQ5cRFYm4Nx6tui4DRfRGiKe8j3e6X43TqpPnapLgsqqz60iGpO8fM
VHIVJBdsFV88SZ9slGP5j9uP95dNz3WU6WE/Va7kr99fL5V77tBMbHpKEPzqNV0MeLOTZ+UkS8II
eglYWfFKeHdtMx8ibWWPeja8E245zG1o7b0KGhxhpMEmC+x4Z4bm0VF0Y1Tefx+wb+DmjfXRsuua
zhnabT9Zt4M/kbuA6VBA70MuRd+jnLbhCH89hOG1Ss3cP8d025mN09CuMrxuxDX9ROiPBboSwyrp
PIQ0xqFWUQCilZVh5vbe6QdvnTH8HdKxutC2PqnWMa4yugk3oYPe3Z06XGtm8dW1a/rkMDp10Ovb
1lv0EJHqL3GLC8PoDeMQjBga7eq5A3x8JV0dboUqetwB4eM8O/Y96lt+rxm2TtQYr2OFU1DGQ72v
B7aYOdXOyYIevU1ilb5MyDCDaIvgfHpzRQBbe0kwilqiyYLAz8iERb+GNfYCJvZfp9rfthxpUjt6
guMehcHvD5hjKykaixAjWxP5YOPzAIoW+2wwTIO6flnYjXqtwJ0NKjrHiOtucPVjty0XDV4mK2g3
Uu1qTJQEgCKchsp7y8UJVws+9N0QG80a/ave2BxmO5mcAZJao4SY3hFu8PkG+pfWMqmK3GfRcAim
adbHu3pujH3O6AyiXRZvkxaoiNs+g1F9aR0iXkY7mZenIJHA1DHNPl62ucH52WTB22QD+pVN6+EL
Srd+mjdny1flDTESd55hHXE/TG99prj7yuw9FODJQK+nW/zpA8TdaGPE0FHQ7L72rf3V4iwtCOo+
+DOY9aBTL0ZY9MfCY28Z6VsHoPvvbRRpLblQ+3SJSpP5LB9hoxJyaqXroh3JOpLmhZ5ifudiJtxQ
mRzrCThu2WTD9vOfzv5jHailx2E7v4qtZeT8+zrQmUQaW7vxmgrrtrVrD0IPo5ehXagoiGcCGjYX
y8NGUyDwarGLgryy7XWMIGznmGAbhvihRH60yjiNd4JrL305NPhY/q4Dyu8QeBD+T7jR2IIObjm8
DqRHzn7Q7+IOlTUXk4fKj7c1oJobF7RebzdomZoKldi8wEotIvOiyfvHbUL8cZPni3uKjoLJayDl
x4LXbSYnoWkWr20DL4NhFeV+RjvPTWqyD5hJ6wVFjxQqc6atRtMI2yYo/rFw8czx8/5W6SppWyYa
BEeg+qU59vvPb/lIztwQvVdTp/4W/evEtACRPEXPl1maZIh7lzrrLmqszee2n59qi+toO44/XCme
Sj/zX3MVfRst7e7j6HlmdVWccwNQxiN6rWrVzlZ9iMvExqeXY8qKyw1GOEHSSvcEqf/dnbHfKIcm
1MAb69DnmTkIARXNBC9wxJcJxGPsTOfagSaEmpb5+dBzO+x/DmFWbx1gSGvX0vvCEbQNINxskw7w
Y4oS3E3mDYIxsRPjtpqm4QjeYIfILV7PDsp8SfwdOjFBy4bEkcQCmU1KhYtBV3zJ4tcpDEec7PR5
04T4p9Z3nj04/kPKPw5MVONEAPH1UEPJ0nhfHmJJrwM9u4tULufSXYbmWz0562pWTDlDfeJqex8y
S6KbjchsNrEDOkD/IsJnct7JVSIPNQzvdSfgC/TRJigR/AiOyK22vpiIHCe+wDanAbnqcJzRzM94
G1x/2/dYd7MJzaWp3vEwJNsGm8U68oeXTtJE4YSzaQ/4eObcR+H2KOfsCNMLpVWDaDBt8JdiahC7
MNSXEPg5VvT7XLCNEFnarDtzfpFegmcVTkHuYpNnn9uMLenrHrf3Dk4Xg9a6XntkxadGvnVHKtgE
2+/ayr9qCyAIW09qgS8MdIIp0EE/t7R6gD+42OGK26TGMspc4SBn992sqXUwF9wMCqFAXTwBjn6N
DXcXjAOge1tXp7BDyWQtMzLLqudt2OkbCzjErN50Q+1n9qjBpUwemlEgP7BcIDjiuspz8n6MKIci
TJa64qd1yfzNE73zoaW0Hh31EYQ8ySXAJdLORwjJ7fO+rDNnXeYR5C3VYlOhikJD2Ho3ZfJF1jrH
XEMLBtHhNm+B15PCwnXbL+d7grxmABuknU0ZrGYH7vkURY+FJE9Aa6zgCGCDc2XxPEeNfp7BTomG
JhhPCkjIuo1RMIa9f0biaVzjI76pHLSm2vXzqzCY0e4ld4lG/smiN89taTMYEXY9MWxiebYkm20x
93cIzMAWGNKyjlJY4bUfsexTR78kghTEoXSKTSfXyzbqk8SGtNnlqfaPYVZWB0cTIgl/oliPUXtj
JPBLoyLxb3Qs/ZuoVw8wJNxjMEGAjkYNZCJ1320MbjfkRvebuJpIdbGd4hyHzqMthujGivKfRBt7
Ry/DDBC2xU3LWEAmPW77ybpGJaj3iUGHupVRsRcCBm88JeaRZjj8ZpqO3Kv2EhT/ISroQ1a2DckM
zH0aujAFSZrfAqL/zm0as1hhjSdKbVBO3Y8erly5BhVTb5wG56M3hu9i4eyjzCIl2Bqn/lzM4VpU
Hj6+jtAGESfOLWf6feNF826M3ItlNcFWREQ0ubn1NgB6uAq98IsxZN6pIIgDeSCUiTxy6iPhA60e
UfmSSYnRoN62/QTTnzp2xVgPoXtRvCFW5PLdLNuBxQU+n4P4tqgZuQaxDdOD4E3ZuZueSe7ezfOf
TWfHxxgOLsrv9jaxa+c6EiSnM+9/NCloz8SDNghdx/41KWH/kzEX9NOtDly1TxOJryFrk3M8tHiz
u2q8Mz1grTijHhwaxnWSXXE6fJmboLltKoJYicVlR2yPBkitrdFD8TdgHK2ROcJ/7vUrYkWUX7HM
NsoMH+o2eZvLZSZhv9mG3urQdTAJRRpXm8sDG5KCM6Hmxt+LbKsmZa0g5Z0IlRvJm2wWf1uJdbTs
t6qBRoAF77mtRHMX6vBMFE68Ltwo2STjSEQ0JmkcMAW4jjIOVxX/ECOXhI9RcqyYvQPTYWI+0LtQ
4wMg9c+E426VxFZmjrZ/aDSpchgJSTAhVLhwc3trVIoVTRp4nEAAZIAEVtMiO8LA1EBCq5fDQaRI
19Tgn1c/f/RDltPXdkwHaZjvIRb7/fQdQCGjNllCjgp8IQ3DPlocZMROXi0OThXcuTEl0Od/pv3n
DEa6yzDMdSlXJX/2739o65pq6omKXUtEb3EFns+T4N3duNu1fmHSXUwbcluiinmTk4I7B0hfRPN9
15GOMmh9LNP0sZ1kdg1Em2gmZkZHCNlYDhzOnH7m5t7JNxE5m95rnSfm4cEujdB/pyJaQiTxV/hT
v8WhWF3Z40tPX+Ift0fx5+1RcmlEKqAc6Sr31+3yP32mOGKm3ySIAyWDsvUwNFdJI19DY05BxKeP
VKMnI0xAxxjyKpDxXbuNm+HR6ca31KAizoU//aNf9JeWIh8JmSIzAoX66KP6JOqjfrB7AvNGO3qq
p/4p0qhP6gECSxobRG7AvQtBMC3EBk4gI2LE7vchGQGaDza4/1oFf9TdklUAUhsNpMNU66NCinBT
GcZpxiROICLgAzdrToLhKWQen74UQT6gV6nMLd8G/G2CG9FDEdAkfOi0KKqDEUTfsoa+fovOHtMA
JWw8349M0e9q4R7n1GewQVOlymFLhAHUr6r26DMaNmKEeRUXsbnpi0bs3JGOOc70beQZm0QWd61V
3/1aHMM0PHy+9v+iGuVbu4gePebdSxv/97WPgIRoqwzvah2oN1OhY5jc4WYktGwdL+KEaSY4LEhg
8lQ0WOpZ//Bt1Eq/blRG6YNsBDzM+u26LTSLowHarsPi9vmntJbX/reinNuABRbDojLnRvnxTtTU
lRviQwjXmeyJY5z2EbaGY2rNFOcZlaRKsX/GzHRZpgUXjFU34XHPkiex6BZp3u+Nsl9oWgPRBCll
B2jFcdupuwRB/j5DvX4cfOOFFsLp80/+l1WueOkW3d1yF0ac9vvva4bkvGuXVY6VNzwSJVGsALL5
+2Zi+3Vrblh5RCDbDJFv0d3ySoCTsIEQkElqR4C4/vF5/lzlfB4PfCc3KcVDXzbg/2wEecz10oTo
SvR8vfhoCItK4e5tkLFt5nQUFyNCxDoYCqR/PdEBst5ihQToV2P8l7bSnxFGqWz3a+r2j0+3tAV+
f86Kj2cBiDMthyp0uSL+59MJwxnywnPQ7w2BuEQmB1kGTxDl4mvAJGpPfznY9HkFHCjzsZjv7Cr8
Mpny8fPP8Uvs++FzeJxqaM753vzXhzu4C7dODiXtC7urXoPZz+ZVEw3XmFfmg5H7xd5qcDrSMMgJ
3IlwCjo4k6KKvvcwD8iNTGGTvdjeD/DYV4TTqL2GE9XNOtvKlCvDbABbSiFrQCvJrb0pnhQtJjXD
IqWJsUIdj4W/koQoSzPfUj8/G4bBOF+O9r7O7Iv2wvJsNgpTd97Muzn3/SPhZQ+9ld5NS68Ub8p1
gbN149kesbpBx1S80I8e/jYOVNVuEwIVoetJl8unjpBV2capD3CQfv5L/kWRqTzm8rarFv2+91EC
i9A5iKOce4RbFMXRewqwb59ksEA66iODbUxC9dK7ACowmA5u3/I2oMcLMicKzoFDSuTnH+iXFOjD
o2Wg5jNwYZjFSvv4AgAF8AZTcewkPSqvdINwZEQAA6LEqdF3KAuiKamC+J/N5TCHM3cgAhOkqmnT
t7e6+I3h272O3e9hRa4K3fLwzp6xVRtOek7qzN0oOuHIKLPgDNQkgOlG3mdquLc1e2napSeB6ZW+
CxW5stsGlfN9IQfvDgrZsHYwH9sem/9kqOgLQLKCMrV8d3wzp04npSBHXb+2rZ4aMnLx9dGJ+cf0
w//zLeRZWb5NF8paxKEfVn8Sj2JKah2tp0KqozE7wbkVhMCZUsC2yDV7Bgfx0vjNH7BmoaIaHM6w
kWDLqqVTRFTDkandqlH6HpK2vy/rGAjSDFvJLuDiWu9enznEKQ4u9z/vJ6NNcTQz76tdYKdCF2ne
mQnVVrT0qOq0e+30mFz1BBhdAQfj1tssE5B4RGSZKeuKO1tUO+3VqJozMvv8EKV9fia/OYdaMdGS
IHV1E9e5dd+7/ImgZuGBJPPTzEBvr0Iu7pE3fW+ced9Z3W3T2MT21WJjkxGJgg5gvCtad4Hfv6bA
IjKUGa1r5SuNFO8srPZJw/HTpJXS2TVWCV7D8WRD5r5Tsd5YXvg0WyBuKoZuCBIRnNMI2vpuGu+A
E417eFbaTh7gpK8DZoEQizXKZK86aJXUJyt9CeevNHw4uwhxgiPnm5f//w0H2edvxl9mXvivfB+e
MR4bquBlWfxn8y0dnfgaIsW6D+/NCB2NV3y3S+Mm7kW1loVPZOdgnOcyWtewaY740y6EgMHQp1Pr
JTOOrG46I9Zft1W57ZrxIcZpGgEmucvLeW+Hkz7+Gth6edzBBYB/kXjpPyoFsZynv7/ei+rEEhy5
1DM4f37/EomQeOBwTq+x2JR7pl39Efj6Xo1WcRUfzJlIwsC77yaYoG0yXiPCK3aDRSEnr8LYGS98
TH+TMmNfjwDucYHkgJa8b5//1H/RT6GIcRErcuvwUap/OOeiht2w6VguBbnDG9cYsRiiv646T26T
nPwe8JE9cgeYSBmT9H3BmzRqqAptgejq8w+z/CIffjFYkqaFsUlC/f/4i7mVkxGsm4eU3ca68pud
5Kb8+R8h/pQDsZWYy5G6KBqgo35YW5WXpWXaqYiGmAlQi1Z+e6DSGC9VDK2XSVEFbiV2znYpw03c
ubyYjKXMvl9VcTZ1GxFkoAqr4JLaYXCpUy5d2G1PCP4yvYoKbR1aW5CbCMBkZfOqXsLFFdlf3Gn8
rmNUQG3YVey0GuuLHVjMbofpG+szPuNXQDoyQLNtNAS6Ihv8s0n7bGW4kB/MFoVSnKD+oOXXPU1T
s6Gssk9W/9AEaXeZ8H/vVNEMq2Gw3waH8l20VFMF2PLEz95dm4mmX/MBYoc80iDdDQSB4LZuxNGd
kk1ruk9jXMz/v/yDXjxVFfHRA+3QqRq+2pUp6PqCS8I94cjEuRppcBIfhNO6zslpoEy3xzw6USaF
Zzt6jOhXvGbI1DeZbz0B5OuJ38wV9K3WOnaGeS8zZsNEgV4BrWc6F7Xp3p+s/Dbz5zsSfK7QwoaX
op6upgLRadem2a6sFuqNDFDYI6TvU++qLwaDrBQn3dYYU9EupezfcRndh+4J1Zc+AvLvtR9fg7Tp
4A0GD8Zo5muc5zc9KvNjGUDoVSm3h8oM6FgDmznHQOYg3PB7gqML1E5mrX/hpXAPxlxcIbgSZ6KF
xHkoatpDWXWKDG2ercqzVo4dDhtGmPJkUzSdajbgkHCn/WjJkOc45P96ff/cZZaT0bZN0scx9/je
B63DCA9/6FQYrekrvEPLjm+cuX+pFeZ4rlhwXr6RUjWBd0jtPWE7ID8IjL5kU0OvP515XMli2zLR
NWWJMS1uCpoFlhrRS6ZE3ZbNBUlechhQO59YMM2axoi7drzi25L3Aklv7bXwSp3EXQAltdqjtL6O
MLdf131yhk/lGz1NtXKNcOJNtHmEH1vlB6e1rmMVmwfIO9dD4DMrIlt3T4+1sBaooN1eFSDeEic4
mbIMIXT9QGySEiEzaqTzZoLSUJMSC+5OeVFwcoa0O0eAD3ccy8UKBYd1kySVvbj6HUSJ10lNxGMM
O+1aqLq8ni39NSzk9chcFtn5WB1TWd1l9vxuNuO0D+H7EYvNqy3pY2VCNntO5VU1VPFOT1z+oIg2
TXhMJIVzMUItwBUNOtDbNHzDoGembzXLoBRq6ipDbL1J/bk/xIKByFBepTijgcdR8UndkRIF+XJq
ER0gZzdhGTgD0krgCnQt+utBq3vhlXjh7BEIKZUPY9lhI7VPUVe7wXFAvBdVQp41l8dzjuQTo8s5
G1xwmk644GDD4h9NHNsTf3SqlL3s0LRNbH+ZFH843Yh2a6c0YT0xFwtWZKiIDt5dKZ4bgAe7joAG
d56+RQ2Cds/UDGtcSDAQlRGM5eoJl92MSx8+iud3R3sII14O0rDmCKgvLRcdi2/KBpyQGeF7GQC3
odsYcZIyQWpw7KclIkSAfxvfKsm6aqtbkQYPlKHfi2C8i4LwC2Fz8Pm6Ww6yvcG4thn6cauBZNM5
mLeJHT27QJPWwSvdnPTYgi6mP0THw2fpo8tinNVke2PiKYQjSVgTAZ2Q5dvdOBjfAQSZW3dm03DR
+ROiiYuiQJCWMOR0muYAeCkiUK6HCeHKO+rbVRAzjmkAdqiCfLeID9+6dLQHA6bI8FgG/g9rgpiR
0uJdvAF6lbjym5oiAg1oW+Mzpfp3QhhZTD7zGYirhr4n5Ko3+XkY81QVGlVkYxJcAS5fXT6Meb81
MqaFQgURQ7aF7GCY77plgNc1RNMSjXD2HmOE+buCcK1VN6f33HmgkMxg7EYyDHQa4B2uPdzC9Lgi
23ltyHFsRDUeJb9jK+yRVM0mYdxtvk3ZLPdhRbxsZZTbSj7ULA5GStPZK2oPbmpEOqiBE4P5UYFA
cJtIMEB9RsTbpK4rlZBjEFoY91OQRkn4hovkIiLjyvAqDinNj4Na2QckzG2TYMtuQIIGlnyN9zJZ
21hah4Ip3cyRvxHaeGEHep1ypkTOMiBqR/StLv8rnRRFYaI2pNPcILm8TpxyYW4y0YX1cJ3EGV3I
GFga2OGbyDLekYmdg8LakGxHUqnPv0JqyL4G2VO+wiDZNxFJgzkBYt0xbyi9AXR7Wxj4ryETmFmn
hJDF8IGhP0xkSTRYZVL/p9OkdyySVzgYBaCLXU2G7Abyi1i1yv4SNAypcnggtPWr70Pjk8bHdudG
0SbpmdvZro+dKnte5oRJDkYCHmy2JZ/GWnfurdcm7yIxrqqBr8qczOKK3/9wk/6QjtxkSKtnbpld
2QlcYDRLMN5s+oFxmJLXUvIDO8WXRKwbFV5ZCf9vB1ocaC+RzVEU3oQCIv9cAuTLp43qkbM0PHa7
YTnwy/drqe7G2OFPoWRZjx7vSzoGp2CkXhTSw9E3298tMopAS567lsgnAN3zWg3ESgpCl6OmctZm
/RbNxWVumQ6pjHBOW96HAEk2rndOzapEL8SAwGhkujPoXa5mh0xqOJvCojdeLSRHANfzmk4JTD/5
dUZNSv3aIaZSqKP8jivSzbzwSJAhZZvZp2lYBK9zhc3aZE6xkBGx6+Sofcv4bRT0XKf48dfryhOM
thXTFxUl+MJdeQE8jDwfaAUTlP4nEQGrTtX84q2HiUs51AfBPQigR16eaxZhyAhFMx93up0RQoKP
HR4GsPSbsGrfNWahTT3+wLqM/F5QrWH6/jYPTKuxq+lbkp++S5uAHzDlahtC1XZJwd2UiVmwm4CP
lukrEUw8lvzexSdDU9d/N3gpfb6PpFKDv86TTu/k1JmrEkapF5k/U20UbLfZax7xx47xvIvSFktQ
KjZgOeN9nxJKXZDZZcYzBw/CZPxJq3AGvt/N4WY8IGDOUXuWxzF1+DJQg62GXxGsyTNBUucxr99H
RFGr2H4GYv3eNWQPUpVTMPbfQ82O1VjTdcFulZV4RVCG0FYru73XOz+k3o/S6KG25myYYfpganFS
RfTgZ+FD5dkwJBt2eY+03CQhfY067LuZjPe5ap6KmZmzZ9DanqlpcZJdLDMmB5Nvayp+9WTmnkgI
DoxO46nStsSvQu9be8adpdVhGthu80nlmyuQ7yxc04MON6NmqARDVziJLs3TVYejwMFiwiN1l8zF
IiMDYIdtRgDgbWh08bpi+IKvA8MqL0nbydnhd8ofEfyVITKojscbxOXeScM7N701yBWFWVUgF5yz
B90Yt7MkOFAv0USGvDE6mW5qE4Ru6hVfowRKED1DfzPViijX8ZtO6wN+QDywfZSu547FJpLq1vDq
n7XHkjXtfCscJBpDeCqcPNkYjLPWiRoegrR9rNnwic8iojDQiOJAd63pDX2LfXXG4r8b3R4SgTSy
few9684nCivDTRHBEsPWwqhqsh+KwnqBQGAvMByMl9Vw1g4T/Q4YlY+6gOgMeHfQzxjOBqtC2wO5
A6jWvdHf2mBdrLBayYGvF6nQXU2oh9OehxVWIcmvzrNRgw+rrfR7Po5YF2M2U8gug9njW7caD9NK
OJx+/Y0/y2oyezvPlCiLB8jysQEK1gBP6ZFK+pvrVRDUKJjXIUEHI27WFVX6t16HcB+G7AL0KlwM
iRPaU2bMWPVX6PSPfiu6rQNEaNWW/k/aYKfBDB4jctW5xZsrCeh/nZk81KL1rkXeXYa53oyywWwY
3ajAfK1NkmekahAE9PKVJhydUxJsaBL6HFb6mfnDi5gwrGPPDVBJe4uaZd8l3XsJuQ2gLgWgPzXD
hqMLSDWBEzNtp9Qku4B+T7FC93MjrYr1LEKoXd6mqGmYtO3M5MpJ7olL6oP4GfnOxgmevBwZzMhi
FGE08C+xXgPebo8QSVCH+t2hn2SQ77zuscn2fvNSAvBbocE5Zc6ogcTn6yZnV9UtHuSusp/bfHrz
o2CB44UvQx0+ThOHv1NEiyom2JgBo9QkH3lctJAGYepD7UZgPyHSlTXD7lmhUOEuQTMsPwTFBJOA
4I5u/kkuWrDq0H9YmksjybdUSAnyHRfWw2xV5zEdCKWQ8CGauLsxdOWukhE/AuUQvh/e7mTOqNAo
ESbb/17r6tUEPrcLgtvGw4GdEemwUzK8STrgyhgmnW2b3ed9HWy5SoDMRuuITbWHNcgpV+Vn1TeE
niQmaHgb+3L9Pg+ck1lWvhgOnMq2MQlJj70vugU7wOuHOXx494YIzJwks9BG2Tcghk3TBat508Xh
QwMhNC0n6KXDAHTYYdbJLHRntdRwpZs8tGhuAdD90GiErns/+m5Nl7zh/QuEszchc5GURlEbVOxt
EqMt7Kg5RWMpIrPeBErsUSVhy8kIrJqW1FPWaSz859A3Vp1cVEcTz5Dr7BMt16si8987H/Vrnpse
ejDqHl/Xx9bH91yBAx8Q5RnoMdZ9nlBVIaFnHkLi2sQhYSUZoFo+G1d0oMK0KMEN+3UAV9FEMgdy
NJor5MGjKwhqFxxTcXLs5ho9XZLciyZ7VTZnKKkHj0VubqOqqAmRJL1GhipkZjkN+1B/D8mIQUqS
3osewqA/f3Oq6qddxubOzlGtTS6+bllIXuUwRZBuk9jLOGMuGsQO48jevprdSW98Z5KboY2oX7QK
j+Ng17uCBs5OxexobOgrGik0i0vAyRgaIoZFJ8urAebGkDMRWqzzIiQtcfLpAIi7tNLohRiVbF0p
Tw09dVQfC5i67Pe9k5tHyUQlrg42HXWLLDMyiKyV7Uq9a8afwqwgV2nQqRi1N1wa220+vGkNz8pF
lbEzpn6X90i8sfQm6HC/VWGE7khXSPK8gdxIhdllJOijch25bnHwVlF9YCDcn0vLOg2dN1xN41c0
BOHOKRBKYVbeCWElB2NUGz9QyALT8KrnlrqyJkkjqcIw7Tr1SzBn2QpbaLlu5ukgZpJyfrmjAuuO
ofGz7y7Js1mCSi4Mr0ViPtFVO7kiV+zI5AWhGlwjg3mZkvxk1jQjkDauYnBfeytOv+UVi56+/crn
l151JohYpUkDhnlslfLxfxyd15abyBaGn6jWIodbSSirc75hdbttKKDIoeDp52PuZs7x2G0Jqvb+
Y6nlb5+Rmtku4dURI+Bud60R6KyaI7pqvPIwLfUvm9B9nVsd50yLr09TxYI88INfiCwup9RmKF7i
glDljgiBrdfwRFRECcxx86FVLNjfXQJJ02Rjt3T9IEG89UmHXp+v2lctIdnhM/G2E0I4DojGu1B5
zrA3dcwjM7p7CySReFeqFRCi0DMAJTdzYrFDr9ochJNG90ucRcy6WMmIvqOC0yzNYapRoJW87C/K
8ak/qPwveqEpwOk3CYHQYMjpLYbSqZrBIW9XcUeM3ilQCOkWl1ahAChbNNN8rB25wQv6PYYezQel
+mqNnIloXeFSqtQReBpbul+3yjX/ZSloZpFLOuclx+04nwC19rEJX0hy7b+uT2nFMPIdNq4j1RFb
szD3ZBfyQSr1XtL6R8JGv/cDYoTLeO7YzE59Q3ZPTDSqH9YfRZtarIAFJpKgfEgIzNrzgqj96Dhf
vQopupsYXBbT/Bl8ICp/pogIpXG+cwgugD5Hq2rqX0MTSlTQE9UOyEDHZg1o4DDCk2HCeCR/+2Tu
t3QpHdVC292gss8mp3iYTMANsuG5aZ+0a6PUDePt4FImBapFAoyhxTUjuXbOYUGSluyONG1fWSY9
OeF8NiHkPa2OhoU6uaHMA4HSzS9JnZV+fGunYUckIWm4Xb8uZDsEj8WGWPFsnww9VtqNObv/Wn8h
oLXO1M6d7EvuzsgtzMA9jDWV9uOE5Bavmru0j7nJzzGSrVoIntKcwsOoaen9oXyFqrFbsZBYOZph
eVZW4rzVYfh34NHaeH47coHa/L0U+dp8dxIWeAKIWpCstrZ7qDHCoT5AgmlwHTSU/MBrFlj3gjtR
m+HNccZN2SoD5PidDBG+bTvz71yThP3lf7iiqu5ICqcjWu81nZ7k1VEbnJJZs2ZS9rMpogEUe2db
VLhVQrwmVkO+jRW+EPSlt7E7/2R590D/xZs1ZsWhx22EZBozYJy2CurSv/MZv4C4IenGeeGFc2MK
rCzu9gAhX+uHnAjqOeyMHWP51lv/z4WEwLJFY+o9iYnpVmb3EIbVtpKdeWnm/i58MW02I2vCYAkQ
fpycpts3zfCaVDB1ie1fyNOlELP3t1ULzJny0jY1sUIp4RVHS/W7dMhJ9pIK6/TyrHDn7WZz/s4L
zj0jQb2RkppeNOonK8j/TfFNCxM0Uow2obm6ZHCRT03N7zw6nCE6P2T2MB3SEMeSnf0bnHTYeU1L
fbLoaQiq1gT1+jY1LOLOTMsQA1Ky+qjNOcDwlCR/ljScGYddqrIpB7/YVNkh/j3nIv7q2D5PMbSN
IzhldUVX0NQOj1yYX/EKSeRutRb2UhjL+X0Atnzp6Quoy++lY1imW/JrquNHJvt+g5z/3CIMoCby
BZ7z4EmaZO1lRDxQeFxfjFoBOHH8XdrNhU6biYhQsnDpTmHOGQ5OKUEkfY8gcfvGUvVaGvPE/VKR
b5HymTH6WBJzGMslMtXUD+V+sdhIbeviSyH3Cam4BKWbt643HwHO3rwEXwyPCe7r1D9zQJLZk4AG
+pIbwv51bDLAMB4hdsV9vZZH1YagxELd17H5o0iT6fvkN6ygPpz+0TEoCab3pk5Zr3pa3ryuIdF7
M6bTV0UI3pZ/J6AWwzs8VxRg4KDB/sEWyyOY57CntuybGJP5YJXxqSzFvVb+Q20i/FMmunNhVtep
ki0wzJaYiXXMpjeBr3rRUZD4Af2X2c8k6SrqsuTWUkBnQy9xTz/02rmoaXRuMHO3he0C515+qsM8
PyciwLea3EpNd9qw7FzywQ82GadlKJZdF2B0s+NHI62sDfMQlYnBIRvWU6e7b41yPHJLQuP6gcbk
kp0CsnAPRfLB81UgsF9MtviG9LKma15LU69JEw3J5W7xG4TNr3QlT6/JmY/qGmFNSQJI15HSG/hP
nGE/a8n1qF+QyBbcqgbA79gytZfDb1ZMN1+hnVbNF0iVdec4+U+cjz/g18YxLCFnPPwJuOAIwyQV
fmtqdn+3ZXysY6PZMq2X25CPflGfqNpYQcQ+WIY/LJ7Tng7nL7TkLck3SX2pSDG9EBXMIiOsc167
C76QNRnO+Neuv9roh7/N4GX7rqFhdGwRlhhkJFvMt1wnX0PR+DeXrPNNbbc+pv6SMHylr2oUX9Ma
7Wf7JDUR2N9gacZykFXZG0UbJ1+pZefZvLuCoa3EHHYgYgWevA2QXb6LPKGoMXZkVPQ7rWkJGerm
2zLaYtcvAXGfng3ijUiZ9FjARpuXsuZus5psa8krTaoLu93w2ls5gBgRiniFfYMQoDs2rRTzJwnH
MXHqO8/tpsiWZb6Nh0JHhRzXGjfrcRx8cckqirMrzXVmx659VMlMuQCRtnkLYpyllL8lKdwq/sqa
E1yzRoX9zZoLrtWUWVdYeu+sFTYsdeC/xjM4eCNWu3vbySeLHgDH818dkdBtuU2nYIw8VFRQosQq
y9pHWzr1hwQUTKCdurp9d5W43RbFYYCihLifDPH/ptDZ41xixjISgeAGqqlVX2GsG34IwqVHirkK
X3z6xBDiO8t+mLKpJZlavRZ7USg3ad400zXvfKe5K4yyP2QGCoXKIzluIWQiK8ApWAx9UrydG3/p
4DwngiRmq/nVXlbse6FIq8Cbv4VyBUpJK4COmiYizyVxtlicbbeBNVeH0KJkjj7AZYZ8xCvYBN7j
4MhHmeJfDpAolYglwPl2KHwIg3fgVvt6ObdmeMhkOD+FTn3yTU5iW88qonaC9ZPMpmjOJctdLO78
HLg6S+7nwSn2wiDzPm0LcEh6Wb6c0s22tV+85qsYqM+7D5pxBPUWtqDSeU2P2bnhXgbuDV/kydX+
n8GjkTZU1C0v2Q9O2CfdOzQOAE9xibRXmzQBpucns2rQfyQXi5tD9k71tx8naJwoL8YvsrBURE1u
soFqtK+ckBGptno7kDQivqyk+hUUeMCfYG4EvabioujaY5Bnl85mIRomz4nSPuqsBiOPdMmR05tR
AXVWqQNX0iOc85V39pb0vsArsjCNwIAoaomC9mz3tEoirQZkr/Rd4Zp/7Xn4DCWTWlM4Hqng8xHo
/U3y8NxZrXyvC++LC8LbQSDeK5urou14xbxl5PMB16URa9gifAT56kKctNiz00aYKCC9N1mMNyQm
hI+NThm1zU126SFuMBxVOWeBB3AyiIemTF4L/0/sGMQJxx58OEo3Xzl4n10mCDJTwIupiWri8GpM
98HaGjC4paBowjg69EEzZyHqan3xWI8dxZMdf0Iwp38quhZGuxGHwIDAKDucwki3MvKeyC8XBMYL
G5O5IbLvxADhLgmd5DV4KLxSIYh2pqifjPfcSWeaKIKfjsw/Zhk2/UXyp2gyN7cMWH9hbF88S1gX
lDrcTHkXdT69hfP82cySYS/nlm24x0faishE7C0GHcDbygevpYa7DZ9dup/64Fw7IyMwf7YllGaQ
X2utHAJrTBVRmcEw4L8uScIz4WDRyF8br3+u8lU4ErtEOJlkIxE6HXByIqODwYMKDWnvQloV0Um7
5z09t+4g3tCekzhGMgzeorbpSXikPcFcm12T3jhOM+pVYxiak1sj+qfLgXjuAm+7i/8w6hk5N5WT
gVeTP9A5lE6ntqD53hKvM0N7EpYu4YuUkRGqDuddc6/lSx05GriE0xvbw6gSwBGaNdCnb8bJI4g9
Xg4mh8wQbGFCW9T/xOhpqidMDy7MXZOm7D47z62XIMsjaEAP3SXErRZ3CbLeaezXOs5tS9vhCVz8
3knNm2FbH7IcKLMX2NVq138SbfNQdM64p120gJXJjH02LVxtvtpPRi0izuDTaN6yhFPZTGbS2rgx
0e3eRLi8q5aaCOYZV4TZVc7uwZjDZN84sDnZZPy0wIKUrQY0uAvszUM6nDnivpMkl4dOulfTn3Z6
5SriapW4a01nwPgwNPN3XMqGSE2icVGAUaPoxHcYVkGjOopw+mw/DuG7NrgAbPtr6ASZ6GFhXGDp
j7SjuMeKtBi/IaKcjM/z3Ad/elm8WMFN8b97rKuyAj5JfTYpqz7J0TggBz0hh24ixBaXvkfZlvcH
E86JlDIwZlCjPWRsGjmx8QTGjrUsxFh9dBYmz1IHF8+b05uYlhfqN6+98sWBhnOXW7oEQZZ/3d6k
lUxhOMs82i/95Y6mM4pCqc1ioyG9jleWGJGEuSD416QKItjhp4O8AzezuE4CdLJHNJDGoU29x9hL
94UW0x6gC4bBM2yEQxkL+HzPekDkHdD1rpvp2OymiYu6Gw4m0ZpEkYTLHq8dmQHu8BbirH7yC3EN
9XzqWsO9AxY9DiYYDR7NdysoZiZCouIpjd5Q9ij3aLTOci09DOvita5yLESF+dovjXkZQWdpIWTv
XqpfJ7cvsqqJ0VuTG3L9tRj2T6gGxkZy5cjC/EwLstkdYKdNSYqUN2QunFf9nc/kNzFo1XB6J0Xk
HxTa0cKEQ+OHB49RTi95IK4ia6NQBy9lCGkc9AJoC+yBYF+e6ZAxCEE/JoomvfJ+ceRkkPg6sPI9
PtBX8hBwi3s0+BSAEGP+rFNWlYKHhQ8GwzRDk1n9DSz1Rt4jJk5Z2ac+Hx64PCGVU9j0Jg7uvKEm
qgl/rGCGEllAmyAli3UwnCpFE11hA6laOfSpl1JyrItIVv8CNB6HtKULqZ+HP16WN9e4coic7fns
rGyldNg5l1ed984xSyI7gOCm0tDY2rbAABLseweEgZiKpwGRDX5b+36o+y/yHx7QwFgbbeCOLWcN
Fcaa3KbBL4UDvelTaQjiSxzBHi/YL/QYbC55WWZrf4QG1ibgx3+p21xD/DpHZiCQR4tICdcKcMtS
iqRtN6rXtFYNMeyRgbsdHRqhyhksALqVi7jZk832SjZCuOcCuaUJLXOEinLv5d4DA9dFW7y5fWCR
0MEBAkMBD4jrkSbSFbf1TbYXLOgMm8FC53eRHKHOiCJNneyFlCiSY/p7pJOgQP8H33mPZblS0jCV
Eb2Gc1Q002vGwCCp5dsssvyoHaTcZjXobW2BfLXh0WCI3iwjcQaOBowipiIqzNo5UcKz9aH9KXO3
d+hX9sFo/8pMWDxt1hbH7rOE8yP4o9nSuMBVl+pdIGS9VXrGLWCLJ9mFRzM4S65+4uLoUkrhHNn8
aLBwP11eaOInU/hxGmPBlhB7rw7qrR189TYUStwQb2kXN+CsT/5r8qNb8a9bqK+TaXkMNRWcvO2z
6R78MRngzyVIRox9lW440AMV2Zqxem6RggwF/3PpvfLWHQZD11sIMNxMOt/b9keXdi/GABCdoRfd
OBW0kSr8z7jpcCWm/8qq0Z/Ykk+kQL30zeyc48T67rvk3OeQNEWlvxubHG8/P+nmtgDXrIKhjDxU
QCGYqiwpv4pM48w3K3ubds7Jnp+U6N4RqP1W/Pu2UIcOduroZaThObYJFUVOAScbiOCMi5lvfTzq
uv4sEAKcbEljq2KEW38PR4b5IUnEwbPGq2/SiOY5P6YzHTJgP4oueiQktFnFPb8+zfLfxiHrYaD5
Hb/3cxteTP6pb8lkqnB0GDhsw+7SmQbdpPLB1amxE9T3bFJ/lpvRt/EBLjbVMmbx2IpkN4Bybl2b
1gd/YWtJAxtJ0dj9con9oBxzkP2uGB5sg/uFDGijMhH1JHVHriUO0m37/TS9a28m49ZkMxuW4tD2
P/bEe23W3UXasJmk2yQRmP0zFD6C+GBntGN3JbO1khkJDYaT4iINTxSyvszK+BOXqwPDDLbSn4yn
UIkLRxXznszeuoU6xqD7QxxFSb3rjYTU9zEIH/MBuMhA0ovh2t4u+Eu3qc0n4awvnGox6Qa0KIP/
6Q1ERHsgWqrbGfYf+CcT1CVeWRHWZHyVtI0XCnQFnpPcu2wHP3Bii2XladfcmNgLt9OMLymlkQf7
N+/R5JBp3J5yg7rpAWbT64xoQL248cY6Pxj2trFAQpyQUi5jsWmTXC4o+qdNJXIITC949CfmaHwM
YJYT7GFoK5YmwOahSSN+Hzhum6+4dvSAzwB7skqHwyLmP8g9ejdH7xbn9Z7UwTALhqPTKbwNM/re
PACQSjRRHMPMrsv5EhZkyNEOynEN9ChXjBCO+4wzEiO4W5Ef087NeVb5S2GOtD8tJbxc7D0m2ty5
wwCAFtg0efn2YQm8K2E1KGanemtPmi8wXf54qtqjdgYSQAG0s83e3TXhwq+ysQkboJyTQ+SP7MYD
X4Sx77IQNVhffBIYHfB8EaDek+Nply6vTFNAzXZcp5Sgb/uuIIgxIHXSR+fGCs0UTS2oNvLXae3F
0ZX5xX4kesl95fECTkNxDpEWRbqFN5Kl8aZk3Oy5/Tez5qxuWqgYgkEp6FT5vRHbb5y/B8rIqnNe
zl+1TdV4Zy7+DgVgzePJeT65aGEtWtBBWoKn0a7mQ4xihM2UihNstQgLhopivAGQDjG8+zSkPnvu
wqNVB3eMZlS+6yLcd6G+aa8hpbllYpvCV2xcBNJRXL/0ZCXZb003onySFT9qwU60Jp1Q2DcF52b6
ULiDtjxXvMmgI5vaoMw0XowoodWXFklz/cMAx7tPu6BvsyZeoyrcGk2D2hF9XCJJQlA4mpLjIJi3
3bSA3ncw117LL67fIVeTQ0tpHtEflIQ2b2ZYVXsGOQx4Swlu2CKnar38iB6Vh95CT1l63CU9deDA
u8RwY34/4Gi+CzXlAyxZ5k4TZogkG2u61RfbRNsgxSmXfYzFU4ETxh6SH89lS4p7yq8nvttkKP/a
Inmf7OCvilmJzB56qsmqlw6xzA7F76cHv6ANABVKefZeZn84xVrAQyHTRDQXDLwRb6sA/Zgi8TOi
834li226ZdE1FUFgbtOCzy9xKmIoU0zyOXaHvVuOqBLpxwagn+I1zh/lC/Jb0cijpLxqGwccM+Oc
M9VU90U60PCscxcsoX4qrAq8h7c2JbgOfQa0ajvGd33ZfPgJio0ktyANahRsrIEZgg8ezRPMG0Wy
CGT3FqzkxrQbqrYW8Gvl+jKqqadqJ5BEC943hhDe/X9UBnLivQ8z+vhoKUlT9++UdcfRzmHWuw6v
0/IO1GJS4/ztFwBq01iut6zkW67zOlK5vx9bOmbhOsl/9+yz5nisbKgb8nZJE5G2uyOeA7pourdY
v2hLtYEb2Pg5upn8Xb852egzWNKGrYwHgMs1difl5r3wmDPoAc5vPIRWqHlLWnz66kHJ/Nqn7nyh
FBNXbYLGwUaTVVaCFiuu1byFGUPvIvDKD4C7boUaxVoOAG5Iz2RfnEqzWudZlNj9AcV8ug1btHFs
HnvI/+yKNlqF+QUxQ3wkY+nZG0KLTDcEMhPZx+VI1MXYyfaeW96kdoxcYQQqZAQWrNIuuRk5Q/W+
tIeY+mAgKG/KdzjdWMbt5l2gXeXzB72orO6X/IEv8qFGGjpmg6LTCwO2d6K9nHiNDTEhlMNTF731
kuqW6szcqAahQm91KEwQE0TmYN3P8W2KyQmXKSXqrZEJFA0tcYtoOlAqdEecE92uJKyhQISlBHZR
c2CHBa76sOzZjoqSKa1YgZQAToqGd0j/pqW2V9B+5wC09qYF64FULSLsiIuzIgMdmfQu6HR7doXx
2HZ5e3Mog0T4yxJowfkjTf+wSDWvAgJmzKDrTjjheZfdr8Wnc1EYINNerV8aydLhW/zNMl8/OKOm
/AqpE8H3PWuIfURP/2RZyBkkF+nBo/KTO4ExnGxQMhw13bccPe8qYDGczf45pD6+b8OfNV96oNJy
QnCoDXvao2DFc7zUuzEu9oYEqUhL6ms5XM5ChCMz8kC7aBsyXZmgrHrk9yMpjJ2CaeFl0uG14Py3
BvGywD26FAx6HTFnOSmPQTUejRDXGEHSBesHOwk6XA8We5PnKNBQur/mXf7eE2hFk6dFVW6ZIAkK
yjtBunHihjAa4NAMuulB+DEhC8HJTIZfd66RWa2Ar1us0iOz+vXU8pjEmuRSWsOnCnPy4izhVuNd
+H+8iUMi9ci+7+mhbV54HBeSAoFyKlphuK48RBXtj9/Nn0F833vsXa3CvVQu92VLufci4XWrgjqC
mmpimb7g7zAPRQMNULBZpClFXqYUPcGmfKxEabNY8m8FPo5i7udDWREGWIQGSLfUa/3bwAwTQ0Sr
uBHI3NSFrrrPJEW477G2ApYzAXKRQk0V/B2Aa8rpVXTy6DCBRotG7hAXTn+uvTTetNDY1HiiSAjt
cidP6Ckd0nyS57kDCRLLq+8V2a5DVtvgmONGp9u0r12qCOgLqky7jwrNveLlRBcjAnrsfOQcSlCq
uyjJpKsOxdioXYPF9Gi3Fe+Orf4itCapLpd/wOFeAgT6A2K9my/q+0b7H6x5/2h4QMkD8be1hgWT
oa6NSOZDBACKPUA0ryo1X/oU4efg0EtQKPcxkBk0a9bdUIvJrUnsCssOkK+lAZ9cwFrL7g4hMvG1
v2HY8gGOh8wbniS00JEOle8idH99z9qmpXtp8umnLLJuZ0FRsyBgzyExZYc4+psfvj1rdOgbVnsU
EZZL6qr5r62H9FpI9eXFwI8+yjZ0Y3p5MEKaji9gH8F9XciHdAQ5CyQh/0aQf8QzSuJRKeqhxLcd
0y7Sh9xlWbHStXn5kGau++Kl5R0miX/SAp1xsYR+jwFXoEuYdIn4OZrEdF5EHR4SFyVS38q7RqpX
vRjNaWC4nTzxm3am2uLXJ27EyUAEZP01kVBzAY0GfjWCewLW3EtJeiFJOt7RcU4E5I9oHqEqR4sC
uqQrD8aSEloN3EtmFpF/hLBiC36Sbo6KqRqzA+oYThAS5fZ15t0Td4DZfvVAj9QZ3NtDfz8hQNrh
RHrtMTXA+KOwMtZaD7QSEadWtidu7eX/38ByhzuweYqie2dem+pcVAf53o/t6YSVuI6Wnj6WFNdZ
JBhulyD27tYQgqroEMoFFDNbLuysoph66ntQ3nIYsTPxo1UNt22nnbs876zHMLZOoxrygwUJudfW
nO8X753ULxLMTUE2kS9WlT9ajgCULUal5VEIILVij10xIL87zG7lR6g1dmNXgqbU1Isl7EhlYHQn
ZXOSqrb06JcBJvLt92S23AhLEho6djZYxDZC65/hl1joX5fx4f9c81qobOvzWzFGc7drMjG3sZE7
u1YyN1umTI/gzSBi+bOrDCcqyKfdzqONnKGvroTuX3tbi5fqWyAKjlABxef/A73z5i5Pi+A4p9Nz
CopysBbf33stkStSGtYJlegtM2KDMWwhc6DpaSKPEdKQ1U6VYc8tFDYtk3ynETKWmsmLqqTEwMmW
+5iTMjRitTRO1loERbAdyqueQy4uKVPudBgSpN/sZAHnh39hs0rHNi7enlNsaiPyh547kQxEZJDE
xdcWw3+6ZHTGxwVYiWOqfVO15Elm47WibBuWBTCv7jyYhFoc3cnjhKimJXKsrHxJQ7ENzYe2n3i3
u/BL5ibNG1nyFpatjSPY/Bzn0dgHTf020H90h0sZ9CfwH3LgeeSKt0nO+hmzN+ApCbMJI8ab4wfP
/9cnNW7wj/iGcmvB8iYg8tfBsjA1Ehcz6oAzIeFrNRMMNX0LoJQlvzn7791SMRZYA49L39ZeFE9I
82cz5jZnnP2ggudUmO3drGmhQGDKCL2wc+QmPaWIdLIvWahbKdaJfGmCS5AgFwnt+ljYpvc+dekW
yC7+6+T6Q2Rskp796NjISgxs1Ju5Na370Cr/qrUbBdQU+b9WA8XT8VmuNmwQf/foK/epl9TVNSD4
JpPB2V+lj9xh5j16JhfVRhpGdb9cablRb/xkxh1Y38GyyJxeguCjhaJlUt/A98FrIcO5VBVDIB3N
b+XgO1QYWwkvGV8iw05/53d4F6wHSta6B4UtdWcNcRelKugjT/XxBsSwupRJskekWoMMThZ8vvPi
Tc64pemgQyY2XIU9YZKYxL6ke/kGfZJFdvWEQ2F8Y4Ikv9hvcRt45XWyIKYbBOFODSg0vBJw4twb
o6L+jW0x0c5HM8Cc1mSeb2rlhzvWb/W2dO7Wp7z3SSKB69LaODSWLA5NNoq3VFm7kOqtJUNDEBtw
jvhhYPkAcMQRT33wvORs9UO/zkA+wV2oY5yLiUhhZhP8Qyyb2vipgjXqjLuevtH7tEJvMlZcDtNU
JUdF0O1DMRCDFkPLRMkinshBHG8C/94h0bLYheU19xGBx9yx15ykUQSjbMJT7I5RlZQo3IWldpbd
PPmL9b50+Z1Z0nU/aqrj/39LQ+zPD2aGDm76R1MrNNFgXhLzb0Dm+aVDzbcM6B79yTZ3hYsDj6Or
PUnyCIAmP+2wss+ebUTF2AcfClV2bcJoGiVVy7Fy/talbh78nlSryXdEpCdyEp3R1U9DxiRNd24I
bloXRvYACINTPN+YbZydQaP00aWXLja87AkhyNUM+2nDQmIQlzq+zLZzydlkDrqFMSWNd2slwnzD
6TUcCwIOHI+ELETSR+P/HBXqDB1oFTQdaonief5uELDf8MdXR2OUNNRmEPlja3xKB8v/iia67pg/
5pVvbazUUFe/p6s+Hgn5DPIkP1kkjjIHEXnJAkY6YybHW8gqVotQHKCAWE4diKvOGC9jgLK0Z/Mx
LXGceBeOFiL5tvN2Qe1mB0q4rMheley8envMDQjpkqC+/p+f3rrZsA88csVa0iR3uRnbzFR1eiUf
6UQm32c5vk3jLB8SNd4NJlFXaGHQqTI+E50wvvMy5C25GQpmZpJr+PL6cGWyQ3hVxeZzTpMwsTfn
rG/qC2/f0WuH9tQ5cANuHIoHDQNILduc3IcDJ0jp6E87H+8pQDizF1Ey1VOLI3o34CW6oZPqjhWQ
5AUA/ivLM54CqRykCav1LP9qY2FDd/M84VsB/w2rH98wX4n/5XVVxUc7d+6ZciQgOO/mmc10QzWi
CUlb0bceRThHi/0g8vLTsLjJZ6pirgt39tGdZXLI+vEO9C+/lsFc7WVonWen8a9lhQDcB1scUtle
xESsPPLNaksWCEWSnnzOs2I+NRMBfokuy3vjx1sIJQTDm6+JhiECkoJmEzg4amtMn9sWhtmW06Pj
iPzsk8N0Vi4sl92BNzplIRAGYJzK4gYgcRyZMIbruCBjSPWU3AZSHQ7hgOOV4XtDkM1AeVSZTXQH
x8D2ofHV5ApGo8n1QxYHpxKb/VuZY6PEAbBee7hqxjp7VTbpif8XxHUFfI+9BlhS64TTaR77G5BD
ulVpfU3hAjYegMemxMqZdxMDQuWVx8Ve6guV3n80Q9OO4g9MLWEW7qaQSkDKFuodUntqqDzWOHol
/vQjrkaSYKLOGHKqo98IIqVLOpPmljKJn84mIHBIYyeaAWHRnaRM53b2SMUmNkV2O14lAkiSrn9b
+84HTQ4mT/yDG3b6blgz0Oq0QonHsO6z1w7LnEH+BhoFCuhrMAPR06c6ntXrUFTibyXkWbbZvzC0
BgYS+oJd1U+fYuYxi4tzHpCVMnTvXVNoOimhPMiO+Wtgq4Al8Rk7ZpXsBL493gpG4XlGml49+0K4
j9LTYCQWnxAcKV6kkVc8+LJ6qk7MnJhFJ0ANHrYgczJ7cR093jv8DbxmvOfbe0lagCKzH5A92oSv
m+5dy6m+IUTmByXcbsaQ+eVwYXeJ9wPLbb7SZf6TctfiDXtPsS+8a52/jAShnl0EaLgLBnh0P/iA
rN/NCk0RzULLx7T+01ybrB5xPJyTIqY+y1sMrH78R0haOU4FQ5uBkeNXsN+MC+7dcgryu6Qbf2Sx
MBjPIowG4M6LU9FeQqbJTvjS+kKEcypEddbFNH+QiBYB4C5AQVlOZsNzaoUo8928O1Uh9G1VH5O4
VlfDApU3fWLJZEIBQj26twrg8nGBfrsaRMt4ADUDQGJSwhiuQKPHjTsQe9USj4tAnDlw0X8KkbuI
NuFORb3ChW54roVMT2rEsiLPVBJwS3Zkzi0Md5vUpI7J6ocPlvEUVaxN+t/c1CfivD/issjP+Hqq
Q9N11R7F25Utn7/1miFrUZ+18f0a/B2SRpRv0q0TylU5ZOAHcIKl/XuWLObVpN9FMtlURaXYJB3W
/brJo4XmUANoYhDBKWum8GJTIIOphCLDNHmqOtd7GZA1IdYiGNgqZwIEwuXCu/qthOefMyTTZNQK
PsLqpuLxuY9jcvlj3th+mCiCc8qvtYQ7wh/bxjNpGAhu51aJs6CzFLWp7/MpdPVdMR8cBpZHZfJ1
+A4pmBmVPSWwzFGWAKxJZtz0AunAV+nv7LxF22a6P6U1IFGZQeMomdsYZoWdXAaYdv38RTRg5uye
6APrj5AezEPKZW1IOgMEkfd7FUBy4dBFL5iey9z+w3MBnwvsn1nOvOu7MnLz1N92wzt16yUDVQ7K
wE+yoQeE7r0h/RcwSBht7N55469FyMQ2M3N1JGyXeCBJQW7YIUG2A2QvunoZiOo7KG9+ZV0TexfT
1m6CQdnStYPPl4qh/TytgpeuWYcp8zokKYGj6N3Jc0Ed7tzZMxnAS2V9abvH/mKFD1wvwDBBOxyS
nsdNm9pHHp83F7/79HHc3QXWDDCr5rNEjrhOwdm2cQWSBrYZYiL3hmFI1CUECvrp/LnG0gbzqrbo
NRwZQKpykHWoxItsTxXnnsvOaBfCvSYacP6/0gsfQnQwiEPp4+Ni/L8yMRaiFHgLJh6ixC8zHjII
F8MDKUtNHtfpP+bObMd1JMuyv1KId0YbJyMJVOaDJmp0SS6fXwgfOc8zv74Wb0YlMrIqq7sfGmgg
kXEv3F3XRZFmds7Ze23aI+6Y1h+9DV6C/ubeVvMH3SNXV3RkCNCPp5Mu/GdpU07Bc0sfbE4odPJm
vks9at42TPX60Ba1di9y1Bttg8M5QO9ASc0alTNFCcfaOI5mRKsUg8BAtbAaIjg4wAF+fWxVK5ic
QGQtcx4THt2YypiQIBkpPNLIpw551G90oo3uR8G1EwPBGyHCKLxvSz1qs2XFB7+sbDHdlHDETxhs
aEN1iAbvBjEax6hAH4E0NbhDd8eoQhCD10+Bsg5U+0zm5iyjs6rH0tQXVuw9BlV1xzrkGIi365Ai
P6CKWRZSQdBqepJmcZciqADVtMDy7lA2OfqhSIgBQ74aDain9Chfj42prDyEXK451fJYJ/GuIxdR
KTv9WpGiuizG/Sgj67NDDWZWb0wHx68Ud/VMqgDHxFGXs1NDxpkHPyQI0qMaK92mrJ7DMm1OHtl9
274EC89mSjtPR4WVx5W8z+fAi1FrwEphJBsxMd5bMYZQ4hTDIwwLR33pmia7iCKIt8mgVrMc89IS
y3XrLYiE04BmqaRLearCg61P65JIr490Psdock8SnPph9wyfFP5BtH7KtZmXj0io5V0Z9fWzhTgK
nuVoXrqAG0VpCCzQ6vs49BktAyRbekHqXxQ/3StR8pL1SfYRetq+SoDhiMG/qhlNk8IEyk77w5sL
lf+ZUvRfAwaRs6uWIIRPo2ZWf2Uo/wMAC21paFkYOJdM8mj+MO/3M4fDUrAGYJbvKUVjlzQtFgIE
DgX2DS/HlFCN/bZR5TYgaHfdOc/jJDhForssNNutWjiTfjiqzN6MO4swjkU/53uxf60aTt7HAhHG
uqlrdtoy7f8378j+75D6Quq2BofGcYT1z7A7kN1qlNOWHEV1GzTrrDg4SRh0GgA/lvFg0Txl+94p
pPYmSrZhqQ5d3lrpmBGQLFHeOeSuedlaGyLjpEZoQr2QJkPY0sOva1JOskl/RMOi7xHbQRlRBsX1
U808+103Z3vnzySt1Jgo+D/FYPyup6wCY2RkR5K59/auMfX8Wqew4FOd+4DIvvTAHO7NRly5pzJh
AlOCU+kah8YtuT/+KM9Vin9YR3K2Si3DPwXKACtVgIMpU/HRGcmAXhWJaALCcRvyW+61UTv8+lap
v9WJXe/qmdvOcPRaxeNwh9SZqXXuyMuE38RExH9MfdRXKiEfJM+tG6qRQ2rm6smqJ3sN7yxcErcm
zibzqY1tZKQA29quHKEKji1K4l/35f/6U1hn/dd/5++feTHS9Qqaf/rrXx/ylP/9+/wzf/+eP//E
X93v/O49/a7/x286hZ9VXuc/zT9/159emX/9j99u9d68/+kv66wJm/HaflfjPbCBpPn1WxA6On/n
/+kX/+3716s8jMX3X377zNusmV/ND/Pstz++tPv6y2/anPX49xjY+fX/+OL8Nv/y2ynPmu/s26/y
//JD3+91w8+L30HoELeqAne2DZObv/+ev6DavxsmUmEh2KIdYei//VuWV03wl98M/XfTmOGoDt0r
/jBHj9V5++tL6u+2YQnDsVRdJYlXyt/+861f/oZT+9tn9t/nr3KX86/8mbtm67pBXqVj8Juwa/0T
GdZD/50wKYmXbRzdgCxjr4wPWElwADx36I7I9TypirWVnnyCXbG1g+LqMPdS0g0lAiNzWZxKPayx
D4szyyLwzJKAwdAYl7HIHjk5uqbEZuFH+dafk9/j9tGOFRMiDLBSxJLPdtCtW4YzCx9ufwMRBsxU
wPB1zO4mBRFIORm3ViWlxylV9BeOQIOl9Ni0iscy0XepLBGY060I0uilSQuUgKj4ejO+yGy4dnX6
TcgGPH18rDRenSM9QG+RQl0IZf6e+AlsHBLJbDvdW0ML7d4BbRXa+WtWvwLOuY9w4mE9wLeRhd7e
9sGVlTEcWK99N6r6QIX6IrvsViekcKbzGOoh1xxsS31XHhIv8ld2GnWvgY/EcST+yC9JpIokzZ7a
TIIDE5NnYPvekyg9wDsZWZIqicEbdtD61OCFRROZ3Ua18NZFjUMrflOq7LF00O7F1avv+JLjuAAt
AcgdSZbiTuUDph/mQqYjF8xTUWdF6tUYtcdxQGYyNB5DeVw958TvVzQBd17roK5ViRtC9EpHWoF6
3uY6Vu7Ofh0bp9i0jnevFsiSJv1Jlx+WjOCMGIm+KpFtDHnBGa80AE4Etc0g717hu9TOxrViIraK
85bUcHRDCWqURZVsECMrwDW8e3Oy3kN8n8KsT4HNTB5TDW1MB+ouhIdNiHGW/ALQnF7yGUwQm2YT
a3kJY9K07V4tlsjivmh/0qcDrhwBE6ql2W60MDR4hySE6zmNXSlWifE9KWjVURI+DzVssWDY1CnQ
9NmDa+hQymS29w0kEWPynEbDghfNd7kf+7vA+DHV2NnbcU7vQJvxm7RERNJsWst5B3FyGmUCK8V7
GphWL4VsvihPz06DvLwXA40Q76uTHMaiAviXiJvHecUfQtIyu6TA0K5nL1NNXlYwPEBvX1rSuSOK
6rmqs60tQIiO08kZvHc90e/GcnqUeAadSC33HOCAlBliGxntoSXGdclZdzc2nPNIOdAm/6wTT4Rw
Rf2cA8MHNXulBisXxLe0iDb6jV/jSWvghpUk2Wt4XdM8faf7VDr0K9MaNrWPWwB5zLSYf5mO7Pki
ICqDD4gSnMIzy6wBbdGbAG9UxVxN+of6tinsj577f9202nOEIg41DsrVHmH4ph+9r0HFtWLMplNK
IJJEh28bFR6GeJr6R68sydAMrEOQtwdccWo1XTkJbByeHeJln/WYFkPsvVaa8uPPLxKWNcbCxO1q
xKdIPnKwzGZEWnwYQ2rJpLyokowBWmUtwyL5FY+ftZGVdM7rm0Lf0B6JNR15G9r0rnZcKoYeRkPl
x1q8NxIPn+kzF68BVNCUlWCK3e2omz4YoyJwyN5TXIgbpdLea8JuVk7RqcuetBWttx6KwCPr9Vci
L/d4kKqc2+aE0PrcDdazBGQ1V8Ht0VHLpdCUvSnYwjvSXqxsT8d9beHTIc59O0jHtR2MYPEdQ2G3
0PttQrhqyVzAAC5iW5HLuHo9CzDmZhwfH9MrRMNMjRsfNIiz8rVx2xcXTY6zEZGmI6k1YXesMd4b
CgoiZeDcn+06nJjak2d7GzRnRx7rbaCL/TAxyuYnVTI+bbIqrM7Ek4jmb4xw3ocHqV6jKVsaHTwE
5azGj1J/NYxxG2PWtdoa8t3KyIDdFi+DyPZjIC5lqLiZ6TIIqhZmH961voGbc1plobPPPXtL7AAt
1Z1hDwglxn2f5YeokxuRZISesL5BBmhijElcE7qJzKoAHWOoL4bmDkc+vjhvWamVO7+c5ejYBJD3
qE22n3S0X5FxbmvoU4p5TJiXltCB5vGz0/140aFESunHF1hza2P073nMKRP6bavluzFHca9bOzKf
QCFYC6vbB2bGPSC2VdSDn2QDKUizCpJfV8uzh11aqu78XxID3tu8R5XB+fqlK8XBpwMnfP+RiSaO
536tZKHLjPI2FLXrt9K1o+c+i4hL7jfzdY1qvgwVYL7OI8nxA6w9tcbNYgAbqEjlJF9UC875YG1h
D25pTp1lgxooVrVDSYIolIBPjC+48+P8ElHoB5l6MHTHrTBbqMrXNLg9HuuSYyrqlOTkxy8CfBZF
5qlkJdLYIG2zmBZ5TlCtnrzoff+oJ83b/Pcqzl8SOV4UoZ89qT+DS7rNPV4TqW/VpKdmSC/GEF9i
4d83dXqpGKuQmMUOecxteee3wcMkg2VN5Kgoxkcrc+4KTZ9zc1hkkkvViX1KLYyQ9TIM3eNo+w+Q
Ph8T4HN507hO6b0yj4Jo3T1SkV/UKTjivF3UMj9NPuC8OJozLxZVqD4L1Ttpw0clucUa4dph/daM
yYcDnGnAoeSr/hVvkxa94PS9Il60rO6+lepBwe046sO9zmvMCFEMtMs6ps31GY4Uo23tqsO4VFWx
j1C2FZmNbNngPHMlinBNgbFsUV4b8bgj6X1bTvQJfOcoMcyO6d6wI1er2/tOD8sl8QCbSl8LI3Ft
W7hwTwkRcvZT1N1PPpo7h+mtn61l068dP4LYINZGnB/SqsdtQSUQbHI+ejFl3+LVLuL7JLLvMnyZ
EjOPYfT3yM/ConlX4uBZM+Qr8qoCSae4pOKFOJgmbg7kf50stLw+462TT/nPVg1Pa3jGk36dnxmp
wp3NjW+P2y4F/R4I9VLqwxZ+ywGeUqjfmJJz9dWTbWkfSTn89EivvGg6FsUEWz54jmGDpEb7lhjq
BUun4ytHemonlKQh7VCdiJ366OTNQuXmDvrRRVW0RQazxpi6qrr6LprES94fQudda9xmOnnY+GO/
xhOBCg3rR9mvSy5KMyr3YzGeKjHB4LPxQBOtZCrD0k/zQ2kRvm1xW1uhfx6M9smK42CZdMNPTOxf
mXyQVLSp8NCphyEYsRAixDPaG0aTK3a8l2ICu6mhXuAAs8Oyte2DbZXAK630D2PwUW9pSHMU3hPP
nAc4CWUAoyc2x8lAbhNoHJApYAdST5a+gYmk4jSgpzSjicf7KItHfHv4ELO9JAGDZXyS7UIzOXZY
iKI9SNyBs/Xr4kw26RqJ47H27o30Xe9rdRVo7aNahfdhG19wpW0jZixgTdZG4OwEoIQJV1BMrLui
2nfjFF/6XO6U5sY2dkzD4TEo7TtYBs+jwtTEvLEBPia18pjL7tEYeCgyWtz5Tx0oN/rtqzEhTjOw
jqC9HllAbgyRr0h+dhLVktS8WzTZNxgGuJiiC1rzjRFMO0/jyEZu7dCzdmC1RdJ4l/Tx7IHMkPcW
nxQrYkcD8h2kHs7VBpPLRMbCYkSAVD9o2LQWaYrOLp/Zaj6KIznxNftaGSPq+9Y6plF8qttrj+05
D76CsczW+WhJuImFvYpiY5N7bMN1iS59wK8TDeOh0b2dWlsndKxcqWlnJvLkCeA5vnkVHt+V5zJZ
lh4BB3YBV4T24hBos89iNjvMbYQCa++saWrROyydcNpWWckUjhRSvFrhHmbHHA6C67hsOetYMXEL
v3JTbQTxtE8jpTwOHf1WR6JEYz2f4zM95NPlkYN1f8x6pEJegSZCL5hEC26lCgt4V2RHLJZHPMYd
ouRunhWdC798bU3/vk5HfWFG6Ai06nEYg2RBCTqjHvW15UNFMUWyxaPxCAL8lEIRcpssvctyJkjR
RAyXGUTbHNxHkVZrKvlxJRSvOjbA4wI9BJybFjQcknRjqORbEXRKbCW6YYsNGYka8smQOeqkdu8e
6V+hzhldSM45TQk1mAlzE+Dyh1VPLrZYi6z+rE1Akp3hToSP3jUxD2vQta/VJI3FhPffdfiYI2HD
UUX6uUDa9e70JByAtj4N6J0WwlwGZEesBzZ1lIUBXiM04RaChrAtu+XE05Z8aHqoradRqHgXCx7G
ZaeVT5Gn/6hd8I3sBzEkgjrCRFsWvp5yyLQuJP6CS1QmDNqOhsaASc4xqpAm9zarVDQhW8qHAqxo
8wP6MsHrWU7n3oHKyDsZ0DXD3ioKZIuW5ed8vv3asPp6h8ps2ILhjxcUJSFt0hRRr0prnaRltluP
OjctDbmpMRzoOmtoNRTa2RgTVO1mura8lPOM1WN2zrDl5x25sTNEnGnBA6Gr8RJsdAiQt1yLsuuP
oXovGeA85jUy9phcH9L8amOdR2q1MVNEX3Cc2pVVom0bPebLaTaKJat2s0ydD6XgVtR1+e3V7YGm
Vb2nJwa1LdVBg4ZRQdXJvahkJLyZHAcWWHK5h/zxmsPvXPk68LTEx+eP6QeoVIytSPM2oodjEPLY
qFaMMjT0oBrk8Zff0403ofvZ6tTs4tEut21s70qwCCj/rg5upJVph/HKdxzqJZVCL/YfJ9KiAAji
S8OaQn/AoXicIVM2kdwMlhtXSJ9kRNXRLzNKCl9wuG1Mo4bvNGf3UFWxAKXOOR78lAW3g3iBvt41
LDcDSANnB2Fl3WfvLYBqa4r7hcV2ymefoOvsihPnyh9HLlUPmhHxXd1z1VpPstC/uy4K3o0ASofn
7AIPI32DQfgceRSopcpubw25eexJ6HITJ/xmTR3PfBoZpY+zKdvZk2nvq5HRWVXVf/ypsDE4qrgH
1JpYQ2afAA28rLuNjDKYomlLoJPesVPoBjggvSFCZxddR4Bm5AMAkrmv4vlB92RmhGcEhcZN4qub
AAX0LUouuMm1HffxuISy8VEgK71Zzp2JT6F0UvYxGX8quZ0/+QwQfa06B9yb+24wWNBGYd6HeYU5
MvXFGeC1T/cWF14xt3DpaE1bItVgcOvVsQ7gs4Ah/fSnVDKQ4PCRa+k2zUGqp0HkHMYpAIdnGBtC
HnT0EHF/T8WFzzr1dopWTuRPAO4iyRCPZvmohG1xtbXvyZqUKy8NBZA1Y9sMfUnTh8qGIfOSy3of
BM+9Vkg3sYLPbA5IJRL8SW+ITJ35GzhanqQe7cYJYbwk4LpzEmiyvbdHk7AVEGvISwKfZxDNmddv
ks0BWDWndKT+yVtQIOulyhRx+lanyRNErj2P9yavJzfXmIVBmb/2huE2lSiwdJ7w3J1GdG0LvUJ6
lilrq7CYmO9t3NOgbpwHYsadZZn6m9QqOB+Y9rhUevg1YNG2BF+eYhG5ZrP3qRiQhWNpMQvlk8HM
PpTFvRPV3+qUEJlq5PzbLUb4FMPD4APW9MgEXIBPqRNAPyGHWY6cpGal49F0eGomlpRli/uln5yt
fCt7e2bh/igOzfBBf66nE/aWMum+nCT8qorqhY1jDa5i5xvWDsDRjb53NxKf7CELU2kmqSl9B2X0
eVXNf/Cm4ax42TGYkqMftTiB8v5Bob2wHBpwPWQFg6AZT+mQfqSm5mrmhFoOhhZ1rtzo4YlmFEja
GQwvnssaP3X0U9n63Ty/1nuVUXH71RrRSUTZzlKYHamef89qsmWWA3JgEMAgkFf49EScKvgBzwdz
u9CvAL4e5v8SygDO1L9PkquRhx9S5/jGuedUQbNZNKUq8GnQdo8hD3lWcqzNmtOSO0E0GsZNSu1J
Gki2KD6Kgu+ysuolDVe2Wj32IjsywX6gEXNzFAv8pYEH0TnZ5jkljYSH1ayRyvo/nk3VHEWfeW+4
8B7wyk7TkzkCZyCXwm3y5C3Jm60G5lANTJqpEaJmv4KcPpm7sKYQ9r34zQeektvaHbLEcJlnYAUC
fBZVkO6QBtQrRzwmJY2daR62T1wTkgSLZZV1D4qAFCA0zDZWiL23q8GvIr9d69McxFaWbmXh3RYq
p2IjuU2ts+tEeAtC6xHm7Kqs2pVS8WH0IZj+KPnQE289v1PLyS5xWN2qtHrpk2qr+M6XOspXhhn9
Ms6UPfJIKnYanZr9MFREQHGp2pKnw4beZeW09vLuAyL4oUsxZqvdtcsASXHPOSQYlcpa9nSk6jQl
HFv5dGDgUD4GH31vkmY4/jDvX3c91yYzJVa4YJczepr/bE8DFTha4/M4AE0Y91klr8JOWXgkPblm
tkObJm7GjErOfseb0p8me9GEME1gvezMNroH6zkrFda1bE9Zq189U+KoqvZxayNdMwjhglIKXHaX
EfEaoTWhfXyFP7clzWftpA86z7ONFbhFB2fzi2akHnQzB6TPskuDDhD7Ice/oui2SuI/RCarZX8q
bUtZ5KlJ/M3AnAxpHc4T1B30g51U7uqMOzVhldR7ayVwiTTpzTMS2t3DearKF19wl2VKestzHakf
0G6vmXv9tnNrfS4O7nWClYX1UEUUJwOxEfR45XZEmmNjkQExwm9EvFIsqcHyYq/Yw4cVcn5oFPh8
AC8XYYH7ojM+fWltionLbgLXHu2NwshNx5fQeNi5mVfeNRK4cQghitsUZTamIHNAP1Q0L2Md/0gF
2QuJ4k+DSM7009wIOwI4SzX+0ax21SMHLbnwdZD86ITSoGtzAM1Gu6biVx5b1hnF3JaiMlaq8623
hN31ZXYhNeKj/khzwWRDoWB0SPEIP/zBvoOUtzaaicA+Uh8hhVXaq4isTc7m0DgKMAZnX7bZW+hr
V91W1j6duhKOFQaf+INMCEnqS3dC980igJKWWI1qWago43DL484ECuQRFWEkx66Td62X3SrNuLIf
kvBr79q23SQ2xJSJNQ1ugI0pq+KeRqqGHa8pXzzBWBQd2sdPrrCXAzv3DGU/xto15WZOBJZwM+Pa
Q3m/2obErFcgc5jaV8t+Kp/VzNml+A0XEHdysE1qwgwh/Erawe1MBWC7uUs8/1CNBBBP/ZNRWXcD
2Nzao04fbMRJkZ5fdCpJYIlPFg2FMnQW88VoaIQOeB0rhHfEmVUFZzlzXTXTbaqzm9HqxIxbbCI8
4pm3znPls2u4e8chOeoYY1uE9KUVnhoAoaQEQB4Mww+6vKlOvWLp/VMXfMq2wv5QsxjrvXwgA/Pg
If7pdLY0CVvWVsjNMWGxcErsjsrDOBp3eZ/fukBuylqBkyXdd79CipgY25JWhB1PTzkwGN2Tu/mW
zTX/Y5ywizlslzMSxiYDrSitu0KXu8InKqEy3Hn7Dr3mZITmts+0K2s85wGbFVPpdrDlMX3mFzWl
cSt4qdDPLmOgu6PdnGSPLNyoWOcHf3zmOMwzicO3b+uXodS/MuEzTiu5e6HedJl1Dxf/0ikj8+YU
0NyQmbCmWkZoK2/gDshKc2tC+lia9rxQG2G4jukjLgz6O3SyKLDUNbf+Gcp8DGE7PlaRfJARcU4t
GGMOTxAaYAcv/TkL1BjqdFtH4MxIw7l0sHl8GEJxAYmSwBuxaoFU1Q5dnY5ncw3oLVj1WqatOZV9
/z+ZL//L0fGfZtL/agr9/+F8WSe151+Plxdt1WZf4T/Olucf+NtoWRfzMNjS6KY5mmFDpPnP2bJm
/44IlMGupJenkwXLWPeP4bKi/a6rqkpcEGNfKW2Gz3+fLivG74yBLYyFttQsB1Wj8381XmbQ/afx
sk3fU+OlgFU7QCgId52DQP9BzMIvUEXgjp4y+x1Q2IfQS6yuunEyq+qa1zNUwvRfpia5YT7ytp1J
d6K+18EccUQBfu7Je1y8uuKZUA44qyl9fpxjEHB2xUtbYSiMYeTDwRVHIMdpijHrVmH1kdscdUxY
vR1VT5XG1zEt3ExTaImkNuSEfBLzSu1KONCoxKynocjPfkMqF5lS1IDVHp8ZjTqd7k9RZwfH8epN
EuK1IicG7hliC2AR44PqTGdhZxz/ijY++FtB53mleZ1bEIO5CqPm0KS4wkrhb+J4cusuYotkZ9y0
nYqJzGldKu+SkHL1SRt0skytB9OLXVS0WCrmiKwomy6ZxFogWlQ9tjw0wXTthHqjgj4YTGgYNA9k
zjBwHoJ6YTXlV4zfRKX/1WD9XBgGg/RaX5no8ElJ8WZ0SUeTJjWXvaTbUWP64cDXY0Rt+32NC7un
3+60tfpMG/tk5YlKjqRfnKgQjU3bZ+a5M6o1Ofb3+shwuZ3pO0nm3EvL1PBsCpLi5KjvC44mo2r9
QEIrAJTbr4x2DjbnobVMksex8o8EfPGGNfZZh2SNGZRKqRAQk0ZR4Zku/PYlSJ37gDe9bYUT4G8t
VWb8Mc0p0DgMl3D/RxWnbuHvJLicXcHkYAoY+KIOZXAZIo4rm+2MJFknUdKu0DsHxXhndu2ATVvZ
qTZnvN7rl5i/pqVIwW0YpsD/mFH41w9otL7QU1z6WgHrqI8/9YjCJs2GFzWp+Y4IO4GzJqLjWybK
3tlCf0OBGIE9lAlFafCBbfmun7inPIxPnkyYgU9oQ1GzvHEn1fvJz0mdmQaOis1xktYVL3brMkXk
l88i1zGwhjfsgZ7XPFZpftadPaxFN+SjXBTKSvykcfFIpPZrk8E4GIlR8jwHWJqflkuqiJDOX+/2
AbhfVJJ74J4vzDmdjd/dO+3I2a3H7WeFlz5Sh41Z+zeE8GTVG+PGVJpTCL9vByWrV9Ji50uQFgqt
AANNQORRSgvlRJg2JmupEZ/w6cQaMxCjfxoYFnOAyWDiADytEX5svSH6gP3IECZieC8bV1HQttfr
3FHEmnAYsa1T74Qx71pFcP4QetN6L5zPKoiauxxSjieU+suj8AxicV9KKRaWl/0kTSfWcTE9gD8H
zED+zmwteYtzDkC0bdpF4pHakEuaumnaLEKPvCCLKf3OIQlhMZQec9q6gmYYK89pym3YVY1BqAWr
SmytaYaxARJbtRm89Lmw5l5x7rPdV3d1myaII6q3IlKuCEQHgzFn0hL4Z2owKyqpQSNk34cV6UZm
cxC+/krCWmWb7aPjB4cgTCcs9ECpnJFuQx2eIqUiQ+1nUEweT+gz+eA/1yHiSKZp3oBoU6MShM4w
C8ojQkM7zJEhSW2RoW9srTpgSPZuan+H0pXTd1uts5KaTiNLsdRfmlpSQoRAp6XTbgB5IUfOyjXU
8YMtEJUO8mThDyltcZFjCfEUR8/CmwljLVMww6a1VfaxuoetXazyOmXqruWsAEXx2OGpgaCY7Qv8
Zks87eoCtnpNC6EB6ZB2zDfmJAuavqYaZBsGJPs68VwvGBhMmh1kVqohy1fBFHQAE5P4NGr+SeDE
36iG/RNBZp8nXiXOqzPo2H2oq3fOFPZuS8dz2XYwQz3nCbf4XtHFJZ5816kS0o7yb1piCCa95Lk1
4jfkvUdZ1ZdAzXgeNcmRicAEgtswgcVUXoONBJV3+2qQ6bDUTXxUPpEqHPmCEyKkl9pWdiM5pxaX
YKG4lUzPpjrJh8JvN40of4JUKW6qJCRbJ6qutd28ZOWtI/s6gBQHzje9ZsZ7lPrestEi2zVaeWc0
uN/0gxfkIDwssRBD4lp6eQR+cuQA9tBCttwGdbFWB+cnrnMOiEhe4QViI0Tcyn64TxRBsB0bSpeG
L2lHzAT4baS9+tvAVJ6VZtdoCNBp0k89H2lpGgqWk0AuuzQ5KwnNrV5FWdLuZSledFE9kRVXsoCB
B0ZxQloeLLzCjOnf6PEyhmK00I1j2HVvQxASQDJ2IypcwlqqVts62o9Wld5CFdhWB0l0D8Ybm9jQ
aLLM5QT5U47pvRUo55FmLqLfHpBl9aQpuFIiGdLibQlQH5L6WRrWA9Y8f2uazlIr0GN6JEj0TD0i
Ad6Mp3ZEhpN5NP8wdRWK6mBlPKskjHPvTT2dbabeXYuNh5HC1KuAVXl2JnLHLBWIaIfBNpkyuiLa
OfOitylxypWmKXR52ilb6LiJRVR2t1Jk2tbSoNwYUzJuwBcNGCyCpYGhQJKEmaJZU/sM7lBjbzo6
xyt1tMDHq9nzNOr2UTNjZTsCKQNKY9w6/JrLEpfAMc/hXGikzABuT14kYRpokDKrlruqRLaJmeBO
SSd0N1niJnMsTT+1V1CJI+ecce3Ehas6AdOWjI9P7T0sfGRejCj3obY+OL/6qeIRvrSCfTY7x3JM
+JCWWOPO+UwRoVhYsJ899XQc1hAfgcJPL2YZvmRmCBmC3cNQxh8AhvCIDH0BCy0NcGfFBKRAprEJ
rg1+Ok0HWWIzooh57F00gJo7wJhOyBo1428ctyuN1ZbBjPkyUhy7Y69t44rjxeTTS+wHSVcvPjgt
LYYowdiZTy1U/UynndYqI5gQD/+UODkkMOaowWInfG7om7l+5ru6aB+0PiGWuvWIUBY9vkyxKtAu
uLHEnD4CEtZUepZEoZBfxnQ4q7384mTcaE2pPaoFjnS73EBbRW/hDmMG5CscnkwNaMa07Vo1WA2V
Hd9UyOmjtDlXKsJy04TpLH6MU5uyaaJ0w4CT73AuhcuhAnsZfPg58WATp9pd+4u7TFK3FyioNggX
wggV7mInYM8FDR8O4tELYSAyOKBVmAOcIUCrm+c6Rpy+22N7iVQEwKDcGrbvlmPRhL++Lgn0mRCa
YMtTAAgbtMH14K0NqkPoq4THTbJfqIHzGoSA8dDaOSUfJ4kVbk9faFSJHnRCqF+xXbkDUOksFGKB
45YcDtrlSxKC2nAoD00d3pJw9qhnM1Er1ImC5QBlGhASrY7xgWqKbxGHuzyprnQ2F5zbYvKqQEZL
X485m7LZ0tNpVxF67BX8cuWkJaFAYMkAgW6TCW2yrgxnmRe2ytGzuSm589HoBQ8UuDZhVPfNABey
sg9i7mCXBfsIczcGMbT2vcEH/0NfA/hG/dnp3tr3KZxV7VHa9bevIYJXo/aBMenBjKtbYla3qM4f
VZ2gPd5DCChI3ijRi43KuYYYGmbCYLGKCJcOe76+LFK3IfeXCbY9b1DdkXEVQfFLr+iTV414k6VZ
2MZSqXD36/VGYT07RqNT8U780lVk+8UypGy6svkMiJ/lVUCwRfUd4sZpYSeFiT+Yg/rkJ9vYQZMv
/Ffkqc1SttpRM2hwYB0jJKIlhrC1q4sXGNmGgzacSxiEtTDStUIYz7LKnxEzwxIXSb6LDfWIk/Fm
RPapNyGjQGF14aTIZQ6BYF3AE1oq7QdLxB2CSqBikMLJOTI+s1hB2TW8pI5pu/V/sHcey3EzW55/
lXmAixuwCWDLKhS9lyizQVAO3ns8/fygb6KbzEsUums9W4aUqDTnpDl/Y2M0rlvYecHiMExSnyPc
x4EX50BP7ny0TkDMCtIsJBE//dFZ0UFH/Gan6VN3q18FlL9d976HUcRJ45vSV1TTo/ZJdzJ0BoEZ
84jMIy3XJMTCKYUlYQ0bursP1BDeoIJ8i/n3aXV8zp3q1em0ci/0u7DoPwU2qQiGFvBKilk1BRi/
a2wOWM0vt8UiBEs8Aa++/w3J4RWBFON6UO3rotcBJlrcIfsQUewWdcIssz3RNBkEGQSwhV/T+UXx
iscVNirnU6J2zCMq8GfzH23RWQrmFpgxIAodSnuhoFTdOAj5sH/s27TTDw0FrrR74gVfR9jld6Hw
All0qCahKfFZL4jK3C7OYbjd8xp8SzHY3CuThb/ePm10DdmWKYJ/PVyovHLChGuv4Lzw6APdHoAB
L8LoYQVzfodSP6BU3fCSBjYN8qK7vJ4XThU+0cgzUCKI79CWmXcTKDjwxsjrN5C7ZjzOxj67nGrl
ccKMONXYpctIR2jryanHxisn+xPKBpy5rQUrVRGlSgJtiieoBG1e83cdGTjzQM1yorC7sTvtJo4/
Dx3UptwyX5TFkDRfwHeu3V3PyFbeKSQxq0sfgXoSpuicnFXoHfDWTt7rml2WgCs14woCd2qjVm1e
DrHQeadFJRS6znUa989WXH2HSf08DjP1Rfx0DS1HNA0gG0t9r1k896m9fzm3Qr9u4/rS0Uy0CCll
LsIgXx1IHr26KOxRUh4L5yFEYG03x+qDajtXpom+DWA91HenK9Et1nxMjFfbBY9ck/sQRnd2NTR7
3od3MMX30ayDWgDh67qgbI32ayBgi7mAQUpgsAJBLC4CUXeByNYQDJdI6qLF0D/YYV+jGP054zE7
jvU/mc57XPEMDviixX5LoZTqtwhvFzkrpBYGep7BAXFHRtNq7y2dOJzaM2TcfH/6nka7v18vOct1
avS5jKNfSkAxL84G3qh7JKJi9Uw37McAD/KCp8iyQiNBhfudZNYF2gRnPZhKan226Y22/jOBQ8pB
F4HpgpMiKjVzjAhqZWVYJCFD0FT958AtEaEwK+QznNcIn8uDyL6q1iL4CiMR/Zk+ju61tDvEFs85
epLCXK2M4KEaQYlXNcrfAaYYjpJfOpX4ybnngpL1NzRYELm2wBbMqoPVcadhRDS76tXsZnhxAv1i
NY270ATvlIlzDZ39Bf0L/o5V8qTZEFNNtu8ecTgB7CQd2prqaXRegyDzHLwUzsYS6qmWVF9bO36M
M/vAz7ildnVX6c1lFcZ3+Aw9NjEHQ7P5Vfdow4WTuOC99L6p40cTx6+dFqXfq7b+ZXHOVl+FSqW7
DMRTMAsMhMdPWW7cQIMzYvdXl5WItYyoho7VDz/UbhRdnKv9/Afa6X2wyBYC8b6GOH1vO5z+6uRT
lmo3Q9tA3Gs+l236dRDVdV8nj2mNeUXb/IoMLtS+CgR20bdeWgi/N4n+FZLbHyOCgFwYAC/q5iWO
E2SLhsPcgdSCBLBXq+AOYyG07uafbeaMu9gK73LVQqGsvFZU1wNjddfn6XeNogoG2RUV/QXQ9t12
rcMUazw/jKAaeaoqcahqRPyAftQu8wvuNFr21cr4MAX1g41rgTJ+iha4naabz3lvPfZWelda4fce
MNeuiMEz+SWPRlrzWQvKa9glj9Q2F8WBAG4r8Nahh4/fP2QzTg/J9Ekh+Yb1H9ON71DJg+OP4VrP
S0rZf7d0n9SEV13oWk961X9aekHxmNXK4a4ptbO57rGOyR4zIBUIx13lPu8rgmoHlnBct9ux+ey2
DlqFuFKdGUyFniT3M4DeIMdYh5PhdzOoiGz/QjjhIwxMkkjw6oNM6meGFZ/Zp6W/dYPXjh/d4SX2
nSswThM6N+ywdF/TCE3u4CawRoAwvs4cqclFVnI6tzlTYPAUX/GatdSHInQa1fuuVb5U1ssEDtYU
aAf4XGTOhoCkVlmvvtUiIZxTJuz9BeNS3I9EVhiGd2HYCN7yuh2Cgi9I4cElUVGAmTITMSekbgZo
Mu1QvqQpE2XXwb5pBH652Q89DL1sjChWo0Qo4HqfuQW09RH4d/+jGXPOZUOr7eapRvDVxle6nfaF
jc8o2Bm0H67NLLur3PQRGOOvzGWBGUvNYbLQCB/J7jaVVh256l1YDsGuHBE5AZKvlsl4jmbL3kqI
CANzO8c+JGP/ycwbjfLO1fw6YXtHdM/3UIdvelX9Mxb5TwirlKucQFBiAEQWgA7PTQa6wtKmjWfo
m+hguYxEX4ZcDsnF1cBLn89DccVuUYQDipJTeGUWyoF97RVex+9l+ig//xgWpQZkVq4gKJ7XGFd6
9lh9b3mD9KMAbaqgfUGWBSFeaE8GWAMMEXdzOd6zFEfOuPrTAJV47hH/KWftQqTJdx9Fb6wvb2G1
fCU3oWCAYVmJaSrA3knNrqvOsb+7ez9IbqA/6veEGozq5Xd2SHOpFIN0VH/pXHeXZgJjlOFPmY4c
zHAYAE/17FgIEWDaWWm5OLOqogQqPOxSRSmplyIHWsHo4mWIA1BZihdYu5jeCcCbVlx6/78y8z9h
/oGIPFaaeXiFpNK+viML/v0v/xRnbPvfjmHbtoD0pzq6alAa+Yf4Jyjb2I5QucUaAn7vUjT5f8UZ
w/43BxHNtB0EXh0Dutx/1WZ049/8ewh6HMap63A+/9+UZmAQvqH9KTqfoHKE3IxUj4nnMAE1SIKD
f8dDfwCnKoLwItrLN2Px8A/V8P/kXfZQRHnbwFlc+cDCN3xT8BGCgnIC+RtqQfYC/euqmM2b05rW
3zfdFoaJtE4GqCMaBigUCGu6oFXPj7e+NjJLJevND098LRqKDoVeR4z3pemiC14hijBvNL8UvP4Z
rYVM+t8Dv3Ck3zQ/YR4C0RF5BKu+GF3/AY2/vV9NN1gVHU7qgC4xOUMkdhMfmL5Xq3jiliXSlMkr
1oAbza9M7F/a+psOBKZSmTxECM+eI3WXILIFyTLNzk778VQy3w6P0TcosOssG5+T0S7AjrTS+8/A
f6qNDywNfTD+ulSINEoLDfHCt7zcZ2tMqi94rl3nFd1pjRuwpNE/dGmqzB9TaynKfvidZXm9GSah
jzw/1czCSDFDTeE65sPXfm4Xr5+zQNGns7xPNwJirU9SMNt63VWgXE2v1VztqqAGxBtwct6l/V7V
qcCZWddOG+Onva/o/tcC/kskftOxBqZV7/Co53FWhr1Yoc1wUBP90Ba3fXHXFAiPOuzynBH1jZBZ
W3FSvKNmyEZd8sVg6Nko6/E2M6uNNKW91yb47+5I4Z7WaZ7OemN5WBqft6ZyObolfobqgZLBxZjl
z9zHeYRGALtufx9f42v9kVKAH3cjzBmwMYGW45lX3URZ9XBS05oU+wm+Moa2pEaULxGFMr2h8a+P
N72SF7Vlob+Z99ksRaOrsYWXWEPlqccSyPLr4XIGwrzxiZWB0aTg55qPCvuEGJ2uqZdha18UaB0f
//VrTUthP5s8UQ1qaHkYmNyWaf+lDNrTlqcmRXrfh5UVpAFNZ+pw6cI84YE2SDbyyNoPX/7+ZtjF
FFc+XvILJQUhOaxnOsovp42JtEXP4CLVYkkb8VQdHMI1UbckP5Zh/SDLalLIan4XwWZ1LNyvNANf
N+q+SH43fziiJmc83Bu3p3VBil50FXq1jPlOE0/fshxGnWV6x5te64IUpbrIOnz6MARFtPmAbS1q
osigqjGZDd738W+sTK4qhWuYICE5UijwqtjVz/1+AWjrwFtOa12K2BwHgCrom9Er/PEJxU9vwd0e
b/rvRH4wwaoUqkrezpUxjaZnD2xvyhelwHIN3LRSPeTWCzwFVEaxDuUNTVWunSo6LdZUKYxT/KyC
DrkXL6qsazO17vqkvzrepZX8pkphnM2CSlQ0oENfcqkqE5A3bQwrzf11vP21uZYCeTIyty9U+NN5
BETD6ftzy+heT2tbimRdFWElonFcyolU32KEECgfbgzMyklGlWK5qYeiLNp+8niJupgqZ4e0wt4t
uovKrb+xeh85EuyP92Ml5hZE2ttkl5mjBvqEOai17K4rurvEBIc7iiccnDd2yLVplsJaiw2zdJEE
RQ1gEl4keEU3HCf9wpXbOSmqUW953wuBapYOLmL0MAX5mVrmc5a6GzvkEl7/GXbYrbxvui6sakqG
bvIg4ytn/agdYlarZZqPNsLhQ61+Oj4RHy9W25XCu5+RL9T6Au1RzKs1NNOafNyY42UUPuqCFMI4
nDtKh2w+D8tcH6YFdwFmxuEhEWh4Q4UDFMgBy73jHdGWEPjoc1JYp741V3VAEYrq/ifgw2d2c667
jwL0m5GEYNDnOypoZwJ+n2kh+ibQiwhO2ruR1nk/W3FQ49Bd1shRRsnXXKTXWhZ5x/u1NkFSxAfo
HqTOssagTVCXMCvca8NA3dg5Po5DAKDvfzjeMehws449cKPUxHDKbAcDNhCM5Djuvx/vwtpaloLd
AJnkJBVrbE4UL8IeOLe+Ym17rgSArOZiYwF8nL3s5SnnbUpZdGtNdEQnr9Gmi6JDfzLSbzQRfVdw
bINtrWD5lmzklpVJWcC2b78VJ1ZeKTDJvBTaQqabOmDv6O74aK21LUU+tohhbdpL3pp0Hj2gEs4R
vh3HG1+Zb0cK97DXlVyt2Fb73r5HBP1a+AVCUMJDTf74F/6+PnwQh87y6TfnWNYQqoJ1zicy9Wxs
wj0PYhdW3iLPO5WvffzkGuk3UCwsAqxKwNPDBIH+ZwaYOnMjy1DuhUKAxxbCJn5xvTwRL/+mGqy7
jqShhNaV406URyOkkjFTDZACqjey7trYSzkEi4jEdEDweqGff7LYjhD42EgRK/dPEMPvx2WMC7ux
g4wTja58ttU/lnXj9AYysC968R2zh5T8TmI6PgsrudeRsoaZY2XRNDiG606AKFAGMOBHD8WpUMj0
U4iyE6DKzdS7tqqkLBIaAmt0PRlB6XxxVQUyTr/DwB11EUzTmDulqqGH3TrDldqmntCr/RhSz04v
qxwWdLqRy9YmT0ozQQIhEtNt4J8x4qjoBO9S9Gw3ssta41J24XhtOrC+Jq+rATmPLQ59LZy047O1
0rgtpZOh7RHENKLRM3Qg1iLIX6t8ejytbSmdhHoVDhXK8DxP9Z902z7HH+XpeNN/L74fhLos8+h2
qpGGDkqTy7xXNjWkH2y6+Iv+nflljlljxWxQNgFJO72MPDxn7aOiPR//ASur3JZSTVhYjR2aDWak
pvs57NBxgzl20Nzh0cKId0CNXgeGIrRpI6pW1rktpQd4qmWLZxJGS/n0hIDAp9pFrgdWuTur98e7
tLYUlr+/yZ51CjI50tgrQ1G7hwSm59UAnHN/WutSWrDVto4dnxBpQ2rEAY6E+wk1otN2RVtKA3YS
K0YZY2aimOj14x6ofoNGHl0c/+1rky2FdyxGDZi3BTQNbSSANHuh4htRf1WwynWsasfK28xoaxMt
RXtraECLAsvyUCk8DCHKxuX4pHK2qA0Ai8f7szLTsg5jgzQSesmMlgERM0ITp8NA6rSmpZhXdAS0
IrWaPC1qntR2+JFpw0nvMLaQDhClg6Ce1uJQOIThuWahYISM9Wm/WopmgQ1DFyj86kDHmVEpu8/D
iS9gALffh1Uw6oGNieGE7Q4G60DzUFi2lN/Hf/gyrB+kQbHM8JuYTdQaNihwLC6wYFRbyuDiZblq
LDe2zkLmJt44Gq4sSyGFLwT0UAeNyz4xpL8EUjquU13WyXA+V9VGiltblVIMh6oDuxVUj4cY7rc5
ni+0xN4I4LWmpQCeZtj47gwvvYvbhybOv4QgPY7PwN+36Y+mQArYVK0jtN1IbELRrgLjR+Gb+Ifa
d1N82xScG0EFDbfDcC7aA9gC1IuWO6A99xdt8YsTGF7OG51cFtQHP8SStnJjNtIpHojqOZqeAzVG
zQJT39bxjnd0ZQwtKbJtFJsQ3VEmLy/Bw+fiuTHLw/Gm18Zw0a19u4zNrBQOKQnRqQQBGAvlpF6B
+Y0iAdC6uUmv6nYZQjV94ehuLrayHCYn/h674e2Cs2ZIES/YmNK1nkrZoG8VOA892aBCWQnc71Pg
iv3xnq41LSWDcKZ6VluYR1hz/4XrypVozY1fvRKh1vLJN6mgSFWU7dUSP6/AeG1YWUqs/ACm4pkm
3NvjP39tiUlZANW1abTx7/AsRX+cfXGVDxq6BaH5+Xj7a8MjpYBgjs0Evp/uWeV4PTrq4+x2p+0e
lpwCohq/NBgHkD459nP0UDy0usoT51VKAnERVGY56pM3FdGto+nITrRPx8dkZcxNKawF0ttQHWka
Mfiv6JnijdV/6jN3I2usDLkphTVCM9jGW4TeqCPQIniOtp3uy2k/XQrrHn6GMKeJ4kA0/UQO9luR
2l9t3NSPN7+y4k0pTl1XRM2YUNmo/e7RSODgCgoCmhZ+c0TrHf/G2vAss/ImqlJVM3PdL3RPr5Cv
F80Vhu+H400vo/BBvjaXT75pWjhJPpcCXy4VE8ofUe8DtdYu0O7iegyM3XS2omptBUlRi0dFitg2
L94KXnImWmZwM5Ed2Xq7X+uHFLR+qycqVqr0gxeLsnWeh/lpyPBCUy+dyT0/Plhr8yCFrw04drJN
Bgsl+adkzHcwOb6e1rQUu4HosAx0eCw2wvQmdbWHRczkeNMrFwdDit3YhA/YRPxqTgln1pS+Khki
nRZeDioCl+2FWc0XZVZcHv/aSjws3P23C6pu7aYJkxgVo7gc9zhujeh8QJ2YtMq4tFDt3oiJtV5J
YZ02Qe+kdk0qhV0PmD6bzg2zAX8OI/e2dBoYJtbg7kZ9+K6llbU/rXdStI+TY2kQ9jl/IDTt9M7N
IjjU6sa52YvX0z4hBbuZWUPZLtcAq4D75GC/JBoPf9+fne7/PP6JlViUMXHYUdvILFNqdwK8USze
izCtBGHNS8XxDyyT/UFWMaRgb1olxnuGkrLTHsDkHZD2xjPn3G9AtZjpDqPdjVWw1hMp7I1U97HL
ZbCG1L+ZkOY/c51m37K4T+uIFPFoLs5D54ac2dPnbvo6AvYewaPOFsWCUftclRvfWckshhT+HDka
3zaC2cOTV3sIQnP+rKZOetqjigyU080hVw0Y1B5u1E2xD+Bt3FsVx5yNX7/E3AfTLSPlphLJrRY4
OtaW8UM6ZFdZG9+0uricuv7QTdFGIluZbH35/Ju9anEJSquBqoOOxmGsOYflSJxF1saiXWteiu08
tFRtLtjJRyQ9z6o4DW+deGoODVSw026X+vLpNz1AAlyk0RTzvl4kz7XZPvW8qZ4dX6orS0hf/v6m
bdvG/dIMcSGj3uNfu4MiDllebpSw1hqXArpTfTNAHpE9JGx+40+fckjDXOe0Xy4FsTkguosFJXfu
EKt2f84/LxfH422vlR10KYJhpRtTOrE2Tbu4Q+vpTG9fsuIqThFRre/n6mDN3evmw9naGpLieFQw
vpsE+chIxt+1NhzQZf02iGwLbLkSaTLsTY91XAItetM4SMH4yZ8GOw0K4k5a/6KYcHzMVrZwGQDX
dl2BHk2E0VSWvKhY3saJu6tLdVc18C+Of2NlQf0HAk5x2z5MWFA6whOUJzGnNtBMOLF1KZTjwZ6a
3iKdWk51rTrdY2JsHTTXBkcK4bA0ag6yPO1Ds0WeJH9RauUuDCxUMfv98bFZWUSaFMlNwwMjcgjA
KlQEgOMaCXJ1ZzZbe9pa81IsD/D9JyQqGXq1hFTRYRuAAosxbWw2awMkRbNIe2AzPQfAWcEusFCn
WyuqkcAPgn1rjhfHh2jtI1JUt4kxjAYIC6/uAOWW5T4YshcNgfGQ8vrxT6ytUCmUgzS0sLxgFrBJ
+LHUcvAO3AAarcyAjIYDXupESPmPXt4AMir6C0zxLlJUN0765ap0BNeSHPsGGx2YsMPl2EC1fFJO
/OXSFixEP9pxrnH+Xej4eXxAiQWeuns47Zcv0/1mD0ORLeqcKadupiAoyEvPdW+nGz99ZT5l2JtS
FyCGI4vtHYHsBn9fZNU/H//ZK1lZlQLWzxq80TWWSNFmWIZU2m3IHQipuS7el9MUXuBXvbEq15aO
FLzFpNhtCUPZyyzlXI/tneb0FxVeG8d7sta8FLxVWYzIxJL6B3Ms7yor6i+byLyI+mjYSM0rkSsj
38LZiDUTYDg6ROKKYftc8lRtlvEjb69fjndibaalyOVuo1Sh7XA1ZCbUOr/20e85pWmoSe8X6BhS
569qg4uNMWIDVXeXbmtuJM6Pf7aQIW9ObAiKJyzQEqhHGzXXrrA2Bv3vtvqfJ3TxHuam/6tMcPys
2+XN1L6P/HLXq5b3rzlBoCDXKSn6XQvjtxnNs9b1fUTjqtkazzpXh8YemvoAty9oEEpwUDA+BLXS
pecVRTBI3xYaCzXLI9so8Xy8AIWMJCtL3lgUkwHuQ+XB1P3rVL1Qun6j9ZXToHCl8EGpTtTAPHsv
SP/U4tUM0+tIs86nHscFihRU5jkRls58UiYWMrxsCsu8hKHae7P7o6zEI8Zdn05biNIGOGiU4Lmm
YIJbtTcDUnU2Gj+nNS2FTzrWQ5doIxCSHJ/MyuAdXLwcb3pldmXcmNLjV+yPvH+rofLiKMYvTn8I
MdjD8/H2V0LIkXa+0G5VdELnEif5BhiV7+ACEeFrf1rr0uYXhUOAawwDU6kZIlM+NHQnOY37I1xp
68v0vNTTmMIyZmnYKDjo/GwBvldGxV1m482uCv6lrFqVxOIaZf1zCLCVPytMZxo3ssvKrNrLd9+0
j1zJ2NsOXBw01e86nQMfKgZ25Jw2qbYUs5VpVAmyZbCIlEW2KkPqH8eLduPHf7wfIQP6/sfrKere
fkYgjfBPntyi/+KAr0h0+wCH3j3p3i8caQYa268KgNIl6oloaXs5nhDPaZwlysbKXJkBGVvnT26U
N3qFepqKUOBQTAf8WqFxW1OwP23tS5NQILBvJhZSx0mVwNmfFLzhToNrCEd/PwXTPFmanvDre8M8
5DX1VSRRjv/stdmV0uTcDxoiT8jKzS5a+6V6nsS/xvJ3WTdbGX7Jih/srI6ULTMliDQEtXvPoZqO
4e1+VH4BbUyc56UGj2EIT6vWuYOANdBP9tuDH7rRWWCo+xh9S97K0VnMn2puR4HdXVrZrQjqyxY9
ylD77PK/3AQvaXxLesv45HYm0l+NlxdXlFYrX/vVIjtjRcp3FUEmHjacHOHsdL4GC+aF7sPxMVxJ
HzI6z6/RXmYIYdXk6PkM1D6ofOvG4Xjra1uyLeXsKgpEmwnoIuganNsgpOFouRgdjIcYJVT4lRWc
KkNpdse/txIqMmaPM0+eNjyye7Na3wDRf4WBftmbxZ/jza8sOBmSh+uD5eROYnkiEy761sGdlQP/
z5zikI7WxqpemxEpnZhqUk1tnVteaIFpbaP5tra26jdr4yMFo409dB01ZNsI3UJhJ/iVIO9kDRvT
vda8FJBF5M923E1wCMP+oe/anY2wmN5tvUSvjYwUjbha2aPpw2kPkfRFWsz97dvZ1t1rpXEZsRZD
ZdWcmt+udijwuuWFMKyNg+nKshFSENSouydGAhu8MeIf+J6OGpppFZpCoZ05++NLc4XQjHTZ+zxr
plXbZX0pPGRRUGSLPkfs03h3kl/6z50/3mm1+QO/i9T2d2Pnfz3+2ZUZF0uX35wOklkfQezEyAxY
2n2SuxdWFH4acnfjWr82clIs9JUel0MJVBERzdsM4wg1QtaY+4myBQxa+8KyHN50IIpErxoRa6ps
BVKB0R+jiPb4TCxvW+XGKWSZ5w92ERnZZs7oCmcN9E6eWy1ID9ZlEjteF+V3Dud6Iy9vEe+KN1Lg
2jqWQhyBoSQQvs3HAvUOu4PzODoxvIUU3gPJ3OLyyBKzIu26TexF0M0vDqpbVb+Or6e16ZBCnPlW
ezPg149+/6LM6qXwFayK07tK3Qr0lU/IILawtybdwqTcs23/Wzfre7uokSBG+GZ2H4/3YiUqZCAb
RLxynIBBeLOT7MtUP1cn7LMr2zve/MoUy1i2AQPLuImxKEOjOPAWza021U+r1whZ4j5IxhRrMIZH
hM2tVqN3pxtbmPq1cZHCOVQtWBsdP1y3cH8oRqQwbXEfYb23EWlrI7P8/U00Y4GZmTNW3d40djth
53dWVpx2ULKkM3LbWXhZRUj6L6L9/qx4iR09HZ/PtWGRQjZUEl/MgO89P1asswbNDUQE8X5V62xj
xaxkIBma1gZp2oQm49Jcpeqeur0fWw/63KA0/qTX2YnLXgpeUXZYlRiDxUsp+sf6bYsPS18WG3O7
MkoySs3uVB05QkYJC2DzEWxDetCnaLpCELM8bTeTkWr+0DhhajPH9SJVhhrppyAwzlE//XTSRC8G
F2+Xp6MpeT8mSIAolXNrpclVMtt7l7V0WvNLxnuz+lWIukWW9cLDDv581DEkFYvIcbKxGa8dMcxl
Zt60r0Sw4KEIEF1JeenW6Lbpk1+fw9n+nU3a99ke7lKCIlGR2tWEC7O9CDe+vYzQB1uojGQLgrBr
4yVEJrM9WNgnQSyIv3W5+GEI/y5HsnpjlS1vvR99SArzUdHsppjoo6m8FNk9FxWt8FHx+DLO3wzl
Be/tcONLa12Sol6DTBK1ac3Lh9kh6tlwFKijtvTaAKXT2kRFFzmFrWe/lU3PlLZuy2lV3ChZeZ0y
zJ8Gv87RLo9KrwnGV1UNTgOpQn1+v0LYVUfVQmcQkwLlKbVtL1Gyk9iLWNW9b1rDZNclQIU3usY9
xNqd35YXx+NmZdeQUW1NhY2cEXfCMzll9joOw465P61pKeJRW+0RJWeSu2wuLmYNxfsyVbaW0Mqs
GlLAF6Pe6g0mIR5W4bvlvhWO2VMROecJ3qrHO7D2CSnmrcmZ/L6OhPcXMmD3uGs1XtSCxarqIts4
s66kdhmypi0Eaj/nvCQwkh/hIu4cGBT1FGknfkCK6r6wR0XHbBZk35jussWLoQP+8xOfY/fn8YFa
64MUzmGBWkhoopRVtGW/nycluzXbxt81Jq9Bxz+xtk6lIC4LbYQcz1xo8WQdfB4375Gks36c1roU
u1jlmgOC8cKLexyQ1ewGP8PptPGXMWr+hJlD09F2Uvg/sU+9H6PwKhtOo1MgZv4+N5R6nhdRwC1U
L5DQHNQkR9DF6jdCYGXYZWQa9gO2WofkztAwI20fj+Vc7iicBofjA7+ycmQtt6o0K34+NHUXAivC
yEj2J2daZp4fb37t50sRLOIkY5th7NlrtB2unD2uSNPsHW997ccvX31zJtD1AmR2yZqsUFTDr9fs
MM6s6oti8re0o9Y+IQVvmfMFvBXJoYV6EzrTfeWrVxlF5uM9WBsfKXCTLLCn2lrWvRFW926TYjmR
DOHzaa1LMRtDUHTThKU5G8PPIlEundQ4bUfUpYCNlZQTUY4GY1t3xS6NdMwGyyI+O+mHy2A0eyzt
wDQYFgtxJzbbpDsbxPzteOMrpywZhFYXCHmPBVNqRDhql1N7RTXvEw4VlzMXH0tMT9GgPuEz6W9M
8soakhFpSp3rdqTwkOTr42WBN6Nj/3Ur2x/vz8oa0qSNOB0iZTBS+oM8R8Tm1aoHu+u7jR+/1vrS
qTcxNoxB3bh4kKFjAmjcnHXgyYF/4jwvH33TuJniBoPuPm+2gRnsqyT4bbnKaYv/r5rNm7bxhQ+R
4uYtwZ/6aw0VTJydNy4EaxMqRS1GqN0/K6hzs4Pi209Op59nhn/aVfbvFejNL09HN1B8nV9e9y22
qqWJOlj1W9QYKp+2YqTgrQIsQqwUdrfVzpduFGJvulmm+LszfXCJkSFoljJlGdB57pnGeFtPw3Nh
KthMqOd9WT1y6cBNxXn0p8eONbUEXaT185lWCC4g1o4bFuYO6u+krHjjUDGiyx4IxPO2JnkVuI2h
HI8h1BzaZxYS0fs2Nh+iodm6qawsdhnfNupVIDDhIZSw4UaN326v3LqtT9vLZcE3xx1FlCMl7yWd
jyxXdTnS/eMzurIiZVG3sEp4KJtpmhPfuY/0poiK8zjrN7DOa+MiJQENQ+I+shkXq1Fve5F+sf1y
a4dda1vKASpGBHlnUxYyphh9byfG+TvJt0SeVq4QqrR/h4gJhShAU5RzksvGwQINaiFL/3cc4aV+
2uBL6SAPLEyDKTXDq8FIObTMZD+61EFAbAcb87s2SNJOPqpIbxgDE1D6wa8gGWovwu7qxHUppYPB
DJ0iamk8dNp91BrXTlJsJOGP1yWu9+8TfBl1QYAOt0kNJTLEmS6cNDpL1RQRWt0PqfeeMgP4sb7/
zDT6la83fAbN3gAEaQEEX4uHndbAWjj+iY9fTKz3ODftX0UR11WMNbzXZvUvoQz3ZmXjF2KmyMyL
Ab8k6+H4h9aGTNrOA9eMqrQhOat+nz9N4U87FvuyFuaJ7UuxnNolVQ6fjmhd6gWVuBRldcn6+nb8
53+8Uv+qrr/b0k1fyYKed9ihT4YzYxruqkJ7Pd722tBIwVwHmj+1WkCWE8ntHOr7Cte00HBO2nct
GVMXG1aGEzs/3a10bDxnEx+vMERjydnAYa6tISmKqwJ47YRboqcoebqrhbi3JqxBezyQMC3ba6l7
Ur62ZMW2WKvadiiY4zk3rgtfeRCpuyVst9IJGWmn6mavsKWb7GLDzeDal6amHno1+LvXY2yxUbde
mWsZcDenzay2Kl0oo+o6EdlVB4LFwU7ppKRtyXptmJM4jWny3K704+0Y28+Raz+OEy7vx9fqShzI
6K9RqWt0ORimfpieEcPe84T453jTazMgRbBlKmWFABjPxOm5qCJwOfj52HeFW11Fw6/j31j7+cvf
35xBNc1EpWcgo9q5vmC25wOGbMpGul5rXIpjw/TzoLeF6VlunONC6Xg2j4cnDry0G2thNTp+zsKp
/fDRivxbux+/HB+UtYGX4pe3ALOw6qXCF5g7gJaXjYW1HWaAnzU1vMiT8MS1L23ISZKBMQHUw4O5
/sXN9zHep1k9b2z3K72QUVcwCjDVqhF5VguN98gwzC4R7p+v/BjlSINHLBQ9m62T49rHpJ25raq+
9Fumuk1Hc98EwsZuqWsO7eRi+IZp+JnVWcX++PysrCsZgaUINU/UZdyypHpqkuBWcbae6df6Ie3K
St4MVeITcwav3XOg7ie4NrhmO16m6xfdtm7oWh+k4HYDTvLRwGNBF5a3sKjv5nALsrjWh+WTb2Ja
GQHcJy4TL6rky6K/lZXlc5X2N3NuUjRTNtbXWg+k6M7NPq21ejmrDsoeMP/1xCZ02gRLsS2Ugqur
zdnIVxGyytpanClTt8XtWxsfKbzT2LdV1+CHj9aFMiuXQfXVDNRrv/1tn3SMt2w5sAWmZvFyv1SL
7NJAzvYM+7d5I/F9fNXBGfL99KqOoWDMS6hBhN/3TbXP8pdaae9nfwNrvLIly1AyMrYqbNswvdIV
P6xpPtcounb4nh+f3LXml2l5szx7LTWHGm1pbDlbrPCgZpC9k13fRBtH07UPSDGcOkZnBNige0Ng
P1HSO2DI5s1p8P34718bfylyu74XYdHo5FVXSfZZ6XudauGOnbcXTidOiwBZES10+34U+BcAg4K5
mbf3eSdOi1sZKdbqUY3rq8bvVwFiz91034ztxovZSk4QUuCqYVgbOCiZXpbH526koGNpbFbwVuJW
hoaZTpfgUbXktaSqH422759Fpzl3OpTmcweR/Z1fN9Vpe7OQQljpEw1oNKMUZ8YOh9mLHExj5m6V
NJZ98T9fzywZIFb3QZdpIFk4EcXFkwpP+moUuX+ZhiWWzP+Xsy/ZkRxXlv0iAZSoiVtJMWVkZOQ8
1EaooYvURFKkBkpf/yzO6r44JzuBRG8aBZQqRJF0d3Nzs8nBPhdGwOdgtF9mqp9QK6JrxphlHuQq
Q/h1gxxtyJK1VOZSwgviNeR/lhoCo81PJDeZDqYvEsBPjso1iQxs0LVJqUGROJCnQHTwK6xu+7U5
427/4qBcbr3/tZBXh32NmHE9xXfqon5vuL2hVvxcZLBJx+q37FBHEDj+FM2Avfjv5/+TPR5dnf+p
9wkjDi81xskd5IiPtXJfxI1Pdvi1+FnUlgGB7TeKiaGZSGYl5pKHfsDcnCij3VyPfoHl7H9970Wu
Ajg6IDyKSzAGmyn6Bwrjrkhgf/TNVbq6CdYYNPlOgPPqynQDp9O7cv6eGUt0TTQzjnswOUQnH7at
AUxpS5LD0farNvJnn/fq4A9e3MAX0oQbCw0D2KWFEbTh2ABXyG+t+jXFTEBYvyHchlDwmNOsT+Zs
8hL1xYH75Mdfk8uIWFaUziCwkLYPT8qDCj1Gzr43XB1dU8tUukBaaMTSyAkyDhP6agD5IQX17wvz
yWVxrYNm/biuKosWdRuaX3C+XjPSpAepmn0txfc6UdE1vYygSd2xFmn3YuGZCdpVJvzKfLHnP7mL
rglkUcVNKgjmXJRlO7ZC0zFdLYTtMTmE07X1OlPdaE/oX2HIv5o+++yLXx3iztqp64M+3ISg4kdg
0Ybuq3P2SR4VXh1hPfkewGe0lWNIoBsBG9WqU1m5rF9c3Z/99Ks8vOla7ncBur+0ghBxahS8SIn8
JvjwXzQxR9w0J7BsihMOi9HxDpq2XyTIn+zU/6KJ9UDSm8YHS7QfioHx2wjO156ush5uVl/spc/+
jauCuuvnpuEzqD5djQo6rBhsuLrXpglO3kS+mkf95AvTq1R8gWUxcylcrkMynGHuvBtltONd+VWl
9ckXvuaOybZJFu6TeIMDLO9CyceNwXTaFxfGZ0+/CsR+YEcaOR9PD+BrTarpTvXm8d8vo8+effnz
/1OkrNLVGvr0MP3sFvjAl1RnZRB+ld1/Euev1c36SNCawvViE5vfUH3ZkvI2ZBSG3rfim33xiF6d
3t7BnKXvwYNP2+lnMkZAZZyw239fns82ztXRRf3c9atqw42PH7xfoiV5S6rF3MJOl71875+4isNM
e11j0HDbzCXMDyhVp2QObkSlv1eqXNPFdAxfVFn2lwOW7OEfW4xfTmL/h5LxP5LSa65YqVPZoiOJ
PtUkbyfImQWk23ZYr8xj01unYaHcsW3SwMNYhj9rIl9CBxsw4e2SCU7KJt2YjnxvuDq6ppYNyGca
f0SGXNIJTuNVS7YU1XGRTnz+3kn8L3bZZPlQmibcjCOrNnXc1yDzfJNXHF1rnjW9awxL8XTZ2YKR
cGegbO6U2pTh8PCtzXYtfRYMQi34DwPoqz/8J+9oeflYsa8glU+uk2snUKXGhsU4g5gAI0ex0Dem
vxq3/OzRV+cc1qmORRfk1S/L+8ujk/QrjaTPHn11yhlnkgw9wsPgWJHq+sRD/b1K55pXhtIz9qI5
BQik1r1tMSQy63coZyzmnet+/GJffnLPXvPLYDw/9ms/AEVZlqMsT6M7MEwgi7HazMvrv2+dTxbp
mmbGuWUxZN5RgIok/hFFI/8gbbx8NZHy2eOvQ7Qqiee5GqxiQo/dSNqsku0XP/2TfPWaUeaRudNN
Jy7HdjyzpfFzW2JUWsOvfrXpwc3tP/ABVTtQ6WTx76v12Re5itmy6yMK3koIdfc5/Gh9TrrcadUv
GWuD5JbV3SCyvuns98DGayW0oSunup84YJyUn1tmwswK9TyBTvTv7/MJjnPNPjMxhalphUiOAXfy
7AYxk8LoBBrUzEBTYdPPLvIyaVar8kZK73v2f9G1YBRBshbZyqObuAbHwtHxN9Sd86jzH7CYm39/
t8+23tXNopaO2QoaK5soliYbsbPhTJp+T0M+uma/kQoj9DC4wpUYxG/KDE3u++VXE7ef/fSr5IGO
BoY2vKSb3kx1JiHagWJPfqXz+clHv6a+gVfhVRDlwpEn9BaC3WefyYPXokqaYwwv0H4DjspXlKBP
Uq1rrhq08F3JhsurLOYgQg1fryWvSn//rY98TVZzTobSuzieDi00SxsVuke0g/kXBIVPbphrvlrM
opTp2qZQu+KITsPlQ8hq7SPQ+lo40idx7fVZxTx/KCCNE9+7sUvNFxDuJ5vgWq+NWOXKNgW+BdWL
CHZTocduS1/a741KRNecs5XZgSRlm2yo7oLnMYr02aWN+96QdXRtJoqimDdehQ+fxCK3PF0zq/00
+95nvwrtgR6CmXOcbXyFulgEvdFcTN98+NXpi2OPtemCh/us7rfE634O6/IVgvOJy0Z4zTVDzeeZ
ycPTDWJVOaw5X9czCo8H0pGHxKKtXfF/vLK/6dv2YcAQP63Qe9MexFTMQLIIcICBRV4jvN+j1B//
vp7/+0oIr5lpGN/stQBdYKNGs/3P5LEZDnXZk+3cLRYhbjr4mFn84lj9750Nse3/vzq1M9RMKt5G
G0yyL6DMpz8uE2X//iafPfsCSPyfytcpf2kbwjBjpErY33H42VSFH2r/i5W6POe/a6PwWkvKNlo0
xMNKEW5+TGV5EnFQWJ2efek/fu8VLq/2f16BWIzELRPuZ+fKKvdcX0FrS36FsX72AleIW0w6ppzF
jTl6dZHW/r2/Tk9ON0Nhgq7+5le4ir2Qi+Bh4KHmqacnSoNdUDZfgFcUV+0nn+Dq8HOWroRPwOa9
MHVNXqWhbjOPxj6IdoQcGwPBlmEmpvAEl4cFtFEoH4XLoXa93gZjv+zhW5XetN6yvlRh0uz5SiwU
apL1HoPeoqh4Emx4PMUvStuPhaxmZ+1QndfFDUc+U8yfV9N0HGgan9uAqYemhthlzVM/C2Frf46s
AN2JhWS5SZq0PUWT7t5D09U7PxX8rMYJ8WOognxIO7dDn06dvLJdb8BW1kXsavtgXANcWtawckDz
9LhOK/S5AOrX8+2IXw2lI0yzpG3nchU38s23q7zjcGfIGstQpU8JxuoyjgRY5CkPYHzaEPEu1WWq
ksZdA1dODCFnYQIZVjhBlj/LalTHJoLza5JY79yGlQeV0GHaz+UAU/eYmZuotk1WBeavT8AlHZfm
dynRWpxr5xXOemQDNlOz07Uf5drrf8feur6vUOLaaG1NzsRqDjQya8b81WOF6HWb+/18HnzdHTwm
/dva95etGWCV03tNde8HzG4YiDJFMGPO19CkRnUbHWB0cXYBvHswbVbnaprrzHF1wyLp75Y0XrcE
racf4azHHe1jlU2trvNBgtVrLs6/ZI3J2YHNAASdHGuMahfBopICyO19UHtPkQuhxjnxXyLRv0xT
q1sXNVMeyGndJWyRm9ilfI/m5FL0Sxm02dwNMLIdUWGWJJKw20zKfd/7E9q6jS0CO9Wb1CmeRdOi
ZdGvpt229fLXX1Z2H3QoTqGTtALRYAEct6m+hQhUc+4gaIjz2UUHk/RBTiKCnw+EKhvsAhYjw0AQ
9VuvECI1uyAedREqtWZNhBlvqi1a7qMQhVvr1zWEI+aPvprUWUqnCzHTBz9aBvDZ6hQWenDhzmnr
dnpdR5eZYOiP6yjLBUCLijOhJg6pzGYsiK3arV6UgXszsvetnlK6kUnVYKpqUkOaCa9CFQTaRfOK
TGjlt2sUD+mx8aTg983SmLmgimDZ0qWKgyyZm2G9qRPJpiJNq2V4adZ2cJhMpBWzxdoRQm515Ff4
/iBg74gIAlI0/dCWWGPI6ueNTgJatHMju23rD2hQcF71v1PL+8yNFCKewdx3b4AAardtcbCfuT/U
83YK29psmmWW3c3crOsPrGF6kuuYdlAiWwKewcwxOFnRhvVxMj7xsylI+/uFtuWbhlLMGcdrNFko
4CqS2QXyEBGf6xc4X62sCMmYwK82iH1/M9jOfPgzq99guij3sjY+zSd/NGm26nGGvMccBIemFbAn
n2BUvmxZ6I9kz0sd4FJiqkZ7B1JXESxB/XBKNxMvZ3GPES2TZNyYlOaL8+YOY66CXro1gdlpGsgw
L4PYss0CDOsMc5D5Hv1e32bdGDsBw+3E6rsK6WWzG9XcmpxH5eRnHmgUHWTVYUlTMNrT5snVrG6K
pp5Vsx3DketTG2pGt1VpGxRrq279Av4c5iWoh6Dbxmvkz4XBSbIHFEY8zTqnUvtam3ZZt3yWEbsL
FSvVW7TapNqAINBasDggTFxnjYH5341L/UUeMGsf/FBllM7PYUwDrDUYtrp8brvYNCchGovXp42d
VQaZdvunBEQyP/N67ZNbTj2wQVs2pS8YdC2TU8/Kiueh6mFPqttolmfa6CpAZUsnfmcBwsO7eUVX
6zgOc3xbp1NTjnCmomo6xVKn+g3ecHbIoD+yrG1WY2ycedkQj9K9LQlJ5YEtcC7ECezn1WmwvXw1
3JIxXiZgHX3alPW+wcib3g+IAN4982cVz1m8JoqfLUGglxn+X6PlP/SSqh/9PKEPlyUGtuy4ippl
MQU04lr/uS0FDQpeoZTdeGvnNxeTNhJBY48mFPux5UlRlSp865Ogv4tF0EAMD+2L38FiKd2vpYjM
Q83DgWxsyc2ah71XI8K4ETNz89Dq05CkPisWv2p5YSEv3mYW5Eeglj4hZ5qEuJVE0us5M1aOpkir
mIqiHSAKtqPWQWgH5Ajpsmb0O7vx/WmQGQmUhrr61OJhritVAgFLi00HFuSc3Ci9mupk9EzfZxMv
Eb50FNhswaVR7juuhb+7iBnXRT0KZ37XldXjXtfrKrOpws+5jcWkyE+niDa5LAPhoWEM7Pkeh7Wp
DgYDCsODhKmWzc2wNFGBGZg0ybwoHt9FExtyN0iYMu/SMGCvtiYkxQl21Msa56In0S8T3ddzkMAz
ZFzIcUngIlk4mswG7VC5IJ0gTCR56AXJkkdJMPDD2rYjfVyHoXMZ78ZKZ2osx/kQ83UI9hSZHJZG
0cWeSu0kpphXrtQOlu6jyHis2yRrPEhlHvuWLf6Ga9X5j0QPDvQsXttoCz9GxfPWc2l7v4RSNxsd
N3VyiFyCIN73yww+Qd1zfdBQ+iufS8bIuCENDcfHRGM4J8NdziD9o8a+fWZr3JLcAfBLIRnnJtUh
CFzajQDXxhmXdZh2OEMC3amoFHCbFKOvo2yE10Z7nnmUXnK7adAP1I/cLxUhvhSQXx+jgoxmfQzR
hfcQT5luPkY2oO1OgPjQopJiPpViEGHO0sG1wDMDuuSUzBqmUhOmIrdOMrb0mWhK6H0w5v0NS+h/
QHEmwqbLzIJzcQ+JJ6Kwx5LOs3cUssbdAxQmR7vviWXvVUz84K1OPYii5E1PzfwjHSlj8I0AtbQ8
puvaddUGXjNmPNW1jrrtVFu0yhju7GBvGniwQYxR+PODvBhvnmlUK5o3nHMHSbKlr7cNZkOTpUA0
8fVcXPACiB72cwVOx9KXpi9gJJvUeTvbOfqDMNeX26Q2Hr9BFs66rITigg9WkerqjyhU5jSXEubc
Zdx16a+WzUbvYswwqEfwnsS6Ld3QB/s1jUuTxTIl5mHxDWYM6YyR4A1gO4wlpo6SMY88bVMMymME
4nHmfeKjXLEQOdMiLLvC8FSCO5qOYX/JEpFNVDpd/unQ/V+PtEtA7KDEQJokEnUV3tBq8vWYG2eW
AUef4DY5O8x/x7esaflD3AVtVGjMDY7ZChH/DjBsPOtiTA2tTl7NkjH3AvyFE0lgIbBfowFzleGg
/eopVrP/YipkSLsG7nr+jmnad3edhJZr1pmQ8xy2Or6FzcEUzdC0s10CW3F/Gb0dNW6AVyWtgyVL
67mM8wFcKRBuScpWUEsvan8n5Dp2+uhabe0tJh368lAHPRXviUpjCqpYOXTFGMKWEBIznmt3uP61
xzO5mlRjWmGEXyiKikH+o8NhSXM2LoDI1Np4Ohv9wSc3SykI4tC09OpHyBFrtu0Ib0b887adC1vO
aVv0PQ9gHrJ6c19nhLnQ7oMSViZbGL9UJCuxd5KXhQm0KGJPqvKdVgiEByBbSw176XlZf84rZnxy
DnubOJ9wKofbNE5CmiUrr+x2GkNvukGqgLxubHQsDyUM/vptUFKv3ftCLyaf0Qthz0gzVv4rpLbG
3Rz5A/a/7LTooQQ2pyJvu7lJkNXQqV52yWi96jDNUyBO0eyXF5kn5LcPVTXwZVci2573gdGxPkMW
rqG36WWKcY86hMs9SwyBMmvUjc0fnbSKvAVDaqqXGlOw7LTKEV22HPPD3fQjNLqt92uFjil08D26
7FQD89nfQ03bblsNalSPUwcFtG2FbJjm3hIbe+ydljWuA24pstfExrCZF/BQn7eMJ14EviN8OE+W
IDTmPl2aejelkN0/dEnc9Uec5sY9LaIZSV4S9FiwLSSazUnUd1HuM2vGwqSQnt1WtKzBUWao+LbM
XyBlOms7k4u0Xy0OavQTlvGpMmTDE3D3zuVq1pBnbdQgU9Xz5Oz7GKW6zJAmdNXjaifGHlWyjmyj
HQ991JLGhblRoX2JmyAd/6x9WvlgEfUlEjGpxnFPoyodC+hIWHvjxXxZ7yO5TDbnyrrxqeMQRzsq
SEyOuT9Jd0usGMw2Tlh/z1clvSydCJvfVFCJeD+skYbIuxZ0+AcuLqMP3wGEjBNrAHXmgU3SB1FF
g9w7AYJtUToR/QkXVgZD7rcmANwJ8lTYnDw2Ku/g+aMWOe5UJYoujLgEq3Co4xMFa4shva/svGG4
HKf7McI7HyJMjYfbCGqw7a9ynXE7FjSV4ZJRuXIvp6VHqgLKYpKi4miGVGe2V869aniLj4ey6oJo
i2HJutsBBFiiI0Lc6L9B4wrKpH/0kNCKon87c+S9flqDuK5Wr+t+rJ5lbNvBZEnltrlot4QU4D3b
BCuB2P3bKIIoBIMes2LuGDDTBPsZrGhb/2zGybQjht+mAOPbkCQncWEmucyod9exyUkMmbgcLCOu
Nkk1BcFtm1oSsgyJkNRLbvHkdMPNNK1dBoszTQk+R7uE78jUeI+0rW8q8afDLI1XzExbt51g8sX3
Ugb2MNWNiLN0QeT4iJgz7IMJE9jHUVQyeZQqQRXdkQEFFtP+VCSkJrsESUebWxlFKkdxnu7xFZKz
GftyAt0tWO9Z16n5gAKM+McQ5k/liXlD/5gihxe5Tjo4+Pp2oZi2n+jUnz1LfYg6T+u4CQIQevMQ
Gilws1P9/BT7cgw2sZWsLZQdpiwJJE1OohRtWYRJN0j8cR8kJ19WXpzxNmjecNDaJhtaIe+XCNF7
EznTQq25l/Z2EQnIOzr2xC9IbeMkhsDbIPAbo4mQQxRx+lgCz74jziPqtbiAz8loQOMDgWYm2ayg
1DUstVHbmDreFHHSeyJncwemMKLOYu78kU52N8Ggqs86OSdBl41kjjuIUCfc0Kd+glpU5jVG8Hxw
9CIUn0L3qv5tRhOgcueI97knS/+hTksN1k4U/K0CG/NsDGZgUUHUB/cm1InbjA6dzkxPcI2FVGHf
RHh9GRnQJVuUHMJYhAQ41qKeCnro6W7isKIVsk/ATQ8dNB/hRMGT3AShVyD3FbfCI8E5auIpg0tG
+OZVg6lhtRr2qCaXOURYGKt6U+F084zARgK4SNRGZxrWcZdHVkKVwOv0gNxALymq9mgkN7gX1pcx
1FG+oqBoi2X2mj2K6ZZvexQht4j3dsdE6f4Z7PATqFm1DydVb/qE6E1KhhfWR+fBtuW2hiTcjazg
xlW3tY+cFz4qWckrg2WMlyQjApLvBdLh5EzlsAIeA6tDHlCcGuiSCxrb8zoFaNF5aQORe9HQOtdz
CfTB9e8oB+6dJOnhsgGf+eqWJ39tn0S8DCi1Q3EfC0BhTWA7/uGw626AA41pbk1bFWlY2UdaRd0L
esVdsAHyOVo4e0TeL2KmLh9Fc1cS1N5dm5Cdb/Wadz1mj72sH7ifL2wJDhB64W2WADl4dIuvVEYg
BVCo2k9+QrhmLjANFT3i05g7T5UOM7mKPo1yEn/Qb9SZkXA/i0FFzFAS6id/lBWFc1n6AbtGkjXd
1IG7Fgj4zSIk+2LqcUF0NQRRxZgWcIRDncWEumtpiarGja/cdbpgTVjmjYHm+o0aluGtUpi3LCqY
YJT5pdDM57VJCjeEgPN74F4MTjDxOG9K3j55iBf7qWtgdgIPB0h9KQyju+kvTcseaOp0I9LowSn0
t6QgKJaUfe6kOpK2O5J4fee0h8NsABf62lY3MdCm1Qv+cXzsc2zMnUn408DcI0nE2ZTuJoxQLNUl
VNz9ST3VfXtCjvcSlsuZS/FRDiBPUOQC1X+yzhH1RzsPT6OLfl7+slerNF8ke0Q20z7gvrtJIhQB
azC/txH0SxHvVBEvBtJurdnN0PPNFfxAeotKzxvqgnbdZS5RxDfAhZZjlZLk4OqQQX8mij5o2gHM
NdHgCq/Uu0b5R4govlLBnyr4PGep9F5rwg7KRn9Uqn0wCSZVWLYuOeyxbSYnH1YGaJC7gd9WtOVo
cSGfTNW8bwacND0mt9WynlAePiDTAZRSijwU9MDmsohbD9kLfF5oWW0G3/+TLNUrqsPflatgaGLH
LNDiBDz0vUy9m9XH58Vc4t9BoZUq6N6jJI+r9gdwxCNA2Ffi06O3oGsk7bPg6OUi7kGSv3oAdISQ
GO/LhvzVQudQ3S9zY7x7YheRA0K/44TtnV2fUDKcAE68lzH7NVbDD0q6lzoiL4A/oPadvg0V8Ftv
oPsmupCX6ns16Wdm3ZTTuEUXv0wMTB18zH6E3UamwB2cqPKqVbt58H5AcplmrNb+Ng4DvnfelIW0
OoYdul+1QRIFL0tobFz0VuOLm7m3LU3YZWtNXlSwQH+lxxCXPijoQmPgPb5f02GjmnCL+/9Ztew4
dmLTKTRKWe0dANcirtT7TpQ7PcIFBbjBiEvXKzOVmhxcL5q5UPlbB6UgOa8Wt4f56ARWpI37m3oW
+9L2T9Ha7SMAvAgwLM7comxuE3uzRny7jGoz+cNPDdliksy4PmA3ATsk4uYom2BzE7bhk4/0GrfI
icP+SgPfKkf9Brz/R0KV2NCB/KzCSwSi/p7L/hU1Upz1y7hVeBZBh8ZPE8igrrtOj8Vl3SEbeZTo
1nhzmHE9P8PE7ujAm67RHahXmBel8GKa02Rny6reR6J9MrZ5htOtyUHbl1nQtj99GA2OMdjpsY53
zuvvkqDChOhS3lTcf7B2/EhT+gZuzY1MqxfK0Fq52Jx5LtmFyPfFXN7yvmoykXbHhncFT7qdmvl2
FtVviFRtYupvAIQeGRtqdBgqXH1U51Ep913pHuEUkeaAywqh0iLQKPIilM9z5f+oSN9nsotRA4BZ
lSkkXxkUemrgPLMqiLYvvqwbXNetKMwavSMIPEZ02gJV7TIObtrBLeuZ8+gP4JsdVPYPwqV3bBn/
str/MFV14yp7Fzp3TtS6ZolABdPJrYH/REqmpymS+DOx92Z3V3NyOybqj7OigJBDwRGkgBFOb03I
IUnebdF6PsMe78mL5a5q5ate45u6XouWwYjSJDA1nb2sFgjEkYlfiRr2XsxuoQvxfDHnreGajJnK
ow/fO0KhKkRk/Lf3633lefug5XsAorfKE89dMN6wpS7iQD2tNN62aPuiabdxNnmAme3vhA04eWh7
K7TYM0fovY/YmC1CbHk7pTlMlP8qth56vT60YgpyxLXHZuzuPN7fkcXsk4um+7g2oPd7h8CgpsVl
9hiHbgtM5lTFaZ3NIflo/PkeVeV7OfGncC03qNT2Vd29q34tEq9CrovI4HT4DFjlhDRqyOp6+sdg
v6ezl1ehe3JCv8mF37RcbcekObR1suGpvgmQazbBcJhTcugZPY0Bbg8RsBI4a7cNgqqIArVbGxgN
efM9SNivdWMBypPbwNegxUuU6gr2yghCMGQdfTjC6eFh9soKmAhQUtBuw5zi9r18NbCWD5BM36BC
O/Ud4Mg6Gt8H4h4Mpz9n3ehscTPwLXJD4ITlqnbnA6PvogbUlfYRUgDvChekY8Nh8kwRmhLnX94n
AzZqIpfHREzHqMGEAVlFjds33beuPGIiqgAUvpc8eVp4skts+aMf57MXdFNmTX/r9dOJm/aGhP6Z
OXaHgaa7dTE/LzvWyiAPzCQ2cm133gCQpQ9u0oG+yHoAyuL5h1bVT6AInZZZtFkkA9j2+gRuZuj5
9X5wkEy+Ukc/htSbs4ZE90IJhN/qlSX8Fan/HUNUco4WdTDdlQF/7sF6lUBVIm036TTtGyRilzmu
tKiQiMB2SJ4jPvyp0uEHvsgTEh0InQ5bGDf9mRUAirmbzpqM+5K2D3PHdusY7leojkH3M1+UvIU/
y2/Xp7lLQmjf4GAwFR6Dhdt8HkGChyf3czSXpOApOU9D8rOj/GBE2WzAtNtjSGovyvRDxfj0qRdm
CTCnjUKDEWUevpY0v5ZAfFz+7tJhqn5ajkES/oWaNPwOsZSwGLhfAn/f1d29SuQeaiaPFsiIGNbX
XnmnUV9kHkh3gJ1hBm1Mmi2m0kVEwP8Zl+cgqf+BnRk0EOPbhAM0C0L9mrD4CEXyOGMe3OA4TCPc
5J0iNr148fJiE/kX6kp3fep9hAz9HQSIrq1/RVLuTeruGqOPfO1v4sBsI8kfp1b9s9D50Yrul1Du
OemgexNVb//Z6F2ld2sZ30x+fDdMybmZsdn8kN/PcRDvIFos8qBbX9GfBvyg+K4H8lUAC0fww1fF
ZOvRwsIW+3XHbHPXB/wQRWWZ9ST4gTGH7UzKOFslO8VmMpkCFhcx4PSN4IVo1BsugJMXBb9mmRwH
z/8lbXu43GCjq3+wkkUZQJkzGdPXTkJ5oEQvOsa6MZhv2iG9pWuUyVbl0SgehUCKzS53/Ng0+IeG
jYhZoRGp48TfVfAvTfwgI0ujMmzrVybckoFMtB+W6QUCMdiFDaznmzYASImWP5CBrFdwo2h6dEFq
zzxUDnXTDMMcVGePkD09Ln0f512sN1gMgmuR/T/Ozqs5bixN039loq4XPfDnYGO6LwCkz6QXSfEG
QUoUvPf49ftA3btT4rSkjYqqUBVFMhMJHPe97ntR2oSVI9OuNDaWrleFD719oxTimIRz7yL6CjmC
UGuR1XyKOBJ3tv0l7ayzkljdIaeqxKZ9hHXctE2puoupS3Q8mnORzfIAT/ytN4vTeruK1tqpcfqq
jLpDn7f61Haj3E5a8DrSDNbTRvW1B/NI3aI386eoDvO3vlw+hSAjPIyag6HgEKu8ApwarxzHaTHe
q2D4VN4xtGAax9uh1NpjKYN8l1aoNAFdj/nAU9Mc8ZAq0bw3Rs2WXjy0xZsSVzS8H0buR+dYUK9V
uS06M3KLNn8JLUt4ilKdbdoszdyTQOoO+Xi53M3G8nldgOx8fq+Fwo5RJZ+7fD4aCXB6V9n3RWR/
amiR7ekThwsoAIf91Hnu0BQMFRhUwlOPjOIyJ9PFLFix2C/iCo5fRFq2mVLzYIxxuhajuZuotYfl
QNnOlhi/LCjfpDcojvpOhp69NeyiAH0kfdccisAVM7OPaEwFr7Yi9pzuGQ5Ijl0ITn0DGK5cJ9HQ
v4xyDDzIB9jEOAN3qWyklWZC9erqfT8/h0Ik/lAIue10sDXNcvKLWoI2L3OpaS4ywNlXHEQcIfoc
ujNW8r7q0w3+XcxTdR+X52EqEsdtmIj+QFjzp2maheHPeWz7FtGmi5s5MaW2InPpuOOShFfpWJZU
NGqyM4tZeWrjctx2nJEPRiYQFIBkUQKZItymhPqTECPrjbPg0UrmhcZYmZG8SJjaB87btEGqTauE
KIvgdVDsmvlI8E6tjl5M1ozlWZPaIK0wzbr8pCRzv8B1TLJw47CTd2g3yPKnK0Th0413OXJdFXqR
fDa8upns8xzUBlx0aYyoNlJbtbzaDPUXEpyTys0mO3jJGHFnaqr2FOTSOrRkSENv2MtjaGvDMWsh
hJwkgXnQu8usNuptNKShfknGIiRukf4uoVtZbfM5SsywOCd53SqbvOvCYwyJvbFCDgxDPbCAmEVw
pUVx07v5IKvt2kZYPhftZNi+QOUS+xn+WnllpkO+SRLDvOFcZGReFsz2IeU5X5uO2WzGVtVrIrPK
/i6dDePY97X9QAxLcpmghC+BVXBOGB3laNVptGXkp37tqHJn0P7GFQkzItGxnxipZUOW52Kjj5F+
BB+OvNiZBy+0JS/Qpem2rlGTuCv/vgU9nre05VE+l4Nuf+5atbi1Mi05AtQ08zbQm5JyZxquE9HL
XR1aXe9WC6junBnh09IrQrha0Du7rquqfd6aPWgGOqExnyRIZtIdOiNPRr8GYCK2Q4BX5hRVpFE9
9Fk7ezlwYXRehtmi6dSUbZ2Z0nUxJts1mfGu3SfSU1LmKSbP9BjrsvJs9Cp7Wdo+oGICvFDv1abf
WPV4GM3CmyYVIIcGsxyl6tJPUwtWJNcfKRZqj4sK3VRqp7hX9qZwNsYkbk1n0RgW8okWM5+Emj7l
Zc8BDaC6gdMiF+SGw+UVeUupm7X0lDN6gB0pSUmqav6qEV+0SnydzXbwQHtzb8y6OyUdH9vc0bxC
Kok3oZdRpHqBldpVuXPu7Tjxoni67kcIeTWZvhliueRWE7tqre54vleKplaXJojPCWvolAaXtuQ0
MSupR58g3e+dXmz1aj7YhfE5S3TSPMNdV6nb2TbOOjnO8DdXtlm8xUp5mHJzG5TFddGgcgozcatE
09nuGssllzzZB2bmyRTQQSzabjRCw42yrNnSAgBJjA6B1pepoFqoKPRWJZdm9Rwm2mKD4iX14e45
XdZ+YRSlK1K2hiI0HstgeV8/9TCqu6oZ31RSvKqeXZlx6jtyZAzRVqsrdkvb75VW24z6vIs080ie
Nmtll0NpIJtbasisfPmWqepDwgrtZyrZAEudQ4eobE/Tl1GRtTu3/WPKkMEXWd50CNTKvO68lpiS
yYY50tZmJn3IBj3SAL1jIZ2LsHT1ULkMg3Vlz9NWKPouS2nspEmWSHFddTOHH+sBbfOLGtkvs0F/
wFKoICqAjLWxXa/dUaZdUds89tg4ZLpxpQiqhDkCDJrKpPJIoj0bDLIWPZO0kkvF3d4pUhRbXapH
XKKArXl7NzjL9RJG5xZtbZBQMZemZrujnsoLj/khJo6jIV3P7Wk2T6uQar8MAa34Oudm5DetzLlf
QushNIwrIdW7oEjOddT5ZgytiFYNBcK0A/O7UbjrRli4ioKVvZUnMo22nRq96rlyE8UBHf2m4/qJ
BkEmV+48p2Z/3dbaZ0NXtr3qfEJnB3QcIbvJBt+ONCph1cv6NPEFaIsZNDuS7d1imp5AuUKoZrSE
lbnjkHu93lG9q26kne6roL4y4/QrWf4InBZfa9rbzl5Ut0c1QPj4VyJ2/caJn6A3dmUS71UTodnQ
h9tCTY5pNHnUz/s+uJ3M8KlcpQ+qon4RmrwzR9NXm8Yt4upxfVSQYb2PJsc3ZeVr+RcjVq70sDhp
un5jikClQtK+mFAU6zcKcNXJAWyV8ABKtUdlCSVUceASi8vmcEZ+7XfBtIcBY3MW9ewFKHZylT3C
aL0qeOESb3NimzTlURHRoVeRTkwAyHRzM95GIDijMLyQFUBVGObFcLteR2E3F1Qzm0pm11RKN7XK
uCNeKnXoIdlaEAhw/W8zeQ+dTHwdVpeMLi/p+1OIHCF1FC9s23tFyIBjU7vspoI0YF2djgx3qJFh
q3X9NZu51wwU9w7AKtAbB3Rl55Rv9Inm9UEx3TwxvMYprqo4/2ZM+p2W9Z7pTH6UFK9rq0FlLlh2
wTij4VDrwZeygxWe6mOhv3RKcmM2/T5V1X26vJpiPNDnnvuIGxKlcGM9K7RJEZ22VTW5D2wqNllX
947M94SZ0R+MftqhlXnrXVjHRzxO/hIZOfpQ7aUpll01rkFnAftVmX8d+uyTUufXfbB24dTKPSXr
+/ePQBbb1qAjoq32VHvhsRnTXTzLzyxeJyxLbzLsKRyUnoGWJb3bJZkrZfoVjU11srQp2S2JvZ/M
/hmxVn+OW2X+quhROBxBZfLarboYhUtgGhmzrs23va3NR3UK+ue84I5mMUuM5qCngCyH6higBJtc
4YQG+Wt2yXLi8ONcq0OdP8optA+ymuP3AEmkb7WDdqMPLCOqUDqm+RCN8Er9FvmGwwo9OzemoRZg
2Mg9NduOaJKpTU9qSJ2Uhul1n3Uz50Eoz3SEoUlqYoJmyn03ctJgISpB5aboHEVNu7EvC+TpBbXf
si1aaRzaJiq8ajKkq7UtfDzM1W7UC/wXUWShMkrMY03R93nW7MbTlmU4zH2QbBwZtwcZR/VIOdS/
WnDde1Vt4mVf5kF4FwXDQwEX6fdhKnrXMhQQu7XVEJzxsIlahMBzZh47o7QPyZI+lZoeYKNdyscI
VJW2cezHSfAkm+qTWuJcLIZ0q9NG0p1N7SZK+tSVWVK7tTOmHmS+iZqg1Fyyv1UXyj10RVzbVHJ5
sc94xzO9Pq+7MVI3XWfUO2daDE830OiGlv5e093dNQaADxZy61AshsLwm9Ibp1hUgFVirsJ+yi9d
IR8SQzv3FupPSQg9iMB21BvNNbhCd0rKU2so7521jGCJubKfSqVkk02L+6Fuo20/cPBGKtvabzan
P19m3a1tNN3npk8cD8ngqgeFG87a9htI8kugFld9l69Q0uB46mw+CaG+ONUAzWL3INhV1ewI8qDq
0uvnET4QQbF8YHyK05R38dGMrZtpHvdakXMXRoQY406K4WAp6qMUYe8WCCpPrQlyLdq+8JCVnNrE
ug/tPNvPPUfX0rErFq0h82EjCbCv+VE1r79maivYuJZuVxdWcBcK6xn2rvfHNlvpPMU45Gm57CKW
INe2l1dDG8B5kTuMjC9EiZTJ8Skf2eMKHbv2ZIfHqaEnYdVr7J4L4E4NNu0tk1p4ejbxoSnewtlc
3GEySnwfs/rJtLNrimf60KrhK3G5mdfDyGwaeru6KL8g0dP2tp2mZNuFE9q2tnSwqUrqrLm7q4SV
sYHPuSuEeV5m/R7qrHbJ7XkJdTzja5IptY61jS3jqETxZxS+t3puv0VdUaFu1zyLuAqwI2rOZV7A
8GmbOhf1WxzpXxrR3xdZp0CxUZIwZWzfdCqyzEb5HBn1VRrPmdeZDg+gQJ41F6N2JtNB8VTaT9OL
A3BZQLfZdd57EshlbTU5N2w3aLbSswg4j0fp8KxRkIl11EOOXw3BcMPB9SGB7kXc2D7nGNERKyw3
JJtfOU34mVjhFPWkfNZWS9LC2UFP5qNWLhcktoMbp80D2s0UsGtt0KrCRIdFGOG6ncQzIpTimMzA
ELm0wSOzYzbHJ7UYtnNUHzBu3KX1cmspBbbTsTFRYxX2uXW0dyLjGjdoDYfsJaTPGQChL9bzUmcE
oJ7TvolmfTOZkGhR4PDceqBZ4kB5rJU65ShKRLxId8zySnfHZpnuQKKjZ03O0aUK06uRRbI00tCV
Tt9RvJYe6+cp1aOrEmoYH5NtIRQPL9bSPYlsObQZJHCVZ18sI9kVDncySVlG7FF9Nud5QC4u4dfE
8hSEU++XprC2KvWlu4bBjzIxXKDbg67h4TCVo20aEvSv2usdyqZpPrdNsq9MedajdLeo6HuXNjxn
VnhXaPabNtS7TPZk84mpYXAJFnHlkRX9Uki5czjdtE5+aFsFp6t5G7XjtKWl2cCoATQYGsSFdZDt
OwHBF/YIR9vI8fVQ3OD7+cQtfdFjFvyqWvw8r26Dut9UFoIfR0MqMRrcrJWR7IfjpNgC3VAfbNa0
4TCYH5cCmmtC4MUSpvduGVt3oRQqNayBTyMugJCG6R05zxs9Pq8WyMc8CmPWX87fLeCm1MEhigTY
IrSnr8JujzOGgaTQTqT43iPl3pL+6aV2uFvDgrvF2feZ8WYHKurPkePsmHEoHT+XU/nklOWV7FXO
B2r2mFbLi9NBWcBptK4gZ6aauhtryhheOM7KQuUYLDzadYLK3TW12NfwlsX8OrCxs+KwgZjnhGYB
Jjkyznyb1yqa8nPeonvnSRfxdsrfu9S86gRdq3j5EpBlXHg20zauOKb2nEBm58wRLqR/N6lPHoJd
f/3pNdjCshOabgdeTNw1UcImGl/+kyUD2EsderQm9bMB7HVAZM5i0zjNNrSTc5iPW6VHmzOPfkRH
+6FP9hpd3FQMNYau3aomSKR8COerIE1Y5LlMXZlO68UzVfxAaTbt/Ez77UyfoHoZzoN1l9HwYdEL
4B+Csbk3i1FsF4KBM+sxNccDDeuQFoRf2+aJjyw5/WtpsR3XXlFkQY1d+xZOmd/k8qpPJWO98bgK
tQg8uWaExM0xIE7AtEyq6vl26in3oxf+Tzc5u2stDAdciyE4vFzZtEp2ynQjkvhigKVrWfoGOQ0K
pE33KYew3kNxKa8L9BUPVWvbOmURHDwU4+eut+56/BAJd6bpwN+hhDQ7cAct2mNQYZ2jqR9USwxp
rL/F2TfQpee1F3M6gj05GLU7eOQWVGXqDLSjDSxlXsCnLtum2GpFemUtM6JcDr9LHuC8zl4mNf9q
9fpZZZfkBZG6bhrG6mr6bq3nXH1cmoB9rvGCKtqOY34CXnbXWYBB446dfGe3cF2R2rlN71SsHrnb
WZ0nl/F2CNVtOimISFrQ+GrP2FDNfI/Y0i8txMSwj1mRXLdpchlM+07ljYBlpkzbwfueMYv5jlBv
9ELZh8mwS9JsuwgYXFq4KUZ6Y+rJnZhGMEksy+z47FOLX8oeMA/53jZQsspPFMUvzP7GNrMnpOIH
q2nO3Aj00mtTaU5UNe4AMdObid2j9VN1J3tMnPOzRiyImyPGUCnYwJMQjNvziQc+28VdmI2bcXT8
RaturGzXO+3LOogULd6k4MWhAUbbPMdrD6BId6d+eF/zPtSCQLZFhdrrHniMCQqXQD2rqeYLsgsn
0dzSR27NvK3y7wbAELjFgRIGXGNpb2/j9lE15M3QNlf2UGB7MM+qrZ9GtMHIosvvU08z5ZujdQ/r
CMgmYpfsacDTUb1ULEE6efdrZFWmK3dFy5Sb77o02AmiN0wWZrzZ+64irn6o51czGa5Tq99n81Pm
cAAZCWdnoMWcFiEqivmSM93ygX1SczpCaKI9YY+2gtK/XK5NThh60/kpn54ixsuAF6ey3Zh15C5E
lmm6uZVxh+K/RGk/H6Yq35fEQ9YWXrzKi6gm8+BSjFcLQphotbJRBq4DCVfeXWrEB170OCr5dZqK
T2E77zl1uGoXuC22RkQ7x9JWT8NkXgtbmTxTtg8r+kfAOY8+0a2bNAp8ZejddG73ec8RgfbDBCUB
R712w3LOuVwAfo60waElRc+Mlk3RrsKp+SFYS+tO1R6+T7g1wbOx0mfBlM/NW3WiJX2YbyWLFN3W
vm9NEhhWgTQZUIrnyIkcdOM4iVm8+nj6higI0Al9XOpwZg89jsv7GihvrrfrLyVdijbWOZWzsUkn
/cJHqDh38eD6Zt6NPKeVWkLKcaN1TDnna+AMVActqvbxsB424gQkVAMCoSfHTFCENQ9b8nM8nGjP
wVhtaz0/dkq6Wxd0NXqpQxPPwNf1ObEyXtZnQu9STwCN21NMLWz4jNx1+VgfsVVO+3h51UDW1/cV
NhXJ+ismXQgmK9i00bR12FOmeruuKNzhAqFZimW6pP1ZkafnuO421Uxbt+IxYpkdyctbl+04j6+S
LvrExxWtCiNMEmuje1McX4e9tmWNyPPWVbFQWmwQqPEgQq1n6QTou3LqlhIpzOi10jmEjvCcWmwX
+uTok9wmjfARPVGRGT4yoAOfpkcX5q3bZbIkn6xR4DHIWQIIinbt0rhkwONUU/tJ2Pfr+loRONkn
9dd60U6NQE4FFRncqci0WUMSBhZrKGDFrpnxZLaPaRFcpwmdhPvJX298CQ/k5OVmvYDUrHyGvN5r
HiujxX+W5tkuljujig8JjCp/uz5uNl/EnP46cxqUies6tpBRNEcjUIzhYps58ZMI2IFrSo/k7Esp
9DuTIrFLBgCt4rxw5xYGeZR9QQEIvZC5nBGy8oiXfssl9FnjAyFSMiKWnrFfGBwVnRv6saH2qHlk
9rWDjtOriuA4Vs7E2ZtE2Rza0MVyYgD4NgBARfYaZ+MrbQs+ydb5xtqHeUwxUy9ZuuuEXFMPxxc9
LG0msxkQ5NTbkE9aIEEDrV05JBERKi2Y3Tp+UvHa68GzrtoPdYfxY72BMDd+FgzqvoBIy9YXjCJK
XMqsh2bNY0VEfGsay5WeAa8sVHGWmXXeUs9MslV9t67A6/dpp/lJHYr3JhiLL2qm3ohyguExX3Aw
UCc094OW+osY7spxviai5KY09S/2oB1tpWVUGLRtUYr+lPUjtprp6zpM4G+/pdbySroq9zaSb0Oh
3g6FCXZngW2L8p6AyHKrLQV9awwqpsRRbtfRCJF7i9T/POTF5zRZPsdmw8mguiamfAOosOUmHkJl
3Fi5gzBY+2zX+hUujXPjJPeqlV6E3T0oUN8mvAgCMuUhLQf8w1V8qwXOfKpog7fF/3nsqvo5TIzH
MdVfQtO4szIOArHl7FSdKM/c1CJfN0eWHKe+DYb6Jh/Nq8Vuz4KjAfUEoci1zpsM33N8E9Ft0hz7
kMxbTvjZTNmq51+LPnhBTHemXElcDAyCwDFrVYzC1qYZhdE677vSnlwjq64ne9gtor2uAAbo6KPf
Is5DgOa8g3zQnwVAm0yS3GtwprjYk141NW7dppzBdaruCjGW4YZm+cLS/qCT27/hcTy3Yq7hGPTn
Vjc+cYC/sS3rbpTlW1jOBM1kxTZfxIaPvFEBZXVbPCSRcW2XctvKeDNIjrej/lKrFisMqxk7KFhu
lX1t0Cgj/mkNX9NpjzV2wECk6i9T9m1QEWrUbeCciFFZLzDDAmVjxi3ibsEXClVjtXLcaBQNU5ds
FFG352wqXituRtp2dyXur25E+YdO82adwcKGthmH2stq42nkxFCllDXrQrQuwJB2bpAzc0ZrLD3D
VL4Y1eq6gnZM6+y1QlDQjN1LbE2lF+fty2TFbyA7BTu3BQHR+21rfSkKRCmdxGTUmNqutYNPuEIe
Yf63pQmzrbKqWlPxXI41WRit4mpzeSwb55YlHtNSy3qrOHfdklw4nD3aVfAahhLHi7IcpRwQIlv3
YCunKcueW1RBRVbsjU6cyJTg0rmUANxcneOjVD/38FbRYxo520BNP5UZei6koolHcAjevewQqwuu
qIUDRqVHd5rBIkUa1j2tvhCOd+gPzISFbRnSDVag567T4QqT+zlb3mU8bO1kmfdKNIxb7FKIdVAX
1u4iq5rWbOzwSUSpq7QyOHSkZTO/eoF3P7y21VLdLXiit12LXynQ6OlrDWHsIWPOIfj7O5Lj0huA
DFTROLBIGCjGvQPCs8cbG9+JLEYKVr9jbebjEOT0xC9fassOvxqNyI8t8gdo7GXZTjVSNLtSr20C
ks9pMCMcnw10Y6E1uPpY9G4mKXKdREvxPeNq1Mo03qmJ/T4Z3Xaw6re6kndaPB3qxLoLot7aJYC6
G0TseezqCatvaNvEfE6ZTfA3GXGyluo270LFs6wh/oaN0kEcHBSX/2XbPe7fwITSc/TSC6vdl2oZ
wYrsxg1r5bzk0S3G4N2UpYeqhgvMr3Szef9ryRofkl2seunayooJ74hzeYSdoUzRnfE3oRc/Sdb4
2HIoU7vc5onz6iR2ryEqKpunMXBYH9X07def4N8HkJkf+w2FMX2GhgRt6IJgULOh23X7qmI+r7kw
aybMr9/mJykq/6PtUDAYkGcTSd6T5sGPXNQ8+02Ax89e+kNAi8BFhP11/QQgN3iXQ510k1b4f+3C
LTJD/pSd0pltKcqM2NwMxYUryfTU5uCvxdbID7ks5aIS0ZNgL1e69qHV5XWJ+vEvZQ6Z8kMqS77A
TtV9bm4kDXB36RR1rt1pv8ti0tbclX+TWiM/5LEsiPSSeGDSpXkDG+Q0esUJcxBkJUSzVRcbXCfF
k2Lm+oCKVafeHbtlxBppj4RNE3WcY1asUCj8xcf0IcKlHsy4bGfSL5AQIMyrKoycCBx+k8y8Pux/
92k/THPNKOcoECnNYOsm70C/gvk+HvXprCNYTLa/Hmk/me0f+xN1fZ2AohFcmcv7guoDMBVrgPpg
KI+/foOfxNyINavpT0N5nhNgu2ghYc5cOZzP1C/gAGH1pkZf19meATv8+p3WAfxv7pf4kMdUFxQ9
tPwkZzIM3qox/6w18neJiT9JlhIfpntfCNKHI16bIm4s7xaQYxsRNDkTWE0qv4Vx/PWH+MlDFx9m
fkxAiZUgv9hESvFi4ga16urQhMNv2qb87B6tf/+np2E46mzQ54ruk7gESXskbmXo/1qcmSk+zH6S
WNopxbK3+X6wW+9RNFq/64T3syv/MPfnRdMwHq8uEKG8IW3tfC3MzL+Uv2eKDxMZud6UGxaNQFr6
f/ikzjZPbVXYfynk2BQfJvIw90Lrp3VHrbToSiOFmLDS6jerxE/uy8dGRFFl9CPsGQMmGE9rIwNq
09tfj8WfDPqPLYj6aVGD2CZJX6PheGQ2sHe2D9AwYhSsLQz7WHx+/U4/OQ/YH6au7Mq6UjTy89mg
80vSxCUE/oCwlJrRhYHATQlbd/PrN/vJkmd/nMuWZtMWICK3jZxAeq9on8daOZiqFntrJffrN/nZ
Y/kwj9FhqI6tVtYmM0TtCST4Pf2o/toi8bEv0RBiUlrohEvmofOoEBFWhMslcqzDX7v2D/M4n2JM
goJuimU8eko8XJs4LX790j9Z3uwPs3iwyS4QkiuXWrxVUcXh37tTkvavHfjsD/O4qcrEttZ22CSP
Th6hQuEhykrd//XF/+yZfpjHctZoZBnQSTsBxt6sQJBWL/b21y/+kynwsRcRzYlsDH4koWdjX1YA
44EVHBsVCYtrVAX6fKxqKXpJW5vCf36e//wy/e/wvbz5597Y/uO/+PpLWaH2D6Puw5f/eChz/v2v
9Xf+38/8+Bv/2L2XV6/5e/vxh374HV73X+/rv3avP3yxoS9UR6vx92a+e28RmXx/fa5w/cn/32/+
x/v3V3mYq/e///Gl7ItufbUwLos//vWtw9e//7EmP/7nn1/+X99br//vf+ya9/cv7x9//v217f7+
h+78zTZxXDi2LmxpEezyx3+M7+t3NOdvhtBVA1261IQUa1ZuQSRu9Pc/TO1vwhKmKjVTV6Uj154j
bdmv3zLMv8H7W2JNaLAMS7PsP/7vdf3wYP77Qf1H0WPciIuu5WrWAfzfZxuha5KLwuFhAF+oGiTm
j/s3fn8tN0MQjZCYsiy2F3+xjAYhm/QDB8Ct6KaUnQBzrzYj8paDSZz0XDw0FuyfExQwt1PWbUIj
uq418j0aZfUKEqm2jyrdV6snscziN3P9w3H9nxfNzQSPMm0CWj+eCwrkHw3RUUjJDJC6Lh8xTy+5
FyKnMMP3tiFFtAotgwyF8SaUDpaKyS73ZtT/Zndfn9D/uHtSSiTOFvdPtz6sPoZaE6ZuBSCp6RL7
KRIar7LUZrt0aowm29xDjH9zRmhWxQm7DVFzqm85y7c/DbZ/PdQ/P8Qf951/3g5H1W1LN03TFh+T
9AM26naNWPEyXJduU1c0V1AujYXm08zpdfrrd9PEj8uVwE1OI0X+0SzByFGtD8v5EJD6m+pwzK1m
9FcVRpUhMF+VobmmYSGeJD01PXIr7AdO6qvqdX7T1SQ4L22Xn2aND2yrx3wcnyLyBaMyOQWRfhlN
DaFzNlYbIuKQbWczWr6xmt06ab/CErhVq2kHDe/I3s4x2zGs3GaK7wa1zg4NtmKcds6j2k/KsSBX
Zp8mOCq7JInv1bp1DaQzpxiP7UwgUogvH4Sv3+Jxj7daK8W5SC9NOeSnssm96j7Pl/lh7MRGFgZO
FhkFZySuj2hDTD/T8hsrRkuUZ45XQDOSCJjHfmTbrd98b24dDN/6upyO5FEkjL2beux2qODDS5Ak
2g4ly24mnhmtDcx1K6L7LlEKrmtBqYOj60h/DA/k55KYugXvNxyCbHUCWtNeUQiwGEU+7rPMqL2x
gf6lbc9Vbs6A+nXq7DLVuOrGadwSEHgBXFE3NMFGZHtqYXenohkQThfhVuqYWNA8PaRD+ZCZu1Ga
0c4ygVSJOt2lwnoK9AlwvM1eqmFqMOnbIWb+ovDnEGehExJuUYTKsF1qgOKUEIcDtgHzAplL+qdT
HEUYYoFsE1xxU4XqN493HUEuR6fq95MktL9WiuVgiO7TZCvByWmCK8SUEU6ATj3S2xaV8ADAZTsI
71JV6sf2Savm/rGisiCTZN5yTJnvO1FEaxQj1IpDbw3ZNQ8l5cHVNFT6qVT0k2jAq7EMjbu0BeLV
+iDeGoTU7i1hRTszCXMEFQrRhxj5dkoYPlPmz7y/9S3AAHiUDiC7kJi5RjLIhkBq/hA4MAbrH+ao
PJNK+Dhrsj6qhl55mpI7kA1DtVHm0vnNwex735I/r9PrnJOOrhmQ34SufF8S/1RnlQWZHDH2K88k
BIeoxkOvd8PJJO1gRqQsLNs8Ac9C9okXdKAKKrkyuBoy/XbUQq9f8vFhjPtDMjjxTfBA0J/czKiP
Q/4oG3U4NXGWb+oHFaMzq6ZiuAppjwTAVjTtRmnVy98cSr4n6P/4ecjGs4Vh27aJQEd+OPqoyAmj
kSa/3lA3hW9GGOyUOzGjW+9rs/e6dhC+HlsHZUSBJIfzKJZypzhBgLEx/U0Zpf14RBJ0+EFyLAy2
WtMwbXwTP26CFrT2OCp64oEkFye6QmPKMNpHaYfmQVmixY80tFl6XTlnUiW8YJ7ye+Sy+icZFWQi
Qpx7BIjVF9IAtAv9LN9+veIaHxfc9fpsiSJfl4YUBAP/eH1QTIVN5+LU+x5JJEV5SzJvv4mmGk/7
1LfXqAJDn7ywrxEJH9vvy9bYNiNCp6HbTpU1bOw+jDYyH4LrMoTXN23t6vsfwWoxUma13H//sisf
Y3hvQy+Hzf8h7Lx2JDe2bftFBOjNa3rvytcL0d3VTW8igv7r72Dti4Mj7QMJAogqSW0qkxlcZs4x
OZgilFgfsrAkggav3zZDG+yTWmbbwp6Si6d7x6kI/EtSiH97yPz9mcaPjNqI4sQybMvDUPfXH5l2
NsCghFfHHcjZMYz0ijYyOPeY5dLbGE6ACKKKc1uFFz8iTy4Y1dGa/7fBmH50eAdguizLfMjv//Je
zK/1/75x57+YrXu8I55u+/rfe1jgdQNO8CgFKGb5Zw2C0iWVw0FYwBLoDMy1FtvDKe0R+8HFjVai
G25N+aEXoZMh3q5PMXrNU9tzVEehW65DMwFz5fr2ee4EMIHhdvFML9yUpg2LhxwKZKifaQu5wR2z
YY8gy3kMCpqqXagSth62DN2T1aUZvH+ZAPyNxf79uXAci+DLudIM7OBv952Qtq3wLCVLz3Qh+yX2
1m3Mal+YHjBkN9oMrQweKLB3ZlQlR4KO4mMQvmeFtYLvqE4ai8BLPzT5YizaZmFoGRpDI/Gv//yW
fMfs/PUtCUz+cWw/MHQn+HvMj55JM1UdsJS2sM6oEuST2eTeZegHdi9qKk5O2kICEdlz52C/S0eA
CZoAAmCb9h2HoVhNyorXjlO+JJF1iK2w/hkk6WJK8ubTCV8b0/wZC8M52uwt/+Xv/te+dX6JA4B0
LrUUZ4+J2Pev93kaDkFQQyWEVxUYG6RxzDWlnm9Dfa6OUiCjhgraDcSN7pEi4N4nGhtb0yqDPTGc
m7AMgDIMbEFLmPnAQrx8XdpVcU/mrzSi5pBzG/nOrM38zECTSr3z9vY4gODSi8c//zDGf53q/CAe
NwtVoUdNzAn/15/GLjMHAEHAOxEn49m3RmMfxhIFQJ8glQmgwsrSlnevinXocNU21f183/lZckGa
f2iDzLvD1kovg2HYy8mqwFE7WQx2sdCPBX52UwY/2qxBodhNl7ZU07ObA+eBuBes+J2vOhtlVJ/C
OmZZaqB1Byjz/a0b1r8zTskjlDuXUWjSbpGq/PHwid6gnUqAW1dRlxMjqOgUjmZxS5HerdzI7GHi
1N3RN8yfYQxxnu3YhzO89oBud45Q/sbS3PQaqW6LOUjtEjM7KbtX68YGgNbmUXENKsfClO9V4RYn
LirXHkZokgmxAyILPcxH3iQQJe6Bop3KEaN3pZfwIMuku5WTb7GbjrS1Hhv4d0RgPHkrve1APc1f
C8RoCHGqU11MWLeiaCSCo8wOqOfKJwj5JUby0dmY1Cb7kFQW6urubYaMRhwtx6yqGtSiWMcqzd42
afUVQ/W8DNIcT8DWgmVBV7nzikCupyqgMqDJPeJQvU2DqraJNQxnrzLEisNv+AFrEge1ExxBdWrL
Yuw5q7S4XeacVS+2Ev+WD+j811Pbw2Fn0oPopm7o/t/3TmkiqlyYQ720gUHs+3JdmIP1hk4uWuGj
iwQY54FiOxCgHr1s5GDu8nfA3uDCzUI/V8MU7jIEtshsQLf3ZV/8yOrojTmb8yuSzjGn6P6jkZ+r
p/WLDKLt1NUjsIBoPBYxVr8CTw38B7AOqkpQL7XGR2miz+Gh61zaZDTvTlbf0MaPQzYddLdrTMDU
fBkLGN92HrorYHvDqnHS6VoqTAeBPkVbUPX1FuKLtuBIGy5g4XRMcAoL2BQGn+QBYCadHMR9bntg
O2VDEwmtmRhMLUL9lq3/+UNtz93c/z5dafcMQ/cMR3d8/vn7bDDH9ZkYg6CkdPJxyQnGHYwWEBdO
VAOUgLdkZ4Z9MudLbPvjAiM0kG/NwTsL1yTTl3VvblyjqA9+KZHNp2aMS4Kmp/dPOGmMX7XV5TAi
kuAWBXTKg7kkVdhbo9utTnCOIGtL+9hr7XjuhFs/oWfTTg20ioVMUutFZcOEYE//A2fSXLRWH76Z
EfsOCOvuNq/D8K2s1UcxVfJmo0Ra/PPLY1h/3UPN3TAvkBfQJtumGVh/r2Qp9gef6e+spprUJtVN
IKM5D79G44wzMHU0oR1tvLrSX6TvgLHys99B6qCWrXqa5gYFXuN411AIfEcMVfKiS7a1KPOr7Rbh
ykh98zkhiVGDAX6RjTY8yCHEaBZOTxH+oDJznV3dlLDkvKF8MA0FlOY0/jYnOODJD2/tuG7G37Xl
uAjxe+8uc8SdFpqP7++ysPmBpX88y8Y1MI4itBXzq+qSRQRG3LqWcdqd0MfB3YLMBC+3M1e9H/rF
SsTuU95j81fpiNEbJlHpS/+HFdf3EqXX70hGy5SV6WR6yR2t8FUyztkBgiq3NVzoE65+pHY6fnEh
fXsn3LamD0FNP+mtwPDjuEtj0OpzoRtcfJWs6Vv1DTlNfyrsc7qP13XBe4JmMVMmPMMe2347gRfH
KHkPOQGR5gb1T0PbxUPb3Oq8Cm9RDXeYM2AflEqe3TqRZ43hAcRVYx9IW5xNOseVMiQKGGDkO6Hp
m0bAdaw9nwMmbDf1/PIYQxwQdma3G1WYJqgM+056NSrFCSoqcIWF0GhdRetwkwvj+QlgW8c7qzmP
KpPuw2twO9AsdARetKjoVfrQwIg9hf3k7zoffAPqN3mnOh4vEMLXSQy8RDdreTbRPtxNmwbXioyX
GBMMhoyjZzUKqAtfgYLw/mVq/70F/+sJgNuXEaVrBEj+kDH/9ameu70ahYZkPXWc51jEOyXK4hQD
19zB6sxWUQxOICv1WY+I5ViPeKcCBc42MH/3ul2TnoNTp0mdUypZU7kxiQ/gHxgPuk5tsS/M5AGm
8dMUdtOb5bePCqj43WEqeS8ShU1oKN4t3S13eo/Yvw+nQ5I0OUGbfQtDO8Sw4iTueixAX31fCkSq
vizU1cvFclB1M7d0/iknFwi+H0pfJi8caNOXNQ5I2kFVPbrYUasSZc5GjR+w7zFhNF28pc5Gd49+
7VNV3dLLsPWyfiZ9G20c2id/LwatPxrS7I9B6r96KZ03LBa1L32jOOMjLzY2GvE7HxdnWY3woPOx
Z9xPBMmepbINQqltPzvfhPdfWK8h/tw9jzr5n3/vQOxOCNB+ifCZHeKm+7cAxb8lmc5nF5KKefYb
WOwo/6vAz7q2oLQ38AQpa9MnVfvmtu45ZOm6yFEcrcO4Lx9FxLoMGjwEz1HPlsQH2Hv4H7aUDnyO
ErTJCHOlDkzz6Z/PVobjf90U8hek1zID3fOI8vg/DldrkAGSBQ7X3gQZ1+FtKjUzP5B/spHMkBho
TQaePqsIIU/Mol8c2U1aJhy/04vAEortyDp8X2Q8WIeSMcIKh/MVX2p4HACPH1naLf2weoCnFOuh
xJ3gmZzASVAVp4n67ezm+cZnzIhZl6FhAHHhBdPgsC0Kj/HTdWyL+piYjrYoIlO8jh5BEzO6Ph0t
eUJ2TPpLkDgbu5zSpSlL60UgKg0biUSpitGz41c7moWEUKLs/fd33xfpIGZnZ4kPldN0WRGjsyO8
WH+eIbIbGxEv7sjM24gpgRIphgLMiFuc2tBrVq1ZFI/SG1aRObQHw2ZhBQRrpVoXMUsmPptxcJdR
X9cHOM3dKdZVvxkAO90h4XHuBXrwVg7+r8RLhq+EmDKYjNZbbDnDsc4MfCNzneVOTcnMTTGAMtVd
Orq2Dno8gn2v5y+l91PrnJ0H07/x6ukhUu71LAjCvduG7tFl1nKgfPuiW8i2wEHxkCQhe/IYelEd
8gtaVRhbI2HG6M5mBwBAGOuFsUxH6rEwbZwroJwtOQt4DahZj99f6dUbcFB5rGs32VS+sLc2cl9e
jdbfsVypF6WlwgVyaaAQjkRwYbXxU+i254rJcoQbgAMg3RfU8nuAdN1Kzy2gGXGCerCPsfl4jcGT
pPjTVeXSqAdk1/CfD1plTjh+vOyIFGKCXT6ZO+BLAllyjyWn97xzXhjx0cBgZQt9uPLwzHFUpD9U
pYGDMgMIerX9Swvbe6XVr/G3RL2Qkkwf4O19CiukkTlmk/mrGtLuYgJu/IZBJRyiK29BT6MHDtRs
1FucDs5ppGBZQEs2H7bnbQaQs9exSq6KeJtjmhNkUWX1UWkSlvEYDM3ZAny81Ur5e/K95tyrNgSx
Vueg330CJfroF5VlNgnrK4mwpx6tJuq2Y4uJsIfZTjp3bG4TjRbUrad8ydNY94cbVQ6j76UdWeuI
ddYTDUh5pYrAzTveLeJhfnq4nChYJ3mrUx2Or6em1fd/MF3YCNVmiF3rbkiCN7SmymCVoBuIiqjZ
yb1f0u8NVSmvOAWCTR4StBN0BJ2GBni4vEyGlZITUBkn93YkenRLoYXGk0EDB8xgstaG1YVrYt31
LbCwYqNpfcgLkGM7GiWBSXnkpJtOlsCanR7ashyjq8bkG9TW9HuK8qXQexIkuhkPgh8UAxquOLeq
Wz4Cfn9trAu7NuPy/U3eMcdhdoK1xkHqgOzR2RMtcJpB2LeeIvmSDdhA6Wy9pbLtaOXTnOz0udXQ
NW88tMAvlV65u6KOkHOHQ3foZBxhoKW51sikgFLiV7s6hv2iDVF+GcyACJ2QO9NOPawxJkkfICh2
cRAtOLLbnV4LQGBsYWirS7GpK0YdvWtgndgx/gXxxygIc8b4jgfdOzMyRqcZbR30zNs6k+Jjw4+b
nbLSfOmawjoSj/P/L3nPqq3JW7XSdTpcNmMPKy2bq22VrxHw3h8wAEgky9F1e6qDV5nO9m+fj1zg
a2fukurJNtBsUqRz0IraGdciNAOWL01wyirvU08ck8J5HDdN1lT7xHOuE7jkpYi68pzDkV+aVjad
XTPiT3ApLCdfAUOPecqbAKZ0jygdWGOxsJKdn3l/vt+D2mF1E/Aer2pZRPc2LHYZbcvg+e96rY3L
CDfleujNP0gQaf+iaMVc67VjqXsY5kuTg3rMcgzbeh8Fu6Qcna0YZh9M79mXPCu+xtz1Lr6fpXs+
p4A2eBf2dt32rCC84eETJAi5hpEC4KEVbn+BIxKLUMAjGXrEA6MCyU1pbb35ZfUEMopzwbbeIIxF
VJqNts/iVYTLc9mZvf5aCkyQfjBeFc5lKm6Gj0qb0SzRJarHcNUpQ7zEwXQI/JhBg9KRmc7TQ2O+
ONlQLmT9poed+TbzIGl71ppmTMeCiKNtBeYY5Jb9y66a8odegfXgiXztv/chqVWtNBeOQBNgQoCN
sNZaOJpNSTibFTCy8uvszrMAa5fhLhW0BYLDCrK6VPdM8o++zmqj2XuJy6JNdUTBGPLJhhGbQmWe
MQUx/W/kbjyDDBgeGzUCd1JfpoCYsbiP9yN6h9voxueMMLnVJCasZJOmL9FyjluSFH6XKj7lNhOl
KGYzHJKCcWz77A1yP8YBsFw4Y8cx2TdD8+4mE6SWznpPigxcXFttHAkIoBROzIilDimL6hAyHhLN
UaXhDpYFiFAzinaFUxnnZmyhsbU4bRKWm34hCCcKoLEbaP7OSeYfqLoAzZceB1QdFvQByY+Q7LGD
6eNvhGF51WXqXUwdVBcTv3BtzFP8xhE8lurXGpT5Z6KJ+yCbZsfcWzt4zQyCq4a1pbT2GDD3nO31
7rYyEuueu9oeyhUbcYlPSgsbVvpCPI3zY9p1tGM6vMWweX5kVvNiJqKmP4TC4fJ5yR1PHcdWqjOk
e9LTq3GjksaH1ij1E0vYfhErT7/YIbNrisFFx1TxNtlFCAgrWuE78KF85eWhKQi/a6qYQUsct7em
8oID9lNCfHhwtNKWr1b9I8Hc/qQwI280oA93HYDZwvXadQsJZ2nYWX+CsuxfYge468Dn8qfswHBF
iqOyn3rmCSUbLZIBX9wQ65VHPpuV9+kGTEDKK8KMnFmbxuZV2Cc/bJ6TBGN1Rg+COcapRoas2bQa
iuRgcXL/qm0IKh7umcFVYCviPj26aty0mRJQftPo1klbuyr7zj1ovrPJqle5Rz0RBgRZWaN2teuH
Z5UHZDb61jXB6nZtCVK2WJmT7i+rMi4+aQ73RpN05OyF7iZqpxocU/SVs+c5EhpV7GRLx6VPY3qt
UjiSNufAGXbu8OT5/Vn4Lj1DVZPnEjvpUZcO8OqkyjdMSGAY+w2ot5F3iI1SuhvKeDgX5VePVahq
Co2peIvLQzcmaPpGo/Go85IDYYrDFT+itUxtFSwclY90AvSpTlzkF8YMw5v7ISavfvMZuWAPdcl6
aA+9oUFiJQ2hYxWl4y4K3N9ubQBmrwJuB/mIghZ++P9cPJWEu4YDKvVjzndjttjo7QvYifJU2VID
nNUHsMPKr8wYQkqnMj9lvvgsOhYsSax1F6vpPmAlZweBR4UbKy+2PUuz2/fF13y4I7lPP5aZVzF8
ylEzLzEEwitZWb8G05g2Xo/zNnGNXRM7xPhwXy3ruoV3VhIGx8f4numev0/C9qdWSLVzlPYnJHDs
FhbZl0H6zKrQ8KRXlZS7tjRbMsHBEQRjXTzrUgoiTfTuJGp4JWDp3W0h/OLkE/x51owY2eMQTJfG
0cYZq2KfGw3IBiCMZeCoTYlw+oQQL70XurlK5W/fQIbO3ykseNhF0Q35Q7XVOxcpfGlax7TTbSQ5
5WcMQHqlMfqa5xtixRgm3EUjiYyenWHE7rPbqBGSTs5Ee/bI4Hp0OF++X8y+BwLveBomVqLUeZ4R
odgDcgmc4lcMVYZIyGo9FPOU1Jfy1soB8CcQn9GilLJs490fjGY9NNAMgTFaWHwjEKYagLqNNzHa
SNBm3ECRmagD5gCur2kak00ZKDypoD0XePKrg87w8qM9SrLqLrEIMRcNVcccipfB+2OOIoBOiPgX
r+Fwcjx/OFmkWxmEc+1cq3EfFbOtndl9NfbkXAzISGmUFcvUDJoF3S/PEi92f4BcGAPFBs52P5LK
0FdW3RsreBwxfh9X3r4vszIlNIrmhF8iOLqOdfper9a2XV27veZX4YYu7akFHQ0neD/mplj3glKG
MELzYGiWcVDzV6omy0OXxF1MY7Ft01zc6tit/3OJRXrEYdtcRSdJMqjTdi0NV9tMHaL8vLvVg4uR
V9Xt3hrcH4nysvegf52iEqeZ61RQHBghsFmo4ZZY4SHKZLYTBC4sWhfdQeKG5ZdlX61ERC9SdAR5
lqK9Jyng/koJFkXdFKw9g0lD2pDbLUgsozcpoWQIhMSDMp5YbLaPSbc/4irPVo3tJ6QjxhCSy5Z7
lacDnDbrJOAWrVt76l4pxD8Rd/pE5eLXeCMZud40g55tv7/tHQ0StBM60HmFf6yq6DnysI8CgK+W
rYD4kbiyP1VA2IMKfoJbyJc661jG0+ItxprMnkrL+RjgIVKHpIgeqdmra+DB3xmvQ5f5xwSayXGM
i9/g1vytIme1yJM/CgbUdsyy+NgFZG3Nhf+KoKblMFQ9038Jul7q1Id2ZR/4VJsUMrp1DWyA62lN
v0r/FmC/ja1HzyxkNdXA+AxT+8FOeD26PpFSRL5uQ6+IQP3wCPguofwm/jJhlrE1SdUKZBDAA3bk
T4LRVT/V8lXA17vxxl49w5SvBaKcsyCzDnYM/xHlC3hCaxUNjv5mj+IpF27yVqTAz7PUP6Sh7h9U
FhTrnkUCZCOH+LmxY+qt4l+dyvRLnwORS9OCiUVgnvAlGlfkRfEh7ZqGsMBkfLeghLLZ7B1cqd4M
oJ3GbZHlB/5IeSJCsHuGncPxLwNra5NEec3jSe1SF4JayGj6mFhjtE4KPXtv1LgI7PiB5U0RU8tK
PvAG70s45K1klTNukjZ9tvuxPnfssjYKDiUsC8e7dVbn35yqTA8u1EqhjR27jlKKq41OtfNhqkBN
Dfce99UZVnuahkegROYGsLuDPzaBBqCnNGhxZh2+L6oJu53nx/se3i9Rd+WxnH8NiscD7/B7jNRq
Nw0MAMgpSscFOvRlz1SRTXAn0CkC3mYxXF17xoXfCh/GLFB6JLAjsw057TXmFrmGu521/j6rSTwK
wJqDSmq7J4nmOM/afYko59WULVACwOkYDE13lbde8Sw0WKiOVISkhu1J6D5JR8a666XzO83WftYm
v5kmA/+KcvcJtcm4KaOMjp7YoEBvjqIqjN2YFfehDn97ZF5c8SsVjxHIVFIMxB7W9L4tGkvXbu4c
+TUMAO7Xe1PC2y1bfuOx02efPDNKfb74Vk9T0wUgtKMBWrcZqnfQgxQF/idLhZgY4DzdKjHVa5WU
CkCMJwE+TNDvhZnc9dx49G0yvZH/QP0txXSK9IqixmVrTWYIVVko3auKtYY9URHvUm18MSZpbzs0
U4DjCZ05YpW0j4CWY8DUrCz1KQDrS7DCOp9r7LhrnjQzPFtjWZ+c+TJkNRFaTW6/GMIb36HzAHPL
p5L4GxqKSpjjZ5KmXw4piRa/xSKwkvYkY02e86Q8GfoUHsToc9GrP7ohq60V8FTEE263jThDTCO1
RwDRVARreqHjHN0uTteECXwVjKO2YaX391BL6Eryem+msr2gm20vrqe1FwYTE1wDO4eBn9K8Rs3w
PAbVQ+vsZ0kC0Y3lf/usMncF5nJ6Ez39YQVpY2qs5MRTPT2ljU4PUrbc0cMlUR277pgnMvXYZ691
3snRvGJNRssHr4DxRD5i3Ab9OW/4INtGH1/jmkyZFoesKPU5lbLYtcgMOUzkEWpX+yebB/KxD6pE
M0GLfjHp/Olpg7s1tAlAmmMWFXEXXJjZ81oFtFsMxnpYrUvWWXKbeiLbpIYBNxIw5IqdaQSSzxrf
64RQ7QY4fTxe8BDAYJB5dyY2AOBS8SuceWlE1CY33bhnTe48IZLOF5Hu7oVvbC1yE7bWLOuTiIYX
Zsu2pS9K76pQMVyBTacHrJaP+YaWfPzfG6eYNipUtElOfpFuzz5RZD90g2BwEbntpsDEzOfhkxBw
54Wcq008azY0j9kRL+zamYeYyGef67z3bili6KXm8pp4TIGPaEK7BQM2rPUDhFYiqtx1nubOvgYn
UgWRz0RS8HirUMfP30GV+qVKpVaz4BuRwgS6l/91AfNEUl/a+AezqsHerBnEiHnDG78VUHK4UvCd
QhGqTZwwfYJaCabBbBMybCLI8lrjPA2lWR5lKVnztu0suyZbL9a0aU96ZHpSCLaWkzEQQ4aVa5QF
bAQNZFlpO2e7yN9jYJK7AKQt3aewC7htDFRE6bVnMJXdGTV/dUjacZfg0qIYnZolhkPAz2x0Qe6Q
W5DDyd/Pr14dlC6jEl5CEh5/aNqQPWt92byFnn1vsEUc3e8PynxBpc+jIOrdAzXMMhuq6rc5QxAt
WRUvpg9TObbjXwEbyV1pTtVu6P1fhTGDTuLWf/dFRZgb6UsHT1lq4bvJBQ2DcSmNVC5Su3RIhco4
/QcbybBQhDbxeDi3Wj68QUMj3IV1cvQZtv14wdttLVAL20edPxBFQn9xWHEgslqxR2hJigT0cgA8
lp99u9/k3ki9SDZe3b15UFyOLJOa4/dXKdDyY1usDU5zbiALlFAxCx9KTbvj+MzOYowvmgXaNxmk
dq0R1K1o8MWZeDN5YryxAcppvTaFfPb1RH+AcHHPLKHhPkVJsXYZtW5J9oQeqvPuGzg1ni3WLqxW
p5vujM6zl7cU+bDJKvT5T7yBr0Zn669dSG04c45QlXzNlnoq7Ni6THlwGCG2otD1K7ItWMg0Ud7O
D1iF1mkOQuz0ZRv6X5R02rODRHsT+ao8VGnJ6QVDZ8OeqNiY9IrcER4q2KG9ZqavPeO2HTU+g3pP
sV8U/ka6FrdY76g3fXpvAhrkpsvP1tCEd1CIzS0heab0Mu0eRNFPwvPigxuP4RWS/2th91T7KfOw
RT0iFVBpcNZLI6JMQDNiBV64bchpeQ7A2tgRP04cdP0eviH/qu/eNLN97ZJUP5Ga1j0nWbaOBhBn
NSfwuyQz/RKGif6c5y7WhFYMx+9vCXonm1AWsFi98h6biX52tNbcyIisG47PZTLPZb8vuR3u3MRy
17wx0ORGVdgLFcEuABmR7vzJBoEo5CfZtnJrV3n0EoWzGsOqeIwLsXVI56FTmWfOAaTQ1ifEhgDE
7taj1DuxgKNARseyM9K+2oR+sAN2OT56M94hKbbXzVRkH1PXsYMbjVXY2dkhS7p+G6c5yHJh+7dI
1519NzCQIqsrOvP3INKoyBZqIm29h/IFXVYPdiRPnxsWO2i9anFsqFHIVFwRRlIhTaL86GFDbVnA
jjfFTHRhGuMzFFfziepm7VCKTr0tT6DX661HTDdMIy19iNxvToqDH2D/3vVS7VIkbXYaHPO9UF5z
ynoEmGP/+f1NIPq3aejA41nG8fui2SSz1EIXB1ZT58pP8g87tl/DrLy1eXistaq9GwND0GFc16nv
v4QFzL2xjy1uNxnXC8Kxul0aTA3mpZENrqYFMCBVsgupYarSLV6j3gKqWpOV11MjnHtXey9D/ZpU
VvIVxdN1HNSnY8UWAXUO+T+tcaJTImd5isJXy/8DjYfbRiM3ao9lk2ldnsitY4BGQwsOX9Ayh4M7
oPPG4Ux2EPTmhYCC80Qv5K5UNxKwWr0EBHg+9EmXT5N0fMqvSWwy5YsnPbPBsZGbwNqt3JR9352s
ubhOTFoZRGZ8xb8H5JFsw1mKoFwRbQEvZgtnlij4FUNV13tkbqquYwTwfxD8/1VlBYuWyMXF2NQA
xJrQOQyjnI4kSoA7KgAkNrzwFDJIFjzZsJSs1CGeGEST2rKgpajepikLSAvmRmmTxDg1ja2fpO6R
FFsjaK4bCE/FjjIYCJ9Lx6WKPL9Y4rNL0VW6rfcpbDd+cuaCARErJWtrZgcHpNYKYibQIT9yD98X
p8nyVUP48+r7V3Ro1lTVLPsBKtXAo5+IoOikooLIk6B8F8YokBvntHh54ICSnqvt7I2ZYn7xcgQ/
tIrOIhkJAGwBLp01MFMeE+w8MHaam1vn0Gq0u6nrgrshdYmuqYDgF864pP+vYV559T3JrD1roemn
Vmb0Qag0r6TWJadomkzCAkZ2GXEzMJqz9Qdeg4qxCqmUXvubqf1IFhqRIcusHrdOWe5bYt+RtKdn
Q/PSY6yNN0sZ07ptdXenFX770ernUPUJFY4VrRIZ5Du9pDxKkfDc2PpPJ4EkzYqTaEsEU0MQvdHe
yBLbfW+guyFJD4bHxFx4T1bR6VtZjGyn6YtPWmRwjIEEXdhVxQnYGIQnjpRBMrGJQzSfC23OY3S9
Y6h87msy06jOxEfRIqIq+VRKboxDYzYwdylqQTYV3nRwvTFY630pIHn1EXN+SZ2rgexnALkBclQc
wAArdgsiWw5G3WxbQOpLxSz9ipJRIy+B0YZqjRsWmWSjwYfbdRnRBt+L5EAwTh6Ff+A1+t1U0c4a
DPsa6fWudaDQpQpBcYW/h08Cx6Y+1sswnIMnTOicbtid9bQi5mL0nr4fHT699zKOnBXc9PZglSbj
PjGyuEUbu0uHkAReRrAXuM3PRgR27Pu7UJKAzlF/inpSdisRZe//+Wp0nw30j7fAx8gxNmjhp8gL
H34vtl0cgLG06vgL3jN/WjMc2MqUKzY25Y0zu112I3tvS5UoD9lRxeWpN7wCqRrvVZuE3d7z21PL
3vwVZW1MSrilLzSP1aMoLLb5MJBXNoSmXUCYQpZlaq0AkK97JviMouqfsh37gxPaINqNw/d40/Kc
6hQ3NhvvynkNA+s1Myxnp0w0QILXdSpPxD27l26o9GtJfXytSVA9QqQ+eCmfxLYp9WOeJw7Jf3r+
mjsCdGeahB9mn2AjSUaq4UltUUfo24Efc7aZI1W0W5ItOuNR9rZ5y4UMX9L6QU0EP3GOK0qtNLlQ
0jdb1Q+g3eZvqwhhU4P/YmtgvH/iePozlIj0AgN3RevbGlFSafcR8m6NYT79xAY7Lam8youlhA3a
XxXLyTS0fZtFtJStU95Cng4r4KfxRUUNQb5dd+lTwQbNbW6eNw5bsyGlKqvMaC0HM5xZqdbp++KY
pX0iOgl69Sh+ZEMb7oYaHqZLx7SF7JK+OZHCOZUwCPz+FuDQLpiRRVr31CRZ8cvXjTdytHtC771x
6c/leAJE57OvSwotmZFQ7Bc3Lxw+WL6Hh0JU5dlHpuBOarw3mT3ebQaxtUvhHgTqMuRIMfKcyMAc
ydKKQ7JBLzxlp2C+JKQcrEMJkp+tVnhu6rObsubto3aPHJvvvi+1pPKVKR/YxhO34P+RdF7LjWpZ
GH4iqthkbgFlyUHOvqFst03Y5LAJTz+fzlTN9Dme7nHLEmzW+iPwTKHLLKzJX7qLC3djCQwcHmEN
W4Nkk83QCuNKUpMZxi67Yl0RIrhWuvjUk/qlXf3xnkD0H6cq50uO3iMS1DkZxdg8W9I9x/rQ3v/3
1dhQIKa03Aony1uOq+EE7mAQ40k2MUI8dG5ba12c43+/FMnw3iVTelRThuDNWFZaIVAIDzay1dAr
6SMbh3ne1Y6RXYlkyq9o2k+T2ZzcqXwZqBWN2KfSe5XBvGlFFW9NWMzjpLMi1Lo+dWw7Qds3y1Pl
r97TCjmKSYLNCRmD9wSzZ+4zLCxcV82e9CnzLFZDPZkr6gKrcn6p5RB7Rdsg7HLBySVFDSU8FK9a
QSKwP7XjNyzToR5o163mAjaRGUxSwnv579/++4XSkeTCpvKiMIxuK1tt9SkN+H4Jj1v96mkJmAfN
H4it0+SXoq8nc2TE8ATZtnF8Y+9uYnMy6ADenZK7nK/++9+L2NWjWlJfmKFvuqbsmGSitS6JrNUl
MXIofK3S6eF1IQJGu3kuXLz2JBCPOyqzfWBFd7rGvCt0hYtzkk7TVXH7Oau8VG2lHWDCeMKQcuOq
5td1S0TP2hwx1Hln8DlEenpiPUoHyfSKFH63DpDf43SXJsO0U2Y7BGtTJvd1hrSv78noh3g6T3yE
F8NxaOwbSMhd6EU6U73XbxuHcockbogCKyEttpBi/+IWi5UWeylFy0V7AtKHUxm0GmguJ6/THSai
utbxbN1+6RNDx6OFfDLurG1JwO/Bqck2mTSwLUG4DalkZt1xMlhzADJnb72e0o9CxM/oEJp7c+Kk
szpQlCmd37uBJrP/riz4+UOZ8oKXlNsM0xWNo//9K+taFzS66xNi2ptc3k327nCx7heU9hfS+Iwd
hXaUa92uT8DycWc/tafaIm9zEIBJoVnP5v6/r1cfRnyyYNonXePcs5rlVQ7WM+YW+5ioWzT7MsiL
bQCv9goxNOr6c1k5O6q17ED0ClLvJsQWgVN5x8n29y3kv6QqW6GtCRpbXX2eiIiBySLfQUIAIciD
rNKrnMv7BDcqhqltixhdURVTolRrKbXTV7mRq3tHTDYCC3ejCCyZARLO0PIPs05CCuqKvNRZ7ZR9
Fv27hJBZlgo+azgg4VC+eXSUN960KkGW1WFTL5vSVe9oc47dsFFFei8UYqzl0wLgrRr7QH9Z6OGs
8DaT8571LPuIuD0hNlIem9G/G9Zxj1WCz3345UeMMsu682KKAQ/p8F6LT3MwHqAAOXDSjQC/xG11
8usPTCi4v8FMqMSL0zZyp2OZTccR04+cv+PL2u1J9t4KwWlT9Kzp6LMAhbv41UZNCxO58E6kdIIl
T/XOZUZbWT/ahaR2ZCQZDQIK/F+t7lPffvcmGuMuBhbwKDMYd736sbvl6FLLW+5IpGAGT7b5ioZv
1gPdTyPN8B+8f5PthRSV9NPLmr3o4gNr574vjuLm0SAps9R2yOTCjBBn8n7H9ehZP9VXSZpM3VxG
mpvlVGKwONI2Kc3h7DsUDfHx85i+BQb+0BRDH57pXBdjjFxriLJxiPzmaTWWKNXYVRGpEqPJsdvQ
wFuGlbbuhkljYi3D29QwYyxwqUbwJbVRaMRWfaELEmabXHJvRPWmNwSgEne+inbLgyPMOP7p9DrZ
mRFKEbhNt6XGPhzit1gYMEGoN3uW+FOac+7xo5vUmKxpdigIWEb1GHZlCVEHrEmg7Ca3gWYbKoew
rpQVVVl5fIDJ9UR/WcGZsT2UeZDXeZinIJ8OWruZoEJaH3znE6b6bGInNZVBsJ+CqlHepl0t1pA4
8jXgudwJHfaUQMtsAnHNXzx3tLrg3J63FXepZu6p/MJDo7wXY64PSyMfSs3YeHlGCAJ32MQjX/5K
bhakUHcgb1tqglnL6FqwsQqZh3H5XjKki35yT6DKRbT910SPncySl0WHaUkuCa0VBfZdmrawBO7p
vRRhy16ZqJ4mNhTnWbJNeEfrJf9weKbN6y8qsWfdSwk9Na8dWazoe74qxYOFLszCT4w7Po3NikmN
anLUSsHsknk8jXdodaJsth68AdtbhjXEnrcO9+wotTueD/W258FeUc/VdNqmxidkIQuYzDxqK7lF
yjLhFy8ePRUfUxfrOlVkbOBAujiol/TY1CLyKenOPRa0gUaruH6aneZAMXFQoteh3DyQAHQyubR0
oFKNFzl4WJ0iP/ZzHipFXINf+0fUheXMiYVI/Ig7YqdDQIB40pEHlw69cqI6cw2YwP/ov7F5CeZn
1Wh8HvMly5JzTvBln/p7VweattdHCzW560xc9RyR1c22o1v7pkwPNQ8Ya9rD6h3xmWxFVyHAWl4h
jUlOGOy9Q51rrh35j+Z8NcWz8ie6tYwHETEdBFlMtwRx+33SBZqd/tV9jOyKgpPSRUJX8JaNnNT2
BY0hYadixCC8T7Rig7sKE8cM3jT0BPG7x8Isn6ke24JJoGThIK8g5jWMeS0ZvAnflXnsLUscXD6I
ySmRWGitXel0MQuSu1sAzp5wiVUvnuJCvKsk2WVQWbrWQKOok7m4/wpdi7z5g674uqu+p7U4+CW3
pbFytijnj86FrSqnaNS0E7fgPRQnXS6/gEWo0sTObxsyDd6WVbMCP1Xbsat/pPkpSbY1lAUd1Nxn
mUeRbk+bdTxvLSP5BN0IE5OkK2kPirzFnphjmu+GkYorD7yu5STmss2IwfeBvpUfuUa3aShv8AFp
92rtzhNSCZcSGDy0oLyQLz0anHYh5tboN2laXcwadY7mbegf2Vd2tZl6IzKNkuZVMjQNuesJy1Y0
RvBY2aagOJzFUrTvdDTuuFUiq8nPmtvtfWhqrVkfkro9i7x66Sr1UCK14/Y/Z8J+IE0/6ox6q82C
IPIZTMu9K139t7DcncyfEsXsHKfANTiwYon3zj9JtexH03iVsqOrFUH0fI8KkazPv0n3d+4Mfdp7
u9mxd0KR5U8ICH12sEpyJo/YFg8WN1ErGoKlq7+OV4zcP6js5Imqhr+GsElOIYJNxvybKJc6wqgD
rFgZRzPxr6tAuJpmJXxtFJstN7FL62p86IAA8Z5GtWki8rt5+LSP0S04FaEHRptBmCZXr1PH5Tcp
SxCY7/Yxj4tXh+JU4K6dENlOmMMxvtWOZgAAJSHpJbX1IG3UDKDdIgi7bbIfKzXPa9sTBn1XJk7o
paTYesWzb5L1PcpDJVtMntq5NugxyDtAVRlv647zyZTOkcP30fULjDJI5g261xL1yy54XIS+bTTv
VendF1pBWcNbxFs91v6k6M9N021syj/txXkcpjyy13lfmPNWJ8dxSZu73tNAMTz96A9tWC3/bINY
6/hvMTFGqWKXlf5FZsMuG+zt5Lb3Tuo/NXm9rdFLDvjq5pjiUmJdG2Mfo+4NClWiXCBKli7CtnVf
9IWEm/qudAA9SJh1V+KBtfxsYCCZqAgj7uY6awnSvnkz+tw0/kgqc28sT9NKMJhFKUU9WfdthuN4
9FMmiXiTlxWV1SM7UGPMewOOZyf6UzI2FKpmDLQlTBvpdHcpCGWvrbzcMnT8JYqbaUcx4ibO3cCS
xN4OSG+bb4qmDiBpGxuvARYrw163jT0YAd71rT3pB/qNb0udDMnQuSS5GxrFt8P2Pso4ahr/2Bgv
GSmhMYkcXVJt2tJ9S5k/K+6gjidKM75WBqNNoh86Ldsmbbr1bX3b9x0+hgJaWt07lDbPKGioi99L
zX1EMIxIOkPJS6VdO4UduLBB04Amq8/B9pE/a/lfZ8U8aP391OCVkhfdpm5Zgmil9XFQ14Jo396l
dE6i/Ul44BE8hMQqJSxCDdlFH5Mny0LXwvN87AdqOwvvt8gZQwQoWVD6EhQTzYaV63+z27wkq51t
xo4ChB65SrR2Ex1OfMor/Bf8mouubMRlcc286riMVDL1VZikTEjx0BS7IaEVXbMjIt6QMNkmQ2gK
JY33IoBcTC+YfU/l2t6VcftPYgMgxaC+l1r22Mw1JZeF+ZqgRhgryjtbA7nVAuxbUT1FJHUSEjpw
tCb+BWXPv9qqn0pU28EEo5fM2sFL52ZjtoSs44cGkuKFLAW7RAbtbbn9Le7mz+m8O3fU/9Be1WRr
CJKd5oLTi+gK3TiJARFDrb/TyPISd9W7PntPhMlXQiHc4nqZNQ6ogayiaF6QadX2fV5QobbW+Uxg
DWXlyBbDumkz1PHg9EMdJJ38h5Y8CV974K+b5uufcCTVOBndr8iUM4FThwoE1DsL+C9VzKFul7Sn
jSyeqZGG3LX2Qly842kQej3WncLdVRiNYPkFcOaibZBIU5wiJrxKZbdx0Jsa9O7i2ar5PhQIGV33
jVOZayqVkWFizdVpVNOKxNnYPmUEzvDXoG4AI2EAugU4HKHiZmPaNiK20SQrBt2pe3eKF1dpqKQW
VN0lz6MpJUjCnXQz1GitsBfvzU+khmCwWwLRnZdGUABr0r84MH0h4ZAcPTE8nA6flS/zBg9nHmxo
E9/5FW2V4KpOmEJ1RDKeI7OQrzcq2aRPL4IR/phBwXeI498L/rLm9hqMhBKqiU3ZnvLfLKU9U65q
3GVnCHWN/qP8swJ+oUjyMLtMustqf+lLdzD17v4/Ii5DZNestkCMDIefffamVUVImdkgJvG6dMul
7IhfzJyMScPJ02im/UaRl2hUthmu2vBdo82PrX/OfPKG7EXGyf1//w8Y44LappOV3Do/yq8xma7t
spzr3GIzBKrLEo+zS7tJHQSanazz3rW42/YA9cSMcwTq9l8zyg+OOYJK5gPCDUas2D7hc3HBZNWu
M6f32UgWMFvx7GL24bcXD8LKehlnWjMGg8bqVFiMbpqzr+s5jBmSQgvQLqTb5acykucbXkdquLC2
GWTtOHT/2smm0gAB+KFAMUXBGuZ+yoSqZ30mQkHP2k1fez96zK5b+A+Gpr8V7ozZGNtFqAGwqaE8
uiPWHaKEykBAizpoDCZdDUHWuPcL6SN4Gq+tovV78umVxOMHx3rJSQXdZB03dgNe0oLzDnl5sIgF
mJ3lTavoai9mgjE7PSXFor5NIrf4cyqLSFcLSr36VUvcs4TPf7Xz3RhEn5NCPEadOfxzrS1t95jw
xJ5Gn5cig9+F1PmUiJ1RCiDq1amcp8WYp4Brfi+FCy473OU1mgRfK5NjQV8LpCbFlNxpebORVEzX
CEAQiPhBYa14LBBn6Ure1Wb1CPnUBplpfSa0Wcz0KIWKKtnA1iybAMaIDus4jDkASnB8UhOZ9Uw6
GvP6Vy+aKeAJjMEVV3DQ4r2DPiF6aDnWpd2eFggLz9RIiRQ9eYtJHS1CYEQeKSqTdjRxi1HsEMiG
yiFQFxZxm8d6ZdKQZrRvjc/wZsYUUGEuogt2+Spt+wXeHPeQ+mEOmcP1u4MLZushj4DQoW9d/9VT
BVuurya1RXYZ6K23n4p04YVhvWktVvW2/vIq53XAu0ywmdqbC5MFsk8yWFbzfrRQa5XPbtdvisfM
xn7XWhwxIi05GJ/rPP1Q2fjqW4+q54nplO9SJuhDlMICbOeMU1VJ/FmPIGlgxM5oxNBsMJG+3ZVr
/tYO4qhl4OzgynjGoec7Vz9TCOGCI5r3ze2/ypShMZd2UOGMH1MYYb36sh3299xM+42fcyaTHROA
bCG5TOuHMbZv/ql7AaArczaaxpKPuJbTdLqbPDdqh+K0zghcEQFo9vw5462c/PEypN4x1tuD7aEq
cK0He0g2pObuM6168/W2RrJP29eM44O0pnz6Mga8MKq+ebYvKYm1lDPY3LbmEK3Co7RLJ9+txGxr
t+NnVmaXyoAM6dQnp+S0oQTiWsUOOkcLkZLPCqvij9R36dlC5xYOrs21S81Jk3p7p7UeZLVwg2vW
e8fZNyw/k6d92ONymNRjU2qXmWKXIXee0lL7lmjKNPtFGQAQpviJMQlMjtq6MXR8jPp6nkE82w5m
tsPfwAxhzi+ZoADaW89GvF7xU51TjInBrHONeDkfdbMO+/7W0aOjKNZyFtWqsfaTO/MVt3vPQ31m
7Z4IYZvwEI1Lo/M0BlV3MuuKq+VbFvZVeihsseNPdA0Wh6qwjChDsRi22Y+Twcwn6zhFzTy8OnV/
r/v0mnlO/U6H4ptKL8TsX0umRHwXmsm14pYz98FybSsTj36W/LPoIIMQENjIJmdHWiKWJaE9iQIC
mfQ8INP+nbUHVZlJFfd0K2eKi8NQZyMKqhhaqbvTS/GS9eP77Z9MuK9aO4IpgZ7ZzpPj19txFKRx
D5vYTr9nU31WVY6szpRbV0NDMtFNbOQVfUzT2S+LP43nflfWHHnxGM0VK8Z/P0NSYtWsh8cEMWVB
6Is1XybFMyq+vc8sSU9JR7zuoO69Sb9QtXZYEtrQ0/K7Y2DQZ/MhNtC+DsOmS5lUpJiotKq9NUAz
T4IKz05AsjqbnrWy/jH5ZPHW23G8gmFhKOeh9WRlw71p3hpDb9e0Z1Mr41TjcdAr+IHaCm2DBcfU
9177mA1aHBJP8wsBcfS7aq8hvfGS/Opk7Q/zBjDS+ne7yXsGr0J/NzsGpEXhmq4ytqvie1LJZfLE
j8ozGdUDveJyZE9EKND2u5mVi8GJxjPPArAuh/uG6y1rq28xMnLFxSMhettxAMwS67mOaVcu6lPd
vWerGEMMUOhs8vSZqlCkaNbP7TXqlfHPz+KvKs4PxC3+uIaJ/YllZDY6jaAmgVWGmuXSHCORekQq
JXOgmhTxK7MrB7H857mbzCYTgo/Liuf33nKOfKC0LTgHUyVVmI3UAo/URypTj7jFdyi6jyvVL3Vy
g+Wsnia9ytyu4FyWLvng04KFOLE+e4syuwa7jDJGiuFd/2LfLmk6aJjUDRTi8jJ7BKQDgScl5eeV
hgnBpCs4GGyb3c2+n2X3J3CT4ao13o0Z7oyAVWqLKUvXGqgTy6SSjN9CvQAQWNG07BZ/s43pQeAP
DodORZi8ly1yqpm+Lu+kEM/C0Z0Nh5T8PMbPa9qPZgp2rPTJQc/A51MYcUZWy0A5YHpVuGuaEe2b
VpFw0sa88413a5pziE2Zb2EpjXeOFVmCUgdea4jYZvCC2Ubi4+p+4Ld8ClRuhk03okM0bq3F86JF
i2LlmKf4u7NmKury70wQHlZXpBLPNgnCqw/zYbUrxWr4XEKaBF0qfbseK7qbHOSBBcff+I0/bc36
VNk9ER3GJenlg512X0ai4rBAxRcln7jIrSC27KDTbAQEE7qHiXaZvtSJW2FE8dziOym1x3rkKKpA
mZG0kbVmAVvfu1mjoqG3qrBbQ3A5hyTY7K708odpJNYyt1ugLutZFp6+G7OJ4h99vUVrsF4ts3oZ
XYuSVQKFNi4U88m8uSBszTnUNDofx1L3dkmp7tK1sXdpy8PEFWQPtFa8bcD7aPY6YG1gQSp0QH/o
QOSHQ7azERLr+kg3cvu5yJszQTEf+A1/E0XBh7nP6DEfcya7ZAI6+aR55lv5luJJwp8Ry564FGPT
Dgx1Vuo+eiLWQ52uy5CAKdzYM6ENC66nWaEuB+ycDYfUbyf5zSFYA6/GcZ2A6+n+fGf7kNkmLIfP
n5VO/xXPLG4tQltGrDJ2f4X3DsXPi3slH4Y2Xl1loVZau9KseryVdMq4Vvnp9PErOlwsvMm6y1jQ
dwuViEAJHiq3pkO9l96bPvqDcWCzajw0E7B3zRXkytiM/fI7VKSppnDPOmgvb2sRqsabgkK0Z7vV
Zl5a/ofW7dhW1Z6YKlpz8WwEFVWZQz9vlnlCQU9QSGA02Z9e4tNoqxdzsWliT9jFrbbexOtdHhva
btCWY1/rCLfk8prckpdmeVQjg0+VsnRpfXNFV4qsDZdZy4VIxNBE0hLGO0X+oJ/fAhaYq/E2Ojtp
yENisHhpts/bzSpa4clJSXNJoVIRhzNSVZW+GWtcR6qK9751q/kp3iYE+3hHxJsDf2yRb+AnmRaZ
C0EzNdkB0IOoXKyZLcUap8CIWYr6KbLxArizc6ia+AwqdBHotJuVeokHR1GFNZTya4iXW/niyTHT
banD55s9LcLLJja9c3uz/vCXC3VDEcDd7PEmd3WGlMcJoJLeDVuHJ6IpOSrb+UhEnqbuU9X3gS1J
c0aBBk1ynCe3QwuGrSelqjIXzju2+m8vG/4YDz/IqPvGT0DF1UQiCrRFBj2mFsmPr/9z+dnCOCmO
44jYr1obzPVAbbqBx6hEteiOpNrYmD4n5B8kAzy0qE7DYQ1vgrPov9/NhPgBVLuVNt0lAwxYl0Cw
lyRYo4p0Iofg0VWfjk6S4cZCkLneHk6Vm3AsiRe0o996beRRQryY0+VfHs1SAHAfRdHtRVudY23d
6Fr3jKBsZzEnqrm/tKYZrXJ9y+X4ZnVtlLE94mVlN2fdRsc8P3VUMkXVTLaayI8lICK3wfTpJuku
xjVgWIBK44Tttk6twIOlD1WZ4jDCZxSwNvgJZl3nqawyJ7DdCE8oFcIt7uSaW0X03ZOxTvioVsKJ
PLsCNZke+n5HCvfKHy8OtZJPsipfLANxonZ7AycTRTvPXzIKqIuS2VdBAVHQo+nEaZk/rlXxOAzG
a2yte89uH1bRaAGlbo3UuYCNHmNUjQ8C9t6Z+JZCH14X58dQo0/FsPvcNymCnAK+xfI1UirMU8w9
F5O8HIOpjv14VlV239Qzj9VkuQxElfXFE7HGKT9ace2n8dgO8QmwCOXCqy9TxgO8NnbmvtrTZ7Nm
96ZTnzSrfW6q6mwkWLibcatNK2/GRHqT66ovyxw/yfZh98uBYjrN3yweaJHmZSts4/DQ6zNEOUMt
uR7ujU3TWu+BKYJ7fEjx8RZRqtr71TKGMMn1VxqqPd8WERa3gaQRpuMsZoidLyuzb6B9WuRKQvwN
JRA53bUz0n7ubKexmcPm+CP3SHMWj3Q288hdfdp1CSoIvI/KAovPM1KwEsXdli3g4FzcN4qtzQIb
fSzcHuhcH1/zmmO6ms8tWRnH1ncfser8iba5DN7yQxwNPm/3Oe+h56BzUMeO5t5N0VlbS55hUnG/
SNh6yZXiOLx9mrYwyVVo5StptnAqHACBxwkHyD3h4nGbZ9zZn+OYDIcmQ4kTE2FM6u66yeMNsfHe
BoNnHJARtO+bnJpws98K6rhp6jkZJojSOrAjlahU23PB7Z8TURWQEDzTdQp85W69JL6bNe04uZSQ
r65472o80AbUZPop+/6eMVgGCMq4mDPvaExQeDy5eTQ6O8MuX5wcXeCUPxAqQxhd8/BWVZpgd23w
xt26JiuXPSzBoegP6l3qVrcxBpMCxa4tt8myfqJ4fi6rsofIN35KDwqRvHg+dcEbM9UMFZ6zUw1h
TZOVbuq4eyUIBl0brr1ThSUE9a524L7bUfnKPZDkQ6B4dGECAx9e58AxnR9sqhsL2Ev41d7HclSb
OtKA5av1AGmdim7ym4V2MJsHM1ujVjpoElLjJbcyxhaZvANWfXHD7rSZdj28vgrQ6lBTonGwhHob
nTzfzyk92Y7TUnDpnpLJI+52QKQ/KEgWkdcIpoETsawHizTxcVfGxxp7b611dlIYaTEWoB6t9uSN
BUa7nPGhOfbL8uA11BH6PrnFKn3EsHdDkOPntdv6q/izmwnHhc2nVq7NrtO6kzt6b0ZFlCSX0FSD
PnU69wZKl2OtvEvhekGpKpO8Z3QmZcsRoVFTR6IdpK9ZXLQi2y51tVlJSmJ37R/dBdu1zWPIjRYE
71ThubvJeykSScC4h6xiaPQvA0FTJhsmi2T6a0c38m4xSok+vXjGeJmmPnQVf4vtJzQHu7oMDOfM
qQrs1VGU53h4XDrRvuM8Ye431KMqnZDk6XrTxMnbPBZX38hOiLFOa87UlVLrKIwKvyupXKHLNYNk
FJAxuSyNwRKZA6GURvGjlIkNGg8A1LaToMUkDMAYlid3dW6Vsnddkz5OXokrsH9t8XqFmKa4rmtJ
w7EDjOkP1Gx6n9qyaZE/B3ipnKnjHeg4GAdXx/fnovd+zUUR+Y5/Zgo/J7ncr0NKhWuBn6UgWMrQ
QMrxF1GaoaFl02Pmiv++jSjeFimecSUwszv1ZU2MvxHOIkyX8hNsgyCm6W7pzJHxHo9NNrWvsWee
UOU5FS5dYxa8C6W4uolA9ArgMckT+XBkxgFmM3EO5xRAMMishPzE7OjaywkfeRYqiamgEBryvJxU
n+QtrXsvUOVxKib8Tu0bhOD90mnfaN7YSlAl+W9UHwap71+RWX1NvfvToCdafetf8pEZLNPaAu7W
6rhPTYPEvHnnKPku0J4Sx8h14FKHRoDaNy1YAYLx7OQUk7dBJx6H5DUZ+1KrcyYpZCtJlOdvsuXK
zAz/OXEaRqphZ/c8XxsD6klY4z9Vea+tYzLwZDTpDr2zLRR6UIk9Y+z7bx+aXhutqLfax1HNvxAi
F52AGIJ89ppooDjMBnK63dvGfM0lNZ3abQmwFvektwyQI4GleNnmK4SaxhaGSwzNTovApbBlETr1
Bz3S29lvebYuuMG1XZXiVPGcnvchb3nIaM2OmGtmY3Aka/AufaHvMNvmAcGFxaYWY3bsILMnNqq9
njRPTluYzOVFiSSIfCoybmG7lzwylNEHrQ48iMAw4rVfq6pGKdg1V7Oo7+IkhkYmaCdXpMHGhRYB
w5LzKyt63r99F2VW3tAWQWp7yhBcXxrpE06R2Ddhi3NXS04VruKGIYz6pGLp0u1an22/+Zwbyswz
nWl9FcQ0U8MXViTchj7McNl3xmaRHKpySP45I/psAmFvhcsPY+uwbyZoC/HeQ0vbHqa4njG+kFdd
8wjcaM2bVV4L5ivXGIeFwQbDfUcnJwnJSvGIrSUPJsNinK0Hs4Yecr9b17pkjn3XtfyYiea0O0Pp
Pxinb6eMkkyTJJDQREDNWjQoEEWCzRgQhXXUs+zVJvYRVtngxyy43jT02EFsOiE77L7Up19OfhI1
kkchfKKGqClVrIvJWshjosFpJyBeuGjolWbsXrn5CSBCAzyKC6zMnkOixvgRmAnsNTqbhlE4bu/n
qte2TuKWlHfO5Vbvnf4yUKwQjEiptiIfd3XmJdE8jDIqZxLMqDGayBofMhp80YT3dPpuhF0PZAZ6
a9QRHldgGTz0Zlh2OTIQkT5nviU3eaVHlc27Hms6KhzZorT2hA9UPseoD9Z+UwOi+RXZCwxbGgke
LngiqBeqn+65YOM/8XDZpnbxpFEPsRPkKKMRGbXH3o7JrhMZaBNWLat5NgG0TllLp+RaUb0rKfxl
EHPIhne5FjK37tj6rG+pJrXxTKthGZTpxkqhpvU4p4I4qL3pkQHe35iJ/a+r1mpTqQR/SCquRmot
+6HnNsCYQuXDOCKHtxoUdsXKfuMlJMpRqUztdd9PoAsxwx3U3LHxSu2Oh3sTLv5CZtptt4uXe6uC
Xs4hdY7MA83GHuheIJV/dsvsWVkAGMjg7YggGxElQ+IGpVBQq4KoMkM7MFoFMyk8gdsP1RtSxRFo
lZQolVoI/4YU7cuybqb0Y0ZqfpSCNgTm7TB3m2QT++t6Qn8NiiELNg7f/ErNWoS2tXxkBY1J4E7z
JtUXrC1LfXK0aBBduquKkUs4oW6diL6cXKy0eMEhB8NhymSHIn48zx4RFUgT43wzNGQoEejBHjFg
7IGg7R6c0l6D5tZr3GJxPmg9ia8tZOGL165b5Rp32lqUf5xMW3J1rC+KvEnKrdrpElfyJ+tIVTdS
/rRh1ADaxgzX4yfm/79E7lPiCyJhkHCqS0n6+rVoH6ykW96T1nv3zY9+/msJIT3/P9FUtu/49TV8
vs+W0NGK8zQ+qzYtD+S+AinL2ts07pCdLOBWJAcZVSFx3b4abvmYpEqEHd8rFE2r3f/3Czr64pBK
0sew3wbIw50XqKNmQz5Wd4H+BqRrbS6Fej1W5PWe1WrZDwY+ZMKm5Luer59avzpnNy+QExZiDnH8
muf/fllzN0cqW2+r2Hpa+iJ0SV9BZ9aub/3KnjhVbvWsATc4rTd++Q8Itbuf/jYw2vGA7ddbF4Kh
JDFdU/w7ueI+xjfxOE7+gWjd5a6Lib2q+ncGMgT6t54HrXPj/X9fStNod0T3ch6Oq3XQBQ8Zw6S9
hkl9cLe53bf7xSkE8Kh90RfZHmqnmS8qLvKwGsaGgG+q22LLP6AaQreKveVjkCefTEf3thbAVVP/
bOneufaI/3R5HAAZMoVPwqz2OZk6gd2a6oT22OZ0qz76lugaAknGO7Faj75la5ekwgRXz7O8iH66
hTEmAs7B0y9+HROPYMbvaUwKipSFHjW5av7H2XntRq5k2/aLCJCMYJB8VXqfKVuqF0Lb0XvPr7+D
WX3v6S0dlICLjk4o1YVWGjLMWnOOuUxDzsh14PjPhTc8lVOdfcw5BIvOwZRkVvl01onq2FM17eh/
Bc4BtwSCVwKOH0h6Afmr2VcZpeUtKaZnQymoBS2rNR4Gg4WrGqKVBZlznZvIbgYtQGo3wA7JTcoQ
rUjY70X2GlFVfoncqNu4WgT5zKFE7pape4Hi7V5omWBfzVE2uY3tbkCIPeayqdHLOSgyi6FcxpVA
Z4Z8fYVzIKchPsTEH/nyz1bL07MwveTc/7+f/LR2d2w6fv1eCMIaMsUUSRZ9ckhSLN1CT+q3nppm
bDTRXy7d4a5ZICtwDjFIGGJ02fk6omq3k0JeAgY3ecwRP6z6siG4xJtC4BuB3Liq3YyqolgIlmaM
gmHH0Ye7kcIAKz8itpk32gPTeTEClrWBNnkamG+Oh6A0pHvN6ZNI8TptrphWih13vY4Y5rn0mvwq
64KC08wJ9qPnwbdt/lII3DjnzRRuftMrYKPSGtCa5gX/pkYXAZJ2pXGKOqUNVVp3oNYqhUc/u/f2
yWyTGsJzFNf87yD6z0MbJgtvGMa1XXOm7EHI+Fq0j1hoDpb7UQYDgO7GCp89qoQSCQrdqj5bei0c
fTzvlpEzp6vBW7vQlqgXGdkFAvgqqPR2PeiJfcIDHC6EMeFzi1PYrjAgCGOYf4yV+jvwkwMOxHFr
i7R/dQaoVMUoR5DHU/9qWdo7aFgYd2MX7qCUVUuH88DLmI8zYa55c3tDW5WImjdO7KVvCChVLJEz
6oNcCKuyHsoINkssXRwmprstXHGzZruLmeTZxu84fdRuNy4qmhFYEkYYGb2/ivjVoatBHEYj/Mao
08aj7dHFMbxxSU/I35sl7fU+aXaNKKP1/euJhz9TMQRXM0yvde7VZzPRyH7ylf4kmDSWWhXn1wAm
v40kDQRaie8DntPIpnRL596fjqMssk2vmUjFh1cX49NT1tJG8fEmbwdJJcXW4mFJAR/TYO9dSE3t
iIbQXPR3DuiGPiFd0LfQXbVaejOr/jCgeOY4ktET9OwTQYAPQ/jiw497HNEqgVU2P9gXaS9GyOuz
jWoX6bq2GWTi8PVwnPHGn2WxBJNp0CH/vwZQXXGZWY5zqIPZm1mYT7qNnGWq6y2AJ7yjrVKbgSL9
TrgoD9GOEULd4/tFb+QCkd6O/vTi4jnf6IowE+oG3bqK2X8X2DISh6x0i1CuSdbhScnsh9fF4ska
YyxmGk5XzzXTY+kU2XEY1lNBnkcHgLe5mC8cC+vkOCkxbHytc/eZI11c6FkDiaEfrpZX4KlQClYf
R2REkcvKq5lb5mNshSDr1mPeQP4xZnSosqXplwhIkQIFA+sacSQrS6fU4NGlRlIz5ue4NJ/Q18eb
u+mpyFDrSJea1ez37Rq7vgSguEiKoZiGWSQQY7XpavATjWvMrlJamc1ko8SXXAJ5QuKVSxq8hZ+Z
rqq6zmTPtTI6PtyGGsCcHgJuK4hYeoq9qSbrCFfF5nBd0oue3UiqjS9ZHtnbYaQiPrVsP2VS7aDw
VUBIKwoYKJH1ra3malqKWqgrO4uedpyv+pmxYHIYWyjbcPf3p6iYiA/2u5tlFcPRTsvulOl5cKQA
uUDk6fl68zZ21njyi3L+1Dz9iD0nWZdmjvqBIJCl2SCB0TKaN3IMehzFfMM4fbtNErTdAZfECqhP
8JrnEGRSH2ZOGwr/1Ry0f7gQeaGzTML3k/4Ilktfj9T2bh6SR/BGo/FKiuKuHPWNN6DgrhI7fhrC
S6/nIL8TG3kmVczymKou20AC5dRQg4EDsQ/BEyzio+El/one9VPtc1mZ8TAeqan0u4SNDmJFQR1j
5k1x4Fk7lmAm6sG8TlL4a7dN4kWDkhdcc5u+6q2FDLpv1qKyKCsZJARhDdfWdKwv3mzqolQn1rRL
/7kzltqy3lYUonQriN8cIq+0YRrJ1li2hubjCxmCNZPbMSxm7HQ58Po4JeWt9wJm3n6EV2yRuvLU
6yxhqVmYj50aLwUwOpYoqtltDpXMcdc6kWzLTsd2WdZcE1EOOK9qPszKzi+aaLZTwMfVTX/4OkhB
5eDL70ahdmHrb6r5Jg9GJ6TAVttbCTH4mjo7gK+HkT7VuYSby1FUk3twYo9JwX5I6zlaWh3l8CRu
+ufMFaCTwo+p1us3BJXoPFsAbKmN0ydXKMXC4ZBjO0bwkjSbrqGkIIc170uc7mwafMQeyy5K/MyW
+O6MMDjdfwolXx5lDhUV4Usjw+ygUwxZIilJf7L/f6OgdBzp9DWjhMNnlQjeOiq1TLV+DNngwdGm
eD9A8Xhqs9rmSk8oyqK3bjLorRRuzmVSVSwPowvrBvKzP8jm3BaOeR4kSG/PnY1q5BQ8BUzqU1vR
gbDAUTUUaR8UeWuPqh5xrGQtCKE6bWGKGxghIi/9IMPimHofPZXu3G2gl9h+RsThrI4JA5S4/SHS
LP4Ap1xnfkD6m0CJ6BQGEJ6CFSFrbppIZcIGtbeT/OPXfDpPqo2fD7uMGfmhDOG9WbgjV63tqCfc
G1AiRPiaWppFc0JsJU28pRqlvx/dKAJ+6JxbEedHwmEQmyBEoUpLjns8S1nc/G8vdq2NmDpn6XQ1
EFWDjD0CwJ4zqvWQ/gVbX6gGyIP7+Hh/MKSHeXt0aCSrrDsW3kipjKbn+1TQs6paQ5yNAnkUrpr3
sbX09xEZ3cJGw5tUBVzf6L4gRtamR9h3TQKb4EWnr3+AF3wNxyj6kE6wUYSSzYqnRweeAbGCyMKh
vj7dn02zO3II8+f7MxjUQOPrl6Kq+oeqqkuO0llKn7Kg2xhk5XMbZUzGNn6xgJrMzW4UTcIZMaW5
857JT4xTKokCYgcVo6ZLHbRZxaGTnflSUV2WVE6PLkFspz6K9VOZKGeBmqJZUlaKaeYn8bMV6Nc2
dOTfpB8uOchi/ry5Shs/opbyKmWdNaIb/Ljl4NGXrSo+hPkhQxJxGBDuY6mqkIeb1eH+E7hLNgnh
ALyW3xMHkot3BdXuH5R7mjT/wbzzJw1Q78qy5e29wPFOmdG8AdDTZ1KUdxr6oKGxm1srsGjRBZiB
vZv6+nmcnzkIAR5cScCRPqOW9Hj6izJg/mqZ4+yUCNQ2ssP4LSlAGQE6Kc+yCV6AXHL41CC2D5q0
fzhj/MK2GjsXspRQ6tptNHSaBhGaxdSVvAz6AR6EtVSrvYMTJO1j0Hd/WLOoOZSVhZYx1g/3h3j+
SZOzRAjp9Eq4DczliVaFbdbW1sp08VIlWrgcJ93a3nn7WlREyxSB+zaJyKwch3LnQdykc+hyA6Wp
tcUnYhzvBwijob8UFyXpRu5UKZZpO3loRj06is4aHkfwIXqDo7FOwVLpYXOLkybeRk4UbXTPQHI4
5B+ZhUh0hNhxc0LrracZ+GAMlnwfxmQZNyHUEy839qUpuiWBj9b7YGQI0vr2ZoyGde64DmhpON1c
cGvXmDn8i1uP/ilS3UKnF3i5P6QO538VuZQ8O+3v2HbJTM2M9ga1rlw2jnHhCjyyUR3PekkoOV5+
+w9Spfh/oE4Xx9Af71vTrLGBPxC5opE0Zmm6uUdHks70fyr96fhut9U3aSJfY5uEsJVukOhgWTza
n9JjVZ91SRtX7Fk9o9mORdpd3fkyaIfmsdOT5lFrvXajhc7OT8yf8Nm3dp105N5l8YF2+i2ZD3ok
Uhs0xPja/udprucdB/jir6zY26UrP4q+dJeWGtVBVrF7SR16n3CLrd2Q0d1v3CLGCOLHp/tPeuuy
+Q4tblFRdnttijheZNHR5ez3yAbzz4pFdRPmrbuEcAHE0GifPfT1wK8y5+rZMMUCKIuLVHuJ0VOm
zN5aVvfewpGHpgnFS4cGbWXSzTOYIU5ZVIhlMkTO8veZGV9yE4UUhm1IdpsS6oc+Jxb/V05oX01e
EFnADKANOltLtnvXNf6hIKBh+8DR+Pu/Zn4Oh5JC2kInh5n9McGZ+qf4uhbrMAcIMmIz/CR/wq9/
sJy4+TMvsTCFkO8fx94NNoFsfhYNAmRLwLwcu1VVErRFV8J3rhNt3X1RGmIXyuTPIk7QKPiJu4ss
EnZMt7RuxTTE807jm9TPe3Z7nox+ns2J3kTvCdt2LFtBgTGFratPYXV9lPY2rYFu4TbGsefD2XNy
DsipvbIpBryTuILTPd+X0NZ8dgKqa/E25nl7GunhTRGLXDoQ/ZlCLsBRUGlrqSxjxancQ+RyHRPd
evdUWS4LAo1WZRLggpNdvJMg+fxgCDd2UP6j1/RCLETCi77RzEXqaVRQa9aeXMmJQgJxrVFZHzTy
MMn+rV0UWeIoTdt7VaJaJUQAhim1X0GBZsUucu32Xk/BFZ9lW8775AKKc4HllTOCbq3TWvdom0Qn
aRAKFwT6KTTHYt1HcF6rHL+m7iaEJZQdxnwD6/zvrxaU2Z+yxKSghExH3LGk0HXjc9p4bIA6MgRG
D0H+qOCB0pPvUippw/WASw9nKlvUFhbexQQSt9Wbkf0J1qQ0c2qUgNmSylP5aJOmtfGKkl5jQmuw
KzmT1iUTXzGM3bUBbY4aBMGln0xvlR1NDxkxAss2o8ECNlft2do2JyptzrNvRFSYUZMqgMOYp/NL
2zTZzqqqcIOy0H2p6+IJXFX7Z4J+0qQ4Fp/rKTJ+oIIOMVyWyR8mIjoTtEpnzVUEr9ZO40iZwQnM
Q02+G4HMpAe7OM1WBtzhKxbAi9n44oGyC8fq2tMfI8MyLgOai6JaBk4NazDXD4CXIbmavrZ3pkLb
d2L0oeJQTux7h9aX5rh7pbX6Lu3DHjdBOjfIyOtahbWYlhAfqke8d9VywiAhPN0AZZ4256QxUcGE
BqoGTK1JfjX1+hg4YfFitJ7x2FRqQbnP2XUCvRCmiws9u/BFlFq5M80goYK3p54zbMjMYf8TiH4L
KUSuep/2hKvpBes+JkCfOeOJdECkFHogyR7gJ+RJ7YWV2HngELHVHCc7gFNrvkkslXMi6b/uaSWE
NAzFxEdMn/wcG1sIYbQIziFIp/ozbGLjfuBb1XC9OGDg2G37aisA4WIMJA06Bmn70HBEW0Vt6S1a
4dvnXLNOIcy6cEx/+BNCcGf6AKUxzllBoZ1uB+zrx7HRljBz6EMQDJM1uncZSCZJddketfBNGJ57
xWEv2tLlA9NnqzwkrUCG5s86Alhh76Hi/NAsaN6d41J8gRRP+5iI3t/fcdaXG07ZNo1TXTCzmqA2
Pi0HbC/GVIagIEhSDGl+BP0hJDXmoRv9dlWDk9+xxYpOjqd2ntMHt6GTyDgr+5HVX1/eMaTFnIqB
myuELwZzi0iNaOH0JPuEMxsycznH5g3S1wVIoHCl9Dw+TRYyvwYtm70y4yra9YPxhwzMGlusX4PZ
XaAUJxOMILEhZZnEMr0v6qnclbQS6UbY9WYcPZh8lW4SeovLyg0ILVZ6AM7Z6W6utSgg5/8Q3ZZS
iv6m1WPBN4LGh8J/+01Cq/ya0Er8MLwDR1omEcxijqH8rxXV6mpcTU6WLVQUikVgQ9/TjRS2SlAH
1zDjwupZjwF79Xi0tLh9ojAUkRXWZY9TO5kPo1+MW1frwltvIm0x6CBtlRsjr6oi21koGH3rkWye
tcz7/GCaMcfJrotenKqK1rrjToeuw7jilkZu4HE1gnXuc0DJ9CH8gdjPXfVeZsKTcZ2l4SECvk9B
VSnzLRX1j/uzPjJdQjBISk3tmctY6cYWCCAan9Tybj7OzW9m+q/7AgWyxqX3yuKKisn6tMkbtLwM
K6Mi8VhLNq5l5U9GFIQXOaHmrQPqQpGotnIY9UOQlu+FJU4dF+gPrR2O3tT+aNvxWKlBXmL2cUur
K0mYMCXnM8A/7LJG4j7IZ6r7vzFAOT9/f8+Ir3MIXRXmD+kqAXTF/LSniVzq+Jz5UOgDlqXn9NLm
DcoDk8P3/WmWF1sr9Ntr6fZw+TXHWmngYXaqSNVKsdRssw47cgJH7icyXFnph7rMMbcku8Tu1dm3
4v7iTwdmRJT3nDCZq/JrH44+WolqRbYh8gtk9zvi17u3SLcpYYlvviDjy8ZNYSM1HXY/li0d6cxX
/X9d1Z2nVFbEgvpFIadNECf9ToXqx2jl71zYv+5tW46PYd4NS4kZ7uArb9iTxUbn2uCi/P2Hbs0f
6r8nbsdQkn0YL0WRrP3p9Shg5+jqRnTYLVwnqnfOGnjY41j2wFOCJDiPpOucM1J9fj1YftWDxkBn
MmAdpHtN/EWA7N6+mEJUb1xe3b6kcIjvjaehsBCkTS4wgUPjSwBtRDmtVZTZzxMIkQID9ZOeQEId
PK08K814r7zGemyAjj6UbpVc3JtFu+pNaHW+VqZpoHKYmmXdcLvT+CLRw0/RO7jPcOr6c5hn4ybR
3sqky3c+JLBFLGrFfqJoF0XmNGAnNHWLSV7xw4YAM45k30xa1rx3/ffHKaSpO7aldAI3HP3Tx6kX
MU0VTi5MG8CffemOe63v8KZKW1v0fv/DNZAnekHbMyeDNRVoyM9YJA4KZv/RZondlkbb0y/t3oLE
H9FW6/KMdSNa6gQXgp81/27wjUEgBog0LK2A5d1iHn7u1F4X6hUjnwYqhRNHqBsv0ZIWlrEG/6iB
+L56Ezi9KClukc4mTzNwKZeBnXxgTocmGBOrU8b2ox++Y5BmYXLdEBSDEZ1jGewHXWb/REbrLDWk
DuffX4b3Pf/nz00Ikz2q7tp8bJ/mLQqUkeF5cY71EC0W+9Kaq8/Pf5b1nHw4l36sPvV2iaEfTPb3
Jwps+/yjJ9gjRjUZMZ1Dq6L/5GQvbNT+zqP3iOKFGVivyOjMRd+ts5aA57ExnAd6ZbAQbM9dFKxA
S4eUuL3qcVDW+jjxgTE1j7Dlpdu+W1WN/yYnr2/syLA0eIEUUH6Gao4gwjCchJSQqobtLai71Wh0
4Fs6gIQeFWNUGSLduKFrbjyDuO28UX/kkWiPhpkshVT9VtdV9kqp6arFRnH1hAFTMzvqXOyPbRee
C0q2i99/zv9LsjweMmUS4IyiFrDVp0U1RuCuy94nu1kPu+PQ2eGuiuFkNDH50WWIbVoGKZolkNIA
2A+5P/bHtrE/kjwiwyO0q5uRkCvu5TE6E2xyJDb0aotr5Nt8388JlJykBcGYc6ECODiH6n9PlPSG
aXODCMAdFgxAzwLaEcEidSPj2bOLj56e+LEtI3tFTVusoDDsKuLHLu6kP6lMtau87xLK+NFPgAN0
8dsUhVDpiW+O/e6XjR4NGFYtpThXcaL9HIYd4B+JWrvHrt/mLyIlO1Kzu3plsSVkB5L1x3suV553
P5CddItBDdPx/hDkAT2t4NaZ18G81tX82FbXzr/qxoXhQvozLv25lPsaDgipdsbZp2t9rRWiO5mn
AZIuCyNKOeuv9u5GBR9aoCGAR0WMhKeq/qFDe/BSlz5IEKst1Tl55V9/dGVL7Skr+mVUPgb3oYxH
ETzJZh7mfdjWU5w+M7rxOUyffe0/Y6pePO+5li9D9VLKlyx5ZeTyJR1fGVHyWmkUh7FyvGXaKwNJ
4oNWpTPiwMME5iKVu7lBvoEF6P5MU46HdAZ/KJng5cj75rn9fk+kf6nN2KZuUXGg3EBStPv5okdn
zraIZMiFoThh7olVoBmJJa9PD4O7R9ThyQOPDd7+8OjRnQPUVx9r7Qje0DrAa62KUz3NY3BPKjs7
9yGds5edu4yz2sVx6MRcGBOddvdSuJcyv1bupZuuw31M05VIaEZR3jyPrwFD063hZ+Pmc7+uEj6T
Z6I9Z1tM+lw3qdyZsX/UaE5hXVfljnyh4OLnMUVEy9jk5k5jt7rXZ7fQXuv2NrEdHmaz/a8RQHdy
915yYDjJIaYUBmVHHlRJOsPR946FPg8B3Sc7GdkJL8GIFYCOdHJm4EY2k3OrzvWmFwc3vpTqPHYX
O74U6tJ3lwxir7rEyZURJteov+b2PAKaU/Y1tq9NemOo4ValNznMA0BoY67M4Za4N324qfwxcm8N
7dSDC+8obgUHkPkMTyY8dFEHbkmsRR1cOYvYeJscRCSx8c3U+lkiW/XEIpYAnx+t7FHch5E9Mjwb
68ejY9+4ylgy6cZL+4bFOunnoaOQv4/Muv4aiXV1QzBdV/v+SDaQCK8aMHEBUvFCyzgNL3FzjsNL
2JwZfnMW4bklPqo98Vi0pzqeBx0NZiLVH+V9JJg63AP7T0ZcHcLqQGC0FsCX3PfZPun3BLLG0Td1
NevLgck2DTFXHx0bJoP7ucCbkqNnV4HkXGwG+VOQx84Ky12/GqiCP41jW5292uXtJNYTXHQ4jvPi
WfVtC7lHkqxBwLSRAVK9/+r+AEFNnKQ4hKPlEqNhU29DNggCtJtuAVGtZ61t16VBlSsYMZclSG9/
pTYHc5SdETtvURXbW+5MoqfmTs78ezuF5TESgbTF1BH++vd6jApV1XufLcyaiF3kxXbRXe4PGX3O
S9hJf9OYtXoY8x+TLOS5EmVypYNGEyH+U8kyeWuHGtNWevv9kvn1SGWbTB8mekHKQUJ3P21Nghpo
OtWyfGFN1nMUR+5BaBMBJvTvw97jTY/oaqeqpIGUEXjW1Ztg5s+PYAyHdHgylfXiWFZ8o18YWmB6
RNyuZEFCuSYwRpBA411Y4MC+56vfv3JjXsz/tanilVNNMxwmPUOoz5tRh6NG3qYDMukWMGYzVRMx
q+ZLQv1/JSV18Dgt1BXIFe5z13+1KOehY2Tjb5OIddCKDmL6nEtgmzTCGvBu5Yxi+f2LNL8uoNRH
LJtsU4syrfO5UhLZ0yi8ArV4M+LBzhUdAssnQa3VER4j7LXPIzppKh+UUfQsQvuZj4t4Nucj7tRA
vf6wyrTa9EYrket2AGt6IpldynsE/L2j/L00+fRdceLrPoqPlpVfstlnr//lGDch2ACBi7MkaL3i
BTwB8L++ijZF5/UrWQs2zpL1wlNAV2ljnc0OwkVUm+lD7Yw/9bDFjuaBZMylSlcRYr6tazkf4TiY
35xIjK8nThoFBqcSm7IuH/Hn0tygT5BczZYbT9nakjbFrustnfCbHWIpBgi/EDARG9T57DEPiAp+
Oo/B20weNthNLjYBgQj9hqaCRl8h3JCA3ejzUM26ytZjuRaQHpdKrKVYozz7NeoEiQ2MU/R4G6jD
ttqU4dbiGF9sQW9miJmhZg/bMABHNI+g+M/oyFsguYXWqrVTwZ7zRyYjd91PGqYJkyjIh8zYMQpj
h8MrbnZhs/PdbQCSkrfjbmNkDs22MLZjs9WSLaxvxuhtErHJxMbnjeTz8IINEkhGra+thrS1NarP
EBDqmmHxRnhbBLR7/xltvWFM0zzwEiXUH3r3Gc9V4Hx7iX25edn/OtwaSMiFpUvl/nv/66XAb7ym
zhfhBKRZp+5CELZJ4bPOYY/DVlgUKWSY39+NxtdygJTzZEcHi/8a5qfza5E1shohcPK3yo035QGd
buQUsFVbSRwvlUe5NrukgO4KWj6bRnMnB+sdPjYBMrVmooYAA/XNi/p6qJZQstm48YqkbstPDaMu
yqvKHEF1RqrZtXbZnmJi+HY+cpPVSFDpNjDaYVckUYOhVu76sX355hV8rdpIVlTuH8sUjmPon15B
0+ikbqB4WiSRDZKaLC1AOR6MUP6UxKS1yaWFmCrudkgyKMQHwxsd7G2nCJAlr1x8c4z7utQrwuAd
oTtzmdlgvf/3xeG0eGzMJCShNWhPgerKTRa3EeSXxH5PKqL2MNfs9CxMTwirnttWN94IliEPLZLW
KdYme6+C8U2lXbKjK2ogboiDtSKnViG/Z31zAhTCLplCVm20q8YIvevQvRpWwPaLMAaxY66Bno+0
2vIeGyvT/nHKU1PL4DVU4sdkDgAx50xcWrraarSi5Dj07Y9iFk3dH1wbkGyqLJOKrLIfK6d2V9EU
XBO0CGdBMPevMuskMFFqddsf7iK++4MWNn9LJ/W2vaj94++/Z/N/KUGy2OvUCWyLdq7z6XtOA1lU
YYHWv7fxtnOspUVQjc3r5CGdS4n488fcvKH5Mm5JlNKLzOOlzbt6qGLviXM7bes8J1jMiS3a7GA3
5TjtWsIxSFvhwaJHhK5EIih3SYT8/YsXX445yuakbCtKr7OVV/80Y8BfiJOySpNFZTp/T5Nln3oP
bjiNIwPKodTggrvFugKEdnNzUy40hJRvhkJd5LVWuMmLAGVrVVy8cvYVdYHzpFkjwlTrnVjT5BTT
IlzUWghadX7ah7m9J8qjfVQGNp9JT+1j6lgV50xcQX5tFvaKDKIVLa5AGh822W/9qB8lnsoc05r8
piNu/C9fHU0mVjpuC5PiwaeZSws1M6QQhhsZGRHZH3h023Z4blxbHiFO/FUL8FMUFPj8yTKnBWuc
srAcwXaA2fn/+CYMvgUmC6kzJX6+jGIZu4ZsoOlWpxTv6kOeuONr7yNIpybfk7oEc0bLk33tGMml
8x37QJDGq+65iF6i0DzGpWPd3NZgu2j7fw3kRe9UVpmkVAXTyjQS6N5le7wHgOuTHy1yU70TKnJM
Ozpsgd2FP5JWJ3RcgHWMS2s4pql6J9XDPrVFRQgIxq21HrgAj5Mazd7v3779tXRD1Uax5bhXmpg3
/z07jVwZATFV2cJrYdlPBd0E2/8B2SE5UiGBtqlcZ+NZwHt58cPCLPIfkGGbkz7lyN7rhOJ+QMRb
M0ThD7ersShYySmYO/jJ6GJrJj3I0iCnxGTT404Pt1x3w0E23gSmPWxf+hz/Sl2QumwuqpKalleR
KeYJE8OeT9pvari3DHP00rIL+1xrfrEnz8+HZNvqTzIV9QN5EsPa7y1/WTac9n3Z0HaFXqYTCKjV
vngFufAexvVzJzxCLEFnPJR5XWPXMqpbaBfF1sEA1Lf1DOSon4Ue27sY2PLabGNrPwJxs/NAvBfC
UxsVt8RJjmlKmTBAH4lYcRUFcb2z0jmZY5XRolvxAQaQBwmL8Kxevbqh0wGkM6YnQyvkEryY+mbf
+L9NhfN8wh7AEOiA5LxT+K9GRTvSeaTgRfxHZSFz9dQt66q/9AzGSIYHYBNb13Qyi00dDfGyR8Cd
ysG8AXcWLw6awTar9lB0vMeBOC9CY9xrQnbqIXdwEPWlCa6TZ2ggpm92MGJ+Xf869DAF0n92gPYI
0/6yNEL+TwtcMOlCkMVSYY0WQ7lox9pfxXoBKZ6vYpvB0t8ZubULArbldY3ArCYfY6Fryj3MT+35
e4w772+as6jLm5GQ4costjn8kUU0tngsTCLiOr2xN54AXYG6CiALV3sDX+dg+E58RZbaPxB+O+BY
Nn+KMJkQTtXWvpKY6X9/x6mvUz/6Dntu4tD7swEV/PvLGixVFQOKZiwr0PChQ83UbW3PQqpdJYSl
lR7YchFlkryQCvMu3dT6cI/RqoFYb7wRXERrSyAFOlWAMSKF5G6/mprwKqZropF0oBldSAtU/Sey
OUxUekyt7kBcY/0rxRlHC7ecRghuzqxy+J+HUWQ9CdW3lm7Fg0jT/r2JONOVdkhbqA+dlyaaVjS+
+3c7BCBI/ClHIaykeN2Tx7InAYFoKJgr6FkjaLEH4i7KRYJCdqMJF1Zj57uUqp3TgKUsiu1mpVet
WMWmAw2kCLJ1oAXmiRAKGnrcxXWI4GUsnybI6KSxwxn67hr8ul3EsWCbCl2vYMv45eCtZR4yQzqZ
zuz3H0WEebo1O2pHQ7fq7NG8IYsFkrNqFccNKGVF25ccuMkf0vi6oAga09YbMUJOmIIXTU+qp22s
ALJBiSb6HByGqx/5u+kyqIp6nY8Ukm0AVlY1RZfapIuJ6cZ/IoMIwDGGnTq3wRlNALsheH+zaTLm
lfXfd5wj2C/xH8eiBv55pogbcnpTLHeYYdzkppz6jyh17PdyljYGsWvv0yKcQQTxjssM6HKlt/sK
k93eFg9D3WL/EW1AcFtrr765Lb7uCRAPuLw4GsoAva1PC5FlCxB7RCIuyj6iKoMJuW604dHSp/Gg
deBfgdI+3n/l2wXA61ARvZfUCBpC/6QVyrgB8hEX3TcvA6QeEsDCq+HIfwpUv2D5E2pVaEseDGRX
DxV9531Z2EDSI+9Uxo3xICaNErBu5KcBhswimNLpg935njDV5NXsNX3bkDX74DnpBznyw03MD3as
fgKiDkh/6l9jPfgTu0R2sQiqIY2X7lXiLQmXJLCvqJH5Z85LRcDQnmieahUoI99mfVdhd3D8Ux42
lKdqfZMU+byTaNufiHTCMwDMXREp1NX+RTP8bzY/bLi+XA+uoWxL8kmgN/1SduIm7Gmvw5Srx6rb
Ys5lXa6CUTtVoA790Dw5sZsdUzxqDvlYKzlp484echI/ZNhbDzr7S1Ne264na6AsxXaYlviXAaZm
nVobpMz+JUrjgz7xwGyOb3EqfOwDTmVukKkWT328dCcIeIPeipdMYcYNWlf/S/Q1NmUaNW6rs3VS
6G8NjpILNXvc0rIxNk4j01ViYlwrutLY1GUKFWUYiseaj2+XuRhvfRBXRENtjclDyRRPpAdnEnhh
Q/DJEUXYHGnW32ocGFjzbEyFulcv/w9h57XcNpZF0S9CFXJ4JQkCBAkFywr2C6rtdiPnjK+fdWHP
jEOXXXUGQ1FuWyJB4N5z9l5bG53PrYOIJGs6/XGOkCu12k2OIcwexkl8IlJgd3kCr2tL5ZVVCYrc
aKqjsCYGD0/HJ7PMTdIYDOOdg3seUdNGDMXq18YoQ+K264hJMyi1EeljWORYDWHaWodZfInn2vFq
Rsn4EQzh51SPqZ3pEB5kUJNgDzHAd6nbgyB+oJ8wn0sSEIMcvHuJkBuYNgczkaHSy0illH5gjAZ9
5cUeq7d1iJQQlkTKfLUfvZKr+NHsreyeKHLsA7XKX9apgUHMCxevISNHIyuEgxblJQw5EMNbfkoL
pQrGjQbw0MvteWpWw1tw53l6qaR3atX6nGzOTROHNF2d26JzKmhFtQZpZ0zvK8k3ZSxvC/Tm92y1
P1kjq3999McRdcv8v0MvK2+/v7ww3fv5TKe1hs5G0VVDNGn2Pcl3ayQMxgjiSwU0MRkFshdn4P1h
bPla6yM26tPLAGEZk2R6sVdR0XpprAsifzsLkKIvfbD1QRUFvRIArCM+fZqvfcVQCq3oqchu20yg
+o1qIMBnt0m92b2oNg439UY1bTjGojq233tNbTjLota9NAHhC60oVPejE4GUDsvmDlOy5JC1eW6b
u0wKqb65SxW2B3dzc9dIIdXtNUghNTGZMQEvuz1/Zq9ZCamVuIMkZC+lJ6GZhFonjoV+i/YjHzTK
UfDddY35SLRu82G1MvnYOn39WAJGJ5xrzZ6IQFEPgArUh81oXhsNn/O10rgh3sb45jQ3iwfbzWhu
iXMj91yyb85eahkSvE0tc7iW4TSLGmbGMaJ6M1zyu5bngScTAmyGQ36XzWA9SFsKq/wuNcPYxHYm
6pEtrW2E5l5SdifyQOajMoWqEW5TuOy1GqFmIVkOx+JbLdaNaosQTuVg3XRolcuNvFcqqW9rdKXm
6FoooqLuaoMbSgnsuZpGoDETYhS0V1kHG1BE6UI2Jtw2Y7wAhE5f0TlRXYRdxN9Gn1zKZfQbCCok
FWmeroEs/8O6X1NEm+CH2zkntYMSQ6cnb7Hy/2kt2SrmpEtw3qGtEnZ0XLEEEVkFfSM+YaSgtPYU
s09RTunMhfkE3S+2SEkAU+ES3DzDb+rdtXSZglOK7i69q+mijL0s0gJ0N5fccq+aBBz8wnsBlx45
xSTXAlwlYYN0AdBTneEOhqtK7mSIWvhyAPPHeMslNBy6hAp/iZlG5SYoIXF3EyhDcJB2orK9lv70
tab0RGGWdvSj6hxbGdUHrKWjgkVzrxhwWiyqnLCbnuz8NMiiur0aCfj+KcrdiqiXHEWBqK11Z8Zs
DHMAPc4u2FhGndRqu7BfGp4E3mO7/V5KCoGVxbAr1nK2SzGno9K9YttFyk5pexHKhQBTGDtdMCEE
EFBq5hKRKWfumrkOgS7OqUaqt55K/YTZSVtRR52K+pSCx89OWXRMIuJuiGA9RgKeeoQHV6yocI+o
mSPfhtVIXgDva3zaipPenqBxsQvNQKopJ3yCsFwIcsyskx67AFCpba+Z97h3q5ecbkLPNMklLYYb
j7a6xuoWvIMrL5EbGyBrRSElF2py3jLebkNUu1e1ub0BHcwdDbcnfnXAZ0c0hwvsRNlrJaAHIVXq
DvYpTV3cb7EmSgHiT05ef8L/OFSnqToR580CF5iLrSPuPHayOArd4iqOlcWajuCgk8PyICfB45RN
onr51MIuN0TVEt/itDxZuUutvKGzOM6U6nYzUhNxXHgfVX4SQAr8VKK6vRhyprzpjDptFy8jlfEn
caySaZaeTYUoSNexXGVyLdzUkysrJMwgGnLnRtS415a5tnOC3MC2vtJPhX7S1xMBYgMZ1uQs1aeE
95V3N6L1elQuzMjQbo3y0Zn+sI7blYg/XQd04mLoJyJlE5cErhPf3dyatSlKKDUI/SIV0ZQuJ09I
sJOnqNPcaZ5LH5RggmbPll2aqdzlekV7k6zHmCVlFBnnpdC2R8vWas+Wi8uM+tDLJ8g8DoZd2i3J
/f8PBV2uo2W9OdZbPr6VI3/N2xa/teObEr9pe4HahjKyg0ZepeLV1F/G7VXrXmxdVKS/WDyOnqlk
fSaiOnnM1ue+eC7WZ1gxlv6e6nvkJe+T+H0WY0l8ojNuVE/WXraF8U1UNr/T9Mc+f2foj7UGhBae
UFOXRBulpv2UrxJEyjr6kplp9Uy8gN8hgXxguc02bxyyY4Fs7N3vlxm/NvstNpHIbB2hiGJC+lM3
UZ56+BWRmItW1j2phf11P6wFWNe6YNtSk288LKv6IjcmwRWDoVzbNvvQOVygYalqp5kbraxAcOiB
IwNwzbO3FX/VyQYEfiGG9iADDetUTTkbESixrBaQ/rqUH8di447u5NfSWOTH/ameLw8WaAfCUxIH
yYkNPlRid2rZqf20LoT1DWD9iih7IcjMuMLm/v6QKqdKZKZtrXKY1JnlDEEyNP9iwgol+709Ek9S
TB3XEMzJJ+gtvtE35XOHQP4PJ/g+JPnpBEcJx75QQXmIIPen13Ux1SiXu40TvMUGvetcyQJeL+Rq
UItzIQ98cxiLimJc+rVi4DrkG+/FxJRiXBoV4si4lNLt03jHzFSavg1M6Wik1pmBKaWDn90HpsxM
s1yMTRmXJsu3cekUnRmXDnt9HZcyMa3pb6b+uPhaI2alVGH4GdVc4n1iGsWXr7NSxqWYUZe0WskB
HDFFWsltP9QSwu3IbUdaBeSt348i1+v3Z6n1SwuK9pPiiIYHbW+H1u+Pl4ucBKsBAkMDehqnT8Hg
nZzxPrmt9sNEdwNHebO+pd2G4NyavBjmKYAke7vuh7ErEMtkhDy22KD9zk5nxhDsmftC1f8aVOXY
wNY46Vs9enCjcqRxSnbP5+HvpBDu0/89tT/fdV1EjF9fuPs3yAP4Z1FXmJ1Zeu6dCrTdCEbTJhfq
WvG2MbBbMTu8OXCPjmW2vDhx9rnujczdsjV6GmcVUGW6oUkxZjuIMVMd18V8mFSRbJnJ1bNaSfp1
nETsTVdVzzJtrdD+bPaMRerWyT8SDfRXNK7l52WIbhNqjecuqlDkYGxpKvankrNZvpOqKKUH9Vnp
1fbR6avuH0NuyRTXlyXMDZBgNAt6txnK5v3v3zo2Kz8v+WyELTSrbBXDijAQ/Pje1Vq8SvHqME5s
Q10OtTY0ZVFWGwp6URtGstgiMM2IlZBdQr5XM9E6PZfMUToYuWHThS0bgiJoLjOhCF04deHK3iAJ
l05sEiT8c0mY6LdxvGXMZNiEj7eVx4WoghHheq3AhaxXxiFr863khm4qqOeAyqag2GstA9IpKV25
mHxImQpzh9lLVXwFou6Z/+9LUWPpO2S1RR6isYHYrsZrLACJXmV5aurLqV+0vr1ARvI3Q9ScXJaG
++pFXS7yXk4bWMbF4tgGRgtDje1q0G9BXgCsFJWNovj0FSySb9JwneLbEN/MRlQXE50LwvpW7WXb
NxrBpn3T91rKkMDeiT1KGQ5l2JUhjLGmDOs5JJ0kn90UasAcpnNYlDiRw6QMYyBkU2hPoVSEjhHa
CIz9zUr1W18YGrD+mSCXm5IgTrt14y3WxXGAWMzjQpRi8TPfNOs6r1eDV3q9IkQdo8PUXJe9NC2g
5PhqaEE6BYAu8ymIo0u6l6Zc5uGywtkpxHF2aEf4yNYjroLoRtikRLSuvEXzNrQWzAdmTwM03Xuk
nZI7WjIoaOlzMJYSlX6uJjCpPjU3lyEhxOQyksi3XLo0MA3YvYHZBnobTFswbEFJpu0W0ERI9pJw
r2sY8q+FdmWnmGlXRsJsE9v4pjWi6u1WbreNHaR9M/ZKN8agoWLfqJGXffXkTz2vOi85Tqty7+ZA
mbbPv/+M7W6lH242fMQsWGuOyXjccX4ezmKJKwfmps2xLZMc7ISlPlUlAGxSxawrdv/sLjMqEpDy
pPHbYoHGpS7tYRRAYKYS+j1WbA2YWAP0QlvrHtYOcy15Ke5J2tROOB7i86gkBmdcXZx7w3Tu1wR2
ylDHHco+pXNjBxaqAQzgakkLuwJ4aKGDaLHJI5oCW0xitoTBRp7q+mSWUvKyWQ7D0iGr/6D157bw
6+UGQy6DJQCyDGhs8f3vVpaLlndtNhBxJk+nr7WaJ6qKXXIUmjci9JzOjRZX6tye3tbqjpEoKz87
eyXrecb/sJ5t/RzpZ+53lnR29opo0oGRqryCvBGiKkaPoQ9F1HI3QlLw1L1oii2jV6CaVrzK8WwQ
Ant1jmeMXqx6k+NhactVr1Q9E9S/2H3aFU1kj44jRZR4kngpaTsJuencb73WPG/bGbqqsp3TQdRW
npW9WsKITTeW3cJ0k9FNZbeuv1XEIsdmUCuqBGXVizJkUfBZDQkagavsR8T5FAhAqnZc9Ox40Kbs
PFDz2YRU2Jyb7PyeHh6kIs052yqpn+c1x7znzbk35t4C8WivofOoDtncKmpcvX4/tqunGF4GF9rw
ytVbDC8nOxf7/X8rXj0DYdDiaa0opfXWzNtaj/46hQRlss/UYAPmOa/KeWZJOZ7r+qyNZ3D9FD46
QnOpTHFJe04aNxpd0pGp7BWa4OAgIhPVwa0cTsBXaaH27UmZTqwdqc0UhUuBijoyHF0JRCSh17qo
KXKXvYaO4faZXvgC91k/4xyXdMCdopANkt5KJZWXxl7GybIXETVV5dHJHPcipxap9cyKQ/HW0XMU
GFqepMDM9hLV00cPxpy916py5ycKzqOcvSR4rvwTnCF7VSbSNeLXoSadpf58l8XnGS5dec6GcxWf
Gwbxppuabs5ZMopK90LzaNknjhJrSvoYqyiM7dQynXRZVAGK1jx1qDL2ggWTdm6qudLs4kouHDJL
zlSfsQIT1c5nSYWPdnbUs+qcLfUsO+eFk8Q5T5wnnBKdN3JucLbA4+Hy4GGsgVTBlbLuPN3wuvVb
NatHYbmaDa/g9OHEWUUle0mLh73KWTy4jZTcekvmrWTCco5k2Ca90casfeZKa6MhtoF4oqk9VzUj
chzyouSEgBGXkkaXPUPcuM7owgZDEk9hyTc0URIZHT3Z6X9QMWi/9MEwxqH5BQbPlRGDx0/bg2wt
obqsCJbR6gQWXf9bk8QweeUFgxUpDEOb3/anU9Z4Xx8hw1yIpyubd5taj0e7Nw6qMccvbd9G4aTC
GisgEL7pVr66gymCDg2JjDTJYodkV91l4a1eNVj6XbG+yzqdLLA4udsJKEYyxkEdnyqGowGRu5Y7
9oN9MEzpg52r48PoZNWTVgid3vaH9eG/THQI/mO8rDqYFhGd/bxTImk9LjKY+kdTJYo2txRusVo0
e6ZhPqfiq/0pFRECY18q14MkwT4b1Hpgl6JAHabqZRIYyYs1XMxClOX41ejH+ABHP8era4iyoFQm
F6tBc3Ah2eissRJLIROLsrfA3ILNDvQtmIsrNRbXabzKmignvrXtzYpvJAxTo3Mr21vviCqqMF3C
rAp7Epubc7yE0RxKpqi8uEv3iou7brqL8js77xJAuJaEB3FRkU0hkDjhG5WaaxRf40RUoQfjFMxT
YJWBUwaJehmxXyAcScmWvNjDxeA3dLDYiaoZRrSiICDbhiiTXy+5SIuo2rwoaVCaF9Ka0FhTsDAB
tE78gnYwj1fiJ8bxummiGmwSLcy3m77d5DbImJ7dyorJ2o1KlpBKq1ASTMM/bPBAmfx627axFOvc
sdHIyT83hpWVYNCmgFRclhKttEnKWaSU+n0SES821Y32tPRSjY5/Kt5YAr3AuiaTM92IBZuhdGI7
1GIguIXa9J5WsQ2uRwQTMxpKlzxu636M1aAyrP49dp7hfU/ixaj1w525VVyxUsS4qOb92trqV7st
ztmofxm69KU2nfg9Hu0OvyKKKyUaXLNPv9TlNH2qaLqtJryQRXNqv69T0rPjViHyDXWNzkVtmNX2
ocEBfdymTmLpSrRIKomQUEPv3vMxNVl3zy+1NTxjOutPowqJFVYWCQdJa6KWIMtxM6rmmFbkf9pR
fZdoL0lCrtC4jYSAFPGjas+WByOJuLBKMx4gopHzqaSvUMetsOdkiZ0OM0MjMbkllGTdkopBzyy/
dIkakBptwpIqmZKuBMiBSDc/qlJkXOJVu1/lSbmOibw87IesBWrVbCybbD3CBJfj+x676pqsq/zU
t8orr88crFNJMElqMFfolZuum08w70k6aHr0PKZN1CuXLnpCnegHj2WgzSCe4jHtnrp/phVVls1c
7mE/SGscBdoxm9vtOJK0cpUHXX9tzCsrYP2tHqImWI2FKDM5Tj+utfwqN2VxNyTLPdZ8UEHWLLsq
/SOIwRjm5KmD22QBVY2wnkd5C4c7iYjU4i6pwgdR57oi1xfuvxVJ0qHRa/MN2fAXuG3V56Um8CjT
Y6SMRujYTJh+v3xXfjn30fsj50AWjTXdlK2fbgaAFuKt77TymMn7NIa8FdsgSJY3sAkrAoqOyMLm
izFcq56Tw2QhZbQ6BsrSWm+VLfkd1BMYRWN7zmd8cL//8TTt548mP54jtIaqLATju8niuxV1Uup5
t3TEDCWrMCq1GGKdHjmvlRsdgCy9Kw62xXK0Uwb1lCjk2LOfACU6EYm0qcIFhUpU8A2U09BM4LcS
namLs1ohs0/hlrchGY8TZ2BSKrJbzgteqFLTMGLQ7ld5PwCh2y+M65GlKZHyZOrMXaYVkoIqpQ6J
vEZ1thJN/4PS5lewDTF5nE1olOk56eTC/LiV4Fa71opN2jSaJeDMdWYfIDcjspEPZap9zkbY0NAR
mdlNrhHx29oFFP/fv/qm+Ed+2NvxQ2ANwkeIctjBtPrjD1FIUm8XSim4vqxaVLKzCcr0B4P+z1Y3
cUDEEPKjxBYaEQZ3kOnOOL2z526IPyfK0v0N8JaGwtzdepn4m7kCmQasb6GVq3+qiX5+pIHZ3osh
+YHTU74uLBCOa1fOT5vlYjhm4CMzSmh0JA5Jv96AKjZ3TjzmQVOC2FzFaHxoRqJtCWvLCwAsSQs+
hti4i20P8oNWaM57qW2yg4YPG1hjFr23LLz9PdfNy/5dXR4y9mCHbKicd4nFLGmET+njMMp8wOjM
xBbNut8S6RbLTftiQe1RykQWQdcMXFLlHdJkxtJ0hleZBgDiUeed2Zormv42/sMbAnfm13fEAAcA
mhb5uKX/LEkiFGvkUp03JDAgQN1iJ7T11gn3R40+PtJMmsnvKEU/SaW5uzeTluFC0UminzQ5/uL4
nDuD6CRJmEgGBOcenaRVE0UziegmYmMx/0L1aebxTkG5Cf5VeaSjwho//vC1m8KRVgoNFbopFK0U
eioL/WVWRNGFbgplKP/vpghJ/n8bKv/rpkTfNVTM/ls3pbZEQ4VWyteGCtg9AyvNt4YK3ZSvDRVu
Fl+7Kfa/dVNoqOTUKBoqKSHv43WOb3RTKFopX4uJ+/fdFFop+SaKiTsFJTkjlOMPb+HuqvvpM2UD
rMO/xoVNICp+/ExVfUa/mDCsY6L1y70Dg/quVYIErTWEKsBOGbK5R1RRMLRq+59+0s75SOpiEqX5
DfxdHWRmkUAOGNKnLPpbT2jwoJ0p0SnwSCqK9RqrFna4KA/MOv3ALVZ/MpuM+Zo1yO+2lY1FSzS0
3+LLe2xuQNSqgzmorzMc24e6ttqHtXdaP0lR/1jF3D7Esf4or9z5dWfDPWGPJtO9/nOWNdv9kEry
wwTT/2A5jf4BnlZxaqoChXCJK3lLt8U+1QCdDgO/7FnClbnmum9Vw7MqaVYIDtIKM2uwWNXp5rns
HHCymA6I/TD+ykxYdyqO95PWaNVhhwMp0AUP9hwNjxOJO1GxOQ9Z2eFSEMKkGvIXBLyKCR3/zKGf
1MrXHwt5TEsIcCgL+qjtj+aQM9TPaUaUFtjXPlW1Myw2Rj8TCMFcm+oHpZRehs0sP6d28zmTgKFL
asRL8gcD5r8sPBktMImEFUfHCKGN+LR/d3eTucZLAz6746yoLJwHneuUpdb3YI/G2t3wMTqnlg5S
4WJw6zq32atcSNRmmyiqA9cQpi2GjfM2nxdUTpqoiV0wfZIcDbZnOWdyHfUcMayndZ69iipML9tr
TvxxL8nAN+ZT6GSt2p9n36h9ba9+9tHftbC5ar+e/aX2p9rPZ3FMZ3+o/Xj29dhv0OjVvhr7Rc0k
xwMvNu+VGJ66eEqzQjKG6UdaBjSYvrg3+PE6TwNr3XnO6qmdV5qesXq56aV7TYk/7NUlvl2LahJ/
mn04T8PM24ERQK39bvab2V9rUZzXBUEktaiMP8IvEfvS5Gux70y+EvvAHxd0ZrE/xeJBbHhUpIva
UN2xl188FqHRqcZ5lHlF5hF6QuX2uVFErcTZVed5PM/JeUxw2P1J2ikWXD9eH1ibMpqWTcdSVOdn
3mJRWEU1tSq4/gHFs1zmRMlk5fCkYMKtYJP7LPTtJ9PKWPIPW/qEj5M8oTktfQMVZ5C1CMtylQCz
jtvnRzix194Ea5IMZF+u1qbcJ/EHh2Q54MDrXbNOw41PVxwmG9PSpnaSN3meeYMSoonRDg7HSAF2
Osm49GAfm/c2Kueg7QcuS86UP8d28Vn8b+JCRs60bt2j6yX0r0IXNMoOwPBJD1SjIUCdz3VTyv1V
Nv9SROxBMdiEJcXMqbZkJTxsjbUPsSH9DcNp+ITd+2Eupc9JZmzv6pz/Vh+b/AH8tnT/+0XOv/h0
8b7RABB+AFk19iXodx9Ci5Cswh5lXs7cnPzRWJNgaE1CH5r0yYBBLtOUbTtne63jtEHLhhmvI+Ed
FXaak2LnjKdWMzVfh+r1Uic9JHYDTuJkRAhNkik0comM0UGL/nT1EIuvH08UOu645XRcsPTfd3vs
dz93wpvZwFFKkYVYAFbXWD8uJZZtSWvbAFgspJclu2SpOb3DVOh4Sv3M5Vh/JAtY+kPn+1dPBQpp
B520Ci6MqfPPGEYlXzY9n3PpkDcQl4qkqUOzST8DNbDPRqFV59SCVZ46A62CgjxrYiBKeq8Ql2hQ
znG9fsy0FFXpmBO7ZW0HuN0qZMzevGSmkaIM2pwPQ6E/2p3T/AEUhdrglxcSzihXYVm3FE395Y48
xFXRV4sWH+ctkttjDGUZjaa0nmy5VbDGjCCYa8FzmHUVYRuHUUMWlZhx+/UbtZGAEiixABIwe1Ym
ywy2SWuBKtbOKavKCn53jO1WAOs0cejbrr8f0+1v0qyMc9tbwxWvxXjdH43K/FbP/eCZA8l/tZm9
okZdL2OdI6enUSBB8L229RRdB33CtBllNMmrtmOlVTgAvlElHvaHlVz2gWydUSeX9lNdO0vtxY0k
uywhDZLwGuNGbH3Ffi/HIdwD+t+fW9esOdEnSU6bgNEvtYmhga2IayedcpfZEXju1STzLtGSh5bg
hWPcTeQxIWR+2J8b1dq5ZxAn9f99IkPSBkfBIhbJHkgTR4oV2VxpFX5P+r+aBR+cg9nkBxQXZHtt
C51Qq3mUSzs+ErYMhaLuubON/V2X4a1INKV9IL2CANQlGo8FI5JhUEZfj+rhvaKRCTvVNvws40ta
IfUrtri4dmm++LMjWwdMM9qpWhlMOIYyQYGmY61pAsQ+eLE21CQAkSJiFeRccxELFogjRrzpT2Wk
IRfL2GUUJnr5XCLwVbCDyTwlL3VUVWYaDqNzs8/ezHm2TouKVHYETQA8mttkbsnve7uLHypNUl90
5y/dMMvnklSCOI00P9f7JJgBYAX7IxZC3x41Zetw9Z3ar/YTq9z6Yzs09qVptplcISCAgzpM16W3
xuuIWfdaEk1BQtjmMC0qDj1wh48Fto3z5AzrZcsZ/sMBfYVJF5ZJho0pmjQ2cn1E81Vf84CsKBnm
Pgz8tlm6T7LDvrNf7bs1zcCMlNVwZ7Mg2b9q13I72S2QKbOQBvZI2AMPsjEo5C7q0yHp0ExLJeyd
eH1vyeAgwPY9DA7mIdPciIUz+/rQM1081KijJq2eA2Ctc4Ag69sjdVzmoHI4iZFWccPlt32chmZ7
tEfls6T3eoB3aH38+nzRYw2tndv+1f78ihzSTgfCrGitWhFyrMEp1ocU50mgqNzHVxPPAXe2R8ey
CL5QTHY4WhsFeTwR2LvJGzk2BZz2QyqeTfdniZ0kggHszG6is8jG8WgDkR9OYFX49dBP27mSBNCs
NnroMkyUkUUYEEElYS9HFitzaWNburT1oZmshbmVed9OZR86clwG9Sz7tLX4fdTXLdJ54Ux1EGER
VtC2l/2LUf6HDC7jIq+jrvixLtQps7J5WbF+aNekfJaYwHAjt986wHdtk86XUqJlgOApi1vniv+I
1ML9qQ3b7G0/jOnHdrbh9Lf6lJz2LIlZRIz0bMEqkec4E1fmjM23gy2+tB1yztpcn71x2drr0NZ/
j4K7zZlZuT3RxK4pjDBzZxNKVrb3e/YDy2qGkWmrw8fQsksskV1gxsB3B7NRAIoQrWEnWnwZ6O8c
2AY0D3JMvFxBK5uV9BcLhOy7Vms4cbKkv+UkQwb4e5+QYvdgvixwlxUAr6yXwLJr7M7LhGmnwz/o
byrpm/rqDKFTZSm6UUWc57K2HuDLxOwbFES0WgxJsh23a07cZLCRAWtoxgpEKUOvLR7th1idWdWu
2oaQ03q1pbTyiZNGuyB1RqhXqhZU9fRsKwNNdsMCpYnG6IilZ7taewyxvdWHsjbVl6YsX1vTaY/J
oOaoeyMUQo0OE2tJrlrdd4E8TPVRL0E4Q5QjinqIkGQONl1bMoJYu9Qy9v1UrjB7aC18mbZ1x6EY
T8mIe6oxYvwToOcGYlHIg8V3jpjOOtXLGmglkZ0RYWx3UzPVd5Kex3cW+33lOKTHcZMaN5lmJq9O
Dy9rRj4CKKA/aq1i+QlI4cOkKw7R23Tp98NI2uOBbhkxJ8Z2XOy4E3eKZPDrsvysi89CZjggcuum
8smF7+9jo0yOOisLdOIJ7bU4+2Qt+hcsE/qHSTcZm8dr8tKml6jh3VhtCzFNVmxfD1IZddLRKO2j
xWfgEsdNRrh4Q1RAnUPH2+qO2cIh2gxGICrt7ZNOf97PjsYhy5e/nDRJCCruk4cYfbeTSkbQGHP0
jn7YTemBqyvSZJy3ZFvuFhFHsq7bcrJHZ7mzN/kSWS1pG/YyH6Vcr86gAdrTajGuy+ZIC/OsvCjl
uKK9nb44EpsxvcmAqIsGF727d4oW467I9IjZF74fggzdJcNKk4/EYSp6nD6R/IFkfl3QNCd99ETX
85OcZ9YnI65Ax8cE2E8O6a4i20q3J/umwn8+tQuhm0sif2wGp/677/RbDWHzrYgmJowmpkSkNEeV
BhtvMPFHDDzw3/zv0JBEes0aRvS4Pk3XiLXPm6k3T/qiaxdFI4uxJlrKg1lpX8dUsjip1XeLAtOr
Ti0wYZhofNab8SHvmQj9YZ3+6zLNoVnLx0ozwdOwUvtxs1wr22BzbShZfcNniKziIwTrFKsVs0N0
yobWqQ+L1r6OU9Xw9m/9Ha+s4yVapbpNUZDbvDjK4ex2ZgbKC0b1JTETy5MBAD6Uzvqs6LgOjVgp
5QOGneRuLNrkrila6w8doH9B7JCnLTNsslQ2/r/08AhVNO1hJGQwoZF+l3Sqz7khn2SQmnZaY0AY
rxrzgiP/LUHgDlG5AB0q0slhLitr2GbZRzK+x2M7OU91r36Uwb/+YUH/L8I5BIUC8Sxj81Rp/f74
Yg/WJJml0cPJiDF1pgOb7GgDrWUDkXyrZOXztuG/a6TMoEkkyU8ZmpIC27oLzUTCQuJ4qZ3EGAsf
KaVEcUyO3gQO5vr/wyC+BBPFkh/2l6dF6VNRK9ZHJcdCW0sEoUE6dx65ln6ZGzuMjWeneInWF6t4
yeLXZK92eNVMWA+i+pn0Na+s3/KatMcPpLBqytu0fBj26pYPDLkLZqdzX99ZU9099Ybz8PuTFCzD
z5sJZhSOADzqBsZlUAk/vnBzS+KSsdIyn2TpvjOT6UwIo+lNhjJ/sEE7E6uGHz6fFDC+SwGizipg
50/BmD10jX3XyR0pdIpeuzjfcQ8Oiky6O9CNJE0+aXYfPzQZTrcYAeV9P1oEgVR48jsZr7NhWDdT
1ZYPxqyZB1y8h6bl9UgsfBDkjwzvYkv66LSoqNQRQVumlgP5PMaXiAnHcTPBB0twWHOlv9PNgem1
1iA3qTvNNyKypbsyetqGTHsd1dUvpUr+rNifbNnCVm5vKzFpHIa6XW9lYVrE86klaagg39c8fUYr
nzw78SMR6AXCK6Lg1DwjFa6r7p0RoX9FRs9xMkdAfYY5h3K6lDeW6EddLb+QDrO878u09YyciTk3
m9rXbSl+UBjPHXBD01TSGVpBn75qY7N9rvX64zTgDOejNCD+SEiNHvve68Rc6JSQ7zpKaLGPWVGR
EADBYmzWj2Y61xhzYtlfcCwgEt+lCfvBVNTskM/of/90qvx8pgCyw18HvoprAQEmP3E9+MvHZna6
8ciEiojPSHrRp/mfZMOsTi7iGLKdqklp8HLHnI/Nfxg7sya1sXXb/pUT9a591Tc3zj4PQiABSUKS
vV8UdtpWr6W++/V3CNfZVXZFVN0IAptsgBTSar5vzjF7dnV//wb+yn9jGEICwlvgZLWVX9VqEVEl
rQLobqMlIb6byDh0Vk3Rt2tDUITYaUpjCZa0Qq1S09C0rdFLeqRzi4C8OaqRN5DHxgbV3tr9e9FR
o87Zquqob8boA/96gX99rq6kTv/DVPAXVS9vmiHJomhDuYYx9OdrLEZtPCiwzzZoV6hzmcsZIBAp
4OB3Ud5pX9nqzCeppyn290fsVpv/ueTiUOcAXWUidYQy98sLL0mmhRYt0w1FEOxFUn5vGiVriRB4
KKW550lPY7QNfRaYLGqGo6qS9U6LyjGm9kx3cztTDebcolRLO5vcSpwkXpYTj50QEQq1Ny68SrlG
KIxyG6lcQ02nKAQZp8mksxBKv4IlAo6vjS7k4GRLX/qr7YRkMQyri6hOMVGpKjDS0XxxcvMuzpTY
haGne7UVYxOq5k1UOXyo87jWkBH5wUpJfdvELTu3qj+W47xVKvTDC+KwuHyLHUYnxJe0KbsAmTUK
hPpZCaePvJrlgEK8dtBDgovGuXSowkKpx/L7+A9H/S89YJvyOPQHc6XRqtS6fv64lTIn+yizyk01
KfrT+Dwt2vfEMYrHVCPS1SqT7FQl0qUXH2zGs7vbnapQXCyrUAnM0R4udfc9m8r0fmqN0zQpZIti
Sg/x1zQzehZnVD1rzRIF/YP3FhStJRIEaFpHjOhCnAnY63BWi0ukKu9EDMtPNPcpssA6+DL3l9hm
caXk5IUuJC89pgVph8yuuGLz7ruR8mG3Q6VsqzlW74uWaEpN/sHU12qbMsPInqewkuRJRLkvxPzY
FtldJw0C8U0yvZjDsBXTaD0XY/YuGdIlaaPh6WYKHsLv5MC3/1CBZp7/dWSyZWZ+2otMwCAsf237
VnakRxIx4RvUtWTCWNp6c263hJwaGHLNeiua3azvBmkn67tJQvTnL9JOY7jtyAtfbxbllCwo0J9i
Zd0utp9lARylIguACXBTgQM2SLwDfQniNmBHoVmBvYDVDMx0b1kB47FjBWG6l6yAW2wHSbZPSXEh
bNHLbfZaQWkHlR20MtaKoJcDds2cmNysFgp14LRojgOpDSzH7/PAcXzpdlNVPw79YVhvrfD7222I
fW7OslPNHSBMbmhb4AnN0a7DfclAsx3qWd2kk+w8KHn3HEdZcbe0lScGv77dSuFzI0um5rnMXXu7
NyFKo5HM+smNEyPZDLbefp0D8oR/KJn+z8f0f6Nv4vJjJGr/5795/CGquUmiuPvl4f/438T95+Jb
+9/rb/3np37+nf95EnTDir/9kVPy0YhWfO9+/amfnpdX//3deZ+7zz892JZd0s0P/TdIE9/aPu9u
74G/Y/3J/99v/te327M8zdW3f//2QYJHtz5bBO/+t9+/tSYvIWf805CyPv/v31yPxL9/O32bkg/x
l1/49rnt/v2bZJv/sqj8r2FTUJR1Vm+//df47fYtRbH/pcF7INjAAHVh6OgjStF08b9/09R/WSsL
gjW8LTOFr434VvTrtxT9X8xKcA2pkd7wlNZv//un//QR/vGR/hcBnheRlF3779+Mn/tBhow6UQNx
ytCHIgWn/i/9YkgxCkllcX0SRaVto1GnGUNt5ZZuliHJ0RrwxJY+nXQrmX/cmf/5n6bhAjO6CET/
MiCXvk+HJfmIJeQJqun05yXX5AO1jnond3L+Murhc5SLbdaxy3VbFbsPLWdQiWoiaOk23aNtlOOl
wCmMup+ycj5A211fLST8MFhyVDJLn93nWat/S4lRGMq5+mQl7YEC9VG2YkhlxmzFPmBxIB3O0p7N
AdmiwNq1IR+PJNt+uv7ps/79gP75AP66JOcI8sGxFrdMVjkOrZhfuqzJmIBuRP1zl5jMa3RTRX0u
pSb2+niyA9i7uCTCComjZtWMzV1xCbNsuS+KxHaHKO0JHE9iuulmZLQ7+6saxl9iOS4vtynB0YuB
ei1j2xogh4sBqbsMmIlrVwFMTRJnZaXlcaZUf8wSmc1/WGuvZD1Jm47CVteI/E1KzuNsVe+lWib7
erGbbVHU1TY1GDqp01AlzVTlYRgkupuEYyNiitcqW1phRJtjsog7bPSGdLcUyXyZY226yOwaEa6o
GMilEa6TwMGlZdlD1M2Tb2diOMQaSZgav79NRgd5BBgFCUOWV/bNeL39L6m08YoIGl0dpJ6aIhUd
mMxV1cj5GAkWshwK5BQwC5rQy0gJyWYFk6fG2ZJXgKBEiaadxS4aliPoogLCMHdjr+wbLXXOQu8z
txuw+Scc/CMRWJ3XEyr4aYiifVo/S2Flg0PsN6KZwGLEYeP2RH19X2Ay4fTrPucUR916mJWXIUmM
lT8/en9/5vz10gN2hKdMZg6k1faXE2f1lHXKmCt32lIRqsYWqHP7Gp78QGvm3C35Luz6dHRD1YF4
IEL5izYR2ZpHBSF5Jn7RHq0m7YhIuQwUO2+PyLip6SGQgRLFpYmmerDN53xQ30GwrWbWfJ5cPR+K
hoJ4Uh8HHNap+W2oKoESX1GfuuVMwAER7mOlPWtmM+y10FE2t7DQtLaH/VgbymaEH6AKdyAHSVFq
x3Yr1ETHxKg+RktjP7iQHrSBZYQjRscxH86LfAetR8FD9fL3B1H/efUGrZGVsrwiiojuYXdm/1JJ
0HBbc7pWxZFu2gBxzNrKVMquXaGqzyFBspIOrD83ugNkUPLEiFDLlnH+ZEdO5OU9rv/GVFKSjabl
oZZBkykwuj/rEV0ipWvKB6fEYEeppfKWOtsofblCTOt7FXtZombl5Y87TmyEigqy+1gxCto3ntbI
0v2PYcdqn5UWeLkzx1TxMjaNmRVq92SIENVXFHija9DcUfdPANZfLEOGDPx1rbAoq/qDDvSvcqBM
I2ui0rB2/RiclNA0riXMPq8OQ/205HKFxbAQXid09RSnXUKjQAuX3ZhY8hWZMY2hRCl8a92j375m
fZnapLt2sBBom5ZnuY44gVXrdEO/GahN+dM1RrLZjj/Twi/26kpEy4zY2ugYpL2ypCswFp3xRBTW
W0KQC2OkA3VCl5zLuHZT0LLeEjOaMlk21LZ5stImzThPqBlnBbWhjAlHSa+DlshHoQp9m49DepEz
G8xQbU6XaVqavTpnjadZUfUKPQdy5ZyoQVaam1HT5JemXNzeSJIvkl723mJExZ1q6UEmR8Mpl8S8
l9LuW7QOw85tZb7+T9jDN6FG816M1T+IxG85LX9s/Zj7HQ16sM2aWGdm/EvRziiduTGHhp2Z1Rle
Qo75Q6amw6as2/iTZuonzn79O4OjJ/dq+4EjdXIdI6qejDE2tnYFFTWux84rhpKHiVU+DaCjXMso
2o++S7x+quFz9FEFqYWnDUWvnvAOW2dqADKtr6793NZrd0LU6bXVK+Oo9sa40ay2cyuYVJ8FVCLT
iMJvtSgvU5KmG0eJ2uVi2NDO7SiR3Zod6HPqSOrxj4cSzZcj++nlx3cNq5VdsdgKXA0x5sHt6snW
62hIyBys1X8qQtzSTv50XBUZFZxMnJfGDm/dVf8yOStiVnRpUmHIKE19nJv5XR+74ruFqMWW2uxr
OnKUbMqOj1JnIhyNOgvnMLhXrqrqNVeqfENDdgbWZ4vXrpH2ar1RicY5j21kPi60sD1Y09bO0MU5
IeIGRE8XHwtLKu87W39E/Sr2hknGsha+1xHZ9SHs1HsNAtIhjogcgLRNGkl4byrjcr7dgaWChisr
gQUx6wzk0vyH8sZtQ/vTMdFsgMxYEqx18fKXGmKZxOGU81rYWb+WvZaczEgeNuRFLl5tCzYinYHN
SouNx1EMyXYalGY36oa0pSgCjdbotGdDxK9xA0iNgX92HfhEp5y+16tpbbO0/No5OIOlNhenRBi0
1WxaPxC1Rn2/qObynJv4qZzBaA+KKFAFci0DNc7Mj9l5tyIiKg1TSjEn4TGTGllAA3Pw8QoGI60U
85eiV92pjopPVUUCSNPgJtEM4TxIUgfVg07iF7VYnjXa5/8w16g/bVzXuca2OIVWGTsqWYrsP1cK
ykVIZpkSAkkBNT+D92AObqe89KK8U77MeW27rSZJiLtIvG8yfVhjjAtXQapwnemfbCxdRD74yO4K
Xfd1dLLSI+2rvqeKWXkjW/XnItFt157bcXOrVbKAph5J7xNca1a5ma0tTwXNV8iMpJw0rNS2Rm+k
u3ySsy0tP7Fxym66c8hCDCfIV9n6oQy97cZdNDzTJZ7dSG+1LRFaEaYMM/zy94fol6LfbTpmLLO5
1FjQoC/4ZTuBD5ggh3Ksj6ZdZiD87fFqWybR7Kn0iptF7LsuVz11NEc8QkXhOYIVTbb04UdyIHkp
+9pMfbUJGzm5mFFcsbyIJvx/+bOptr7daFHuNnomDjOL4AWZairv/v4v+MW+xkqCvRUzpe1QcTTW
bdbPH3IdRiYFCnU6lOOoBJM0tQ/arMV+ruaUI01n03JVkMhuGhtwruOp7bUK7BERGrZMEnbXNdZL
kyXNBlF99wTRcu1qGTZql7ZAvZYGIk+1r7gmHlHEzp8lVOuuiuL7rUxyy02cvPNLQxu3SsiJ1KT6
22L1845XKvDXC7odTuL3qnWn4F9+Lgtmu/WRStLgc2ibmfv3h+MGrv/zYGEwF+Hf0PksEa/xz8+H
Aws1Gve5rQlvVegCMCdH97PuFaNkXKt4RFwx424wY7j/ApwLvaRG3C9L850YCNsl2Vbb5MjqfSah
7pqXPVtLsPzqICH5tqtXITTzawEOf83a+EjnyrbdXpqfh5ye59//Kb/EevDJonyk7bhGObASUn81
JkryzKekEbYd9qPyUCWfR1lb3qeyOWttn/gYQYzHKJmko16SJ4SRxnCzlQhaTWPZ48hCQ2tyPbpt
YZ3MOaTB3ZfsIP7hXa7Wk1/GGWoFVHhJGQMfzEh/+0P+JL1rk2oKBTEivgEXNp8wsBrO84i7pJku
6qwEcXfqxSMpuLs6UYLGUjxC8EgZa1wdV96gmod4ng41xKxOFpiBK0TQUaARu5wu3WOjVbCRGSjV
I79616nKfTz1hJeGbtX2n+ArP59jpf2c6fWZZLB9rHandLRPhcKQ0d2ppKGYtWu+jxVhYZl5T5C2
G65O7dJ+6/S1r5/4S0HqzBBSBcOLEd6VAC6U+mwwXjYSWn581xXOcxSfW3UYD7H1rGXFZtZZZSvD
06LWnPkFB5tLY66SgB2uSwcJrK11zofSzzQgtRitxuybQ2Cd/V7MzySHWNToUeCHOCADvN71tJke
YZimH6i18YTLBTk+RNXX5/wi+GPjlInlqTG+rxAiJIVsAv2IYTRuHxrpPOkv1PIUx2+cL7IEvCml
AUDa1SFdSbhxwDyZGV6uB625QdBmGb49CjecBteKnJ1mE7a4ScQcpBMfVsxmdVJ30yK9DnW2l3VS
CTN5X+m8QnuM1TGAF/lg4vWtwMQbQrvi13oaDO0E39qv9Nx19H0EgDnB8zdSA3cZ04MEP7BstQ9t
vhzUpWX/f2uUP+mspYYlRKiQsWMeQZkSpjIc27gDH/kpkqRLrOIqKt4qhAQ5ih4n7R8iMGhVqm9b
i01Qn9uP8oRuaApo4sJq0jbUcpHTSuo9GZW7hMzXEJVYpcwIkN4cUW2AeJC/HSmfGL+RNcWuRLuc
AEslQlYYkdMG8Qx+Mv2djrYznQgXVs0bvcetvZzzNA70PrxDLhFFL9Gi3UVxotN0G7+vCjnMKl+S
iIwIbHZS5EAI6zZw4PpQQiBprSIqz2xCZr0eKgenS3QMX9ro1aYdqBmHSX82qvM0bJgn1Wc92mj6
ZzgNXoIkU5q/9jMambWnGAmY9uDWknwjlDeS+ag1PaKz3Dg5IdDSWqou9Keuec8mlrlBFX1qgdl0
T+j8bBj10CM69nIPiRTv5uQAaI8nQ9onOc2mi+9V0r3rZ31hS4KOYnQ6X7WOdQ5cGhZUuOuTg8XB
zNkfhe/mu4gOunbJlXfmiwa1ySeiMCkkjzDdYaDnwNqMljzaWpBaZ8zrewmLzuvWLoyUYDwqGSsi
L4mR82QOT154g9G4jUwfrmlds2svUqL61fgiZ+G9RX6r/U2ltD5lcpAZM5Q9aXPbw4XES3SOG2lw
RzrjwL/8iT3UOIiBPZQ8J5iJhC71bkutcNsu/FSyVWlAyBJsvbzfsxrYUB9DTKL7hC57ozztNU7/
DD96lj4ItMQltW3i3TE0lSAPh41ZU7Fz+r2UA0gbyLlDf0Qo8xH+pQs2k/35HpMLYXLKxQzNfY3P
Lm6Gu7ZTD0MkQ4rSHyOkqHOhgx6gk1gwd+cyPe1sGxFWL6Uwnkvse+MdLpheMVhLbu1sn0vnIn5o
oAggoxEHEQc1KJYeSAOh5z6bJIA06Myj+KByVSwgNT+BBIcJ+ILpIFGUA11tt2ww28e5b2g4e4GG
Uxs9TTNkwJCmb0NNYC4GrPlcdMeJFlzA3/VSWDY4PVI830sD1bIiVE8b5/ZE2vi3fJqkJ9ZpCnwM
wN2GtlXrgqVlbD4Uidy7aoa4k2gA3ymI0CQxAP3stGvoUPqjlOv7elB6z1iaL5mY80uimOOjM437
Ol3DNmKD8WHQw73iSIkn4zbX5Ea/Vrh3XWLeAWIt1l4qbbHV0piWxxJTG3aS59zS+3NtOXuy1Hxl
kOu3wq6nXRsibG5ope2rprU9TRrg9I8KtdCzg8aWSA9CKUmo8+Max8bgNG8di8G9oyQOGIamfZNN
Oltzba1k0lJ9yY3Ivf1YZQ/WYZbwZt4eRlPB9jFpqV5BPnPRNjLBzMdUjbvXkbCHuwKnDp3C8UWb
TKQhE3tjFm/OfkIx+qazbByJ6Xye7GUBF6Qrbp7J4xt2XRtBbS+IwbHuJ1mZrm0b7ea4o+/WD9MO
Abk4tEP0+52WguuYivR0+7pYHNxHJM3GnFitauGBMVgPtZOPv3CvD3p1SCOit9CAJRvjP8/UGCiS
SdDeV232KZRnBDBSqCBeprjW9CnCxij7LIgV+vHCt1+83d2+9sfD29v642uzafsFwGi/04XI6Qoh
OzcKswK0H0rLFrh3eSDUmVV0UbCgHkUmlo3VYFIqzBJQ5Pqt5D93cVnwTm6Py25dgKObxxneA05O
ba2kMptLtHQ1kIalX/fyLu+7rQDPLFB1pQ2RhdDBYlDbpkQZ1XRJw3E7ZdqxxqZeB7omhM/YTMA5
0y04fty03f2oakysLep2MghUJGqCfCwxEs1DgKP63susieDoWpbfSwruZlYgvYF3zO9nUmPjTynk
xbCje5gjR1HIqKr1nR7PT6LWMHDzEZSKuzQVA6cDpXo5AFzza9jhGiK7EcCfPDe+aDM4DGvtu/E5
mAHuncaBf8VwJXRILLLqFcrgAhXfpPSI1UZsW/2IPvNuVpMdESIkY0Oiydud1Om+JaV+S7JqRF+j
TJeTTLWd5pFH5WorYtPXuX5zfCpNhvm1NHwFR1WRKgC4dL+qnO1MFHJGmqX5qcIsDTIbUEztVUO3
UdIUg6a0F7XEvCp5ABcvlZ6eTeLIZ7NxJ2fasPY9z05PyH19QF0DrEx7HJbmc02hsmle8555Klxe
Imv5YuTPPZ1VVud3FrqWAZdXoWLrkTrA6NUlMft9JO4pJ/mdld8+vB64qMTANxRqIKVwH9ZQIuJI
Gzixs2Xt1PlpmPIdei8A4zjWC2xkK+V1ULdKFG6RYWyqSgKzmtFlhVVVqmc6kxsnzt6cdH4UZUe+
Imlosh9HuMhQsTp0cuDA5N8yuTtYXLPZpPtxO/hJKCNx1O6sRt3B7vblaRPb3YGq5D7Jsc4zoBkZ
7FC7ZjFpg5QpMRmDVWVdYSBmLysopvK2QyNZ0nqVWQ5pNZqHd6piLlYhpCemp/eNJ/B1QwLf9jR4
eyGhoTpIJVQVFdn6bOPs2DuiP6hwbMxw8K1C3jkdNlbB2Pw2KvalNiuUrRnrTQEZB1g5+evymD4q
vMFR5hLq2l0KTn/q8bYlOynNjtYMe0vKcYPTAqoYGhThU01x1z8bXfS2tF9kVhiKgG7bl6CCTeZ6
ZPJF4pmd5A7ratUed4rdHlHvH4UpeWVWbwprCpr+stjVrkwdD+n8Fs+0Z7S9p+YZRi11Ey76rmLP
N0rse9nOOpG0C4mXkdKGnbrfFNHWWkaOXrY3M4DGIaLH6ODUsi+p851DFhwH4FqrybGpxd2Q5J5Z
MrQn8NVZ3LNC3eufsjoMzKU6LUR31wyUlqE8szPamwQqhrKy6+1kyzi9XUaEvNO0M0mTwskwVtO2
Uwev7j+hr3fZIMPDindOaJG/Hj+yo3iTRXeuRPxciA1127MZlv6AI7AuxbOIG49qSiDr4hQNvOVB
9a3xUZC112ulZ2IiQr7uN3Qho2QOVF2whMej19Ej6dZmuzsCTEwHazMsKJWjB0lmmGqNfbHOsbHs
izw/GHgoa+jGw2p80KKrwCxgdK/YbO5SXHJqsVv7aPpi7Qpi2TDMs/CxD0qfYvKZWfSYyDL1gMke
YtR8R23lqdYXv1yqwyBezKncD+lyxdHykZvN3umTI8HFFz6hwSp2RCV6otT2lYFjmtYcn+YxbqyH
Jt4S7JcplzgjIDab+FhBFGnZKVFNr1ii7aCkW9mhclF+Wdf5KhEulDQ9FXhTmEmoVjawEOBRWX6E
N0ayGWGqYSsloKSU3C9YIBXTjsChLZTTfc4QmFoP9BC2Si19rp0wcJb8aErhXtVb4rC5/gWfI2Pz
nLcb0hF70r7ADajQYmAohfVn2lHvdaMfRD+f+lDdz2HJXIJpAXC+WLZEdbYm/EMQIRUgUAtROMYd
V4KnwgmCWrJtLW8c011jzVgftHM5n+PF+DaOj3qZXtitunpbXufY2Cf2fgIRTmW71iEXzfK+0ZFT
JYZnyV/kxgzmdtoTw+YJDWa3rG2NzvBrkW1lG54S6UJOezWt6JyVPfkd4x4djGeY/ZXIJHdWATiy
KaDuTctCp+WwC+m1hM3ImnjX6ENQrfCrghOYzgqq3U9NuMOPtOVT3+RmxXZbwYQrvCbU3EGKN6Zc
QN6ytppYY9O6U41N0pXBEfSQ1YEq3HWyfAD/cDc5iODpmlDffR2G+DmbtMdYZ7ESAkfVR1o59zML
D/wYrplKAQl1T6wHH/Rav2Y6VegcIqdzRUtwNsiRLKZ7CCb2yHy4U7tPMrysldk4bh1pwzuesrPd
PDtfwvEhZRuqgL5Kn0L1KHKIxi36S+I/zOROTsSzZBXXVqmgTOf0JnExtOU+ke2D3hVvuWJ9hW/8
rk9MrHJ6iJt4l+fibp3/pro/rLWGNdO0crrAMnkzsX5SDOtaYj+Y2sdqjWLdllG5rYS0UZZ8Mww5
exEjaB91qd0L0/BI0PB1qAUGnB2r6ahrjPseRJRkx09m+66kiycN817txF6WZyog4OnazFtIygmN
4WBU3b4otjJQByNuN3OYnLu4fJlVPCSqvCP8x6tV22/CBWrBQ9QOQTG9C825U3A6S7BvDdzMipzv
YguEWY73lsWmpb3kT9B1vcrIPFsF7bkuXci6iSIclrp5nsb0WBEUMTk9xjtIc2MWDGFyShX7PuOl
G/wECpucpAD7DRDDVr0hZvrMqZCUakCZ5j4poyut7X0TD9dKmi5VFx9sGWP2dQk3epmdJFT9bq3J
OxmVLq3SQymzYJsTzjzHryABmFnG9lx6IsLmFINqgkQc2FEZGCjJR4LOJcV+UR3tQhPj2k3mOamz
e11Labma7pCU21TqHorCORVaHJBWCEfH9MhUCewUV7SkXKp1v9zIu9AgRUntgho3caSUz3O4PGR4
ZLQCvE93sVL9CW3FXQ73SeTaXh/ZBeEwTyhU2e2ud8z9aEXXfsTFbos7xKqAl+/swTxMko0/UAnk
sH52ig4G9kceoXvEL1ZE7VmBzz+NfiFPx7yMgtaajjVnwQgRXh8AiIN868X8qpETmOWdS0Tce5Ua
r/TcHgo5fG4VccWK507rSJnIp4I9Ixaud0bKF4dVnVGHXiFlnkml3Anbd3MJASH0ewUbH1t9VbSH
rBYPcqcc7fg7SUvkOmX3S9VfWgRgCToyM65OSIe3VR3IUPkHkBeREz/2NE9r6GEZOGq50g9KbV3R
H/EszUtniXsVfAkaBzdP951uBmMtA7mLHuzCJuMPF4vkHNpEeWjSdhNOxjYV8x39KDeXy2tUxp/K
2DqYLPXXU1xOo0+5OeyzHnniaF37Grm9tpcGeu3LdDSd8Zjn+cW2zGPLpnCanmWmxr6sdyXPQJXw
YymjQ1VTi1DDjTRtDDD8CpeXUys7zQqBwjd3faruaejk/UulEv+hR9fRaIM+tI5UkNsxuWMKYJVe
jwwzCKmFhOnSIndR23VzdUfz+zCshtoZtpjcCXdO3SGPX4c2edMz7dGKLF8aU5d2yLmynnLbOFp9
chK2ugdQBG22PA3I3mVsNKEjwZbxZxnvEiA7xMCerPiDZm5Lxdw69eRb0JTU3Txq284y8d6k2yZb
gHPJl5TLOOIqXTR0J9opiuknEtVdwdTNzXZPQ+axl61jBFrCsENyRtXtyqKOzFeMyocqnnynY4v/
qsCKCieYgKzgVTs/5PJykNTqvnGmBzwOLns8Uhyp15np0Zmne81m1E79RGbRulD9SJYj7aYXiett
7EdPqiOuK5aAErROCbhcB+TWUQ7ZHTrdnWWYATUcJLAaU2hi7JQx3M4d7EpBEjJrZ0u5WB3gaWIg
a7s/ARA4FxmncBsdZ0Q2QtO+DmV3ROxwzShTtJnlaqG6Qfp6aR35bGnac54rjNPjt2GyGGAd9E15
0GdbY3rJZX0P8+9MS+jUo/klL7By67gOnCInKkM8SIv9jO79Ss/roozIQ5XsmiMLGLQAWNY0Re7Q
ZQcJ87KWUG0ulGCYu7WSeaeX4zardNcqWGvj7zTJQByK5ao46Zm9+H1OYqBOLq7cfJ6S+G4I9fe5
mJ+MXv2wOjUw9TkYhxBvsx5oQ38QlGUHEDDjbBxS5VXqh41dMIjxB1QafY8eYRwWICvtjvsKe7ml
F0cLuT8VXM+Sal/vLaa1EpYzc4JM43V6MxzjYbLL96WU3oAFXaSQDAn2GD6ihC3lLhi2XC/b6ntv
TF41ny2KbppMLgSLiZphL5lZA+nAIlWTvVt/75iqh/7PC2spaId4J7RvUvG9JbQilOVzzsqt5dQz
62yXsA+i1CFZPhnBQNnbnaL2gWWH21C2yZebA4X+fvZQ6+IzcoG9LQnOQjiwmeyJ5IVrEFS+uKh9
GyRCuWLo863Mvpfnks3jPfI56pHSTgmNrVXiKY2mQJ2oIRFI3WDFE8tAArkSGMrnqQ7PVkYMb4f5
cmSxMi/sydjUNxRQSqCohTSZGymKeWcGAR4kcg0Yzm4lkT+qIY7RU6+4ffFWHbl95/bwdncr3fzx
sG+r3EN4O0EkRXj2U7mn/k/h5/YcgFNC2BOBJVM1HtWYUkAbU4Ww5kJhoUknQKy8ydtdFYrWlUpi
UVKp/v1rt/+VBR3gHz+YZDp1yCSyKakPqF6yeSkPNSrpDJQxbNXBng4swutDl8T1oe6pJ8ltw9Ss
WJyoqHgO4LB+v6tSK0fHdHtMzWBdWP3v90N60Ig9p+D2Jd1JqkNvYV7704/cvnj75d+f54+nWNqp
d5s2Byu7Ho1b8ed2mIpx1tyiTBmR129A/XvViP0CjKwph9tdKrTQxaHIMhXe1yFK4VqWo0JgwPq/
HHESh26uXSr9r/165Lr1UN3+16+HQhoiAhdClpprhe32kd1eaoZlgvJb/ZrrYUprOJ+ooAyq8Cgy
cGxvT1Cq6xH98VzrU0Pp+ggt6vNxVPOR1dUG4aGzb9ZXXAyj+PGyt//dvlYTekx9aaEVlubsJHiK
25P98bO3r6WoA+YfL3P7TtqmFlu37LHNOPzdyMcT6uux7poKpu6MDHIgSgpUPs7Y1q+INOjxAljU
jUK188dOo+IA1Ox7xz6pIE3FGYaNBCw2QrYJDYRQGPJOlcnv4anI3bTJpvmpnp0vUnUKla0y2MTU
NbCeRzNBFvQdidhFU1t2ZeNWUBOX17pCNt/P3+E/3MfLspf79lik/S5KOs+AvWhnB4VUH2sgMgdB
EC2w/VJYD0ojznRnfdyjNEKTlpDkEHHUoh4rOT4aojzljbyNO5i/2oYogqFlUT2b+7h3sKxD8wHI
GoGnTtcpKCNi6jhWUZBLnJXOOinKHsazY5hO95lVP1FO+W5I5MiL4zAhv+sb8Yhs6NBXfG59tUs0
I2gA6SReN6SbLJk38dC7Escjx39CI/7YNMsdoeL7/0fXeTU3Cm1b9xdRRQ6vKFhWsuTc/UJ1t91s
2GTYpF9/B/S599T38L1QAstBFtphrTnHxNZ5MNvgaGs/ot69W+DEh/5r+TfMuGOJittyR6L/o0ZH
MFEE8I9IhT2ixwcsNyyMv1u9eRDpifraIbXnvVULUBdnp2fVqCfbTIuAKJLyRMyBzuJkanO2XWCL
nIXPQm8JcWtVk4o057Q4dl+GBtJwZg8Aa11ZmLJniMUxK7kJG7sBRcJIH+xO7hAAgcayQr8v9xWl
zM6bHshc3frNKynVtKzIpmAJI/gVveY8Tr77lFr05qtnyxtf9Xw+2DJ5heVBqZ64IuDyrTDuaZ2c
l51jl8FkY/BWxITIdgGz6Tj5hAoNwvEwSrOApHUy09Kyu60LHMkucaYEGTOGgd8Cdl67iEucbcoK
SNJo1WttM2Om0fEWZVQoZUGMKC+vL+vNIkilZXNwtY8WIE5hUTFTcPrFq+E/G+xR+iLYDlawI2B7
C7b/kSoyVGBCb7G1T8QSa8Uh0Z7twQ7ZM2yT/CtxPt3sr9VhOvZZuI/NNvK2rSz2blftex1CrtVt
NHzqCUKuCPKoQfhClNc7nbithMj22h22iGS2Xn0vQVnEwUCYogjdOWbfnG5GUPCzhxB4ikKfV6ZD
ZijjCueVRfSiu6uhU2hSbQvH3Q3RlS6h8Khkyu5GkumPBEJ6yy9LyV9NSDBasGNzSfNjUdr7NcYu
M/QiSZozcX5MKTElPTX/wg0Xe/S+CJqUhhZanY9KGfhu+koNQRMJ2C46l2BTZEzg3QDKPSKSOWu2
MchRZdMX1xwEvDkVRoKdVbfJR+i9/XT0hPebzRtaK+2hjqt3LwHI4cdHp6dLUJkIQ7NN0GkbjcHa
QOimEbCMBJnqcbepPXObxs4WrPXXlAraBReT0K0smneVUDQpL76Qu1TnzXIaanLoZR1kAOU5iYk5
jkym6AHmdbCf3ehGP25ndXx8fBY2Ay8iPSPlPOC7fBABdUoUnRJVcccOSfV/wCoBnIthlfsA9Zoj
8MKjAFUq/XyDm/AhoM3i9c52UhSuonmLzFimOy+t9wHm53ESm7xuts7A3YZMQsJE0OhQtIOzH6Zo
Q11u22PYNOZvXf3ODRViaqS/3m0gGub2MR6TrUFkWIJtPaMS2sUVaYWEtkpFHEP32BCAqnlqE0d/
J/L6FsynHjhhAr4xySYc1tr8NE/5oZTArmwCsugoj4S8BLCsgZ5sbYdlFONxSr0oy/6Ca3seaT76
dXcQ7CdU1B77lgW3dTIzBCiUMUVOVkgRXGPv0xoFKWYan6rqEEXvTl7RwPf2FU09gZQ3Y8pwejeM
BnqeYNz9BcoAa90Gr6IxVLYBtj+cvIEGb6rLHyM2LzXmanbYx3gqH+DT5QMuAgsuL3gHAxwQIkpV
76aBwkl+wmL9KnSHurcONsTf27RS1RgfjbZjrfsUpc4d392tqquX1pUTZan2NNRWOPk0i0851SsJ
QyaO6p2c0col76Xu7LWg20E62iyDZxSQGaogGVQo/eubPTabKm83Pcg9bZoILcs2ZjDsKNIw5pYb
n7/dJQqhISLPdfzTtOSZsbM0KAh6qgUAV+8yAX0Vs9iM3DOh5TOQAzYtgHBAyuxD69jFsJrea0b6
BIBNwkavN/1rnWJQmwNKoDbbgApvmKLUR8bfVG7cGS1+SzXGjKlgGnctcR6EMqFiRn9F+yimF6vC
Xg8RjQaUc1Swjh2r2+V9/Gjzn04y0MMYRHLzEkMkwfi5AaD+WankbU3PtcvPuEQF3DXH1CseC+l/
0p7dlDkj4pLKveyIXRlTrbNwUxih5IXZ5rUU9NKY0t3OOfWInSoDmpH2aBR4fyHmBP0lTaYXEfQ/
zMT5mht2QaXz1hAs71TIeWeATcLUnyGc4F8h2dceNw27O+sujexqq5SFDQumfmSHByNjivClGZc4
SF4iw3mCfP4Dj/0rUl9UUuq1JYxTJd7BTNQ+4kYg5wzC79bDCR7BYHIYQycECEgLX+Y9wNnbMCan
uiTB1pl3ZVFurUTuIzLp2XJuIwrmZcN0SYaEH50rsgYLG4IhMOPSCE5Tqh+Xf4M5PQqdegXBtgVv
fmKmtJ0Rmjd3f7Yee+8xxpjXxALJAwmZE5NFn17QZl8YDpeP/T4XNsMDECp9A5yC/IjpoCnvyaER
GScSdRaxk9Bb6pKiiXuh1vnWmOa5CLxTURnHYUhClfrXVESnBnxKA+guUNFDPf8co+A4leljYqpH
36e4SLxbahGGRzl8oPAt04CV5DnVfg6WHo54NrJOkBnJ6oJdjwJnW9h/cFmFvdWGcfVH+S9TefOM
95wVepEhUdvp0JG85tM1Xo35lqNLVCG6m2neZhRY0lPk3cv+72zf6oMmbkp95+y/2GuGdp/y3Fdr
eGjNQ2By398L793Ceek/Tu9GRGL7tnkF/J1BBvrON9FT+ZmMaI22LZpe8vR+27+CD8aUfEN2cnat
rs6mfrRDXPbEdcDx4W2j0f4CtDMHM0OWAb2PUKjN8LfvQ4v6uWR+YhPtpoDEq6G7SY9cQ9VLqP6+
H19LTcEPg4T0quTwkkA6jTW9YIwBQUCpuD46Y455wzXaMIlNl04Ocjt+kRm6EwL3ZPIUJhZcNkYt
CgCQmdqsppssgSnSFPxRdqafY6W8r7bUX5w8Hq+a19d/aqFYecHoItsQtkBoG6V2HF2/58PQ7Qan
0kAexZc8GEgip37ZbW3NYZFaEGKWktyMiEUWNCV8Ee0lKCpwevipipGGuj2NN8cDHd0XWf2QxrJg
1NPS94Co2owI+uMwC2zwPeC/gDHtTYKK2TFAG+dAYAEr9RyI4+IIE/930Cb3YObGAuidkGG7AdmH
DrhtcnLKy3pNFnl7iNTcPBjuXJ81gXGnrM3ppymrxxbGTZGNxmtZNvK+6mrMwHhdL0nAC1NXRHyM
aFTrbl1uGqWX1wRdLDOhdjKpXV7Xgy1kQl0KqZBxdqu4PON/nGCsxfN1sTBfZy+iilLbP9dLdIXZ
x+YkbZdg2mdgwOs7s75b7CfZu0o+/PEMMHGxJ+msTbfY60Btdtr4Qlgy0kz6aQnZOdv1O9dDlf5K
DNO6Qw5qYbOR2mHUfnOG8NKe10eO1pzdMbvWrjSO609GhEKVwVDNztWrby3VnRfV1XQDS4HFgnXj
xU5YZi+2SM2RpAf0+J1M3txeldERkC0hUajs91pVpvdK16JNNdBm96wqDlOfFVwf5Dy78TOMWHqX
0MVdMs6l+GW7k/aj1gnEITbaJqtuiN5QO5wyAkRFTkCGbjXRpbGtJszM0frIcxrkQ/KNmiWMpcyS
cOZROTQXKvKuTaUquOujQXhCX7YvbLIgAKdz/mfwo2foESzi/CUlx+6PWpNb57SnZl/jqLlJi0+W
1tLhaZfTYCoeq163b5GXboTTtdeM2k/IqlBuc9uePgWEwY051MPZUyIlavJn0EiTiLOsRxeTuY+5
ygbghzHxKqWXnrBqGoZyv1TtmHR8yRXFTAFloWns4lEaCUlo7n2aHQnzTbvpXVuFpkbUluER+VRG
gP3Gdkx23aCjnknGG8pz66+1gDxpw3yNAuocrzYLk1Q7GnpZ5VuvdUELOtpfGinQXmrrqxzkpdSR
wjaKolZ+8DohLuSJiMtc69BEMxr+WJbybarkEwgq5yHpkuHkuDVkvrZJflfV08xejya/KXfrbUKY
UTCm2YutyCSUY9CEciqWTOcgvkjwoPvkmZp/uQsQbp8bqvFnKRq5K2vx07Ub9Wh5jRzCYBgQo1FE
k2XGr/fhFneBkd7gydMO7a23Yciml6Xj3Vq5eiDggYYu5SjXLu2/AtgNpSTvl9vVUVhMuUW+a0+P
fPnMxIc09ZFXt6b1Ro18yIdnEgV3+ZyZLyV14jGJnPcG4981DoI4jLzBeRcQfB7HvqcTbdfE+JCD
wmRd0Oa2G4wbyuhf4yJynsyS6mYghteODlBI7AWhXencv7LCvKExcq7BpJE7zr9wY5XAD8Hc9Vs3
GaNT/CwZQERYkTTixWL4NRomZsVc1W9WQRetKQAAWFnPrGjbzDExdzCefH1W6RcAqnTTKn24uS0C
M6cq5SYygeuWlYxfbR3tsBx798tmt0DlW/xuGqapvC0ilobkB+sRKaBWb2RHLS6SSzHWwQ74UPsy
57wKE4FG5zl4WRe2GD4F54ILGdeHap/KWHZPKo8SeJjl/Gi7xQjGAEeQ6zaD2DSlh1pmsQSraUKA
gcJY2QW9E3Ipbq4R+3TuJuhli/1pPZBsX4Wt25Gp6SMMsxpyh5f3KQ3S8iVePj2z54fplHk0DLOY
NTPqZp9ctAv2NQydUVrdY5QucaWIBlx/s2f29rbUzfInCKqNZw4ONhPos8Hgcz9aU3wZhhGR7jzh
4CVb/Np2og99s7BeOwflRxFg3FwOtl4svFGt2udJYAB0xPo5pV16H2bzA34E0OO0Jbh66YXqiuYd
RBHzYrasKFYHJAZluW06ttWM5p/14NgfthdD8iUG58mJQUD7GTFgywhgwp7bNLODPbIX5YliD9oF
ZV/TGTya2VDCXJ1FmRHPbDrIo1zMReul9dD7xiHLdf3sOTDKC1v9wdjGapsGLSvN5FgUjINUTk4W
Ov4mXNMkJ41NYGTBqun9rO9Cbx7LLR0WViXmKBGzJvVRuBGQzxnKKLdU9wFmFpVSnn6lCpCccn/9
82/nphZvGtsVL77mjhfLcW7uAidcDwzk8QZ3pHbokBsehOuSv5DJm64TDlOlPg0B12mfKVaRHSbt
q5UJlISpke5LcyqhjiHtYBU42zs36dnmRJMbHAI7JXjAYYAD5EPTbPVwGgtKrvaL6boejMGiDORg
rKqm/1walYFjaGAdzoqP3PCp+enY1bztWze/ZEhAz/xed4tHJqAJC+gEHamW9j+NhlA4+jhEly1c
XVRCNeJRZRNxzy1mFkcnmnDANh1hb1QWFgiVvkCo4qHILuvp+ojuiYbS0gTYwTPWSwqryRZbLMRG
PKfn0Vb6WXX2fw6aVZaENHhk2tjeBEaoXfSvo1FPx1am2waE2blaDgahEg+O5t/XSy7OiH/X10f/
uWY++IGk7mykzJNFFiOK8be55dQXFEpEHVVOX9Oa5rzTStwtGQCjvKm33QLWlTP94fUQBAztkL6o
IP3vpfUZ3nKdBOh/162maB+HkoyVPir6lwqogkyc4b6egY5GolN6PczvLHn23d95TmSFzw5yWkKj
1wOzn70JGo04teWaXJ4R8Yweu/4WJzM8dJJUTpWZs74bMu9HYlLQQb1Q3Ny+APsZZMCPly/Eqjc2
eZ9/u41mPxB/U58JG0GTNwrAjV5zRpjjHWAZMn6zlHxupaE/D8uC2q+6/jgv1yxRFgtBICYlQ8SU
zxDGsU2aqX+6Tg2YVw4XURjWzW4N/xG5JCiGHpl5TMo7jtHo3lmsHZWf9o+eoJu1XhN+RthnMF3W
Faw0auMsG9i3nj59YWFXZKyOsantAXWSR2Wm7zgJ7H1tk29oLTURZO/bYbT9dmPb7/04tq/D3MX0
pToD86WEpE1t5OQljXZzdBJCjMhWv5N0vjex3r0Fs50f7D+mBB9DCpP51ExeQeG7sT/01P/0mIOO
ftuUW7urChjt7EVRJFlvQZT832mytcsxv3q5FXZ52V9Xb2tgBITSx9Y/R6ieFN+pQTV7Bs+EXiV/
NTN6daFPPDbDjak26awY4tlIo6b2JXJ40wzZTlM6YbHzHtsD+yXdBPuCDo8VbB49TtwXi16nvXiZ
We4pmbVUMlkwgMWe34jWNfG9hwMG4z9dkG7YHNp/E8d6AqcKt07zof6VM4vUQdFlVktSbKWKS2QH
/EqVPsvcLT9KizKknxURFGpOZRs9FEBUjogxANAu2bvmfCuqYX5dvd6cCNt8t7wsumc5Kc40vxbu
fyPekym9ZEslCAOyd0wSPX1G+kj6isWOnNY12gf/hRa0V1jTvx8WRLepMvwHdnY1gc+4m82iqK5a
3WSHIXEj7B05DWddB4rledUVwD2qzSBInueCwqlQUIBFGWgXv6petN43b5bmDG9VI8P1tcnSv3Tm
RA6ZYj3bjEX10dWEOcyDrHca+OAPKX8itTX3cqLs6uk6C3e3kOaTMV/QYCWbOqCf45l5ef2H610e
xfFMCydA4ph2PdwGU6H+NJvikDLfAd4NRtJECxPNoKpPdVWY25oMoVAPJOSN5Rog8qoK0x7DUZOC
YSQc7r8HH0vBv1OjJtJDy3MkrMtTKkUMDpsM0j1yY4AUlBrWTs/xyBBBBv6hTMy9L/zhtM4KcakN
sPabc7lMFHrdVcQxTsbTMMbQ/iPHOdUGQeRRSeWztTGRess1o2rwqei2fPWil9WP3xWNAYrVGK5R
PhonqR3Ju6oOpgMRVznS/wC5Ts+5Fb99e6fVxCpQky0fjKaw3iqzz3flwDPXWyejDbwRGtJqV6ds
OYMibxYU+Xpw/Sw6OU2+s+kaaN3Ga9H4tfBbUTXEVY3lRVGud7qgoC5PYe09KDstfa1MPX90ZrvA
/ZSk195y9gXumftspO291u3k2v0/l+agefQq7ojeLa/2PET3VJPR3fKIdbDHONus19YD//hXc2bt
pRV2tkuWzZNcDoSc9Y+6RG2iFZN1c6JZP9UBjNzCGi7JhA6w8a8DjdgLm4Px3+VJohlXCq1hSn1n
cksyOmO9Aols2cz15QwqQiUOnkowaodZJ6wJQ0n9Qufu2fdpLBk+pZ1yGR+XzKxwgO97GVvvOxN1
9kEXKt/KMslv8PvpQHhQxkuVfM/oVA7gcZM7zBFcVUZS/qqCV11iQBoD+dQOJJ9EmmIHyzSLQM0q
7uaidDQG+9IC2f2Hfai8Fsm3ZgGwyaHEI90r6XRJqwpHh0aQWLSy+mJYZXPYnMjVojfLWsZrTfer
pVOJ1b34PXfBycBESjV7JriYdLlPr6c0WtTzK+PxgIhM/9sWMv3k+4BxaLFjH0irSbejsJ75Ce5B
d3OHGclFahi1xbdAL1iHA+PryXWte98hjFjPWPyAE8vcXytkJ0e7crNw1TwkrZ1sxAJ7WK/VHr65
okmejfiH3sT5sxCqf0mVGLb6OPv79XQOCh+ZkLizG4C/Z35UdTw90MDuEfRb8Q9JsIDdeerZFX4N
npiwmczzuxN+i5YuCXwiO6WMv/4j18M09cU2sP0Jzi0F6HULGMFZwYSmES06kalGdXZZKgcWpSZz
HL0PZ4we45EM5Gn9AhUkqDuixFsgo/m2PkqBUN9GkXCtjj+FW7oHj93VsayxF5Uisy9+k3wjJ3/9
l3EmXRD9ncFHLoJZi3BV2/pl0V89Xw/CFaLCJLCgrWvihsvq2QUmemuTlN2p3p7Xs9Ex0Lqp2ANK
OBhwHIGu1FZf3EwwK7hnIKbUs2oO/tQ3G7RUTOSAuc+m7Bpip4FqD6Z3c2zh38bGe7DJBbqsl9YD
ABO04hV0oigqnHNTz29Ul7EgiUmexVyKY9wP/mFM6+Hi+U2+F7o+UCSXzNQyT99VESyliWgbs6R9
asq2vds5jYIiJ4zIFVO0beJWXEs7j0jZq5x7FljxlkRS7c2yqagawWD+LCgNpTDevweTBLcRRpEx
VeLZSdGGV7n8G/eLdqUcfg69Sd6VW6g3N2NlGLU9E5vvDNgUzEPM9veYqgruXNfbLIeH4qHEHPjv
0bxcE8tX49GxL//f55XlptVm44DdxPowmvmZiltxn8B84GkDjhNLO2GDX804z+dkG1fG/AIW/z+P
xP9dW7/63+eVbuscSYtsw/Up8/ID/j2a+vTZ7ifsgOJv6/VM3rqp97upocpeNaV8HiwyiNk8dWQ4
2r+AsTunlSRD18AhbN5/GQxg2tSEiWmAzQssFfrrOuRUFoJSFfkWii63esETBmy7IbedEijIIutt
PfWW025B/SB3YMkqk3HbR/gmBDuYT03xKtMGkdzAjPkZOy+N8p3HejHqaSwiJGHA5XDSxlhX28io
kbethKv1MFLNbijtkX2ZHYs5+bvWErEI155s0TpSQJbutNiAnGwHSGD/r6SXmfQAraK7NJCffoKu
CZC7ptZLPrbzTvi5ddFypSDIDB5SNl9dMzgoO0cN+mtVKz3USz/61SDNjSLxQsumfOsMfLUVwPqX
xmhYd5Y0S5UvnVOrl8izGBdfxChMfKBd/25O7nv2pOVO/EPrivI4gwjbrqdDzasmgorEDXyYL6BP
L9SvxX4sE3nopnTe9wZRxZVs6h+GGe2Y06e3YXILAlKpysd5UP3IGxGEqatmGkKBsa11gck1c9zz
6I3zfjYMGdpd755niqWEmuh4FEg421sdeCBnOdSA2GCzSywCVetdskpTe0WuqdjbWQWrXY50BZ3y
sVYuAxsjNXL0Si9Z9ePY+FfQbDyXbBGKylafoeVYitKkcqT8vRrz+lKxdqaY3WoA1LgRxCsPBh2F
/1T2bGhao0WXL3ECRtyl3DfMVrQjfQJlNaj+1tyC9a1PwEzqEy+D7Mn1YVPa4sFsNbPG+W4m+Bio
ILMjas9odt6KQelEenNpPfy3smxaQu3RB8chDB14wokl9VM6eNjBo04/9V9WkKoTxaO+Dtcr6xPW
A8riKSSKjzbhnNtnIgEiGoxWYjARd8DXslwjXzJfrNL58nAJADuv50PMviJHzT37imRgnVRFVv18
SofMvDDK+SFFemcXSytZTB9kO7he8yLb92iNDY1To7hx9q+I5Yh6PQMr3d4nP+/2Q5nYW23qKbxA
vvtXiQcPQEZm6st9u2yLlKAKv361WZlAy1f/nZr0GIIs7h+ChfKE32rjeV31lC8/fb3UatXGztLq
aT1b6RvLs1JzRFnbzPfSlulVGHTFhliJHzICa0Tr1WbHECgQ7FsoYO1tlObvLDYd1MF6T9ta02mN
d/KRtS+YfXPS3+26x5EWELP+76sUvkMPQwGG0OGYFlryGc0uezLNfwWHWD7plHTCf9ddvglFH4Xr
ePfvnwSwPtut5+sf7E+gRh2TOkKtY+dPY+1/n7ietzq0T49I3bbS3fN6gKv0n0f/vdZYYquDFNrP
iN6QFdjoe+DtN76Bvan9Wat8bxAfNSbjwjYH0zRMlBhK+le6Zwrc1BQ/yVTXDerJhU5ilKHeAzk/
+IlRkQwezGExP44Ny+/YFqHqgNSqls2yAdxbEvEnqf/uWyKykLCzzICWFjWn0k73eTs/IEpqd3Nj
3IBdJ6HdYIMKxtbfuH59VZV1zyo/DR1RnC0VO/gd6w/NYn1bRYeloI7Ehi0eGqdAI423R7jisHpn
EDay6hfWqvasmyZNpdp8UylQPK1SNBFLCiXId4OIdJlA3H2b4QZwER0qLDQ6ItyS4AevkL9wyjzT
SN6b0QxjlrqC16RL/QPlO5rbMRjOuYkvMveLZydA6hInzsVBU8jbRX8mKTv2W2l/iFzqMIIqfe6/
6XC/+LT5LyIfzyKlahENQRq26IMThpqwqYMfUdk8Jp3xtowlZMcG27wrP9wRWFEvi7vD7edY8Jbl
77aIb2Osfi9vaWpZrCJLzOE6qiI6gHH42bl8ngeXWsY0e9d00PB+KPM8+QFNVgywEstekEbvc2+8
ZkXwRI8N24gcWSC64rdZ95+MZ1D9tfGON7p8yC1jq+hf17b5bQn3Sys/y5hQn7wmatmsn5soxW/V
bijvfQ2l+qq17Fw1bCyDGUeE33V7ftPejSmnaPKx7VNupiwmsw75UcNSm6x209patLht5I1yoWFo
ONnaxiVsPN0slueIfnjWzA+6HBA8N+0+d0m2nq2XqHCv1MzAtVO7qglEIUMkea0b8yMJxnhn2NOx
95BRE98mUGy7N7NYsqizfG+BekwJ2EkG/clPx6cgsJ6yskVVNdQbn1rthLsAsQ5eC/+dDpw/db/a
PviubMdBiIPTHNeX4ekeSZm0TzEvqNj67Wt4IeNiX1uThjtZuujwKj80o2ZiEdgd6rF8omT0yxGo
KlFXMs0ZcRiP2VdsAgisO0IJBBH2FBB3Iu0/K8f/MAONCpuTnWgly1D46aNRdUeNkXWX5hM6JrZs
46JHq6IgrJSKl3y7sKzQUPsVyfBuvPViJspZN06l/lQTGrGzp+whGHM4ImOAvSXJHwRC+7B3yjvr
jXMCwRyOF9B0j6SKsCUuBk9kTMtZIePashTtFu1Kb1LSrG6dkcEQT8j8bqFLUGLbOKXtn+J5gGTk
4u50Ja4eg3eNrAscieACHe71skbON8bflbOPkE1vCZ2uqJDljGz0RIBWET3fVQwebFra+ln3CZKs
ZMn6PsCtS7DXkGPaRhmD7T1LQR94CZXR7MyfxvCzdAAlgsyqi5HoN+KIV/2eNt6fLGmTbTIHF2Pk
JxeU1Ir5K0DDhsICRzLU5IeWgvqeoCeEfCCmJVvKCSejiYV5NA6Tg9lsrHVjMyF1r/OnqIqtTem1
H5povoGOvy2YhwE9Y9GXxWY2tG/N1T5BYSP9QxPlNseJYplqjmp0T6VTEH3rZ9uyI94A4ZEbNoX9
w5GMhpk5/Y79yMKYqDshHoN6Zwi25p5toUbUNV7cLDZxEBNIyUsuwQyEs+wfLEJBQ9vtGFSn9qXO
ug8WT98YD589EX2x8n3wS50ZH2O8PZodm6Am2Lq/8Uc9yy5903BzNf1fypfssTTHQGqCsSQVW6tE
amNqKJbiGOsvGTI7YZVLu6P9qRol90PFm6LXZtiA11aNmHEpyt923v6aAgghmKodpSFUMqqfmHG5
F/oMtQjJOMBSH8rmy/FyY1PkyT2yxb5j9PVcFJ2EoUx7k1A2y+66M62rX8oD/+uLU1FP2X6SSA17
gIWz/Iqrbknnaz8saSlKBNY3YAhnU2DIHSfckvC843k2Ln0+voi+xUgMFWawDoFs83CKXGuXeimM
INACutcwY2M9BeimbbJoJGIrEqdAIgOEX2G5gB4L51sbpw+U7NRLDZ7hQ2+DuOiHcx895YV6nBWL
1Zh2eo+eQxvmXUThSdrb7BqU/g9lQVWh2Ucwu3G0PAeVIcSGkMLfqxHxM8vAAOKaRRsdNIGfml+G
gShLYHY3l3J5nY5vEUj24xDTHycsakcdC3COd+4C09r4loF2om9Y687eH8cdEdU03ZsWiJ3fdH6Y
2R2BRepVuZtW0kkcreqtJqgRa1T6YHjdtHMJvQ4t8NUkoDk7TYSQYfqNHQUHT5lffote12cAwqI8
biZ4TSHz97vmd0+N4f+N88gOVZFDdnKsHmKLZWAS7W99NvwdKJT7NsOmyPJPlhrv3D1qb1rNfULv
Z8y6jkddfZtUMTeVMeC2k9XG10kWzjOUfHSbjgjqL0MSXQu0l1mD0tQoj5rbQ0Ztpi2m8G8z09rt
UOZM/9pesN7ICsxXkQUIivXA0xDvkhFIUV0XbMranzZd+VAq4x20Xr4p+WCEY6d+6+1MUzWazs2Q
PsUKw7DnVw3SPXCiexVADESr1VyNYsbXWlD0z9xnTxPqWqio2E1UYEOwbniRscxCgBrRw/uIgB3Q
Xax7UOsg+wAhEsMqnrPiaroY1Ql/minbqdceQcQjYq1htvkbguJStTlO8IYyAYEr4GHm4IPbEzip
dTBB5m+6itJSmugfUiXpFjkmbdhqYN+gT/jzxIy8GkxEZ4qwKHwRdl40opxv/VfCRbeDY4qrl9V/
xIK6LrQA7Vs7X9MVfL0caObMS1BJRzxV016hKfmsea/6WPwZ2rF5jZ0raCo9BXJz6DqKFikRqYCu
8rhUFN9miEIlk3lSk0dv6QHbqE6k7Bzk3pirryJIq5vZESQyk6Z4NiAKtGWxpSGf0EPmn9cnSGLB
b7lC/QpGm05N49Kk3CXdMFzNmjvUcicG3Cogw3HBYDCoSmICmjZIj21k3XKP8divsoNE6L3EKraV
kz24jkjhyiDnJ3fmmQC1HANWKfdYf6NwLLPfGSO36YBPKtzh4Nie/qA3828Cr779CQOIya44rAJj
YSTh/pTCpPAuuhrxXsbtDFSrFR6x10zOoht+sZ3D+B1BiOta5832O3dXmRkCWerrQ6y91il5N6Nf
swZQXxkSh1DooFYF0DWn/TG22leDaDwmFXdj+xDFiLR46h+TgJjGfvTZ13TUk4d+/EgTnwkgMKet
1Se3rrX+QlPLvP6HDJaqYDvvA5mY6ATJS/MG5Mo9scbKYYCwIeGQbnIo2PdEU05QgM9CPdP3OZmz
ca09+DEkinIcGwho3ibR8Q72fTEfJ8TgqIpAF5e6vTFquiBzjDaJex1gHa8YZfsm6Gd6iLP/B7SX
v5u1roRGh4i20iN/R6DcTy0ZFvX1dgT76mlDf83T+TpVVbvTNAQILDYqILh70iXjEDj2L5/v6+dR
P2ZeeRsrXMtFff8frs5juXFgS6JfhAiYKpgt6I0kUl7aINRSN7x3BXz9HLBnXr+YDYKkSIkigTL3
Zp4kLfBHZ4XWzc6XrIwfmwDzCi8SluhtpVgFy4ltdaOdkcwtFeMQUUYhIvjnRxo5e7JEyUZLcsQ9
YTFs8mhw917gvjrjrBHEmV2sjqXpbFc/0USB2/Qa2CTUOaKt6/ZHrwebZOTBl8y12R+1P1M8Bxu9
7R4AopeLcYEVaZCUZGQ5w4vAhjom01tB2QQCM3Dkvv6qomggoGaJNyEIqPMttB87Q0OYLBXFcOIf
97bOyW2ZdA5MCv2+qKnRmdW01ezgQbQNDQUuLV9bmpx2yXpeAriLyqtXdeqkEw1hRCFTsDu8wUvY
TqENcykFbNXIzAWHgJ6zUK+jV0wL52OmjGAghrSN3LdF8hbJ+gwv0dqIrJFArGqFewKjr8HfLltW
vNI62GMFGbsCI697q0IR29OzXVzVmfsab4qOegTOiBCdx0lG/MmqpyXRiwwjmwN5eTCokToNPg/Z
6t7GFMxzcI3w6NozHs0YeEXa4qgYDrJEoVxKBlmGSPwAkKA6y6QNhE98IL+pBnu+uHiQ0zoTkI+6
iM+lbjWr1hq2VWKfMLjmR3IOKevFbXJc1JBhOVMnYrjeuOEL3UTYqSmuUres9iqSfhQKkqJDCumg
GNhYpMVGrxOHPTS4Xr2vt0ElLDA/+kMyx3ezYzr7wslHnzrdtukxdFPLRI44sBMeWPY7el0dTPxs
ficp1qFNOI9I1aly39ljiUy+ZRTLvXg9Ma5dmatR6MIeCSzWqmFL8ZC+7+gPNaZgh5r1wZ04k2WH
dtyLYLahDHVWzYXIL5ApMHjpS7LZ49Trr4w4yFPao9uYCG5NVld5t4djAYe4Dz4BACpT/jKoEK30
TjWXeQZAa9vw+u3S/GCDAiQ/w89b1sEWlZDm933Ddr8rvlqdkNwpZeHf51QOLXEwM+lhRIMl1XpL
EHpSX5SsfsQIQIqcTD1SuF9yOjsamq/Mto0N8HROC42quepU5XeaicMJEIO2rM+KscvWOlxGw7W/
BAPYdgjFKVWkH0lCAHXNvrcqrT5aCHlHk1dBVLJ5RwMDK3Ch1NH3MXpe1tm2n/SOvoIWsjNyjAOj
Eb6HNHLWXe5Sm9XzNxjIz84g7mXPZggODXVeubOpNvpeCjM380qcY7rxlmULgFsiwPMSxZ5hWRVB
ryJ8Ai2xRQqYizBeQ4rOlP5Kb/Gpjt1iA58Fh8GMerm1UFaHf5LJuQsgukYdqTZFISgcsa6DPFth
TjPQby+JS3N7p1n5H1clGIRzFrnUHN5Roj+gymo2LFMd33QYM7kiMTSkEcakkGBOYx/onDDlIH7D
3ThMDS2EauroVXAJDwPMlgEmUsllv+kay/SlHo4rXdF0o/BM24bUKuIqrxI3RaskAkLH/clMJsrQ
eSASFJSbeyhDD69VhcJQOdilyL8S7qNTZGe8agWEYTRHTgRXyn1ltBc2namk7WlHWpyVhvDuAqQZ
QXrfe+abO+o2DdP4TAvxkE41hkYizGPP/HYD5zt2oFhG2il2BFxIt0ZGX9x7A+4aCjNcTAjWsXGQ
ZyD6VREEvxw0aQDpACmPxu9q+XMhrm6/i7OPVIfsqLcMoT3te9YOxpfrTHixgz/SGDzOp5Gwb/al
QwfOkW38VxZ3T2Mz7VoUcTRVWaSz19iJ1n5tc4M1RC+4JsADejiWXavX9qawS2oQeARd57Ny8nTV
eGToOURomjmWZE/ECF/Uex5RZXLyki5rByC6qMw7N4tpjrRZwDL6T6jl+8mw8sfbIaGfsAtRHK5u
d1t2Wnh1XIS8k1cfWFzucheUULQkVIEFCbdhPhjHmfd4rCfQM4mc0LwykmKeXzg7Cr5AFh2jPH2o
9bw7dEP0UEa5t4di91wt4tJU+0brzlaJOYIaOR2JINlnxJquuk55bALJ/9Jy8tV0rOkg4mbiavW3
yqm0+2Jiwo318KxPmPc0HWO6B/VrmGS6aQ08WaFHi98ImzM+Zd2H5NsfBul82NUZJM27KOZg7Va5
r6gqHeikPGdx/q0oSA2deoK/Xe3hGDes9EdCv4r4yaMKu/FgUs1jtYNSwlymWIxQYP7IRf6UWfVJ
tiaeeHjSfURXoHTyB83p7t1xfh8cd2dnyb3wAMAkDd5Jy8VMmBbIZFj/Mk7V73FWXgBxrUX2aqBx
vJuxvluaFfkTCktmHg9JVnPMWmCyMb2LTIEGcxxILu7gtGsjwq4w4DXqHWvVQGec3YIVdp8fkR/c
u1rBZlgPNwFfft1iVgmKBTRFrc50YOVkbzZN9CTA+BGZ6qEuy8/KTL/I9j1pyKO27ayg1PNOEMyG
VbijVxZA8BXWWh8dZCJw/C1nKFZd6b7VJuZG0wLzWyIKhb1ILS5/ypHqnxzlgNHg9IZ74NQnp5m7
7fJP9U4utyYFs4AAzdxMAhr2ya+GEA9E6lkDmXSM31UB6oY0OiT8LsUGPhysbjE7GWI/aO6MZ1fH
Tpt0gtGSZAmkdITdnwNZxHTAo8/QMjcMAcckzxdQXRmtQw0mYm8yJpmYRLqqE1gJI3yHOhD4oaLg
6Inhc8CGnFYtyjHD/uqD8IvN8VPc9ndp2d+3Y7EqrQanYQFiejaGNzfKPnsI/35VUEMYm/BgyvBp
CNtDIqbvmWijdT2a9yGTKUMpyb0OTDIyUQY3fLbAQ+qF9pxLZhNtcT+O1mOSPkDIj/wmYIucev3Z
KgErRw84WE9tLDdxUNDut36huIdsQe1sM9CCS1NKQ4b5xVkPBtQbjm2dHZA7qRUxJaSb70KnD7dU
y6t17OLobDvzp46jLWzFI20IKqMZqVkzG4HaMjYQyX5PCQUJvWFHEPJF93kjfZHbLUY3cUIu/uQl
co0vhZqJGK5j3fxCQ3lETqr7Q1F6e5O6XxG0d4aOk3zxsrrI9FFsMwzXo/dKa2Abju13W7FSj5v6
zPlDTT48aw191bYzPqI5yHDLeb7Lmdr094Y5HNw5xsGX8Gk3xohYGAOqPsbAeZmZh07+0qvpvXbV
frQyZOvNWz4dM0CfVJMnNNnhXcDIYkf2k5Tma6cDcu3b19AOvqqfabKeVGCvWU6dRQD+kWuEq9eC
/+oM5zmKL1Misi3gn+fazSFWt1gH6ukd6ioUMXydUBSo6YbdVczGuefDqsWm/h1E4RW0Gwl+jAdk
o69cQdPCZcpRDbNTAMGBDtg6qlAqLraZUIpn0qX5GAjA3sjlBEkwSqraeE/YcK+d3rgCfXH8KW5A
mtcaH4T1CnH8U3w0jb2NVYQ6luWbb5bDh6xBqqU4Qo1TFzD/eJRvF14cm1Ts7EXYP8ej8abStz76
gXpxlWYa+JekEbs2VNAcPfUCHvlQzNSFsRH5LeISUU3sOhkPEMAmbAq17lXqzGJRPP2K0JRtJf3T
jTGN53mCSzpJLAHU3RAGsjpqxFdlNQS3ONVqxp3K9a1OfSpfK9yRKDjv2HMOft8U94HW/kHUtE2m
9Ms2QQV4/ad7aSNv31nqQafgX7saV23I3ntyNbg5JbiVqf8apviHaqaEa1j9zF7OOYNvDacJsa/T
p2Kg3c18xiZ7YjX/0CN22EdQiCysej9Yy/67pX1L9LRBWzQ7R/FPSmbWWtMgPYugoZkjQBPZFDML
CrxmQazMRMKpX+k5WM8tpXhOm45M9cxiAZo58SYoPT46ixjWqRjBM9XfRsVKNWKciSZvn43zr0gb
cC7JeNuG7ALz4r6mYo5y8ltV7tEoEL1SGYBtDZqy5NulhARBcmK3jLEsfqG2cN86Ozi5qTci3Heh
qrWTSaWJuoDnUjvRkcjh2+vfZQJTEGhi06bMhHAdKUHsBKyPzZDBBexJdhx6ixkDq7bX0jvstTc9
j35yRoWVZ3nvTilYz7cAHkvMveEQeyu8gSvoShWVxr3V9Q/GgNGdepnDFozcR2NT1ybmzQa7cf0d
LlLTgjoefi/U3SUjclSYGDuSo3DVe2YCBqA2IBbGzEj8ZhNWCO0OSURREg8eWebjtKSIs36uq8ja
QGJkOGcp15nekS8Wi8Jdu8SwNf1ORjGFWYLqZUGsjatxFtzGloRccCANJZpl37E1y3e8R9DO7/2Q
BAAlaISM8urp+rAOg+FR78ti2+feSyDGF2Sj+EmKESlRdLJM+RAbdAR09HIsXTo/leJMbsud4QRr
XKI422eW7gHKml0eP9aa/mxZVYTe3vsIBxYp0B3u5iS/i6kg+k4sr21qPrm937Ztscrx7G/JJMF3
R2xBGXkCLOT8SYLZCrYqJ2v3TVX7A6PDdYyoNJLJnqwnzf4mHh3J2XtBAY6tMI8F2la087JiBXai
l6QONRgZvUgei46Py8tfmhLtSJJ5DxY2aS2vDuxz3nUvb/2SJdJqkA3b8mzcW5LCv6cnO2oHCEpl
t3alCewzpZmCVNNgRbiKkSitE9N4BIjrrUwI82NXHOwEjIZH4FdR6F8QreA8O4tSnCHKziiYBsZ8
jcnUWbHUhSDjgiyUzW86EXA5UutPH0e4sEC9RPCcuoaecKVN3oY8I1DADVCAyUEeiWYsQQUVbPKp
e+KCgkASWb9E1H6Y7AVPNciPYkZs42pbfGcMXOjotJpBWGBmpfGE3UB7csj3QOextdpTGXfvZUKH
OVTBqkvlm6z7u0aFTEI41fxI5XdyFPe9gUg5qGrAKA67tKBuX3R1TGz1SedrN7S04yiZZzgIvSn+
k4mYwlZUjUR/5fc0pM6hGp9HKCYsDBa6UgL/Tje/GooYhBjttdiBkojXfVUXeMdFcqKTFfsNS2G3
K+g9VMFLLRzCXkCNGg3d1UZogPSH6lO3yiPFtcepSRhG6g9Q6HDHh/CykGhnPHi0+qZ1ouBt4MDz
zGOQt7+13CGoTN4FhN52qbvSZQirNKf/EURUX4uKPWeNJyYCcmhbyk/K9NAr+UULzW28u9ios5Wd
1jXgi6FeOVH4y3SLFzY3zL0aNuBo2CGYG1dO7j0k4Jl27jj+cqig22FyCZWqDk5/oZcyr+alpSUx
G1IyGDemGl8CCU/WLpflVtaemg1Frd8OlEJ22WR82RkDIv0ZBp6ZZiXgSrPm9LHrtzBKyOeS4jpS
csHw/mW6au15/SpzB3U/y6LzdVN926Ex+57NZjmwi1eWZa8pyxjbY0fgYf9F/G2POCiROwdOcZe7
9rZGQIaaAlFG5MxUXopflMTvM+sF20y4cunS++zx/gyiOZt5vuv6Evys2TlEZiHtTFEozEn/ILVy
Vybx2U7wsRYTX3eX3lF/+qmYg3zK+ngj3op5cA89EbODrudISUKiGCk/N5SiVqWu7auEwmfrMnBE
tMA9oB4j1CxqXvZpyJAkjP0nU3KMSrnxTabTeUT604rmmXq73EvZIuFL+3PwE8yje80pZ9rdM3tr
G7vhI6E7C3QRBkzOHFg8jcmYYwzE3jyYdNQKgxo2uL2Z63CMYTFZ4FpAE3ihA2wlheM/tG9CQ1eU
YeinNJvFZy6rHqPcWnDSuO1w5+Q1ybS9uWVDtl5KSKKlbVSGw2mO0HK6lqLKrXuPbaQfEtln+8br
X0yz5qoyWQ+wB/2NHv+ZuPbCt/sQ9kjCLNGFKGgyl3OiowAzvIGsZjlgc5lGkN/xlRHNgV4E1NOh
mbod203EVWrTsMBkIRu9kf9k+7rN4leg+ezgBvrEMpOOltuAUKPkY/CiAglBES4d+E+3x11DFd7y
uovNlz5n1Rs7XwJ75uE4Ju7vcNJHvyMEI4e842dl+TR5Z6OdbAJOEDK7XrYf8BLEEx+jctz4Mxk0
5TNK9au0ZlnZjcWWMlsZkKuh9iIWIF16ahXh/dA7Z8YqBs50IDREOxlT9ppUKYWR6o2VWX/I9PFd
H1GP4Sh30lNTUfSTQU9hD7duAMiwyXr42mDW4jjeOpAkfWNMlxQa1hyxSwluLtj/+F2tHSSJw+Y8
yk0WLljWvrr2QX5uCp1IKqpY8GTYESN1GLqUf4ScV5q17Uw1zvlduqQOVoWdbKK+v3Zuyy9jm4W2
JzOsfl3N6IQlxf0dQWBPoIKhycQaMglkR7lePs7IFleDyJ/1IT6MoUUdFJxKPf8WNYjTJHvp8vS7
j82PzuViczPtJWopy86d+hSh/PRMwK3JaEM7mFCOteXoWzLbf4tGA7StNeusMiGTE9uXT9Q7qb6z
vWZFz5bMM+Z2q7M9ZR//QZVon+rjK2Ui36m4bsLsOZ6bz+lLb0aKbNo6sXd66Rj03NsDy3yHxCmq
hyCukHm7GBRrxGzwJmgxb5wQwx6IkO0IAqScrmiI3ozQ/C6n/nmeqVYWMnttvOS5a1tcs67PniFX
yXFkmp50536usw89Q4QkjQzIngJFXlUvGAVoAoid2+ViJ0lbmem09Xbs7OQ0nkRske1t4b3B8aRZ
2ndoF4rsBIK66EIyToz4JpfKJ3ZSFNQj++V13wB6dwHqjwHo2KCDhGSw+IfMi2Aky9e0Pi9dXG2a
2v4qLOdgevWfOivv3dZRfpvTbvIOBpvqVVUn8OdSG4oWbdaK6J46VAd8mRcW1/C+ScjR9eqB5Qw8
qI66DKplinfMyiOpXaIFk+flFl3e+RzngE6T+l5NXEsYzKiyxrAWwncPWbGfGNTcPTD9rJwJswJN
vRuY0Whngy3r8NoHlviutPQntcXPBNIu7nD32JSau7dR4XlwEvPaadRolqCAFh23T+IGfXljXucK
QbfdTetssK1V1+ZvrEzgWCEzpKjZAxvPiMAtljdMipOj8J3P3gsEDtYs0QwHKJfBFblI3Ja4tBz3
3IgIZskuFka9qhVhBSFWRWKEDcbewUDXknxZbkteTSwgXTXj2iz6TTMU5JfNWB00MNeAYzAr0pVh
qb82uuli9gXELmv8nNPyOSZX5BfmvGhPdClVG0JwGXLJfgVkOxeMgw64IaHzlZDUeYdtKFyNmXcu
M/Vm6dZ9r9sfZaavncD8kxInjYW1d1ZtuOrRw6wNe/C+AjDRy7rJgHDUFievjl4waWGqZ37Iom/d
TEd29e9Iw39Mi+ICYpyvPJve1Mgaso2YNlwjJL6gApYHHCzP2HU3AlEg4gaQu69jbTzaQtPZl0fQ
Gtl1BWEJqstQS5Zkbazg03AZUPJalYG0VgSLvuoT7DlBa97s8BCgJg7oCnUNw0iX1i9Dg5HFYJ6r
6XwM+lfRTIdw9tqNbc0PqqNtqEfkBCPlKCGuFduWKLG1nSDNj5Fyw+16naOs2uq16te65/RbvN3f
2cCMpAn6nho7rRjA6GwALo2GZ+RTa73jFwaJfhX8AzB/rPjgepSOTVYzYh/Uk461Yn6vFFyr0KRu
zhLkB6wTwwP7DmVYiImGdY9kZDWTUh/p4VedUezXa/fXbLCZBXJ3HWpWub28GxT8rbKbB0pP9IFw
gojPmVJyUMRwWmzK7XFqsp7o3uzcbJgnaYQTEYXZSKQaGOJ8K9tWrVubjVHaAs6jqCf1RJDxwzZ+
mggrNscFoEJtetWAG15VZv/da05w34jPsqWKbptOxrJk/s1o0t3Ru9q2Cpg65d1Y+9PzQ77nHp9p
SBN6CA3LF5HDxrLaGgUCBRfYybR0D7zW0M9TzEo0c68RuaV7SxTshqex2sguA11ujDtsac221uyU
x9183zE/b9wg/RzMkDCQPKDGCphTwHB6LNMdiG0Vm7MfBIAW3fiSd+1PV+slhm2w05MzvXoKYroS
1NgSAUQuxOLbm9Gi16m6PS1aQBHgnHUWYSnq6xXqp7mJ3nILvbc16BFhIfqZzbvCiphQjcwY/ac0
ofnonTUtMXxv8D46B4hZNqg/nTtRjOWk0vAl6BW1SuijK7gtQME7a69qUbMnEPHWQOjPuW0sEy0+
hwR8XtGkJSWC/sxuy4jKEvHTIpsI8ZVUXX+2oUSZNOo3FXk822asj0krPjLAHhTimzshsgNBoC9a
QqvGtLYkWi4FTrBy0jTsVWQkD1UHQNukGBKintvN0DJ8fFsMSOFWLU0YdKZ0mJoOX6rzJmxW2PrI
ttG1zT01cf066bRQEVoeZNoFVxPvC2J2yGR2AaDdq+W6MNARqonyGpY9MtEYMxM+mHKuojOea7rf
wCr8KGWq5BSajYB/Ri+kn490whyqDmblgWrK1HNh6D+lqQc7wyU+AxjaxHzJZ9eXLCJnMrxAHxG9
qyW0s1uHAFsi7P1WY/V2Mjkl0zgpNqKd6mMjIJ/eDre7dtVUSy7eo0sdGd60RdNbLhE7f2/i3GpQ
qZfIeAYMBNjsUKU2w8RxDl38moFk8952JfLE9oxATtsmoYmbdXnodkA6zpZNyJPdI/sXS1zOv0O0
BOMkt3Qccq332F5X/YIOxQENGPR2a0GE/rtbLqArC04zM6DKjxVXaPr3pr7QRqflEOQB3W+Ml+xS
AaLeDlr8f7dud90FnEpOZgfE7qCVzDdVDjyQxTM3bwfCIMj3EOVFLOzadMnmSZjcfIqWhNYuvdTb
oQuK5u+t3PUGY3N7EJNdi5B3eVJmmDVvaPrMl4uuiewRFrn634MQMZvq8WzlkYbRx/z2MgCHDu+Q
bYaxciiKsUDwgEYGmt7wJuyBrypTpE3RGRF5SbW1RfQYjDSxGhsklTnOBAcsn8ztH77dYqnDh9Al
D7omwRpgCZ3DDCjcMcW2fUTRurWlOuXLtzuIl6ZFNBaFKPEme+VYZQXDP7XAAoSCNg3hiNDxT6PG
p67HJF/8+2Zu39bt0C7fW9AR6YD4iAifz9t5EE/C2/SG+ExadPjFSfstQmoRig/JNp4mpKzrvKzp
z7EXt4wfCqK/ya7T8JpjdO34LbPWt0fwU/i66oX6nPy/z0XQPiM2dn/7rP7+mP42k5b0WATWnaIX
v0B6G13Cj7vdHImFzvw6H1uiE+3vv48N6HT+/ri/3QxruzzeDmO+sJ9rG2HBjSYcO52bcpEtJ+xy
mkpzdoh4S9/Mlo3n35Pp/59Xt5MrSPNgC8HuzBwZ1O+3U7IbDJC3JcQXQyUJgqvoECJw2N0+UvdG
4L192Oo/l8bf6+M/d4s2R6qKCMPma81BBRxvt8pwpmzX0GdEGEFJtG6b49+D7v3vrdsnRjeBdm9D
Bz+qu/mYsXA6TipFx7QcUql1SARZkhToYthxAyUc6jq+dsuBtkK/ciHkbIUTsG+cBFGEdcE8Ca4p
unpTwpdr1gmNbMq6cU1pRKjZwUrp2Rd6SPI8xtOxyy1r1XtRh5oJ3EtzO1Dfj2hH3/97voFODa5J
0h5uL7/9wIxc4iEKygS3V91+UE1xt09mIpWN2LBO0vIugR56l9oxadNSGM4LHiIJDVWNA/TVcvLh
4faMKGi8i7D6T2TgS4TS/70y72GFhxWj9WRm64qy81Vqbni161HfUBLq/j42Giq8am5BzEtdmmi9
uXs7EIerThb8mdurbq/HetQ+TEwS/X+e9fepeIyKKu/vozy+uHppn5K6FxeSLTEmYItmn5yIS7Q8
NuGD3uQ0vdezyCLYOKzEGQibj9tT/j3Pjk8QILWH2y8aZzbHnADzBs0H+l11iStp/v0jtyfgwhGk
JM5s4PBJMgry53RZuTstCwlPRTCJLiBCE6+XAbX22N5kOnlVfiZTeRFaf6znwDpPy2sZ3+VFIwNg
lWPG3d0eux2YfiVLHAoB/x4zpiQ7L+vBKa6Dg6rVH2qR8bVy0ulSVRtF3evqQty0kd/dg7M1L7Y9
PSWpXpy6LrIut4f6ia6gQ0rUWkPqcXvo9sME5frBNtkM3B67HTxravmy//sRrWbPF7KlEibxOP+e
WowtdKdK0cNfnnL7QSLJoups8fbvr98eh2nkp41DiMl/3pXH4ouSNH352zOm5c3nXddse1sDD1Q5
9QXqcuHK4KFaDo0Lr1aQPDfMGIDccJQXo3TkRWdEXpX2VCM95DHwT/IC41wtpFI6Yctjt4MHKeK0
hF+Djvh3eiWazO5t4dFwO40Upvy07p2NNgMprQfSIZHLvyg7SU4K9TxdYcQDvUN/WLEShe09Xrr6
SUTzU9OxXp8dtcb099V2qXapl0PRqGgbmUG0lM6Dy+0Heknesukg25HoaHE0qCy9U2o43J7y97Em
ONXs+S9/7yWacSXn4jSawtyRBx7tK42gDezG8z2yAH8uiZ9ZOl1xOZ7DRn4xY722LRFbAdusRMUo
71va6em9RIvhK82I1147kmPebObYeE4G0/PLml6sMtyXygz2LcDUNuANM2r4srF920FJ0np3I/6k
Cadbp8KfyoPVGFdOvG5L26/J2GnzwNvGWfcTjP0hMTCM1XHQ+L2ZNr5XZt8qJWQUV29hqt92nemA
wA9hYVH1sgfiw4PqS3iGtbfCmOgPxNtc0XcM1fI4s1iv+DV3uZp/hRp5pFz7pwkNR41Jl5u3g925
Ouu70dFWt5tiuX/7icxK0EKQn7v0YW4Vw8btCV6WBP/73Nv9ysgMoKa8qvnPraCYp+Oc/5BPQtzY
7Yf/77l/f3J7hZu0pKPn+qHWNKjr/57994/2UKhR0yy/m//mNau6YHt73X/98ttP/76xGXCD0yXE
FS9vicKm5TeTKdaTG/zf2749+79+7d8XJlZXrZsqxvu0vPLf+zX+/e9//+S//9iLkgbLrvf976H/
+sf+/ycl9cndC9LC0GrzHfx7jYIOtsJ8B0hzUk+1lMkOlLushLqWVTU8arHy9uEUOD5pBAtjVyBZ
heeWHKzEGB6FPlbXgWrMcuf2SOI0ale50UAwJ0ZKetUHJxvQJbSMIHfT0E+nqhwv1rTrCet4VbbW
3COmJxA4Uc6jyAaKEItP9iTnZqILlE6SZmhM1dRiGz41HtIjnr/WxDw83m6FBfpdus/JCX17Q5Xd
67e6pbWPNjs8yluAZ9hoGGy7Cnt48lCRLvHeTWZgw6qIMjbc0VvNSEl3t1fdDlperNNWHNwaQqpN
/N3ZFHRnPEceZTqkZ8m17NeGSxKMlNS3C/RgkSBQaPDUfKiBTtzukZ4w00BAa1K0GNVC4AMPMYzu
bTEVmJyXWxrJ9YeRflFAb8/1aC/1jxlhXU/gPQ0inxZcod5jysOCwdQ5fVbB+BHl/PNuwQZf15GL
VrINTkhCiAI0G+c1L5wd7lXS6mJFuNNo3dFyDVfQdZwP16JPTB84vxeprV21wnsf6Sx81JV7n5vZ
a+AG06dIkAHR3njy2BacMmlWVBor7x79A0alUnulpOtc63mqH3gxPpWMIg77Acpscn43wxwbUFBb
bw4j0KSJ+NHTChKxi36B2hqgHdzFb63RjL0rM6LuCJCpKZ90KfDK/iRv50AW07rnNKSYiOX9QbIq
3VeU9YD6RNvbu4SIs5pNk2icft5rSqOOT8kLtWyLpaPQg+cKVMHSpBvvQoJJj/akhyuRGz+pLKYL
NV/191CnVOaITN+Nqv0DDaux0KsrZ+/olGAKQrODeeoBl+O+cLRpV+uKPr7jJOB72w5/AkIgDb29
R7TU/b+DttxtxvaSl9mqXzBmHcAS3CgxrYXlbtPpgjPKUxcgmBQVqpcsD8Uf3E4vMCnad5qg8NuL
qtsGMYkIpb2D0uC0q0i5mMgJoz2b2Pf9bqJNS3APtnuDndgpsK3g1A198PdWKn4lxaido3SqrHWN
jI2II6N6lAuKDpn3SxNo3rWmx8IlhKRP623InrUysDkkrC2DwJVQaxDUDombH808GO8oQLR46YIt
moHugFKoeuMDg3tNkKIpmDerVMBcQ/49all9ba3q253S6A2qoloji04e+gChnaxog1mV+o7ROBBJ
AGAlss2tGKua4jnA1TGikmi29AeEgRkmbqmDTGnvPYwW+6x0ZtmmL3dvj4E9OXpVTVTGPE6fMfOG
aLuP0QNwn7HA26asqBhTooiqWUNQEia0keChy38dsuYhdCv3JDxqk7kSEG2XYaSOucKKWb9kdlLd
DXX4SIQAwZA6ba7TZAEVt0iDfSAY2TnSJI63A1SnVy0ur2mMGBnaYwBqqH83hGG/9aIq1lVtWg9N
JwkfCFPYDiYg2iroz02i2AXTAtoS60xstBXJJzcqwzscO3hupkPhRR9WkC2WnmyimVMLdXus1607
o4MxsWXN6V5DDbGxxICs8DacPYu6lZCueQxdYsGzBXETBb/pu7j3nWCJAiIpYiXkOB38MYr1Quvk
UyCbZuMixd+yt3POVRR/o/Uuj5jwQLNoERc0aMQvVwXIMSl9XK0GxS2b+vBTHwE6lIFFodLOT1HF
rKjb+hcJvji/tKi7DuKpml1OW5GliE2cdmR3x7eGZQTTr2EfEivtlkGRdW03vBhpMLHwd78n0jWI
NDV6xDVcvXZJojxTVnq4XdHTYDZ7zGeDrxauppnDK8jh0Zb06tdTvCzg9KG5ugtvoMwHyqRDgB5p
uYvzQ96zK3jwssC5i7WwemGYZo4ZWMQ6oX4ABM37LORTOzviyQrqPwQVFSI1zu3CNZASVrZRDcVd
vdx1lruRHqsVBgtiiUo7vgeThKkrTvNvWezSbmp+TQsaNUJvVxu294H6+/5GroVUvdKAxD5pfPiU
qHSGtL4o/6BfWcR/CPH9WCbUELCsnQOvj7fR0BpP3pxaxAWH/SpoFeFjCx6wUlZMod4rOU25G6M5
POlksYEx5/LWjJWhNytXyoUYqTvxLtDVj+XaGC+blj6vsJcUWGZtiBwZkfKjSO/sD6a0utnovIWV
4TTlPZAJtXViBMfw69U4PMUdSJdK94CBcy9qaX9qIf7nkdMobtL/oes8lhtHti36RYhIeGAqem8k
ytQEUVKpYBLeA1//FqC+t+MO3oRBUOpqiQIzT56z99rPP+t7BIx9B2PNB+Rp1R+FmZ9sQ0Khl8x/
07Tlt+bOX/B5RGs7r8DJ/Oh2RE90dEZ/VkNMG6i1Y/02Dsw/dELVVhVWx5uv28cCi+orOWVYqxIc
ufMlzh7lCXUlVKyIT+68DBYGkM7Y1XZRmDlnEnWTbTAECd6K9ogXTXyAy3D5vxjWZYxNZgF6ZUrU
lKP5kuJ5YGY9tXsn94Ol/fNM8Yd+gfkPBOuEkHJgJm1Li/FENOQM6ecXSat6C0WwkaTrdWbVrFUR
UPX2vboIfCzWQWqnq0pvkpcUmTB0YOtP55ALpPq5ukJRUV9z9EooUbTHfCUKlxnyWulV8eiSMjla
Jh3JbMK41Ao+nk7D/dwhBbyM1rBA8zW81yVKTUTS+S40RPAcCZsA1iFaR73YGG2FDHzeURWOrG1G
f2J+zahywILdUN5aGbjrciATRAFT2BXJl9paL5nRxXuDaIp1KjDSFKUFwdKy9Ov8ADmGKBGaTaim
eC3oMTI4ZDXPRZkwdHurqUG5GKIGp7xKLl7QxkRmYMxe9dOP3FkZEsOYQgp/o3rVfUz33DPWH2sA
Rdn6X7V8xA1ggkx1gs9GJwJVHcPsro29uYf4gjdw3jE95g4kurnlDXqpu55/s/lSFTBEa9sFUYqo
VHCGfNYD/c00cPeksJc3CpDam606NJzQKy9CPiovZAHXdWc9h6XZvvA//aPVpXfsFKKWQxk67b2T
IZkovlOdchcXWpor9ourEfVQh2lxIcwWTa/d3NPU7S4ap/KHalT31hz6y/wHrr3unqljeSji4gqy
Nrw2vqTUae34ywvojBqp+qFZAf42N0wPvuA7SgUALWHjIJ8aBgkKqxnZeG1z8PVY/axtzu6B4rRI
Oqz03cvhyPdOJrdKWaXvFbu+bVAZSDcRNztW74buJe9sIu4mKeK1bqEKC5E4EmhXrTKDZTZM88No
ZutO8QhezNqv1kIXVLdwrtK0IyWt8I2zwP5ITwYfYlhU90Gkv1yXBh9iBmiQXibPMIxfaX2oL4Ar
gxfQS8p0YeG9ukA0gg8cH1Ab1s9tkTYXND4ROoRrV5bxdxHfPExH3xr/DOW25jygmC4to5ssS2H+
5oeCcJHEZeI0XVZUAeAjamZeBTZYsy5AhRWuPFr2SOxhjM/zZ9kJDddidgMrP1fJ584jziLz5fww
8/PJv8R86ZQWqE+w0HXZ2ycld539SJXoI1aHZTG9RjYouwsb7aktNbxKUipQk0ryI/GgL50BEu6T
ojzDZbEv+F+50pvhERt2fLBpLVwbnB97VR0/aWXipclL+NTTVjfvdwwDE0iCOQ4UNr68jKqDXvgP
IdLmmHSTQnfamrT/vfz3q0pwosb52/ZRf69Gp9ypIxOeHE0d3XToevNtaPeCQX+kEu4bhvbRUkaS
zELtrOWMrbJ5S6+CnK3SGrKVbtADS8ohevUi0qFhfkS1jSRUVAF9OCQQrRllZ33MNerXRqMmpe/9
JDOwTj/oOpEhuS8d0dI5YJ1SGbS9y3ZolyhtxU6fLlvf3JLdPd5TeSFeyL6kJqcQzofDe9LJK1tf
zmy2N58NTX/rEaPh4PO/UegXCELBklVhmSFJhnpSztSyWsKhqJgVtoOdf4RCwjfR2zfT1Jx9EjA0
T/q0WPV23VL8ZsqJ9vkGyEN5syIC76t07ZPgdg4LGwKVNVbUFBwM0aOiWzcAf6qZr55swURdSf3o
JWCZIpDHWYMYFYu+IsyLcQjXVZSLhQXl66Yk3HfzG5s1ASJZUicWFhbZpZ+V/clWiC6hw/SJcAA9
sf1Libzv/z5RlP6zMAvjOP9LgyreUtFnh3n9qlBfYfuNxUlKw8dxj2eKYI0aNkHe/UKnzCp8l2Ad
lyixAXg5Jet6VL6UuXzhoE6E7/RSZ9MqK0wdr8n0xb7KG3g02Ejnr0aO85skhXid+8hU5URATARi
i0517eMIk+RBmtdqft2cFnlI1u7Ppe+bb4K2AZ3nhgxJBKfzdzmjka0yQJm0NetiXYYmsc6t8e4D
Wf2TjBz71WkDJrmrTE3kGpi7t6GVmF9ZI7+iRJUfTKzpHXZlsIyjwdj1UYl+xHdxoTftOdZ4K5gM
rQ1y53G1AVB3+8b9bMkrjQz7WTqB89V27ipR7BQpHGhkT4uab1cBghHV5jtJDjmBYQhaaWtQEHf+
praUCCtj0x0n+BO0KAbXMdoE0EEFcR/wbkCmAVrkwV4CkfU5R3r5S/emhTqNN9upLq7SoIUvDYeO
Y1adshzcRqAWDgm0traeiHIxKMpAquqLa3UfZMirp4FEkJcB4sGCM7u3FXa+Hrm3ofnitrJ6bk9Z
9darkArHcCN69iQGo2SU6O1Ng+OtqRO/NH8LOeRnRpw+msZK28dFHzzjNqYEtYbbfAV2BP+KQzez
Jatmfsko3ODZ6P/60zc5UozXatQQRP/neMqvALpVVYH/TqfVEfnzOjdRFMcyJ5dKtyiyMs/6TQOV
qcTE+BO2Y62U0sLhOF0OBXogBxaqTFL5EdjZS0MOhP/kA6ehwPvrZv47/pDj6Ln9MZGZfPRzhyXW
qpJ6q7Hw8AP1/flgxa1z6gsC5ViFvfeq+QzCRn2jFOTgzZ/YlUX4WTfKpU3S+uFputgWefPStRaO
uiJFszjG4pImgVjUvb6UdWw+Qwgw+Yvw4/iiVzjFJNpiJP/uincK4j+3HTiWtePXOMLALPy2iq+o
4BAAEExd52x5ONRl+GoE3UKp1dNI5Y5KkFgbhP/6ydGZTRCkS34RsgRYa8GEVCDDZCTyLGz9FNGy
D0NL+OG2TRCFwwm1idLJ+5OXkXlVN7m7jnvFPueKQy9H0x55aWEDMFjrFXvSPCVlc8X9hODQ9hn/
4uxnHoDSSRbahrq3vyrU6tfebeW2T0ntEblurDzfodgwm5btXdnifJtIfmNbi20/tl+5ZXGQ9kcN
ZPT8fyJPbmV4PqkWYe0FW53bDVwUXvneCwiO1tPsHf5J1uoIpat6nbAUcIua2VmtO52Jcf0s1Lze
QQEz104WWXs6QwbiuKq6tWJiXJiTDXR8xtdaraCQKTBozOr+8wDwHVOtBg6oM4pynUVLIyR2oq3D
+j4/9HFOgKSsx02Qxp++TMq7L2OoS3r+DSbq58n0ii8hlo5a6CGnz4Y1h8RsK3CSvmXdNnNczl8O
fA4/Zzihljzruaeyor5UpZ1dWpnUULg88dnxe2zJSiVULfKPM3iWAA3oYpY2QjhowjPokBN5fcGU
tEdDSuGtAuldqpcQeZnVesr5p3ta5yJewnFBC9FCI+PcGnRr1HIbIqEmsLVe0VfsMzwanb/7+VPg
fR5WoQ97pJaULk6iHrlv411HNQL1kOrXb670CoZblaTZffrNcF74nbC+pieZM9hfvuzop0Eq7Jv2
xbLE1H+sjY2e2+5roA87UaV/2jHSr6paJ5vKhQQUV4mz+KFlKj77j53ml6JCyTBDO/XchRqWmIfg
C3Flf0YJiNJ/8ov/3D6piE9FqCikCuTnJlAlOZ+NPEABdg+hj8twTqPJPXCOTewGB8jx6DhS9Dey
awGCqBlZmn0pCdn0huEqvuOCioBxFfm0hVC3820wDMAUEBgFK0Q29D3ojMwPKtwbtNw4u/QUnjDz
nbWv9/KuT7W755f4hGv2Ns3UCJAalv4EzdSS0tmEUJXWMaEnJ1B9SLPRdrtxEfD/5a3pEaUwBbkF
0vS+6+4vxqzgT6ogw8orZFg/GSIRut0SR3CybGSUbUk9uvUqX/33h9MTmvcEvP4sA5ADhVh0IT0n
WbXVAcQk53ozDD8d9aArKPNKCQe0FuEdD656Z0a+dM0uOTtO/9IkbfsS6GH7Iokegr/87Ll6uc8y
TkOEUMRUoLpWvZSCnU+1MKiEQYNGcvoYMS5XmYgBbzKqSRhu7NusJwqwwGjQVAlLhUDe6zuNOP/8
YnqjBxvcjTZqL7ffFMhcNrGL4C+SmDay2HI2xlS60w0pSABPjFNNgA9yu8ySJ9FtSxsqKsg/c6vF
pvLW9JimOLrshmKiHzcxIJj/+aLM3N/6KJzzjJEtKT9OBYrhGXAZd3RRUSQd7bYuFxlYL5BIMVrO
QcTkEfjadf5LRyBYayEDhm6lNhyCrOj2asThtA+77/mTk+rMmKIo3VW+454KI3Ig0DgSQVbzXieZ
siVyC6+5p1wb0AAfMYsSrtrAveLB0jaGol/zJhiX+nTMLwRRn67HGFibCNoFTdcZKk8RC3llXrog
mZJoYLv7SqFj7PYmXqi0GYsd7fG0aiYmAx2LtptwIrziy1uQ2NyxGMuXim0Mh973cR5KXOc05Mff
Dp2qp2ZEta44McbjWlMORp2PK8fViitQS/6E+C1CLDkAibNMZT105Pe/T+Qq8DQmjTJ/jzzpr3Jj
xDjuij99Gg6rCJnAjv59wRKXNFtaRNV9Pr1HU6jSqFUQiBr6aBAtkWsBWX+KMWh8an64dvXO+Ms9
tnetONtYQPJWppsMJ3xX/lOlxs5vim0ib/AdHQInN7ZUFBnTaJcRIzueaqDLdOtm87P+gAIk2CAx
m1ebZM9IyPGXZxGJYPSSrqrXewztBX58w9RpArrERaQaBifdfa5LzBPd1Eig/9qgphx2+dQcISFj
WRZgIGQ5Ap7UuI/tMLnNi30R+resUs0zoV2TJbhMvqL+WwhR/c7RkS/hQi/a3hsgFlJJdSr3b048
DIikajl/tgCS1fcuJiVVtcMG4Q06vAl0zHFDW8ZdNJJ3qBAcSRC6YYZ0EwYRMFyHj2Wb6npeKexp
LevGEYM78tufsJix7/8K1sWbIfqvIm6HX0ABu4UXDBsw/9Q7Sha/Ne5rmzjjFl4G5E/N6/eZhq2t
TgftBPAA96HSPRJrVN8QG6lLw/GLM4TNBppVcWrQLOEbAZ+HY70ogV/53qLvrBF7W/ZigYj/W6qf
9OvMNTzTbNWDwD3RVF+aU+pSnw/JSW/RmHakFs0P1WC7Bzq/ZPqaCxAF4aUyk6+fdzkotNNcD1Q6
+tWuBhBBB+gPdbmyyJp+YpG36nGwYtLzfAJH4KLvQ409aKoxW+bupwpZvBAAZPJcEdeWPIW9bI2D
NbR0r7M87J7h4JsoVZPylGAvfSJCZ7jaAhRgQuB2Zsf2HyfQEWflPWT0xINg4efPHimHuKNASg5o
qVB0weRVy3aB+9oncgfSjYatZtOnmFzHLibYMMUh7GCYb4Za7Ough9ELqgmrXc+KWdSbeVWNfEhh
mjme3LBSwePYiL99Hc6OM7rPI4EraNK7Z8Vyw818F5VG0++l3SGHZAJ8/tlXM1bKUy8ZQgCWcs+j
kv9xqcspljtwkWlF+z4x9zYBWs8y057n7B8zw+sYu/JWuvEt0hnWBHblXn/+wTKkO+KH5VolmnQZ
WnTPaG7oK9MqacrWEQOc/FcU+gfHV5tdahv+ic6VjkqXYgWT2JO0ourSOFb/VDceJiHygOyL444j
zdLXvClIJBgzy16C8GCONhVTTsf6RQVDKqCVACXxglyli2tjCy6Kt6DNCLAJw2EJ6kR8cFb9igxm
qVkMKQqr393xKpdDGyTiuAn3vWp2iL3w2mVF2OBd41mkt/88C/77bERs0ovMePz/39uBosc7hkur
ZEHqxwxawBRuwBRJwRpMv3kONaCVDBPRea5SfdM3ibbDy5+tNUPIj5AQMXy87WfaaIjrW0M5FY5O
/kgFgo2+jO6p8lcdy13UczJFN35L9dh/t2z0vAH+wBN5eN6aRuHJw7i+QzzH7DRpxrNZQx+XVVS/
GEE2CUHAWQ0KUac0ENbppJWa6/75AfAi4xK6o9BYvrwi4y8bk/RjRrAfDAXkMLoVDrcVfpfBEKR6
TTqcQMTdip5quZJkBxEGzUMx5t3OKnSn2ASRWQB3htOeTGfMpIEPVZcjrvskhwcb0mAZNJpEzIG1
p4CzJJBUXEMqyNp9nKQ4urCivLYD6mesK/5mvoQBhZCJv3vI6ZUQLQ9itM3YWOhD+Cl9yl9H+fMT
W4AJqtzamdbR9sdDOGBUOpid4x1ybxr6o1Gf+WbC0bPT/Gx+8GiSEm5OZlhQGOFK04Hi6aMh9hqW
2PlXnB+G5JWxWfYeqePBnvYtHUFzCsf40wAjNfiAHNap1hlL0ersoF68EwSX4a33tUM7PcyvV8k/
KXJpoFtrIopHGq4MbrmDeg4f3FZzQNtcvnt5895XBD+bcDRMacRX3FsmOOMG95r0cSBocCMCpmiZ
56LPyaxsm9IsPvYFOnKpYDUAs0XuwrTRzItFH7ivPz+pXhLzRE6gA7EBcW5TRofBTNgve7rgZaxB
6OIBd516qPJcrGIw+kB3pXlTsOAxX1deA59wUODdEMinS7yU3pJxtrnqPa3HwBXq2OJGlGnbn6kP
kPxdiK4cwEoFC8ieZ1YEV4XEJScAk2pYnxndgX8VHAZbAj/or1mIoIHPxlACNCvo8+TWGxIZxUDZ
SXZ2JO3kRXHMYBkMMQr1moS30DWqZVo5N6WL+6//feJTOo1K4B0NMi0Y+GK8nJtTmob7YFJ0n22L
SYAvkkNbWpOCX4VlZgqcJco8V2+CKtzofjm8l3gLDj+LZKHFP7eVLXT0X5Hg/ki9oP+569Kx6xd1
iT2rT+JDX+TJI+WN4sRr2EQXODciPKb+BdNquyiirZ9jmQgCg8MHUaFPIR7Mder0+WXuUSpZqJ7V
jKGdrHYGmo7VLCyhyFvppaO8ehyhdxFg9wXovAxSlUqbnX6gtwOvxDmqSK1lZNtv6khNP09xdIrx
a1hZsN7crl+Z06UMxF5UmbmPR71aOV+pDU1Yn8on21W0e0QcXpHqu1Hh5SFQy2fGhds+yvU3t0qH
fUBnEfXUF6El3kGrpoA+so54it8QHHNIV4MkSTpIcUamRIPab1Z6FJNZgo83sfQOSKJUOP7aSsP6
5OX0qSv6Sf5UJ4E+bHZKwSiRQwiQEm1Cq2oBrn+QWnumf9lZhPg3mPB2tHNDjRhcZVjTY6RBnzor
pWNEi+mUVtlP/pkesgwqzHPyMdUvGp4k6q1pHZnmzj/n8iBPbNwbUfriN7Jf143gCFToCRE7qb9E
Xc/fqK4Y6w9CD7a95R7NoqIeIRQyn5JSTO6tE4vGIa2iDEKzHnr4j+HX6OC7IFK0w5rQW+0xX5aB
ra1iMAZeWeTeArDHMWUuv0VZWGzSqhInuoP/POMm/+dZeup1aJSuIpnrClQnWCU+DFPBtzg9pG4B
YSqeJFphkR6JNckvcSFfhJATmq0ecL8HXrfqph0TWy7YOEE67s87VPBNC1tFHwF0RVkabhAc0843
OI1kYcnPGcmTMRV583YfB/Te8xx7bwMgRRpq84wDOJuUWxEfi7upOht6bHJ6d37eojQwjkbbHdo8
fh+iQbnEjlK9SnM3j3tQjzVn7TB61R+1CT1sAwiJmOBn6gKv6pIkSwgfSiZgTCThbyeRz1a7tnM1
+DRLDv+Ix5ND10v9hiN5g36caRRFu9CNcw62l+NHOOo0t6R8UTSma2ZS439r7Dbb2Kpu7MjT9vBm
htaink4KRZM628pL8FzOFR/j/hMUimJTmxrFRRspjyavF9gt6e6OJQMn1+KdZl+0+sDYo4xALtbT
WYFN1hW4UaX4nMhWgb/ybU18Rk36Mas4ar3Tn4lWcEzl9HMYzNyOhryXKkcXW6yLU7aCdOS2gX53
XaveUotHW851KY0fBkCtQrCl1/RLNV3MU2uSHZPr/CyFkOeoq3q0qLcl+0pecsSm/Wee/TB/4Kg3
XzVhgC9KDPRZLl1xkAYNy/i6JWvq4TvqNzrVna+zF8TlFaIoPTw95e6aT7WNE9Z7P46qVU3VscMY
U2A3lJtZKqLSdV3Qx95QX8R3lciBRWjFw0c0yntt+/SCo4GaQjYrRu/uDhWD3PQaRtzIZcbpdtN5
gCbPev6czB+b+dJxaK4PRro2+1S54NsMLk0XIEWBWgSllHbkdLQrp5G3k3nx5mc+Xg6YBX3j4qWF
tp1b753dG2tMTHI1XzpBYe9rIBzEm7M3NMMf8puIyJ50c24Uoej2Q+MSeVp1E8L9yGOEukmp/GYH
OHQlQ83pyTA6w5WQBbkYheFNM3DCTaZD//wglyBxtxE67E+/dB5WOqivfWlpK/L7rIPU8+5Up6OG
9RQyup4zqlJU210qmhKePLNLj8Cc7onAHS7pQr8oJAPS1EjJDvbyXV8FU3cdFUSJ5oewiRKNV0cj
U0qbZLOorW6a1iLU0GhWgu+iA8u/sgERnOzr2rjNm7DMUOpUeq1yQMWOmWZZC0SfD3SlVAe02fHF
YMQGfdt0l9qUGx4S53JGiQm/fiyCFZ/MdGcEJRIvwcdWwLe+qBV5ZKIX9duQ0tHUxLFoFWdnGplN
CuIkO0X/QVNINKRKGcHB0YvgPO+TY4I0CrPKW9VDZZ0/UGYB4bHC3vDq2zopQ1hdgxGYppw/ntMH
tZzaKT8LIO3/8G5qjbrhONkv5r+B02vuMp0kfSNQwBXRgCkiI0t7IGI3jxTkF7Umrbl3ev3UmZTI
2BbEKyNNlzvMNRBnT5cjZ19fRXjFrxUS5Fw3SzLlRjqHNl3q6dSusexvSr3B6T312WpDfxuEEezi
SeOnlmWyd/SmWkqNJbOwlfFCGmt8iQT33/zhmb8AVBsm6ABBUmN4cqoVaBGj4dLy4WZou8h+1Aob
RpLAF3FKfljbN+j2TxoMAuIOagPRMHAajPs2Mjp9sljkiBUbDJanhrKY4Viyc8klfXLUsiBum4EB
sr/hajYwaEY7JtlCA2OH1ICvTioZb+RhSBmRZ82H70oBGbxTrrVtThoOxKu98qoq2X1+D9LMMp8b
APORFxW7wfKgg+Nx3XnCcI++jbK2jtTq3uS0R0J6qu9VZL4RnjDptBobTLhFM9kYCueErMcqC1Ak
06Ja9pgLKFPjK+ZAfduGg74Vahmc+yBbdVEjnsyAEkknfm8z9QOhKeX+m6671ZJtO9yJqDWWJiv4
qiTH+qz4+MZcp9v9VKzwLDGJxfLP0Og1dnAct7raBZd/H9ycifagNH/+fQmT1boI2+LoxKBT51It
6xhjihgKqk85s0ydsN2Es5d3eubPz4aUSUoU4WXj9uiyEqREU0HO65pbTkcaw7TRvqi0011Vs++V
U8ld2DrlUrHw8XYO8mkCwE+2CV14uiKDjACPFrNdU54A542/KxNTtg1qbp/Kkuz5VHkzicc9eViL
FmZn5/ymvbZEToFlAafloWsoiPCuqy9G5zqQBUpizBTnKef0u+gJcnz6qV9sGv/QtP7+6KyGTg1X
Uv1PDGyn9c6u1autPk2XUgr/LXDrDJ49l6rJ5LCg7cNBKh84NfEw/PfZaIys/I3YRrWLwshW36kA
yeYhKgRsqx5FmwgJ9PsQW9gsRPBZ0V1Boecs9dpt3lRLfa3h430jxlr08UCOqZqi13aYjen4o0/0
aPI3h+bjSPPrYdk01k3TLbBHKJsfEU/taze/9LcJd+sprll7JnVdMT14g26Ri9Ju5qVLmppYah5B
OVFQIt8oMYw47tQe8PE8M9xD+4XOkdmLcW6nq5CAy2usgXwgf4tRznQ5f8GP3CfyfrtVIIkdm38M
h1H1er5Upy7yRPSgSxpdknKCZEynIchV8SmptV/zlcn6ygEa/VJK+3qt+GN7+feZEk19dbJxl3kV
QQjMbQ/P1Pie0Q+8+23wNtR1tOBzVyDF4xm9Z7bx6Vk4vaZ0/T9fDVt+tbTLf753fn3+jvl70xBK
tezt74rWxdZ0RrlS3dh40yODHmIMZbbLrOusbIg6E/Hn8NrpYOlVor/Xc+FUkFe7FkwjYumMU0YU
oNypwem5w6VRCHy07TDbzd9aV01B07yRfKYILPS0NjiEQy4Ptgb+IlY4DQ0cAB5tnSnLBK/wGYgH
+14CVyYQ1acZVtVbr7MAT3r9oZ2CwnND7ggQDUkFHp/dGuBl0gbxNSiH9ugUKXE+wk5ey0zdK+iO
TVEX99yIqldGVHbsKo841P1nh3bI/KrfguJ1huZhqVr5GndyPCJ5aZ8GssAfo3H2aUGss3FSZ1ut
fVcdVlDi5JxPmA+PKgrjB/AaZQPVSdnMl30dPeZvqN1JUmXaNpk8/OfzP9QV3YjIfoKxtc5n7+A3
853SX7tOgFxQVb2j0ufIUshb+R267rUfw/olDbJq39fIKHPgpb/RFgBw8YN3Fwvi1lZwW5LpV7ya
Ad2oCM1S3X3o0O13xJYyFp4uFVm/EKVS39O6b84NmZIQL3k98KoBWkORHAf6qw81oUmGdJfGq38q
pulvM2rKbo/rloo4Z+qlodbYNWnYbEuAZEfDSjZxpvHeoMRbzstj31APlgqJiQbyIs529X2ITSBD
qpB/WiJCNFF/895OJIC2frHCnrShIKsXfSRAVdX0N+LG9dbuHuEnY5XGL+tngITimCaUaj/Xio/n
wYMjnjf9QylyWvlU/1cRDDYnDaU8ptJTdvyy5pYkAOs0jBRjRe8f5toizsro6tN4ma9wkOH+qlv7
QH4puhGK9E7Dq2BlQ3mv7FLdcuc7m25kBcs5N24ox+xN5bTOTjOM9NxnMK/iTlFfU73/aiBy/I2I
dOHw/j2gaXmCQRLEXfDojBaRfcHmo/F3PpR2T1RGGpPInLEXjUYjvt2PXhjjqpWFcqQKoJZtRHlr
WI6PKelZy1LXy9+Jqu46IkBeQwxoW/qoMKKhXCBJ9Tncc1uopAVPAqHQMZHlaDmbaB0HHwznScbi
8SjCiFGZSY5YhQEEMWP0go9xCqUygj9wWeGthxVpJPrDN2l4mgWWEvCm/ZNRM+ELmWvU6MUaODEH
JvsV7BEuaQX0Sw+R246krhrtBsG2jQffDVNPv7WmWks16XEVFrKdueyYXyuGV8eF6BBkZrxWhRPd
u16MOwPvKdHDDJHn18qi+JWHMTq/FD98yyAlWEHfUBl6cQ1ndJK0TZr9Js3fZ1dRo9XBzumUrRKo
eJ/KZJKDaVNiDkVMA8gtW9R5fCgKazgTRKQwnXKLPdgeDHdN8pq3AhJ6VOhrG5L8hw40KKvy/pJF
7iRapjiThWNsZkUwHLgV2BrvYVlT9oLNdNcHXJ9V6S2xpXKzCq05Ii25lxMUZ35ojBLveOyde7BT
r9xAp5Th8GfqcGQN/TjHZmvYh8BUQJGkbnJUkoHIly5znzSEUVMWqbjrQZThsoSdV0j1zhBZvUuJ
6ghRLx48t/gln+cKlfqZzOpTfB9zf1xridTfUh0SoycdQUJWXW/qPmD2gVVz2BAOGajIcHLnSEYx
CqAkJTo5CifF4JZ0xOLIrcQ8pC6Vao9Y+0ENglxxyIezrKn5/N6xtwZeimskNdCHPltrl2nxnqx6
Arxz/T1oQ++p1aX9Ov8H6A/tV05i3hMjOOdJz3vjEkwUIT9KvnR6WAu71euLI2t6rFWwLkffOgJp
FivmZsnCct1HY0f9iWjn9qVWnktolY+Iym+fhWl7jH3jpudOeeDHwQEDI6ldlqgqlskc3c1kdEE1
2t0K7Xeie/Cuel/Zz/WPAayjNlEmhxobkiT/bGnHgQF/w9lonY421BbVRvW9e1hSnWsOSYlRhmBo
bKcsbr0DQYnCcan2YfHR5IAUvFZLLvG0k/pSPeUJMotbEcaT/iRuO9xcaCvNLv8tQ0s/mhV5HwQx
Btu2s6BuZvZDUktvs4pUsvlZSA8EN4NdbFpcbZsA18svBC1Z0y3c0Qigb4p/vtQorBYlAj+qxHl9
A5gnIX3pzbXN/GCvaKoGLmyQLxDhArk303uijcMlVuIUVUUPtnkUv2z0xCcDieR2dM07wZnJ1kE/
/ISMRn1kVvHtF7L5NjUmVGalf44p40uC2fObhM+4talGKiK1Nnym85vIUFwL0rf/aOMyy3TrT68g
a9P8wUFgix5dQtjK4DGvBPjS3+U3kKj8N5GC/lobu26nNRN6ufXSfajDxbTzJP3dGFCUp4FAFhlr
1Ji/GDIP98RoiVoDR0MYjDu8B6gks6pTXjQTMaU1jK/oa6tjVKkI76cWQl5SO7NVNScXUhppXiZn
QRvNpY1tcB124IwXRM48HLXb0mcTZ6G5zikfQDZgQAo/ixj1aiZutdboz2nRhCvsfsa2mUZTWluf
DRavu+GgBE8S68a2GSywPmb7+fQeK/QqMZNJg4K31fETSbOT2EJoZE7urAQJBi4AWFgpYdPAccdX
xe98MgZL8Zr6KAuV7DfvOVphaySdREcF3qp4rHPXjO6qOXW1tJs1xiyreunt455GQRFSSKYOLdZY
W9AXn7iFVvzOOc4/SC9/dUVsHhEGUA9Pc8K0Img5QkxBioj/KOiynUqPJGugD0tD2Me5I+BCPKPZ
WJ7zvqzv+ciyZo1at6Rap6bvXVZfug/gI8yBZk4+im2aeEhde9WdtlLv5/0q+agriAHvrm/lNzXX
nzPFFbeok3dLq1h9CY1Yh02IkyG2v0Wf+NfSSc2753knfJAffjJVxQUmLo4fH7KgLSClqV8b5vxP
hYaYJEFahJOPY2ceklYCkdeFrTsdSuFI4MpOlUMV35qu1C9146A94q/6QFIH5t4xjM8mtmlXlumv
uVMItvKmBhXZG6Q8XbzS0zdtmASHJEZ23Q1xtWm8IbgaGsD9viWZqACittaiPnmhrqAx6eOBnC//
j7nzanLcSNf0X1HoeqGTSPiNM+eCBH2RxTJtbxBd3dXw3uPX75Os1kxLq9Xsib3ZiBmqaJoEEonM
z7yGkhqHaqAaYyPkd8vkpMFn//VUqKdm0+ao7Jjerl86DaH5AKtYSH6b22SKqRJTXvWQw+r0w9ug
65J4bylnbXcj6rQLvLUQy8cbd6dhL6nCEhV65epVKR8XZxBYR2tWD7NEvShgxdNKqPCQVE+lZif3
lIbPjVEFPypFqHjirS6Pt1TMrMb0rsXBrcIs4arVyTsGVnuP+408DgG+eLUFryjscZx0s+GFahc0
kUU0T13Viku3ZHcmUWi1HiSeZK0tiiNl4OYpJJY6ygZ1SIGzvAQ5fampEzgoTsU5WuvpvH97jkcY
wBisqtaVha1P0gNHl4h5mNumQG8HkRLjGLDJmrCvgHJU2UYrNfNJVq52CTHR8hAVvSWAbw+pRiro
5J9szVGNLRLDW/7ollOwzT2YjsuEjgKmS9k2hhYW9x1aY73nOSCuKO6lDoayRhy7n2gM7p04RoVf
oQilw13tDQ7Ex2ETFXTxWUGpHDhYgbZZax+iTDT+bQkJS6oMWRRXp1atKPogWH+T4hGIJ7XeoAbT
lNj93jXbwL8V6yeHptqIE/Vh8Jzp6nTGtzKa173dWh/o2Lr7BAT39q0Sws4R1ZF7CtqlALEAphgP
IHN/g7zH+fPMlPZRZLHe1yZuIYXt6Yfb05ZODDJ+qrIjY/t9E1mbRvSnyprio06YfpYsihMg1E3V
sB/EHUZUZsxS4TLBQdJqZgk9oymy463+5c2gV1ALPd2e6aoa5qJv7AewVBFTNI+38Of2gKjtcaiq
5nJ7hnFcd1zIipChzzp2T0KlRDdKCrVC3Jd5MOEJ39SHutW1Q9MYT6ZQDU8F3xuLlrvLDT6kQZsD
FKgRqFK9mTrRUHymP/xgo7J2pDMB70w9vT0AzzKxA0QwzpwxDPYkfb7brZS18znB//vydpuNHr9s
28Xbm7dP9DT0HXojl9uzMCW5mHscFeKFnqyQBdS6KcJ2YyQpauhN9hsgdqdgok0h6x+T7zYDS2hO
9GOXAgTG79ULvHAhkmDckQpIblZeeOuoc8PHDG+RO6dCfBKA7uPtpXBo+x3tKS69+sTtDVMrBAin
pdzdXrs9gI64mhBnUbmtMsQ/Zeftc8TwplrSwUSczF/gZhpYqeXBBU+w4sT0O2oQp0jZXOxDBtxm
Rho87xAahyiHuNu7QkBFuTXQhtk832rdCmEm56Q5WegJwxisv1ieRNxWUUhAX2V+3CTBcZii/kPB
/tHX+CXEhft4A/7nxXgKGpoH3ErDs9dYhJGG0W3QVHxyBgSHiXmBBKJOU6I2A/IaeeZjHtjLvrYb
IPOUsVGrVA/J0P/4q0U07YAgP8TJYNcEcgQuzk58I0t7WHYcF2t8H7d5vXdxF1nV5Tid37qniix/
+0vW+aMI6VJZBIRvL8UZJrMLydqmM2t5UUeFKm5wLW5KRFYXXEU1bDrpxZfb67cHTdNjMlAi2EoP
EASJaUEIPfYo7sv3UVpqBxqV4kUrp2GHeToww2TKPt3+wq4if/vr7TXJykuhZiWKpn2wYqrcLcHe
FuZW/BEq8qE29GZPi0eAdRx22lz0n5bYCxQUer4rZDOcDcft/dRshW+lNciFYPlsFDAsbgv6kICB
QbubnC57iCsgnKNzzPXAPY69ZZx79XD7CxJPfrar3duTKTHPyANhRBQDcZM39mxsVh5mHLAsb9W8
Zk4/O81Yni237HZocw8b3ABpzyy65VP4q+jXG+L9bHvOKig765RMrnaXV41OaQETiTnr3y/JaByM
uGWFUEWlqLCo7xig7EsK/QGoxP1g092K2iiARfDSDC6FfCg08GlC72DG9yzM1QcLwLtH9+SNpm9n
9sOyZOHj2PRb7PD000ioVm/lzK7Qii9kAliFeCRIKeoBK71zAA+rB5ME+nR7ipgps2xy0LxQ/dqp
SD+HiZluPa8GtS6hhyI7i2mx+nJBt/DUD/14GOjw/Oslw8OU8ZYIi9qGYKfCPmDmxmGMqQjeAr/b
a2Pq4pGKcAVgHPzGIAz1YWkc8rhKLkOGZSqVI4Gwn20eAwuy/ISb9uqtQXd7zsJFpVZwqYoosva6
Zyx3lhMmFHPpaTgZe04+j+3RLLPxYqGU3WzaoEvXoQX6sO7GKxpg2Rmg89WdM+NsDub6pwCXLmOy
Xa7NhNNaFHtoqKge1K3Ae/urcI0ZmgSoG6keZpyrfUt4CvtVKfRPXockMUHsPMGhle9cR7ETLe/J
KoTxbql+PCtVS8kUw3Rnl9/oXKG84DjhRQ+XAmEinhKl3Oez7jwKlcLlpXWCDRA8GWUdHtMCYGER
KMHIOnF34FKaddqMchNkCxSSQSoDNBFbWz3TIFLYpU6gl8NJM3v7x3OXuGVrVdaw1vvUvbo5CV+u
Bb0/UdO83l5D73M8CEop2IKp18pwIqZHPFIkJZh1tkyG9NFcaijNpgj3qeb9+GsctVeXBsWeblDr
UxL0PkU0o/UCAwMCh+E+TKpTNZrllzl3XPbLeHmK3QV9mLkfthpQWeoQg7gH8ApUoJagV030njPP
vqZ5ChoTrDcmSnZiYRpUg8ruky3wQfRthgo3JOAlJ0893J7eHpa4RR1/Ca6I2o53XhcM6ErzF66Z
KDdVxnQKCuiqvByJabzTAgdQyU07Q8MEI20x0hY1mP4yaPFE+edDlxraOUYY7a6j24SZJGqRSv6u
qCaE54EzI/it+28rrx2Vdwu1treAC2oQe6yAJnYLuTr8c/ezAhQS3+trEGT28QahqXUCAp1szsTY
76HFn+72cjoUZGtkGV4/f5lr8hLNKfWHivm1Ll0XEqE1iYfbG7ZSyjPrzjn867XJXq6mG/ZUKjFy
A2Ak1+XkNPcGynSrONGDIwiIdp2WWCriL2d8iAI6zGk+PrMZdVc7x81WvdzghgzLB0Y4wOqtwW76
AQXeg0Qi4KWzKBjNhhteiaEc4D6F44P+SV/aFvQQW2iUgICa0IVxlbiIS3a7q8vePTa2WuZdVaDE
/fVJM2pWU3t2v5hdiKUurDCbZqWbY40UjRPNbcuk9ZxiHD7VpIChCQvcqNOr7qhGkFFoyPAQ2bcw
YL+V6XPUdfKVBiMYzzxqQAdX9sbuKEKjnFPd1aRoGxy+xnd0NxWH0JOvy/AJ8ZTwm9RdaCtV+zHI
ybozOpnQnNLlwcC0eBOZpLMT3ZUdd5F3Fyy23HcoMR7pzk5HxFm0PWaiEyBlu94lAUYPpGIuzY8p
e3AGsruondVupj/QvUbgM2rFp8aQdLXT7tVL8M5EIidamQjFg6eTr3lWv8cOwP0k4oCKGJ3g59jt
pF8EXnSlegZKguD1zkFB7wjhWu6d4VyUWnDSEiCB81yZd7e/CMONuxDToN3tr3+9Fv/xtTC17CPF
THxwp+IwUMHaW4k9XebJwc5m0fN3ER1uwABB+hXxdRolEyqQC+IyYTrpLyS900pqU3lfG/Z9Ah/P
B1M23BsJDXHDgc3CTeMdqZeHe+RFXDykEYmfIy+6ryEczxaMeLftpiOlLgSGHeLUEXAL81/AFoJp
1FVe+Chqpi7qDPlb34+sZ9Ri7eHXX/7jv/7zP75O/zN8La9lNpNmtv/1nzz/ik0HqGZS6j8+/a9z
jGtXW37vbv/snx/706d2r+XlS/7a/u2Hnsuc//35I+po/vm1/PqPo/O/dF/+8ART1ribH/rXZn58
bfusux0C56E++X/75i+vt295nqvXf/wKh7bo1LeFcVn8+uOtw7d//Orpt3F6Gyb19T/eU6f4j193
YFe+fPvy53/wiujeP37VbP03w3EAPnvC8SzXc81ffxlff38LLI6je7puS1i7hvvrLwUa59E/ftXl
b/BTheVRyiPy0aX16y9t2d/e0n/zXMcyPIkwncuNZ//6+5n/4Qr+64r+UvT5lbJr1/LFnEr1dqHV
mdG9lbZherC/bR45Gpv3v355jBH05tP/A5g5zCm9SXyB6m3fNP7i7CeIYZWKLyKkw/FBpDSIXviz
Yyb+TwP142j+8OvGX/y6JSzXME06H4Yr/vjreimQ7raKBJGDdqN+doQ1jpzTSkc6j6Rxa9JcoNa9
cweMFOlDjTDtY/3l7w+Dcf7fxkDR+SxDGp7umX86irnQLbTCIK3M0CwpK69yraEbP+4qKzkWnHwJ
gOfvf9KQf/GbKGy4tklRyYQu/sczryqdFtxQwzkYrX3LXsBmitI8GvGaWEOjWQ+EpQGMoCL8GmBI
Xdd3NR7NXtxsZI/dksllKcj00qPEvn7QrsbwxeoW2nk6aJ9g5S6DX0PpS58MO9oXsDhzlWvzjhyD
1d+fDKiqvzgbj6tomGquW4a6zj/PosLsIMZ1cDeM5aJGbKj2uh4d2+6r3VLK4OqGQGilPu8yC/i8
DiKu8yicIOBjvzQCfBSK+iXWrbPHyVGbn8WI5WjvexbnkyAtQVWg5aR1CmWSS0Of4OjU0y7A7wYz
h9wWmPACyeJE1f9bARCGr1wUiMdDiQC78Qg+YY3wD2Kr7dRuKMWuzOZlTL31jMeD+vQIRc6N92CV
HzMcJEoYyAGC7W72NexrhF+ZHqEGjzdB4I9jUqPppKgdzvYl6ZuNYYEnjPutuoTqfXVADjAXdf06
42qVPEWHouBCtJxiik2wmSdH2+p9iKNf1LEu/bRrOEZtuLYNU30QYAPebouYak1Gz9Tg+ikG7siV
bpL+kSLdmmlQ9Ij6tzh9dy/C4cQrmoEcH2n/msbOUfRwwLiX1afVOKuBwNsFGkfnW6htzjWzvPdr
g7EM+WEH217ck+u+IWuCl8b4TQ5qX3y1PWM25N4+mkG3AyQLyHZdzPWm4CqIkE/PzTbP1Vzmy/kb
eWK8/65gcoBpMEfwPIm4zExP2VmXFlKQuu/HutvWAzZFHKKaGerw+0DuQ3fcoRXBAcKsVvNCjbvI
m01fcrCMMToMfleBBeXyNdOLGjRyWpCESvNjuYLg8nvL2i+ch6DEos7zNmim8Jfqolvlv7kfpFow
/ryoep4whO1Ih6VVLTg/3Q69LYiA7YrbgaknIn2tljZ1MyvLg3Dutg3DqrXMdoadgWm5F8yp2agL
Q5/er5f0SJ1bLXZthpYSJ/Rv7ti/Wn48z3DwuRC6YbOJ/OEI59QNEAZl+REeRpqYLKqjnLkAyoJx
1q/zyPWhcnObKlynymv+3SD9xaprspDZusnWIwznT2tGhQSnZSFudDsEtUKotQ3dFj9/bIIXq6Wr
bFzV5YXoou7G37eFcrlWqBdSj1EX0eX+siBzZygIpe/VNHJiNq0aoSN8ScUaPfXt34+dyd7756tr
2o6wpWeZjmT0/jR2lU0b1oFvL7AGtMMHm0OpnXmnliWJriDy1X6N2kTfbe2mxWeGEWXl0JmJVr1S
i51aHGBa+gu3cZuReqqJS3dUjUCIjoA27mCn7dU9u7AVSNy01H1cwSQLDUw+uY913JwMg17LdEph
YYJe2Tdpu1FLZ9ik6yDewgs/h4DYWcT+fgD0v7pyPw/An/YuNIsGC0ZIwll3txVWTe+GlUNtLepK
phI/ExbBLFQAbe79tEPwjBmFsY66cKzAbs3eVOTnf3NofzGvTWY0E8fQdeqzRFs/33mL9Azbpax7
28rVcl6xdbfIMqMxvFIXKmY1pUO7UYcRGuye2KP8/TH8xV7IIeCn5EmE51xdHeJPN38YjchvTzFM
Q+aC+ll1s6s1v/fiYw55rNXMvWksp7//Wcv+i1VHRXCegwqSLU2h5u1PPxwHXpxVLoYsWpYdPRbZ
yISugMggqIBAZaQzJcXsOEXTLnPEiZRzq4KdkkXbbt8mpVp8LLajep52TorF33I1KvoDuX7N541c
tJ261CpkmTGSrUzmaW5B8rrmy4tk1lYek1gFLWzBXjrvPHY+NQxNwy7EpAhqvlsNB5NSwVQHr91a
5ks4TXe592xyzxt4GqYs3CaVVrXDqcVcIhZdcw1bgXWlmR7TGKcjTC41AsWZUrQRbsCEbwrJUsa0
gkBzVTQKnfBBWGhEM97CTY/q4Fy4duoU1NLqQB8guqo41xiovc6Oou7ZWRp7Ff32CfID2gRXnH9K
CJqwXTes3xBu2ca1Nf/UgeEgjCd16zrY1jvjuNPYuNRdr+IWqWXnDI6BigMq7RHT8O3QWvuaj9Nn
O6WSWICBUKetVvy87rdmKShJsTlAZcSpd9ejbOSan0K6yjjyofdBTxs3v2rtFS8qLrY5h0iz9tTa
13C/4H9oODCyb6Z+u2ALxOpxi64Y/9tOyWpYSByw2ZghJV7UeaowRN0pKOFv1DlalEtVZKWOWiZr
y6n9DpzKbetC/zFLNiI4FSFQscXaq7iq1QjXWOAYkN+vlgpzVGRkqv4qi13Ftp51zDPmVgW4BAFU
LoCaGepgsTzdqC9SR6ICo8ztfBXrKdGucoKRA4cGWM8qDJ/UD7Ssc+bM6qIBKuHE1PVcRiYwmwSC
WzsVblUBxZ3xYn6uE5QGuWoq7EwQAnBpyph85y084WjU3mfzZWqVVqMFguQ5tlm2mJ39lB4XFc4w
Iur4VHAyEXMEU7dNiPdoBwIFXjk9YRTxhZoC6raIIZWr/2aCG41TGcZpB6Py4jE3YwEEMAXB7bHd
avOpt/CRxt0tCvtNSJim4r9yaRH052dzLsYMV+LrUlv7TBA1yhHNefRcxuSofgVb9E2NC08mcHy1
od/F1sXoFxU63g0FPlC9vq6T5VQ5zDr+q05SqwbIAjgvMe3VJqsiT3UnqGtcyvmx42jVBFaBgBzS
LQbjt4lpAuzVOTnw2FHFvsQqouJddeKzjuVc9KLOh5tZRcBqCqthUXesw9rC1FA3sWU/AKheh+F8
6mYmf4BVMGFPBT9KBZ4qaEMnaDcDiyg/qmBWpTkdJ61W7HQCL2jYH4dxeFbxQNVFRztHYGD8Klt3
VQ6kOKwAKprsOQeEQbfqS51kxPIggf7VbtXf+M9hQXJgcNH9YcVSaj1zdFanm9uIvFkbx5lPHutE
wu5VWj2LJVbCsCba4MUMX1ROqL53blgahuQMgnDTTZ9B6m/UT7qmhMTRbhuz2Xakc65DH9hX72QQ
/tAo2Ko1UC1J6mtVmG1GG8+wNq7L8kNkquJodfwquKm7buPW8e1jXmp/pE+EiVG1tuzwqD6jhkgF
vrW1aTsMxTLyDiacESCVycqaM+dt4iN1jiofUCuAygXUT+FHhqsrCbb5MhH2qbhBva1uUvXLantU
YbZKPlSsnlbqVrHW6A6ja+mXNvsEd4TkLYMUhm8pIVSrH1Tf8nsWQTDOXrWvXffOdvfqe9WGoOa1
SkZvseW4nCJslOwaODkDshCO0nW81HpyTsBQaM27kl1GLeUzM05HcBjNRmAdKLqZL2qJSvX0C/Fi
ZDO108FX4ZRKHtj0qBMEI37C8R5TwxUvqOFVs5L9Sq0hKi8wubVVntMvJyiLOGZSD+f6qGU5YJTU
4KLMsA0D5Lbt7jFtgPgAYGLcaS7jCW3s1bSk2L9VGacaWG2+lwu5aohtX3nn9rsidkD6jywByVGF
a5g4EKo9lVNC0B0fO1ZPNWluGRAXTV1/dfEwavl978hSkiIWBHVxJsIoFROqdLVP0+MUpNSNSXoZ
CvUZNcjqULJl2K3Pgquusmi11+s9ac9ACuQ2a15qPLI5pqUTj/6hNw1k5mgNkQWolU79gkqXAPzB
nEmPavyL7ms9Y3TZkYDxfzWVbxHMf6u8+Nc1wZ9Lgv+PFcj/D8uLukp9qMP+H+qLlzh8bX6uLt4+
/1Ze1K3fPM+yDc8VupAUBSnvvVUXxW+6TRDokYaatiEtWxUef1QXpfGbJS3SU3IXcLz865+ri7ZH
l9azJJmhhSjdf6e6SKXyj8mSI8FjCR1pO9czDNuj1PjHoBSxMz3sK1xPtdGvNGoUZdjPB1e4H8wl
Cv2lybOrLT8VBNSwtPGp7QrUF6opf7VyZLrAlW0nCzB8Fmr3+d5rl8cl0Kq1uQSg3GDcJ8iHp058
jEbUc7syfkDHGMElGpg9oqRxctCaYNnrrlxOtUFHUjNy/J7FHK+7OzkCE+zrm4Sl30GRbQzvK9IJ
GyBdxxYV4c1SRt8dlHsfRlv5EXpxugf6Ky5pi6Q39SGgnpGFd4M+ac01ad3KjyLM32j3IchfCgs3
l7LC2Z7i0WglDbHWdN/kycfaCaZDKWSABrO2lqHxLgqd4oR8aLS2Y4uOpPshbBf9GDQ8pCOI6TjB
UjkXMON17RIsItrXiKLpEd2+VuuWTa3DpunL92U5oQueRuMmJjannCAkMg542ll2Fm6sAQkSsv9t
1UQzrXHsDjScwHq05ESZpdcub659HvWrYgk+lbp3QBuDZata1mHSDJsef0ZDj4gKhP1U1W6yw0EK
kkGnxFOcuT83wSRXfRY9D15qvKLqii501NwHSwuPz8wnYqZvqEV3B/D+7XWe8k3bYEidyk8ZXhq+
1UjzWPfGRoy5+9EZeuhDYeysiaabtVXjJOPmNPpDmoeD2Tx6cnw2nIKdfEaJLzYtRPJgdHGtYNOE
ffRpyaJ7ul/7pcjcjeiKwi9TE6OGon8BhGRTg5Hf3AAoZpU45qWsXsVizCAszY1DqW2HBixRYxSW
qyZh3TWaoX/WhuQZoKbqw4GGL6sh8XOK+H4J+u+CJxp74uzsxiaD0Gih2j50je8V87xBrEQZfE3O
OcrfpaahJgcVqCQRdH9KtF+83N6DQDt7+K9vM2XUF2AAt2UHfRzNBEMzVm5CekNINj131VZNd6g8
iBvktNVaLOZ01JxhOlYD1nuI58NFQtbUTEe5s9NhM5oIwjm7oEnH45jO0WGmtGQXlLqrpDC3c3Gp
sy9CjHTLkjSi6cmuH7rDNxFl36Gkvra55Vw8oKl+bzrGfVS6xqZ22uMk2+yQuC+13skzox9iXNYh
87mKxkW+L2QVUpSLfACj5otB3oSgV/Q9yIzn0PbgNlT6sKVj6qxQZ26RgaJqXCzTayhorMvK6/cL
8CNrwWLcaJJyI4bsUlnupkXVeTvZIYiEtkkvGLp9nPOs3MMWW4uczReWWosKVb9PU/RQ0bNzV3aD
B3U01GBNk2dnxM/SalKipR6h88rrzm0ZFQiHN4hBztjFCtDsU1ZnFwOoUgoHAilke4oueW0/DoUt
D1KU72XIt1ceP4ywxMUrh+iyeL276pK69B093bVLH+30GUnggTkq0XMlV+2+Bv3VSiQdcqDKCtji
g9VpTlCUay83T3rT6ysoTJROuKeWzNj0EUXnAF17i7LdsbWqVSCc+iQ/lyM28U1iiY0Z2gpmyR2O
Nsu8mQocUwD3o9wYKRRKPeGaY4WgccavSVRheRYiexnL8H1mfLUzjIH0Mbg6IeZDIN/uNPhiIH3m
ao9i56cUbALZ50QsnZf8VB/c5Xi6OBW65JjPVGvN0y8e6IlPjqCkN9YIWTkddNoM0WG3XHm2JCgN
q6FcoYGDaYaRA9F3o2MAuWwld6LzvkKsfphyZmoXJUjhDQuewZwCyHq5qUUFiMPWNdDQZr2ZeyQ6
WgAtbhGKJ08DI2bFNIMnlEO0xDvD6DPPSyOQDBFQwIBor7TIdp9maLRPtFa5b5W4k4cHnhtVm45b
dU2q5fle0FyXekofvQA0WBO/j9MHHaAkjeWueniouiJ/wEIiZLc7jFF+rpvimMKze4gETJ4xRlqB
MBlaUdMBtuShcMFF6rNBKB0xB1zjPh8R1imMwYAdjehZEkbO0e5pFtfWYTQwFx1yZDVROiMhXOp3
BX1eJ6F/XgKTWYfYzviEmWwTo/O5Xzz0RtDwZ3UdYU5T4vjC4tVc4F9HAskDZ5QSvt2AamnaPEFH
Y++LM+ugaXhwy/5zhdmCZXeBXzr9KqknY4/SCGMVOP5sLs/6Ej013Pt7CHAUYL2SldjIJ1QcU/d9
q7Mem9U0nRsu9bMRIk3mRJ9S+3OP6PLBGYFaRzIV4LISBCuzZNnOC4IdugZKIHOcdm/XMOlbo4F8
kwKDGnoEgoM5b0/STNv9kKPi1Y2YtTcBgIp4qY8TapG+XToFohE030vEWx8wuieUr7X2uriYxxfp
JUsjedUk+sbOZD3W0OAU18HYGnEPCCWLn7yhdAmmg8/2CM9LNBMi3Gg4oafS4L/kt6n3vRRDvBvr
jD1V076Z0Fh2ET5SmFgDx3N1K92QEV2zBGX3TiLMo9WPJNjmA+Bi41rrj51szgYgKexq2mdwVR/G
kaOeazLORm4ndMOfO5vNworof0msbsNm9L6zsR1LrCLvsoCj98zgGAxQuZIUToetMXZdPeyHUsu3
wQy8xokAakyz3q+NpMH9srN3ieSvxQy4BSd4W3FxgWymHcy5Oi62iRmiaRdA/FBent1qzZrgsE64
LMp6tE7R1/TDNr9DpiU7N1WOz60jTd/Ts292Aj0B/vtKs5KPqTcg4x/LchOMCStcQw9JjxRqKYKy
MqJ4DiiFvL/1uPbTsbM8PGZN1NTXEjUe8BwoliVsw8AkR9KeDQCLV2F3/WnpAfoE4Z2cQ3xgxg5B
596qURnGcRJBOFyaTXkIZM9olAJLy/hglrm+N7z0aZgAc1XdsbRksa9nF8I1YLioeCo8aCyBXh1B
e74PjeHMxTdXcjIt3wbDGVErdnQjWi0G98s8OOt+ku9GQByY9MnmvvAEa7LSgg8sRAUzqpBgeHXs
fX14WYeUStka++gkJhbqPKmMzxF2XKajVxrr1p6o/X8PZJ1uPMi+qMLjRDId9bDe9WG1K/TQ9cPa
/lx12n3rCe3jmACSl0TGm9KiSNFmNj4Sw3AyUo0bIsIsBl8TCMA48IzouoUFPQXvGQ4SZDWECme0
1U2HOULo8Qjc+h2sflC/XX0eM4GsZh5tQ3OGVQAJsbEr9gPjOhTtuwnZ7R0u8zPtT8SrIgQMy9Fj
uEWIrmL1qa2oguTfOtHoW1SgKS0MWBRQgurPKfjEdYkRgG9Wu0CjrODogppb1e6Jsi9Vzc8UwUiA
CzFHw0xkOE9WPu6HVoAIy44GohKbOA9t/PpQKQxzDbE2bK5cNuj7KKAPmuTlsa9oS5b1Oghxvu0W
8zTq6CURqca7dAw5au08mSDqA88G4Yu++gosNEwPdPrncBc6MbK1OmtrVUGWnhIA+FhrHlnBc7iZ
5arv3fHYsoGu7LBDQaem2wjOEtXCnBTZi0n+yfIrfOkLAiZ/mGHNVAvCHam3jfo4eZf02S72qq0M
wJyVVV9epqA4V639Pp61CWkg/ApFiQF27Hy50Y9F3GH2RnmMRTB/1D5pRfe5N0VxmPQBQWtBXAWB
cY1ZKgQ4OT8kpkfwE9kP4EjCbUvk4vcTihExBvHIjeufCh2fJNNJgRjCnshK2OGliyTqAhZ9PWi4
9ubdvMYZ57QIBGb0oNhFc5NsnRnxRA+MyqZQvo2hpa6/3pyWPFKL7uCQTDgfKz28psKNfVPaH1nT
dL8GSUZlCePMAbozhcMwZNDmpXpItIpuP5fHdqb3Ro2LfAYi0+10eYl0vT8ERhCTDOyaZv5SJehR
2QbuAjWUjHhSE2oy15GNwEbmTh9zTd8vQxpvEeYFhIjQSa2rmdfQuHDhfsPrkAOSlXZ8dHrkiq2+
avx45Btg2OHEDH42b6Y7Z4SgEoSGJC4bI6q0HR5RnXwvpsik3FzuR5ql67ZXZf34Iq3qHSjOeptD
jsS/GseIFG92H0T+KtZwlpzmZPTlYtL3dh67dPmYLgVheEUVBfPGnR2mB8vGNkw44IKjaofq+31r
H4VdHdpydtaoJCjQWH90Rx2PVKf8btrVSRQ28Vpu+ZW3MBYgYXGrWsdJvGyrDipX6OS4F2bRtbWN
DcTeyJ+selxniTuvW0+zkB0g9RtDQSydF99H2V7H2cj3jbuz3CgHguClm77GQT5Qw0cfet8bI4lf
A2tjae32nMYW+0QVontdfYZOUyMby02UeNvatR5KrtXa6Qp6mOF8lxk2wri9yFZzjt9jiIlRa49o
YdcdvAhQai2YiRNGsGfu2W6jsQ9BgbIO3TxPz2MTKBGrna4XivbWDvvEzLmOSbZnLSueLT0PfZv1
5ak32sbHptlj39dDv3P1OzuxG5gM1jorjfYMieKxyLZ1ZLjskQ120mEQsVoVh24kyDUFXYLaTK11
LmS5pTIe7FNlUFgZr4jvlU+Z0T05JByVZ+7qcRYXJaGDDNp9FJrODnuaGLxH9U4Y1YeksfT3MA1x
coRbjEtfRqSVyJM2NnO08p02+G7CdlmZ7rReAp0gpwspU49E5Q4u8pZYwaI6WpH0cBXN73t4HYe2
RtXVs5F56He4A5d+1Zv6znR6EO/jjo1kuJq2DcUSChicmdZdI3lgEaEt92EYPWuFFRzd1O6QIJmz
jSeooht4HUENd57s3sEfa7Z8tpZsjYtCfGpnQwFlTLbnrDzAYiAxaOifkUehhfdAi6z1R7FczFqY
B7sHqWsl0L3G1vI7DKVOkW5SU8ZdcZXPbbZ2AGTDCx9XCzqeu2RocdAsfIQqHB/bqQhmKWkry7EA
CV9d02ygIDHaJpKhWfeIiQ/16k4MWyqsutRfktspJKNDGbo+E2PDEJmCR0sTsS8GQ1trtryKwf2A
g7lGiT4KMHyc/Tgf8s0UU4dYjGXAOwNa/lTXhwyNkn0kG1I92lvQ1ImvLEUMU1YCCcjnuil3PZJS
e9OCg5kHylneW8S2cfMP4Mm/NGUdqbruWWsEYHNr2ZXRohGsmiYJTQiwNJz3KYSdU1ziZwIVGV9Z
eRF48hz1mlZiqz2Ylv0OgdRrnofRTizD9wT05sqyAGyJ5vmWjN8e0sWhGDXq5HVoLS+xhoSGXVyL
jkuVj1BcrCTeVVlVHhMdK7j6O9+dO+0MOptfuz1E6p4wEiNcR0G3LtU/Ej3OSrlAqhi9NoUpS40j
MnI5E7KE2hRG2IQbmYHmXVedWwQe/TheAMobEx3TlpoBlriaHd1P8sNMCrfW+uRjNLrf6CLIu2wA
LS3Hh6h5FGQfQI/de0JE9xwZ7PnR7A4nzEqcTZph25QAsmK5pvz+Ll/UtpRSROrhe/RAo1fI3Bar
PNDp1XscNlAnVOaMB90tLpmYl12miBCJ7SIqaAThIRi9D22l/S+mzms5UqXrtk9EBIlNbst7lby5
IdoJSGzi4enPQPuL+M9NRbW2trpaQObKteYc89cU29829ITVLIx7zdO/zgkppZ+BLwd8LrM5JSJo
M/kUbvWEdD8Exg+JuF2LauhuPy8cbCUTLkDjDd315lfgG8e5juZXzT40LLuraVnjZkbJzV/w7aqh
umNZQVNPQFTN4JihVGqipUKQ3U36BBoyOiq/+7Z7NtBooTpR9QMsy9NdHnXdkccpNJ+TlLP2ENYX
j+NWTeUixrjeJ0bpXLQpocCaB5TG8Gnr4NW3jOcgmT+K7gXK+VPeOO8qCr46vwWtUnC/1oVgSxx2
ctrmHOriDOwjyaasjeScqJLP2Cbu1vIq5j9j9AQAfTCjX7IZNKruiSF6PDEUjDqUn+2pz+avouNf
45jZY7Mc3nGLOYbGgiZ/Y0C+evVIKlDyq5bpOu9xu4bDfBpll3CEvrXKONgcdbewf94Kf/oXOkv6
5YBwDX5KoKLvLvIyjnTG3RXTM53oG5Fn20bPq9hDwrgEDXiXKbYYWk7lqmh1vgjDkEdFdHMguyTC
R1Hx2Ne430PCrHVDxofjz2j52lMKUK4q5O8+qr9TXFxx/lvP89kjgsGkScXAci3S4QGalr2Ki+Qz
Dd3zKKjaYzqFuICsbd6Q81DOr31ibyc/4aewSxIW0wZLeVKDqwqTi/Tnd29oHmqGrNSP3SGMZ3yM
9Sep87fUdMUi/ydjUhg7hIlf7Nvx2rA0BwlDH6osdbeujv/4Qf1+tfGPE1ftnKIhvKUTyAXGp1Xw
2zPHI36sjEMK7eVcH6Xjvopo3NFzZtAJNH6AfC/IQmwkR5hR9w85ER4rCY27zn5F8eSs7WSgRVe5
p57ZaBYx+bLHgrqRST8WtHbrW/mvUuiXada/IZGue55lTkLNDEXVrQwEplvA4fFKKve8BEyskp55
PsTbOuNQhKCXpQlj/krhtlaeYe30QJc8Y9+aQGisKSqfrJA7v9U4kuzffY8DMaBTnEYe/FPn15QU
F6eAQTNxlhYQA82o2ydF/DKN/PKG0MHfgiMmiqVkXVpbXUKC6vxbwX5cqZ6oQGIb4ZDeh6wCfdud
SsxxOOInmznXeJpsHJpNCNaQEIfO9V6m+pUD71MRFRvPzoFhICMjg8YAC11dSxoZK2KgGm5TRvs+
vZqZyNTdnJsPXud9Wb19xC7zFXE4nysWUAsdkRqR8adX2JWr1Esf6X0/tOVkrtreeDMWawk5HtVk
n8Og4Zwj3Av5vFc9JEAYBqj5QIl+29P4HhOcFOLDKLHloW7O2YsxDqdl915m7T7OXcni+ZvmynrM
SUcvzZY4+FHQGpu4Olac3Hrpx6u0mEiW00csBpfIUhx2Si32lqbv4o582rRGNMB+XNUmVTvIIgZH
eyYj9xIFZJVhUXLJNW+0d2ksDASC02bomTsneA5r5gOLb3LVhHra+vXwoOP0fYijC67vo5TlTbIL
uG+mYZ8LUt/VZD8I6h5M5K+DUTH8mEnJZAwkDeMe45SBpD/uYg7OJbgEAPE8ls5XQZVBT8GzzlE9
oT5v8MAnNlqd+e9gp49VneYwxNQfu8OOheVCQYrjBLJtYgJdaSrRK0LO0H6nNEzWI40/VdUHIiNI
W8SbnNDqsLNVqKrNNHpfM4t2ZSzeRPE1zj25yi6MMZscNQK/tkj7bsSAXBNdfUMTh3nm3FVcHtso
uMTwIhx3afEyBu0o/LPB+sS58cKzcJAml88JxxGpqUeGbF1ulDYOE4ePDbXiUzd1v6hwForlkudN
q4ae0gykLfORI8/qU7T1CXnRPcxeEj3dI4CSa4XqNzI4C3jVWuXuZ8C17xGjxGQZdVt6X49RByEc
wwBj5fhmAeIwyZ1Myv49zaqn1AhPA67vivwmlEXO1sUXykHpwbLH48R8cZO1wYBAFbBJ7T14AeOD
LNwoUkcYqqxto1+lC6KeqB+QfdalMd0eWIe9tlKahQMgBRVATooDF6hueAFw+OX3Xo00JZ45o7Pq
s30mgFOblGAaUT1GDpO7uH2CeXz0vW7PauisHaoUI/Pvjem81zawSJH8ib2EiR2jwT4hEDb0L0Pb
U/AtSDEn+iglJ82W+7VKGBdq++/AmV9yy+oCw0C3uLjuZNJ/E7zR84iGIrg6BkRDc872gwivKStr
AvqsreQBwA2dhOJipcE566HIwV+GnUXmW/vQFj7VRUakAZnS2oFrBHbFa4L+sGxd2seUGdPtKSK2
p96sWTC1/+L6Ht1pAahiXMDO/mVZq/3MuKRJ8OopXEB99m0o97uyndeyIleEw9heNCbMnuGJIL5j
KtHegAHetBkJCLHJArwIfbjzXyqqB+rfx4GbuZ+dbWI/ZgUCG38y+5VLZs1Q9munAeg78eDZVvAC
PXgVt+YfGR0IhzRFuVVRdmmTMd0k1Zju83fX9D7tOScUeZoB+4NXlv1uyOkLFTlIirjrWeijP1Pd
//P7fTY+j6M+BqlrbmplPokafGRIsTB1zNbK6RVwS4HCJF4PGUVIJoETj6o809mlTz9Zly5vwK+h
y9DTy2g/dY2lCRiL03VNBScb/R4k6OWZp4hVzXG56gq9SX9iSNJnkJG3IiYHNTQHyhTvoqryqwPX
u0sIejslkVWegCktwM+8gK8NwiWbN8HFG6yHpprhc1CBlsH8Xhv1r7nzLGh49Zdq4j/ZXDDdc7+G
bGYo1K7J/j2KtqdK0DnwgbRc5y5tlF5+Bb+nURCwxvEYMfKjNeKBJHr5kLjCv/28FGVExpujzoMH
m80AukjvGz0NqJeMYIwM6XcIRYzMRLip0LvOXc96TDKnCG4/L6FtE5ruWXurlvekF9O2a1m2az91
VqS3hd7Ok26xAepGIDvBEvbK9kCT0MRAss8RhZHbak6m9GAl3/QzQDR2ZI/JjDFlJG99/pIt8FDt
a2gkgUNsgRPVG1jBVZV3J8XsobOponMD4HVYtPuqqZ312CPFqir/o+3zd4G9nqfMXhl5b+wimfye
emmdVUV5kBtlsc6FAunnTTuvtMWlTM0LzCp42bTqVpPbD2uZ0QacsA4fqUqSzdRNwW7Klks7OgzT
sX0CFsbEHbMtrvpUoFAq0Xtb3YOjJI2MKdNrEFO/pZlWhyKpsEnqnEpyPqiZPNoxadb+xFzaijhP
1vbaxc540HXY7kCjsJ3pcJl8Gk+y/hfF8z8VtNMhMUmUYcy7QcG4S90gO7mcPpGh20TaxDT7iSRf
a4ngpoYsfNKj0ocYm+M5j2grNaNPW6hiZ1LNU1hSt0T0E0IiO6XuVhMIy6JYuuND8Q6CcStr4e6z
I9vn9+CTgqIba2nd0ydWib0fKIFdi2Aqq20MmnfT39QC3h/ntAZVRE8oSzntMXLbeUkCijt6MMxc
UvwzU49bju+R2+K48f/kKvwTEElDJR9XL+3QZg+MYK/Uap/kYdLnEWSxJExwz6Ht/Elj/aQ6lwBV
6lsZ5GQU2A7SqSJ5MuRTQEEfFMkvIGs+WIzQ3waKtLxM5ZTO3IxXiyZFWxnbtot3naeSu1ndUj29
JgMW6nJo9lba9gfQyucqfTWKynqpVJ+tZFrspiES77Y0HNqV1ggVMSECbmr248T2x9NsbUR6yTmM
nQrtmVs7OFaF8+X01b+ETPCtY+sD5ebGw2ik2254UCNVjGwa+csN2EsIB0NymPkgov2PUnvlBpoM
msECeqqP8ji36ucAzP66b/jlTaM8K2P6QtLQz2X6a7RKFLyqr47uIFaiMs2nLApftM/cQxJtsmZJ
N9E8NvruxTXca+4aaXBbZ6bR7Skw3Z3mNBAVj34cfxopkgN3IkVRDE1wcCO7InItOLpBunfb+m8b
w75vjTR7aeiG8YiNB//QWSH3sEd2n2aQsnB1aQRZIggQvBGaU9uPHbXbjvRxk3oF4jm6OBOi0qwe
x0Kt6QWH76jh1sAzm3Ve3ZlMGi88ymIdkR1G7px587k7NqPlPYtUUgqGxjnNZgKPVB7ArM/pDy3v
mh6DOyKGh0iG0zE3rKthUvOPYlwFXWU8MvPgID5Ef3Tepoe5BFKbgH7d+nYIIbmqpy28HiQ1MA2P
UY8VazaMXTDN/TGJ53Mh030dhMWBUGccEuRUGWFp0oeiLi2GUO7GnKytSRvBKVSSuWdst3SW6PJR
PY+nfmrTs1F05cGRkwuGkt+hYWjmMbN9Ly0tNoFlG8+qIYSTCbciQiFODi2mDWtCFVJM9e+ytfWj
n/aIk2hox/FfMZunUpXsZeZyG8ciUytOVWHpvsqANS1mGwbd0f5JXBgFrd2nr0F70pA7N5Wliyc6
MdmWq1HcQy0LWkPVJc1CzgWSGj/QpnVRUy8O3milZ12lTMbNxDoC4R/ODLm+WjlpjHFectWTke59
b7ABKHbJTvSyuztkzWwbcvmesnLqVn2YXnTjFy9EikLSG6ZpR8sP8G1m26tAKCCVP+c6V5Nhnrt3
zZnoxHF+r23dfvvouotWef+8sOdTjPaZhtfzjI8Hx8lbLID4o7Gad6AJaDOFuXXXPU3puJt/z2P0
1x4hLWF97ldjIKr3NOrz9YQcAu29Q3hX3MUbBvLm02wW0Xbo9HhPQSHYdtnC/I5IE3Gr4hyIlDdN
vgJVRv8XfU2ba3Xk0L3t6nA41i5cZsE6WoQe2Gy7nE/DMM4nMZbflUuq9JhU8/nnxRMH3ZCl6Lv5
CyExFjLuykGRUBWcacp4WGoTusamw42ubPMsYCMHhNpXZnFTwEXOdHX+/5f/+5r23F9mRRjBz3e0
0zjvrbK6BmgaGJRnMjyBLUrpSK2biOYTvpThXMF/PRfLC6HlqEkrD3W9yQTcFsOGnK3y7BNVehbo
NqCT5lSUhZdZOxrdCfft1p4YDXhVRG5Gwr3rujlaHvePUSMVsbR/+PnlEcG+jcpcHqrlVzmPbrNm
ZI3BLo1Q1Buu2xySsN0ndjmSpM5LEuXiFJjPs50HHFSd4PTzjmIyODWshzvPNH8Ji8zQnyv08+7n
Zytm2hPf9H//LVwuoTICGngmuO3MLJJzImD/Q15KzuBRUprn/SKy7hj+ug4t7hgkcq13NPNpIxDS
cv55V5cFgARFqmvdviCUii6DAcSZXY+Yjj+yV4zhihBbg2sGa2RP/iV3qLJlh2LbEt5raAqCNMdw
66T2q+ljQeQvVpzqbRR5hYJupFOOQlElFRwMXvKlsaiIVGst1k03SZlemPTcZVqeyYoH66qupu1k
K9fwbaAwHPzNQWDvqudLae8afITrsoR67ddBuvLrqKW+pfz1ZAmMkwHaHsvvd+JD1+sqatafdwmo
gL63aEjHDTzpyPgIC/RaAiQpTSl/tE4eMyAmhjGDvCTZ2KafYLBNAQy0Kt1546IwQSCXSfAp9DKK
loc/Qa40hFeRw60JMaFsSNn7I9MZOlCv9iU2TgPd5VplJYe+vr3YGYQj6YRyDxQjZgxjeE9+u7hk
NEOVxuvPcVzjqCMuj6pt/j1FIqPpUWdXZ4h2RddEJxoQ3aVlUr0fm/B9lvqUcybcRon8hp1mH5sl
r64Ve6I2+EwxCFicmPXeEdrd+ezDn4WnMbKl0Utv2iMRX3SsugEEnVESMJQKQmuS0aa77STnycv1
x9T9DgblvvluU159v3U4JRQNqhhJQqpOY3ToEGeqWZC81ebDRxv1nO8M/aJ6z7t1lYX00XL6j5Ig
RJgJ4PP8clUu39mQvzW7fURaBAWb6ZXhP9XF74Enus82Q+wJxRUNQzk+OHE2H+ZoQQIS14UGxHpI
e4bC/hJHghz2YlujcUeBSYNyLn/VyqMJNdVn+s4W+rTxM2E4vlNZ1Jxq1DgYIH1G+L317oRvbt5b
vxMSuZhmDglIXdq2ZuiepEeIKwgdkqYXkkVI9XaQ8IpWBUl62zyV5QPsOmxJre7+OPOHVXtvsfSd
N5UzFq7zD9vLGlYtl8KBMATRdPTQZK3QW/ULhllRjLWyRx6ANyr63TRxStOj4GkhVWVVktJ6JK4m
M2eC+Fj+E9mx7bW53CBEvdadOT7FKcupiSj3bWT7FNTlkwnQYja/ycHs77YyxHlJQsX/iywpGpKv
7EH4cvidtmQ/kEccMa6d43s7WgyCahE8InoCHiT9c+1N4hmn/sYbFs3FyG9+BmTqqZr5kjz7ET7a
RFYHo4KvxWAAwZtN+GNXpsOqEq3E7xZYVwV6ah2Uefs7wyznqrn8HLRbYN0IxRFxUkn113IErrN/
viSq0xtBMkYjoehTjZmxb7l60wTHqrOsahO6iz05tKb9kE/4t+xhPdMpeRxi88gWUr4qklHOINjw
h+ku/+o68SrD+jHxpuwYdcYemDc3XFP8GuJ3OYctmp/Z+hnJsyEuf7bBsrLq/LzSU20X+KrmpBt9
OE74FTZsQEDfhyXZfMBEllyzKMj3uZECeyRh5UQU2v/e/Xytq/uPPp7lGrPDK5OU4GqMtAS4jdej
VYTYr3n5+frPu94pwIzmA96lJGEI4OgISwTfEihRXIHNAb1WFw6f6xQ764Ztqfkv2zIkgo+mM/dp
PO5KAUavzuLtRHjibepksJlp/yHuy84h+Xyn2GEua5nGhkEhoivbdUzqsDG/oSXLb9nQbrlYT32v
2v3Pl7PlvxHayFC1HdHhAVM+Vpzbfr6e+D7/z/Id6fKuqOr3ue/uqYs10ama5PbzMucJCiycgRPr
9gJ34tyM90Nb/APK+r0sgv7mkpN5G7ryf+/IO/fAwAXdWsYfqY4fTd8cqJHc/tBI69abDW0cSuZd
HPNIkDS7T6sxYwcjeHZOtPFcWG52pt7ezi0YrPqb8Ylz1KK7T066RzQhNmXu3miGTuvBh8xtW/0j
tVZ4b81p3+UhbVl7sM+Jg5io7S1UD66pMGZVuJh6anaVKnXLl4lY6NxbmoJOXwckBjGRhok2vLTC
ZIZum6CAg/G5Mu5VKb5CptKkdohjxywZVfEzultJVEgJZTEbD/Bux1toDGe6mV+R1RTbsudYRl0g
XrKhdh7dydrYBkY+I1bRsYxD+YAXk6OtuhN4/0Q0YAVGw4BjZyJiHUl+pt3pAU1O7XFXD5l6cb0g
PwsPk3lMtxfz81AQqzyql1Uc4VkB3YzNk6Dd6hyp8JvjQg3Xn8cniP96Q+WcsoEcysxYmxXbryRG
IA87n2Y4s8Suy9cROWCdZTjvpGFNG69R8y0JTe/o1KbDOV3t6Cqjs9UjLYcinW7QtyI06RNEDSEe
zVjbq1xYl9nl+W2F8Ssoxhs/u3vsTJu+SG49UnvIbYqODF0hTXzBuKtvDbmRwBzeusRDAxbpjYtU
eWf3+BfGlemq6ltLaEwoS+Vr2gDCHXx/vBaF2zPKYBroDI8wlPSzapOvxEiydRClM7KDXIBawpcz
9f96TUMpdcf0nPfOtHJzMi5adFLM1u1T3+jisa8Ifiqp6091o+xNQ8tn7YUBoO7J1R8B6lTstu1b
Dh/uYOJrSGcTmxWUshgdCMIJXGkAwZ5d+wj0fwAKIbot03PrMavb7pjYFFKCKdA+jptvQ3efk4yp
WSe73JLrsnN6RpN2VpKk1NC8b8bqYpXgN4XNDBPWx3Fo4a9mHl4juE4MYvOBjd/wRkAb/mPjDtXJ
HWocZXPHFNIFAiZttc87kp8FHgcaRmWzkbpymLqHzqLUdm6MwaZb9m6m/lYOVnxG8VBlRrKtzYpj
fvXcDN10HazavA2A6g6hNX/9/EmlmOirEGqgZ823bvmG3jUlerYcnMXyNdQT1mVpYKlqbA/DhAd3
WLedCNbtiDZmQnDcd2/Q/bzdlLKGMxQLGOHKyr4p2/fXlAOfblYkK1/W5DZ0+PhlPi2u6ImV1P5r
xyUz6CnAppIfSgGXkQW0x8sC4YRwU3THRX3N8rG9UQO1N2/0Wx5Mzu6ee2xCWMCJVUwPSUiZy+Ep
XWV2na/KORLc0V10HEfvQ1CXenS/8aZUZ2pD6u7E1DffrpaI49wiWDV4Teth64WMAqLSe2kAyCFC
zjcjw8tSNMW9bJjWUxx5e9Mu65s/Vy2nJnqh2E7Odj6cLV1xOg+Mz6Qf/0mSea9d6r0HpIMaip50
LFx1CV08ogQ0OBS2OB5LICQdydgcllOfx4bY7EapcNtnaA9H9JsrJ6+zmxsuW6GbCwDgNAQcb4IM
CmNh7vX7Zz168S3rMIGqqAjuYTu8wAiTO2vUNWhyFlzPcHnyukHvxnagP2imwVEQ9zcnqfkuqxdI
jPoNo4dXpw+qMP8NRja+j1JnMBlmgSbR2E3V0L97EiEoUmDnxOFao4ydhyNxnCein+Yno8jtJ24a
bDPueCFDyWdV6/JTVTCobRKGPVXD6je3XrdmjWU6HmLwsY3Jvs+d/+ZypxvkE7xGjjPBvy7/4uUa
33gG+eHm3utrH9dSKt8rKS0S0WV8pdlUsl80ztmOQfW27XtAR+Rqjmiqgs6MX0in3uFvzHczAp+9
EdXqA3j5l5KIb8Q4EuOAUvXZ1Mme7Ah720zSpelMc7NNEF0pjPgnYeb+ekiScE3+3Xyquzj7oPUO
1pUWbzY48lwyOLj1A3p+V8jsIx3wCcmZWUFALPWGTVii/jQ/lWPXBCiE7vMwWuj2CSz2Ik3YHvtd
FxNw5liSCLWBY33S5Gc7ArqctEwBHKWumKTiyXTearH/uTa524Bw5i/PnUxQ7UGLjDw0SYQ/D1gc
rRxuXG9uwNN17/lYX5RBX5+5vNg3Y90/al09T6ObvEwuDScpu4NfWMbGaLg0YZ13F9QC36BSkKQu
VytIwvzJ9klCCEBAJmwHl6ZvvENcpW+5RTIPURTpR4R/edUvM/tJonwma+C9t15mrEIfsUU+gd/1
5043JUeAwH73fLZyfv1HKgbk7800fOSzXjuGDF+bqLD2BE78xeu3nH2L+IOxithy3An38+zbJ6et
fXD/5rM7lfmmGSdvK4VXcCxaha7zOkvb4KMriUY5LLYEB755OjM2ozDjj+XEsO7xql1+fnJsnaxc
olysUdwFASMWriXaXd9rQU7Ri/N9WZH00dR7afG4RQio8vrNyKPs0W5Mj5wKlIdB511Fy1MtmHIc
LRYUvHDWrjK6GDdpV3506eyuShiLI7l4QFHshF5/+JlW5XC33D8RcQwPhDR9CKbLV5ORyMppKv+d
pF0ovAbrgDFU4R6Yhf6o0upuakeitW13/cwk226Mr6GyxQc8yGFju+4Oc1K7j5I++3AZnjZ+e0bQ
NT1yIupWjT/kBzicX1EDlMnuH2er+5eVYE1ZF/Dfi+BPig0uyaR3SNLkezSGu8+g4akrlw/bW7+c
uo6u9EUW2kUy7PwuK/ZL0fvB2ek1q3kGW9TYPkzPR0FDsJ788SNwuSZzl72EeY2iinCSj8myHxql
nSff7a81MK1zaykwdXzquv/VsW8DBORWaKT5EhGU8lhO4zX1WXSm5baXpa6ILIK1VVXTB2rk3gRq
6jp1sE+SwvhIWrhUM+boGbHdPidOkZ2v4XCk7OYjrvoZu+Fg0B1cwA+zyy+P6Xszly9lwMGPTJR0
L9h/Gdvx8ZXr/pNpHq9oLI9HIp9IUu30cEu5aS1tPPZ+bz3AYnSug5POiBVYAAYvxRHPQXjjUMMe
2UUFZLey3NOToNM+vScyDs40v7p1MzusAkP0ak8mub1EjlwQruT7IDRMqlHkvN5gvNdRMawHiCIE
SXLfk8V0YSpTXRpfRatp+XRYfoyHMrbkhUnbHbPjkxor8RGh3t9ToaBHBuICuTZ/ZbFH2cIZ+TCr
qVycnm+GisaPurTlTtXxnYZ6jEh1sj7COHsOoc4//mwhOdBZ2EzlX5FjVmQUhy8KJdWazYHdqkfP
TD+b2U8B+cytk4M5oPanUIj2xIihkmMT5ViU4aHhqrkzY3hTGvURwhXjZ83TM47EaWtPv7pt7sHy
iTkS0dr+kDydWwwl7OikjR8zywGSHGcbP0mmNxFFithmnWHYtncevZXnsfjn1BxDRBx/Na6PpGP5
x6yKSPerppPmjdNnfXRLDkh4IH4+TmqO7MfTzixi96ITmtx285tVjLaG81Eavjoivp43BTJGSrbP
KcZ1jlVNpU70CB7t7qaBPo9Kfs7Bc1bh9yRHk3w1mheA22GgKNN98MFV3j3RPreO1Vzm1kF2UKdv
NGiGVwMsxSbqCTB10alyRb3HYO7nlQoqgj2j7I2ewsYit/bLjvWiJizCy7QDOYMYwMU9QVrk/KFm
5jejIstFzvFxDuV96qLxZOb1H9JsyfrE1jo2xj9gttPWTdnpRlQKpSfGffsmKeZpwJojuge/PxLF
vIjf8k0tMv0RGuEzPbH6G2EioyQUnZI0wucZ982KjLf8NQu4JpM3xDevsaZjbfNwgqjd6HSmjBxi
lFUAnQxAUvcMgwcA53jfJk7wUvv9s/Rs/1umX7Vv8QDNbfDcZdlzYiflLnVYi6ycHr8i/vciRMbc
LGO8y+CaSV0iERH1pA33QwXDLdb7rKuqR86v87rFI/koZfAW6+zemTL/dhfQqPaL377hRmszEKjp
kiY52hWDGo9R6bWMZXDwOUZiS3H2aTv7D0PUe9AI65P2J/Vi+fWT5djIQNzsmRoYoVxX/il5gFZD
Lq6S0SQkcpgMxPORUoewgvlPjxHMj0509lNCRDlqkt/rbaCIEA6ulEJI0adfOBfveC1s+qMZKw/0
51UtGor7R1aA8VPYBsJAb4yendrwtkjEums1cKE6A40vPXSPdSByrrJyfNwIbf+UOA7XMmDz0KHE
ZDjAd66cpmBogYiPU7QhS7w1c/WXTnv/z63Nf5bU+buWbb7BvPA663w4TW0SkmNqkwrr5Pk1X1yw
PlaJZ2YHNtK5Jj5lQWEy3cI50FrMufm/gcgs/45OP2SjEf+C1YpgjMhJ9iPHPJpZ6ZLY1rRIzv1g
745CnLRLWbmEeK91Xjq7espGdqcEyY3NpkAg5S/bFdl6sMbskLMsEdVMU2lbW7i6/vtzoYd034+i
xCwchFez7KIzfeA9yz1/mnxvBgyMZtOOUmub2iq5pSK8kzFD/sIRKmd0GJ3kL095cP154T4KrwPW
WpAm/YbjKsG0qCKRS8WTcS38AgdOn4Ar75N5K2CdxD75WoTi4lmdLOVTuqkjUYnOqWER5ttq6npj
gaELx7xgfwNJSK4haya+3VbAksyXz/3fF5V4SenbXoTlKJwHkuFr5l3jgO1qEw8FZOCMlSU24gaS
R1799+9hyp/cujxLrn33CkABZ6ARG1tl0anoAf2vRJN6OERjhFjoCLKbyBVHGjJRoSKS0QszHmSM
laMQisby9vMuG/jFdFH77TC03ebo7RFnGentvx+/vAsbXE5w/66oUMRuKgMcyjENlN4s//dCrDg6
05oNuDWtT6Rn0XaeMW/rKn9tuGq7Lon1aUZJRryu62/IiWaE1XlILRqQfE7lUsLX8GnKFslJKx7K
Wcy7gVPRqWiS4r8XPJ9A8qgH14Sj0DrBZicUJRTnQI6RCTpy2lg2s0EYWhFtmdPPixjsN0dqY5ss
X3ImbA3cN/htZYsJFO58WRnR2VIh7J863Dud1OTp9mS92NrcSjCkUVYyGYy9AaxlsdaVnx/Hm60j
zCogBVauVH+dIlb4UA75YnFPDI3PPUQI9iOWl5KImOQ2Om2LXiuHBaU9Rkb07BhQ2hlJtKV+Z1Q8
nVzCNneIY18aT+8KBuoMmbG/NLIdNpTN9sob3Ne8Hf+6pEyunQSXpMo5JkRc7EEb64lrdxqr6m/m
0VxEjV5jjN0jN9paFQ5rrG8WBEmO94anT0ETvYVRHFEP6Ihyw7RXAp9jGsf6KAqFV7sySIech/rE
b8rfVFwVqxh3kQFbJ6bFl/PLCK0Qt46V9ixwOeCDBpWMKfLi9POunHDnoHtcrjxDZieGS9oRJmAU
ct5Fg3pEealPciGU9VI+NkONQx3FO15278Dzu2KRz48o29sF/eAINFdBEq1nISR4UB4RBsAYRZfL
3yRGtQISMMNXQi5VJHS0DIaLrOjTaYyTCkvQmK7pOJwzHamd5c+vP9dpaPxd05PI0frpvXAUEASm
wntYiQfbNknasZJfY4kRuH+cfEOd2nFb+eCvTYdQG8eOzlEbDiewBwbiJMzEKspJ1bsWi1HRR4PR
eoL2FRlsL2Mk7LXvD/WhaSmpXENY4KJM5xA1rOLcv+r/sXde260j2Zb9ItSAC5hXeiOK8kfSC4Yo
SvDeBICv7xnKqrp5T9ao7H7vh2QeTxIIhNl7rblwQQuH0/Bsn3w0brOeHKRpj7BzbBN6Aw3NZOFN
3JAJNwMPUuY9TFQx1qnnQ3uopwOYFQ5uAQq9qugPQlXaf35UawYN3SEgWxT8EmbtL6r0xcquJ85U
3qIOXU4W/Msg0jNtIUp0kD9/D0BHvQjGHC68w7ORRezyjaHHFF1RDIyDfeOOCB5Arq3Q3w6hiVXc
mveF2/9xf8cQ/VoSd8+ZYdZQfcfX0jazTZN2yyr383Xn9U8yqB7TlMa1XUkiQMKO+nU+pmu3WBMH
+6zlDocyvXlxxhZVviw3jBLcYBYNdjMIoiWTIfkSrtUtQVlk297S7inOljd9aqHPN+mY0Q8EDxQ3
1T3itGM6ljquMOgVWRaPRGWVHFH8fJU5aKF4uNm8cOQjcwoFBSnOZgtoKSgcQB619mQlwyNubn2t
pxbg8x2bGCw6E9usTEUrlPjkJckwp1ALz2Y/sbBEQbi0GuANwiR8PMNUtOQQkS6ktLqdprEa6mxZ
mfLco65nYFr68Cyy6lTg4TgwvNeJz8NarooGfVaQEfZH+c4gSnuBl/MQYk3iHNOeAOUjSOqGZTa0
2U4pJCzOpJy/BnScpDw3DYczC0Bb9m5D2bJCLNtebj+weBmLCHzBsu/1AklKZHP/MSnLXBwmx/AX
UrdH2tKxfRzzYz8Y3c4x7GfkwLd9LNM1VhosME6/RpUyLHMCOx60CKXwnFvUhnU4Ua7/CdmT6Wio
v+QsnyZ/gFll10APM4QTbYwoqgaXsRANqixpoWkKdLPbqbcQnPOxqzvhXthVuKwTtCbcp7dGfowo
Dlju0AC4YfaQIoDCw3AyOdRtW/HczM0qINY7sNzPJIRe4nQliozeTLbU7qAASm5iN78l/QyRUJ85
tZZDcfifl9ljmZqdmI5GhDUmtop7Ao232giZNaC3bDvNhxnm5RpVA1buEqbM0qLouewGpiNMcelK
Ov7PKjxtOjd/RFzE8yXuaTKTDTDYFTIf1sQuI1/GtZjREhHkS46nI3l9pUSYsxCdpR3YFEe7jim1
avlZoV5qw9snIfHtXnP2HRebpceXcxMS6LykGhhIPZvQNtk2rb/P+1jbBnHOzZvwsqd2gc4aPeqE
Xg6ftrullxVS1DY/x0nKdRfWBBPMiU6zxON79e5wRGruiKk6sgV3lp5jNrBY+ffQBmeMY0geMlGm
uwKWCWef7pjNWbxgYg0w4jNucr9BndUx+cdTbCK6t69+2UeA2MxnY5o+u54CFtXjN0IKnA29y/u+
toytl6DTckemtRw33s+/ZCJmRI1Yx2u05U9TEmEwjOL2JiMiAcx2F25kSmm39p37wEG+6Sbds5+M
WJyxY3BUG52N6cuPtqUGkIhOrpNqdnZtShI8ERVLMaA9nif2AQsOvMHRwSQlEzPGIKN9yqCkZtBM
T12BUi7F+bEo/eiZMhddGfUSFnqwIZv7SbfaZB2IGXqZ/kQYS3uIys8AXe8GYQ+OS+XEjs0JzLR6
IT+WUdKxCe0y2E9OvMFU/S7zwNy0hXgru+GZhlexHUIi5d1e3xcJPr/cB+tm6I1/kOhZYg95DbL4
o1si3k6AAbh6hHqbAsJ+0hCtWel4JMcEUefUHswWK5JNqOoa11q0kJZ20xb4TQM33LWIQocMO3EU
3mXpAVjoiweTx9Frb6fp0FkyrzI3ctSKhUkk5bIxXIEo0F+x9Dpb9jzyMHLuiAy8GnzzX6iS0QbR
L11KZHQMTv0MgaLel1OMuiuil1PIfM3IRcbZcz7OS4rbPum3OJbOpsxH7i1bS+pj37mZUpxpbcoP
JYfbymi9G5MawHF2p2jl+NppnmX25JtPqYucK008UippF5yrgoyO8D5JauN1HjgPQdGOXrzQS9my
Mk0N+lAsfDR4WOMFUg6oFyvUTSYl4JuqnY3tjN4qcnIJghQjp9N5707fpEcjcrhaKWZUmrzLrMCX
HNf4BarsU+eCbqZxfITQAHco8O6dTF5N4oFXjSYWuRul5DBXH5M0/UM4Dm+fcD+SZR9WMygoaKZD
TG402oJ84frHORPa1sjTK0dTll1iSoc0xF+iG3fUZN5ys212Yfjl1R3NYi2Jtk2eLgUTHkOeYZAY
Q7ySXuQtNKehem6M9TmNBDFSzpvtgKSZY13spKsXm3Cg0JwF5lOfu/E+Jo4a9Wp9nrNvC3rIDn3o
dca2fjMZbMUrdLvryf/W7KnckrsGVl0T05JpgGkcvZq/7thBLUvO/+gy6VSkGQ2V1DsjASgPFLM0
VNOUeKr4xAJMvQEJyzrVkuGYViYCHZazYzO8F8TpLLtpQFhMkPYCCIyLsAozddak/i7wTbmp6jtp
v8ylNt9WBYqx0bE3OXdeCjdZ2QM98yZEXZzxtCXTB00xiJ54volT8fZZhIgy965B5/ob3B8IZJys
luuhwETK7IazAINRjqEAwKQZU8FR7jYnFYuGgG7YoyA3rACQ2FhxVBviQxbjtJ4moA7OkJ/CvMet
EJH+20/i0bKgPYYW97aLSgxhlh/cIkDRoeCbT447dE8yR5tQpZSmjKjbItpBf9E2+y5zEMA1+V06
6J9ZV/a7Qk3bYcxs3ZMpQyFlRR++IcdlBVtgKVLXxy6Ws6wE1rWI/J5esvHCAeHUJ3N6y8FlqXs4
z0O/eQYEAA69Qz9EMq356Ep4y83grATOkfWkj4dgZDOBqTDctKK51kRnbal2rLQxsRbl2FmIQPVt
WHcZu2HTWQ558RnGJoGSmDCXczKIFQnR0XIuSFtDlHwC4kW5hg8XdbO19gpkOmImfciOvAk2Q/ZF
BnZ21ELr0w6II/SN9gbrLjUYy1+32nzsd6K1vyjJJwuzpy5Pi6icKdCnIWbxNmZp97jEYNyoqOaZ
vxTKxaG3T6OsTEpspB0P07Bta3QxEJoElhBYFvaMaze2z0P4RZJRdeba8tY4AYinb2DJJgutNx54
mCga2fkGU23DggYfNyfKB0KUtRor717G2mc2lTzBCWZxOyCkOUraW62JxbJrjeepawfulFOhudCR
9bN5jbTysRuGb3voD0ic4EJHxdIZIFTUoUGMAubEyEfAMVn1vZYHJzMybPbnUMHgZiwpywWbObMu
U+LVbGDsRRo7NufYaZuO8UAghW2t5symRwkOahUqN0lHz2yjy+je0rAGkzxfmN1xoDu6GKzeBQ7c
3E8ECy+yBNuCF0b0w0PyqP2gPNkJeWQ4MdlRBzpINpANWEjEfYsHfdc54tu1NaKhyNdspB/BKccr
ObxVheWukNhsMUp7256mC/ihFZ8TMEeB+cSjObadcvnle0NwsnzxHNbk6IVF8dqRPFxNhKHWFraq
AbNgwrBc9W5Ajd+1FjTKrWVulHT67XnF0RABS1PtkV8tx8aol1ZJWmjeypl835FcBec7FfZNAliU
Ddr3gKnwHBtwNSIr3fVkJ8jO0Xdey15xnt7YlIDKa+7RG2HmthALFJoFN43W4op5Cego277Wlii/
OFvnudYxl6CwnEh8WpW01tZeRSFxpEa6mEfHWGGLKM2KNRILZgqSqhdafurCeMUcnC1DdwSD75BF
NXBEiFLMzViHf8Vx+1FVnWDwsW3KZ6gITUGKKqZ/Jw4RtpJjnevFjBYOUVnk49snzJ4VMFkx2l6n
BCKgnzzQRoZ8G7owD3MsZ6M7Li0nscgYg0lYwarxjmnTvogm3OUUn1aB8l+nOiHN9NDOHscGzyUm
kFItyGk6T4PUVLf6ngCt9zSa312TtEF3Lk2kKqTj+jPhLtFKhhXHcLsHPEM25savHzVIDBtKxOUy
ANEr6+4812OJJwJJQM3TC1tv0NC/ss3S/BjmOKyHAz14NSGFaPFxLJUicHaFZpQHYgtoIeCcWmVm
OSHhEdk27yKx/Z/iEaau1whCC44PtskBx3hsBlIn2U18RVRg8OZjx7D1nkqBOd9jx9NWhLmdi7ni
0cNaRwUGzIkb+chfZ21gF1g/5uW8cma/OnaNJ1ddoIOJM3vWlz7+cnsPCRzeX9smwwue9sHLsy+D
SEmrxCyT4YxauZi306lv11bTouz0vG9UTcEtKgom8HiI3ytLY8E7tOAbXvwsfO1F9uEQ/CYHMd0H
6T2TKQ/aRR9r45TYizKv4J5XNl44NSFMUQY2KYqbJbUmNkN+XT2Emw6gnKz8N3JvwpeKaQbPb7cQ
vbQf8D18cngDHexZ0bFqdYPqJut/jynpnHvZh+GUT1Zbw8EZBg/3exOtypmQjaHGBuFrxnkqibQv
rEvV+K9+DgMUvyKnuiDys+PYBck27bWHWXY4byIOy5MI1xPO5gU5oi2S62qf/njcfPq8OuXflZOE
6Y7LiSDHqdhPA6lxbXk2ZhS5mLVPLgHr2wQbRYfXuDLyNyNN7sa8oICi7ykItKfECxBjZVa0rU2R
v3ohYla2+amFi4Y8Ynxh/l1Uat/0und+qgDiDo/z0Cd3fq9Oz53tkoHGHwwNLF0x6VVLzdvP3gz+
BvexkFxoF1sMNAYkPjiq1CHIx/rQEFkcm90WzgMLU7OdKuJuKYGdu9FHuiWt5449QpcEcuHpQFCM
OP2FCGN8gIZIqUXCeQijYJf5rckK0VDfaLV6pY+Ks4Pno3QzCqckYGK5Ijm59cFf0e7KOcVl9Yoj
1brNCJtCXJvtigEDycDeW+fYsRRluI9Lq9n5VU8iH9ufGWN1neYHROntHJwhk1d0R3QSP1NCAQpc
27dWNr6xT7YXOVq0JYKN+zGkdx/lybZNDViPEpOSGslpi9MnrljnG8L0bOAcFkgUilp8TubPLPXt
NdW+3UA6GLWJmcF7rLWHPJPpPjT6+5At+aJPvN2EOBxrnPtuBp+1wwFscIFwWZj4o86lt64mRwNz
0kh/aQ3y8Wyk83XUq5GYGfxB+sxjnpffLSw5I1OwDDTt4YRgT8TUhWhZBThlCs53EAlLa96YkXtn
NNW4mL3hYCEOLzv/23Jo5Ir7eLIfBPWPlTeAd5uLi97hjHdvmuiri5H85khYtk0fRvvOKx/60OVr
F62DHiEtdj9cCR+4gaEjrNKqPaiFVR8Nw9JJ3GqPFuBahdjguJe3aO4ESr8wefKyBl3yoEVArtvo
1kJf3Ya++UtHq72ZYrTVfeqLuxJ8J55EHm9NtsUx6PEDzOWDNUGsJ1QTaTnu+3NWTSlUd/wT9SSr
tWmRxysyTDoNqX9BzOZtztCCFbylbxX1uaD3aPS6vitDf4Vwz97QVIZyYz3oMIrKrnxENk43sslI
qLRvRup6Fnd4sDEPlQkVU4TKhHrl2A28LUS2R4FFMGAfofvNoxlQ8MonD/mtsm8pWXXSUk9BTObY
qogsn7GpoufUzA99HXfms+2PzJMDnskBPwxtc9JkkMPb2cOmLDxOY5RKQhu9TjoTN9CMeMdxbVMK
rl9mx6Pi0goeC+wKHNuoTQdpvOjUB4SZz1ELQvsc3yVicPkyM0U6AKmbcmxoL9jzWzi3442vaz5i
aIM6X9Y7e0+kp5Sm7LJy4okNZ2TcVF29zHK73oUE8OqGysXmTOE6EF+GoYTBHM9QEatoWpRVQplr
otwAGZDKR+zZOw/j8yLUJDIAm1JHCMepC09jary1VQ01ivan5z6jl+VsV+GdjC+h0eCrcVHAZHFz
mbxHaeTvbia+qaKyzRXTITbY7mQifQ8MLIa2uUlNg/XcUoobddiVAUEajHeivWDpl+0lqvpDrj3W
bDGpWI/Tzmndd7T5xxCiPHcu5IGbmONQzaPrBuQaVWQE4Hbt9rFtvplVfrYbHPS46tYUKuQirznG
ZF7y7EXRDeS2veeOD7lbHd57zdCRvMqRocuE2hpo2IiRkKqUIJFaPFihT59wrjcp0nbCgYJTw+5w
HaSYzQI7K/ZR49+2nXDwCyH9peIXrcWUY4hhzQjNo8OgW/pVBTI6hHhY23ue6GoX2ARNQGnAnOre
p/Ja+uxWUNdRACmb8DgWU77pHf3KaphQXfObNRCoZqtnlUn0Rk9pAu73TW/ol9lxWuqrpGxS74V1
ha6I6cYKV3GKH0EW2o3u2ulK77kgNGD9bTV529DgxOX66Ef1NIFN5Y9H10qoBtjFJgqJ/+16iD3J
JOmnn3OrfQcxCfmMreGx4bFatLJ9bOnKNMgF12UkcrZFw6YZsNK0WEohviFaiYl6EcUxFjfkygei
fSWIsISnk/tHO3yjFko3l21zmfvh0e3aT68b1miLq/04EdSyDHTW8tzVu1/BAOwM6lnZjersDdDX
qME6uCmyOuaOuQA7qvu6+WBG9ovUCR0YKILaZvOcyVbuCxnv6lKem95+9fK63BmlIZb1HOwSw7BX
hZ8XS5xlrj2NqwQ2ThZCvEsbdKFUAvM8aPeIALB2iKTciYZIZwEuXU50zbpiOkXdeKADRkK6S6Qx
cMRG28iYErbl29OqI8t4qekdjNEA0xJcBR5Zc49BkTo3xwi9q8S9ATjDFlvowADf0oGehwyeSLXN
N4nbn9h+vcrxsxlYdKuMTNNQSigv3UYHhbJEguGgw7aPMwoDZIzVzsE77iQ4j0Jh4oqPC1CCdXc7
Rj6R9WXacZYAq4j5KkbMMKfzkz1sSTYKN8jxLowvc+En6XdNRRaUbXCXaQ4+ORyqXMMgoQv63nd5
dYaIGy+Mol3//4iC/5sEVIIE/ltEwctX8TUjjftfIag/f+efKajC/4dHxJvrO7qpC931/p1TgFfu
H5ZrW7pwTZx6riOIU/tXCqr4BxGZwiXq1DR9l5i6f+cU6P9wHEKuSORxsby4vu66/y9BBabKbPtz
Yp+DpIYwed1WiZzCsX7LdNPjlH39hJog7GvvBtZXaTb5bd6Vt3kWpOe+n7MzGMCHQr90umOdgoyo
4igFRGQlQt6JOrgPKaLeNNB/sDTHr/EEnSEF4mIGeCUCY7B2xO1eocCWZ2sQ4wOPjqyjv8n1U8lr
f/4aHmUaYdiW+p9p+e5v2WMB7MM6IiFoZdGr2Q5aMK3TEjAeoFY2DxGQoGFup8Wf7vXdH//8n1Nc
TRWq9ud39TmbCd1SWROeQ6Lsb6FrHrQJR3f0aTVLm9594GD5mkG/BA5S7Iat2jmd4nXsxPlNEFNc
k5712lQ9sN9kOvjgnPDeRF91g7Y44yI+RyZFRBSJYuWNwz0KaW9tjqgX+RjLpJXFw1ha2//+HQw1
ln7/Eo5hCFR/CGR1Yfw2AuqQQ4Ed1XLlOERnRSfbMxNMHrzULG07h20tghfbBGWlGZTLmv7WTIub
EufKSfPn/MRRRzlJPx2lGAlzH3DJYICVCGYCRkEUHowyzjENxOlqLupiI6QXHH9eAARFVPT9+oDS
bLz1kzBYNuVUXqIRBXqeXLUiAMM6sPn2JQgypNRUxNVLl1s39BzBwEY4TlhJNLSLCjs3mfUJE/wV
USwMq6mYqDm71Ru20jWHSDKFnhHOygeXsq0xP/SKZTekRYZEIgvOdE6iI2PnHDa99WGM1UemOwB6
GlN7igf7u46M+ayPZrWOlf9KdqDL6lSj2xRl4caBgzYEhfvqddjr8DpCoRgI1IB4lyK0n4CNUEy9
DQqcIWGA2J3UdvD5AxVAnbCAVd8X1hEpFrtYa56AD2BU6gfvoYCL3/UivRFVbW+6NVSE5qaYihQO
VbXTdYN9UHQcBo0OHB3uli0DLxklV1iVQ0dxqGqPPy+iYu9J3jd/MErVq6gtABW4zd0xW02Vmx5Z
hNiBqMbFzwuxY//80c9PNc16EF5M1JiW5DdU0DN6H2WDF9Q7FXksMSc5+yF3DAZvZt4bHRYAqxvL
PfTt+bG2yQ2Lh6+uv4n1Nn3Kem4JfQkGAwLHlng0s3PkS50pdEUPxor6bntup6C8AR26y8EGPKZZ
3Z2IDP8laliogytvOHYnt6brhLfDzh5b9w0299Jme/4rjUhCD5Hlj/VzVpekwuM1oKUniq9i6Uov
/Zr+JovQ+kuqNHEtjuEQ/2II4QpdJUj+KYpwKpn5NL1R6VQauhvoFzIorLcWKR8O6uDQldkbfD40
gJm7sUyVUzyypXQRBlGvD3YzCSxkt4YDcjxoaaPpdluZBnDjyeNcBiVOX7Yj+cpsio6tSisPNUe9
Rd7L+V6LwJ5Gnp0/BJ5NcFzSoANOjX0+xePfzBp/nfkMHd6yY1uW5UHZUGvXn79no/autVbVK7MY
/LU9T87h54Xe9oYoAbm00i68y1Mfiglx5g950XcPSGsa0usxdd8zj+NepnUEl7HlDFqM8TPsU22R
WtB8vNZrVpFJsqfLvgqoDIzhhgLu30x9vy8avmG4BnOfTpg4X0H8tmi0WhjB3/JTHIQNMtmZqrEv
5hwGFEKTQWZfOBCMVd8gRq8jB0jeuI4Gzb2RRasdwjYo6YQBJtQSsHhaZrc3Bl3nPzZef0Qe/Yc1
5i9LDJ+RkpHjeJ4t2Aj8dqEpDbhpYDiU5J1Yw+pSRevBY9b875fiL8GmvIvF5GN7rmGzFPz2Lm3S
jTaPEGqERLzWLjt5wk/gOoeQTkaIlvl29ks2Qf8Oc/pP3+y3y8+OiOdEN1l0POEL21HP0p+eFYd8
i6owJ0BewG4OBSqzM0It0bn6bTCCqmRM9R2RrnC0VJqOdTHtyQJXM8uXUGX3ztmL3w79A1t/BEW5
fDESDT8nwvRFUw7BsW2KaDs2vrfoo3IL8dp6sJF2nrvKJ5vMT3eyHvRtAVDtxAr1mtBMAF85t8jk
W30X6+F8Y5HKeGCT/c1zdJB20d4KPXrMe+XfUz9z4HC2vczPmoEJbyg5WAS0RYDmPP33i2X8NrFw
sVz0oKZnejx4+Jt+i2pnBIewC4BpdBYsoCKKsRnMMcdwqrpFAhR9pmu4HKNEbnJXG+CEGMyffv83
W57/9DnYZ/G0AD7C5fSTEfynm0YZy4hZNMn28/T60JfLhoTkc4gp9EXj+RlGxCu66f8CVX+2Z7c6
lxK34t9cDDUc/7TvcnQCptlycUloBLLD+i1bayCysUDKlK/QGuDvHY3qIDMFyvSL+Taai/ampTG1
sqqGkqdsHjBkpWuhCzYbZl7stDmqNnD8n8QwNKC4reFvknDZeP6nT+jis/F+9v3Ob7fLd5uRUBGS
GPAaHTK1OE0Unims8LHRJT95gxWd0yaGhwN2dl0Xnjz9vFhFPp7cGVoLTrdqO1F7O8kXOaFCl3kc
bSWtNbyBdIpyf9IOWjbMO5kj90lDYJ90SjcgUqdDSQYnhBB17u+DdxEIFFGitB8dvr7n1PEr/Zlt
3+v1xpWUC5uxs7dFXUfrTtbVpur9aVcmHUVKHYuu35K65LpedA5dx4IS3bQbzy3rBzjiwJRIrjzA
3aoXOcELdy6ktQnt/naUuKyYNmDDIMJMlcd4wLuxywc0PqEsslPUogrD1eiE061lGLxgdtrEVJcq
6q1oX0v4qYaBCrf1zR2iwK+gmklPHSINOId1F9Kfr5ZoBYjKbqRxIPj5IButfAjL4D32vOSrCBSL
dL6lfSR3fTBAmynM5c9oDXN3IN6QPYvM6BBHOnYn1z3+vNiOs8mzxD84Gft6iTN6LWISY2Z7eoLl
gNDLBBORpuYdhfkFUTsLh8fzjuAlElkyyeTUDKANXJT601gT86QmhTk3ra1JS2phaVu6j1wm9QK5
wtmHVXdrlXEPyCo2dvokH4fC7HFEN+LgUOybsPEtOA/0n6DTVk6ab0fwTnze9BaaivHshRN0PO86
alV756KjPKR2Q28vi+/qmhJGVCT+Wejpe4g/iami/zXmWfU3j6X5vyPvhHosic9zcGKo9GdbBe/9
eULv2q636WxkdEIM6yObxNMA1S50GI9Fb40rfS7kyp+kt/d8GeJsciUSKic9i6TRd2mjfSfGc2Rb
e7cp5ueQaW0zUaEJ/b5BnT/UL2GbsgGui0s4du3eHYsrus7476a4v34NA8c9D66psyjpv69LdWul
aGoipjixSZsxePKHokIERkRdMxX+rjJmlRJh2Ndw0op9guOZEi8wdA4WKw9ehE/D+8gN+++znsfR
/PdZxWO3YlgO855pUwX4bXeZ9zppS5ARlnZbXkSQXQJLbJzJ3ydz/jXF4iOTELjq/rEa/adEPqo/
Io3y4tfljUlaEO2mq94nl5huaNvCF3HLiwYq+uc/f/ouPQJK829GzDJv5qvA6GfV+QUDzxepVN+a
BlLEyG4pRl1pb610wzmpv+q0EnlP9z4o5IF4zYPyov6zNbGJfWcP/yFcEDca5OllBijWeebVbAiW
AfVZ1c6FOIAPgD/XabIWph894Kb9RjtxqULrwzMRVc5Xozev6p90q/k7i4Knwt9bXb7LcByoD5jy
YdX3dHXzw+nnqwaXeY5AHPlLbLjP6o/4mXlV/8f0/ZF21R14uVVtJZcku6GL/mrwWzGOzoX6/TZ/
bMv5V88BNCr4dVKYDfyyYYj8aGwBfYnswkHviABt49FER2yYXsoggDE6P5BYBZ8XcEoyTR/0sK/+
RJYU0vA2Gr8bAcAISMdbQmqrn2tn24+v6sAbZMmFiWNfxcMGZeyH+ja56V9sU0CQsW7URwfRzHLz
RsstQzUnrp6pHWZog15eXXw7vKrbNHvhdVOBAp719mvW4l+TsU8b66VvvuIuXUF40LVbR5uvnpVc
cREtQ726Uxdc3Rivmp8GD+dDpgRc3CRbfrsFjAD3Wf0RkDuXaMpo1cAM5reM2byq++a77tlyzYW6
OdXEddIebUaEGiU/Ayywl0Fdn9WVVYNPZw6Ii48u5G8zwBI3uzjWfBNPxSou9GtURldbTFc34FLV
XD+ria61SyKd2xLNXlzgMHwPZXHpzfTimkvdLd7UFf25e/mQXBvLvNaztRj1+V5dBTU6dXBFQMe1
ybvJaBqLNH6W07nwDTSm/rOX7Ow4ufayvKgnxMjyCwFF18GwH4gLGcS3uroIz9/LQlKALS9DwSAw
iJBuelBjfH45f6hHcqyJKM48LK0xxJbiq+FR1LwTUMZf6r1c+B+0Vx7UlVHjUWrOjc1xW/0coPpF
bz7rynoLZu1L3W81JuEBPUxauyzskcKMgF5dqlrwVX3OGJtuMnkPafEN7/kSFeNHJJyLukZ1SA4F
RAjyyi4ZrBD1fxTU3+znLpG8R+xziuZXgWN3MXbFRf1XeP13bskTKnYCxMdrn4/fQUiq9RBvbMPZ
W/N41WznokasNeJxjLX1v+aOrDU/1I/zHKlKewDst1KPofqQ6pfVg/RzUceAjTdfwlWwe9DlP6Ma
CtDPU2f25nNe8rjUbzhE95lPnszIk8GToHv6xnCifW2VF5QSH+pi9mpewxZbFO59pstri99Yj/Kt
esMySa5DM5PhKTea432pKwmk6goGg/3YG8ICKCcMlW7OL5Zan0NxUj+29fY0ZBJJOkPIF2TRdUvJ
9KP+bsEU5M7hNfQphoJXUb8W4QgQNT5RxoW6geq91a0Yc7G37GZn37N1eFVXx6zsS9aEV1y47NIc
8E7hNQq4WTwBRo/ok8uWd/TAhqV6RhyGYyG7d1+vAGAaNc7JefEzk6thwzcnCmwhwulRveOIobKJ
h3v16yJhzKgr42VMdc22HueF8TkA7zIx4gIt3tKHpE3Hh1XDHavWQbO69c+8lPL0VZL8hrrA/+nd
sz5eg1z7tCXdL2PCn0uf7Rnj3dckkdllzgWE9q1B0VUwochwvAY8J6Ym3kZmbZfmGQ+RYBzg6d4S
mrhLHP8TENubcIDiMVgn2vHeTM4m5eE2XRlJd4tR/A385WVujWOKd7Ux9Y0VzR9OkV1aTb8WJr+X
E+AMBT+LmuVQlXdq9P58AbXcaRb6CUA06sIUMryeRj6XmiHpznxbzFgiD+DJarfqmf7nBGmoBWos
ipOYR7Q74fVnvHCl1T/iC24BZ+YFlZklKLa1WodivommbkWTXFNRXnoRPKhbMsAdnuSnn7o/b64e
AnWpvcz+TBjR42M9fKhPpW4RKVpvauEKJpgimX//r6fF0KKXWvHQ0FyzzLXxNuzmX4Zx9/PGao1S
Hx0P7ouLC465QD1FajpBwIGsGC1CU33BeP5AArYTimzBmxlBfZ/OSGn5Rur3Bqdhjhk/xrl7NFtI
X3wHf3w2+w/1fKuP1qQDRVf9oIaJ+lvePF/VuxV1eOpRLKmptnY2diHhQf2xUEor/ejMlfosatK1
e/melt2ucBKUJKwN2QQXD1yXepJ4wtTX6C3vzcBXakCb4CY55F7i62jefXUh528p+XmUNMdyCjcZ
9DJTGnddUb+xarCNjh96z/2VZWeQZRefIVJ37pvukz2GFAymHmg87mxQ6x+FLvdZoe9y33wOwlcI
tD9LppoErAodrvGu9/pH2PB2k6F/gEcgmOND9NmlGLILZwmqdsUFA85VfSzLe4hHQDsxkzG/FMTR
wSPstGbwqnXVVt/CNHvMStl9qO6YO/a3aJ/X3hS9mtWt2qd0gi7fiOE9ZZkMq4uaQ/rCe+NIBYsN
8w13B5LFopq0+yyav03Wn4knWqtm4JlEnhj5Qc01atCzHb/aXQzwgtRXG4FuabIEswML3LdRGNyn
ft9V0UbNm2qtVGuWVWjnwWZDx7ZEbRl/nqBO/x7G4A4Bxh+bmgE0iyCIpFXhmK7l/x+mzmO5ca5Z
tk+ECHgzpacc5d0EQYoSvPd4+rsKfb4/7qBb3RQJwuxdNivz1xlwmQySmX59K85GPJ8c0fK/h1x/
GxFzk4PHfUGKG6NcS7gnjhzW+Z8q6faT2hwlKAJU+wuj4tlW3L1qGvuSq0iy+SpBAvpqjwitM8Q2
HUYq3LLyZJPJxtFIrhJKcciJyubS22jjFMWdBcF15lwCLMpyBFag3DNZt84qyfcQeL1F4mhkL8g7
mEK7GnRo+87byHnIO4cMJW5GsmTFpzVE4A7Dpbw/Y7/IHZbrbGLaAUV1aoSbxE+/VJdWd0ZAkF0a
u/t1ftxUPS+hCHIFb1H2IUGZbFx5nPU0fYfpTp6Y3CTkppbvzfNmUzCsHQFbRO32KvdCfso5wdqy
qmzzUb7bMLSrO/o/hX+rA7yo+/+7tzVo7LRgBMmZ/5o8fKY6A4Bzvi6rQU/IYeYltkFv+jJ1Ptt1
XbUIixj9vVy6zrSzPDdfqzc1jXN5PEmjXrumO7coEvJgymI52dTpnye4t+Va5OQWu1lYDbzXOknl
/FcpoMiD9jsuEOpq59OyfcsUDuFMezVLRsLJIsTRigkQq5GqJpXG+zY6u4AAde1evG0Xlpe4KBnZ
da0vpYxuegxIF7AwcLlmNL+CpoPxG2cAkBV00Kk1QVNH/peRM0tTPbouoH12L3Mel4wtalkMWKbh
nfxbco1Rmd8jBp1i9RqbbGYxFIiJF6nyKZtbol/Vj28SQ0bWYCnDdI0N4be4K1M/u5p2SIr+OMxE
T0i8fSEZcCVi2Xl6IFSsv1Hc/AxEf4xAHLS+OdaT/5PD+cvDVZ5Ul6H+IL6Acv3Jo/jSMyjZjsFT
5Q9nJSDksoZb6TkxjfoMBwfM3cTDE+Icttm80gRiG8YVxI7uKWX0D66SXaKNVw4EKPEjdxCliQZQ
seq1JSfpieHsPngpGI0qiZPlCywerwPaCsm8ZyzitZFjMnB4VJLi8N+bgEi8xSPcmhxYznR5k+28
52b5DrfDtRV7EHLdHm9yo+RVXjSJENuUPnG3a73pWtXWVxcREITNSUDA8v9Ix06T6jCpT0nAoiE6
nOH8u8jVB4Alc9d8knOo0uw3Ip61poPqZx/ykSIhelKrH6OzfvM2eIcu8Kst3dsJhcyC3ZS20W1Q
MVJlQ98652+QTa/0wnuuuV4IEK51O/4xF+p6yaecuNyerAHnZebddtb0W7lnvj5e5Z5FGeICBsP5
yXw30ryDYPJPfp9305H2+E4OUIx8WFP6czlUv777nkrRk4PK+8C0/sF8HVMTq5X4DmIdbrHt//TY
2rK6pEz6tNF8DSISPVIJJXriiHelDFfTDHS6CjvVP5vwANWovcbYRdRyjhNQXvoofx6JDwEI04TV
S9tq5+Zt8MOfgsioMKNLBOLId6HLwhkhe3r1quR7tLeLT2KO5yp+exzr98L8UmDMp4L2lA4EEKzy
kJhtTLNrZNxUhv85t85FkShpUN8iqPjFXzsM4Iz1t+xfycklqBqc7DSDiO1S6xpn8ROdjJX8bvKc
99n9UbwY6ZnquRPfKt6y0PxvJoK64BsGqyS9in3oWsYCNP3IhEZnLS5W/Cg6EXp9nQgR7Sm+om1D
RWIlW1Z2N5oIV11t3mFNbQkMowSc6Vztl11pgu+y/Td5XTxsr39KgCDBAXzO37WxHcluNQwWbBkX
c7LW9N/u5QbqyXQ1YHtGb3nnD+6P4duf861Oo27lRASXRMPyU94an5TE2Hhl9jD10SUhyfrvN3Y+
vmsw5DvNd+qwo8dXBmKfm2IiXByfm4YN7zffYLzPcDlcGMR7MZOYlgUewcovDVoHciRzSvdBjdIK
vNFa/t0E0VVTkkvQsZbk+8eD2hRnOaO0f5yC6cPlHbAmLtdQRfheB1L0rLrEbX8Fv5bzK5u3zKF9
Gd6o3j4Nv2gnACoklXaii2t7nxXUCkQL3Cd5Vc4EVCjdqfc5VGAx7+/ki7Pq3wl61bwPGzg+MmYl
Z+OaFe1J81BujadrHSs/BulDrA2HsUz2Y6j8NFRX9RDZ30H9k/OUG9L02k3TdVu5DBVWQchM2J13
cv1zGz2JJe8kBBS/4ei4bC3cuDOkz/WdFCcknpcKROq2a8OMH2XZwfVzHTHjWHQ/T89LBCiW31SU
bTKMSOj132Li/TH9A5XJ4gO4drVH61ollBmj+EEWhcSYNKJ+rIPeOV/i18p+ODPv9sXehkljPeQl
AqkEQ0SdYYZDb/rnGjqceBzO8nZZpnYeHD3qgVJLEWfEYN632e6k/mX1MEyIBzKst9Cf33sOMbNG
1dJBch5mPKJSij1kDjwxrsbJ1b1DsVF2r1yxlGtMJYNFQtmLz5TXlxoWTsojIEoerF7ZSMTUEwtJ
eCJJuJQJszq+s4k08Yl3TEKUhn5e8uH/Ba4BA0dm4r3os3qWry5z+8uG0y8hiCmJIIr53PTlHb2z
jZOEV5VMzSdji2xWzCiV72/gTl8zKr8t2HN5suhYfBc9ztAEsseT9yxcUI4XS5pHVEyvgxVSyJ3w
597KdIMHRk3+igK6OhUiRms6jyb7W9Z9TBkDlGzfaOexY7QRglzZsSkvM6dCuYIgCRIUfWruZJX6
MQ0yNT/J6pTdLLuhHn9xnK9iGmQRtrG1mRJ7WXFwLL8l5VneaSXVso90zyVOYfA2vySU8xDlxWEY
xmPijdCAeQzD6sdEin0l1T+x/oUdPw06Q7X9+OeW+WWauz95vUTDKLDDF/ECyvSsteWXfCTy/VcH
LwE+5yL/DztScH6qSbDxWvPBlgqNhmdJiju3NZYrLRRvYw3jnewfwDbXqDIute5v07y9rbTpTDvi
CpTL9ctP2YIlWxH54Ive36Nj8knW+lkWR9ud1kA4H8SsRMDVjaK/5iW4cSu8DaPwQ48vSqteBzWk
mKr8iNHQKuXHc53ncPrzEeiAc/JJVqfqGIu9UqIKVpLoKCaiDLWrbArZx5np7EownTg1ueHO9O85
xVSj5Ln6iv6TAZG9KYfkS75uCKerxnnLPTfME8vyQ9aIvFdVDkPhfcojT+LxK4Lmh5UV8+TlXujJ
1tSadzmwxfdCRPfS/VrRl9YrP2PLKPNPXnSPveV9yZWAY/vVKSwE0R9zj6/iH/poWg6khd1haJKd
V06PWsWQHfdoFKytrJlKuWOUbyNX5k/GVWy/1maPJczjUZ9/QTHqYBEkzFzMiNZy19FHsdyfsK0u
y9dM1ftUUXWmIMhR5KgEs48M+KwTM8QycFNCFI0M7wVhmMvMtI3q1k8NZU+JOySO8Svno2N+mv8C
FbnSFriCGDpGfYVSaobmj400lfKT8djDBsvL3QkMd4+yzF5MoZwZq44aWPOodPWX6Q1/kuaiegNb
bXNcTO7kkNSb+YfjLB5YyhpVSXCe1N8W25TsUvIXIqwf305lXHSzZI1LckfIBdotKpVr7IfgBsNr
QZBEo5NvbF50Fju01X9B2l9duPBd4Oe5zBxxORWnnRJDSzU9TaYbld9LfWcpVUoVcx7Bg6gfU62d
wXZVvoU/4kpZ8zOm0yl2kA+38LyFe9pU5Q0jo0bzk+CKYde4Su2qsefbfmTMEu9WWMmmSNw7h3VM
rv2FZlZhqlSWOTHWSccjosR4j8TymgHL5ZukCFViEcbouzFK0NLn/1VRHaK+qIg2pjmDrCaDjnvv
N5mU2w5YM+M31z7Wz5L82QhLGAxiyQ2MVW3pJwhFUWngQ4iEDbeFj9AR7D2kQOq7VR0lQUMDZUnU
4rC+8fEjXuUvmXxMUN0gDei0xq2NgqYcdknCaTWXng6NNiWKKr7IT3pqx8aAR9WtvqUywKHlGxAv
Os6VyXSy+ysF+JG4XFW3Y9Jc5IFKHRimhL1TjDtGCGH0Upwfj9w+BvE8qVvQR9uYNMTHZORUEJ2N
NDuMRiPY5xxbfR8X/l4qDUuVIVanl1yxAYrj8X37l/j4V82dZz+nkUuhIBSLmiNrB77rxciyFc1j
ot5xSUuVKHnsEnal+sZczycskj8DtoHcCm2M925y3w2ifXcIlk8EBjJUQ/U85NUvSpWXHtVoX/W3
ukNoyNyb2YwP8vRBHV57z3v2gheCPWlXERWxBAbswmiB+nA+mMD5Scf+wdcoVWI5Ct37Il4LzebN
YS2p7r93s7629jjchiNhEs5wrIjgYBlbMXS7yVJrXPm+95Xm2bZOhrux8x9YKmuSnotUVGV59fF8
zpEkRIHpPiEek3NIZdsO28FsPo2MXxPo211FvezT6ON3JKmBC9iPfpH+joH/q7LDFO4Xad0e3iQY
r7u3grVHkiatKsMuQFGm++XRdt6LrE1TYbBGgy/ZoTwkqZajv9YakZdrrgGZ30uTqq70sxQTpOCI
YNTOsO0bSRBy07gdUQFqJpPF1/5ImRBKfJg6jlJrkShkbvy9DSv8SLoDkcq53sgBpaoi1RZpXShK
cSiYKSkpe0t/RcqhY5jfGz2bwIVAy5lPUhmZKEaA3YhW9EcBA2n3YirsEhJ8IzoygXuZ8RZ+Z+7B
mx4bvI1YDXmPmCBa8hvFTW5RQpmMhBRTZY0Nb3oDb2Y/n2Wdx4Z9W/bGRjHgNe+CGymAuNp8Hlrv
ImqiNWRxUomRczZC58Lc6O3cmVvZcYH+r7aGVN7OC/SjBSOI3FA5RhTu4C+45CTJUmi34CfwDOvY
1d3bYiyk36LXt2Vifsp6/p/RG0v/IQoCtDXcPXPYB5AO/0yOjfNg2vuaDTNJ0FGq9dB/qnrzreEg
xSLKTwamPoKSIUGaaF5ySdrbKNapc5BAmN2fJtqRSvLrPniTs4Ns8yD7idHI67+Knzne2sm8K61L
WlDz5LzlUnQVNJXxARvyVWpKYm/c1t84kETPcEdKvU5iUkklJeMcW+uYoEEhiVxSWv/Ko0jg3iCt
i6WmAj5HB5uKi4SgdufulGZEb4eGHPHxUmNCCTDM638tPr1BM2WkJp+N6fPIKKCYPzmzVgoZtge7
MHwgzJ5Q+cCf4GeS7OiN9Zf0Epf2BkalFmAQOyEjTLOwQhBA81nj0MZAmPT0tLif0E+WN+l+d2J1
bpZbYlbJ0k1brD7Cn7DKkiL0W1l1jj2dgQNdgVpfIW67MLJ/N0Aj5g72ac7GtTi4Agcnv4e4/zwd
xMPoSnBOTvI0F0OEKVkaHmNw2w8MqxFGye/AOVwbJtkSzz51fnmsnGG/vM6Dlecs60XWDWz8Sp+8
KrDMx/03VvX3fytJNodHJ2bqvvTMvvUCfyPtHfkUep1nuYK+2GmhQSyfoHVTyO1kDhfK/OVq/YfW
K799s/pFmQUaXM7K11sEcEENkRgpaD2sbPW5T5VX+d00aOeQSZq0ulQzt9eSu6PBAc9I3NppEhEJ
Pfs5wg9ley+3xMJDly0UBXzQ8QGtNPnGNd7kHL2AcjHXAkZyucqosXcMUCyL3i23Tmx9wy9yTgn6
pUMkIUEPSawH6Q7kB8s+4IxkT8jBxdjnDtWFZngyKu3WZT6058vI5ZgZ5FT1wftCU/FGiScklf5F
KyNz+JaSPzhE9VHNmySskXs7K+EKyORzKtWkAWKc5N/D4GF7aGqUP/LYrerfelRhlRi75lnW5uLm
+qb89LQPqY+L9RD7CGTh2aeGK1ZQKvjLapd66zR0H7H6IB2lEf6qPPwW0yrWVhI8+cl0524EFIGG
4o1K6Vdqu0v93YMwqtXVgzZ/inuULStHHHeQev+IapejJaC7iotgIvKMEktgXZMAAtc+2i9HxtUD
VXv4X5ud/vaj9EelL1p3FJBwBOCxuHlWvTNH98bLhzeiddngkkbqRb7rEbpakk15YYF9ZG9QIL4v
deKGglXcwRvu5DuJk424+kpxf51pQFDs7VqLkG9j4v2WyBpJFSRrbuLcxgrimQnxVHO6d3x0vnHL
FcvAkWeJOuxXqtGggQ0Itpd70JW08ajFSF0B+UU4O0QgfeXo4Eg6gyjFZpJL/WvYB0WavXjWt8TP
OSmNlAAk3YHezruFPR05IjZrR4QAB8dKeAWqeXprvOQtd/5ZOUnLWyNZ55nz6LX0CRQMlxSSlzy+
OUa+9enVzW9vhncQX2wltScM2NW0vCYz/5IkAUW4FcWQV3XoH+rEgt7pfvhFVvA9GhkFR8FuZdBn
BccCn+enygKwMuWQ4z1zesyBal6VjjI68oVVMd9LBz+toEbT7IteP89O9iHeSMK0unXv2jTexOHz
GFjvEuFLR8ZI6fH6BdONlF9wXr7UkA3EgCh0iz/gpXAkBBxZmMO4oDXCMTqmHRpoDXTwRIqLKRG4
RoK5BZzfRPYTeqJLuJhiqE3fXOnwSMlqlq6A3CCJJdxsEwbZjzQGJ7P78M2vZSGFR7PQ36NBQ1OO
jauYXxD7XoAoyt0KrPlDVs2gBx/Z8K+hKAdoO/d+tGqYS8n5wuHbgk7JzPbiwwQ1IOgB8eDyZ/Ih
KC3bF1jSt1aIqi4eXE2pq9Azggjm2S3eJRSXt8oekucbZN6jFllLochQo/dxYgYTzkAzs846Yut8
i0Trki3NXUAV4E2aNW7I+hS/D0YTN1Y/TVQHFuyQmAfLy9dzljwWVXyLOuNefFKAKYli9Z7RMG0l
hntWERjhF7Prv2v+r3xO9reaUGgu210Xa5u4hdKO1yT6W0zOOFLJgJeMeEg+KodRHD6T+08a31nE
2ktXfUgWppcchnheDXd2CsmKdPKMFDMv2KZZizdqPD6Ii/3vex2fyR6LwZZgKy8t1yIXpenKo253
SyC/vCjLZoqyh8IrRR3qT+6CpEe2b8GQqZzknssKlJs8x98aUtHSmBZMhLTGgqR8a/yXztmEkXPx
M/frX3ePGpc0jUoXekBGUNfOj11Zt46bLmtq6dgDoJFWaxHU+6GuDkvUIMtfgmAI+GFE1/R36XAJ
QEmC0LRsP/tPSZ7IAL5Jy5aHXqeUnOEWMOpH3WIPyp1kChR7g+xOXfYPcv8km13ulxknP/Bc5xY8
l95hcR+SZk0mmivZUS5e9lJPt6QwmpsJJoKpjC8DOPy+7R7ECYgzaIp3XW2fzRxUjGRktvnkI7G2
RJhsHV2srwTcwNBgw9P2FkF3Tfgs4arcSAGiwDD2DStXTndU6oXVEFA4flJynixR9pcU9BcTP7nT
qxM9a7v/3Mt/rkZ+Sod/TGAKq49jM91NxPxVa17ke7o8Ocd3FS0v+Z+cWtMkbxTgJK4PtIiSFbV7
bm2UmxAphBvDeNDpMskKlW7xOKGYOLWHQOdiJIqLqvLDsA8CE0ul5SIuV5YcrLW3fmpvJdeB+pTK
qxTokvbdqLf/7dYF5iJrgjjdNOBehsZekk3ZChKoKWl8JvOVSFDiWumGSoPYwPD0HqAbVpq0lUv3
iP05z071JVfuNM0m8UMGpwhXk/4MRky6vP9zgJkaXyO/2ep2drd0PaQcLZ0OjxGxaLER0qixovy1
T0/ivHSyOzFchjXe6DPY9Er6LFgt6crMinY3z/G2LSEF7cLHoUEFafAXoJNlpFfJyDyreqrgsBAc
RzO6t1XYb6qRfnclCIAUwVqnuJW7L0tMHsoY5CtT1hJ7TC49H5NvCnWyacUi/wMDtN0mLq37JdsS
ezX6zQl+sLXW/Atm0tQgoDf3taJtZH2JXRXoVZ7b40rPgg891G+XohE31a6bey0YNmZpfxfvUgb5
/7OoGJKRPHB2UuSf22IDveCtlMylH4E478aaw5t5zG+QmdxLGVEqm1L4lGqf1qofBYSklxje+qJ6
a8wXqRgCof2a7IE77yyAsEFCqkx58kp3rWbN/bI+Cbm8AGlYJX9kUvRt6JqVeCaJ7XIV0r22WBI7
uWXITqIJzt6JjWGJ3yRmkxvmqbBihRRI1Kv8WaxA0uqwX+tPKGFcktR8jXNlMRGWQiWTChHzGiEs
kgogh/8rishH8xi5SpTG/vX6F5DQbJymetfBNVHYn2YUQiz5VTXt24L0E6icNR+Ygt8vKSZnGfGQ
pWgM1etbluBfxONXWfk1ZEf5CviYqfvhj1oCv09JvuXJheRQjO29eOH3rP3LYyPJZRnfikJ9lajN
zVKYYh+BgybVggMsHU66C9eimUPEzvMFjiFB44LW8Jt1mcxPKF5RL2/vet97F1yVvE+cu5F+Z2P3
sdQReAlCob3wUkr7pjGadWX3D1njC2c34AOvOhmBuvFmTJRu/Wt/mA7Csan3Mrbzn+CDZ08/+3H8
EnWwvRK9dh4ahEG2kxMSAFjc5WdDp/UEapUv+d9WrYoSoQSAMWZxqlN1LSdne3QwSNzlMVj2lox1
yXBlp8iOcbtsJYUQcQihan0Z3sk3jQ+jhNcRfyKmRlot4iTkNke9cjPOCK8CWxTAn1u6zCmEO3m4
qhHcZIYP4De76IYJoNf7kZ8ICx79OtkW8NWITaJIN9MFL6k8DEa/kr0jzkkOIThC3SseqnBY/4c2
G1wmjdGlDud/aOie/rJpu4wJNb8Qgp4zz7wO86mv8g+5XrFwtruefPVTvIKgx4wWRsC8YyIFWBaA
lsbS33QAGhK1WtrwmoxvS6j/3/NcPIbPG5MJoAJ8vyVCAPLABbEhDkRueJ+E3ONsvbx5cTh0mrY6
YuhiSGUt5O1WMYeLPCHBEsvRIcG6mlW0CukiR0l1J0AxCZKlvUYDKvLMT2lVihE16+EJrRoK+m1V
v0pfTkrrsa6dGUp9j6sb6WdKh9Wk1mZO0QXpra2mO8d0jKi+t+us6L8xnH/SwcjhOhxKoKxU8KQ/
KMGdMbRr303upYlt+OWXHK9Voo1T27fB6HwU/rs0PgKfRJSsRJvh5I6mW48yYlBB3Demn3FFS8Ej
BSS/kfMOdEwYPRWtrSmbwHc2hEfAHktj2CZfBoB3KfudNLgYUgZy4epQdRmPAjKQPpH8LByokEIb
GjxjATrEGTl2UIMJdbqTYRuvUMWFR7hGYZ7O6kNWNOmjYTJ7XtBi+Jxy9ampouEvhLenNXTAi201
g4bs3RcjnOKdZQz53cjQ162XO+MOyEX4YroVnFee318gNNguH2/m6b4DMfA1dsoMsU/iP7ZQcu3N
vFWOsNIHD4zMBlsGLrP3hOrsyvHm6m8+tDCO/0Wq+RvrQf+OZJW78d0uf9D7xD4m+azsJ8/QH+cM
prKkMscvzDqD6Zwwmm0bqyosylHkD72WVi9OT8xbuYl1q8VheIfcVb7LKEq/qIMONrKxsx+bpb58
nA74Y5W32VejJc66G5XmMYuz7MAY5HQMxmF4sFPF2BTja2VBeYC+rrMCtAAVYRZv0i5/tjTmWbWw
mNdR5W6ZG9xRyIW3nxJyW9rWNkmHfIWmMeqQtaG817O3Q9vm4FTtdKcDceyUHlHLtlX3NTBioC1/
NZxVG6exoVmHXZUR2mw968mwcaaI6kJ+tCsIHp36VaOWgYjUGxxPDjIpHYJO5brKvUteI61jzt5P
mEXRhhZvHQ+botGNTW5wAyytefO19K1XhtsGFHDchl+ZOr37pfJrWjADRkF704/T49hAaAntyAaA
766zuHIFWgVOKGfaUbXQIrDK1USPcxXn0d4OS6E59ZpN7J4DpHSOUTkRTsbDs0Ye5M/EyZXX5Su0
EoBTSRO2yR5HNz8lcO22UAVuQ7PYODpzXwbIlYwh6JUyqz2YiOTUaPFbHkJ6UrI0ktw9DDChqGke
rrQKNIDTdI+i5MJMQ7f6tQsopXxfH9ZVFjy1qqYe7eGp00sDZdNqNZsa6haD5x61iVrp2MHgOJkO
snO9w1xGFbYbFHPe9fo8z6az0vwaFqQOIIo6aCtm4m7gbTiRUpP3DKoMLb+0ITpLVX2oXeQXNcrG
AAQhDEKgr1eUQxai0ju7uzzLHoMwP/gBhLUQmR316J4G3LBWhwrJYHi70W1zuH1w1xjGmK8bsuuh
7nLY8cYTDd13P5qQNPAODCm/G5Qm9l4BM4LvaO+anQIwzBDmhp9Ay1nlbvLWgRhOA/vL6IlD3are
c+t3gRZom8mftHVaHaqMAzLMGu9LIa1Ewj5ErXIFIPY4KsGlpaXPe3qqAX5MrJLB/DDCqxtDeMk8
36MxfmbmHv0lan9znmxtHXUpn8H0YRJ5wZBQqBpe7Dm6pVT7EwRDg1T6Qxwo9qF37B1Ju7XFk7LI
K/gOGBbXt6Y3PlbVjIK9T99h7iB0SsN160GNDC/akRrTobFMbQupwEnvlV899xilq+Gntp7hkQL9
GiGxXUfKnxm2F7eCi6JktH75y0pjCLz36Yxtqj2n2UCgaRnxOqnleGyxrEJ0qyqZOleLAETAiNxa
HHwPRnuj68ON2iYjYrazsjFzC8hnPO0Ql+E+KgEsnqG2Ds0fGE6xDsM42+uhgcBstEQouW+5BKgH
YXyjFsy0eGbOr6XqZLhjfaKkpleHrh/ukUsRsASsXEb3Hljao2YqH4mvP6tWhPzp/Nm4M+hxGNIm
JkaUqGhWCQrh60ivG+B7lQ35OvptoAWNTZjkcEoVc7kS+txNXyCRpBTBWi96CyPQxlunT2m85PEW
yl4YqVTHOpWxDpEGPOPrgGDTUfv3wSrClQUR+6GymeSsq2RfVtTB0/zUZu7BNboJ0RlEbyCwuTXz
utnWJkpNEPHfMQkabCrYXk4s635GgK9svF0Nzmg3JigPIg8V68Z3msAgBdXsDr0jBteYqHHQqDkq
sbPOobjNKwW5ks6ceY8PGVwX7VU3W2f5/LpoyDdK+AlgZ95EmnXrufAkjugQrpyqQkawgcqph0zf
sXRQoWazNt30uy21/jC6WbyC7ubUh2cobdkBRW5uRh1i57yns6/uXHXYqhYInJhBgtNsiw5cj/An
0WLVeI8j4BvILpiOLfQ7t9RuUwS9U8rUFvzKpUOxKYHmbobgbIZ9o1VhvQjjXTtjJsteQ+/QHlYN
txOtE/BKqAP1lb8J2Voro38YA/ebycZxPRkGT9ZuVyZ6U3uY9fHY0Lu5sUF6kh8iT2e+L6RN6DSo
AmBoIhMbDYIX6Tn/fTbdYuNO9gPKuhVlefdksWCTvrd3jlVeqMN/Dt1rP/cYXl/XDnAPfjH3ODDe
AMuB5r448B5RuygPUWZpa8/hdibZ8NxmmXUg04ScXF23M3zHUwaxj9fDsBmPALXQ4K2j1l4nQ1PB
bQp7c8iOGQIBNuqjs9NQyVh7MZEFDCGwh3rRpimTXcow8Fq3S3NT949KHA2b0ZdvDF3oUOvXClrw
VcNENJNQiB7FJsThPs9aGVPWcBatZ6RdIBoeTDShWSvEGrjuIr6ZBzH0Bs9FiZ9tJwjXioZVh/Rw
43hTsVFxhDgLVK2a5i9Eo3FtVoO9b22S31bx4AxtzLuGYsQaPM6RqmcKu5ads1hnWJNz6wT3zLBp
nBB8W/iD5ONqrtVL0zQqypPt3kbiLLBxTShooo+gxSh8Zuq9QexmASxFZiRcayPCEoOh7po2elFn
WN5q8nkuEtlY1IjWLTCrtQbtmVv629geXhULastqYONTdSERiuafdIi3cWc8ClASNNxW0+L7fuq+
YXyCrkkDXZGk+RrhlnSVWgTpHtJpmeMdc6uEKrlUV36C6BIiNYkQLxLpmNU2QsBzRySvrFuAs02D
nzQZakC36eoo/tOYTskarpNkJbwHesJYaYSNowidZvUHNd/xEEMssSof6zntD0h9eExRP3Muj1XQ
Q7k8EaOgwwqasT0RP0MW5LiMULbPFd3M9KYBIGDUd1XXtagvefnO8C5tX9Fx0NCTy/VNUyu/BVSp
hEDFV284PsglsK4dpOvzhB6152Rr6gQ3ZfeZRJCMOCW5EhQKq2mutpbVlHdedXAU6OSVHJ53e7Qe
3czMjgUj8nGHAHvv/lVN/eeTBNCwiu8HAGurIucvz4/OJEg0jZthE3fE1ozIUVJVmpoaarsNDlbO
3BwoXqLuMBl3o66+uyVaSHPYfs4F1hveRm/laHeTgrpC4MY3dlSffIZX1knXv+id+puSfU5ThcBR
xF/UuG/KUWtWpWWyC5hkNODLXntu0q20plwFcatteT7lKq2bDzSRV0yVPDU9sZSVWf0GIYTr9DzE
6gtKGw38P/2utkv44CFDnHdWh7qp1SKv6A9Mmhf9wJjCyBNw9EPZsoVCfbJOjj1CP43c1MofnJlh
HuweRJUf5WTcpJl353Xs+dwoiDdJClZ9CTVyaVaP2QBkJukyWG01JnprV3soHPXYuAjJBZ3nbV39
BlWajs7YKTPNjaXRJgtRDkGVp153Q4PId/lYapF33yjJDkTrOtDhX+w7CHMhI9JQnGqDmSwxhzcc
PYt1emWSGsKcNiC9tpSdPxfmPtaLU5fRphkh910HgXPgvKi8a8p9z8vbqKjHe60ad6kmTAC9Ge1j
t6bAqqGk7fVoNOdecmTsEjPbRTcoW5eHgqmvtKTYGlM0rDSY5S2dJpWu32Qhzi5AXHqOfiFaxte2
kCw4LXuZrfDde7GxGTpFvbPrbtiHEhuPodVsQghFvpwRKoNWCX8Tv3ht0Wj7iJsaRXKrHu8y+Wv5
b+O4CUFC8RpmFo3dODNuXCUndZ9VijyQ16tKCelWbKh706tQkqxtdZ1Dd7APR91+Wl5Tc/MX6gFa
t3aCSnge5iC9RS7GbWb+WZlIujA+CO07nRBkeMztkDmnXLODdTsC0PTV0j4Zqr9BVPeYK8P4Uspf
RYqGBAkLBKbJHbTTA/3m4P/+gpspubWBNmuG8pEyfunX+qdmsgisADrb5b9hhT4Ba6dADbtAQxXj
9oamyaYrJ/+TSYNopyDeu0aPEm7NhEFvUJb97eggCbH8y6kUF1EntDK2Xj/Mm2ny3WPS5UDoveFI
fqPfaVOrg6LkX0k3KzuX8G0DJSoKEdC7GtbUHSlo3jS+Mb97kx0elF5Fa8H2jY9gNHaZW2kbF6wu
CY41PuqdEe9qhDlMNfM3M575vUtAYav+MP5GQMwUZ1pNTl6c/Jqmo5Htq3i0n0evAjmvddrB6rNT
1LnxlnsVH0vFau9RIEl2Qxf4q7K2vryaZnutqd4R1btTA3fkRglm7WE2DcS5hio7UKZb13qEKpbB
SouK1rhz4gzPheoS87qRug1Hp/hosvGJsMwJ6oNbdT3u1MJN9wg3ue4IZV2vvozK+DAU/4+oM1tu
FGm77hURQTJzqnmWLHmsE6KquooZkmRI4Oq/Jff7/33QCst2lN0WSp5h772C6EWl1U0T0PaQGbkp
RmC+Or38qSpHvZgia3GmVYurV7euWJCS9jcbeaeQLBaVi9Avsi0vwrSiYQarUwzBwRoIK3OgsZyn
ltPTqe/EUDib3J3Fjuy38K0LmlPs2xoadWFu2xTuihOHzs7w2voD34s31ebVghKiwzG8teG16Ar3
oep/gjYJ9tDZTWzi0fzvQ6Scs3Ljr9QhsycjSG3OVA0D65ngUwJXDRISoAeA0Bthue6ad4R5ptMr
F16sxHsaYBRt5uRWxIV6j/p7kOvpIyt/6JjJQWY18uQAqIhqtz8zmHgxi1ifW1bF9Fuiek3nWDzF
hN0vix6LccJzNWToTVu0X55dhMeRP/a1zqbxGrjFwWyFwu1OKq+rmhT7RSe2ZWK1LxlJF5RWZrpj
OzKs5r6dz047B2venC69rDWfm0E7kMJpy/ml7gloCT+J859kmWJgSpR9Qa6b7SLVGPupqVg0pxqO
RTYbF8Vlc3Qn01r7hFR/eJk81MG6rr3yT5R5pxrizj+D5V3RsZm/87p8qDEJ8IQE78rDw8Q994dP
Lu5PDp0/zITnH14dpET628HXqP8UhMfC802GNU1eky6d0SKNJc1+RkzGrMiXb1LZrDGk+MqohfUy
wQp7jqesfyFkldPQae0fJBPmy6RTySXJXX2DkUBX00XWj4x8x4Um25KCkXQFwxmTUzd0hFyUmoDb
MXJIsXaHgzSJIjdl0i2Ux0A+CyHf0PXcjCrL3x2kBFs0kxGrZINZ7d7tRbKr4kwFi6LVwYmOZTsN
U3pz1dEWyjpWyNa0m4+PjOryHlRUE4WePsnq6DasyNV2ribN/2XQ7kaIN892wL/YzL8OBQTzLbY2
8x5lxKST7R4/Rid8ZBnRzlnjisMUzvWbG8IHzIEl7b6fthqIBGVps7VJU1q3FkQVsmFMiaZQdkf3
+WAZRnu0ctA9OjS3YemYZ69OxbmIMf4oBsnt3Kmz69ugLZKh0bt5kq9I40jDdoevmiHiKhkN6xn9
aS1ZlDMY8Ht7GViaHPhwCK5xmwDwy18mK/XeIzXGt6DJ3hjKvE9J2lwa34le8qIE5BUlbwQzp2+R
3qV9ePacLP39FN4KAiH7VD3da8pngtG3K5t/YxtLDxcNmGVnXSW47+dxDrZ5hO2OI6h9ATLl7f2I
DlCT+P/hztpdxnZvHnxGbB9Ak7cFhOQHxw9FZb7CPvxVjOP8NycvranjvymBlkyRuhyQE7ihKfjR
jQhhCPQ98ffKL6JV+aUpzKPbwP4sOpMs46o8Fa1drVySkY5MJh0sMsI42pXENpjarzXQxiiraO5C
z1tYM/2KaZrDuRqzzdhX+pY3wXDTY3ww2mk+AYGmekxduen8luMpFvc6Tbyrw5l+ZSPtXt08adag
Vc8Je4G6RpCgKvvNnm8C0fvdbeeB+sj31tYoe8hr5Yz/jFxFMywFIPrCX/OqBGtp9P7dxZeQwnx+
gSx3SGfLIutKzOsoHefXInap7GJ5iYNwPgvuHadijkA/mBoyHssONSXl0dZs3qYmTfdRHa2MunBg
YaANNR2iNuRcHf97kCqoQKKqaEWYAxe0aupz2Ix4MysIvG1t1pRVHW8QgQDYp493FgYXnT+DgKrq
4i0fDXNlNMm1fdZ9LkZSEjnUWrcFvXNV3WBTFSBaY7lx43DjVxR7HT3xpc5NUtBL7wow13wZpuyA
oKs+TMPsnsJxPTx/sJ/WksUlH5kFPBoLAdG+LaJt7HTxESeScRDIBf/96PtzdQyhK88NiunnF+bn
g0muAaJI+WX5drWpzQZxYF9l59Qw3R5AmieWo+aM6+VIt/X8ymw4Cx2E5qH2/VbsK/KnkHHN6Zq9
ZHaKDE+gZlfMRNWcXWBSHYJUEWPVXOCsqk9TZcUuf+LUTZvsWl6YaRcONhPAGGiBNWnG0TKdrhFz
SW9huOSZOSB5csd49OOIw8kruq0l0WzDPGGqUXcnxs/tKfdGPuqpPIc4MVeD5wfH7wffdlAuWnmx
tNwmeCGQlpIZ7MHGLQz/xXx+rjOHh8cgouC2um+cMLgqj9DtJiqGvV377k0Y9aJhdHgNoT6gpzyF
KrzaeSo240RZFudm/lImTXrykuqmnDp/6RqCyOnSr0NWbqssOHhqrk6AkPR6TMDGGBNmSIyz46bp
DFqAKqRGHgY6dzsr1pVZq3NpRQ03W44iVreg0sjWkjCOmp/FZMdfTcVQ3o9jj4xz239n7bkoaH25
JHGrzrXnHyLSdg+W0/4pIXYvSRRqWA+A2ToTZD5WbnNxDYt+Ie3SRd+aCZYwXsPKkntt5u4/rmQu
kIV1d3OIqDIEqSmtlwz7LBfkglR45kk3TY+pP7/AFzUwNceSLpcEDIeR8zEOrPis04RwIoar60HD
55vcYIZXQnaW2xJa3tvso1xTQ/OSgU1GgIiIBnPXfeIiBhLDtJtHJgwpdNCWYfpWxJVCXw2GTMCG
nWs7uUS2lLscfPAyEP5+ViQC9M50D2x2Bl5LOhnas3fD9a9elCMqdgZyZnN9t03i60MY0zlht8uB
qFKgmPbf3hr3JDsXW8H7eoHQpLgWrv+puQKqHR7X8eBT+y3sKbF3TUS/RhF0tL/jW7tbHCUkn8K4
PuaJLVazNWwSh2CvtE+nz7LgVlOOA4w1ikhEgO6bZ/q7KLCmVTu7zUaZUW/Rw0bGKn4mhlldGR3D
PK6ujddUV27j06bI0Q1l7T0MWuOkkIoz4ag6qI55S6ydBGv4/x+o4hA1B0a8Vk9EY5o5/ams1XD6
/sjRGCsSjxitkN+QION0VhcD34oGe9Xb5O/6TPavte2hUUqHXQLOmoBINiGDTRyfjlx10U4Co0nk
H9Q5D1CpqJEN7nx1A6xRwFTgiGEptvSoB1aiTozL9wNv+WPgOBFpyXxqYOB1GFPr3qdjeeO4OUV5
Eh7N1n4Sl0S3Tb3xZ+inekeui1xUbOm2flwXJ+C1W8MIoclMgKkR8gbv5Jp+DBnhg6Ys9FqGbnZ3
Y/YOYZ8By7F8fJEelpCmZFfYmxMpo30yPea+O7mj/GPZWlw90Il6kmuHYcxNgVCwQNqeSr+MLgYt
Q5LF3AkxYTZaJFzfKbCl59u0Ew4zQGIDNnXZEWWRZcYOHNyf3jQlc5LgBsvFI5jhtzJkeARoOzCP
S44RA9erCcdt16TTHxX3723i928j1BjY5Hp6r9jWLQavYHz0hJs/6eP6yTFXzTCcG/L+RfyHREVC
hclXXzi8Ybjt6ECd6csk6jSIoBV5GccO2C3EHcwZuUe8UEn1QbvOQ1sjSUimtdc11kLniffJoLHG
SexEWxdFdy8rvUt8JqqBnRbL2kKFIa3orx/YB8dmC0Ch/PH8IDaNetMX5URnWecTbnPiHcuJcEox
ttw+SsrMJL6kAO+pQ6z634/EU5NQ2zDPOQyI085id1i7o5iXzfPC46RkJhGqy/ez7weAWP4WFTDo
c1HEt/++IKlsFqAdu10TAFXKI4n1wRXWI1Hjyhvt8Pb9zAapvjJll2+/n4awm09yMv8hvzV6MVP7
aZMn14qIwTxK5WcBQoN3whht0udTmWBaMnRzE61Xn3FGXHSZvWeh0L+V7r/c3o5eWwDDWyNr7B2D
lOTBbR05TiPj7RQztmCtIJ0J/lGV97dk1taPwae/8UILHpdnnQY51JdE1FxiRl6ewrlyNsQ+ZpNP
myhd/1KirF3GaRtfstE09mPO0e0QA7aqCyTmxJVgJQWdw92L+8o0UM8OAlOMx8qSWai7sOxkBM6a
bPrOMU8GM3cmnS13Rneq33OvQxEGSpHoKLGLdhMc9i3q/D9FXs8MyJNg+d3fk/adv8bIj+qwP4h0
olrl3lbuZo3TR8/RzWWVwfCJgEg9i2Oip3BNRljCsUfpNY5OcXSe9df3R9+fmwcIwDEau8zOvU3S
sFzyMuKtRVxzps/HlCWOtYh4ycOBGsiYVHxNuDdwyQTjlq1bVqhJ74rZDi9RXtsPFzXRXCbqxhrM
emjyvVc6rnyi0o3xBojbipdZR15nAbrsNHkjGbi+n67Lpzc3AbB0+v6CYzvhZhDWV2T6wyHEyXQw
ng/fT78/KmqNoJ7Gb6lm176MnDAnXuklBfLeL2fvQAQJYvpnZPz3R9CX/aME0/j9qTRmws061dy4
UyVPzI7tfUmXV+ujCC75HLdXRB7t9fujKRnM3dA7bLQaYHGZd4TQLs5lmCO9dcl/ZZ5X5CyAo+Fe
S3JCM0ZdC5KqB8DW5cWLAu/auBmJNyzQasyxrE38dZHV8xXAd3fUjUmK+JicWZ8Oc1MeedXL7ZDg
j7AQj70FglHq3Gf3+EliNQKCFm0h01tSAqcPmJCT6TONqzCHFDkobS26gh3gQHoodwBKFscCbNy3
w7nLU+sSPAlHJtYJq2we2fOB2pGkMfQM9GOgxtGlrUSDA360J7wLvXXNSBU7NUj1SEDgYPQ6tXID
q/+h4A2g/FPuqUlH1v/ZkJyxMhlb0h2s1eA0wRuvbbcVdVGsSScNUAcoH/G9Ma+/v5oLAmIrpror
b2qA01jqM2OQA9XBSC9+J6a3CHDYaNTqkyj64qB9pHs4DHPSsG++EuolpD6m9GHoA2Az9vp044AN
I8yk9s8BLG2mVG+TGYwrrWZ5QpufX3PxHCJXyvmq43rNRI+BUsHdtuqae549sXOO+quK/DdjRnVn
YD4u63GUVylsKIVmjzWZm/01K9HZMMUAkB2E0HX0hL66HxbayzBUTXG4Bo/lvXODJH48bjNUWY3/
XqhHIIo9MK3yt5Xh3JN9zvBoyn9jUsf8NSr3EULx2fdTBaOKV3I5wHVdA0IwOlgzr2DFgLPlJL/O
+UgfEI2HNo//V4AUzyqkbeqJhCcoGcY9JgIEg/fUXSJzmH4gIGHjPZ3ywWFK/swEhoksVq7l+0ty
l6fLrO3pIi33VqRsxVG/nVPbTbbDzDeYgKe2NdachSfl9Cno8hC8pmrlOb67HCxtvmexgCZThHd3
JL0vt0EkgHnNX21aK6trxm1pDSyu4xLYfA5MjNlGDdcu7LH4qyba+SL7FVcOqcZzkH/NEZZykuev
UoMidTEpvxpV8lH6YqLsHyBd6WDa0Ozal38/cgYKw8i68Ptxxbeu8aGKdFzNMtZ7uBLGRygxdHhB
dJ9i1CiokSogpIgnfYeUTq9J7k0jvVsgPnNtJffvz1TBD5Sz4qQklr2olDeQADX+fL++DQHk1jg1
7M33F5LOISMp6oq9N2fxS3RIYFARqQ+MzG3LhuG9OhaRQQZR54wv2Qzf20XGu/dZVr7gBeCNNcwR
k7KwX3bInX5P1lGnMkSom6T7zuxp+r0YVIM/4wMJyOg0lXMlz169DCr9wVCjWvgGY+9mpCFp1ejs
zbhq3kpj76b9dJReumsrPGgMn6Peu3Rt2BwVCrF1zov0Puo3VFcvaVDNfzTbvnyuSVRokd7OSWud
a0jd5wiUJDB26OCZR4ZHBJfFCN3tYEs2faoOQdVn07uTRq+1Nv1ra1nje+0Ra5sJsI2yQBVvOPum
T//WbpL/EFDruKzYgQ8l226LSRxE8XJXembCmfbFuvvstY37ggCIwim2/sRF3u36qJg2CaAtaIJI
kIOJIgs9or9oRWPCB2RMbk+f8t32lhnp4dyqZHACofwZRm78YiHDbHvRPrqaLPMmMfy95c+vYFHt
C7EzcMYyLO7gB6wVCn+HMGePGbji9uQmttpENk+/P/f90JNUtDFmv8V1OyylNYfg6tyh346+KjYh
ZK8V0h1gWM+pcCECdAAQwDfPPQ5LnfmFfUh+6OcdnN7PfmJj1yNxQLETZrtx9BjC1HtTOtFbkwb2
S0YUhpLWazRb+p478V8VWLgkA5AUtbd+/tc4wj+TJpQ8eJOkm8DpjdX3UzVa2aovdbyhzhLXClVW
VrPA6CNSTL8fgsdoK3AWWQIcI3edByuYbt24JpCd2UVDA0US4xYLf5P5j8zZmRCQuHALRheFQ0lU
M0lf2CmwuwF3WMAZvpmRkFx0TPKPnSGPHDGZauMcAm0h5GwmhSQo7eOUGY9uXkZOW11DRcGW01Bs
Zt4K5JqwVc0JYbKiMVqj6Ofv48MpTlv4wC10tTW4YPkgZyhgaB3mjwEo9CXsu4/W+mWangaD0YUn
oLTmnh6qXnhlgTI6TNydQY7ukjeWcybU6kgAaEur8v+KBZ9a6oygDZq6PhvFn6FuY6Z7Sbcfcht9
H83ajwkio9M994G2iyxXQdbpHcCNkoHotc7bdY8E7OaRPU5IsQ+gZWL7biTmyTQ7NABVc7eeD0FG
PBBG52LLTebpbe2cU9Vn0Q6jqrE0RppPnSQ+xqvI3rXBrs9GNIRhql+otAIaEOHfp8m6hU0YHiQj
HCIG6jJiwt+PROXIbvn9le/PaQ2dzSUYvZyS6PL9kDoswzkwCGBiVtS7l/8edJZxSIyUqI1aFZ6o
966esPfNIJOjsnvD5yzOnOr0zs/PZw37qjKT4t9va/J26TlN8u5YdXGWVhb879u6uFsJ14JQbrjj
LjaDZoXugAmK7et9j5rm3g+QGvoGQ//z2Rh11j0nV27VSAvw9vd3PB/qhKS4mCDeGSfUujHN8TAF
f/8tf/99LDO8eIhzYyYzX7ksHP6fvS8U0ea5AqN3djPmuCaSBSyoyZbzKXgvvYFu3eR/rIBZF5Gr
cUIG4G5tUjYWnXNtIi/4rKo02tuynVf18+ng51T79L4XI2mshzGXR9/BmShMOWwDE39o6US7GB3u
VhqBe0t4vZaJZAtbTvKK0GX6OwfpymyC4vcY2G/g8q5Gp/sjKUv22zijKWxl1dNNDvZbGTAGMSeX
p6VF1mTj/u+rQgjK9bH+E5mVBVC9rk7SXn8/GZvROhm6cnqYyGgB3cJKNrY2nxsuhwjAFIRAWkf7
Yk7UmuKe+whEqz08q//mNhFT0zwNaecsWa9Vz0lW9b24znP4LrkvHWLpiqtP2uT1+6O5PZhVC0r4
+ZkmYklIoPbJIpHqLN2g2UyclQu3G7zzKPxiT61/g7qTn3lX5+fm+8EJwmMi/n5/WkXEDdW6t866
WqMNh2vkyWCNGTY4Rq3lsuMksQxDIO7MIZ+vhS/6nYf/bd16zpECKVnqoem3ktP9YRRpw3Vh3VU1
kltn56gQA2MdR1c5hMCu4wohsV9fFM7adUTDjimtxxbVmSvTznGdYcdHyBYBKeHhQ7mfxFZTbbe2
scwG2WxMHEanyRp3tYnhd3wAl7KXRUcOAxXzdB3jWR+Htjz5MDmOdUrrJGhLbbNaFRENliOeLVU5
o1Jl7pGIPH2Zs7E/KNZlMmv7q6ZEmnKLcxd8ieEKYxX2hrsuSuarRqHCrfZp4cMgEZu+fTZWnUfN
KK3TNIjyispEnMzOJcG5MUj6QIQTPLwnicA920XX3rhmHy6NxZ6dMn6M4m9GTp6hi4sFqeecxuoy
tSxP4oRogyn8ZUJc2DyJIRuU6ult7qEhT6yYTVd9+LRd+05hCBsQpwysEt/DoCvWCTzjMTPURiui
+hzwMcs5qhXau6Y/1IPv3ll87lMHuYP22V7V5d33ff0Wlo++Es9qMEVjLG5KBgUu5CihHO7vJkGq
JGc5pEnF+ssW1DZamRP3FlFs+pK8eLMM6w0pyMDqbd99QdtO40zDmxcxpsyxZInjpmodTCJdWdlz
wEWxU1j6xlb9o7TmWz7T88uRoQfy3EU1pR3aZ9NekuGSLVPHSZdawrUYK4rYie+KMzpgx2mbBSGC
3arJStILHZKO5WsD8vZUjmLVhIY+hAQcLQp6943MwqfIjIy+FjFEiBrHbx1cOJlxaXq/W0rgvtEU
61fXMbaq7F7aLj8G2jkRfKE3E8FfZje0yFbjz8rnApkqmtVcovOaK0qc4dk6ZNdqvA8MlxDeSIFi
yZsRhsRvTqHfWMynewKSf9BXxV5dbMqWF1jFzLAh16R4pSq9zFMkhEDCCLGeSRj5mTWl/nKQpIZD
Klif8KqpCU1fYjODMmFUwccsSTZDaeT0dQ641ln4Nvb/yEFdJwx5b0ub88hTa5CxP5n4sOPoHpK0
hKWmmlxNSSxXYelJAtrEGSt2sGyJPFr4kcaorR7kMVmr2kRmhBqek2DE8eAU9na2wMZmyXO0F8DW
VTV02pQ874qTaVnwXkfEEyyDtKtWOSlwdtV8uKFwGXKi2iXufsOC/NzB9qBaQYoGZ2LTTGGHPD17
FS7vIsxHe5HbOZOWmSmOco9S/2Tex89y0vHqAnLLEEdw4pdbC7XFEkqhhfrM+qnR4q79OGDe2DjP
P9KrxY4CEAhzYW2PCxGw1Z4jtlhdL36Ay9FLFnB7G2Xt0pC+v2E5uO6qbpcaP6NkOCFYzg6uc+gT
xkPNZuRfWvihlrusTwC72H/8OSoQkdUJO+eF6inYO9+2VzBD/OWgygyhmqRxHyi7UChdBqN7m8bK
W7esGhaT7Opl5qTYMSM81hFReyzA36VVtHsrdB9+Id/Qir7ACaIJTPpVHxB6FMqd8/wRHl1vPSEZ
LgBt8Hq3GZK+r9by9DFjjUPTzjepwdqmAF5LJIoMC+lcl6kvPlrNm7bCijMhGVz5Nt2jiKw3sE7t
1gj8gMrti3JHbOXFTxtn23pUW1myQSeB+MWQ3RoWZrcCcbarSq2WYuYmWBXo+mH7sTbhbI7TeFnm
5TOFO+TPTbywZkC44qQYFn9j0VubsFAF1Aq5dXX6q4maPVuvwySNXQ/I+Qge8iJbrA6+yTGHLRGR
c3tCdbyxx9jaQra9ZhgmF6bjQiLOuoNdh4gE046FGgJi1BLPGiB+ySzH2aL5EV4rt45IvUVbdtne
t7nsh8zZ1rZiYYUXG1l1J6Pp2KDuWgjTR9tq6k3kjNjJO/ucpzZy18B8c9RnVzZEl+Uua5ChuSA4
Y6M4sojM5nhl+vHVZmMOodM+VFwYgz1AlbZz7mT+4LMIQ8KqsGZVSE02Si3N569b1WHIEYSyXkcp
IAZ5ju1wM86pWPZN/pkPLd47Bx1c2gz7mKuwR80M2qIg/X8u72oyfkjHO5v55J2DFvVfzfJpoV39
it+h2ybDLzqQdteWc71Iiip9Kdh1kgnOEJQ7TuMQ0thGzSYUwxEez76iWEQIwS9uW46JLoKTlL6M
FQuLPucfVbE9Dgc8wBO2kdny+PNaebMbpLwYqFWX6NzjFeLfn8KZ1mLO75Zfv8XQEw9N4J1Uq87s
+c4Om629GMWXp2zQDNTSXcVyYCqrU8tpn0UxaTvsUYcOOW7ReaQ/xKO7Ab7drMJMxyv4LpD2fqrw
HjcgoOkHgCyVnrGZQuM1ciWaw3AH5yvnvRi3+yIld7zUZLZSSkf+zGzD7j8GjbbTZxUs7aI6Oh6a
10Kny4ZblDHnbNu7euuTslVM7ZU6dttZNbKNp519avgVkGNBmiY2xQsUE4SZtgYpptm1mAO69k/j
PMPY1aEKxyPSKnZY5DpIuj9/Dl+TyX80uQfRWuf7ATufUc6PpH9i10li6uNsJTl5Z2+Rqvnmj/id
5rsxzxb+pPAMrvpvZkVolixMMZ3hqqVCJ+xvmU6gwcgmlt9JAd3ZNQfKpCbe1XlYr0TFiAwJ7dH9
M81MLqXfMBYT7s42vTs8vz/a9+sDYq4bBqly3UcQCvnm1DhmoU4evPD53BOa0vVfo2MjLCN0JQ6r
hWtnb0KNbKM5CRH0y3Vks1TK3NdpJOgv9IcVkTwMA3iPZAG359FJ0lUHNTPQJxxLW9TVM5pAasOw
C1/jcvhHs4ZZBN0/RmtPBwPMSWzl6a72iGrKZsBIpOcXxVcatgcrY4Zm9e8WSszFOGVvbYtCupfO
e06u9jL+G1jJeiJ3hrrmlDA/HKrhnFvdzg5VsOotfCNlzsyjoTMgz/KXodSm0/LaF/OTybWbW3OV
j8EnQu1xMVJds0iHzy1R6tJDnwsq4joJLWJGmCebGE52MuScq3Jw0bW7C1WUXtUhboyvgY52KWq/
X6Qz3BHZ/8iNxGcFJo2LmxRqr2X00Yyxv+wGVawLS9Ey2jHrktGgzFEJGq9+l9q2faz+xf128yrL
OrlyEgOYeRPai2g0TrNZ18thbosNUF94mlnobzsz6pBsxyezfGqEp3EpR/MKW8JpuG29Tb34a0dM
HPz87rrhj9Ql8a0tyksBIJNjCnaB6R/Yltf7sjPVMcwIRsiMbuukOtxOxH5duNpButkMitHOD5qx
MEQtNq1TBENkRh9aB4DFB250Ya5fwrDAxAUDpKoPYyUgztbWi1Lx5xCMwA+UTFdIsfH4mpm3TnuC
HWOhd3JUv3rnmWBsxVyGCXDtfPw1K3T5QQdJOKN/E3j7plw9aEftTZz60NWwoRiNmNYJW+mOoeRa
9uHNfALUjJxmPGCemrfuop8wKvMXOIcey8DK4oqea8bS+XhG79ssCEcetqOjww0vHU4RY6EtopUw
v8mFE1dbZSLVLjPcJJVB9gNfcpDInhT/DgIXVrbZ5+B5dx+iYWND3ZQRI4fUQ7TSzUfDb/gtpL4h
gvwYnIMZcDnb8/wZ2AHyeDc9VCTgqaC+6yA/uJVDIofN5M51+o07wq+KcnbVaFa5PwfOngv1HhIE
Do8B/mhSbEEgeQdg8MvBmcUmoPPhRG2Ohkmb3pnNYnQxCHUHBDjeCrJUxjgnv3A+9BxljrEcyhTJ
N0kBgenuZKG2KWtBVm4Ls5zh1rvebxf1KsQKsTer4Z14/U04Rp8NhWMVkodWc44E4s2LuBTt0V+i
OMb2npjrqa4/pyI4o5Nel25AzERsJYfYodmKg+XomzvtZ1fIn6+dW454Ct0PWw67qRGXxO4+UloX
7qnmbsq6TVFsS6N4F8IBc1/PYmFhY5SIXHVlz0shY4eWMKgXWSDpEFBfMZhUGyhOf4agPEwJQ1tj
nNYTKZil+ivDeO+lQ762VXYdw+7LLM0CXfEvluLYGCj41uhl8NybOPoJjciCp4a7Kq69RSh1tpCJ
oXZZZKwx8THOimFcFWH0ZtpJuCfMPF7WYlzbkwMj1OqoLdtwaQa2fqr1n21Q9hWa0U+gONexDYNt
NSavsYdPu8bc183FyrF+F6phATiRKsKfo1oj1FtwMxrx5xaFOax1FOtddqjGyTxWdtXzkg5IhihW
Qty4bWB8Tj52NeSC2y5y0rUY/WE5YoUkjaX6qCznrY0jss8ZCiUB7h1HvM4+qcm+Ag2icvJWyocR
xZSvZbWPo/gkzJn51sju0JEb3rMVs+qZ5C4YvpzMyRovRtP1HzRAH4G2xlUsnb3ni5dR2Lcud4On
i2gbGrgy6uoV4U2Ah6o+mkPNqmPaxkXDhHSi+fOr4D7N4Ral7S5NIA0p/nZx0N2CwjgZfnJNSdj1
4uiDbgKnePfU6RPd6EkOrBzndGo1bIIKeertpF4js1LLGremnp4+g6BF4RhfRANyz5ZKrumDl+Eo
0C94jJ86uSmYJO266OkTsjmHQCEvAitLXtOYBJG5v/oF7tU26rq9YJC5bslLX6F0Cg+WWZLGVJVX
P/kjXMNep8Jsd5Y7jnv43N6KAIxDw2zwEYXBO/rogzU1+kz4kfMUSGnEcuKYDSTzxDJiVGFPy2A0
9yWHPrMJHD//+NoJFnQUv6um21u1fQJjLeciWZTK7JCi7BiNom/OGbYKjUEX9Pkybav8yLXOYPqt
46ccxjk+m4I4k4Bqtpw+bUZ8JNVwo7DI1eKHDT94wz3taeG1MooHt5dPS053+pe1TQAZsS63mIur
q+yXEKMLJUdJg8R+TQgL8YZt/i4i90yO4MV0z0WwS2FmwX0picFPuBW1f0U7EaCSf3Dr5Rzq8lOK
AqDtjU0yOCS/E28g/o+xM2uOW7my9V85oecLN8ZM4EbbDyjUXCSLg0iRLwiSojDPQwL49feD7O72
aUd03wg7jiiWyCoMiZ17r/Wtvgn4ia919I7D/qlO6icSIp8004Rl5KbInQbihiiueaabBtNQnY3v
5B29BP48kq06nDBZuWXvl9+LOPb2puuyjFikZGu6n7GZRcthsGwZT65nMRbpAWjiDqMYbH2sB0gf
nHRiJ/SWJ6ttpgJGKxtFvmVIuTxr2FaslISQyJz5xVm/MzurpmpQe00fO5xIbod2l10tFxcFfVx/
ufQDN1rl7k20U6z3JGPksmEZ6xi3lhjgDFPYt3r1HOXpa6+7nzXqQsS389ZckNijlbmWmXJxNPQR
C6l+Leat1wRT7wxBGLoplhiwZ463HKHgL7RDMHvP82c9rtqifvkx5DihEucUMTQ4w0mox3RENGIq
f5jezBEdWj2YybZpmaYSOB70VhoHngnKlIoVw7k/e6a4MF8qNg1dML8QkRX0erZJrZE1rSc3ddLR
gxXthF8sfzDaVh5gg/voYeNtY2Uv6LSf+Mmlv1rsUJss9MiLfoe3+bEZvJe4wcHmDPrIngB7Yabb
0S5TX4lk7INohP0TBWiv7G1aYe37rdvAKl7JDO4AjqsRHGdAF3pe9xpZHr/US+ts0tSONpn1ncrL
9L1Y3jtxEW88h0Z/hwCX0KL5gM4U1ZIJXElSIanZ2mGtN4IpD5/dnK0bdqJCRveIGX+Qnkn/T9K3
kSxTsWkLPwvf8KBdZtzx/iiTGTe8fkPi93fppFsVy8OaQIou2j5FXjsGJhP4VpbJJtORei1r52pB
Qdu2tEs0S7BXHx/LhPEmZKXGP+yUVeNpU83OSvDAxwspVTND6lw4Rw1Tzi5tQpw5Sd9u49Yd2UnV
b7oyx22higc7tLZxZU733mLe2hSgfngbZYwMMX9xK2mvoezkLunMZ5Pu21YiWQ81qld21cQYW7LF
ESWCjse7PS5z0Mfa2dMnJq0MmLtk6vdR6VAlomRFjqY2eQXppK6SrQjNk90bwF/QsON8wr5tVcuj
2Y1PFDusNaSy09ehBTSJjWbn7JPbtiM5GJ92Koj66dNfzYLAxJvrQx3Wb4bZyyDPkO2ZbvOiV+k5
45Bs9CE61r08M9q6Kwf8Wy7Nqxx+2e/VYZgEfVZZoQz3Hoouf55eq/6XzHOBOLp8hqrScpAJ9hKi
qBEm8S5DjkuEUITxpDFtBDQLT9HV9FZfb6dGbBJXoAUwMbzmLXfqPSqIi00uUm9k3kmLebaromQb
RegJD7SdRhW460rMe0nyMjD5CtYNgqgw2yCBua20NbskfIkqawuRCLKvWwN5WKwXXctnf2mQM9gP
Az51f0C/s2HgfeO2Mb0lZ+cWSgHNbnUk350PD+QYTjN9LsPiXSUF7Ut1k6CzuslstratgWvJXRPt
Tee+sdt0q1cHo7Y+Ii+9q4nivu3M5RwtGJz6dkHx4mEk6lldMm1iGBwn91xm5M8Aa2K1mDNgHIou
xH1cFGT4oSC7YW0s0c6CFxvZ7RfLrY1O73Fxp0+XbuC7ERK5LJJbyImQY4bY3CkvYhemvAPCwpsx
G8tAn/XivlH4rr0InARP9VPYWSpou67cNd6yHM0hTs5q4sLSB/upRJEeWFyClzhhn7fgicFIv8GX
wRhUq55QclFBFNpz3JByqJnzEMSgEy6Wo21b9j8vIHH2meaE2z7bmqNr7lzX+Uwr27mL3xoLQ2WX
UAfJ0Q4syTM5LVNuwBjlseuJ3VKGX4PjabcWQRHU3Eb3oGsEBEGlu5hlYny3sfAHbBLfjDq1dq2T
UtC10XObm5syFB1x7qq4zWjcBAxf8ktWQ0rL8SkFmo4/CwK1r69behWZ7WVJ3OtS5mpjVYU8Cj2l
XKRLEKLVCSxDmM9xO58QICUfWm00mzxDZ9PL9tbJm+2Cfd9CEuJXRun4BuLxslJPUVJ/x4hRHJms
nSp9KY6aVUAEm7eTNX7P3dqgbEYzUFavYBqgwcuELa8qf1Xou/PYfgjn7H4C3xVaQaiBVUg5Sj37
JGpa4F+wc3deJ345LT2KKSu2SCipjrXnCa/uLdqP8xJ5h17l04HTu4lS5zE0o2pj6yvUxH4zWxTe
3A0ASspxg8gqOmgkFO0dWe9D1dzNTfE2Jb1B5BJNeZkMmO+Sd5nUySGScCwmOqrbKVmuWFALdsnp
uq53cEA0zvmQlOHGMWkGqx7mUBKfDQViIMFwKbrMRNrp6uRoc8dxVhFLlTERnIBr9ZD41yhPsL9H
MNqHR+Xxwd2+vulTNFTTQ1KJm0gZO257dkpKPqYxzMB+1QTlIbFQehruLG0gDIQ+4ZJXHpXTcdbr
dD8s0LKsstzr8XQdsyEwqKhUPQsmFpjAW4y99fTkgeZaBRwkG6biGTkYtyRdXURu5V5qmGjDeU4C
S0zc/rV+Nj4Fo42NbIllQ73EXpRkm60eWjt9wrsS2RxrJhlX3AWBVCgBDYNX1uEvrY3rI4Gt1w4m
zuCxS04rDaEujFAd0qaZToG2WG9CeZ9I1jXmduKhDstfWeOcVO6ojd3W3OYzHmC7mp9cxxp3VoHn
qYRKg7qfoUh4amUSfi+7aT96M6aLnlwKe7lzqEHOqaJ9xuMcHd5kbvIxOZqz0W1gfxm+IRueWL26
ELS8jh7aE/rq2zIpzV1XDa+JAUtzdG19i7mFOafd6n69ChHrCTYIjvqATLkDwuxW2neCW/u3r3Lt
9hCafp3Rl/hiAD5SEzOxA3p2UYYxX6goCihL50ZR2mt9kGriHjD9z84d33iGJoCpo5h+BiuPZVCF
pTFN6arSEHRTEnWyH494gG8q6Hw4URhn89Dc6BFOMyjcoFK0ivZeCdIn9RjGUFn5bsUR9CYERILe
GlrhTdxgUkZwCZhddwqa4Plwl2UvBQLUmyE0TktI5CAKtmhbpjoa6GZbuJX2ZjrzeRKfBEQboJ7x
Yi8gY7fFyLDba9n4qXrZeipkxtgdvFV/KkrtXQ/Bn0hDMzfA0L1N7N6ZjSLsqZ6UX2jmr1jFn7Qv
hoOjF5+WbJAD5LCO0OSuDY+GS6u/Nt2l03rCHDfSQ6RIO5THGEbyFvtjUCYW5bvCUj4xuQ0kgu2p
JK3Iq7jP8BcdrNDKDuBm4yAanU+GLz2aQbmzPeMgvYEujhmOO3dLdYf5fOZA8xBdAjstXjRtGgO7
qubdjKYIMlKmsTQ5wtskRcGKKLHRD86DYavogDd63Bf1ye6iA9gl0BOy2NNGfPHMHMeHlLgSAEbl
c30rlMHy6Dg7R8RvDH+g4cU3SLrodL+g3+Nzl+y10rF/qcvorXK0d2wvFihaNEWODksFmhXAsPaq
NXBreq1VW8hDA2CppGqifWMW2WboM+SMRhs0UrtnPb6kuIrRjb0VSwh2Px5guQ77vh24M7SwPlkr
jSC1rkUxepta2emt3A9T+iCZm3DHm8tecQQECNTOoCnQL+qiaVy+FSxWc9btG7tPn4qSPnjWtM8W
7dRjU+aPSpRHhH4Mz19ovRsnxGMAD4bWDCasTCwICe55e0YNZkLSMWz89/60zK9JmEZ3Ja7S1LAK
tkcJMyqM8L3o96ThMOEEguMDVaKJsfbKJ+8+xDq6iRqn22x7u9K3tVvDQR2PRQHHIqmytzlbSVCL
e9RCLw5UTnh1QYPCqMuZMV23FeQ5DZ2p49+s2Z9OvM/Vn4G9FOK7c+hRk/SASaVx1OwGy5GGqb0d
W5QCNGTsjlqcePcSrgHMoCK9K0SWbTXXFQC4n5ZOO1k4wXwLUuAGC0K3JRVmb9OqO0hWHyohb2cx
7myRKlxbG3HdqPKnmb7s0R3RKbV9Zvlly9SxqEl6Iti3UWq6V3Tbuq4xj32csn9LJEtPD8i20E6e
Lp9qA8kPz6LlhOzpZQH5lRQi34TIc7BigHoUPWtewv6cfa3FaoXz0u08PlvxZdT5S+dRhmao1QIq
qJfFdh5SrTJ3hVGyMKZecjCa7n5MJw8A3TyDI6JO7cMvlmzriM6egqDlR6fs6QiTVSgBZaCHcACM
2qYt3g0XipT8DtUsUnKzCQAWYNumeTo7XISt3ew9w8DjkJy8mY50lpUP0QyvCsbeC3LWkLsyfB7C
9mJxoVNskP2OgY7HG0IP2xgCzNImUS0OQu/hZGWdBipGmRskQum+Xaovb0gepUWvN8w9mi5jdKmq
OMik1t6UzEuEVr4ZM+a9Jg03uNbMCxAOigfUZFU9kgeeRmxkoGLtRlCKvqGck7XoYjPi3wzysfcg
TqSPNEmdA9Vcxi50Zyd5HCxTUrMOjtRWpuNbLK10nGmlCNWfaCS9eX3VHJMWo2o2uy4brBNOUUj7
Lk58x843YhquoqZN2LnJTT1SKBUJPa1qIrTG9a5ppqxj1rCHqbFB24OEaSJW1AVgHjNtXnXLvbWn
ediZ6BWMfD6MOgklMr5P1HO6DD8qiSk37Ln+6w6hQWdg3VnjbMebakA+WBmU/lyyZ4cZVBWXD+GU
6MHSDUd62F7IbrPvyaM31HBnQnQisH62bChS8yhA3QiY811qbRZ9hoDcYuG12dJ2bDwDD3EkdYuf
a/wMCISYtVyCnSLjIqPxMQ3d8Ehn3KQq7lroYOo+1siUmkZ3g3LPT+rwPsrrfethLJwqgnqsSYd9
wPretvDEJfyFec6zADwTbce4vSXZeZtb1gpJoMzM3LdCOuRpkm42c3UmoiXyPIlRMUnmmmVzHnM6
GjHS1ip3bmAPrm0LhOFxc8NyiY4LUHojDiiA7920DO8mQZBuPfRPFVts3ZwuaPycQxdFhFQTfbAk
Y4A6jEV9Qb3TCapwyWTCtq1fdSTp1Gr2Z3PneRqmiHDX6MCUeot7T2MUR7DRsCecFiJXXTBuSEBc
x+O56nrLn4zpg46PIhuHRUR28WXKzOWYRSw+GCbydYT4fdDCN2Rd+9jA5+wKLdxN+PTJA/nuifis
UvvZsyZxELU4xabWBt1KbCpLne08ozKT7IFd54X5TgiJawSZKnu4bRP2p2UwBQoBnpcApkCDeQ4o
vmx62OQlWxU2QYzql1vPdbQbLDQEgJeMD921yseXTeBQou+TzDrFDKSPbdNdiQ67ahzNIBXwVlor
DTRvLQ35GFNfb1jantpJEfGdfOp0l9l+d1hohuxz1Ai79+yGc2TXh9KKNN/2ujcGzwp5L1uX3ESb
RadLuR1sPGwymqStOS1Wejcqohbs0tl2zajvVL9lyo3gcOkHanfpQ9alIHPKp3TiwT7UiRcILui0
oKFfEObmMa0pqZG3/Zg+iipkJ11QXcvnBdrNgB3k2ETT16L6npPPY/Z7JnGhSXjyUeURMc22xF8w
OFHUodZhB1oeFnog8iCc8pdF9BzjxwIGkFCIz4qt5nifFAb3Y6OBAopZ/9CifNH2omEVlea9ky30
xVxhXSqeATzAQz8rkMIXBG20RJzYAqm1SSHgC9k+tAnhUMzclrMI85+ky52xKSD3hoz6Qur8J96h
8dibwtpb9ey7pfNcuLnYQDw4SnDBMtFu07I+zibtyoz0+hn5nSp68cGw6ZcdWVeyfCpwBMWzIaoi
0Ct3uOa16vYGqm3fMXmqw8EquK2Y5fSMwLlM7yQSXFp7gsgPofxUY18VAXALXN7wIsVNptiQSN1B
948uK2mNep+SJj4jcAdt+pJoxknE/Ws8o3il055v3UpoFFkhDUyWTTPa6crquLkzjGsoStfaejRN
lIjldYaVg0IhecgcAjAJwd10CnwIo9LSSOlmhuwM6l49WVikuvmYW+kvRHkbqbSzaXIvu/Hn3BIs
y+Jq2NNHvA/HgV6YK74QXCUHvdJ+OqSXbK0eGyoGni4aXkQWvxHpzgYFv4ZP2hGRRQUeCHVeyvLB
K7qfyJ7pguHFQJJZFrQ7Tcbo+oKF3yYWgOEfl7RfSgMWYSOOGiclxem/hC4CxvLNKfU3fXoeyzrd
xCW7anPUVwLYcoia5hwL9sTD2jkjkyNDeVSoieGlPh5jcnRG3cWFw7AVIATrI9TFKMVcPY1UzGxz
/YUw8uqXZWWXDOAf1tgsZUK9FYTSSm+E8kG7Qqzpx4aOJ4MCjwwvJEEWgadNB9U7ZGCRQMIokob9
KtTLuOCXZdjBlwJYa1k3j0KvqAuXEJCCFm4xrd9ROIw7I72Fv3PyOrJ1GkFNIYqZYqDjZGGQgNCG
8qMrsmOk8MFqlr5tZ+MhR5fJsZrzXdvRkEoZxiclzXW2okSIxSmOCEBFiYOHcizXfgcROAguz0XJ
oMTFxUL9a/tDKdk+T80+mRMBNw4iapxFTzDhmIG2dh94LsmfQ6cxmM6A+AGEUolDJmmDhMMxKAIG
MHSOqHMEI8g8aNujE1ns19qUpyJUKalrJk/XGgtUKFBn4TFZHagP6GnxuNDgt0v7GT2fC1/kir4e
ZXJcEYGQeUdnXV6F0Hlmxg5o06q/R7npoaoqWPttBnlw01SMSshq0R0nKW1nevy34bLsWajgRDa5
s9GBaJBYvOyI/kNrgU4a5Own1a0duNrSwrF5SwbzK4XvEWid+ZpS12IJRxO7RICOwsqvjXm8RGrH
5g137MKBjsxxTXRxxTaN1XVIvNekOi1WfrK6GSHtCnakO0nHFfVEyXrN3XBJVAHJp6JPn9C6yMcB
tG0jnL2tBQ2XqWt0bC3z/mQgN0aEn+9lziI/4Lj0Exx3vosxzaFiZy4g0T3Ew3NhCYZi66Eb0ggn
tVXegaSL7rTJ+jnk/blGR7qXqZUfCvk26cxPbeVYR6eubiVkyiO/ac35fp3HoX5EwO1lfbxvEgvS
HkxUQmn7GzisFIRZlmw7S39JB1eiwu0+45Z5AusMmjmne04nNg9F4Xg8drmxwvJu0Tz6zXVxHxFu
mOTzRlFwnogQx65lz5LxKApTJfE7mM2HhjIGpQOu4wTyQ5J8FJUFctYLu2DWMBJykkvYk3ChCKNB
XNlvVUk6o17IHxmPaoSVCmXcvNdtLXtIcQfNKKP3hoD6M2bVpmON3tHqf0362qWjIW8zWIKto3gS
Q3Sx2AL00pmOjZ4aQIRRSYQDfzKQISwyrjnh5A2HEF2F87BAPzoOMbeVWcS7xZQ0y2PntuCJtJ87
nnk224s8y3HL5XdWXTXnNI/uuxlAoxmTalgXVD9D+VPOzb6jsIoHk+lrONlnpOh3YVnLzdQyA6ZV
gInI6Txfk8xf63ZQ14RBhE59aag6vic1diTbEyxp22nbBrsEZ5NFphludSOByT/hAztPXeHuPB3Q
JHAZVC8iro5lXJ+AtMttZef1xq4N7RhZxteka+opNoGrkdpkwYY40aKpd5piTZs3RqKuuTWRGlVG
ZBWgwghbzdcKoGCtQtGhrW86VvjMMr3YozhKA+GKFGsHfDhBA2KRkPdZKUdmqwyg1r6sik8jE+7t
pE0+ASNjAIDOu41T/egY6GZjp7zSvvlCgW9v5orVmin9sMssJH1GqF3DCBNWOC/ntrSy07r/pqM+
PhlUABfdsmBbaEirsjmrt8Kk4NWyj4aEjoHEn8h70hnCBCnJpq67Rg84w08nQa68pvAt43sMycGn
Vv4Bq8sQiNumd0ZUAPurH8x9iNkplpmREwZB9+8BHTa9cw1IRSLlq0XEyJpLsHD2OOxXoc8vPcks
rOQPwEv8YiB5dw1lWUNDUo/0w8bgs2mBQJGwfr3mlP0OJ1tfsP5fF9PVi+h9rW/LaiGAVf1tZJIs
iuyk6B7yajpFZCqtaP/GWsV4xYdT35hZ9ix1833Ni1kDL5Yx5nwqBmbmz9reeOb0vkLu1y/jSt0Z
Yfibpc8m/GMNdkEK4pthf/c7W3MiEbQa0js3AQVJKoxU5KhE0xtw6jW5qTTmX1NuvKDAsqPupiBw
1BibV66z329mmh7tPMJfpe0HD9gyl9j6rTWSINPTjzUQwbJjNjLODmFLYHve5+JIDgQw+aL7cgsd
hs5qMP57oJgANpxn5c36zodIf1e1fehUclhzUEqSYOxavbHkQOJUAjAWv4ne7z4z58OaHQA/7FGb
HtcXrm8kJ15gfRlQOV+X/UNsWnc54kltDF/XA7lmh3RJ/TWO6a2NltUkC2HNPxhNlDl05YHAQakW
TAOse404pf8ISBvD/sbwSDwhg0YkHGZ+1prD0M/mvrK7343GyPz91wMRC+u31pOlxjDghmFM1H92
3W59l2t6zgiqCt4fpKYhWC+uNVnDzasPN7mPFa4FQmpa6EB+iSosH9PDGoG4hlmuORqt4Z3kUG8X
gwzgNdARR6+fY8XBjb3mIK0xpGHOyC9S/poGsUY5rNfLGg6FIwiBj/W4vs4k3mS9HKveebQiHt5r
pEdPKElcVOcahcn6ghDiMEVutuTPCTEocWOBZpvfTYQ1WOIf1iC8AW7b4/oHCEm/fyBNQLqZP9Yv
1+zB9fpfs0zjbdhrOy2FK0LgSkf4+RpfWomjojU5k8MSusa7ndjnfDa2VU3k15rDwEGhPve1RD2C
ggp0sP0hQQ+4Zj/rhrYTzlLRyc9YY49pu86rSyJE69UvjLYbE0p2HN+BQ3vHOv8hLPWzJUEk5Lpa
bHL/aBga/LdxjQ+TeLM8G34Ccvqwag7oUjCJNPJbWYafxQiJaUZMTwoIIcz3Ao242Zsf4xrvli86
aQ72pSHnd/1geohMgVRnPEe/w33nQzji7HadD5e4CPa9H2uM7Cg0OtreUTg5W5bquoZlrq9ZI55+
r2E9BMlx0hjO8ma+/fFvf/v3f/uc/m/0VWE4gntbdn/7d77+rOqZnMC4/29f/u0m+UTjXf3qf/+z
/3zZn//R356qgv/995esv+g//wU/+B+/OHjv3//0xbbsk36+H77a+eGLZJv+90/nLa6v/P/95h9f
v3/K01x//fXbZzWUGIUevqKkKr/941vHn3/9Zuji9zH4+yFYf/4/vnn7XvDvDlX5c2jfu3/5J1/v
Xf/Xb5pr/cWwbGk5ho42xHCl8+0P9fX3b3l/sUjedW2gRNKRrmF++4PAiT7ml8q/YKUVhk7tYTtS
t4xvfzCN+f0t8y+ea3mAAXThYXbw7G//8eH/dH7+63z9QWbXtWK03v31m+19+6P++2lcP5zjOCZW
CwGIxHHpUDm6zvc/3x9AIPFq4//YYNDzGDsJpXK5p5++Ja4koGMXq2nfTR4wQe/Q1ck2LeRuTKsL
j/Pz6IUHuzgPpXfX6+k9jIE7BhUAhebnuOg2szfejOW9R6wE1B5HRwXrptciYza8MNZX46vT1g8W
fvIwH7ZwKt9qYyHFmylL1n6wWd7LdtkuQ7nrUNMY5XPiDPusjrelZJpQ5PdeAtHDMnZ9/AXx9p/O
3j8O0D8fEPdfDojlcL4kwkqbzo7lyT8fkER2yuztMWKbw7aesVd+WUamInpNjq1uko+yUoOV/TD3
TKh+k94gjWHxGrpbLTVkYNhR8uhkhnecxuqO4NfnyZy111R3mAxXdLllbmxmracXOaSI05zeZIo5
LudZx+EYTvkBwStaLLtpH4xsF8U5RWtcXSwEycU8Hl3DuObpoM5mQrmDies0zR4Gc9hLLdKR27KC
u2Sf8n4bx4xLQzHi8uksusFI+THK0fOp6J4CA4b4lI/Ntk5pt3iOjIOZKMNN1neo/sYyPetggn1E
WcZDIZIEAIfm3TQwnm+skjW9FvEt7+XSsbiBoOi9U6NbCw2CNgnaBrnjYre3chLjkTFHjBB3bHYI
Dtmo5BGCZTKJ46RzL/gl6m3rJdke6IJxN45E+kzamyVC472a+x/RD690nLPWQLWx2+P/fLZt7qM/
X/4MsoRpexaXvmGyiv/5bHfwRYs4AgQkEkJISBGr4iTeDGGGugsh724ysEJWtDA7s3qFKEnPAYaq
NwBszlX94FW2fiyrjlavimjDaI8ADb93+dBd486mdu1LtjDtQquKP4DV7G+BGfmz2XmPrtLZmBYe
6s3IhOgSiYeEUnU/zOhIOrPf1nGMdmqhiwMLdY2dLHYk4GR7W6+coF9oG4iVmPQ/HxHT/dcjIh0E
wSwL63/WleefF4SYvRO9/SQGdhRxd6qoQ3rbRXvN6XZMegDMeYm3zqD7S9IZcLM8+9PSZXLb+GqX
knO3rwZAaFpJylw9E4swOeh5HbN7IdcCOJtt3IZF+53QtRDza+EdlfvpotBkzsSVLNo6+F8+kLMu
2H8+yVjAPKw57Ap0KRFM/fkjlV3loTCKgB4DoMF89NhnZGYmSXMnuAz3izTHs7FUWu3//iO2IOJh
5DQhiAjtc5G6+QlEhM/S3Z+0acLUArfUj0ut26a5U+5MYz6K1uQ89nd6z9w3WiUHri5Bcnv3tmZW
hzzSD2DJqoCmgjQjRoYUFXFed1i/x4c0/IWsXyNFNH/Sl5GJUH9MW6aGdYWIpNMf+hFUAypP9O1l
00Vgkb6HcxNvCDaioYaQtK6TYd+o1N20Ub5Q+pMhkaZMqEnLjhaXjYF8RCIbY3KAO0vn5TFO1feW
tgL1T/g0ip914fi90f0ICZOIh/niJiHrRA69RN4MKsVJmU7fu6/F0ehtNZj0pcPUoceaWujLJi0U
mQ7qw4KYlpXRhaPHaHFh1FmP8UdEnMmmk1oUwHy7nfTxI+4qJFltuqlK575TXXYJo/46xOGNm9jG
gfl9SDAA+jvNftebaDtB/T3S0H5dSL/YNIJ8+X5CvJgWdXpl2jqn04+G5sxHmGp4jTLro23SX2Ml
ieT0aESg+WuWO1Dwy4lpcDBLa7zLuubObvT3EPp3WTE3RYIGdQsBER2UKSEvCEi9U1k3wsNyq1vT
Uz2iRI3z7q1OsXTA4GCsjLQJA1ES2P2HA7DhWMBY8NuRBCKcTCnUbNfol63dJo82qrmRW/yslrYJ
BrPC7133DO/oFm9HiFeXRu/CnRsDqLQwc5sL/pmcRfucme0Zs9l738WPZbi0J+SW1hUwQb8bJ/0m
Tud7PaLDBtHihOIzGM34vgnVsplM7Uc3Gg/oZ6BPWXbQd7SRbK14mAV6iVC/K+J7fWL74PXlrdtM
V9x8VLvIVPmcTX6cB/wr2VGVTrTlb7E6TRMxgo5y0HFuKz0ioxFTUp+QruLqzXZKcZEydKJbLjR5
RkVQ7IYRCWO70CCY+z4NRpHcN1JK3xmAVxCA8j3t85+lJbqgjxzjGPbNr7CIsPATelAfqzb84dC6
prPzo64JkSxlchKm2jNMKbbgzfWAZHM6jEQAtijm5zlFeZT26AFhMftgekljYTgYxKII0LD60ySj
XUHzbfCyj3nUdq1F/2jpvfcJGw5W03O4UleIBDcInbhgDdrabMPwRVb6oZQlXuyKBxwezyXWiWxD
tm+UO1hYFXLW2Ltx1oXSyT+R2LT0MPOUvyFEvcO3rDqMAonBMHBiPO832SD3rldvrK660ES8B3FJ
D8LrriYkIEODOSUgpYyy6vbzpOdglzj1oN1ONHZ8LqC1p98+NkYHp742tmODrSqDSw8bcDbpfA45
xl8efz+TiZSGZjB+jGUmsOEWWFLTF1m2V0OZLrpcGr1ZlcmgBa0m1HeUWy4kp/mtDef7rJLf6yK+
c+V4GzPSQSBVv7L1e59ozOSN13JX63KXdsBysTu05SpWAE93SDwtDKwCA7bHLEwL7eOAj2mvZxHm
5Si6kVRiu7BOdlWDbXZwzGYn3YqLH1KdHaaPmZWQJqmZNBuyY2P1xBUs+vfexKme9dbVLhnsFYO+
tYuV9cJk1gCMJC2MVkIW1U0y6x5nLRqutodVMbfCUw2KjeSVsNjpNVlrJpUWgFsXJ4PV6QdvzSVx
Q8FQIbppBL3/ciBfBBrY25zvhd2/MBoHHpsOP8mtfHBM4pOUHr0ZBAYUlq72gzPRFJeGj14JQYeD
p1WrYd1S3VHD4X2eGSig+pZn0zbZ9y1JANHYd6dVdl8LxIAaVlHlwp5r5u1iJ/fY4X72gi5YU6Ch
DrwIgxGWyk2oGFam4Ab8ruNEL1N7Cq1UbUNc8FQd+k2YiKNV0nse27oMBgTCntvuM6f6zBus9YAw
KTEX/TGb+qs2QG/Fp8EId6xo/VZM8tIUbXKInc30jA1CzjbgrT/rChiF5dq+MTcKe5d8j1D0mpX3
sWAD82PNgLwFT3BLW3IkBq57yjEgEtdivxE3upGW+Nnhtsz08JJ64wOjO2djCIN7FXoZdKvk3kEH
6xOdcYTJtAtzw7rRsrey6hlgUL9uEdIlgcI07jNF2zSIjsPoRlszyRzd/qUNE5KQPBgNEh8WlttF
997dKfQBytzkuvjI1IiQ3jGPY8IrTBbayKHB1aoM1UjnBs4wvrbM7KPIZJoW30dVfxAy3ncOwOyM
DIdJXBCY4ygGbEOR3JL+gCrYtvKnkd5poalfluyeUlFdRkcbuBfUXS5GHgg2oSMSt+lg6teR+GC6
HxvMcBdhDu8tKlLVwVtKEMzNvpqCjtuSUQkuzykTsCD6gRO9QjDn+sieCP/S9waSl4836THvRxZF
Mf5MiypFqEKYSwGbF4SlPxo6SIvm/1F3ZsuNI9mW/SKUweEYHK+cZ4nUHC+wkCKEeZ7x9b3A7O7K
zFu3qu9jW1nRkoNCFAk4/Jyz99rekpE1hJKczhv2BRX2XDjxo0UhGiqJSd20GQqiESqWtldiuIl/
MYuYjXJP9bhDrvbplNGzSHHcoShe4hEi2SfeaY795n27E6jJsSE+ZFIojVw9+9YJVh7zyaN2kAGS
IxRhEP6GpECGZVgY8HOwwSJuDhXnE0wn/8bor1812cZ2bPZlNF4AgOQM+7YlhdKmqytrJePq7Ppf
0k0+hobMvdQlj6XSzQY7F/QzTK8IXYtvO4t+Uoaj/lNoViFJGqQzuSDekVfqWHD97FariKkqb8EZ
vxDzFJoL5YDOdIegnWwr+jyETMTdU5ziUDBH7+zowVuJt3eBzi2qEPc3DEj6Qn+M85EdBMZZmSOH
tTquwAaXAbJGEd7GhEPrbgTjon1Dl/LqlAKDHyJPopgOqOmaRZPq3aMgikUfPXqWOpdO07XRsNf2
j0ZxT3UgTPRwetbHgqQbKgEMw2+DhiyjM91jg7gFT8BB0y/4AYg/Y1PlZKyXbVQykdYI/LVMQSJ6
t+cydCNc7DchwLMFot31uMIWZnUcDMjUIFOiZYWsAZFQ/5NkkmTpGOK5jCugxUy9awttEA1Bxgv6
i95roI2z9i1AQIhyhfBkzTEexgTFfsW7BIPjSf+G86rCT4OK18tvivGRIJHVjj2kPS6bm8ZFYEBR
tfeKbBeH46cLjNvF4rJtE7K2LMM5G/X0NKLVwLRImz8r4X9ZDkAMh6WlUlxVSq1gdNl/zFmMdm58
17a+F4qqqk8rQeTLl1SV2kVNz/E3DBtLj24Z82XEGkwApmBakn21NHSIADWhJJWDfBkvi4rRSAiV
+muyhs+NGT5PKS33ybjVkfWYN7XcRibeCeaUq0oYTE99qkLbOEOdT9jRQez2J4Qi2ME87LQlx6I1
zXVQtobEf5RZQN0BUaCpmx/KrzdTTRBMV6AIk6H8TA3TX1QJSrA8zn4Uzpp59jIKp25jdUyyR93+
aenMQpRj7qSJcNVOZlAUDv9eO6Va94aZhS8UfS6m/uEpbryjNwUrQIrLUJTQG5IXLa9/US69lD6o
AkSwRBcAE9iWVfoWBwH7T+aIOcDNxuFiZ5TGYwGgr8/NgisPEiyB2WdlpliN26G5aGr4NAr+cCzZ
7KDD6veyUh2m1dD5EeJbTQTW2vJ3V1u7LMKsrhFoxpePprGqq0er1r5hf/2YguggMB36ffbeTnjm
Dbuk+h8XsSjfYzP+ViOld4VtqGHfFNZc/Bov/O25xWtC2cfZjmRiCn6lfkJVXKzRdnP9xUQbOTuV
Be9kBx/MKDD5TNJN3DRfcUVIoJbSPGdKj+0dPWzblkvLnLZxtCtaIP+NG8Ie69RP6cCvzcKHDBYO
Pa6nPPrhI4FYpu0IWlMcTOKezfCH08ofk9tubbf9ZQfiR9147yFz2TzRNqlCpowNeqjNn4mT/R74
E9OyQuxreusUYfPO1e1DVlrDMh7DZdsRxdgBMdnWHtpAZtNXVZgITZzpEgcGmUhWYy6l2xxHRUJU
k3b+RgSIHuP0UCuAIJ4TnPVZbCLLCrVrvRfsVRYF3egk84jTVK/s1pylH8AvLnwIDj0/jIHzc4jz
tYjJpBqwLMFdKBl6GxfUGYhGQKTe15OeEnhJPB/qQiA4jDIDSzREyTK4xt8CtJOvv8vatYvRaeHR
2DEjKioB+9eXEBOGggBL9IXflH8/SbBFb0D5Vwr8OXAvLyhsNrQqg2U6xo+x1gcrtHRsLqMNw2yJ
XwgfhgalxmCXaRjjs5Vq9qqM++/cGV7bNHij7j51gvwuX+g3idOgsY18E2NDUHEOhdDaqtQKqYb6
A8Y4hHU53D+E82vTGk027CXdr0iQ6M2evywH+Hoa4r0WyJTl+Wql2Z9piI1adPk7BjwMnVm3Bqyr
wxsLjBUWjFWE+SrT+5/3D71zqlOk1WxK4ocCW/PKApuwrBL7KzTt15aJOqBm/jAqsxWLxTFy2hHV
AIsn0aiH3C42uYEVK8chAWHqYiDHwyI5VyHhFdXpcwP+bYVJZq8a84mA5RAJQ3DMM/YOacFZgOPo
Jay5zvvykrYDjQ3jAOuioshDhyjS6Hmy7UfXiB88Q3vRHU66LBwpx6ONNxIUUHdoBXo8za54RTl6
S8nnrXOCTOEV7uoyArszPtDE/sQZhIFyujmqfvDJoVN8BVbrHdO06TeYIhSiRiqN8tyIp3jMvaX0
BDMzczdFClGbTsVGmiLEai27IvJnsR9gfcfxNXtyShuAbE/rczbeM8Ocf1/HYTTF3o1JySdam13h
E4Lk4wxIKPJwt3x3RpQRGIsnBj7HG2qtZA5ME8sy+1VXkjWmqHIsZEwDKaZTFVPL/UI3w3XZS/dd
kXUHVtpTGk2fXQL1gMvSU24JqJ92eiXk97UtkZMLJL1S2E+GY30KE6f09AXVueca72lLko+/NcKO
WmZEC+B5X1EcfBj99Bz1Q75LLS4X0bRsU/ICPO8ljvDhZEjuhXrBVHlJ0p+QASA/q+C79AmoxZGb
B/EeSvECinvKjsZ8g5b97g0vdpr2YE+SKwlL7HkafUNEq55am75uToOyD3EPJ0eQ1bTUf+dG8R0Q
DURF2J/oYH9wwUcIG5kO5y36kQyZOZCDrT1i0khyHkYydEIQuc5nAGRA6gzSH+93Z8Vq0fTlUxP1
1yg1nuQAD7etB2NtWBumVIwzyW3FUYnjjEtt6dTXcaK1Os6qHOi1YSY/c5gpfa2fKrN7FYbx5Smd
ZT8j/+Xt/qu1ZDjgJ8BHB/cE0M1HXJH5FbAfGD67THAioxOI/O4xF7a18trxtVGQlEv2uG3SvTcN
GCXmieupqXcRJPJG4nnLg3E3jMA6Jdp2P0kxrBAI1/YmekTnN6mOsJgIDAoQMq6CEWmIMt4jR/+o
GvUpO7U1a8Gi2aEu7r/pl4eLlm4JDRLF58XctW/kZSQIbZkm5JkaKachurCr+zHmYbuMjbJaZhVt
7yy36YqC1kA3vPIyQAyjVX8MTn7yIzYGxXiSMauzJHtpgeqxWOk+0Tjiaq4TRc/IY7LVNVhMRkDy
G7sWG7SlI6W1Xq8tH7eFzCn0Zsct5AynR0Nd1FhlJhhjVYgNikJu447ZflRy05l4Ag3viKPeZ88x
XlQj3V2kj48eyJIWu2zhizfCGk62N/w0i8ZdGcp8STBdlLGxrTO0aFh/thURDBhYsDXMkcWjjxLt
h044xM7UDUBk7LyEo23cXNN3pZ0uqTNMCg0XMLjDxEma4WtYcwRXBAWt2wQpChwssocmIt4yUzxS
v8nDVGXiRPjzVh+UeW0d2wXahqvVQUxQWa322ieCUmNynlgOsRL6efs8eeIxFuNP1Sh1glzW3FKk
5sPwXSTuHKg2jZyUjwlKl3XmxVwH6iDYda6kqTOI6C038b0GmYt/pBUR2QL8uR757is6Ne1OEjmy
sxVMrJ7gKhJZWu3XhBJpEeQB3TidvvkigOzy6EdbLaYeZ8PPPqSU5XMJdWWlmkDfZqosn8ny1XZu
UKwd0u6XjSy1n1x34YIggIDEsBLEEO2dxPGPqJ7nFfJc4XfBYuCON2zy9qlT0RN+24RpU2pZpFEz
ZaRtYlmnyGbT4RTpxfdIN5vjFT2D1HqEL9EyUs24630RHcaqhUroAjugSKfD0Og3OgxqM7CWEVCa
uKduHOlnJn3wgjQQmM4UypOctdHBQxkxvelF71Li9dO17MS4S90WIWccadeE1GzE2ob9y+N6o41/
vFKgr3oU080PhnRPnwqsL0CO11DpDywt6ZeutJ0+lB4xOyMtGkf4W7KxbnGgJ0fSCVnOAUQs75x9
IGTuoaZXTqslOYv55v5fQYkEiRrQpuRjdEeGVK90Gq9A5vDdCljmuoRAV6c3ifr/Qk5w8nC/ISwl
pSRvj0SOprtOM9APp724Fc1UHes6+g79HHqs1D5a38pO3dCxrk1Rva9kyEHF+ngWgXi637vfjFbw
4Hb+t+xpJE98kpwnbXmks8CwTdfFovTnm7p4qnwV73SE28/ZGP80+oIYKaFN+wjfAX74xLsm7Rig
P5wPbf4Wz7LyJ3qQjKtIRV/DM4nOaswT8Iyuj0UHIHnb9KwLusJZkJAdueijKSJJr+LsmSmqVUx8
sgYXao5/6w6xf7O1bW48VVAULmTr6OsyxoQW+GzS2M1VK9U7w1ozQwjrRvqoKSqkSddu+UTSYZaS
R53kefLuRPavsArGjamx45wsDqO6RIkmnEXoTfWt1Cp5dCrjB7OXJbMLVNsDKYlqFozq6OjxyMHx
MoZop8YRea8j8zVBUe7JCyvSZmhy3xHOhIq4+9i12F7B9qEjRcJKVgYYIJaOasrTCFihLxAqZbln
rNBGM5gYxE3DlR8uVTo2eIlz5ggsmQ32HsDt6VJATd/C6KN3XNKIHqz6kWPTWyX43EwBWdsFT3bB
iufm+nuhfPsAQN06tI4LID0NXJylrJeU1WpXlSNWsdE/MtNX28EqngVqNHC7yD7dergYs2fY9zXk
So5Bfg4mxIgElV3fe8YuwkY7oUneTUDxL0S6fcMwJnx9IKIVP8UM0J8Rtf6QX6y0/A74xpAdOt2W
5ilbvKgcEdqFJ70g1Qlv8b6XMAAsaFxejOEgybSUNM3EJEMh3xRlLG6+9Xg/5cphaM8lPD0KSjro
NlfKA6sUCedptg4ZY2DsSW5s/8ttULbT0Qnw34U9oc8YQ4cziVZb/JrjLleme/CzgT5YryEVNADM
DYwuRzqYoAzbg2oM74Nm1sENqUkxMDnrMQNP4dUQpunbdBfiql7x8mvP+Dt+81nnx6nPXxsbrIM5
TM6j5Eqyl4qrfjGcoMHon27SfkxOlV+I1ExXgmBD5DBSO9QAFTlK6IErksZPEPQ90vSS8RhQzrTQ
h+jCptpuDKP4er+JrfQLkbkzwZ8JpIyQNXIKwJRFQ+9WJxIZ1v4AcxUXOdetwTpAoDTLoSOuTH2k
/dRsaaDjHzOY8GsPUUWblhTpk+X18lRHBi5kpYJdVDEl6WTsbPu6EI+BjrtuqC6cFSzqmG7PhgvZ
u0hdkw0oSy7JEg9TgfnDDWX7yNHhst8r6eCZNhU9yP2HWuJGA32PFECYx1ALSWDGqtZPRDtbRKrh
2PAOutDWnWGO13Ckn2teeiMNv+0H26yzPZwPsaZcI1PB8g8lYEiyUvBfUH9tbSGeA3Mi4Dpmp+mh
icasFwC+MgqxZV5DvQjXHR+Z+G5F+VXQNNqYsu9I9w3tQ1SZT4YLyS81bnqJSYc6n4A77czg4SHO
K/TVRIsFUUHEVBxMm3zPANfeunmEU7tWGcHphTyY/L42YQJqcrhtnJmvbobGpqzd8EaGGMpqySko
xUkqi/YH4SnIfCXweBPMRGwXiEoIpO41mMAy5yQCfur4tHecymKlqkN4CwlZerZ45LyrmE7B6RwC
CW+8Dn/k9CtASUZo9KL60bPSaoEw1lxFfXMTXnxtp+RwaDj8V30kXpOxTyFAs8D4zpMt5UMFdm0O
vS4X0JYARMvVkBKwYjQ0k0wGUPz+aF+W5w5Nfc+52c9IvqYtDqnWbqMkPuASCdZSZ4zcheN1ymC8
Fe46qp2Ura6zqDv92Ottww4XtLafU79JWsOl9TsxaFYHINMMPzkZqDVOFMqvtga4q8o72m4YX06o
8hjxmn1xG9L0RzLYq7gK3N91FT2bke++uZU+rlpvYOjtzQFm7VDt/Bo6ct90MHFtsi4SWsWRD6so
7TIcuma068y+OtVIyTe1FEvAIJi1WzI+7XZWbJJeI5Im3jVaaiB6N9O3Pmg1/H+AY4CUWQ8o1y9p
EZu/hwIJP923PI+95ywZ5Mx4dZcRwcfMGev6bJp+wkQIcIE+Ms1zw/eJDATfUTOyKz76IvsuIrQL
YWHrwHCItW274jd/7tsUC/OVBI1bwZGCYnuazpbp0TqlbyQK19gKQ/ceHUm4nCf7gVb0BAyVDk0m
WU+GBMyrV5u7kCydvdvH9AzKpr82zKAbfLqXgADYc69pJy8dp7ONoWICA2pWwJLQYBHjVEAx4Ntf
17CHmslxVloLKDgs65t0XGOhqw5VZ8YqV0f4R2xajuxh1RdhQb/jpGGXiYp8wem8Tw3f2hIz3K3J
ksXfxHWtSylUgBiZB7A9+4Qyg36bdrVTjOEQeooSVCeLN3mtREWsvAK23SjdFzX0D53bbKvKaXcg
7LwVNo1i4ZDK7TeAZ3NSAJcaxYWoBpKhsYOsdcKlFmlshvtxpFctWhficrPWDcl2ShK05iXMo9tE
LBwMCIKBrkV3cxcX09Z10i9bzzZVMuz1KX9Sdv1zrUW5R0mEe1cbWWzaadg5BiV1DbKI8zfFcMEq
TF/QTzegl9hZFEWywdjhH7tR4T9kf8VJFGLrBqFnVnV0dSrFwtuxQTKH7EbWVbesgq7BQr/gFNRX
RlWjLu7fDHyqK0jLYjsFEv867R26/x89fekdsSPpKix8SFfyag/YgQqsjEtVVBb95ZAgFBoBDcOQ
UjjpcpAuSxvKKdvbTlGvH9pZJAyx+dwOSbaJyEBVQ7QVnRvsmPesq2nCW59i5LNQdJc+yU6lXn0T
JpDtaGH/MByjPgYQdhfoB9jZV+WTbeLAJS2Hq/W6RSn3Ci1lb7GfWQQ+Pf2+oDD2aUdywUZUrvcv
KCsvqYNe1UmBn6Viw4pc3DLZ5susZWCnyta4pfq46WD6b8NBU6usdt+1Lh6fnCDamxApTzU9k/28
D+5/CTc/lHE677KXfjFmOGlgZ+V4G6uUVgNG3Q14UDREQfQw0o5blG5eQ4RR4Kt6/DhR6GFozlAG
KeCMTgiHv51K/rVdUWZfeOifIl1/MGkUqw6AcWpnzK9UdrC7ugEWp767MmReEMkD0HOKHWzmBuZY
HxLyymAdzyHULvHjjVA4mehCzDoE6fD6TRCSvyxMA+BQQeoO+NKQT4uXCZcRshGzDBXwND7ybtwy
N4GugF2VGdViwm2LO19j1jXnceQJakesxe3OolhcEkODgS8Jr3XOjLMuWgK6rKHE6G5lnMbWjwhb
65zSs6J16BFVlr1qeoN8h340zZtFXlN/xrq+NxmtAZfXNl49ARjrnW+C0hnE69alnyiUaRZ4dL4b
cgNl2pFzQePOdLxm5YSPuqJt3dGMkF724tedRE0YsqzieUhF+UxnnVa5kf6q2dBEDQLGfqyvDtkU
dKDpXTXSsFcOdFOPRsXaQV28yA02x5FNWLfX7XIC0mjk0OJw1dzj85ke6LhHFMu/Myc2mRrA0sDP
u1VsdsyJcyQYL2PAmavcTZNrBEExtuo9YI4QMQYUBB1n9Gqe/8alAdOeUNEu8VdljgIvGn6k8VmG
1UfhlbhbZScXpSQ7b7YcYNisoIvRw4SCCQQWoLAQ7oCUwzqmOl4UdgcwhoFEMv4k0oFNgRhaPI1p
+zwMuA/dofywAPQuIny/PSmJCy2S9a4Ku2k7tG5Pthw8jzwKdtKl6+pTPiWiCF7wW67oqqhjbxAO
2qbFL4WmkmZek+/4/N4r1XBFG56BRcRLkeJVKy284F4YnIMwN0GRmPBOCPYggY04YDicyCNMdAGW
tmVTVy3nopWMKA5SS/Tj2TYUrKisv9o4D/SgP+dgSkh825cdyqxU1GsP3nGil3sOMCYjnrt07LkT
BUBL5Bg2lP+khQ31doNzo/VwtSsP4ULyYXaM0GblOrnyv1S2a5INUZPDQ2f+cqFN9Q2TnjhWb6X3
ZiSw7EgegAikedcxhkhc4wvQosBZNpV7chjsL/GkYTHUB4INxCOzzWidJYhBiU/cZ7V8gn9uPobz
F0IeirGKBdBOTYmP1qpHDmDzI859MkMihiBsBr91y9+w+9iDAGbzVEfI2VocO0hoEcu7eDy5aqxs
yyJCz7r6LeI21k/FBFXKRWDzsbKVZ8QxdAuWnUNnTYgB6ElAuLlJfUCCEkMvwQXf+vIxLMjVtB2f
fkk0j+8MxPd0mLjAEwBy5ADZR0DhoT90e71U2MwJtQ3rfd0y17Qqp7yAWakY2djdzaWdSafdW3Uq
4HrVsg2cjcVO0X4mNTJOgJNzmM4HUwy1lHbzgtyWLn9a7rF0vZep+eyoGTcqv3QagBrl3ZrR2hmR
5u9Qeux5YupRun7MsGDylQ6aQSu7SPeWuGnCSqS/ExS5UZEcEQY2zbqOSjS5FcYeoctNgcANSc4C
V9ul1uqefQIQUsyq2wBLduZ3N0yam55MtrEO0kXkvI+5/1VOfDzQIKFu+z/6VhhrZ0ySo/uoI0az
ctt4H5QWrXonKVFeARwRmnTOoV4fytryl/yT9UaPW2aWWQHVi3lobcebOIjoi0gQApTPJ5xaL3Wf
D2wvdbrdCfPnuP5Z2JH+UDp4wSo10D2PG0qSyUOkUaS/VKG713pW53E6omemGYRE09vqUvtqdbbn
tuNqG8PQEezVArGzEDiUjBvBMXQ1zJxGCiScE1QFyIMlF4tID+JlE039OYi1h67yrP0Ytuxuu5Q2
J1JnAQRqrSG+WRRzTL3f0vIKIL1lrtzdY7ksrD1WAiWS2QRvy0RNF+oanxEMxggCxUNRNb9zUX7E
UlxiAz2LPphrIFf1o1abX2KEzwp6j8L6A4jP8MwE3aO+2iosvKtpLOsVUSgkNdbAc10Gk4es1wHJ
iPKJEid8bDPjvbYxc8mOoKUujJ2HyY1vQPfLhyQ8tAzGlnpq57Cga0B/uoUIrGg+86Catnnvvo0O
brXCKKZNbwxUm2iRJr0h8R2+0wpONRZq+RkGzMh8rSJ0g4nzoWvzY1hkMAtH9z3m/NkgwX4KDVJX
Z3vfhlFur9ShoOK1IL+8oeaCq55v/73yV/wXKb8phUnhq3MddA1d/5u4284HO2FLxT4snzkkMOcB
ymFWVRPhgeYqdUe5A4fG1kBj9NIO+raPh92QUGT6UazWcLvyzeiO73T7xUkwCHWJyVuIEsH3/a3+
j3wz/9oR82dDzP+jtWb7O5+9KfX/D+aa2Y+Cwei/Mdecf/766f+sv35Wf7HXzD/0h73G0v9hEn/p
UjmYBOr8H2uNKf+BgM5wsdTYnMv4Z/6vs0YT4h+uRZvYtbHcuI47/2P/21qjGdY/IKDpusthowvT
NtX/xFvzt+NPGfg3TcGBB+fX4JfZf9Od951wq4aoasKgelBA8E7iUxWZi8RQv6egAZTaEvLTei6q
6nC5Jxlh0aYT27jarZfDUL6bQ/lYtUz6jCr+tIfPP32WbDVnr9afrS7ir7r4+f0RLoiKTPE5uRYW
iL/q4qUX5TUFb7zs0W/i5sWZINx6YxRwlPNRYq9DzFToycU2sbU1k2Li+OYwYctJi8pFs1IFkTdh
xGn879+Z9dcz9493hjTJ4X/ubE36mwkB86vuW4MTcx5KpIkjDdWp1Y+BpFCGxLMDiY+ddJrKZSe6
Z2Zdw8bAKb5SpYljJaqDne67IXuCaVUTZ7MwSfFewmF5TmPjNUzkolPl7zITL8BPGYsK8+o3xpX4
T6QVRD+gzMuOPtuCtdcjR9RN1LzibLktMSlWyPamkOVSsvvLddTmA1I8UDqfQjBi1UonWsm+wlXs
CbbEOnhEAQoHCM3cgXF3CvINdCO2S6RUb9qeraOuOaeIJDwmqzlSVPiemZc1yBynVzmDLGtj/GO9
+eM0+hdfvcsJUPzT9jV/wOghbQzdFv4Mx/j70kgaVO87EYdmEViSsCrGcY077ca6a08RX2qD8A5A
RsVUxFTr2FCfRAJ3z0SWEfIx2jtR2/SSR/HhekgzZQvUGeG8R7+aPmX7JAsw9QxK+XOpdFyyNc9F
dh0qmBZS2TjxgUpvpc6w3sUjcBAuscJxze5FlcysbIviQ/M1NkXYKwAxaJsWQcSlnbI9feBsIxN/
7etYsCs1nlvZIV7zoE+yC5j2KsuO8dQBQnJ8udRJe8KrNr4FpjFsHAKglUwraAHWeCGw7th33XPI
oGDXg8HfAOm64LDq5JwNZMyj7gmdgjOS5Qiy4cKmlDk1TcNtlHEgGjCzIHMA0nZCgpWIXZYrQEcR
cm6tPdp+fRpSeulRkF8zw34k4QwCU1DSxhuTT+y6Jn+jwvYEDhiQg7ZVpv2eBTNt3RkP0ugIMux6
/2Sa2UM2JcPjvz/HjH91CNCkIbiOI1oKZ37+T86/eW9YKlpW6NT8ZG1RpqHZFxdmklWWCPK0gC5o
qAdTTaDxEC9+rAEhLa94W0nKqkj+iqp0Pbjw8bC1GeC9JHVsb82NCZMgsHxfq46kOy37Dwfv3yxK
94NXKJYrCwa5mM2Lf33nWd2wtZQiQdHWnJDq2vvMze2tZtBGsbDG6+SF0w108r3QaZBHKKmWWewe
58EUoCr0vcSi0QlrN+H8FLGDwToyWOY6TEtlyS4xnhFpFrrLNgSnZw40hRwsCE7snuMEEkgV05r4
99+HmFfbv56SgNMdxTBcp8Vqynm1/tP3ASlwYGjO0UTGqAzJRKqmuKN5nLtLs+2RkXanUMdAn19G
hqFaOwd7wP/HnHIwTQQL0jD+wwVCzheov76luQKYval0yBWbnL++JancsjSKIl3ayO8gsZrDqp8m
tarQBbpqOnVehD9R+0XsgL0eUBz1bQR/uDBPQwCGAe078m6dRoAe9YdyYgaJF6rZANM5TobZ0x8w
1cYjpKVOrWwbBXSqJbp7RGXjpQmKZz6PGehL/CW5Nv/p8/6r0Y2jyDTYumL/0zHgupb+t6OIzvNQ
TZ7L1Vk4qB7D8jm2VnXS0dcDf4vfhzG2HTX8H0E6JNZlOiCLsarxKzBhp8Us5ku/evK10F4zUOCf
KYb1vz8mDGUYf/sKFDY8roSKtyqkpZy/HRW+3mOi8CmpbfSpsCj95JxbrYVu02tpUsbOwQEVeQhj
IDoqKX5qqA3W98cJHQPRQ+jma5OzqE1axsSF3uRTXTvBsXVyhPtx8ahiQyPmCnVhjd3yI8V+tShq
p7j4oWHe6oJyan7c88naaH172EkcFR8q+910JvKjOGKtYuaxSnCiLqGaAwkZ02FNG4VuYunXL4op
7qYJwab6810bo9nWhDGzGoapekG5QhqghS/2/qxe6N3BC2YFuMiLK0Zz+G2l9WgPGlQA176l4Mhv
hVKQrECdIELjsSoa7Nvc3xiy2r/eX1FNPsY+nVCy+5P3GzfMHlOSiNDFkDrrV0j7TGIqLkyYZra4
v+39LDlO8737Q/cn73eTASMsBbaBz3P64ST0DUze/TpPetPbWPM0uvQM90STCyBcykoa9Z4EJTiB
tb3/p27Xj5VHwWlaZP3CppIvAiHzNumQMYrONv50dxo8JBuVzt6lIQAQEnK7twrq79glM1Cl3UuF
LudYo/LvyRJa1NPkfHCtZX+ZSDpwnjudmcpso1jv3+ORjmqJMN+u8eq2YShOTGT9bSsRNOZTbT9O
Zboj26ve+ChhNn3Eyo2wpIqOzeBGc8n0FXikzhkT+jlm64S6Z41EFGlND2yY2nXaaNGamJZgnRLl
jTK9CGmvzs6J6BemPvHqpWZ57Qr/jPJHf+0GIklSD5OcnO+GGSS1yCOUICE/x+nC8pRNRXS1zRxo
YaWV24RVj76Xhi+xC/ViHUHQuyZ26OzxWrK1awePJjuZAyS29E9DblgnJiHvYjK6p7Et0fFH4t1W
KSEs8z0VCn0bhD7F6fwKPYWwkbB3Z2rGnEG3nu43tHQReA1CMuvmMcPStd0AJH2pO5n1BEgwf+L1
1JawqEwByTyvXghvYxAQV0+BKaoXzat2QZPn1/tzjhndkBUVD/d7QyN/aw6pW/d7+ijXVqXjFDD8
CjVDoJ3vN75mYIcsK+3cVFzoWgSS0RgiVFEukeJcjHih5dKSydKIQI/51f/8YXd+Fhorh1/90w5c
calzPp6wjk6dIfh4BN5TzFHTRgsN+ZJOEPsd8tq8An7x6FjMWqwmYx4MU/nS6G8BEtPz/ZEqn34U
ucuEPHCcC/aiEiB7QiRY5c3XJKKLoEvnN6Rexqaa3AuG8y5YU/vbBy63Fz2w2j/drYe2frjfaOOx
6kyQalNq/nHTMe2GRshXNRTkjxYjlhpMSzzthZNJyJfF4mSLYtdUfkCgSqSpdS2IW1WQmJnw0NSK
ZDAcbDKl4Cj3xl6vJd2u+12LIaM31Nf7a32CEy4gvRlrzz8Z6cbVdyz/aLpYclJo+oxOXtrYsS4i
r9+6mk+snu9J7t2fI8fcvj9Xz6+8P9fq7R/P/Yufm5/zEB4vjSAwtpooxmtggB8NBTLC+937TRnz
ZTRVNm0ioqiv98eMLmRUQazz7p+POS6FmltoTzo4xo3LqXor4jEAb+ad7vfuNwQf+DjaonRbDiBA
zA4SWoXG5QrY6pLowXS632ME0F/LomKKD8hGlX4ULtPMwBk3gNgihwycwMmdP7o+6fsr+RXaQ8le
+X7P1gz/zHzy5Hf28GBgqW4E6mHSepBT9t0ne07nYYhw+JFk5O7bVicuXFTxteQ3VJbONFVv2w2I
xQDiaZQ+JJEwoVcnWrYPSnx4YZs+SCbHp5YMyTSZmG2ScXSUrTXts5FDGj3HJpAl/olJNY+yw9+W
zv/lH7OuLh7/+ehEzYAMMwS1Pr/o/oSWNRq0O/fp/iP/fNyS+gt5X+bh/vj9pZaAm9liy1tOYUtD
qwqrg8J19JSH4XlgMn253xsV1p4yhgIlTNd5SgDhnnSv/M6hf6JJmOQaAi8Wi8pQT3UyhKvAMYwt
ZQKRq5Y6j1oqN3UQw8OI1Pgicr491ynT/8XeeS03jmxd+okwgQQS7pbek5IoVzeIVhl4l/B4+vnA
7jNtzsw58d9PVAQCAFWiSILIzL3X+tbapxX16kWFsc0KC93rfIihOcMihgB1mH8YPfuujiJtb2Zm
fooiimygiIksLzuHilwF1jSQ8qBYblxb1z1K02+PRtEDFjYKaucW07jSlZfHKZ2Ys7U5dcMKhxdi
gri39ibPem/0nMjhxCQOxQv7u+x96udDSFTM/GgRuNaTTxfs8WDWslo3ihLx0WRdH6cev20oJlwK
aFMmuGcgP5QdnqTfh6dp3iOo+MjNZTqnRbiLyM25qsxTL0ZqYOPMMCZXVVm/NMqSqIuhas5Hj59w
jYwoY5aHu47f8WLNQwM4+I/HTzxODeHwwyZs5PQ4hW3f2EG0LiHq8vMliZV+xl9bD9aT3Y4m0e3Y
x3CiA4Zr3c3j6LFJgMJvU4Q9S4fq/PPjnNZmXPZh1u3+PGca+TK20vhWFSlLp8rz15FiCkzBwl0F
YV7dW3sepzrEnvORR/PzbhmrOGIMepyhcQoRMEi3ektg67KreNFJh6Je1vTVVCLcfREK/aUsp5bu
Ds063jTxgtFBvOCM01nEmF7fHyJb9afMDfmc4I4SuAKgYlE3Q3QxRlWenQD1eR5dHmcQywXH0mz2
VmU4T2pQB2IFGQzmI6uZjFtUvz0OWl/blqHQzq7vl+dWagfAT5SXs4zkMMseh22AtHWZWKjbwuog
B0t+pjRGo0oNB/T9EaJDf9HplnXGMGGdRW1CmGfytdb7zjob8+axp7hDnxr+p4+nHZIV37gaI9o7
3RkXTcSH4+E4wpozLAXeplMyZPWTRGfEO9cEe5vXjjjo/xxbMVVfYpzLpRvlziEWIcRbOiLvGne5
TeAFOCW9IXhXJZou18uNQ8N3BvwrMYZELABsQhB/yPpae5Fm5W+jeUZiE4b8olvheCu1elMJifDT
Buviy5kPURTN3WaQfU5xzlCe4Ug09qLyNZevd4xYYBrEui+14QxKZTwPo3z1JNCWpEI0Uzfa8NyQ
UDLge28dZF5kLjgY+FznW5CL54zu0j4PzHjduAkhihnqfP6KSz96CrdRZBiYm9qT6rziiNFKvmuQ
xY3kkGINvo1ZNJI914R76TUbUZNImPLnbx6TVJjFq6KKrwGGxnoxFq275DXay8xD1cP0GzWmNwK8
tmdUjFuVvykDdYRvJdEe2Z29wv9NeHpmmYxWxDDIbJo24UDAUmF72v33j4ysihaML1HSdBvDq5PJ
qx/OT0eVEguRhGvv1uWTaXouYYJ1c4Y+uUArSWcuMLt3W6ftlMMCRsuVhpsKXMNa623zavU/UrAl
31jPkgDSFdGN23J/wFG5pcHXbHRLunvll9aTls75C7baekbD220KC3MQpcZ52EcfUb5yAHcVMc2E
3uHxhlEcmS6Uh7iEhHUnHCt9xiG8ehzhBhB3c4e+HW9EYwPx5xiVECJNzLmnyCSuB8EHIoq805Ys
VOMrDPIz4UFk/pnU/qDjMA1uA3nzhsRcSy2npsaM/VxnwfsUldrazj1AdvZH0Drh15RnJtot3ziK
lgxlP4cPwVyJ6wsvjFxNztQTiUM8tIJCHcwaPlj/DKZedEZdLa5Bbz+VJPq9huN9KChl+SPTsjzW
wu2QMvQujM4oL5mRVyQBOtqx8gsIz9zocEIIm+haAlSLmP7m4GZ34DrWuoXmRSO7e378WmYQK00L
gpf4EMd8xItRuRcsCtPG1szomZzQhppMFFwau3gH5xFePDL6EFI6pAz05u7xJ3tFVqxV2qC66rDR
J4mKDk05SkjyLj67iRdDEFZ0ZpmD7b5uMRHv66Ek6Hu2wwLoj+96HbxbhejXntdYu24U8WZM5z5i
W5ZkTNWUJSBUn0Ki2MnH4fV5mOL39OvxNdlCnl0G78ekZ9QYQexmfLYfk6VkmvRDHg8/PN7/k102
wDlC8SwAQqxVY0zrxyEwlnYT1NWwiqlSj0YfI4pn4pYR1bNLOpp+inUTJrzcerVFlm+FsN+VaXhX
w1LeVUuyeoOJg2CK+fDxgI9TYR949Xec3FazJTuPASnptFWIMGqbpcJapujJuLJMPCqiEJ+9sndl
gSsfj+Bn7hPLrNOJXNgsK04M0QQVzOYHZirxFhSzts6cKHkXdYPousZrX6TFq1FZE/f6QV8nOomM
A85dvvB5DdC6ueh1WL70erEn67M86Kqg5gn16i661CGN9V1v7fhuycJ7qQ4Nkp2jMoNdHOAqq/xp
vrLYFDKc1uFI0mSrpUwUO36J1Du1pCXULtxKk0+mV1lPMGpLrM0Baqb5XCmc8mB4hIDsAyvwD4yP
4ZVI1ugq6qhaTgaDr6l5yZ7S0Hc3zJ19bxw7+O+slMPg56ym6ez6PUzbXapM/VQq9V5QNj/2jtW8
iIaxAA81txYDRZgPLphYyRXQXkLLI0QelatOPlCQ02MPX+2cpAnaPkjqz6KQ3c2R1LwrhMprz6YI
WXXB3S7NYsdXBMVGMZjrJurGE7HPI0Rh+2cwUvju0wTZqJkLb21MkJpFW9KeIEBvR6NpFlcIezOM
044g3OBWCtGeNBvLridED/RXVvs0dqy1rzxuTfObBCe8nq8wVIfUTjZJN8HIcOphXvqmKxveDOZS
/EUFxGMcZtUb2apfUcMoXUqCFkNIdceM6UbhcyNrNOfbaIzZnriI5iTIVPt9npYYwBcmC+WnQRsW
5g+XJU15DRUww0kCZY2OXE9ppZYrL21quBF2uqj1Kb42QRljxQjQA6r2VlH3X8hekH8XJFjsTWLb
Y2YCde9ld1fhmZ5iQNVJkwA7zY1gpxQujHwcTpbtDCz/eSv/PCQ49gQBgl4vOuftFGlnEnL7H8O/
doLS+/3M/NCsINuIVETrSHeHGwmmEyPpHMLWBHdlSBMQO/4rC7n11qeovrKlYy/1MmWoc/gMSDgq
+q0Jhkh5VoH+Vjhr32p0wNeIbTRV2LtOgBqhbnJ3g/ZXECTPrKT1k9kYEaJ8Q23zCvdR1GJS8AyR
vtRaFT5JVk15VcoNXBVy0eDvMqvBGKQTidYnOOdcH/R3WTfB0SJBeB9pBt9hJTdV8h00DdYNSq1k
mQ8lZXKjerMrXE+WpZGxOm9wnw5nzQMbHel6vUq1bNtYvXHyrbS4DU5f3Joy+83E5t27MbNFUWB8
t0gWlk6VXuM8SK8ei42VMQSU5wtNIwaS7IkwtP0zvYcWKSUuAFzx6DLm6PCRrK7zBFORpg4NNAoI
5FG0m1HGG5B4/nJAegnYNDoXGL0Pie5CcG4gj0OQB6MZd2B0B/VaiJauUem03c+EC+hEWFm9i7mY
USvZCTrW2j24JNGtcpsSXivco+nZhEqZGGXiVv5SKgbsVVD2dStcsp19Kh3zF6spmOHAt54sS7zG
Hr7RMBxQuPakn1NG12ZCAWGwSYV+L/c+cEt/uj5c59QYLgRGiVPR9j8raowftFRIeU2vZWeQ4O4x
0Jiq0J/qxEsuUTE8j47aWHX9jmGiIxleVjcq1MtaSu851Id1majqU5at2PJ/ezBaQpyzlJtOH6LN
BcjzMeL93mjTMOyTZmwvVROu5MgSAIF3nmwylvuIioZzLKYzqbf1c/ZjalX6rA/ZLfRzTEuN/pSB
DDgIq/ghnXzYOqYRAHYbir1joGFLMdOzjvQ0onNRlYfc3vcjHpebBBUUZde2Rw8zsZI6WqMdHHxm
BrfHpqurc4DN+5sfGh8UXL78ylbHNgF7YtBR3mp9ARmg98cjoXOY2e0+WPEGmu9JSG9mxDSyZzK/
xx6JjGa0onsB7rsB1vahoVDadVrbkMRMK68k1RuRsL3nY8vfNa7TreGh0RpdgphkPq+ifNe8QOyS
lwqi1mB9jh6+35igSaYu/uij2KonBEKI9AKPwHRSRG/moIJjVeZoCom7vttz5kxuJdk7/V0+GM9x
kBVurNx1n4ypd+cqpn3UXWMfNsga4ZlZqsl+qcK8o9NDOAnXMF9GbTR+NG6KEE3kTOpk3p3GJGNt
VRIR0CPYDPibPrz2KiNFpB/SIwKZ7Axv/mQGZwX1ARkxGvreA2EjoFGDLquKSzUWJ8ew2mMRDRtm
xeEdnUt4r43w3dYiio9BAsYcB9m6SZx410OhWrp+M+2yKGNK2YOswRpRf+/JtcXa1i4jTRM7QxCV
ZXvBvZw3vMPfyEXQThHEWqQz8/TQQ2C9kXbIYrtrXXBPFWatkjBC8jnsYy3foAGHZ/Iv43npk4Hv
0Ihyzb1br7wYzxLFMEP11X60nC/UdOXxsanGTu58D6u0nKLrY1OlmFwkE7Oi6LB9RxmWs7IaV3qq
+m3gOFc5ZN7WqD2d0b9DvNrKYK1PhDfTEA1+UtOnWEdAphlivEApetZk88xabs5XJT04I2YSrvVU
EME3docir7qDqzvdIdUR7RksIAEj4QM2HV29xFVJphuJaFk9FrtO9ZgNPXjkpY7ln+L4Z1IbySZV
ab2VAB6XVMExWtdWtqGWyoKQOHvVIG0m9uYAAhUcjyM6NMYGCUFNeQnJsCTrON6E0nbIhQnRa3g1
8rQq5gocS+6Gdr5JsSpfTKcnlsSq7bNOEgTXSFOcJt1MPwA0F5KgL+ZrhiSTa+jicqFCOvVW6R7z
UiWn0WRFKtoLmgwoJ+S50asmbLzUCKUxQ0QijET5Lic/YR8TI8iUZuw2klS0NQ6El2wMMOVkgNzk
ZHeHHgVzKibn0E6SePhZaDD6AUrMzNEX8eCvgmSqfoOQZ7ftgeg61ogj3yJX596R1J48Khypy8hH
fR0xawBNdDZ7oe2U2bqnWk/xATaBe/A7erW68nYWXpZFYVWCKPtQHDqFInNgCchS3DkUEY0QtxDP
DhMlXK7ER+lwGFDIqTNs9mXHSgfd2kQsQPQEoTU4dVgHTjqmjCwK07NnlS9hgCjdCmux1fJk2/UW
HzRwqUCEXHhpkeyFNYfOl9OqcsLiDb5mvyhzQfawMpgx8jpIdGlwetQKGeugAZQp+qfMtwn5CfLP
vIJlB2/3HUn3TkOp9xzg1ja8GOpqhbxZt1noUv4MqLZS7vXLbCEDdw569tOTX1mAofp519MRTHQ9
Zo8icg5TILUjrlHtOvSqOU3EgglMLoxGSp48Uwxcv0OwI/BWX8MBAvM31eVzK5mNuKruUn5JuQ48
aE7pqDN/nW3M0ZjyHmj4+XJ9+iBJKvmadwg5oYGLcm6ZF5RFpqDUn11PvmGTRMGa9IDV7P6W6ayi
27Ba0wnakkrYEjrVwuEx8C4Yfg0Lu9Kiu6rleASo+Z43wyd3V4TUHtdahfoHPNiUHtMSxSDWCCom
o1t8pL5DjyE273rTWxcM1/miFUN40RGyH7WxrmgSCKUvaEwvMEILnU98ki99FYtd0AgBMibUzwAN
kPA4NSZwVibLsWLdVNkYUwmjI3CraWAfovoHkDGDWhpvozcFaEbuuHEHXWoYCrXvZGe8ChGjh85S
YxMb5bDT4pEveTa1mzbPYd75k4n8m2inWvteyxqrqVboN1IV5aJAHvxE0Ri82BgC5XBqRCPKWQ2u
Od46w77UKM1Xuhsm6ESPPQabNzP2v6OUYVhWabJHuyBe0LymhzHS9EWhOVtQtBmfcLV0uBzPVTL+
NJKAmJTZZ9bQgFt0Rrpqx1isvKYrV2Xa06mvNfsyWjlWgS5AAQCtZdFGKYzUoqg2ZUMU34R63Eqg
GcZVUuyMci/VnKKnYNy1SXV0QJOcqM9ZahA3WAynUY/yNy9Rw4Xsri8vPCPR6L64jr+GqiDkivd3
m+DtxMfpdPu0j4JVkWXfe59VWmLH9fWxaZwqOMHhOMPDzbTM+cRYKrcFAE8mKOX4Da69A1juTWn6
UmPAPmHVxY2YBd7dAsB7a+uIeUXt3TPovZscQSCQBOfJaLXsNzUQ3trLuD7nk0PPoOMbB7rVvgcJ
/hkw+f01oDW6idXUX8PoE0es9ZRrdn4oG2iPv6/zByPfEI1VIn0JIDD5GDPHeRSemYppPN2KsXV+
w7xM4lSRaO+RPoPMCqXuiUZ0ueXY4VOrc5XqdkMSI0tIhZl+OVpFgkolyW/QzxJCpCWzgAY58SbU
CPxsKueWGVN8rttxGYci/BiibCt82X4xdBNxXNHmL9NwWwZQIhllgh3f1InSWjeu0i4J3pr5+2QD
jfqeiHLNg+FhZGHwGbqDIJFz4F2boK1MjXYCr/lJLK1N8Yw+YTp3YR4bMzfJvKSMiIWjVacUqMap
brfQ7H6YWuC9hKnX7vgG61v8p69pKbMtxp34rbV+8prM98BpRnJqAY6QXTEtDPzQ516CMCM5IrsY
XoS1bwqjVRsP8ks0z56NO6zrbVrPNp+6yUUkvW3O3/rRdVZ24vNG1NSlKIUCEIdtoEo4my75If64
U0X0vS+74mJjjOctMPudX4fE5k1w2mqNDHtmjhuSqSlNqMpEp+mrs/7uIr5+KoYUuJmVqc+5jKc3
XkdLu/shIuxfDrBwPLH2aRxiRoJ0Ga+clExq0ktwIHdKfvrY7xfoWdUGkPS4bzHrxIkgMvEVtoT1
Vk22N9tTQc3mcXupezJugFuxWh39eKvjWt55Vl8ebcR9SIPUsgSj9zT5ZfVM3BlfnfpmxsYOfcu0
hB05fUaeftWCRCfTzJdrXIfOsrM8OLTuMH7oLpy9nkBDcxyolgnnXCgqC5LZK1Rqf1uMvTgldeQw
GeSDq52C6zaq7E/RAYWCqW98hiNrgLRGmaKRhOKBJSa06vsQ08H3OvKwKNLr+6DjevRVXtzBtOGY
ZCK+sI04fOp84zyllvvmhnwfu9pu900a188+YHAQqaI+NEOYru0uZNYgXDqESVm9zdyoQZblx1Dj
Jw4tHLt1Y5YffjerNJLpq/SVuaVbFJ4KBG6bxOzE3bDHgjwLy3sRiVHCf7i6qiL9SU7G1ivH9rur
MSmcRFWdwhCqsauiXyjVm5++BWnUaEA/ORLelQbGKgxd5j9NWB/isCTdPCQTRXjOU6RPDfOOzlk3
si+2BMIPTwNxhJWKtlkbq7cKA9wmnX/USYZxVeCdXgQq8WjEJ/ISulq9z6sKIapQze8z/zT+oWsO
JGprJFkzGcgtcbvXIFPZR55MTMQNwitx3JSYSS5RjTQNJH/4ltQwGmPu/m2KIITR78nudHp6WnRm
YlE/EdX4zMdcJmu3eG7J3XgyDPnT8Apw1yKnczaM2FGDcGyISDNgjnqzqjJ3GrRIHzRum+d4rL1D
Cp990XXaNzIDrVc3nzMCwBpElZndWVLEJ+GCGq7CgSQO42rm2XCmzKCWFRWTne3CaK3l5B6mWVgB
2O05csW5meAspdqIodkzU+riZPZIK5aAQtpXGtfa3jISTA5zkSLW++VQuOspab1rRPLF1dIyvo+P
NyszlLqmTWq9VGrP+sw9PkzrgjLcUsvNZqWxfD7BxOrXdtmk+zSBwViEP0Mry56dvBbrKq+dXdEF
4pMJVawNV/x6YmExs6QhHdwtuymeMEu8YwtDOEGI8EpvxXnopDhZXhLdvPCDb5yPOMAZtyU+6YXT
dP6lkm22irvYffJZyX0WzNIWEP+Ka0BGyqYYNZrLnldSOpf6CTH0tGp1MsX5DxmKHdBkI3mjA7wJ
mLKgFpyCejGWPrXA42ns6sK5yWYKrph/KWQWkzhNIyixhAywVeZo+SVsmx26MhQAczNpbAbjKU3P
KAS6e6ys7o7t4SUq67eoYxRKKUmdiYlGF0wC45ri27KmokZvrj8xfWDA4UYasgIb0nVGAhOSS15Y
Vw75geQkKupFYR5L3E9HOzWRX4bpjjVg855h4kZAku3SRo/3tZm9MSWZvuadItbGx441nzGb5O2x
Mz/kerZ5dDwkmvaAfNXKm/DWmok8NHakrWnjyHdnBKQ2peK7X8P0dcS4cUgZXbu1PhwsKGH28AN6
BvXTvunvVNy9NXGmClyP8k8i6bOjRmi3mw7DqmQRtR2jVLwY3I6KKWtfzSwvXsmf6iSsPAbAZWFT
V9klrpkfLOTioUHPPUxAxzw2QJCoEuixffGqXgelMDIyGoM6quoXaW35zUd1ADNirql6GO2YPfJ+
izVGTtQAlZecWMAkJwhEJwPozwXDIcabpDRZKjvdvc/sGzHL3q7Wg12CfcddJAH8qdIYll6YRz/D
4EPqjXjvUu8GF8UZl4jXwQa2F58YtQsIDrmMmjhAAumoJzos0No6jdtp4nm7qTQgYJUY0bEc2U/U
5nqCfNvE3NuJk1La164ty5xPNNr2WrjIA0tQuZ+aeZ8Vf8jbUmPdImU7TSb2gbHI3Hfm3cM6kkxA
jCr03luz+UjMvrklXRTdhcW9MRHODlh1ukkGmxphrOeXvIOr4dF42AjPVHc7xBDWRWn3zXZm0mdC
EkaD948YT6o3zRiTBO7S8tPts03L7XuptT8zLSjv0siNres0WF6jsWWsnppPK1uBEfc/mewnu6HJ
ms1EAeRTI2ietSLKOcz8F0Ru1c6ummCb0NQmCmJYVPSSgnQTJXA8O0c76BoOW+Ln2Q3bhOF1sMlE
D3F6ur0bnFFthGc8eMH5caiHZO4iP7mOUXXuOw8w5ADaKEMrIWObWMJBWUzjw6NsnGf5qPmEQSmI
6Ia717fhV9izDEakOpJNayPj30z9EKJdT25MYhtIGvkfmxS6z7B4nCwPU22lW80pQzo6aWvRN1fl
HsslFRsRTZ8+1YXJHKOvcUyQs4QMW8l47xmeTiXZFOgrB3LGlbmzzcZ+hklQXUuac3rnMtj7pdSB
BxRq00vmR7maw69RXVL6zc21KCrrza+Arml9Pts0/Sc5378fG6DeKSXAMQpXpa3Oocfa3TCe/6zR
zX2LxhE6vY3ULfe6ExrX2neezTIbDo+jx8Z1KGJpg0tFrCaFcqr68O7oZnAfh19JK/vntNegBnHh
0QI3LklkOqCWrIZpqkHZOmm0T39Q+cIag+TmSZYQQZ4EqzF2ho2mafKSt/ofe/18jsJEs0IEgeaI
Ht+J+bm1LRz39XGUmo6xTgPcISBOnsqSjKexcPdBKe1fMJBWZltDoNb1W1DZYi8oodHeNq2D6bbW
IRjrPMcJPu/OJ73ePgWItHfmXJFu67GCBoE07XGY9sbniIT9WdjizaS5/55nmrkSpptcbFM6LM5G
QstEAFUorYAWjKaas5onkosztR3bMriYRM8/bgH+fB9AAZCsmmT6jsJmJMslS/GhgAOuWAO+aDpy
YZsW4JtLfxqhYKp99nbzzcMSo2u9uIPesndWI6sVgaf1W1WilUocEW7aQlNvqgKplI6UWI0cAIqY
u6Ndm5vX0oDonwj9mSzjiFW202wz0zX3IaEsm1Qa3ToB7rKhBAG1L3LCz3/sQeGNfj+H9wXoAebc
Td66ZG7Pm8omnTtk+szinsMJO/6aeGNjXbkzpnn0831rGMNbji5wkXdmd6pat39zlTgn84rWKL+U
LX/ktkheQrt09gPd9o2wUN/20mZukOevNQkRC5heC+JuoluPwuUJ0IhzAfK0fhyVCStGRw5LM2sq
xMZVvacJePA15m9Wo5ATz7EYxwaQogLRCDzR63Y5nMFngM3uUxVuHwe9k/XPSgP1mlRAY8v5B0oa
k8fJnCHjNATrDVZ6nwul+2OTO2Z8CBXw751HtN4ELGnT1JPaspixPlRnn0XRaM84o+vr6HzxArJN
lRqzJEEgE2UCbS9xWMy2fuYfEOBKVBDzzc4aCBJ67D1ug4+9x2ZsloYTk16L2wb0pl4ByaIgMS/S
uemVmz/PS9quoTTHb/18XtLxZXIiMAsxaK3dRMeVBhihWXC3q+l8erBCYOQigW3jdzr/v3xZNz91
+TNuSyLAqwD5EmmvKCL0z7gwgpU1os1t1OCcu3nz2POz/I896owbLieL3mviwDmqHYJoxB97f56r
TC0+5NFL0I8gCFi7nx97HVmQlAcjiUjbBnf4rwcf5//8sWh+IMxHtfZDfAR/PpDrWbw2QtagTV0P
J4/woQVfV+0ehDK9GXI6ZiR9vAbEQNwze4uw3F7U1BA2eQhrBlC/AWLDdpcE28ycXwPYlx1kL0xF
8S4oaf3we4iWjv9l58m+05E+8Zl629ocs6unCNsNc1rklBm/6M02y4H6wJzr9NPLdblFD4GFownF
l3LAzftx+s1kOblucnc60DYASdNPdBjRdQE/YTN4+h97VcNq+/cHeHXrXAUUlVz7wnK3PJhpWV8j
b6qvntUGF4u2OTXG+toUHavisreOU5NCDyOTc2rBHS5AbKxYa4ffQDEd6NITEyLN97jJ1GGklw/i
hUPTy7FtMxkfPAJnnKH9gtDe0jHBwJV1fbcCtMgYjJdn0UGu3DrtEFyMvvjQ0eLdB5/ErZ4ELMvz
3HsKFoP+XblsKY8ePQsN3GMTxFhy+O8upgasy0NoZCcdBs1pjBttq9EffJx6bCwGPqww/ESAVH5d
CpPOeivMAxDJPzZeXJM1HCNMPjh9aZhLA3lD2IwmlEdoKotemfnRx5Dyxy6RqvmxL9L8+Nhjer5U
GGtWY0tJ+tFdJAXlm2aX9a0kVvZF2v0hSwdyTEh73Y6kN8/dJjrq2sGXqbvs0n78AH4BicZpacMU
gbfrK+pEEdKJC6jw+YYT/mtPpld4ePlN5ME3k9T3s5pb70UBQ9DzLFbvIh1fymRfWaglZOgc6xE7
eQX7Y+Q3rZwcsy6r7R95HvK9NlIa+Hrn3/IKdgPUj/jHVL06WjZ9afpg01CNxdHyzKU1V+n/3AzF
+N3Gj7p9nIqQfudoa161aiKuuqa0GPQOf1lg/eIKXWAJRaql9A9LceGalYU5VI0t7CzHXJVepR0C
0/2F3Af3YmBry8kLzFeN2+Yu9WD4to5nbhENWZSZDdBRKv2ZF+KoxW7y545WjAf7GEuLHms715Q8
jU5MSP84j2EJuZ17YsnusrbI/tijSO+eEioee1NrUW8gxapaiAy5p58sE4LM4rH72DjzyceejvXi
UPNzj1PO4+dom2JZnNQl693qxfGfB6fu7o/NBLK4zbz6Qt+wu3O3IJS6L1ky9pkJDKUDsjvmwa2Z
4TaR0+nfG3c95FJ+b82d71S/RXbivvWaVR5Kba6YEy7/Rkh3s0lDGs/DfJhNEIwV7aZDXsI1ET1v
lNdz1VDbpWqLzuG/BPR5/2ZKwyNnmmi8Ja4tvMH/cFUniKqy3umgOsXxVdFcfU1cOmE0Z550a/JO
TWP0Gy3v+4UU47hBuDAeyOWtNi0J93sMkXMkhfVE9bE+08oN4LlbiqCjligsMxVPTvbt4QkQVsKX
AmPHOtK8HUV1wlJ0LqwgrJ4n1xsZ/UT7ruwIZYsQ2RsxAJAU0PgcuGtlG8vCHBc59hfgmPwUyrkG
UtnTamohwdXDiGksJ65H9z67UR7yjo9Ajig5gtbFW2ySaeUbYJho3KHzClodiaCe7T3z4OulfVUM
RZNFIVwwkyaY6JKH5r2oZL9tiVeK6yhGEgK9L6usreYW9cvh0SuuHe0J7+oRDOfa7Ud7ZWlI5rR+
mO85+YvMKH2qVO9vMQDAhW23F6MxmHq5KU6AEX1zkxrxtsplvXWT8NiQE431BzkUxJO9PeVbQy/y
VexUm4cR7v/zEf5L+Khhyb84Bv8tfBTMQ/QV/fZXOMLjf/wOR4BmYNgGFTTdMlkZARb9Fx8BBoIj
deqcUhqsAWhg/YWPYP8v6ic8pgvQCjO34C98BJfH+D1UWITjzdb8/wkf4R+GV0H0KH8ZcXzEL3o2
uXx/d5dqDcFblt1+cywNs8Z9UHRh0x9/eT/+b0b3v9sn5+fgleARxmivk1U02yv/Yqr1rT7OZRb9
5uYlVXnX3rKYXwd0qXS+cwmq53DupNvq9+v1/+mvN/5xkxK8LtMCLmFLtGsmhY+/P6+06ZXWlvgF
g27VmO929BGBq4/qj5hkQDDhC798jQVfJZhXVe8xPObLTPtWmkezgDh46NURwVmDFe8/vx9zeulf
HL3z3yV16Pi8L1AmDZfL66/vRxuXURBT2wpkdnJxky1iqyJQowxp7DrgJyhh/ecn/LcPeX5CeBqG
BISj8yH8/Qmp3MtS+eYv3y2JWnaHX64eo2DXwdr9T58IEw4tdcezmBJgYfv7EzlRnkT4wEhjt1jz
FhNrf1zKgXz9z09j/gNNwTvIPwt6yOzJNYX+j0+2mcoOcRO5RUL8EikaR7talcN7VML3DNRqCpy1
67jQdIjXKKffKtXTyjONjZ+Y5GN3b/Qn1mkNg28y1gZxByJu30oy4B0kazqAyvwXjqdjw5xcmWdh
jtsGN4GyPh0rpmbSk0tBKbgQLMUiWrOFdsKRvY/Q3A1O+1+iM//9s0PyjgFccj+AFWH94y3VJ/wC
pE8G5P1Bpk+LLQ05isnl//hpZh+26zKiE7vLtfL3T66NnZ7yD98JgyQpvWK+NEcu+f+FGvDvL4Zn
gfki/jd1Z7IjOZJ211cRes8GjTMX/8ZJ+hQe8xwbIqbkPJNG0p5eh9mSgG5B0EYboYBCZVZmRqQ7
3ewb7j0X37dpg5D496/iQBKuYuGjNu9ukG1Bmng35Rz9X54OsVni/+0D5tnC130P/i0aQus/XzOr
VXqppVm3i2UCtWHnzirub2LmndnBFK05h9YM5PYmRrrnXKNy0dsrP5V+HZYFiRYBDpnYOgmLYeW+
ovQsryr8YQmiDtEhGMZQukqdC7cDpiiAaMueQX3dCTTA3tGhg8vd0Hdk3MXfg9Ou8XxmGuSpT2bj
zbRHzOQUxzhfnSIi6dGrr72hdGPE3VAwd4nbESWmWZ6zpRSiQQggJXqMDzSzjnHWrbDU6tTQX624
F+1ZWw2rCho6brLZGYvt0MqJ/L70TPnY6joLMb0DKf1IUD0L5a4q7GXnWnxVxLCpMUHPbr0+Egb2
vY5xNtJC9rnZfgWhsu37Rb+V8+vGENyZtuUcwBVvRjIWA1aIXoZEw7rTUZ31cQ94ZRHLpI78Zchk
A2s6mPiXRUxUMzJdtSu28QXWdQdlQ8GQXgAPZcnY7a3cZBvZlPwhUZdanfliDjZZOYvtZ+6LscxV
zMCB+naPY28t62PnuYVHAgfxrJW7/CZDOlA98V1S4u3cdFzKq45V/YFE0uZ5UTQyyOFjy3zCD7U0
QewkOVg9XaDLHJ1CLM9jk5BCg2Te/4q1BPblmGbavHc5UL0/gOS0KsqKSUAL8rvJBcRmt+5Fwwfm
niueQwCuYOLLL5e4VKKjeB8H7RNjSIyZbMqE+50XXferehJftFL2KkgWNSx4Qco4tnREPljR2C9E
gw0G5NbVyLw8okdORFjg8U4DKXE8OJFZANt46K1REEcs2pEsQMXqCCjuGJM9qMPJ5B5o22PCgpi3
xvFVWk07G74vYTm0PQnhr7Am0ycwF7UTDr7Rag+d4B08550o+jAriqo89AgW/d+6pit6AYuAZkVz
M8QnAVafVSIMIwKsxdcry9F4shaaE0beg5nDhqt8176aidNuvhmpsYsKF7/qh8910KvhULjrvD6K
ZJjz+9oGuPSILmBdTjwvXl+hmG+cEQB3bTKAaK25c978eYy9Yz0qp/lUfGjB5bIHin+WWs4g/Ma+
X9Fzr85s5G+oGOjguxioCujUnHAquAdzguOYKiN708uUR12VBAcH5uQYvhMIv8vhV6slSbLbZnYc
SNgZ890LHJXOf3UxIiPM6RD7GEcfqS2+miQjyY+NuhYkzZx/Njax4hKlHh4OeCRnZfUzHxW9QLQV
u0Sk7vh8oTAMSWfFMWRLwZSIjwlQnzTBcpY5Ix96JtLifsQr4/C5ZDLPoq7S/ebeXJhvR5K4rk3H
3teEJMTZKK49zFxNR9CFSSRiEydsFWGIb0xLW291gHKZNfrwlZbeQ4I+6xQ4Kc4BOk+ZqilMbOI0
zz6AI8ke0S0SuLoLSb1LLpLzaNtVe6uyvPZC0ooRhCnH9eSTZ8SCxD9VDt4x9evKPeitgM5U1p5+
P4oZ4jngCau6rvvUXgNpoR+9GwjVEIQKovI1bBzPeOoYXYWDZjX0fZnnI1Vs7CasMUNXO5xLy0Pf
VC1tT4x4LnIcR4tsV/c+1opojit9VT3aREU8qCDAMD1UMldqt+pNZkaknmDigT+cH6Q72wINcp99
VVIW+n1aFcn6qjRsbRGa+6G7Ig5Ur4lbYk0RziYfXv+vRgoQpNnqqg1yKjfXPKRWbFJRDHCivHDq
q+6zI9gEWt2UGRJufbroZ3sAGR2tAgXHfrF64jcBBdsiRJcbT6e1MMdvJGJ5EcarIKkhTdaWxIzM
ZlDvyGQz/ccSTQF7vZ4MVfSYbmQC+v7UDEO6JzeVxLfYeqJkBHI4G5h224Z3FduNt+1HiXe6sSXG
Yvy5mfLZHNnqBdFZx2xwKtry2SX1l/fWhRw71Zb50+XxWl7QF6/GS5zZcGv1zpwtgOp65bOo8dfy
SNq6FM+mOyQ+1rcNX0ZV4NjIYQQQieH27439/7qz/P+JqadTk/yfmXqHaf2s/61lFNtv+FfLqNnO
PylsCQHBEiToDwQN0/w7jP/1D80R/2SfR0/IP44nHIvfVTf9mP7XP7x/0k3icdA9Cjj261ubNTTT
9r/EP4Vr62zXLeFavu0Cc/qfuL//0b4N//Hj/wYr+K7J6nH4r3/QQ/17HYexTtA2uhu7jq4O1/l/
VIu9PdcEqG9Mocx5GNgrYok3jtlgfTWzm4ORxLBVjc7BEBiLnFiYR/qzsBrEYa5VHa2erPdJf0MJ
UBMEx6ZGc/ljpuLYKu3VI37SOnOM/el6FvJejjTPiQdcVMYp0S3wY1b1zbz5tjZnLIlmu/dF88e2
gGLGlUqCbpzPCNhPZcpB7+OJwxhOKsYiQ9zU/i6dDljgcIgxrTcIjc5zIp4BcvjdD6vkh3W2UQIO
UH6VNj1yV567mpovdQaGqN78aSCm/It4AbtyZRrWtb2BWSY7wQHTVOOuYmoUMPlFTizG52kcrbBF
iu/2642WGjdM8kEMXneOcVlXeGWQ2bxuBUyMCtRMoNg7pryqLMTQ9DTndET4zgXCBq07F2OpU4W4
Yh/b3i1OIQ4+YyZAGSOhpux+1+Sm2A1z+cflRNXTFuvAgAhIH2CxDyMoAvcdkInHNHV8Vau66zOr
DSiHP7wSz7Jf3nmDcYuSiK0xWaq7qR6/HQIEIq2si1AY2MABHcxIJj1dK0Mzbz6WkV9X6qQ0JCNS
XdORT2bbv1tOEgLRImEDN1DHWXJUcXWTtR4UV834xSIFZgGdRPPeZvAfMIkj758ryDabuXj2iGJg
sSQG97WBgaR64he6hWKVdzTCmzIzlnUzom+BOtDC86SQ+qv77o5D/B2vAm9HjMo4ozCuGZiFObS0
cJNeWqgC02X949kc8OYifiptvHRZt+y4hcnm+eJWdUMWa+Te11Th1VJhXuZKHjOk91OPWUc/6Ebd
Ab0YX0Tt0NzG41NFE78XYLZcfIPkmJYXbWbKoUrvQE9FxmVDtJZbs/LP4vxKtk+6y1C6i7GdlqyX
lVdtUVe5uYkZL6pFa3iOh0nwoULhTWFa7lrwZ0+Ft+83UB6GmM5ooBBlJ1kQvFEgSPDXZDlTmr1T
wXb4ExYMPFgDPA0/5DIlY1AhHwjnDFVoMePI9xM96kh6CNbZ3I+GRc+D0ZVku8o61n7JEzZ9dsUr
On0kUFAfXLWSSTz9jGXpI1nUbJA2mNTWPMPK7Gf7VOGg60anvdOI/2nnfGXruIWz5PZjmkLA6fW5
CG1rOtQT+LdW26PcNtBPGU9N6a1Hs8fzP/A4QvXZkEvkH6xpdpQ+DGYbKHqwH6kgr7JkryV5H+la
AQrNQRDYmMhiCBpgiS7hjZSUsSBIysiSBJ7nGvpfrxUn1xqD2qhEoA+GEVJjTzvY4JvJkaeUpkE7
rBWYBiBO0CIh6A/1eJRV54amLV88QzZE6s5ZuPRoVpDHkYrCWjyMjbPYD8YIIEUB75tj0GV4nnk6
UUmbA6rlpiCgA3LINtx5s4XGI7rqNm4YQPKjBNnu1w00+gx0iEuSpr7R6sv6EXTyMa6uc0mGZScc
xFM6AfEjkRTmRHXT6gbfr3L2tWuTbOaVKiATjAlBMexc1o4oGYkGEg3OI7WKKLaM7Ay7+pO3rbxa
l/JhoqELptlaj/DKz0h+SP1UMBENzsvOfigJf70AUXzqW/20gG9Fs4rjceQr4XFKR/jDywOgqrOe
AFLOLQxcpgxVDUbBKfThMPCU0XRFI3Qy8jrrK5EteTBCSFs9piupX8BY100Sj58nkHJ05ek56Ubv
4E3jF0D2u6wyMBDFScn2gAOdjPBdHBPBU+nV9u2OABc4yKu+/V5jwz/qKPySua+PiJYJiOv9Kqjy
6obAYj+Mk9u61GbaPyTHmsF8Y+DTIkfrRGnbMJb/KgD8ZZNmXPk5+cSTOV8cVV38kRfFb0S/o/C7
wWSuYfAhqLKPI3bO+tz34UKSBmztGJ6PVSI4mIhEdkDDyBbtdMY+JBgXC41xMiCT0lR3dnvzETVL
sWskQUHYi+NQkNU6j4R1eEm6tx+Frx5U3k832uh7e22yAf4zTUPDA1fNX62ooTEBPYVLbRk4PRxz
X7BjSTECILiy0RETZbVyaeI1rkNZK+wQbvmnIZCbp0O/q0eBVDyVy7GxgUmDN3leXi2nJDe86bmA
5vh2WrW7SksjSZKW3vnXBBURQmk673nZP6Kni89q+jGX2t8nToZpUtqvCJcCgqCMg2is6wlLUAr0
YefKvZsv2m08Z18IduqwGOx9CbnhaCjMUS6MqCNt2Bqxhd7P9qCfOmP95HKcAt25szme35hKHEp7
+WPhuGBc9N2QYZJ5XJJFiytPGBDGm8F5WecJ5icRjEVv3Q8JVP2eHaHKqQTkWZguCab86frwrHL2
KO6K4kYbzQGfHY4mnZEEAKEHN1m2+E0yU3zaoGCdJJTqFPw3cZH05UkbdCSaF6aNgLNyySe1MkSM
E9KZNYlPbSf9wMl4KjXi59isroeJeJ9DXNHELAfCrLpjM0wETlyN3LIhADkIjvIGcr++Q+x0lehb
uEl8RjtLMhUtpG5NRKmpKrSNiti5bC9Ve6mX28RRD1iUhCK9hwU+ss8Kv5Q76KHp1R/G3L+JwTjU
GU52tzvqElWV1O/ipE15esEHYe22euNal/0VXdJNl7mEC/j3xmKzH6/uF2DIFpGtWEUgnk8yKh39
0SCgdmFos/jyMMsBqQHlFRF6u8kqL2Ltn6AhVoHeDEQdTPeiQrs1lXcM34+Jpq3E5fVHX6EEM1qe
3LiZTkQLPHXz2UIr7s+wvtoWjMR0USVJjUjOA0aizwSIoNjpn93eeZ+z5ldzOArgVaEu78Ny0dtH
NFz87ZmYN17zzXhs3g14excrbGq8xh2hN20/H0kKgO4QNweEKvqumlBaToiHE5eZsL5AD2hq/IxN
89ut9PpKYHr2xTjsBna0BMwAFliYuk7SfnBw/EOEbs+FlfArGevp5bFHbLIrUficu2W4MtUWIHKr
y/Xay0EQNlAgAOYHa6UdaDXPGrAWDJGBlnQn7JUXk41mmBIVmncromT8kYjKCBYqgdrxIWxjjCvz
vGlFfQd6QDfdQn75yRaYe97EtNrmWd/5fjRMpneTFT0BIxlaXx/ve21AhPBvy3LvwNOiCX0WNVhk
L345OanZXqP0CeqqoIYnBWnOSaQdiudkHgA+TFeLs3JA1t9iifEg1oPcEUe4J1aectRh4E7NHtYq
PlnPi9RIq1qPUOx4TVwrPqMbQYCFQRIpzFhT2/hWCiqMLIOxrGTQlsU3YJlfPeMBKupKkU80PKRm
djMPH6to+8AYvg3yNCqNGIx+eQNC5MYCrqmBGjCNX3QRP3R41nZtk4esUjyuZIZSRu1S8Jhti9/h
xS6spyJNipCAPOK73K8tt3cZsM2SIw9kaXL/WOk97KUHiW8QDcybnzjjw9I7V4rnmbMZVTp/PwHU
2h3y37Xg9MieGEJMESSLlc8SvJxlbLFckDZTrdpIRaRCPQfv75M+kTW1fcorwA6tz6R0Imy3kPmw
awn6GGQbMMXEFto5KZiUHqY3HkAMjfobs551R0F5byXW5/aIFav6Isw4wn9NbEWFY0LBp8bzSYbt
zFLdyO7A+3w3BBrRmO/RiWw3U8MKxgSxz3gR82Rr3GmyPA+J8cyzWMZEBKRq/qodu9thQOxxp7Fa
Z0YkxxsXLuKOO+iXbKYbZmfYGZajJDEnImfTD7OHWuoP+qh/eKB+d2ZjhoajTDqGiVR0QK522rxp
2R5Zc0qckN1FsVrPJAQDuP0Ra2ERn+uX5OWt1y44odKoz2Wjnkc0Rk7aYXTssE/39vhSr9oUNqX7
leb6gt/Cf1E2Tz9O2KApoVB2Of0IFhAFP/HgWMVjYkJBIC+hagG1+kv20XYxucczKcqGSiDw+Mxl
evEQ19OZvNjQBpSFnUExs9R4vI2CEc7bTMoGhR/FTs0rXSxEu1gJfNT5yLt0pSk1oyNGNkCIohB3
0mm/2xIx7VCUBnxdKsQs+7B4NHLdFRErMkVs7xTMq0nvYY97j1QesAi96X8L+WliCVmaiaCmSV3D
I9I5KYy3lpdiheX7Zd9k3YfnVj+rmYKl6vObop1u7IV0mFjHwivFoW10GbYD+PSFzhn4y3Bx/PV3
Lkbn1p3uyPOqUboCo7JJt8i05uCZUEdBJBz8wv6TemlAuaqrZcs7nKmjtQJkVWWEfuP3YVLqdaQ0
FKgrlTMY/WAADBypZCqgUZExjuhlNyZa+poP8b1jmGkE36g+AcLcop9BRGkqfS56g7mZR2O7iWGb
PusAkj36yqmiuiYsbWyjOb9ybRTOIxRytTb+XuR10MtK3zHbPYwVRaaWLyQ41v7PjKe3puO7zyxJ
n6qhOiPC3ECdxOw6d/bSIjCqB1gf4A8lPb3r92npMyT1uFLnyjpkeczAl1f84q/w3Jg7U6K6VKRE
35i0+ge9zNa9adb7ytDF6ymbW/+8AorZpe3KWLncqVQWx5oM3zWtVwony7ld4uQlLSjSBIr2yE66
Oqps9zUl8n2CzXBQ5MlFxP56QdNTueizQVp1x4zfT61zPq83wJnmGzLF94OuG2jyd7ZXkIQ8sCMD
26TC0lLvUH4PYF3TqGOFG1KNj1hGkZB3QGTZWBUPMYFe3ea7Q81mHqEJcmTy2WFd5X4UmALXwplf
l9qe6CdMhrtT/VmmC0p8iC7Voi6o3bNgeRvZxjB1cUw2UtM5GczpkNaWt0MDz6C2Kenrp9HkaOH9
nCne+S5gN/y9kXsHtYzs6ldUb+bVjL/6gO/0NSkMEcabmRqJc+FmxBQaWBocaXe8tDOirUXn9nMK
3H8cQ6jtirAV9fQpWu0Yl9OXgSzw0gFPufx9s3E8MQnBMArDvwpkYeR70+CsddQMbnMKpJmX7/3M
dT8bewQ5+b5Bf7EzE22OZrepeStS52qOf7l+OOsaNyqY6MNo8w4a25kDigIXkAuRK0xuxt7BFjMp
LrQ+Z5zBkYbWDwX+PC0HDtl6L4zmluBpcemGjCrLnuBe2i2RrA6SyUI5h6IhjV3jZn/YZNw5musJ
YVAYYz3GFDn8cYpMhmjcXp0qxdPsI+VNSK5pMv9goWoEDsQT7i4wwOs2l5HpaQ0NABsY03s2+656
o3gsfNySCet54BB0d4ZO2pDjF6+VTB943oJerPeVVkTYBLEqjEQfsEHyriD5n73CMk+j28MJbTYG
ywDhlV4yRrHGysBlKgU3LBr0/JeOhIV5np7YRexysmQ+bDjOu1UQh1cmzWeHRPLgOL1PvOdEPVyy
yRztNDRroEMm+eVF1o6nkYRqhNXLWcPrSdQCdgbTInqvzqBC1Bm8rlK71azpDicCPYD+yof3Dg1Y
foxbQA7AGjdbt0pDsWy/H904O8OatB6nOcQzd/zSQgXu29Maj95poTWJ6mScX8f4eSpBUyij4VCr
zfW8QhDKMn3m65vqjD0eDEK87uNq85jXzudqlvG1PahHNdsfbJXtk8p/7Haw9hOyx6BFWLmaCzyi
vD+YpiOgXii6dZoF8n9QThdgc21GUDvCgQbyEQps2lTeYbPoXqANukeMIwCDtuhoTglc2/vlfTe6
lDDwC7S47O7xxJwXIjD3Y4o2rikJ0VoFtCuNJVrQNtAd4Of9spKgoZQIwfqKAK65BeesrTUFRsdq
kzmjBncgHCgy+SubvCT6fBnNsJzcO/xi2zxqxSOf2rtucH9y7tgQ6SSZH5I2rhzIgSs4/1hSgA9T
nRPkDQFrc9vc8TjLZlkjDUzINTIT8HPiqBvQQQGmuQQ73qwshDn6SyfMMfNgcKoadPw+vOHMyr9y
lKfPPrZhtWC4lhbRy5SmkXK74U1NmrYHoakBvh/fp8len7zV4K0cBwSFbEt3xiSyU2o4TCWyGHag
34GGnM2XHPwSL8twBYCNspyVa1+zDFLN3mcBzrLQdYEp5J8VN24vKeVjIt73rW5FsWF2e2003EAk
pruvlhmRzug+6RE2usPS69P17KVgn3FbnBCPTPdSPQITtw/6uPh8TSOnnOn+GkhvYt4VVoFCMw+Q
c+dd0pYfFTBILMSL+zDnbQUPqsFiwYjlwcqpihrdKqBZkG3gWa33ngG74eklXXauKNbW+MeDwmHl
r7lZyJ+xqq6n3ijfgHQ3UWEt1onVXKTHq3/j0GpC/h+6rwINiwEv+a6NtZulHN0tPotQYbd6spJF
XqzUeUn7to6KdtxIvF5GOGX6vtABXXsMhYK2u/oXA2te9Uvt5LDQzdRkw7aSNpHI6dRtlMK/P4Rs
SM8NSjeYE9176W2kF1PV+NcYOb2XpW6jVo+nfW8gXvW1HA8YIoeTF6vlFvifx8QQF1fG6hvlxGta
lSvDTlaaXaU1D32yegezsqtT2VbZxV+qByJDGOciBXp12b4jDyYFr+iyXyzP82N8WjNd/lRYEIKh
9LQ7dyIH1KFa2eFfmrHAlmawYLKB0iimcOVhtvSmeTPZmQVGm49P2Cy4Oz1iGpkxWHd2+Tavbgug
SHpHcnq5SbYfTnEazuP6yVh8OaYbl6NieniXuGTH6OTWhD119MgKlbgAcviyc0ME4rbhecUJshmy
XV56r37u03K8BrOo43dZnixpswidXWNv9okZpZwGVMEuZB1DHDB9DLdD7Z9MInBO5L+ctMrpHmhT
rYhwgOqGwf0rNaMRsTkqwKEp8bHKa1vo8Ys76sMOaCeuH81Ko7IHqsfF88Zx7x3+xWGph/5a1BIO
Gj8ZGR3OhrrVgM9u/5LKQZ+W6WeJYoK/ljmdi1qqszc+tLOGOmIukdLl8k4T08KgJDMiYWufMTnJ
zzFQNMwEnjr1ZZPcp2sR79TcV99LC23nogb2z9Rpl2SJ57//sfxvP/O/fk3DQuNduN6fOfn1lqH4
kllLmlyJ1WrtRH7B9YULFohQlJRYeZOaqsvt8/rOzBaKt8WxTqRqpDdEyWeRetXXeiEMvVW3Av/3
jjpXfraN/Cryxn5oMF1UsFGjNjPEvddzPIu+Sz/TNT6qVg1/KJRPa7s6H9r20TXqZLnPMPYcRGe1
R5KlIx9PwcWoIFY5WdHepzrZ2vPoLUCYJkZYJA1GCl0AOo50xdPpMdTVjewNQhZjaxA4V/aYrmGH
ov7oMrmU02Ld1wgKXpr2ubaz9BnY0wXdpcfEjvxzKkP1qRznDY/+hFNmnM7MQLtokAyB8/LeG6bu
w6Bj28vF+Bgl+yOzHud3BFPWMrjvq2okx1Cc7v/+cEr1UxNrWwbCeFPbjvHk46cEjdEtF0Y95pNV
VjgG/eWu6nBMo21IHmfBlC6r6WImM38lpLLDJ5Qg9NBnB4UzDsXCd160yqpvlARvQiGvwiTNl2hI
Ge+ayLUjFjkpzfcWKk3M1s7L9qrKPE5sjgTPA8vhqF01EEE46NobK/trNXCNxZNrA0QBN5E3K8MN
rYA5zsRCoVk6cYkCdpb1MS8hgk9iS9elwWNCkgaEQFkH7rA8KlX2OyfdTeXzf0D6wz5gKTT1kWTt
hXOfOssvcL7q7bGOEwgvtgqUJIh3blk2CRORvtGA8ZBLdrC71b0isGH/1yGuxqHEeuRdw/qLMTLb
R4Hejh4BtYhpV7dGk1oHoo72E9Kn/dgNZlD9gDkcA0GO/aEFFu/TjzPDPGQS+ePcZCeNghd02J4Y
DA88M1ZmhBITIyOR8DEagUxBiiNob2O34PgvKOlLk4kRbfg10WOnzhM3ZTJhYmsyBudNhRnQbu6o
ITxOPvSbeTWZWz3A1qtC2Z8YZ7+aXqHNsSKchIqsLRRSCuBqpCLbt+UCdUdKTLIFFUuvpRgBmKqW
lknIBs7Tg2TGpZNpUTSh4No2cKWQt708qgdj8H4YgWMRmrpiR+ULwA3Dk9a+mgYfFH5CRAs+7pZQ
cjZKGQFDrnPxpU4gfcU0Qdj5ecqZdbOtyrGAk4o66b9YCB4ncp3wEQy3wk3ODk0U2C+AGpW/q2O2
JjW2uCETdVAO64sY/Hkfz0O9RY1me2tPHFTULGl/P6d0RkyYtkkJVRF3K3uJ7BM69QA3ACt7LdLr
aaLY7Yf+Dx3aHz+fqpu2PpJUW53cxb4jLq7bsSI2ojY/ijZvL93aRkZDI2Iq/1tnmc4b95aX6rzt
F4K/0SQisZlKpx8skeOruaje59FhEbV6v+4cEloG2DuDge9OXwlCr/2asgnT0u6iG7vKP7UJFGZm
W673rc3MyGpjhAtLVINOi94ZXRekuX1XmhBcZz9iqzodxxsz4XhfkmY5FlX/WlbzW5pxVSzJ19ys
IQ4c9sqQzoCrM0Kz/e85nxjDGVNg9zVlFobFFY3evtwKNv5r25/TC7NrRxuFLBiD946pwMketN+2
2rSBaQYNsATEJ6CcOI4Z7+Z1+kjj9HpxBhQDyY85CSYaqIyG+dvRdcglJU8OAG8+i2p64s2MFjEF
rZOkQeX1QZMTItX5NsPT1S7CaSkepanv9UUZAbpA6ONxERlx/F1UQKdETkfsOqi9OBiBQstg0VEK
DAPxsb2OrgG0yFx89276Xc3ZHALcuB2Ekjs7I3dhGumqPM7mnuM/aAbrMmgQZQZnA891s3NgaKKC
YaDXY+I1NZShDGpYKzZNGIvN6+zyXZP9gnmYxY3OR6hJkhygnBaMqavDq2itrf5pI/jwAEyXAnQ0
46XRWUgpT5iXFF7L350AO6NhgFmlHnFqYL9zvtdO3lXY80OVUQ31bbEHVZ2x/DQYUjMk0Wu+imNQ
X8jEprUi8yBQlgdQYujQKY1OMEg+/fGIwC835yDLMZyvFXKLEbb/IneOJuxjXs0PKRHTu86B5pSj
9T3Ww/IrnPhxSlSU42iJ4IW8mzbJOowYmlBOT3qdvSEr+sqldPYW+kpUMbdQLTqqDOsGWEUb1pQt
lJc70sggQdqKxojz0AdVF6S+8bhozdHNzZ86BiGztnFgumt+WB2eXhOEjsmdQjnqfRiSDGHe2b7T
mC0U8IitHw/LFwfqNh6S4jSolm4qzfc0Zu0VdKC1YKNQlNQibvvllyxvvPSnKJnDC4X9z7hUknDh
sY+/18G9s2qtuUK5VjsLsT83oHgYM7W3QAoiJ9P3wBdDIb09w3DeCDYqAM8/5qW5FRCtd41D72R7
5QcMUqAohYFIV+4sIoTJpwMySbeKYHDzTK6JdZVlQI30FWwV+6jLlCxPXlFhZk4P4+zopDRCamk6
DUdHN+0Q+AWe0bKjmvt9bxF/W4LyTTePrlaID8eAg5rUjzCWsj1tjb9XK2HmRpgZ03IbT7A/m8a+
wLGuGaXAca9zm2wJb430qiNE3naOi3czEl4byj4vmK/lgQAEcmx8loBmN74kuJj6LG0CfIk++paZ
O8LQk7Cy0zySdvYzbhv1Ccvkrl8JjM9ZboD78wihn/lmjVwijHD5hmwCiiSLejaYJaPjBruGsji9
Gelh7kcNOpjLY5yoN7HdebHxYFjaa2qLO973ly3ikEEv0yo5X4/SYB+Xg3XvdBeAkqWekIAuez5p
F1bSbigNyTNm4rAu/JppzoTtugeWtPOb72zy9IBSJwnougMD7QeaUC8Q1kiM+ljgKjfm82LCDSqS
D1Us7S7TmwRhYsc2euZDWmgSSLUepaDCAm9nyAVscFnofIYp7vMjRsZq//dfLgRRMx2/CuH/cQuR
MPWrkQ7YD3kronYVDvtXDtClukXLLCKZkzRdVadWW9IQOy/lz3S9xpufrFM+8+jlDrqCEakeI9zg
pJyD9mpHeB73IkPBaqBPYgN0RltPmnB6lVXT49QtP00/QJGKY4TfRnogAbKITKtMo9oiROzN8G4B
BxDOnkCP0LhGdzXKK9w0zNihJB7HIf7U0+wklqzZVc78JdaKRBonO6AuSoKiOy4II5HTunrYrihZ
Ae1nOh7zKnHeFfa+FBXT84a3WiEjlQlRmWvzS7rsi9fELtPCxjysKnsxxXHK+APdZX1x5XJrgQ4L
JlH8jq7iXvHQUZBxBTCv4rnBXsv90QFUsi4ALuTJT+QVyu9jVVV3q4e5koOGF1c7zgwJcgBjq5Bm
2BHFMnf9cUi9i1EvjwgBoFMIM8QOeRuToNFprEcbK/lhGAXsQSEFEP0n4v8XIlqHsNeRh6+dOQVj
bgPPYpYGRIHAkNViM+81rPGNFq/tfD/oQj+1VXLvx2Cf7AZRw49Nrbdr3fqL/v6OPocJWFmzGOvN
HfZ8dqx+WAG5ZTeRP8uiuo0V17yxUkv5I8olGbdB6SJCFpv70WPb4dW33VDdeRWDAhMPUuuTVodp
ArwWoziZTA/OyJbO8ubpJMfPAQZA6MC2pbTPDpnZQzRJtz1JM9lRTuxLnE8qMPxN/2BaJD6Tnimw
3EzLepdJiHeQsnZEP//G7fxixvHbQGa26nnhRQlff3hu8BT9d+rOa8dxpOuyT8QfZJAMksBcyaa8
MqU0lTdEWnrv+fSzqOyZ7qof8zUGmJu5ESSVy5LIiBPn7L32LHPI2GhjFCUj0SHUKIYjP4hiA+sy
yHdS47KkbGYyyvho9ehRDeL3VrkM4AfmUZVu5MCMquYWC6lI6dvRpgi0bqHUFdG0Mv3WvWTRs+Wv
E6+eVBH5q8I9vB9MEmoqe0U+pfI09vRoVY84FqZP5jI33YdESlS/cA1lYuFYy0acp31EuRM/OBw9
EVkB4EKECdo1I7++v5ox/XGl67oj8ZkD0Pckuat7hQg6jRU5T+vkl8yKc14E3TcC27lfyeRj7PgA
YrdWL4ampCvqAH+PbM7cyZZ0DHA8xYVjPOz9IjPfLSY1tz9ukPUZFkb/CwwNXQ2cWecwHZU1dDi5
cewmPSYtvUb6te2TD6EBOUn7PdxhDyi+Q7vzZl7hJ0+arXnLROhQSPj8NhUrAuLMyD13DTmSHEKs
X+U4kIXCD5zgyE0ct33X7cJiVG77FzsFxdLBr9kZepfuhU9l0aWtfbFrlIoVi+KHNwUqTH+8T9X7
lPCQF2GwY1PGxeeOb/VupOjuLYvYE997FLrUZ8LOSVhpDnlpf3EL+0SBY4MKAlwNJXKxUZU7oVb3
nAiwO6jpMJcVW0OrILuAUsJb2bwzAPIjdX8PhH3NtfhUmXp9H7ddMFdiLmiK6c2YqmhGDcFSDwCm
G2B/5wP4S6/cmmJiA3jh5GNHyNOqTG1yuhwmSavUyIPMunllZDZ8C+8cOcj2PH2b9xKTR6JoeCW0
hgmJnPeusqq0wHkZA/HJpUucIXISl0j7sVqEeAN0KgBCiJYZRJoFd8eS5tc6Nmp74Vr6h2kixG/5
fKKUSjBXDoOI3qKuhBJYxN/RtBmSW80HlsUHkAds/bUyp2JoV6L0H6gvsjs/rb+RnTE7EO0jWkny
NYf2ouCeJq6ZvdVxqXVaVpveoA52bE7TTFvdxAvPYE2Yb99rHQVOohMwiKpzKwftFOooDkJ4fQai
O19HB1WP7S+bG4hrgWOfr+sfbWZhxChnsW09BYj0lxaXe52gXEA4Fl/9Do9R2TRLVU23ROZ14Gfo
8FMCPEmojlBPzWhptb8orJ67UDcPra3mMzUVJE0ZpA2gpiENflZNlW7SR9XCTY2rRGLkKAVRj22+
pm2J5KIPEY7S712TVeYA0y8BxZcK7SZotkGVKItawtiBhD60MELruDpix9hpHu7uxivW4dTJZiq3
JFtF5z5JLXI97330JHssN+Wylpy5LRu8ChFtgc3RS5DfVQGRWfqjri8tBQ19gd9lq3nOc9p39XRp
VTNH9xaiNp8GTtfrwPoeWwaUme089yzZScnRsozbS9IHNVRZdysa6HZeDhPDrsXG1o1gE417jyjk
VukgKLlrHDvyzlEoXuqkv582nCoum3eIc3PfMIHN8kks5xEgpU1ea0srLdeezikwHQKkR8FY08Gj
mPMgq/Ul5+hqY8cEphRVvNVrEikSxFxMiopu4UPNp2E0oy0JmTJm3c2SjYkAWWu1ZVrl7AX0ilke
LMR+NiJfwDjsecF7Joh07hoznjEZuNdiynxtCFWmoz4bY37yUmjkQxtni7IHTJepHMW1FfKCckay
lGNNOH32b6c7C9lyvus5fREOQfXBOJUTCt44pJZRf+mYzmPl6Ol7UEzkbnFCX0U8Zt926CnN46i1
j3Q4kX2mspnVKmAIo/mSTGnnRRR9RkgzE0xUjCA4v+s+56HARFeNEPFkS+NSDWZHR17fY1xZ1OZH
2jVYV0bUpvFYrB3jXFbRA5lgjJkLBKodlVH3qI3RSR/E3gj6i1OOe5MMyrpKKHos/GG9G80RvAKG
p4/RiPRVq4yDqOKrnuWICV0S93IyKDy7MufSBPagNHg+mmLn2eq+y4N0zml7grdZvfvsciRmzNxF
A0UeltfMuvqq8uVX7hc+sAuj2LvCieFrhMHVd1qXSY0tEXQInXqJMFqt27s6SwzuM4QbUt0HKbY8
33EfRSbu0OtuwggmQfscIPGB1GKYdzI4ydB/5IOIdzQGB9IgnOcMDCp/98Rpz8ErQ62bc8P1d0pf
HiT8JJOWNoUKGMqiXQH1+SyH8JU+GMmkOUfn7C4SAlFReS4J1JjFSfNegYCdJWF4P1pY29q+0GfS
Tnaohmeqvu8607qWY1gvzebd0fAGtrEkuWiAjRcM9UX2rHlxWX6j/X5XLNqsLRInyZ46jNixWMU/
XMOBLB440TyvAf94/bsQKLAHFcVfA859pZjhm864kPR0VyxiaA8zWzTVsuE7mqu1v7UFQOdI1w/A
B7nQjX7cGKT/2Ewm17TZHkaOH61LNySzTDCaDkqEjiuHVjm9IPrkDPVzlH+AeogBeEBw3C9T+H8E
A/Ffz0gbbXorP3c1ItTkZQiJ+e6E8ibobXP3z5SFGJBX6Ib9kdXWWTM9epdybieA3YM+PZWeZmB2
9mhiWAcatDY/PQ353D+nDAZC6b3nTbMzovJaobEoZfeKE48Mpjr+ljmhomyqxAi1F9qt7LWguM24
3DLMHA9mmp+Q06YhEzHCQgquLpaHqCDNp4MbNHTaW26wBJHxPc597dWoq2vK/6vQnCs1CONFSZGU
qPuM8pkNt4zB7A9IjERQza0c/wEQDBUa8tK35KJjDEMTiIalU376PXKEAjpmF1OQ+KK5Gwe+F+xO
Y69fi7x/d3oq3HxMIqqsvYnWY5VCIphLPAoNFhUkTmha4vxTMYqEs/aYzRoHURTnO/zXJ13PJzsV
n4cbr0O05LNC/y5TXPWRTQs3ili6E9075S7o87AdnvyqvIwikFSezV4rW2plHDG1F15ctNDrqrRe
nNjbwFScuODdWTfRKk8f61te6/pCOj4fdS7YILyj15lPretAyIxInMlceY8xgqKAuIrSuSRGZ/Ef
LQQSxoiEo4RLKorQSOnmAmDvp5fxfQtOnUUk3hyFv8ZGm8gvY7N1o++wz1Hy0zCP/PGce/bUTw4W
WpOeZFvNCYv5DKzkERIZxN6xa8lHvUe2jegm7OiUhePBV8pq0SYVraNRHAKdSt+iwhoD/QnIrL71
i6+h5SzV9ekzGB1G3DWRpFHdnnJPJSyskzCg/WyZg2fl1uTARbQIdwPlGGBsPrMq57CskodhEjE6
LxJziomnunFpRKFH21V5Oy/sgb0zxKcYETNJNNCpxTE4K0X0uvC47YDnfqYWHsJR1PESj/jB74lR
bhO6mnB1FU74qTG1NvmnTGx1NNZmeUsTBswehrvkOsiDm7CljLFTLFFYTjuKaiEfKs1LERnLPCv0
RW1FAhWMTm6YkZy6rP9y1HxjYsWLrfbSMXFVTfFF05+hJJLZGrSRYSrLvM4fEbqgqY4vJj1Px/ar
T/w+KxHkr24EkcYJWPBFq25zYkXmqcyIfoFt0dbJpihRBtQmx0k1pJ+Vkl0H8qGe58ggppiohaFl
3UyQISdMSRircg+rgUGCRlBAYpoLp+2Nh4j/YDs+qLP4TtfJe87SYd8ArgEG0JytVIV9mHfzIvU3
QTBpxyx1mWjDCzCdhRIj10KOdBwgq1aY3hE+cp6skP+CEsJOyVY2cweEjH3drTB4sG96wl39/MhN
8uZDpV6NIy23HgGs0GqDGxKQq5FUz41r3WEKnvUE8/oBLUpfINDp+go+v/5u5vQPtdYn/gR2QVUx
FObeJanvkAYRq08TPJYt0tbrWChftVJxGzvBjlE4Cci6Xi6bHOCl3hQgsyMaTmBNV6HFOtIXvrZk
YgIzDkczkMfW6+d1bh0nKXRs0rWjhqIZqjCux4y5BDpAhAnwoZkLBsACJrtwkBPN6aMVbPL+EZUC
GEWzWVgqoGGRk0VIFoZsYBZLzeRfjsPnulYXgJe39D9efQzdKzSgtHstkOZ+riwAKGR0B7J7aEfI
u3z6z5jqPxkXk8PpZqhmuJ9T03sWVba381/qNPmyAfLqxrpt/U9EccmqskJAfD31FrqEYwzbmRnM
XTbykycRuYBu/gu/697TKqBkWrhtkxyna3gX2PC+mVsCsuc/TyCHzyEM+yyCORwoJc3VzuC4CcDZ
LLKlqwWvrltzuHQaZnEmt75TAR+IYXpn7bghE3UdiepiE8gQS/uDLYCDlA30tqxNBpnBEycdUv6I
KBgjeyHSBrpqlb9XWrW2Sjql3oazBPHQVvNoBNZB6taTPSLOMIcLZv8jDaONrNRTgJFLHz0CYVFa
VlovF4MRz5sKzDw0hIXfk3sRaMrb9HcUNcVaoWIgZpU2I8Jo3Oi1CNAeKrrzFTmkLSuHiLb/zmjr
dlk7nNaMtd9loL7A+GP5iHrafOzyveYdE6P8DklkmhNtuTZFijAxLp+E6h9V5iOYw9W5qds+Da8c
wXBHj0QyDkhVdVYI49o3ZbSMJm5gH79XMUdOD28QQj3lRMJuMK/bDhHaDeTSx6ukYXhOEgObnTQT
QGIcpUhGE6b3Od2eTl+vMgVI7SjFPdIpttSyvicDB8UTpIqlh7RJads306LaSwfILZqd7RxPeegD
IhKdCd6XDt6jWVDUwxKnx9RgWzTNwNsxWJpP33piSiYRFrGhuKEqRVXnjd0fCqE+Eo6Szg2HH65p
ezCbELKJxsAsVaIecLbk0Pm0gbDslczQAsYtrG3cwp0jt6GHmr5MPkXip8sgFfvIxYgosUurheEv
0lAelBZfeUYoRtTb5oLx3Geqxw/8Nk6fib0otMmc1CvXJOt2nvPLKlkH130Tf0jY80GXXGGSIqCl
AigQH8aFSxdfD+eMQyfrP0I5RZE4DaFzMMVKPtU2WshRYRtOso2SmwOpIMa89eg/a0NfLmN/IENZ
e9VcPkqbseDC9VFF9qOuzCu0K3OzFVjx+Ns0sxEzom4upj4s4cXdGahBGBVGwcKMxYJ6wJ+HucJN
WbI3KSArmEckMNlHBesCAPy52hGfwPgRQafvrSzoCCJO3PlAU46JtHeUdgNkcjQvSlt/gW5HvV8i
itfHRN8GKGA7PCWFzpqeVnQrBzud+hlNtPWletcKCz1AmYDPT6Ykuu+A7DXVwwuh1UyFXTfudnRl
6C2jwXQNuod1kmWUrzLbqCaFMISruTF6MXILpqMGbaWB5pYX0WzuVHs1VabSMD/cXOc0DyTOxJ3V
wHjYIlrxmnEJXMKYNTA2tYqRf1aAJwW0GMC9XpTuwEScfzurHe2BWdA29uwzsucJg0e+rpWOX5mr
LUtdXh1ElbtJ46AlpjGHa5hvMnWYif4z5WZYOswDSTdTl6ohXxq4K/POvjKXKemexYtcLzkTR1W2
JsBQlzYzmdH7zn22B1flMIuskGtfg7sWN7+q6NCXIjtyE3fgPvRRi+/G5hA5YX6mll+IinkB/x6B
TtZ0huw71JHOl2KxW5jp0RvdqdU6GOTXMnfTSqrxULmKis9dVmjK0rlfvmq6o20IbfoFu2LVOMmS
z2Jf0fibxZb/GPqmTvICzWLESauw9/K7LgOXZ+sHiBcn4aLvkhkfU+NomP0kyseatkZvlzs/dPJZ
aGWfqR3SZcDMFnb547QJ1AqNUpEl58DhJ7Sgc7JGDmQvGkUJ9mCp1NqjUPMDDPWFotUakyYO03bj
jwwAImAko1i6jvvuj1WDhDF9vVnn/1/TAw7BR5lV2Xf9P6a/+SPLhzIA030zvv/96v8nxsDEPfo/
MwY26WeWflW/k+kACvwvzIBmaP+logXGLUhbGsgAJv8fyoADsw5Om2rrlqEKpK8wp/6CDJj/JQE/
gl6lh69BvDb5Q9UPZEDR1P9yVBPADH+XIyxhyP8bysDt3/8HxcmyocUJaEMa9Duswpo9QcD+gY1D
gqblTV33q8wj0FuFLb9W7dA+ZL0S/fUs8TF2VMq4u2XyGHqvbOsOO5yI0OGVo05q7Mg1abhYygvm
8YoRDWcfrwE25R7Zua4eHVNJ0aFpaJeFufDEMDxEjd/SQtLKF80x3+keKZ8qFb1T2QxbiNBZ9F5V
fDZO861rtfmsudF7RUM7Sof2fpL8Ytws+12r0gp3rdZZVYne3wuyX7CI5PLF9Pyn2KqRYssM4JFw
iZCKSRdelHql7QY90S511D5EYze8ortNFmRzaruRye5F9esHk1kXk3e7dVHHxs9AELLFLTrARFnM
ocwqaa3zXp6Jb4c8rZ0z+EffUP3LoGf+xdPo0eYMQdg8ScRdKoBO1mlk+IfbM8Uog59nf7/38wxt
+azI656RbzOQUkuKdxp+hIZwXgjiyO5ub1dQskbiPyS+AaqTyIgPSqaoa1b9+DAo+l/Pbu8NZAxg
BGqcfWyenbCNLlgNkmvpAlDx2sLb3V5WiVqugnqKeWASO9SMMChiOR1qmfd6e0awuPLrH8+i/smq
fwWiq07e9KC7MUzjQunmqpWi/J3ei+1s/4+b6y9Kxj+pGAxtfqeOSVvC84M8Bs5RElg1oTn+eb2W
pDokGrOqjaJL3JBhBuNdrXOJClu15mqKYYncWR/COHGXQVdynfT41sl3MiBlR9FRaAfUz93Zi+Pn
aXr0rGthf4cHJMR7RTva0jEKWgRALc1QdS7p6DErorZ6HxmWm2TLfmcqwyj8d4UVL+xR76ic0/R8
e1AZVa6MaRyvxxDR4O18JPnZj1z52emix5hOdwWno7sRZkkERn1nl3Ric104P2HXHp6quwT8wqzN
rXPhjUdyt4cXj6499vbUO1l2jmch41gRtAaDCFSca3/6sMPpQQkzY28IfUcKGzGIqIgm295fz3Lb
XGlaPZ61SGW869XVFtYVnGPTH4m8OaFi8U561BsnsiM2NWmzDBofE6eu72snKe5tL3uit6dtmagx
QCw9FEWV5TBmllq85m7keKDGLB1lNVBTa9H4VGEfP7Vp4u5JUtyn5BbeR/ZAbKxhBPvBk5x4Wv9S
NsI4WYmJVsLdqZJyVoV169SRg25xeLq9Svx441pdhR6sQmeQVTt/SoDvFZlRvjnjEaletDJGc29G
LUEiZLeCDtPQq91em3VxdQab1rZiaAW0Z05oqbCL0+Bch6Iw7tQhiOjakDcLSOG9IUntXqoKlvda
gT8xKv7CCwI4TC1ofxPL8z4XiB6rNPHWbWx49J9D9HE+0Wzk0pZ3gdsso77la1e0b6V33auldle3
Sd252xChwvm3esb7SZRFXb0ZlYLWyTEhqGh9/mAa/Rcq/fINZqGYecCjT5ytPoIxOTCqafe9l3b7
WCtQehL9jNC62ych6kJGBAaPt9/TcH5jeParCNwtM4cMh6/RbYOIi9g1WnxGt5yNf7k77YmT+DcT
cNpNMDUJyKyWY3OslxPS5h+7iVoGZW3ZHhaLwOA61spVL13vF0dLyFF6j6w59/SdRw8GF92wA/1R
3atZiZE26RlDNEq16wpR7erpWT4KekBpyFl1emmnxInOzRBoQWO3Ic3k5J0qvnzJr4lhcI8g91yr
eOfXgRn9Gf2OJLIDBuK598HQYTt2quDBbUTOydJ58KJWbEa3oX9mJn89u73XT++F03ter9Evjrgn
ZFEEx8wuzEXJ5fI8JPVzZ0buq2IV+01Dl49M+kkIh2X5QOTEcHAR1ywYeSUfD3/8Mr5xREAZ8Lgy
z01krjaNKifwjqyjxbLOx+4aa6iMtLQo3wsEGH4dnBUjHn7RD173I0kqMoQnTtqs85BAQ1tVcW/e
NVmz1HSlelCiAANx4gOzml7eHnKNs0o4bH++f9iD9p5kGPEYCBrWY74IvRYRUxK2W3T0zsKw3tFD
GdEhYlNfIrnLr274qju5v0NHL4hf+xCMBL8CQ/uCy548971kj7X95JxHALK9kru6ExUpDQpT4nDa
bkco+xyI2xx5tQDpUemfcWNYJ9uwv9tptSur2Ftxec1gZtgbmobthkMN13GntxsFcMyWLjVrn0nr
3c5q8yIdtMk4qN7VJG5xKwTOmQZ9S+YWN/zYO8Qaj39B+PVJ12/bRKBO799e3eD8Wb4hCDFeWLg5
SSmL2Bm1qr96UxnDHlOfFEwNjG5Dek6dubz9nJwO0V9zTyxhfpDjgJOoZmz5LIycOZad0mSaXtoe
0EP8euuy8VBRFpw4l2oTtHdNM82Yph8thJG5rJUGrVBt4Xk0/X4TbzP0knMxIN6flPX5EKnX0nHp
YjS2v+w6+GyeMZb720OcO+XepMH7LzBR43eOLrc0GCrAJ9gVEMcALv2jQKxHomS1VkF1kJBImxB4
tmWGeqE93O3wtXyT4kZSQyI/3TR41xjxP3aeQtYvI4NthaZ0Koc0zbnr6VuebhUSYLhvPL54qCKZ
3peG9C9u7ib3tgMiSG/8i64YoN+IkcIDwRYb+tHqtnVQbYhzZgz9WQSlOIPiqs70pN0p2MzJk2yZ
Damc/bDib9j4mOGK25vUf3XDkfGW6Gp95oZUTj/PY0f/Nx7y79RcPi8wbQZsdYp3Iqgc5w/6Ks1m
BzBdKdYqYs+ZIfLnKHer96hpfp5M76gd7kVOr/3xf/96GVTPGOPRflpIUmcYZBiVTQlyGOuiYZa7
PdGJOmKLOu6+6q5IPlrkPII4hcfB75/KTpPtA62RK3NsKlpZekzlK2P9n1d4Z2KO/bbAW6TQ6LdD
i27RONB/X+DLSaEtMnDOCSCxY1PoPtNVxGIgfuBSirEL56EavHopAK9bbV06+UfTXnPUHvfEm5b3
RYL0inaqviLqjALSMA5G5XdkNIAIZtznLVA4m2yEGW0bco4xUmj1xiWSrFOBRdAWzp4jolsW6FDy
jZ82+TP18msHRudkdhrnhhylHX7D8MEhig8lh1fTSefl7WFgsthmCVMB6FIIUZCS5O7oMWPgYeC2
P6wzu9vZdRQcb2l6o0aAeeG7JrPIJn5A3k6ahgWkywP68ljW1ZPbM81UhJWcimDMV3JscCRQlT8L
LHHQO7LqKEWSHelsE1Wuq2ea8Nrm9ur2fqjTUkrrGGxT5ciztL0lJmHaSZlCbG+WvgZM/OkwDA4g
JNTq5AaND1Eh39Q+TI9QpvTHXNffnJGL3ffg07xjgzDenBIMI5VLz1TI6ilZlX/hUP/3pQGNsWHb
uFxZIkysTb9fDFgoqwhyIzlQtSWQBTTNwasGZDX9GHx4S31aufI0DRdGH42HqjKag6sy3R84F9Lb
FrWiH26bj19nn8ZAZr2Ee4Em3bBYHFK73adMtRaKp+cPt2fp0BQPkDsJj56epWr99nO8s8oGuZyA
DpaMrezApn35IiE8mOXnXo+HLadcYxGbXbIp0yh8SWS+wy7rPsSGpZwzoT+Ofh68VIOHOoTbe9lM
1iDallBHIjtc/ue7SP63NcLi5M6+YBDWaXNY+aNMCvG8gG8mJlMTDcgS7D2PZptSlKkwaRJNDgz1
p20q00pgF3COby+hG3HMZmtYZrWen/PqCrh3uqGafvNz6xm9aa3Khg0Ff+M6IfDzAiNkR86Cuxo4
QzzmMlgM0xZbR/p3WCpyhjSsOzmZ3kFVGKqnOMg59Xn98KkKbz5UPgJm6XlbsbktRiVpv4fbQ9jJ
l3Q0mlUSNg1ZWVaxAMc2HJ0Go72FCJLhqaoelITohyEboDlJgBR9D0vLEQyn0hHtt6Za4TBrdGYX
cYpCMRk/grRzvgkmPA8YM94y4THCis0AExb6vzTKO6LUjGSlh1VLhisRLtgZg7v//P3Y0yr2+yqn
kkqq6VLAp5XCmvbEf5SxtcI8G00lt/GtSiZxgkKD6/tRy9Vd6BTDOTfN5tHJ8gt3anIqm8CZ+gFs
+gmhQ7HaLGuz6w6+jPrD7VkJYhcvSB9u++ZlUI3y2lZcdbb3onhKsU5CxZwzB5eTEXxcqXWM12rM
NsloZkdWnHiPsu/QuiQD/Szvg77c+FYv1rpZ64+cLSWVS3XBwc84KvR3DWsqp0FTbkKMbGujyooH
MEHMZgpj/KgMrDkh7i2ZEyMEr77++XvbUZ5yw4muSCTwj6Su2DEfdu4zgWLIrIKrRKtzLazio2Eb
mHOWNKuVObj6ilqsWSsE5y1vJU9u4JBTw07s2ww32RhFBczrCg6kAPInS628BzBMw1KWLH2aVW+t
goru1osg0658wKrABB7/rE9v9F+2aHu6vX7/ehm/ohyawiLQh2h/bGLoptSOri0yeq0q9klK19nC
DvHzLE1CrljTWPz9Vi6gNZYh2eAR4PtDhqwfuyvb7Gh430DA5Um6nzdbqtno3h3cCQBpk0sVY1K7
KY32TRr0h2GoyAOOIGcgjWt6uL072kjDhKeSelRb1Yk6ypHRyZjaKbcjvSnvlSA3N5WX19uBzAoU
Q9PTJM800G2uttBVsY+RXrwh1J538eh8ol8KkCng7fWtQF/ZLHXbwkmVIzIkdEiMWl4Dz1jCTXQ+
R3/4tAT60rTB7xAjDdlhwe7XVRo/JIkid9H0gFSgLGcSXPQ89zMaJFE83EG60mbZtLNPiglMm07/
855an/1crd7SfJoeYOZ+CTCAzQnKzC7+WORLFMfeKcjwAiYFHDE/tYwblORfypU/EKoUY5bOUkuK
lW5IxzL+vJHZhBXh0g9YZ7nGLl6U1QnhQrYJySUPR4+PeHq4vR9W+PefbNt5UKa8LUxY3gZssbFo
pho+4zKaFeg5bt87WgYs2Lry7IAgvvPUPlpheRtep/fHHEaUE0Vbyy+1Y0H76IhSQT0mRUY8euSV
q9sv3N67/aqZ9uIQDw8lrOSNpebXyvPshWGkrKhIto4W8aYcAjISV4X7kBXiM9Vs/505CXO0vtPu
m1C7dukADcWlNxMPf/Wibg2pbkzhOVjiGg0teeHOCN5yunJNbdcZDROysrfX6nQ6JLFAmdup4q5u
L0l4GjY4doNbaFpjBgFSpbaZF0zIjgUs5mMZVfW8arzhX740/fcW3/SlAUmdILtQdGly/7k7Ck9T
hKlC8tRHDD5O9Tq2jj9zwrI7hreuUqz2vHbG7KwwBp1hyge0pcT+DiitDvugLy6M1rHoyEpf6gXS
0tKStPESNT2rCjJ+w/EOBMQGTPoCAc4iZbmkT+gRHzU1tVMlLVa5mvdo82Swr200rcYYFwvQA/pz
bdUBismQpTzM9eehDneB8+s/70ACa81vixSnCMfWbVQbmuQ/Ky3zjz0IMxhjXGAdmyyrCK6OMvRP
bjCG93Wb1NssICfSQGMwQ5VJPm6SRGddWp+3Tgio2Hiljkj+bi+TWD2yoEdHJ+vUpTOI5Hw7/QAR
zpfe2JSLXO3fEyPvtrebOdesbp1UPpacDsW1aFzg3SCQQTami59KVgvue9kmB3Jm0vtp5tprvXkx
mJRdygrXKwIBmRSEdU3Z2XXrl/eyeri9AMWM9iYKxLbSO2pZjDfb2rA5UbuwgSLbpA/Sw+9Gt9Ls
1ToJF45a4rb2aX57Zkj2Mu0AORvqPLtrKq5gxaVbnlqZvyERFx267ptkMiTFBSwAobwlBuSGNnyY
acEceH5yBdIjCdsmH76aIt0ENTfeYYCeFlq2VaaBrouMKd4M0vIbWqgXDETirpsS5Em2Xud1OmDG
1GeaThyJQKx9VzZEi3G7hWC39PgFqfUTii/54Cr+i1bY5f724Fpx9fOMNQnPU2fztUK3Zx1GNI1F
2uqW5E1Ka8FNiMyg5v6zyuxIciYqay+YmikgJNAZfbupxlVaAPxqcpxIQ6wkZxkgj5bkUsw5vWWH
1uqKTSXiAzj2jKHhUDKbxU4FayAAnHKrksFEtXshXppbJG1Qk8tdNLRQ6D1HEE2LxDkZfuNumzy6
v736+wGAMr05TS+ykz1mu7ABjRLrGrTX2jCuWGi4dTv7gC8xeBjNUX8QGvGZU7sdbiItm/qEE7ye
oTeJ7m6t8FsLnBg8JL8625wREpE6nSbbsEcJM+gPTuTGlPKjdjHCei2c2Hh2aBmv6BJaU+4crK5b
kz+yQOxWOTe9ElhchvCvVjgnOUOjxaxovEy9Qw5g6glaWznD79ZeYD4DVO3KcQNsi3rMWJUQ/i6p
wh6eunKRpgYxywbjrpySxOw/GlMBL3S7sGybjqOKZOgo0uK1ToR4xOn28+pG7bj9Wmw8avo+VZxr
qzAMkKHYCYD9LxCIcI1bxEhUVqIdA83FE5EPL6lTMq92PRTfJdFk0wlhcFQ0U32rL28v3TLQfl72
gf5CFW4+KDaUQAsfAF9LdRcXarzW6tR/6SQQ3Px4G0O4ZvNlxSi1gHDCDrUJuUgHg4k5WT9E/irw
HewYWLW0uEdqkCxx5a0HLazupbFScF+imgXU1iAsPt8ear0s19Ho+/OxpDBu+tyZa9CWueUglCP5
dv5K9Lt1ZBLUTawjsyycW7XvPnu6pu98y2IUaA7pQdYKCpypdCoyYFd9e4on0Efc2u6CYqME9oM6
LcmDZpe0mTxZ6fA4NOHZI230XaOJnsJ7/arS6gp32X524/ZMSHt3yK0y2dYtrnaGBtqClgKHqKlw
UeVQnX96oajCmUh06IrqXxl46OK9wiAaQ9eiuCoOMJx63KQ8Q0sKk8qm2DJcOqY4hbqpGVAc/v7N
SotJ09H+8fv//g2mzN4llVVNqu5CSax8puSES9dJZN1Xjv2UTUMIPLM9BCwfSV4ztvMaPMZWd4Aa
T2dqI1TE5BxRzp5utts6nMpuv1D2okMg0ncDmhU64hMbx8V2Wg+Q09m/4yCFCisgZeW4gLK6evEi
0/0arGDelHX8we+xZ4mb+LBSsnZ9W3yCPv8EHZDcwYaw3LH+Euo7qOro0/VRivxPws5jyXFly7Jf
BDMIh5pSa4aOzJzAUkJrja/v5c77Kqtvl1VPYACYIoIkXJyz99pAatpXqI3Rup7IuK7b5CtCwkwW
ea2mM3ZNWGYH1OIn/CH9rqNEhVlSj/a5Xkc39f53iQZgTWJdKmH+dJvBOv6doAjF3AQ6e3AIt/od
lEFybAhZhvtXG09+zO/VgQHYjBYaJSvFxZk02TMr5PnYljnzfU0P9ULVG2J9bV+Zj1DRwESa6oVA
DucyTY3F6JolPEbCfir1srqZAL1Ud1f1eW23RonWsQrYNz7SYfGp/gGy5kZ7NeetecxN5zMz0+3j
AyX1BUM33FNIIMPZ73oWDibp6vC2BmcvYqc6RWFCJ7knmTTIUHdSW0dtZRj2RwZZP4Pj8VrIjoRu
BSBz6HerM/id+vMMVVLLehPlzlKBlKzC+awP1Xx+XOc5/l4SY4iXkf/6n6m0xy9BU8J5VZvYyO+b
dYBqUTpd5m/D4F/SThjs5gWPQZuNJ3ZLv8JsLDDN1zOmjqD57duDtUrmrLk9pitiQ8GtAoo95h5g
+IgM+i/piEaN3vHzHOYSMpVrh0ai21gW6K8dhcvd5PnlGUYt3W8Db7Nvlt+8Oouf8cFfBzZBL3as
TwCxrXMcOeO7ppZjI5JCxshspdW+9enyWV4SC5SE6dTis5uRJzluc54kyhfRuoDAMDY/Gl1EF1jQ
xYUcIo8cFeG/AeLAM1lkIJGHuCWaRm82rpWlp0kWQmr8QkvF7ksTefU2ZvlnbGbdD20sP7WELYyw
DpahYf0iUmeGbEnnjp1u5xfvS0OJsK5xW4sqzY9IFijGwVvFniziL7SkkR4U41u4aPPdj6M/6vZc
GBocLkx8lvxTxuIee1n2Hxe2umIhAmGyKe32YEjsePgS+ULbziVU/qitoudoSf7YtIuAPjBQiaq4
I6tt7tYEOjIxvf7JixsEdlUaQPkvwvPjEwHTQyqEJ7Z+IiBruA3yX88oKNpWer/OdSfaTHoSnDun
q16TZXgTqMM/HT04dSZqJllfbOqcFQ4bDl2N7EIj8hTpmdTt5jB/Zsd4z0kPvhoZcatVZC0b4XQO
JAIeSjEjpK/sQYZVGYAt/T85K8wnx4/LgxaBsoyF39+9jMJAEi/uxncHl6DahbHIEMm1AUf2MfEu
TzG0XtgSzh6nET35thuePMMaDzHYiIPW9+7dmRApCqLF14Amc9ZAUNpR439B5tUdQOmAxepK7RAa
Ubq29H5mW5gHG/UbqsvEb5hn5C/s2WtyXqpda0TOLpPLfmKliGLPhQbwd1nu9JxPY2n9RFPnPVeU
Na6FA/tK1bzzVDw59aKfCapu8s0w9PXp8fzoAeNA4PbTexwT55D71dcOKeNea4JlZwWV/kS8Vn6p
YOC/zHqioRmLYb3J/Zm61x6GLChf1I0yLZ2DG08k6S0OItoCTJ/S5DAeFU8eckoobmAlYjS9qzoP
9EsXEGCVdB4adqUBSesKvpf+uNKGfvf4IR2MmWo9D/9j2OU2LAdSMexXAtWTUzdPOzajYj0bXX/H
vZudXLBNO9szvctc8ut5iL4pJjrZd0bhVUwlEn8CetqqwZHuExz1Zja6B6UG/2rR8tVePNYDeZ7v
yYdyruosStt/zhKEpeumyEs4fNHXrNLmG3/bfO+y/Gs4WNo5nKxDOOEQSkgCe50QbuDrW/xXdS+c
AEmmRcaSTx+wrA2IRgi36ks07WPZPHMYoLom85cEjCI2OwwaTkKDNwQKZlEm0ZqMHr2oKBm4ev7e
+tFdAZ4ceyLF1ic3KsIWxVQvF5hx3uibtgfHVYaB9kEtmxBiqAcNs9ZLT5I3P6GG3XIm06jNzNXQ
kTOEXpHZlcLSmtE/w3COEJ5W98j6xBu/QtZ41NH/9SdQjWGNAPNPwxuaG9nPc2z8QK1sryOi0K7q
0AW2vVYvOLa9Gh0//yYy4k0apzROfU8t1Srhm2ZlfxnUWlaUZHfFwdKyZk+Da+xMZ9U0hnofXruo
wWug8ehhDnD26lumvm/8GuU2HNvDmDjo12uI1KM+Vfc5phcQUB78krXNva+T79MkpldDw1dcaZXx
hvdp3hrLUlxbBsFTnzUTrcSPTLspycfQIZ2pDY8JO7jWeUSRREvfqDgxarbQCGH5ASQF/OSPNT8n
tCxps7uKwiW6Y/BgPvi0lx9rUUtbJpAOE5gwTDMHtZEnseAjd935aeCjXiFwMsGd5h0QQ9t6Ktq2
2xImbT2F8p46U/dAHI73cEo3c97jYpKFL1X9gqiUHtU9tbCJALRtLTMoDlFcSgj1PDz56K1OCYF9
O1vr9Pce7UJqdMmvvsKZTdgQ2vOOhARZ1O8QUiUpu6G4wQzaWjCXJuG9UNJcPlhXF7tudvWTRdvv
bhNJuGZ0cn8Wb11PikcO7A+pLHWgLl+6fYB1hgosEqUw+QTTG7y7BtOFni7fCIcJd3STggOEJcIj
It3d0YJBQ+J3wXAx7h1JWxd0PzgU5cFNCl5LOkNAMwq8nZvGp4Q07Bf2vd5zk/u32h0sJs5FCvyN
bO2Ca986Y2989VP9JaXY8xKOuXMVIwN6NYTGV62QUg63b66mP7WrIDWGjdZY2sdVHRvDKJ+sjAIX
pbPPduzFac6AeVWZ6+xHMooOHgnuCZvOP4a0fjel/Qfc3C6Td+RLqRc6685fxksSM2dGDguEGn7p
U63Rni1lJQ1kHNDWV2t00fwEvffS+/M5ddrkC8qU7Njoi411XIu/LP0iRf8eGZVirE+dbmI2oBqK
M7Qo38iZgviSl9YZ4up8MdGubXXtaa7i+OJphvXchOM7IXivbLoMgLd1eW1Zc17V2d9D03vFMRvo
isbYfNXSDYlB/mGbLpmFofa7FQE9xqj5TuuhRft0d12JWCoBNrJ4L7G6x+5GF4bxhH/5ZAj2ELpG
CC2MZZbfVRAdqomKgjtE2jd6S2tKo8mvwe/Ai6Vj8ZKAzjm4LPT2S+4ONw3EBvgu74tW5tmhlv0f
23GcsxktCKpc6P91CZZQHqwOW8lSwVcJ+AbeND3akc6jX2YnMx4HbwLQKgJMzXPbv+SLGdzpdhl0
8CeKLlmK+IoCNF/WuriNIys2VjYa3FPhoEDzPgiDqL+2cmeky50Re0z7Nc6Hw2JFezIV2w8jsAVW
L2Txqkxbj+F/u28k2e8xc950J6cJ9Wirg9XQs6S64ij7XUw2llHi/fa96X752xT2cK5DBqk/KW9t
0GKln0WeV0dMlBjUJ31cu5RRdpoSIXQZ7JDOGn4jmMP77BrnUBMfBDRZT0Sb/HOY6IjnUX+nkS4e
t0MQ7ugWTJx4fdcfbSmCaAOcbvgMsDxNPlGLXbKh+z6/UCGKXhOIwI8XNfJzAdX72LFn8PJsngex
r8EerFzZc65wIV0D59AlXv7EFIR4HgDuIK/cTEPpEy0fQsoMVHtPA/V7TV3y2rmj2nzqtqPnP420
DPeaMBHU5XOeXoqUMNXaWJ6myEql60Vm9rhCuuPqbd8J/eLEAMNWmMXYL5rnphywfMiDOlMHK4zK
s0GvJHgNpUSSaIhx5YrMf2EhZu1TeBn/6NRYMZlbMvggHett8K1x6JqOUfA79utbWnrDPshYpwWq
tOniHGT3tuwUI5Tl+t0BTXqYNKM82Mi4jkPej/fRaWLsJnMAKJKeL2rauzr4LG52woUds6T9P/ca
p+rOjzXvMmu/oqj+mGXply/rcjA6NszqErJ6v4bIsSumSLtM1VBSviaptdL6oDuyS+V/DY03fAP+
jwmiozrBcfc4kS9FpA9rme18+5//XBRXwVejoyesJzcqQc6vpbGfp7bqP0UNOZHWNgFume5LQkG4
LZ28+GL02W2MeKjEFKf3odOmDaa68pTrYviSZYdMPnWGn3oweXYBq8ZNJPryM8mHatO1Dhzpvqo+
R3B4FaFT1Mx0xDTQOfej+DDz1PqMx9i+iCG1V+oyYVm3CnudpTWCJEylw9kxXnN5wf5GHvxsPxZh
Oj2HfDlf4BdN0RhDnsTnq1Q+6tCbVXgKiPKFFMf+dF5671wg51x1sctyiwb16yABZlVpOQh6DoOX
rzzRek+q6Q3O09zRwH5i4TVDudGbc6C16OoWBHFtj9Eb969EaOP9cYvgg+zy5pxKMeKEbumE/oXv
YTpYX/0Bw31loDMdkP7BeCkufl+Xx06yM1qdJqcSOXQW3IR4GC9zXWobsCpvsdzGYSj8Y6Wdt/PG
tNiAlMnIvWgH+FKY5Hq71FFmRuHaJ3niOOl+/pJY7yUruzvVCR9l4v91FnUhqUjyXqLOKHluKmNp
DzxsZ/X9E0OrHWMifDfq0giTQzcX35zar77zX+wjWe2BsnuPndRlbnMORQ/JBo5UeEgwZX6ODSns
LDvJI+qM8tOiy4LCJ3wr+tfSqSbpT0LsPGU2KbgdAmIPNYwRwMkYr8nMvhLOxBKc7dELzkhttXMX
iVPgYBeIpMYNc9Iex351SeQV2KJ5kxd+sl3SpjyW0pg/tyEfyN9r4E3lWsAo3xvLazfE9ZP6jCJD
r/aPrW07mdhCh1Po2Fj4OGlje1InY+gGl9pMcLnizTg3ecGcJc/UYVl8ygFVeFH3UzoV9BLaq5rG
0gCLXYZnkKwDvXvJ5xiaKMLmzaCRn4zwoP8dtOmKEan9mSOZBnJSuc8gJGXSBRMD2XzBfSygiiLY
C/cj3eZdZok/i65b39rJ/TNW+T8ncWHxTWye6Pznm4hgw5Mq/jrF79HuAPIRuwoKtEgIXqAm7LfY
lpvC/TV5WbgRcy8gwgXUvdWpR2qRr+/wSrMMzYL0AnU4vaBFZ8SONIHRiPb8toBKcWJtR3iV3OZm
/3VJWunwPPfBVpX97NlbzgRbbcvYAN4MmxQYSb80Rw17AL1+651Q2vZVXUW6+Y7BkBFOhNn0PA5m
gZ4P7zlZZdOTXln1saK6D8GUkJBFBGdfHtRZhxevWSXGPB4zVWXz/OFP5/bPi+fFFxPYIWqKfQq7
JQJ89TN26pjo1jjEJj2dI+ws+TlGbrYmLqlltiVOYlD1IC32jVUDAvFYzcQazqbvXcntXG5YNaiN
SqWomXfnAcvt7ITlqZbzEg3EYlNS0V2bWqQ9fkD1AhHBdh2wUJP6LSXbGqvaAHOdRNvI8TN9n1jO
uW2iuf/dJCAXQ224ESbn7kUqjPPfw8IbRyShbKL7w+Kt04DHhe1WcFZn6mCYAgK/n90aCb4q4D5v
lclC+SuUq8Ls+veiYuf5eMuwtxCsUmj2lhq8vkrRfl0z2eD0LRJwYqzS/TFrrNeiSO0tIdEOX/W0
eYO/Ca8VhDGbroQGi2HdAtNvb+R/gnEbUNZ2Qy1urZ3+cLQ+eVlC17uUi4Pl3KMVRe9u3OhyhhRV
cvYEIQezvIrkRNpZIYndkfNsxGG9mckxLu+S/0IZO3HO9H5BxiaE/FHk9ttd9eXxxcEyI9jpM9on
/pBum1pHJisbD+peix5nW+oEZapmBDLzTac14thN6XDuzW44t/KgztS9yTW5F3vUnsP8ULvdvW8C
cVI9C4g789Piw9bVNLM9qMYF7yCrRWHiZV94M1nVEIIgfxqMuN2VCWev1uiorCuaweQX/F2yqzO1
lifGL0XV3p7NwDladJWvj0nGtJM9dsg+ioqfehX8WhLPZUQzPh/DGNgv54dlpEiACK3pR7iaVh9b
b1Qf5m2XLrg7EReBQGEH0zuYdMiMmSNERIHjZAdgvv4+NB37zW6sL+pJoeX7XbTg1dwgA7ZYy9WU
RhhgPCOTXTd6QqIWeRpRPIp9YohiC3fw1aff8x70Vb+ffOihxFjOZOUlmL/MPv3G5mE3Y1hQ/36X
y0Aou56eKp1qnR8kZPdVVvxV/glci/Af0uyFt8nHfD/3JzOK23drnk5WlFpbpyKcTbB+M3aF0UYw
CsbXihz2Qy704ovDrOpH+fKt1KFh8vDjQB+N3cwu+8VyAdi6iT3e/ylq06Zesfc4qJ8qSnODAmo3
XxoELVR8KI6PIA610q+OsZ1tkqQ5dNifv9YhusKa7sTJqSmTJ/SSh2CdTrX2Y6nH30ObRR9zjMe1
bfBs9YuHUT3r4qPamyeTRCrM+rxGYeNtkyRmHBIpWj2h6/W+JnN0HTph+wyopjnXeV3tsIqBPTYn
61PXzHpLs46NK5KMT8m6ptymVNJKHO3x7K690P7QtGDaTizu3phav7eaD02t17/YclXf2tkPLRra
g2F5/hpRXE2Uuf+9lIuhhCTBnqDSz9FrV4MU6CIZmY4LeKjV4mfOwWKJ+1iht3KZbg/SFBwEx2wM
o71AZbEfZvAv5FtY73XdibUBKFH9t3XnYaAd5YNh6Om+FmPzFvfObRDmvXd9cqC0zGLN4U5fECft
2a1mtwzO97qyQcC2smyHkyq9qsu5zuNzj/pnzQwRwvvSayT5uPUXf6q+RmaZ7LvQMjdjDngUrFZx
c7LLP4vwKG1gCZf+vRa+dy/ist5bRWCvhBiJQ7VI2mn1IOBbRFjCuq6tGkMXRYNisWC26ISlliz1
iLGCV17Yr6Bhw9PjX54EUU9l6H9LYIt9lydt3z1OdBLtvwB4O8FE3JmDY74vfZ6/yCulYU0k0aSM
oqeAqRuZXRseWjl8qOWsutf0A27hId+qD3rsyuApRljnzRqpYmqPQEncvZXDm7PM7s2Q46nahARG
2xzSCab1RDLPPRu7pf8tUDfvxTB7ZJsCwNjmjgaJzyieQxATCJ79f/Rlf5VmRinSbYLgf91JIRRs
IuuQ2zMuf7vfgXBmkDc0OMdWS6r6kqUv6h6euQ4OZI8HRszxE3WXl9zCIl4HOuUEt1rmHdlRa50I
yW2aiv4+kpK067x4eJwRdjHc00AwYXaD+Jia6QZmjZYCZZzDXIERTgBWfjzef/oF32XoiJJ1O3aF
aK4nf0KJvvNp1vZUWuotCMH0FMywYXW78GBruCuC1y1cAYl4UmfJor1ExUJ/SN63FlFC6gIV90Mn
t3MH8ZDtvfmimvyJqM5tPZBsoyENUrI9ErWKJ7vstGtjoHhxjCVbs+b01xkLkL3r2O1LR7LcqhS2
jiCLVQORVj+LQYBcaAx717DSW9dZP22KMUDgmjF58Pf7c5ik4hbQS9r5cA75LStWb5+Pz8DCurf/
W3VgpHY38wyIxNffksWNVklUUPIytIFVB4EICAPoFsliZJKW5hakfvGkzvATFU+T1x2Skdw1JUig
rTHvrQoihwcZydljlTOuaszJ6Fl0PiFMSL2IDKIsoGoDnRujUbCNIw7UZd/2Gcsp+Z0RQtgnI9F+
uq3p/CIopW1sgFD+gtsVL+Y60NJkG1bo1i2D5pDnDO6BmqX9Otuwxh+/KKUUmiugbE099y7asLje
qkSTuHJrf2bvVXZv1tzt1TDSmPrm8c0olAqqEVazsmiWPDabQU4uOVExMdVoxtYiqgvo8FSXlfN2
1OjiBDYS3FDqcEEhjId/HnODf4ZA6/rq+Y2LAJUqYOo4wIBi5DvkuEIbiQ9NGy+ArhGrbVokYUc7
rj/9dNTJSUeDrTrBrUh4/MnAhiL9n5JJ6xohslecHB2r5oa4GEx+0sPhR95tbiL7CBm/lGFkzRGu
9tbPzS81xT4MU9r8EpIIVertACUFpuBD18KjtQLQjbdXulidzgq2zK+EuycFYWVZma+Vs8K06RWh
ZjKoF3vsFZPJuquzUcvmo6kLNJ5+/WcQg/muz6l5ZXf0h2ZpfHm8X239RtFpOCT0XJ5nGS5J187+
tfXa7s/jfSNLfDF655fIB7YD+kgZg5KM7zrj1oE8clDqOXYj+WFyEfCqS0xou0cLXe8ZwKQCXX20
NovctdGb7WUqYcgaSpczLjOYE5M8m3Xra2u9Xf6kNdAD4RTNZWTvvy77av7GqPPpgzDdwOzoNwSg
wBESunviPe1eyrSe7jJADUC/eXt0DJ1CbPnm65cojAz67bVxKQdtOidAjQL7pQis4bNI2f1qYdl/
pcgha55Ur3p6i9TF7do/iSimbxpgKQbJ2e4rsOv2Kue5fLSXpgDvVlvj0LbK9qLOwmpuL5G8t8h7
pEn+59XUD9aPjouxOCja5O/kp8YOPBat0hmroShFBZoJVvRIy3KbVbXLPCWIaW4152tmTW+imPQ/
pv/WVZn2mtFFX3cazdPezD6tHJQXG3c0OFE4XQwljsKHMmAdcdg3BJ518/Q52EcxOclCOqXtUhI2
8xFkhYO4pM5ahhS1dzgVSdRe4tlqLtV/nZWDqR/7gDyg6oU4dmmfcDDLGS+t1D+1U6cu1CveMJrQ
Gsv6oBVFvgdbazJD425QtruoxCz6aCrbYkyfHWBJ+2iup62o9f6jHghTsw2ikJI+Gj5infCpyPVp
p8pXOx/jTRUu7XUpiv4jER3hS5H3FHSNjZTQJ7CQjv86Icf8qmXehDsv/aOHsf3BN5a2A/7gndER
WQ+UZ9kSXOh/VHX/VmSzc9GZy3ci23kmQD6qkLtRHzRgVPZ2rPFFOknnHwyWWC+jSZnW7eq7umpH
fTyUobc3p/zHXyGJFtC4iJvoRyaLTFWVokDRzYqKZfzZiqz9DFMCTB2Q6rcmqJoT9sIRPVXwHS57
CyohQF2nW96PirzsZiJTL0r9/WQiXZDSvxy+GCL7vL5Y1pDtrFD8KiUrywqbYd3LOuSUsvvSLJCq
VbIYR/yJv9TfnORfn832+0O/Es8lmryKJLidlg3xhrRWYC6LFV7Vweui6EroB1DQKYBY1cTmk2kb
O8pQNOS8fLmDVRQ3AlffWS9gupFqmwrmbjMENzVexnntkAna62srx1zQ57y3gJfFq7JaZch1s4WK
WJ+CdANnqW38kU1CWFs53ul0Prm0DVcdAWNvEGhnbUqfnGBYIO873S5tUpybgIjmo8hdYpMdhgvS
q8fHF/7xxTaI71wMQiUd0IHsiFLyt3Ii+YoOowZYJjbbSfwu+oV8FsRNv1BIrLwiDC+jVpNWWNXL
BuY3DRo537Sp9kRyw/AMZQ/3cgd9n+miOkOJ7DZjWM7fyKW553mTvqn7mbyfayCPi9Bwt5kfL6z8
h+hoG514sxDHt+MEt7UJBbxT99yB2FOd0Dgo6aGWyMnlGjovtNdJbaofm6CSB+diGFaPHb0A157O
57+HbOj++6V6YS6JE7QBy2zIcwB3H6f5T8icZYSSeK4WVJEPRZwzAqUckoRaH7LBw0yexTpGHcnM
WFIINflKS6nBY5if7PUwIhZVg6saZsdX114GpsIowPDfRrtBDyj8yWdfSicPVJpAf5tkaGRJgCc7
GCgrFTHp8Y4JWE8OK38v1avoVP951ZyB0ZpDRH/X6KhyxCH8OtJCm0pAiAKu/hkHSXocqrzdqFeH
jGQ0bTw/1NRa2ROdU/dKbBuSBmTN/Ch+yKPb2Re7tNu7UZV/FgvBTJ9oYkcBGwmBXJH/LXPYTBYr
qzXHg1c79o4iEIQsM9efIYizKae8pq5GrkxZJFNXlPMOPo0LI+kvPnk/N9Y10bFu8nKVpLN1Nn2A
SGpCEDb11VCbXtV9Wm2AkkrdPZs2oXCAa4ktdJw7aOLqM26n+TRGM6gzeZm0NPkTlwzyzkHrVJgA
0wEk8rPzAy9W0N14guhthDi3BiMI91CqV64sc6P0bdEvMZLUddk8ecIg2z6Do+c1EKy77Yh5jFGB
1VRqpdqurvt8VSPMGdlCMIFUxWsUtcNxcuG0h3UTveZzXxxLiqk85sFbXM3BhfENR3Bi62thFS9C
+EBcUYif1FmI78+p5jviaBrNUkioZaVYBYyANxI33XtHOCUxR53zJpz6XMjHcOq8r22ZJU+VmXuo
qMJNyPfzXEWk9fSJ21wsA/BpmnjlJyRabxeXLNpUl0MrMWyEOVBRLD7GoUjidu9FFr8dcgNs9wRe
q70a0uOBLlpNi1sws6hSZe/F3ZHdbcAHUgVnR1a91aU6YOJZuR8ptXHbvqb/9ZTYY5vtmpmFBvvm
72Wl6azZK3HySyYWrZus1WNmAkSZ3QrPrs9pUds8mZL/xeLY9uOrHncnmMQ/czmVWC1hG3iHq41I
pi+t9AWz0f9OYjmuTLVk/mcJ01AwDOS+RqlrhStzcdMIsGFv//zfvQv/g3PBFxgbAQv5ls0W6F+I
FhRWGnU7aitt8Rprcbn/2yKOWzkNucmTKq0LrVt2Au3wOtAbijBsaFXfQHUQ/tVLsPxigRgpvdFN
BCEsFgHttbGNDllT/ql6vbwptZm6/9CdTcmloXlzqvDVkUixwLqZWMgNFONvMC8zO0/fyoZvV+5m
mGStGOXbXHrbymVw7vMB13Iczic78dkXyle7rn7SJvu02M4Icm+ZTmyz9mqH4RWWR9u1iBbUiDGx
sxOqQyJxmANaQdugwjpDh4FMHp/BvTFjVrhWOb0Xc0f6mtfuH9ZIxL63KRjGYFcH5DoOAUvG2i6B
ANvUk5Rvzg2H8f/juBH6v80mvs49YbiWoTu+Lcx/mfz1pkwdggCak0aNZI/eEHNEkIhz4IMajsfa
oBS6LAD6h/gS1hCkgU8YR+VS9kDxHpu5IJ/dOdWt8VzLwpEY4uxGkvYPdTUUIr1pHmHoSfCGwrH8
2urHZSBlk0LNMSVb+SfcyM8WFtpTiGrjHLOqo8kvItCjJOY4CSDAzPRebaQ+p6Wevms4wwEyhfqp
jiyIERP1bc3cIYDydtOQTsc4bMD9DcnLjP3polsEBcoRGQ4zW9W2tQ+6Z1T3OV8QnqOPaT3TPirR
W9c1/gF0LlFMleWeJpv41XwJpGCgfDaIzXlLBi1em06oH4WZFG9GaqfrwbS650Fzwm0zVAOrVVTL
KXaIq+27GD8dPOB55+lvRgmuTXwPLEd/oQ1jvesJDptxNl6k6ojGKbofxrrmmbntJ27S6hW9NAxu
w21ekdzDKcZreq6I4z1AQDcugx04p8IwX428Lp7a2bKui4Btx/h1DZT+WBSltkO5VyJiYFpr3MSH
2xChWQQTW4xTcElMp7nQVZGF0lY7mcIyYXXa+ZNSdwFmYdmLg5uaUhSvEYrIDUtUXlk/MIz5/vyF
6ADo6DhvrpmNv42NkrkjzUKD7+Hv4ClNRxMx8TYeXKdh405zpR96Gi6ORdCaE6RsbnkXAGzk18Ic
9f3jDGQgLSQTvbqflOnBx323z4UP37pL52uTe998maKpLxkQrL+pmrrfFeccKLi6pQ7m449MV61q
xEV1MZt42k81nMwkn//IhtbZXUr9mVSpg/pYCsJWdiVZF6twHGH/RJb5WupsqKBf/nhUevLYZwvd
kqjQT0T4liGFnl5oxK4kH5FXC6g3qQatOoyODs2LK9iTDxeJ7y+tQjkFdxSuECl7vTPFqxYkSAZl
/3dgMul7c424p8UYALDrs9FIWCDkMTsQYPxtTpP4TIJFTL+FMzMuaHJA7l2kyMaS8bEqSNYr3RAz
hHSO1ZU/7M3M+WrHznKI0rmyNlFviz1rUArXhY0IZhCAiKdyyrf0t7DFhYZNoNfSATdicDzgJyPf
TK491aUYnGEzQMa6xbb4KmqfGnNPIvxozf5R1/NxC78OBnE56te4T66qYqYOZgEvkmB5n/Z3/k7e
R/5z7k5VM2U/3IV1kZWc2WtHrxWuutOEl3zVqqHSbPVvbuZYmyXQ7bMO121VFflXgrg7uhvUuOem
EyR/9Yfethq0XfFP1TJtwbkQ0L3cdK0un1oid+ZJ8xlj7PzSzSEL3Qrt0+DW74ETEEeSLN6pd5P6
gM7J4EGlI0Oj6zrpebWfRnNBbgVHWCMv4qQcSHnbk9oZJq9jw5LL9JuoP3pmeUQWm6C0bd6Ucd9w
7kOEWFdBMNQh16KvTez5qzEdnliAoDqGSfyszsIeHnavde4tcroX4Vjjnew66538pJexJGto9pHT
57jp9tTi/VOUTdaFEqy35X+O3irXXPg8Ebc9ym1aOsGKphpeVHP2I24Y8Sgv2/ehRDVBSsKL4VAt
CEjxPqold4eZ/HE5jqR+PPbm4bxUK7X9o2KA4D5b6CZQaVuHLU6mkZLjQUxVdvH68VjgxkWkh/Cr
KrTlcgMJpl8AvQEkUWo2M8wIJpeThFOyeDG6uX4Av1xa7ateZEj88mLrYDaWPIvfmcQY6G2r7b3H
rn1u5VsJu5WZGQQeX9o+K/1bGtR0I7A+VLj39pMNHQ0oq3322vEbwNEW6savKiW6Kgf6+xxmuTgk
jD2P9ZHVjdlXFiXRepYKDT4WrGOy1aIOqAapy8DtQp81EshZZvq9SzoSJgCFrQrVtZoRx1pD8RTJ
kbOiL3cKw/prqPfdMdK8H4jvqPnJg1r1975BEdoy210SwPaxw8LfJ8SdrDUR41fTKDUUIUrg/31p
Zuj/L9kAUzbgCVylnoDP9S/ru0tDZB77qN5HSDC3g3RtTlbhXETufFPTX9KQe5AVZGoLhIR4aDpd
J03KnA9KWdPPMx+et4w7k2JU7WWUvHVPjAfbWf4RiLSNZBkAVkG8Dpx0icEpEpyzoAnnbJH3FE2r
6Ob8jBfaBdlNE0++d5ZXNvc68+etWjlZ9U+7jb4oqAF4yWtAassqjYMQtzXGSJHA9JB7HUSN/yG4
8GiM7MTraa2XGrBd2UuyLIR9iKTmDerVatMstnWj8kDpnUL1M6uZG1Y4pHM2tgJgI9DdF9+/ek4q
iNAk4gT93byr3Nq7FfKATa2A7p/U9Y4E9eqSJbV+flTbyFDCqC8L5XkPiNDynHCnt/SsbSMzoBdL
/os5wx0eeNssNqFrOwjwwCYgL0vaXAldWTC5EPjk1eLhD1/5ObEOSroZkbF0Q6m1MSLvNQFY+xYy
825qgB+3IGn+D2Hntdw2tm3RL0IV0kZ4JZiDSEm2ZOkFZTkg54yvvwObvu1un6ruFxRAOkgksMNa
c45pHwFW46EwoQ/ocxGtpSxZipERq2f/wTDBl/sPg/Ji03ZMW6WcrOu4ASEp/BOSEesUKwaaGcwt
wKt9GvzberT5BPupfJKHup1/KpRSvBx23qpV1O+K4+OSD/LubtCIhW08zjRtgyA8BicbcNuDXMr3
2Lk3cqzXm77dNm37da7C8iFJiUJHHnqWfASad8S5K221pwjqgFus8nCNrqjfjgM2D9OG3NItvt0O
JfUvOlFNYIBcK0kPrTzTixFwthOBP+4iwNo9rpEhMN7kWTx1xltYsU8Z6/4sliFh1CbkhHX0RfIZ
Qrc1L1XjHPR8qO8DWdaCVFccxBjSeTCPob+lGvFFzqBJ1URIoumgLS9pAyjGHIXsNqXFfxnykG6F
Zt0cO43IkA3yB1bSwOIhYW1ksc6giHoefdNZ+dT5vBGi9afaaPMH367go3MlDyplX6Uan4PUAjWe
af5OoeG4hkCdPucDhfh7I8jAYcYg2S8yLfcSZb6N/dFJXqtihDnZOUdMXP4G+8bV7UhdQnGbrYuJ
PM3JgVXX68g7wPF8RE6dXaD6qcBzOJOLuKHYR1QjWU6BT3BC9ZM6G87NRpzNZN1siwjHNQwOohfn
IToTZbEUiShe+LmKrzWALCMv8WDtcY5esKTZH43ig5gtkv+gilr/vJXx2ttYAYTQ7GVoZDH2h9de
6xu75PfIj5Y/FOeyAnKCB33lGG1z0ztEuKvezSguFqNmn/CthhdWwctqt8uAUuLrTYNqM0mkWZfi
trEU5AWTVLNlYTlR1CRwoCmQvWSufbYWee+YGPyREGbfmIHN1hmydnWrwYWqx8m7m66Wy3a5DE2a
aaoi6o1aOazeatL35FmgZdFTE+WNp2nhrSyDdCfLKw7ioZs6hxvfQUFy31HSfja9Liqb8+AE5kNh
YQ3UE+HiNsIwms7Nd99Q3OfULjvG+oz+/cBOIoAChqebzImwIDOEPPXpCw0yhV9vGv5jTBFLZeA3
mGX5HgzwYqDTdBiSS/ngn0OKJeiFGciwjjGeUhYx2cugF+ZPUz+CTKWkaznFBTJT8pUKOp+yw4zv
2DYxiz0oNV9QwilIz3GjCgRV6azls58F+byqoXJcptjNILUUaylqdsbkPSdTHbMimnaCANMD1gfo
U3otlMPEaNBqXfEFf5u6D7q+2Nq6GN+X133cDismKaQONYLKZRfn27lx6ZLwp+x//HVFsIHtYQJs
jvUwOyccIuhZF7SXPPRVu2UA6v9zkv8fgIZjqubC33QtEHSqhLj9DV9kRkEAfbwGVZh1/nopa5+Z
9FeR3doXg/LLRVsO8ky+NlKDY3HGLoRFmeKLt54O/4PcuTeIYOuiik8pO86hCaznOc5g8tX9uAP0
y2+CgufkjjPbMnoy6xIlk7kPASyu59bBFRQURN9wFneIflcBOcpFE/z/mZNNp7Duo12eQaIYab31
LOA2dj0v25vmcRaOeSqEmC8DQXByLT0sNWR5BiSSRGsne6Q12m3KNhM7xWqK1yVdbqV3PnvEMS9f
q1RdWW2Yfe4LG6wc0ehz1zre5DvBQ26WIY55asRz2vZ70yBoPXCyz2rfi4/lZKCLtJ99sgChNl6b
ueufyjkob3E5f8vaVDmjEKUujDhvb6UCe/5SsXTVL8U0RG8xoR/7RuugcrIl8qE+PbMmo2SMaek7
dYVVHwuHgWaBnblxdmoUO98N9dB41lgap3qwP0v9jpgMsRIaWmz5bFNtXE1FpL/6s3nAMDl+DvW4
OoYET25oDDqr/1oz/nE7ubphG+BYBBYqA6+Qs4yef7udhsmaNYG97Aj8L7wmpUWUiFu6fE126y2y
suRSGMrn1lWQ+6Ci9BAcTe9hyTYmrjv1NiXDDlJmARMy626dUdQe7vfwm19/y+h0e2qrOfspizBi
zW5xzGv3Xavb6YaFfLqhUdLQbiwzO+UI2p/tOS6y/DXoqR2iMtUOGGIvCWPb0cctjCHHoVhl1d9j
AgJcrSyP0dgWj41TMR1XgbKHyjPsYvSbZNy7D37JeraYjGeku/XTWCj2gz2SsSKtmclESATQ5eHQ
u2ZMCmiFNE4lvinN0lezLfNtNfs/c60WPAHcg+pI6UhzqsYrwUTik1CyuwZomqbyMqfdler4oZwt
9TNh6fkRS1N0X+kury/hDLVifqtZ57Agbb9j2XpojNZ9dmw+SvSloMETQwcqwFy8GkrsKIZGGX/x
NSXUwz6cGjtLqCpvrP8zlHPqcHAUgqWCFEh6W+OR7KAGXKIScMm95U+se3m4+9QdtY4pNLfZVlW/
tXLXjYvue9FE4/rf7yjxPzcUQxNMG0EeDsU11f1jug1qUBrEqnZHg2V1+xwrWs8GzxEnsZRF4R2s
KI+QdcsPtsQjLDKj5bpXlnqAgd7MuLs4iYiNB+eaNMm21hrn5CYpy/g+IJzSzz/CIiw+5SNjtlb4
P2gWIj5Qx2+2bpF3VjvTrZ2SDY80w7ha9s/gTYMVkd+yFYZXPXtXY6Q9lsjV06hS/hmN5EmxfOUz
WV2ko9MU9dsEDuUALAFbSpXu5P65nuAS9InCjcmzONSGu5ejfWinDg1lZn15SdSMcq1e//2TlZ/c
7wnUZt60HHxl8FRtqIzC+GMCFbNRuib6juN9q5zUBPNWaCZfA7//4haLe4w+FiqD7v2+AExImglK
lBRk1FuLI+PXmVmKx9CPXkup8qpSg1hfld6yIn46ZMUdRag31w544CoEZbFZnqfC6uH6Buhj7mdY
N70gVJN1qBZWculG8jIwuEQbgDHquxj9Vbu0K9KQ1Pugcqpr26f2STNrr2XUXSkWKldvLmYMjJAL
RmFgvTeNszywIDLPvh6AhjbcYJ3GE8x7chn5W+mnzMrHpX+FI22c1AtIh4vszeMbXuOSSykPsa/S
qPOdxgA/Am2lcjU7SwLUZCePYJedva7n4b4RcbsvcKhRzadPLg9ln/4UJlHWgEDJeGXi2idW3FzH
1vYpFqkvtVIE5zAlRrykVbVVA4zvRUtATSBa5WQn5YtKYYxc38Z4yRKSr0Ve4aMgTsyyKaOKmrtG
aMBMFZDH566uwzUWcffrv98pcDr/WGu5dFEty8WjbBAzQdj4P0d1I1CpWeNUPGqT1HkZ09PUJRtt
UTbWfcyOXuSn+5CKz/ElbkWzr5Js7VsZZY0yeguS5o0UseBjOQmYfzd1qtdruY8hdxlUZVaE62w0
tB29f3QyC2qtIJLnrLhQPP2sOY1801ddQ4COD03Z9JVqI+SMxErt3OAJj1u5rzR13rfd4l/MTYUw
+HwTmAabSJ0aIPmuw6rg/9oJqpivZUf0XW87Fntymn2h0NjxIx2YB6TL6O/2syvcl0L5ES9lotkR
tyIB8uVXZvCMtKW/u4ka8crSYqABMhiHGp4pSToWHnPCsr4k7MqwLpdnYfXatp/C7oFIqHecT+PB
MCpny+6MpmNR2ciAuQHlfeeOX4VmCgqFs/g04lgPwHitCv1UqIaBxUZ5SjDK49hWSXmv2r2KFNmd
PscadA3+2AQHVwwKMbHdkxKjsTFKTFydCvWva6gc3qtqs9Mom9ny55uqBF8DVZm+hCOoCBbFT4Ve
BS926TzK/uA4fFKxQsbklt8iYaUPZHOEnoSCTCy5KUprnlt20ZWggv+/65s87k4kRp4d9g6XuxSq
VsN5Q29qXinYk2/KJN4kqqN3nWLvh23JfDjnu9FyBpIfFxuKtKVkGETPavWBm0UcZH1G6YdN7mfK
lm5Z8hCFZHv8PhvmPiVmh8ABaUyZlsKPTTfrP1Y51j/BxsAgeQ7Is3MsQ7NsCjN/LHIsBA5lYLkj
tQZzuoMrSkIPVqhw812HoGhLTRe+Qxo9T7Nb3fSiEi/WsMdyF7wIfNtYx6xT3hvipRiy5atxACIv
l7qeTfsgm6mMlMmhaNzudVhEhEuUBDqQB4O20Zs92Ri+Mao94qZvd7M6ISX1UWVXi+baXsoOFINa
z/yYKmFdrUy/1YtA4q8rufH462qsmrc+CNpbFtNzBOhQb4KF1WLobP0TLfvJYzGcRpzPjE2GdUY5
O8NSDjNaFXoFLr3GDFhRnBGj6nj49CwEurR7dPRjHyLr0YBO03/swmXt8ffkJb8CQG+6aZFd79J7
+GNZ4A+kA/cZemKquT/kLlsenLwOL/IMJOzWZa0Y5ZZN8dr4HPgaFMpE7Z9IfO5XA8ls3zMNHC0V
j/fJxiEXtlZ7yftIPacwnNcBDmHmlIQEbiXu29UoCFIcRys4DSh+3IXQRuwnO0Q97O7SGzPxX9Do
2A9Svg6mj+wJy8Z06lLtHoS1WshXZjhZ4cqhhzJQbrEg/BRVoj1Vy0HXe8CBkFe2AXbRzBujl1aI
7hHKJC1Aop/3WJRqr8mH1vv3Mf5/hnhHOKoLRtFULdO0VMlB/dvCvavoqEUWciPRm9bD3U5VOzsj
M8Kb2emNfjW1KdndC72RESGQGeMvcmqHdc1mTjHHdTog7L+XN6syZm6SNuMsGOPTHYB2T8kRWBVW
nVZ90wjC2Ms6WaArmP3QeciRv4aveJyI2xC9664HuesRnVZsBoiXSTw/SQnYaKNBxOUz7eM2Fc85
Xd5ksLMt7fRmk2RW8VqOGPopKBbHaLnUhvTJbgbnZo2V9fzvHyCVzP+pSFAasllXGY4OhMkx/yA1
LzA5yxg19YDdNiLNLWmexjneWBGxgEZel9vCaMKTPOhjyhAn04b8CEfD0OUT9TMIhnK6yalseG0d
68B463bliGYgkTGr34qx9IzFkmZlUbm2wd+cSaZIbm7VXuoiDawvjnbNQnvkHmUXUMGiHX0eirux
UdoZ+cEpwxr+dzeygTlhQ4aBnl1HZWQPPWbJHgAhrZL7VvPXFt2abOrw7hl2gv+DFM4DM//8bvgo
NOTqmCRbe5v65a2dk9gbpO68w2u2ldculsKt3xA1Zgw503xUaeLUtXEZrp0ELXdUsJtRiGZoAO3S
XafEJy8x2ge7WWlGVkeuRVCeWcGzIj119MdPGtq/y1yrZHPPavlmZQ0LQCAmZ7S48eF+nzl+ka5U
rYu+hj66vUW6RqOE7EsrPuJJFIwLo5h3sqiT2WOxTToVDP9f6mxXopMA5EIH1aZbajjBc2gKf2X2
dXyQmvg6VNuLraiPsXRLVUL7x7t1EZK+bGmrRKmdW2EJdDmK5WyaWCtPeOP0BJSFpm0yM8wPM/rj
HWVE90kmkJRIkl/uvwgouXe8Stme+nd3DhiU90Vimpu5RjBeJgOtEfwLQ2tT7lhgwPIgXy/S5vT7
JT9vzlVZKWQiOjD4cwPDU4BPyrszadrcB2WMc2PnzPbPukxRYWlsNVEczscEMQC7qfFyf5LNttrF
S0O/ZUkM2JtgVHnr6sr0bJqTc4jGiSWJXOFRVvt1s6saPoyyEE/OwpAo7NT+LszrFKdgElMCD9Vp
RLRTNsWxTRMifhytezQHt7sUMPY86fSSb6haEh6Nyhxvtq7YZ7ca8CzEBVG1vo7UWrqGeweGUNao
dBqoosWdxZZKyRiplssxAVIVmWJXx+SP3m+GDAY05BvIxhR5g000+mydTTHgZLcxPgSf2C+L/imk
54O0M0iyBViMZ5w5PP7uBt2+LvdjqUXPkivaosjy0Os5e3kzowCY1pjyT4Az4EeGbCVpl3bPvU0+
rPAnaxc4bTB+blJ/21tTDlfA9V8NfTpQo8q+hSo9+L6+lCnZZ67BiMeT2ONJpzXUzp/VpJg2ajkF
W7TZX2TbuMa9SJmjfJdXKhTVfVwlwiuMWtnPFdltSSjil0mp2MopBdanbD6pXeIeJqhlnlCU5HGK
SIFaVlHSheDnfXBR3R+l1u7vP6xRk7ni9/zfzIvt2+K3SUalPgd04kcSCEcVIjICFfkjRKpVMuqr
7UFPatJWWUVvRVM2j/INo2twBS9/GFgX2N1+TneinKaHysmnB+xvqGGjsUa07o548/vMWtPav4Dc
qo8BaClPw4Z0kWwBP+rNsxTdtvVLxZPH2suyHjrxoyyGi+w2y4NsNsszqYUgJgvGa/0Q8/tTSgj6
9d3PQQgFmxvK5tCJ7sIGHRPL03JVL0VQeaVOylqaJTSXyK/lvYGxwEMG4++oRUA3WA64TllIJG7r
nGJ/w3S76i3KjhrU+n0eFAmNnV2jx+I0uea7LP3XC8FDm1lOAT8osrj9NOOG9ka6wZ8KnZr7vJyN
y2vy3aAsfyYov4nZ1qtnYBSetJ/5XVU961PlCTw8itI7Nzl6deDfAUSANbZYfq4qWZANJtvAuIsY
eKVaHambeUQGwgTAaFBTbA5jUu0kPaPUG0E/P7lIIxS13e5i0pOUw6k8KPi7V23lK5vK7KIDitin
32OROqXVqZnsvw1PCBgoY3VL6zN1g2YnbOJfO7dG2a4394/x/gnKD3Ma4A3ZfFfzPSKCW6siEmlu
rg170tN9dm2p83j1AhqqXR5MhL6PLbWmZ1UkO/my7Wvk1Ma+ck6NQDmjgqGjN6vjdUrBEUkxBQHJ
P/SW/Am3nC9xGqcXrQz7TQPSbd1JTiVdq9T0dUafrsJ6olevto0zmdHRmBuEG75B5zaCnSfzFCyA
L16GjObs0h1ghqPIlKH/3wAmIfkZqeWl0ZsPaFrM3pFVfKoHwGJDrZCGVdXjebJDfeOIZH68axxx
f94aN1IehjbotgJuxwNmbTQXuXqVws/IEcEpCNGMjfgzb0W08EKXM5qNw/1MvgYG7de7Y2cHcC9V
Y/37D8uzMcocKHFkkaKk8UZHDb+0iH73ERrOrWzEoznz2Eza25aeUHLJ8Ihc63IjhwA5GBjZGFx7
+Kx+t1f1Sr3IEWZehpkwsy+FVYdb6M30ZzrVOf0+G2eIinHRTzu7GtuNrp6cahruf1vTG2V7nyvT
MEOSY5vBpQkZr/Q6KgCLGaZHiSPaYyT9ITFlkT0Gj4XyHR8Yjj2jxC/XTH2AkQJy32AOlH8SZdcq
wVqOfb9/xoA5FJFjhbm6V/ZR2VqQWmyIn0iH3upxvC+SKrDsrnWRUN8ObcvVsK0rkavWTliKtZWr
XAg3xS6OcSnIS3kY6X1sentqLoJ47tlIv8Q0b05+42DIobgFPRcYgPz1Ei0KLy1kz4PFGChf0nyS
AeRquZhRkQV1SdB4Y+tXSozKBkQtKsro1w5x2StGdcdus9llFnjKDhbsMxPOySoBSLAMU7bmMsOq
ifHcArDHSt45LyqP+bEEDPgrfOguHKIG1HpyGJCHzGVQ1sfyfB8ZfIQ1QDce03QgvWCiajox2jDz
hPu8VL7KDziCe7K1lWbZNAjqDB+6SdWjHHEgWtgMvLHMVBCm01f57VEWbZ9qooDWAGdL5vWuvahx
/U3+noOesluZo2DbwL3e/ZI2GVF6kf+Tk9WXsCJSF98e0jBwonsztm1kUcc7+9lpwp0F/GEdzWA1
maRXYTu6hMEYhidv49xPmaGs+q2vtU2V+/lBrcAamu0wvaRBfK3QGu2xSAMPXtbYPgBYtWrwo6GX
eshV8UWK2bKi+ToqaXSsdJAweC/BoKGai4tWe665kpvIKAy154LEnEVbfoACpLHetc3nKW6efIAc
F+lKDqpyIZTT9w9088mQ27XIV8T2rre3WkwgmqBwEgefyqzCeoAqk/tJaQ73O7GyLrHqoiyeovfM
nbyCOeGd9WkGV5hsdcVoim2euAibloPTTSoWuOUySNVXlCtg2pEYMP4tcmSAd6TqlNlS2q71t1zL
rlluGj+btIEwOBrfwjLuV/08oZGlbr7KST8enDZydnNro/bIMyIhe+Fi/MTu3ipzeva1GjZSGQJy
gBrniWWJLvliKfsrMrYA9tror4rUC3S7PUv1jFRjsaRCNeCbw/pXthc92o0z1GSxqTi6CkisxZq2
db3pSwTq+0opP1jkCahtDAZSIlZAMFo7RBkcGxWVaRlqv0iybPiobxn+Jcl8xH+GKS59TmLTUmsB
KBEcMzPYVpBQTpGB90/CuCSui5XjwyQ/qphN29I/ohVh+HA4cD0vaRx4fFZJGkzeeNcFGJ2CUdhG
Zqmpr5mS19i47WQt7xDRGPq+iOZ3/Bid5+u0laRnckEHdvjmPhncjV7QRpnnjFm6cwxhw9Qzk/vZ
EHWAu6X/byTOz0Nnz0aMLcKlNpoXA0NK7UFJvgCLvtMRUwoItw7d7qYbCvNk4lC4ugroi3nhePt9
3B2dsMEK5U/zL5o3frxwZWLM2ppRN516aAan0Oj7xbd7k1e/X/996Uwt6rJZDTYtzsfFLb0cJfiE
9Gz1VOcerEkCBBtWOUi0/v9NUbr+acS7fSelTH2VbaOeYR3F8/Tg1F5KE/VBHhoLfdeKImILWEZv
d/drqgkHHyTipS2q56pVxEmqoyS+ERHKsxVM1kmZMuuWFHvUnuZhKiwqDksAbxj525IMtxf5Ojy9
3EMi8l45QkHnqEyf6GVdalU8oXdqDr/vY2O5o6HVsYojaCkvnQQk5pJlSL15D6M0IzFlrlnkDu3X
ekDvJSN95zy4hRM5sRuaxNDObz7Jizd3FuMNtQd2HOVAmWzehouJuEx1ZtjlTFZHrZi0SPluR7Xr
oJZNaH0BwLEddUDls1ENpywvnOeJRaoUtDR+cVLxPj34uX9GGUz7TdG49cLEqj5k0l49qHv5VE7S
w5wFGcv8qi7X48hXDp0L8cTf3sr6oaT8xotqPTNdlm7n9bZdXJQmJdVu0UqUk0lZtc79Y8T495wm
4gClyHkwyZ7fBEt6e7Y8hHeSz1wh44ymcd6E2A7jcujPVmqb7U50B8t1swuecfuSKeJRqePyMWJT
O9Z59TkakCbIJwAXdLqNx3qgsksuu+To/Cbq/H7j92tNZT915E0dwgWioLkQaslaOULNJ8S9Wf4/
scT56I49rKapegritiVU9a9vyQlUTBLJUX5nqd9Pt4jN6NmI2yt9UbBjQ3WVYwbCYX1nmx0rfon4
m0J71wOSvzIBRrANhL6vp0lD200LVNYLZVlxws+NXFBoR/mabgJTV90Y5RrlRlqo7imZxDeK3bVn
g6uisVzAz8wp6Uaarm7kpWPXsHzVnIyv5V0cYvGVsNlrmGgaa1N0KtnAXhOVws/e0AlB7XT/UR6Q
vJBYPt7C5RUqoMElisYHY3Agg2uKZSHwr9TtWvQq5IP7eF76n2udiMytu4QB+JYae44Wk3SwCKHS
DhWn6ovqfpmUTv9YjPHq1yc0N7f7c5FlcNTNOfjaump1T70zB/u9bKxP6DwW342f+dULMQp4q3T1
SwO97P43+7B1NxJa5WCL2AhnBii2mEHkJdN5txPYwU5z3AX7wOxPISyvi3QoGbWen61xepEWJjJb
hi1stW71t5tfC1/qaa7XYTWikV+2dpXQxSXK6yvdYpTZALrv97K8reVBUcoNjrovGnDjvfw7VN1n
4HDdT1Vxpp0+dQMBeWTedWtkqPGh9JE0R7FbvVSMCIBxjNWvuQ8eB/FJQJeCwLehyClvCPaBoMjX
SGa0vW6Y9Q37+3IlIPge0vNvqFI0W/ljepaYI/lqmfX543SUiKXcaDe+kUZnP3M+y8/L0lrnWDSD
7SnUdl+iMf1EJc76Dt/pHINJ/WyqwXrGNIXT0/b3xhwZr21l3PUgkjVLgh1cQjm65C5ZpVKdai4F
A3lWhUrp1bgOmtFvHswiSzwZeBC50doxO3zRfc0XuIyruZM5m2iezPs9FrqAxGzWJ5gDmm7n2i15
5kuXb5n8S5FN665BQ0fbf1EI0O44WkH2WvfsJZThFU1Pdg5Ct7ivDvwa6Jafl8d+RvXxzyFWDrZh
g1A0b9K15ts1iSxTgTgTmHzXnOoxml+TeiSCunAefKuFch/z+Pbp2G/dwWWh38Ny8tmirMJBidj7
Mwsvd2MgUvQtMq00b3rl6DjjY+3b4fn+D1BiY00buJ+oGZuXsjV+mPQm9gEf0i53ZvGIE1LeSiP1
170SVCaOGjKFK0xWywsm3exVPuwVwH8/wqDyZNtaHjqBFei+TFFy0e7lPSpXQsQ7ZusRZM6iFFR2
9wIyG+78iPI3/o8eHIrLP3rSaIrBaeiI0+kBWYb+R7U9cEXpRINpHOY0dj+Sp14p3gH3YOsn2/Hc
Q7/YGoAvVhbt/ow4BYJ6e2zuLPUvwUDThi6ZDpCi1NuYghTs+aiuGUhza9oXLrdtYqfZQQ3Ki94X
/U2+RC2w3Gqiemsm6CPKkDq3vlc1mjiT+2Eg1JL/qlaMwdkG9aOIoiPZi4WXbJRbSxs4V80N4KKO
qkdLq2eoahzI3J253ZIYX4UCZp1dgmtlCV3be5ne0mpp4NmlihE+F/Mt8cuvfeVoENMMaH9DilLa
Cg+xGtjLojq7Fbm5V7su/smkwok17qlKOxv+cnvMFWXcKUv/SJaXwsKEqmxVB7m/xWS4sh06E3S6
E/xzBgO0EdZbCzzmiobf9Mmv20/YJMMPhQSmVWvmFo8Z9jU9C6Dt2cESYItMNS1nDV016avYZyH5
DchhA3tBUC3hYXlf3qY2wxozKed8yD4ZIY5nEsaeOsWdrviNQ9LV6SjEBsG2i3jxSIXSfG7btie2
d/rhTMm7/IEHpbS3SlURNFfY75MfCdLAI5qW7IwN6to7ZNMAXoOQTQXuSgXh9mbIgJqTuLkRFKUW
KBE8ERsIkewOgEJTotHeOVbOGFqY3WbOwC1Kzk1Go8HL5Z2Edst6IjVhRVJUcYFz/sViB/ZQTY27
BLHkeOq4tPEp7Croyyv5bmr7xoPp55tEV1KAhVgTekUbPVkDpVHobEHFzF5jDm9WxyzBDjNQN+3g
2puiV817KV3bhbH+Q9orCpbKj6qIdoUVvvWiNqkqU/CoxzA/idT/FiFPNvJEedCEzb+Witw4ypZ8
gWNx+TFREqr1gfCb4dWOB/IDiqJ4atuh3vUzndwCxSXgoLZ9chaCqb60nVK8CnjPwafo8JtW7HQw
mkMNfEdVs80oYJ81dRJsC0mFWSuq4vkUiq+qzCQYHORM2Rhvhx5ivts2qtcvHYsEqvPZL/qNXG6Z
Rc10xRrNTaoZfhZ0VamBmpJkhzar2luNkm8V3HafkrAFV9kZ+s2Zp9xr+mBVxiJ/D5wk3nZxqh2o
F8y3ADBBTFuCUr6x8PUJctcMsP3zNFcH0yp4yqrJB22u/RCjYArXI1KJ8kLiIp8Dt8JbV5jVW47Q
qBiUXiN3s0kgSS3doLLGrU7MdiB0+7NL2lfAWPiQJEOy72r7YCvAuYLBbrYJ8UOeXOLcl8FUggC+
/XsP0lhCdP/eFXfo09DE05BzLYge8w83NZEBnZVbvTjktnhzCVRcjLPRczeHCTWmeSUs6jaywFhQ
mVq7saPt2WceNTWwHtLC8sk3NuKZiLhU30LLnC/IgX4u6B8A6B9yldVPiXNcrhCW3ANIFGf8UPTQ
3Js2kxJyCedcWrmySqs8+q8mq7tIK/74DV3BYG+YurpIv//4DR3y1ZKJIMDDfUgvdevZISUHt7E2
vLkNEGhE7P6DFWu/vivqDTTsNMhCgBvOo6qVj6VOwjA+jnNM4Oiuacm+88sBOCxizoe+rqwVzvv5
Uam05yhqo1c1X+qlIBlL1DQ7emaD5s1TGp2GxmAlmhnJNXBKHCHL29hSDMhAinaEqDJ9YWPcjQzy
darEj8Rn0sBIG8pbY2MByujfokiItRQptcKgrpBEnzsUbFOCvGNls1Q919OpFhY6nPS1wLd5ddiN
URyAxKy7VbdGp90dRaUrmy4xyo1UO49p/RQINGrFAIgzHlFKybPwr7OC9T/AUONJFuhkNb+JMWgk
ZVx5laY/SFPBYNfNfmKEEU73vUYbh5lPHZUNdFRALQoFm6SvgSW5Pye5wXNrIlFw1zQk9GJQCYt6
vCixf0Y/Yu/URJQr2YxgQTyfVfcrNNQf6iIhy+3U2KrKfFU7xdoEIUxceab4mn8dcxC7xqLYivrs
2C9XISThq9kNiadFzhaI6XiR/yGF92BN5RPa1TDiC8ExqmdgwqtoUy2mf0kGjGv9dB8RRVamxzRU
chDFLOeSxF4bc04Bf3HeOUnw4fLD3RRixtaVlebkUfPoocgKuPE71/0c01/3wnrRfOq286EhUKCw
YgcHzL4oF9HNb+7TRWxmBhJ61pTcvtG3Kf6mk9qxGqr5J61VcSCUwfZ63W2ulIJiNN9T+nj/EROB
mOmeW1RBHsbczkpDGWgCQKJWhjhDEq6DbiTe3Jso3++VuJiulI8Wb+4vQ6IICcBgCD8l9Va+Guf6
13JskhP4qZCeiLlHfG6unHneSb9hugQJs+lamUG3k/WY3wdZqCl0BAZo4LQjWZVMLWNfLAWRQfmP
8UyY/wy/ZqhwddfVLMYyzURZ/qfMB9BmoKClIhRssnvXE1byqwqlpnm3cXC5b4Ip72+NM1te3DWe
XHK7RlCusrAvdzS0y+2sku0XL2uC+ydZh1bipSJp10ZWUDG3zC4/yeuehxmm9BJ/EZCYZxs4+6k5
UNoV8+hpZhA9V8gFPdIOHC/rytd+yayUB2F9lOkQPYqmawA/D9oJGfnIKisxD6OOgZhKHNUqPHqL
slZUF2D8xlnrU5MCURgd6zTAmLOs7Q27LehIuc7npAdWqIRJuBL9xlooenZofLMRwn+2Jv0dN/Z8
lDxnhfDahzIy673AAuP6rjfxgF8c22I3nsP2hLWIcLZox69xTkzPEnznkneXW0pu79H70rL1XYGw
PapWITIZ0rUH5mEsD4C5E2PXzOg25B+ZNVhvYJ+6VbU0P+Mp2/ts9TyrjxE5NroBcgiDg2scHAKM
XotW/QFkrf/iL89SaeNpWf7a1Nb62UriEvX2aO60xI42sFzGiymU4VJmLxOb2JusnjsqvKZZALHu
yci5O5aIk720VX8heJYt2v8Rdma7cSPZFv0iApyHV5I5D0rNkl8IyXZxnhmcvv4uMqvb1X2Be4FC
IjPlsqUUGRHnnL3XRhxPJ/Ra5DEO/EW5Nij653qnsE0anjmZuGqVlqWobx/rpnutdDGe/v32XeuU
ytKuzdw6VPS3yDDMrexM48YYiJxalrFweQCvskwAliOAbpTBP9rQmtHuJFRvpI7DgJUSTdsN339v
Pcz/QFc+r0f51ACFWzTDHteNeUswCY9NOl0TPU2hBXDataUpuQZ1y5419sBO6l5dbnucWEwlY38w
BUvqgiksh+8yMC2Aq4l9tNcsCfiein+/I6OAG3q1ViTOBGodr1bEtPiCfhbBRwwosTZ6xjvY5+cW
DUhQvmJReVnrFLtWq4esSF44+/VAw6iu+nKB2g5SSaGK9lCB+tf78qgTA5Vk2HkAVH5rTbEgSuxy
C+ExPuaJInbr+KsWbYKztzb2DvAMQDXeCD3vKU+FRN0ga98DVY+jTjJxN/2S4AEMZRJSdQBcYP4d
L2HI9YXxrvOtONt5bslTWbqDy9+nK2H7XYb9AdmQvrlvznlK/qRpzkiFGFrbFjOgSId3h+HrHEyG
8207eXlYWQBdGT2ICJoyEvfDekJfz+pwS7Z2y6pG/wiQOTyXdaC9SoMKcoZdEnHqbV2kVzEbhHst
59gEqsip5ECSNSYNNkSGe6wLIIglEXHcdbC9z1hQSsneWMurP38MdANjL7Xsj5KZaLfeCc+IgL1k
6KPfZVu4ENmGGA0SJshWpN662zhlYV/qpd9gWs1tqNLuXCCvVWkt3NYyK50lwlyoIRBOgUwAnaA3
ubnhekkOTkhoHP1cDg16S8gF9iFfKZKfFWOOl4YeLIqYabPKSddpvCDOXKK7crLEvBAfcM3mUVh6
d9sipGQ0ISy/tFBC7l/Y/EF8RTH+ikYGcZ5i1tuyHvPDkAT7BklK7pMVrO2qicipFl7HuZX4ri3c
/YA25egb8vruXgL1ECv36/eRMZNlaD7m28IM6utSaa1qEZMwEQsbL1G2aBV9pc2st/v/myTB12wO
A+nkekP73ILdLurPtHK6S5t5qQLD+44tLJZvrpDL2JMSo3sr9PYbv/UhLHLxBvDuX2+vf2DQ6IqQ
RXH/48NYP1etczaT/Loej9cHuQCz2UB2tlut3NlNZxA5F2E6Jh7VErTKsr75JRJC7zLoTkAD+yc5
/FzLHKmk0GV9UlzuCs3vO8qhtR2J4kP1Sqssdn28cCbXCcyQEc6VNEgHxlmtnjA+bpvSIeuhCpXt
ykIIabDuUis/rMVVGbUmSm1LbFrtYVaWWUJi/FCmrn9RpZoN33QWtSFu1r4DRKTrBFdgPNsO6dBs
7i0CqeBSaGNls0Rj3UGcUzadNTWbPCWajc06UIzexqSWXpM438UZdjVSiSJ+Xzn+IkgXt7qYBCrJ
ESZk1HT+atoPo19rml5HPe+SRTGdYR2fTDM02m0tk/alKyiQJ5lA5rDQRkJGmVYZFciE0oD9s4qs
VuFVtm31yOabjJqz0enlCdfIc0i0ZA1S77SOgDOAEb6c9PpvRy01HB/EsPQPFhqxA1RapiRWO56s
en4TckF64DLYsaBTcVIIp/0fgICJpP58/wzuwnoTvYzroJEPXHyAp1DHfZ6mKi0Qqwz3Ji0ZoYAj
Xg/XBh5jFqfI1ycWqHWuvD7oGtmd63urWsIS8TWrmvy0fq5WnXF7LaCCJgymA2pX5JajqA8rGNGc
pOaAAzOmFjawmqjxp55Ee6Vpmr+WJ5rC2WW0B+2UEO2200rb5gpDoirPAIRFX9OF5zgV7crkNUO1
SVMZc56SL2ni0rzPnVR+g7uys+PQ/FVZ1ddEd+d0xwtK5KDD5jFzX0qi6nl9VtThR5nLT6zr80nH
Z7aBfFX+kKLBM9SXaq4Jim2cys1Gc0eOb7+3S7M7KgjhAScv0E2mP2fLiJytHUSc/TW7fcCIh5Sj
D5STpCiGXzGTLzvLeGXcKS69zrHamtucAfeCs+l1G+QNWWPp/yOXVsxFYP7PQtSQZc3C4WgpKjGS
iv1fHgBRceLMwxqAc/lQUJa+AxD3rNWpt3KIpraUdpzWsReTfnFoRVW9a07wGVFlPpRQSt9y25/s
POdQS1GuOzITxMURmpMDEnRZ+9Ybpn74837USdtJNIeoMeVn5FkUOaqWHuO+GPwBPfGhhZwszOpZ
LDQyso9h5RfGcI5Uq39JB6yLdZ7XOzODUmGGdXGJaTJiWbACZgSzTZMcy2TI/H7vaLriR3qS7RqD
JJsS2eozs6/uphbNFrU8c7+uYeK1YM762lzct+rD+q8Sv5J6sKnVw/2liRZTgRs0ymJ8smYGjqvk
s9EPEaSy0+CwFfyJOl+Tz4EZtOe8JvuCSZlziwjn80pgOU9jNaLzrI/t2pbvdIsx11DO+wEkgR8F
BuDEpZaEZow2CVS4m2QT5sAuNfyCiBNO4kQuuaOaxmfNgGTUNo9oASJXGiv0vevvLKUdHKvEIMfB
z1XM12fOLRBje8hb6+eqzli//u9XSabbwGe4JVozVB/IBwH4UsXTj6CBXDsoU/zQDuSiGo1DI9NB
R0CjYGkvFOlumPDsSlG8daJK+TTJUNzqjdzuEBPJn2MEkkOEHwsa42HgsjiZIfGcEl7aTyfAnhq1
KpvghNcopVLzrKq9aUvimdFnqAixZ+7XPxtzjIiNKXxqEvNAuPt0DHJiU1frMWKA01hX+SuAo6d2
znqU+3n62Q5vq7+ndOjSBSONLGmW17dzvYgPDng0JBeVxiyKRvU6N1F6dikZu+KVg2/9EtgcuNSq
/38Mi9Z/224MKIE6bBFFtRyb+lfjlvynRaHqJKzkzALJ57H9plE8qpQJZh6yV30Ig72pEPRej4uJ
gPeLhMT39f0iDZMNquMlxklVSI8KtcPaQs3xxpwTLXq/k6PWrwo9bnZgdo+GZs4frJZ0fMjR5hbT
3JKoH7dsWvYlkchuo03xz7aU/TzHnzOSmkrHuP5RC0o5cig1WJlj4ccGnsJlhrBeQPTrL9p/vBqD
sDjelTPFhJ4FPRH2H6koQU3zLNTn8ikeY/xpHMCfQG4pwOwEFAYSRf31vDDPHC4SdTLulL1YFM5e
TxmPja22j2amgB2nVDopynH8N/Ujb0YCsx35sV/eIm6rd1voEGAyWcj/774kv6D/Xi0VfndYTEwZ
a4muyP/VtusluxdTZya7vE/GYMsG1p/DJfYiraZdEGXDR6GrZPNMNHbKrAHW6UAMXZXqaG3dxT7/
rIeISso+dX4Z1VG0VfCb25rSmMHtA4Xgz1EaKByMwPmqmBOsRt4hHp/o/JcM25wOBjDzSuReD2Ey
fa+/1Kow3iMigF+EQRitYRtke+g26cp9v1RXs2dAmdgHCwBVgTy4c0Ka2/1CR5XilsFpPhh4CvHZ
7qZ8xL8YVcWlzIJranMb4IQnwyvVCHm2wulHEoUPZWxsptYuLtPymQPkgXYdxepxfRm1I3RoUMub
9eUoRx34wtB0wwIg5J2tJUXs0MNQn0E//S6WhbnXItQLc7nPIuzNLAjypnaIKNp2kZJcqxxcpEpL
1+2kQtqaapDeFRqNyAz23s5Cv2YPF5aAA4CD5llKnK9CzoAm/utJUcffEp7ZLUY6apK14m7ibASk
kT6n4PIYpTIQmvPhxnpcvyrprO4xq8BWjLv5A8m5r+RhCgl1Ys5JBbWZRRwfSXhyXtWA5IHlXh1U
mBOO4Ty1EZCRwAhNkKwk1YPMb1/7gZAOTZU7Ivxmpnha+LPvKrLFjWZ8pNVMbHxTxoc2R8z6f1+4
OHf+e9GBsqAx6ZJNVcMu9r98UW03Tp0QUnhoTZJ+FKCgL0Xg2FvR1OmGNc95ia0WcaBiMEdavgql
Y7qEefC1fhEUkvlYL17Z9WvLAzWBO+MZ3xoKxI31/bmsCAw3Nfhn/IWWU2gcNVvnuH6R4HQ8+4at
7tav/vnX1692leIc9J78VGGzB86DcLwI68dTZu2nUSme14eGUA6/l3Jru74klYZ6Naz2mczZeH1L
FXbKMNT6+/+q1Gk+p03w8efvGPDNubHKURSnb/lshSQ8N/gO3PWPjLD7GqhnV0uYz7FK92lV7OC4
YMQkE2BRAJTFsF/pz4o5m/5arve5pOwhs1mnISrUPUo1C6Mh75Uit09yoyl7vU8OZqcE5lHRnOwG
4sfcQSRUvLV8R1giQT61Kw65Mr3/WlbRP8jM0KESURiSe3FYJdC14jz2aNMOYumgOHxvrhknzKKW
l+hqvZ7z2oc+fBlWMHzZSav5IZJa/O7NdCxr660Owvb0Rw2BQJtYxIe1c6+y1rvywiTgrLWvTRbt
nJv/nar2dV2GZC3hdF1O3/hVAULQJnfLINI8iTEHSkkSj5E6MpyGmww5r3KQ4y/j6bxrwfbRAz9P
jrpZ95g5c45Cko0fci8Kz2IBfMKb7Wwxo5NjC+x709MNsuLE3hF8EfttEJm+brVvhTkwwpUFzLIi
+OczDLX/671//Dm6D6Itu5epK4rXmMN9OBQddfiyiptmfGrNNvVLDD8fWQjalAbmgLbIcK7tqv4O
ZUBGiKL3d98gSFQu5ZI7diQi1JVROz9iuO4v2Txglsn66YdacbNTn32Ulp37K5ixy+yDJNMM8Yqp
PtxVD4SAeIFm5F7FPP5canX9roUQrOj+LZ7mBJxDgz6AMaDKdrlk862qnNIOPvh8SVJb3tJnb4Lr
f2ht0XlrX3IIJ4mZWd1xPdC/KDgbHgpMcF4yNb9KAphVXOnYQsFzBxt6xMbDn2f43Bd5qtwf16GG
IaTUzeVJO9aIAINFzSQtisiyrbMtXOHK/fOehRWmzeWvtm/xA8iW81nPm95AWrAYqw6riPXeug+t
DqIq1Gq7ZC4UT9NpffbnQQbefJDs7v4n/rxvetwg0lltItXvWqP1Vpfs+sAuIPvIV0Lfps1+7ZzK
X2fSazka9ZHsh2h/MOZjVWH3kYp3OH3VQ1eWP1eXpSOSCP2bPPr1RPgs41Cbi5rcRaOm9TwmU/0J
lQRSuT4Gx7m1u/dUpam1vF+VCBNGRJxr51EO3oFVtPc2ZDa+hwahUCKsbmvnNpGIxiljKqY/t6HW
h/P9vbSz+r0EcR7ZBe3RAUEodsOa8/RyhzOC+7yrGBOI5S4w7XRHdzF7s5z4cVaq7BMWxrLbG1uj
4Xacl9C3Nf5NRMgNm3l076+YONyqqTQ8yWEXWlGAUgDcRYSoi+7XfGro/Y4dX3lCWQEWfoq/06nL
3ClIpMcM4NIpj0gcURlL36/lhNq67mtxWgOxaXP7PQSzF9JP2psSBO90NcTV4D2fEKndOvpDgN9g
eEPh3a8foyofhyIpXsaWAJRUAlBCa5045rxBZfESlfiVpIQwKxo5/CRQz7lt5MPKcCojkmvW22C9
A6jF31PIh6WRUbyt/l4SSK4Whd5xpRUaurTtysq6FDnK+wIcu5/q8d8/ylSQAdE1x9WpJzG+8Wej
c3xDcYr9kJlwK9LK2K5i7VCvBP7P2qLGJXEOttVfy5MoNu9PpOjvJ+uXkD/5qlKTNPZT78mHXTux
K5srFalFBnalukGTNxs+vsRbJIqT2wqH1RUh9tZAXgPHNh0ORiZp70lO0xcyOFB8NcBXjQQ/GTdd
bdrX1RQ7EfNwnMYoxOhpAT4ou22jhZk7Lx6VtYHk1AECs1UWq8flbZWnFA6zFM6uLOaLw5DZQwiG
ed/UEh5kbRwOgkgCIA2haR/GnqaxnHt1Y9wUC9PtfX3sFQLClVoiNJb721UYKB+SJlmMS3p7Dubu
01HUJd95+SrlkrTRclOvvyVdKe+rnNlk9r7Xie/5A1LHlITZHDGNP1rjV6WpzoNKRfrAHFw9mfD7
76/+/b4zGI5P4HPjIWncrp+YjAJky5ml2a0viXNI3CDIjCsRBebGiYpsJ+bN2uRIQ3KHyoxAIrH0
PNKyZDsvUtNfv5rbM20dhcN2iQNr/dlGtchu48KfG8OZ4UGnH3qVIRrQg/K31W7QSga/hxmNY62Y
7WtRaB9Z0miHmMbsekWa+pwd+g4uZrUEk5lXbZGbrs+LrtRhA4ODk42IeTHhG82mbCRKx2o+IpL6
pRdZdNAW2rXpsKeMxEucksIt5QlmSLj811jbGAws395ocD3ZLtws+qL1iME6QFxsxPFGXRRMZEZ2
O7wfZG71AHuS3saJ9q+31tEec+6//wczFvMZIYHZPxWdmm3oVknYQOvmitprJj5jJlObtnU3jbov
BuIU7tOrXI6OTUkRG0rq/JKXMoeutLo065Ff5ZC8X48Otao1lzC49czA/btaL1VN60Dvu2IEQjBB
VgKOzmjw6nZFn8/KPPxuJetw3ZucTI3XjubGdY6Y7lQ44x4gHjnPKe7rHPHqVrUb4ywVlIxKJf0w
0hRn5DiJ471kuztumL2+t2Vz0JWhflxbnssrbYS+mWm1cWiMMrmA+cPO0RkNnbws3PxNZXKUZgv2
AW5zYm76RcljR6P5rLf6RzuM8Tdqp94dTclC5l4MB0WKN2lXZ2BPZOe9jol0WpzFVpnfFNlxrlbQ
/IVLoN4qc9McRJlXL6MdglaI428U5jM9m0bcRuQfPoSGatfhsuGDiK650ha3VSLRFU24rWZatpXR
Hta/HoadG1qJ/F2X0aIjrNNbbznvEYnnu5jBgjcsMs80IVS2QNQFHx/7ytCWbPWxnrpmKfe/5DDz
WuREoYsf8IjOv/0KxIQid67VZ7jFiCtIenCNapbuvnRlVdbLSZX6w6hmzAsZC0Sxbn5ZgnT5ZUa8
vo+WKzoWUWyxMTM/1dPWPiCBNzH842eqWWZEO76sP9r6sMbYxZFz6ZG9nCI9MN2GCdI5zlSaaHJC
yJddB5yeg5RPebrpzsAQAZUXZKYuco7GWL8WJB7ifkcnd0wlDExlGqVPfTtqvtEpyZPdNtglSbP3
9XmzHsqjNCkfUFySWMCWjeCngy/RhXiwl0O5HitwcgiVvZAK+5wO+pLtGHeWe4dn2rFzaRYJtbko
w6eOCWk5Wd1RGpVlAikO60RgmWFiVUyT3TobiKZKOkWVukfI+LDmgePr2ZiZJP1oFUXyWsa6bLXx
ba4FpubCCZnoKd0hROR2fzYbSM3qxix3xEJ/r5d14WTZtQ5Gt5FwbJKmmD40FmoWsNI5huflJ66o
Ki5J2IXPDa+MuJKuWKyw/qRtsS3tsSLG+z+eMR/2chMU6zL8OZnBkiBYtOzIeeiQaVKpCj2qCkS/
CJILOTYP9OXf1gtOVkm3Fwjyt6naO69lGPilCvEqjIe/lielHo1/henEO2F4GITdbGoD44CioVFe
fx6hhVdbRZigREIcdNF2T6SaVcwdgvZ2516S/eZQV5QjWmU4aZ3iVZWS/IonnK2Bk5Q3wJgZq4E9
MSRV7VeEXG8tEgcXF4LdP1mIuPxeVuZHsxAvayoDW2sEZR5rixLq+AIJ2waTa9euRoDTrMTTNU66
vx/mASNPUndXaBPFcX2fsdLfX2RgR1a68gXk/T5V0SutO+ttj9I2rK9r30frRmpwVRueRBrbLgjA
8JguESmiXRgnJS609SDQ0RcPE76ndfyPc4CT5PKAoCT1RCJQfKftF9Q37RUzeXmdVPFFkZTSCHFL
/EvHVWRdCHiekaX+7J2iwAdV2oArrPmgInjxSe+aPoya5qLSWGTeza2yxQatv1JN3BXmVIXyoa60
J1UTP9dElvUharA2WBk6u2WRGhSiI+52YL2R6IBaFNtBVg4P0PzVkxQZ3LcQvDwRBplXIQjcWrpt
7PtAi85NRkafo+IGlOPsuuod1h8zr8hCGQoIEKYsoWJWxfyQyI18SiWSSUEVvd1xbRhYbkrz3C2I
NkOoCuQjq78yY5+2cpWIjVCfO/IXrkNeKTeBPutxwuu2Xq15XTOJTuBRjXoTggKPGZ1P2q8w5aNv
JsWBFuJWJHB9jMqgnmojHWBjB/A2MvMfGRoad8lrIAeSf/8MgrA/Cs5o/ro4rA9VoXBobwPksjaR
H4udyM7StxzdCy4HpNkLpsTTFlZdT6YxGZUByRSVdlZz3fJINsVBUMo4CCRnPxaCXYsDLSJ580FP
vx3B7JokXnUTO0/kdZdP9kDqBkeBriifY8U503t/HK1K9Rp1mcG289OI58bsS8dvcozwJfER6K0O
g7KMoXtz2mgDe5IYZ1cZyLJ1JL+KsYYNhNSM2FWyLhBuIzQHWrTuG1rKwASMG6BbZ6sEfMcpU2hP
7bi99UA8A5OBaaiRdzl1D7PqkE+WNOlWjtrHJFX3EDuNreqkqteJiaiuHvnqaI8kDQTijEnAdO08
3Tr2/CxPCkxxLKTjjH8jkBGPDcLw0k56J2T3MSXr1O/H1NqYA5MOoqd+lYZsbAXulDpy9hReiZs3
BEWHsUYPZiINtugonaIJwXln75y8OwOpVLeUGMdB18aD0Zi0gkmvxICbebKjPUbpkLtdiU4kYoTo
jajWXG7mF1w/A7cqehCB4jz9IdQf8EOLKkm3ajF6lW6dobLGPq35xA1t1FWKDoUOzK9Ej/bHCI0W
cdX78nnJ3PVI3p3YjWT8IMSkenDZ2bcMDkktfYyDhdXSR6z/aDRwJ2SB6t2YXiZLrjZOSSO16X7W
UEp8TSxy2J+LIlaf7Yxj8+hi3Cpw9TXHSI1/2I15bVvdTbgClCE/G5qUAzWWSD+ahy/aZqiaaTu3
uUX2s4EVOpvUkZ0qBFc6WTe6AT+HrngvY+uGbmh2bbYqTclUdOYNkgmrH+isyjenkY4oV6RL1U8H
mG8hh2eFBGWCpTGZoPqcraNc5b+Nilt90JBSmPo3gbrPcVTQwhXKlmSbF2nOiY+yl29KM7eM3VQ4
vXSWdVhnBSKQiYVeUrACI62t+aBrn+nxLTFUEoAubc1elsxMfccEyQ0HzWJ0cM4HU+cChmAyoyuB
J9kNRr8RQzpLWhtTNxHD7fe23YC/C7BrxpegnaiGSIlF6fVa9I3m2Q3uJXAEKTQhfO4W1QW5mNGn
Ien6GfESSTKWS25tzi8V14ehxD/BC+2bNB9PQRXnm0yJSB5vn221JWeCgDJMAvU7KObPPB8yV2vo
D8C83ugxUH260g1jJLbyWBY/tMwBXkmLoI+NcK81/YNicBDouvgJwk5xsdvkI0C0Lk/25Jlxjb26
XoLqfwY9BoQ5JnodQzKoVuVjjPUzhuHfnGT6XWOFj7rZ84NY9L5wYvxsqzpzha1JblDmsz9UePG7
gpATe6pA7HZHMdF8VIlTZepDSowlOYQPnbuBQxWJyL+Veq48zkA3oyNlMTbF1Xbo8EHaJNrAQm7S
J7WbDfMvAkZ+dYBP+NiRLNrtfAhr9UvCGBqOQ3ebTCn28yCSt6UA1SOnbyzMD4S3T54V0+rA0GLj
DvaQV/5w8rY9JBmikixsZq7lLPS7tCAfTsYuBi/YGzhqgUZ+T+he+GFHpEhk7JKqebCs7BGL6adk
zgHlYPwGNdvyS8S3Lgnr+ENyyHf9hNuaRLdTGic7U9gcuVoJi51k0oUtXuEnpnsQPyVDZNdWHGM3
N9VbUVGbYEzzkJf+yqMhoZDdxsBshlynd6RfRAOhOVCLDzAiSI2lxDO5N3qN1McohWmsVvUOK/Ku
6tr0rIUfXWBtZqZcHqgW7PU9BzWHRpMlqK6I2znhyWEzHInqMAi0sa0RPHsRP+CC+MiUuvUbKYV0
w9Wfvgy6Mr/aNnFy9W9NzP1OiVEgp1FL2lM5/rbR7/k4HaPI+OKTBYhVvs1zcAb151n6kG9kIkw9
s3uGOPvM71IczQisUxOiYDX7/KtTVD4njCkdvfUsehz4B8SoPBJgrjwGcXaAUD1t2i76LCp5cEdZ
+9SNJWk3CD660Kp2FUHSnkRSk9+mma9h3rzUDSmnuszaw/AHUr8gQq9CeaZS7qD4o4sgWXboS7E2
eBMDwh2y9/2MtTMt0W8rs4zgCPkREzdEygJ2uzM8p/qlGRJ8cIHyplXEl+aclHwyzWFmTtJWNuN0
W0eiJ/sE/mRaRCeyY9wB66ivM5UCcXSrYLJsphDyQia1TOu0kcuv+QsLwSMpT49N3yOSwWlP4I5v
mObFbMUj4Xoo1ib6o6X5ERhWTwv2S5GKYlMNooQRGDOp0aNlGPsCluZDriJg6DA6W/RkrtMgNUkC
CzxZDWMQawIHguEoek7jEwKivp76s8Xn5mpi+IRKtpkMOeQ8ZmAnBFVyLIPqOUA9ZE8YMOgdAlwg
vtzRkZgN2e9RDZ9wkA0bJhIYguQeBVGroewwZxJztPopHXp8AObNpl5hAeK3BRld6hTZt7syuwB+
PFC/Em7XVqoPkhQPFwHdpjE/5bN6G2SkR8zI3gQqr+OVlurPstBupEVMF8wkPhzar0JTuHb0atPi
4ceq/BaDs1InEm0MKAsbcyboO6SJeEmMzxBGS1OLbGMa1MqjCi+rr89InpiOWF5SUMsNhswmOFZb
mVgKWam32JsmQOgG6ys3kdMmZ7vkfq+CtHWNOox8y7A/iySx/BzuP6ui/WKmwaMl07lWSoZBGoUg
fv3ca8NbKpiDpQiT04YGGfkGwaanWHOXoyb7yZ7jE/LnGOaUssTWiTHAuZD+ZbV4ZjB1AlosWigs
ErjHGKdWVOKrrz8JcMfcF6fK0RyJWKpAeltZRDhcCMmtCSvuU1gqmzDJ/CzO2VkzR3LhSSBCV+dL
XuWfuQChb9Blylv70ejOjfIZBnmDjodDYo14MO4GeAIXxqKceGwq+YSkGQ35wz7BZeCGcsr5Y/jQ
hoRw1jS2LunY3upR2L6jijeaV70/j0x9RRGCS2+JqMaSkF3DPrTdqSEWgp47RLd+YiwXxq5mDs6G
dmBKLnScbdWl3TSgxbVBfnmyBewapQ6B8DMDy7oot0PQRT46Tt3FmctOoGTfHS05phxj6psYMUM+
YEWqXvQY97LcGcI1lyNOEOQ7WccHMmmRtkkjdGWzYzNJ1j5iFDZ6zqWvzbX8AumincyNhfidlSs8
pypK3rbS/sKxjoK6Mdjh6EiOTBT8AR9/RqeSszh9eQNjYVvyEdYa3utBCx5lcLQlezCXTzscCE+D
ZHdDytIeeuycVYN7yCS2/GHUyYFbPvBKNz4ikDK+VXFWU4uY0dQ0kZs+v411ew6tbAk35W7vVfNH
b4dHia77OXHi35Q18JznqkLswyfnCP0ZyciLEy2hMd8jQngPyX3i645zs/OOaMSWwDzmeaAmCnbm
LvNj2xxAvGjkvPVEvjWhhH68Fe89p/FMlQEMAxz2LPt3wX6YFTERl6pR+KOOKKjuco5HEbAcCcPm
kJK9EuoHojPIRGfelFJ6oSW2E5r1td8JNloF+yvLblF7cs6ROLNeGh0BL/HMvdugjuXGbBMtJsqM
AGDAj7c4q/N3dPhFYmFUIowAMr6xL/vLcrf0/HhdD8UPa18lha9hXn4kU7ot+bUm4DUiNSApJLLJ
gh0qzyGSead00Y2Yj3ecvhwXUIh5cm9MePzrK+UDenvytuOSemkitJqAh5Q0ajthQqVm7S8aGPZJ
aL8MqSxdK4wIs4/1EweqwRv04homPiwnDTAvJw9jW5ErORQKPreBAAq5VXYDI69BM5G7inT2HAY/
eG5Z4kMXbdap1c2WNx3pGo7RLxN+xOLo6Y1YfgQ35HaNVF2kXGAvmQYSDfklMIH/FpYce/nEVRpM
v8BUHFpuhcwhYs0gmVUz1Qtzvecie2IrYBjAsdDR4JP2DNPlJZulzLNnbeFe9RhZGwuA2uQMbxm9
i7LcCnMvKuV7ZZ1INNW3BBFZl9l5UdtZ9WuVm5W5G/0M+SZMxR9bDg7dxoitVyy8EP1NahdrdnYq
OZTIig2f9YurcbmRZXv4NQ35Hi2Hsx86BN5mrJ4twdSSfE2P8MvCyx4nlJmARn60WnS0kpm0Kc48
G90JG3cIr3VZy7e+YU5uFMQ4ptOmMR0qvbIzDykV+pNZhpupF3gRKazmgt0G87riqhNpG5SBP7tA
8yvCRE8DNd+EDYyIZf7tmXFGWhfvRDI8OzU0G11ibDgNTe6Z4GeWYLyZoqQ7iUh6n5huuqlG20+T
m4GzcwSfIi+1pZlkHQEZ5dgpok9zoAVlOurNCXGvIPGpNp1yxM1euvD+SJkNg1dHJyy46D6kVnhq
VZWgpOLXIKslr4ck7xZG+MOs7CeEBNiEKjilQKqqLWF5506mX0ai3aUCx8GhhINvVFgJUAsmn13A
+j8E9hZr2SlKSfusQq5ReZ9OUAE7DeeNHGmDW5EpxMQicjZNQSJ2GlCG5wXQtCxA7iXXwcbhyFXQ
ZeX3SFRVnxrCUwKwTOmoUZayeDkG2UhZV3+0EaquGHqMDw232/fFCAYuIHd06scPq/7FQsomm7Ng
tVRmlj1iBwbGfR7MCL1/X9O2ipjl9ml2GICLs2IOL53obnBHiMabrU+FYXfW25suk29pJOWch341
c89c3cFFIuEodeWcmyLJCanuxNNUJCTImmyfIvZLxaq9WInprEVv9gjhnHACBsO28PW8w99IaqUb
9CkQ5pl0inRq37oKlIFMfZjmcEFreaPr6kbYlLXsVNSWlvNc48Q/EN9IJGlu/xxTJEbaGHWPNgx5
PZA+xxApg64v1NAuPOSVvFEuaTz1Hn3z0Z1xSzDlKd4zag03xewtln08n4JPtOBctLIh+3IsoOTA
Y6Ix7jqsFzPboE9AdLIj4oUJZId5vDR1DqDpo1Oy0xopjlHSDgg2Jj5I5mRhSr2r4STFGYqrqg+F
c6AH0x0NXflLyY1jJcTXKELGppS9XpEBg5Cw18tNgeXtfwg7j+XGsXTrvss/RwRwABwAg39CErSi
kU9pglAqU/De4+nvAlS3s6tuRPdEQVKpKpGC+czea/sBn4maBYeZ27Syg8iaZQkou6qvbPQ+YU5Q
qmrGDUVocmRtALoODGHclZbrgLclV0wxdkQLANOZxmPhW6yynfoLQC8Npn0IvOYVAf9DpQS1Gxkk
7vJ7ymAQt7AsxUrLzWwdpnDXEroP0MfIaUk318sm2nKz/VmzTOuqHF5dFLhwmOFKJl8ZUJANZbxP
tmT56QjNtQLiJFruRHMbjJHdd2WrvaYh8zgT09kGrdodGIfnqbdWkW7fS9+KKQ09SuBUeaqS9nkI
c2tN9MAPUdacEmZ9sZQ8OTlpKZnTTvfZGJ46k7KuMOOvgiHrSVreynbMlFpQrY+tF6L1CfzBdUaH
uD02GUgYlIvQwOTacnwfRZ9iou1XliDCC3nPdiiiFWwK1VVKHw2jQAg/FPeJEhhoJNSnDpbiyuZI
X5nKkLB+ZV3ox8UaRsFv4sOOSfsSOpGzsYfYWzfEGOAX9dbI/bJNpNNCo1vh8+iRetelvrUKKDci
2jRqf5z/6xjVS0xxRy73MUMo2P1xNxA/73AHVljb19xszWbrD53ulmXzbqtfQ0RhmvZQPdvRjlmk
U7HGQQW2l8q6bIffeQdCmUAKOGcByZd6YFUHOdML5mn3ptYpItEbGYR5wbav8zlxF0sacKjxIY5M
CoWpIwQxAgOO2vtZEfFnyNA07iLYrA16Ye4WNYFiXsoEEnrOkTbIctMKm7Iz+B9gxcRatBWHczft
oJGvPKe/cqbA63IKAA6m9tSE9DuZspNa/SyIAYQ/xUlkKMZzMOK6TiP1IYumn0E3EYuUkhQVNVyq
xeCvgcAyMCRGSe0U/v4wkRR8BasxUAJ3VBiDOXSdlio/jAZMb2GVR6sn/IRkWe48jkTVLYennjEu
bcin0xXmanCI/jQrG04fo3TH+Sxio6EBv2e+wxbb13YEyQ/7SoLT8HQiMntZEiwecEDyL5heIXfV
uOWlPTMBthMOy/nJgflwR/vug1zT2E9r+YlV9kQ5wonh9fodsSrDKdVKl/Bkgg0hL6xA+eSrkfE7
mVGbIsI9KMjPjCbs/gbOx7QxfzjpRHQ8MInC0a+lyWhsqLDkCVUweyOwXAzBAxoA0OT2VU97yeTQ
+ZBW+1hb5S1xvI3isaSDr6yujR5C9kAJERA74na5+tkKZPUMawvMOHzK5EO8D4rlMglgKjzlKN9m
QhQenE2pkKqRV9kqsQLF1bru0WKnByC21TcJtTTKJwnjpI52dhP96OWY0o6Y40xV/Yjqtro32p1R
kVFEkMgau8I8NREYY212AjJFn5DAylH5/lo6TM0UqsS+LK767MayGereMX/fenaFfm0G4yqxcz/p
E8a13gtXTkwfj7Y4AP88DNxadeCQzFU+O7vosKXhZZpcBZIQ2qgA/VUWPqdjEZBDbK7KiqLLzMrM
9Zxh2lhrD8H5upL8daARPWkaQZThjPRRh3v26FQYNlV9kLXPXaGzqPD9Ho2hiS8jjoluxAseFYwU
4UtvZnnSxL3TScW0ow/uw6x5JlB3pxVleed3wmIESVTKUP00lbBYDYAoVwRMFWuLW7hmBYabR8l7
Vysf6uBAlyb3RvQlifZh4SGBqrB7eNGvUTHDE+ns+3KG+sfJCBkxecNUtDMnGVx8IgI3WnEJcWOs
CPZCq9tVjLn6Y5e3yTaPomytC3rWjj39WqMyXdlZtBFlk2HJdKitNeO+sRLuGCYu9LQP35PKeyut
BkoujUOYC9eKXsZY61dhTLE0TsG2sFv/2uHHH/hEFE5cl5lKtnaodgTG2VKFcIrcda3W4bNTcVDb
Jr1kShTLmnHKLjSMbeW35Uazld/plN6CoheHUOfaJ8z4YHsY10mOCTjta2NbzPpt4roouHL5G7Nc
sa/CnnwDdCy6r86a2mwfhFxzyqr+Sm0LoxRzdUfd9FqjHCMP/MlYARBpaT+96uoBIDxpMcGuvWLH
DMJ2SpQ0W1SAeFBsayTcZ1WbTuL2MW6lIYDG6I3UEgIeFMps0qHkhuXemoDDYq+XaF4r3xWjpHpo
eauNyhuD/lwl+kvtZAcztl9Ck06m1oJ0bWXs+GMTKZHj/cgm/a3kw1p1rT3PqZ/jBAuuir+HKFzN
3FeNduun4ZINkhtaZ2q7pPythuEh68u92TbKg0fY7w5TpDvFHuM2KBDkcbp60gxHqoA3fxzMNVao
xLUb0gkq/oYZDuBVocBIRx+f1fKDX/ck82HmGZHx5CgnbhNoHkbshkV4aIT/3kwt3Zdjf6mF3Fdo
OrNW/GoGey9iH0iDvjbGoT9OCDAlBJeNHRnRVmh3AXhHjjW95kNCU9Enn5VwOPhbToMq5TpvJOPG
itlXxSEkiEZkJP62v9tNYSbdrrNMb2fn2lwwybscNFlr9x8qkq6NMyanNvPevMIDCtwjYJ8y42Zo
SEMDI59WnjW4Rc1CisHGz0CKYo2ykU6vMLaxPcBljTuuiAZ2SgLG2ejevAZT+FT4RKQC3QaQw+g6
QNYxqd7ZtP1XbsfBUH51WWJtspARQpFN6yQnMzrSc6Yc3vRQxkwx2rqV20FSpQsTzZR0Ykzr3Muq
qjNulfQ+8d0rSEI6xid0slo9FKtaBiWxCbGFepDtSK+r5dqgbqLQDD7tPu02fuQrXOVqZFrG+BEH
RbNreFt9QdgyAg4rLp6ZyAtmaLtQ7dsdQk8TpSeC44Et9ipEs0Ytfgd27tnqUoH2ha1ZpeBCFJJN
bE/l13vZtjhlCRPtFlEioGPvKWUZBdmcY5bed0cyyqGtOYrb1svRqzY/VZvkV0ZEb7OBg3LT3wPF
9Nd5zcVy8uKbhV7rjtEC3VFH9W25uiwqTjlLd71SwykfZtsoauklJ+AjevDcSIoUoLU7Dtr5nHQc
Nwy7e3SoHe4TDMRyjH4UVJYheohjp2m7Kc8h1mfxKY6G04ggRt1VOW253hqovvP4UUbbFFxWRbLK
WuE2KCeCmgq/uZPlYBymntwfPPo7xv0MV4FLQEAot2SyvZiF/wx0PsIBsTMiGG0pd7xi3HcN7DLZ
B2wAPIEuShMbA0maIURJSCbW4wLhAcDKK6k1I7excF8wPSd5RxBaA5jCrLOEgwMGvWdKC4SqxlhB
L096KiIiaAgm1/jr6A19R8ccdqj7ek9gPEuVAZGj6LvyCAdlFY5c1UVu7w27fBm18XfxWgadt+/0
iCYrFmAgSidDqp5lZ9+qjlOlWm4zl4RqdqfVTHAnPwGRJRBNka0OnKlEhUrbW4ye2zomqoRkaLeN
ddSK4UfKFH7GAXD22Z9WczGrkEA/u/wwBvGJLGSb40hYDUWxg2ILXVnAc7MH05VWSsywL3dCek9a
Pe69RjW2+BuB5JRnyEfpllRhY6V13qFSxbvi0Prb9h2Y8olBFSgftTSf47SagGY1nwMKzSJM4AqM
fXOojXQTxfzq9I18MglpT4H8EqHzGbVc4QxBeR+nyoU0L32TgZ4qG5+2Au3xNizaw9ReIGp5MdJg
1d/OJNPGvw6E0kIxG+yV05ivij9+tSVLKwIMyfiV3Z3hUM6YRU+ceoQEMy2eK8cjqrpU38ucRSl6
aIakZjxhofhQTPEo55j1SG0G/pLIWpz6seJEonIQVEp6ApOv/W3a22Syg2e8Kesmj31QDOOrUaKy
bDqOSH1gXKEx/+wC8nZ8sqdAnhnPMYKUoBI/2DF85FUJCC5UXIQOBtmj08oZMaHRsJyrJHuWNbps
pzdcNNTIU8P3PAs/Z8sUJU2zRq46IWZh/j8M+bgREvII7vYgve/x2DMf0YOtRsK7nk8GYjz0YdAm
T/B26FgiljSVvUPSnsIpV3dQQCCTVCzNGVWxu+cyZLCwayC8lxnDR8dJYpdycxUGnBQG1HryXnh7
ToogXRenrmF4LBIuxg1765ARPoPNqpgV/ltFCaero08rmpbgFBKklvZi2oZ58KtmS0zy6nyJD/mQ
J0apMx/fVRHn6KEWwABST75gswNJ+KwlRbtOidFp8jmwjFWdEsuPtMe1xDQLKhSHk2Zz0KA8tLib
U/DE2cYX4hO4iD3fqp/zeYeBtg4miSD4iXb3gJ3P35Enz+KuYITfO2+ki2fbFIrqzSa5dJPP9xyQ
9JBrlA9h5R+EFX1lxoceM98UPWhGmotHcik3SsYfr/BaluJqdapY5Kwa1j+7VlaPnqOWh1JRAbKl
3b7yT22RxAc0Qow5lcpkgm/n/Jj3a84RUPraP1fqhfyglvRFa5bOdvx9+CBM2dbbMW2eGpUAoFBp
ObU80Ibyw+OMdMfYeJiiolxR0BxsQTJMUNtP1vQzL+2fbKsl8LEPrzFIlOrbB8AY6bZAlQ9kgAV9
uipVCXGruyYeoH3w2hyfqyi1Be2inq9pMMk3tcW4A9i3s4TqXeyihq5IMRhPDZRfMz8yeL4vya9B
UaG+QJz6Xcyb0jKG104rAmwGwzQuM7hQiqLcVSjdq7Ehe4Ux9UEM1bvQ9e4utwwo0ZcAM8ipsmB0
mFotXdkwVzEb37xFhqevVaB8b7YX3meIDr/yCJd6IM3Ld0ZFzQWJ7McWAVHa/7RKe2MEuXYIBv0Q
M1o992TRnhfqgGNzMullxFLEkr7GUJg7vE3I+SYe7R/CH0q0lnRqM6eyjVBmVzNsJ6/iYZuV4CYQ
OycPWg34aAZeIhslk3fUSze1lOwyg7HaOmn3ljTrh9ZHj+colIzfT2fQUZGiie6zuOUKoKj7vPBg
5hRkC/55ZHvJm1RrtBDkQzxm3eRfmB1dVCbKs/QUxYTvZNVJq8V4TrDs4pqfIYwW2GnApG7XzKcL
VtvXcciwNZON9Z3kYmNOl6YdIj+erShEeu9LHCtUQ0KcFQUlY7iEvw5C3xtjpJ5TVIdt0QXnzMZt
yMKMIFcdq+RimozllaGYjr7IYoURN022K4uemApnoO9EGwkfMtt2ugEThqvcxhLOwBFPrAp9O4H2
BkKwJexi+YaQeP9iPAO3IR3RwXvVkxWb0yUmMI7uNlHd7/+PgqXhTMau4vZapV/HCXnvN3mdzZsA
qIXCnUMWz1gYPpUzKml+xpiLNzj/ZMTCRonscN96OB09W0m2MCqKte9M9TWpn//6fEOlO2SNxumT
h78Xdggmtu9niwh90aR7XfISlhDFAzaBn1lEnkGdmu9FoLx8/2d6Agk+Un1yhaZNP+EqgvjnFvXY
IrXA7WLXd0NbZyeEhO5IFCvwQFgaLUxwUVBqSRx2O72tz4lB3IGObiSeQ4djS8OTFvTWXSVS/Yoq
mp5XsT23jHyE2Zr/CxyEdZ8NRsQFnbjnvC3G9/l14Ha3mtQBjJoOaZvAf8yub7ZKmnkuW218/xU1
cK/Hb1mraVfFSOZbMJ58ztyI+/w07s24i2fte3w3Fd3ANnl+nnoFneYC/+7M7q5hbHfp6rG6Wd4M
QXbCI0T7wA3tIne/CU5soHah0t+XEUlcg3hXZ3PvZAza2gt6c92WEVlKAwYQ30lTt+gqaJUz1GUy
1JR+VbwWsn+rF86/OhBCFTvBRK6LMktpkYLqgv+SVRvHTNWiO6VDLp7FpuJ+K/wrx5luE5UEqaDs
a3S2ekK3kucKgS5y7FA961EKTTwhjDr2bIzFOFZSWhhwiJbNR19uG3sgzxQyrssaVe7ZK5LhFUW7
IM3dmhBApqJVztKV1fcmkrNWZKK0UHITS7Gi60eGpypZc0HgTmNhvtiCmiol4FEPDYfFdJDdCHDv
vOhGIppto7lS5lk/t0JcveMh8o3Ngm9mWHNSVac5ibh3dnGWz2fwoNxyMtFgt6D+ZCnnb6AGUgU3
GatuVd1XI/KwwZ8rHb+Hk1yixaIILtzIwkOhd1a26Z0BNFtGYLsZENiO4qXemOVkr9i8ACcsin4f
58HHwvizhBx2NBxoE+b0UhPHfG8F6QUP9l8Jvumo/4bBnK5G5k0bOyTNo23CF0XoOK/wMh2LKpFb
zZm6p1wlucz0ZPvkLFzmpg+qXYmmkG2X0F/xfAV4sr1qF85PUdNHK22w4l3cT3OjPkOd9egqQjW6
TXYOC65EThfMHnltTLotmWjO+vsap//rOaoZ3rGqtlgTYne5fGlS5AcJYIpFWlXefX/0feUMJ5Gz
bpslupFS0KWwwj+3ccKdnDBze0nDjsmE2ft9/bVcUawYkbPlcJbhgSaJAeLR9jvN1UbYcm76rj32
dbcNyAJALdgae1OL+MSntnnyupcOZ8b1+6MgoOCLfSb7Hp9rMTYBHkVE5lS23+wbriNXQn/ra2Ew
KdJ7NDvfr8G43PBbOrt8YOeR1k51RbOlu1ZeMkcfKGAaGCyf6B/WXOPHd139YdHxNxHJvrnZkMlm
/FrMQzKYPntdlC+xM2ZuD/yGZRNLmUW4rQ/mmwir7rKc3mCa3kwBp6hxJJ3Ukl8pvTA6KCbXkeUM
VezsfqiL5CGliL5ZZQ5l/qX2de22ZHqjxt4gTVQO3xf9vg/He+bqPZjQFQC3XEj8iw0qg0pLL2MQ
yDUjx/RzTI6wCWYRSTMeFltTk9nyWMjpxrUc/V+g2MqhkXSFOG0mEF4W4h2YmI8cd/vlELMLbICQ
PQ3mrhxiiYoW6ztmRLGBWSba9KFXxSPU6/oJfYOJTdQ03eX18BIVRfMRYUxwlUSMh3xkWQMHpDqY
c2vvGP4MDx5rdoCamjAn6slWGLPbAktcviCJk6tWh7cVJxpwMQOtjRbBvJ2vhXR37YNqv+mmbj4S
bFIcOn9MKGGfsm7QP2wmEpus8Ya73reZCFMI7Re/62JmqhDton8bVlGgBdsI9Nq7gkjCQrroftsr
7EbTkbdH1UVhshwYUE/6pPska8g5lGOh7hB0yfusKmeykpn8zAOHRXjX3vdhq68iuI7rgrvIXeN5
8gXj3yrq2uH1+7ZghtzGvCSKmLUU9a5KMVsMgXkNRZzdGN9mt7rrPo1A4khbXhrpOFBUteLqIHVx
awNUd4dNXbMy83GJ6/FqHf1AmVnHumP3PDDvJ5SweVg4ya0T3TUw087LM3An1V3ErCgrnyZDu4OK
HP4cwfutW0TeFz3ptHPrdQzy52/EU7QrdEj65IqVQBuNdB+S4/cy/+TyD5afzBykYEHTr/phCB86
SzkvxlOlNtRDlLLMXKKZKzQ6mw7fhYLrbtPQ08K1nTmTokV6GYbEVhE9YFw0EaK3pWbbT4E4t7On
SgcjS+026xvHqjvjdzeJS3fkSwYTr9KSu5xrxwOey+qhSKa75YJoVYl1IOMs3diMA+C18rsHFfJB
dmjeheu78gihYW8WxUg/CkFRqiU08EAffzgKVzGzqvyzbdirvgyyp7JhP5+0aXVX6U32lIx162Yc
uFvdUdOnjE/gFLICiAz7faFaMuE0Hwvy8fIpHu67+RlZjwhpmIkak1OjtG7zH6N/VocQEnRcx/yu
fekGsDjeNFV9y8ok2QDq6S9K5hwXZ1FpeM+iq9SXoTV1+MHt1jO9j6AsEP/NfsN6vubloAcIdqu2
KIuKq5kn7UZkefHqGNZHyvTvqwRHZ3Zfpp49CXbdryl9/UbVnf5MOqo8mWqquxpC4r+Y/N/F2xjI
m6+o4aViVjrL0acnL7LHVWt53c/UrHZTHeA5GxMAPiKoPi1bbInVYM8eG69Y3Yzt1BQTKWVcRrpB
EoAlFfXMjiVnvw/5QBdEHuuIBLaLZ9icn5ZKqTDfZvaF0sE/Okww8IkA7XOMePqRJqZYx4bJAt2J
LGMvC+2vfHCG3nVcfT9ZbixgibXV9/sQFs3BEjtg+F3k+gAcN3+iCFQTynLnaD2pcP5wwiub4L27
y/2eEs+OCBHvWifcfgd76GpPRRpx32LX+UOMoM+moEjOVVEkdwz+3rxIvg//sn1b8Mb3ehao6ABo
Ov98A1diXLPnLtrhs8RIjGpkvjr3gwFurPEDd6jBsHhzDpaelCjN8ym6+LU0NpK26rVsgtd4zu6s
8E6ZA5p7aAgms+USKrmXOwejSpOX1tF2C4RpeR0a0iEhcMRly2M+km3IVs9n/PYHGCgNOPPsdKcw
/xi5Wq4N4YW3OMM4qRHkscu9xIapOSvwJrP1d3oBUIqO8smx2GT3aq4enMTo7p1GfrW6pIqX2ApQ
MGX9acEIVp1iHu3JY3dXDhhnCgOvwrgEjzDTYnLYzQkuS4iRAyZq858xLM7/yXowLFOXqiVVHas4
NvC/k58qrciVtijTw3dMT28aNePxMLz6uPW32b8e2Yxev19rOJHAVFfPARWB40fesxoE2ZUFDlrG
wEzvRz+V9TZP0WX1tnea6KRcYxqgLcrYqr5fRC2pEfPrM/K2h5vSlTeVreTp2+fYIsZ1VRLyNsyf
2pVa+Nn0ovW3YcYDdcuXJJ4oeNFrzQCh5fV4HPWzDJx3m//zo5Vr8dboVBzYcIhPldTtbaRl6QMm
74c8Dl8M0/Ge7dFK4c3yiC1Etu5B8J8bJJcQdfZ+qadPy5ewRqXpVxYk3/k14alyYxqpCzK/wUii
+6R08mV5JALtpcT2ee7U9jVWe/PSGZ14Zqn02qPIRrcMWCMFLlRok1WvbRULpWE291XvpE9NzxJM
1q85ppKtptWYhOcvXhIaF2mrvGMrfmpb8SPLaxB8Fp5ktCo4sEM1ZnVUTYm3/8+Hhy3/QZdyDEPX
bQNBjG5owpYzRfrfwGBJWjWMATyHPVFiuwWyICsa8t+VSUVeejVq7KSCXGco8QmwojznqqYBOLCH
H6jHLs78b2VTn9OBXjVgI7EJwyy4WBauOB+k0VHXWePN8wyd7uwWsYBYuBmSNOTV6FeQQOaP1o/N
dPeX3TPsctxcfScOkRnRrcQJ38Yxm9uldvORGXfF7KuoyoNoLczryv8mxC6PNK0ysEfaw9oA+HjN
SQPED4FMoyOO7erXwGH5U/vBiXTwu+U12pP0YOtkY1bWWF2RNPxm6k2boeGCnLRWuBon+KtTopDO
I9T6Y5E4K4Zr+qs9+8hUW3/++09mZWrsPBgD7sSdfMfgOGbOps/Bh4SCOuTkksbH8pQgz9VitRdl
PxxSDYaxnJL4YXkt6AnTyUymu6bsjf/yZ9fsfwSuWyRjmzB+dZUDwOIe9Y+/e40zKSxbRTC571Kk
nipZr7Kl0V1Br2wuBuysjIFJ7qZgfjdGz0izCYf0pmdk48UpkWSdn6GobUPiAEsHPFVTxncWche2
jysunyAo26EdL9TU/UHao7ITVp3fN0jGZ9ajiu57aKm2/frasBe+NvTF6B0KQJejwJdL3bpAarFm
E/4zuWZi+ecsb28LoK7ysL3baV+fTBQE7tgKApG7BOYy4JODVWlQa8M5odNMwV4F+T3ZEuIz9+M/
D/IaU1idE7kSRE50hORCJdhp5ktUNMPWQpmGdS43X2QaW2vfx1I7ilC+lNg7V8rIKggVISCRRjOP
jAuaLTjt9Hn07F+YV80VqBrsJMid8QpbHQUHlg5jhkBT5Ln2zDL4JrbOyINmJh2IuY0tdf0D2G6+
b9LytzZExrZLHUJUAkvBFdJzDopK3v35AisipAdqFHwbf/tGo43XOmYroQuLqEabsQcFRH8WiuPt
+pHSObPRvMhJbV5L3X5Z7qteMK71kBkIqRuwpYx+pQuSeSKUN/MaVH1M0vqtUCySblie/MCGsalm
pECbsU3oa4wWOddm8uI6efL7tCdFFosieXFUy1ONM4Hl1zS/TfTsEFHmp9/Ne22ITZpN8lp77e+F
sJ7Ez5rZNb/agKVS2TRv5CCB2Z+b5+WLNz/KDMQs1qgpW6ALIAXHIT5oqh095FUePxBuh7O6im7L
S61JTEFp1pDHvEL7SFiAvXSy/ZKJlnwlck1okPHVt+H7RN20rwJCVhcf7+LoJedjhXtxPNAi7TMS
fCFRcQdnGWOzjwqKg+nXgVuBt98sbwjTkbYTMGI3y9tFz1P+F7qaZth/v3BzAutMSFVp8t4sw9T/
cV8vB7NpiDu2Tm1KAHpO6gz2BATfG5MbCSTwaJ/JNgwIdMcGdwtMi8XVLMLOaJDxSeEzuXf04XfE
xn4vfA3ErsQ8EJb6E9B+mLVEadZDve7A+W7/sBzCUiP7JA7fCeUgymEeWS3ftLAzXuYfCmYtQl0G
SJJQ/xQHkiHSpzJH5COxtZ0avU2foh4gxBjUk1ul6mfe+dbBJ5VrE6Mpce3MwqovE/w9+uAgOSCe
aN7NWzekpAUD5tvyiqT+u2lj+SpAQR3/vBSF6uuIemztZ3hC02iUxeX73ICarxcwUMHSZ06cb/6w
iJdHOAm2hmLlsRuNAG+wX139Icmv1clH+4v6zRI/v2OZSzN4SwtAOgFF0vcXlGb5dhqIWGjhwyKk
4cBf4rrpang3FNCPzAOJlFEbyLJ1gUSwohdpzKBFFCPvRdjGP4LE+z1WlfIxDuGqN5h2ZcP0RYbD
zp8fjLyCOb65pKM1skEUTN1ovtMacVEy+9jjPCk3opmAPquyvf4p6BNcpcxESSD5V40P+fE+1KV+
3+VwjlLPai+V0IJLhotjvTSi3sWYyodMc/DgzmiY0ggpzjHSfdNgWLp7e9uCNy20j+/ktHZinS5T
1Zk9RNW95ZTcYRfgtq8JUGYRFQSX12Hq+gtxLCyZ5x5JNtTc/7mosf5xbkhTmnPBq5oSIb6w9Rmp
+W9FTVNVta6oar4bCHDZF2XePDBoZ4KkBhaLMJ7WiTD30lJAwpaiBTHM5AeBS3ut8jw5UoI5W3KI
fulVGbgLziAscoS72j511PyY1THrWGWo7+uRNZczUixx487OUpnFZ60F09Hp3LJOyh/WJH1Wg8E5
sHUTvwG2/MCrxb0/WM4mmh/lYX0vqxzvh6rWH9HwGweUfP9mY4spk0/WmK6WAWVrVFhG2+bOT9L+
SRuMejPolA74+YzXIBkuqmSKqOQMXfXR+xBzik7PkbSNmGrugjwkllcLsu+5IYtQTOSZuivUeo2u
Wn4vAxRFHbbLU+IGytOIcXzTW+Iaqo59XzfpfTjq1d3yxW6VFq850uzlaRuqyn+5zNnzVSxPRj/P
Dr/+//+z57+kEMISmkUZRcHyj6tcxSJP9TCZ776h1LntT6uFMxCrk3LMmVLg+rDrs18M3Y4ysTnn
dvi/j/Ke9u35z/f/PFr+pT+YD7qdiJduYMeiML3UWjzvRZt4Z8jFHYIm0hXqmayXeNoPDSvDBqFg
dVf74UmbI70Kg7G34nXDRYs65ZznxAwLPBP4cNQHcsf8rS784E4rovxuiFqbQ0lhhp7q6eZP8o7m
2/YOFL/SHEARjPDbLSQdSYRCF8ZC07WAbBrtY8gY02dM488JN4uDinB9b2dedeNi5uHRBpLCYPxH
OMMZ4jjq1u1UJntcNEBNlx1NMIGlX76dp+khEcK/KpEGpELkcq8UbP0ns9Du2Sxmp57YBLee51EG
s7DK7leKkY3PkFMPWc5G4T+fr+b/QdxaBnJvQXeqgibCOPj38zVNE08qGDJ2eM0QDVcp95F5sOuH
7UNNvuox6wyK1Gmwzo3a4IFqImL3CNt9kA5XeQmF2ski5UCoC5M2FAsEyPU+9KawQf/jIzjEP/mA
R1g85sq+nwGy4/ylGpJnq8ijy/Is9Y9R17GdqlTrGuiEdwWV9ZCN8imTtXnM/A62yqwagmJ4zGwo
JP94xH5SPWTpzKu2K/yVM1hjBgWsNJnpOAXSyzJ2MCMv5LTJSncZ6UqcWnssRqzkodjJ7OqZXX38
z5+wbvwz/Au4meM4wlZ1KVVYfP/4iNuy0lPAQfpRyTXD7fssA57/bNVFtP1G8WnyKzGjcbOgswyo
PIwMEyJa9ex91HChh8G4NWdcUDHV0X1OYWGMD6b1YGkBhIWmVfZTPWpulxHWo8XamcjQL6suiVvA
+o/gQ0ImNnWndoF4eD8cg1AebZ9kQU68TQtMNM/KY1zFL1lN07GMxmw9xpBestpmFIrDDkvdqSNn
bYkZIAGhpPKVzXkq05sft97nwIOIAJ/lgR/vWiQJeGsA7IQmdzWUX4jZl8Va3EPOcmIkFkwxjfXY
00dEiA02Y8RWCx565QbsbsE21jmm3lo7tXNHqBCPimTDfuLDJBdIJeu+DB1z5Wtt99QF5aVRZb0a
pa1cazspd4SCXxd+SmyIbark6rXxEdSxR7PXIpqya426bEE5DzqRaqQ44cFEpvkscHWu+m5qT+Q3
k/jjAbVV9BZGQetwmchFkLqRnSJVbIT1mBuVsvaPlUaBMGgdlxA7zSe0u0bxNnmWuvdjp9nmKijC
5ZEfJ84mx4yxSnUHGz9rqoNUYvvWlPZFmik0AdO6CweW26xWV/moPedxHr8PLNnoawoGbSYaR+bw
SyumW/4dUYBgvwgoJnVYUY+x34Ixj6fq5oUl/gelrl+FXv9qJvCOvpbX+96n25YY9XkAXaN47IXh
rHliF6UFjwPX67//kwTI9Dw3DNC9zpvRBbnVTwVE8Zo/7Tc0jatUM+/oyoFsDjZeT1ZgvhaoHB+x
BMMrCUf10uOEukH1Rr88Gplr546+nTvI/ZBwni4NZxrSAFgY3VGAkfFVebFKgGMvSRwP63VqICGN
5upQ1NgqiRNhfWfT7GIq6NzE9i5L5IpWgcaxgS5q8xb5fwg7jyW5kWSLfhHMoBHYptali2RtYJTQ
QECLr38Hkf2GPWyznsWkAVmcZjFFhIf7vecq7uES8zmH4LWbIPw5xfVj7fXWJ7MP5NGIIQK4NcOH
XNNBFy2xHZWe7BRpXz30sUbbTgPWVy1ouzImryZuCwp1WUcvPSyRNe4Cug7LbV7a+QPB2gclJEF6
sW0StE6q3Jqz6eQbmvPs6Fn4rOn1rTNQ4oLWWrLXEEN4jBDWDHNAS3naGUe1hkpeQHgpkK31x75I
ume1DhR9RER5PbsremU/jIQdemNUHoFvarthoUdUADN95/iECav+a2AO+UOSsc6R9bSbaEzcc8L9
oOwOibXoL8uIELlgqg689tUFp0S09WJnR9SCdQtdLA9e5da7liEhMlK/w29JKghgBKTSXY1xAc10
ruWYBWcclBGZnpW5ZO/hubn4k0D+poda/4wQyjiMHcGWfON/qNZ9H5kYo7t+uqrXKfoZWK5xSBhX
8WpQzg70BwBykZnh0wYHKTB+ZAzHT1EFqMtFcUYUq/srNj3n2DSs7ck4hZtqAiefA2c7Q3tiDhn6
FmI519wTm8PbZswEB/gNrpmi/KmkGJobu9flTpohO9XUW/AeaKksTL6oS19xu2jv1EwPA7ZAJIeG
eX9bDUKMVglwyKteyvC14fNAii+NCiM36WUA0PX/85CN4yeMUfYlJYyHINqkuOq95DQb2h6REHxC
514L73PRfmq+VY1pP6DX/pGPoj3qywda0pJZ4cxE0+mI7wIq8IGCKf0fvWtINn+Uf3gbaFs7nq57
DjgCe2lu/72QtyrZwByZT2GM0aKLhjN5G/Naja6sOtJJmLM+k5kQbI3eNd9KC1g2VDZSM7REuyBv
ZbU0aUieVLr0WM7y3Gc4FX0j/VrnJfaEKf9uWBGxWvbDfR+03WreuE0Sgf+xw+vvh7Yr3i1DO0SG
RywHUknK5CUhW3XuQSuVW9ea8i2WiYCeftJdyziOXrFFnPvJk1+muuOdMEiAYGy7Q5C7IGyj5iyS
3nlfMljVeCyojZKRDNHeLMs9TKNu3rsNpJwVjTaDTFqmryVDQ9Mxq3XejX8l6PU5WvAQQ9iRHM/u
gRyPU2ngwtdRWz//vgozn0glHFqO9IMzDJbgzGzSpWW/3Bcu37fl3wYnaVyC/NRsuiIoiSAEu1up
WzW57th8HqfYfJZMuE9zYvpbnVPynrM1VpIBMBMSE0wa8pbMfLrUhDAUccucOQp3QJzzF7pj6r+X
CvsrrSj/qP7GoLSTUy/sdzW8Dofw1INWObl+Fm9csSSWBJMPATqA8urrzkXtcXBw5v0cFtgku1qc
A9bum/pBipS0QHafG5fShIKiniz9CasO6btvMc62fag1BvZKJ7gRfQN5bsFxM08B/2BA2oZqv0mG
hN7lAinF2UG4y3JLFtSNNEOU+Y1J9xfvzdrWC+dYzZV8KpuUDEQy6qA76RvLu46SUExVtfTL1ViZ
CdmXmr3NMdvcf7DMzYPE26nThqtBGitS0jki4IOWzPYqRomn54lE+qYH6NB7qXuw5VA8ZfnEZ7XW
+u9+tuox3rrAgx+qYCG5Q0RgcJk8W/hPj2r6l4dazVSi03DEMIEOnOmTO+gFOW2Mp9VD42AvmZec
pJBW/FHtKJUHU6U1DT5RybNeaIBYFqEjxM/mXHrud2AyzbNVpybAtMlZZ8nob7O+Cva2OoKm/SXm
MLoqDHgfge3LU7vAoD1MLCsr14Z9F+nj47RMCzlnN/B1tkq9BjpiPOm+M27q1F0lY+/+IOQPhofl
2i86rRaKe5DaRNzUe/CT2lpv53ZP/kd6Q6a7VOOtPZR7rauiBWxhXRxp2u8EOaDoGr7JIkivNl6K
030Ht2xsahwA8pWE7nJU+y5doe54Ly+i4aeqiWLbgh4/ZR+OHz2BnUA6O0rnqTRji76o9e61eOUF
MXqvDtBw9YZWA+Q35muY4Kds6aYLpjuSpfke6qqKPFX41SaY+d40CxSa4DCTPDi30PAGeOd9c7z/
moZZDpSPy3bb4JXHjZrTx162urHvnY1lY2ADv89QpffYexnmKyVrJSFe+05NNt0ijZyT3N15yy0L
8IEuvH9FsBOdA9ADG6XPLMzopiF62pakH66psCXFlpBfyolmXpgGP8tunJbKm+dN9NZ4V6rT3Nnu
VgsmCyNdRp8BA7Os2mmrKqCpqdut2YrgGJ8USzLASbBh64rWTAurTcbc/cfcpua+V+TPPo7Y48b5
rF5Esj/e4obeHFrGFqOGbJ4UZd0EArxO63ZeoTf/UH+RyvYDnbCDtSWf8gow1OyVD6rFXqTxq1aB
Jhv1Zqf+tCrRCnyy9/Yfx3HCB1nYVWyhET0gOTEvMRb5e6AaZWvx3EE8E42OzQ99fVJIf+dlAoKN
o3GIwGvA/NfqHlShmSTxEuPEm46TkWVnqhKGBTECuCzDR2g4A8gp12DRjYnNhDRC6uT9N3Fth+bb
GDR7xiL5SfRTeesc4BRujXTFkKivG697CqIqvqhP69Qa/nWABDToyWvnF9DelnrQBLK5z0FGqRVP
/RJeYSVImv1DpfsJxkqa2WIO9V2KPu6ceYxw7LbTd30tkcHQ28XRjbrYrAdUDI0/XBqzsy8Fu+xW
jgaWTuT8PJivJeDwbyVH5jIldgbzTniawzA4lkI/he5CqrXwR3OGQBRv9NElS+Z4nS2iZWOcx+04
sGY0xvj1PgCtMz44/99tuveYgqQ75FV1w2Evj8WUvEHl77+NIRP0ZVbhJR6WLY15AhzkEJMmm6ZQ
+2fPIW8LIIZSPfQzpD46uJJx4rQkXUKOR11UmzLX9TM4tl+qTeLGNac5KabHdPjp21L7ZkaCxbNG
gNy2pL95BIHU4fLtYT5QyPp8b74WHNJWwnIvaoO7d+Z5v1l01FRXeDqNv5pMogT/dmDFGVOZz6pA
UeG7JYLUM0E+WxGn9WslYMR4Dt/zLsCvaItfMGjzB4kaKDU8c6FuhFfvMvi9uFBTjCd/0E8Tx6CV
L3CXZo5xRVTlIonQynUEmUbqsDlQlVhQuteFMXzSOE7uhTsSRgOeAuaXcxh8vOq13XqbCiiWmoa6
UVmezXqR3FSlu06d0lx3Mf64Kaj4LfhWrek/oI4hR25jL19OfUZgP0dNcWrh1uIXN5P/0R00nD8b
vb5BkJvjup5tOKgz/SWB5m/1YZQZJTuuLU59g3ZfwBDCX5nk33O3f2FXBk5QQLqspbVEzPq0Weyy
f8GxsotC/XhQckshB+fsx7Slx5b5U/Ji09pwcv2ZMZH5mgUj8h78GSfTjpIHCTslEOXwlYS4ArPD
D3KT4fjMlXXoOksh0F8zMDf3ABdIv/oqjbtv5I2GF72Y211vg2W750mS3Lj1fAIeEUuqbleVMtx2
/YZBPymNZAESOlCXU7MNCjPcqVunMop1DbRGfbTuRVqtbUoX5nmlRkAO57cdPPcJdgNFmtehxHLl
CDtVMOtHrJtiimwy/zWUJjBF2xb3q2h5brbGiVEns90xJKNk9MKd6kY2/vQrJlgEbvIyLKYqbTEe
Q9xJQWxew0inL9D57i50jIoeA9T3GXjH/W80SUBUmlSSmCoEahG5ib1ADVsnX22dnM+kgYi5XA1x
5X7pMMcdZnB0l4nR3P3BIgGUcQ1VisjsYd9Ojnc/m1vpi9Yja9/bpnUu0pzJale0TzZD5m0WNC1N
E6/Hki74lkdEhe7Z5sgI/48G2KnAeDSoN+/7sAhhA0Tpm6W1+RsRX9DWOldwOeAEiXwQuNGtL6Et
jgFwBC8Dwlgs7QWy6d+wgc1Ag2mUy1DeyCUVXwi1HdaF40GRM+aao3lgnDBeXFHKbI22hyYx05u/
qAeIxzpuWvNDfTbqKe6uE4zPsBYuOXFe8ACFAzzJUm38e2fQ+WdjEBUALBtfcPhgSLgIRP72FWL0
Q4LxmGsnX0S4LZDwNQwFvi8XVmDeL5ykzj/ZnfwqbLSAkdHfaB/PR3xC9to2ouziFLSgF19MxTJ4
TKJ2XFuOfhG2Scbu0jScpOwOGIt/3isg1uyto/f1Ux2i/pgWugse47XjdPWLuZzkNLlA/eL6pfao
KpYoKwS70/tgJuO3+v8vQCm/g6+BQoDlbKVeuXDpzDTpvMu8obmop9SDWqwrnrdl0VyEn4T/Yy1i
ivqPsyrqGQ/8mOVxXv2HkgYYHErX1MvOST3+FRYfNsalTvSVCu24C6JDIGArv3NkSYk+x7sR0/fF
rnyTsPA3dcabIkAyNY50jNWF9hR5jbjWMZpoAnierHkInoq5Mw6oDCAaL8+ph9Cu4xXk+lNNUs51
NlzrzPza2VaM01nbamJ2Rz51rXxQvVVvSl7n5Y5xPspN2/M5HS2yP8ckEzswc2DpSAFFa8WXZK0r
cr466Aa5/HI/JabS0Z/ySceGUnjOE2LC7oD3utoT8gycckrOeZhXtxnfKZYIP/0gNoifwfo1zemk
sPXqwY3weCZxYgPBQTuahoS+MWP8S0ka+snGI9jJKI6KdT7OcsuALX2bhX+qWphK2VzpUGHNCVKL
/IrAp3huW5wLpda+KbFo0aYptG906a4GtoXByarmqrUSrlIz3NTqavmplXvfRBnVn5en739g+aM2
6QmbJLEquPcmwq28+1p7RN0UWVE+0c7X9l47HJmQdI9VX6/VK9wHOX4+ztiPUZXfkj7vfiwXc0Q2
qKZjxJr7kve5h9iihLlaVz4IdLVBEIurZ5UeTu+p27rFL/Ok1bw6gIz7dWz31yRuqAZk3x6IaToi
6OvWgWCYOKbW2ZkBQmHTrgEP05LEHB50GyOxzhBGf86B02zyMv0FBPvoDdr3wmTsmYVgoB3vY+6A
cFhFJ1au4UNgtLaZzL/OcZrwVd1opqSAqc13s3GPSWVYeEQxZ4cXSAHfQ7Rsu2IgVzV3oyWdGb9y
GqyMfvJPfHU1NjRkQla8Q16wt5uR/6L0qVLMeF+TeIrkzAa1XS+IHz3c9kG392zytmGfdfC8yech
mpA9KU83HhDGdifx1vCWZ29D67/EDA4OKZzDuCcVrEmgoZHHSaOf9i7QEnIELKPat1DVZYjsIIcX
pM38femAgzzVUR3UxaUDNbepqbwT2Cj7KgONwwoEV3m6ZH5Is79pwmfO1oEHoA6H7XSacvkcFHm4
w4NyacgCXY1haR4d52iI2r94tQWrdnErAvE4RaIfT11ajCdcV6+uaxorTI89J0EYvlDao7ADxpIU
I9BgoOU5mzQM4KNsms8VtR9r63yRZBPLlJZkZf+YbZq6s/5hG494+qByxCsOiMUl95pVAl1jP7Xe
D6Is+aQnXXsQgb/Goog315tfMj+BAbEIWXrDPpbhZAJBwLEJdbp7nUvnNBUVlQm0PaPQftSG8QiL
fQV6TjzoQXfFg3r2EtBy5KNfKiRXVBtgwoi24vULp2U8ffa1GD5inXBisro9YixopLU4sO9i1BzB
vIoRpYzG91ZUzZWByYszIJbz86em+KUjoQ3I+Yt788s8pS6ZGTgiEab7JBSvO2q5A3PE/NVql35Q
F12EXn8almiBrLAYgi5XiwDLqrWDITtvp2a8TTrd6I99jxHTP6YCObsUs470V+9fkmI4DTF9EatL
2y1pleWNrlyC05yS0etbXIV++xQFpXxqh/bdLwYEF2N4+q0gmUmRPDdknaV6Jm/RssYPYgEFbzSt
zG9Fnxebds73/GTFjsvU/iO3wAhmALc40Xpk/RjNJsj4nrX2uidWJeAtG3m5coT1CZy+5X9T/8IR
dhWBVycw5rn0/Bvc2DW+i6TDu4PHPycqrGCtECQvxR8S0b9hkRbeXhpP7iP507ag0iUcbx9099CI
Q4hirgfImOu7cTz22LSz8PPc4fpF7uq/QGnI4s9DJ/CqcyIEX2T6V8ArIm22xEl2EJ7M+ES+ZV6f
DMzYBAivDV1DxfhOvhRKCP1TVUffChaeB5E+izKdzh1qsTX6/oGyXHv2RRGeg45OXqA/JsIJcWm6
2dkoxM7rrIsFeG0U9WYuR9JVR+qpwc5/hoi5Nn5gRw/G3HGG+bCGtnqEXYs96QhNbIDK3TOnjQpU
Gnbaf6rDdj2DeHjug2AdidzZh6bfn9L+i3BgkXQieCWYNt/S7UH2qa/DpqwIb+rfevzD16wDYlsJ
78y3Tz/GkV7t62W4Mc0lm4ROEAWIzENgOsm5M2AizCwjk2yy4+hq57aogKHCjxYVecVhVJdXd7If
4EcFT1UBkTz9Xu79Sau2PkN+z55akreTcZUxkdl12eMw1UcCHexjZuVfU/9TG+CfFXb7nWxXSD5L
yrLq54CX2LeCfZggZmRsPkrBRh5gGUM6qkbEXWl00QPvs2oz0U/F9SFgjViMUE+u0xeHOfUp3+zS
3iaDWTznpcR4Mjc6LUXDRxoakiRu2em6dAbrBqGCaXDpWTeLXK5dY5N3pJ5TPw07rdww7yN+ZrCS
V8JlL5pPYeS7BbEb6ghOBC3FdhPbK9Qvw6dGB07vVcZexdnf/68Qk7uDYVTgQEOHnaGUeL4g+fiN
j/JhIf0qcZ0tcQozzQwONi5NV0oPASreKVPX8Z46rn6VJUgfNV1rG23a+bnAUY+ldsNbhpZ1UaBO
+GTXnLfmHVb45kEjpO8QBACCiyFAnO+OIZ6WDKLTGB9g8bVX9ZozPOQYuNyWKaBsYC8AalDrXu1B
Bue6hG9mYiS/9zL+vWw3jD81EwiFSI1F/+e7wrFot/533W5SBbs6n7Jzizf0rlUUonXhE/bDugy9
6Hyfw6naHa32oWG5f69b/YukB8lrB2ptmDTi/kh6w2rcv/R6+1LMnnZwHLdiAy0wOarmIziVL07j
bLqkL95HaVzvx1Wr/GFEz6p4wcvDXKypy7M/6v65MnBUxDms2ECbghfYKeleSpMmf+PTzUi7E9Mx
zmREXE6H0NZe25EvEWqIrxFgF3Qok3i1En3eeRoZXDkJEqxLIsJoRsdKnSf4KE8AW/zvw+zGS3Nq
fhl1DNKIeueXId9YTlV90rxlppt76TXqUGvP5TGqKu+WxX3zOJmkvi0ak6xKYKn3gtenL57S0dMZ
CHcubCqK0SGwxM2aSV8Y915l46gJE4KeGHyhySv2ZuhXV9VWr7PqqzYAsFIzY8musvO9YGYAE1Vr
F4PatQtbvLK9aJ6CCvLlFHMQLgwRfevqqyTSws90CimYNsDkP5iaR5d+OcAD8kofvO7NG63mdm+L
WlnYXtOmLh5G0IxZmzkvggHkc+70R+XqnKoG8k8+2s9ZVm7vVrx///iZ+j86L5aHogRJgo2A2BLu
H6nUtTlYVOGcaKWUCYTD6axKcCOWRDBKqZ8st/MeWeFekewjfpBArJZg1toyCgIFFnuDlWXetZfN
ZliqldFFnpQUafZaUlsgfQS+pg+P6iplXrueqcbWBn5DcqAyc2PWMMGCCHcylZR/RcFIMa8XzYs3
4VYSKVtRg+rV2HVsBitSHP1Lak07XU+qA1Mm0Nr9TNbmXFrDZprnT4HZLvwaa+m3mF5MS3ZFA667
OW1h3yaGqfcryAGIImuoQ0H/2ML3m2xbf7aW8dBy19IUflZ95uXOtp29SJw9SejWWZ1r9RZbFMC+
NQPtsyjplf1uWAOjXeXz7N1SDb9ronXm5T4pEDAM9mruOjnDZ42QpwMRH/cRV002y4gCHuSA+cbL
ZNO2SQ8mapNLbcsf6hfr7YHPLHcoPAGkqN46AZnRnkAZsffpEx9DjDWPXt8z+YtwkTIE7SCrm/RA
dCc5qP+Kuk1RAdG6j+f3sqqm3WDk5Nx4zXkQI71AvTYnuYpSim+iRsr80OjGTX2MGe20uwYaIXw+
PtWzZYrdvT/ktKwVltkhUkgxz/KpNd7ZtHdqBuEACq1nxznfRx9jAuOmwmT6KQsLApf06Bv8YGbo
85DdEg4XhwFF2262BvE45skyz0eKCaPwc9NMWHLs3Ftz9O+1l9lHpdq1BhxhlEIq+7ZqjReoLWIX
uDhqfYlnXktGpHEYEx5DnyRKl9WA2FUmtd6xZQf7mRB1LylbP3BUW7DNBvnIx/6zQfzuKRjCu/8L
22Rzw3T7XuT250wg4i/rGKZaUIiDg85vWwx9eFT26HIudpCvVlHeWo9KSd7m+sbmePR8h1FkBoL+
JcPCop2CXHW4EHG/oOz66UOW/ufJ8afnWU+HC4gte634CjrdZYKv3cfO+DoxXXiIm7w6kHZerfTl
lpbFEsfe4aS1C6Pb4l29G+h0U/8hMU3/j6n+PzSdNEjonpBzaQmfJcT4Q9Op06CoLK33TqCp+Pam
tArb0G03qkuSFHhzELbcrHoKL23MjE8tLGkUvsVxkL9QeXDo/M/z6FbeyIiOjxIAFvB3zwZzXSza
kD4/KccwA47xYOeMaIMme7Fl+rXhYt2DRtvdm/MpA7ELX2rCP33Q0dmcP0NKYyo+TckXsvMWEnpQ
vVpjizGdu8ZM/3o+8yS0aIrZVRsX6EgNzuOtAyd/uS18Ld+bwXiLe9961IrJeqzKCuxlBHBVPZcu
P6g0jgwGpBSpt0gHeoyIK6n3kMkCeE9TCgAkTBjOQjNE3Mi3wcKaCqETYWZWe9/Asl9t+r8/hDH+
cTF38/0ZgwvPQlo5iVjbDB3/1CJsy4tmt/VBC2nf/vv2gMb6z2aY4zgggBxWOJOJlL/8/G9dxapu
o5aBZ0VerzGCSx3as5YbZn7WBzBHHkfCJz+IiRYta1QUybrt3ILmqGG8uUG3HervwqraX4teAcjx
5u4MAwb02IaN+zwYguPOIvXibVKRvOMFGxYpomU/vYmT6r/gVnyHIUiwOHMSWhkmgEJUrRfOqBHh
S35z07sS3ue2MevyKdZdQn/vvWQ1nS0h7B/V4N7GSEqIAqEUpJ9x7CAc0sW/9wlBJLSgxP1iNiXl
QJu8W2ENqVik3kNLGopbphyMosF+bhoCamRiHCahg4Be+qFVuRsjjNyZDRbA08zqkJFKtmVX789x
O4urTONh0zf4dqTNMc4kpeRsjuO0UbNQQwuuiYvX5r6GxgR5KtmZVw31ISyHb3AYypu3PKjnM/KA
70soXWQ1HE6NGL7PMjwKgiI93A1bFhZGDnFtuGF4SBVSNluvIRYTh/6vaFcEUpzVyFXp5PgOPjU2
GiPIau4Fj1W/xaCtP6qrZLkikOUz3PnomOjN8bdXxPcc1KWgO5lLEH44xMZ2xLsXbW3T+WXXwNbz
AUahtug2/DabOzCjRrK9my9maUx3HzNTwGbvx6mzjkMg9/MSNgZkE3J06tgvWDO13TgFJD8sBRLR
DM62s2KEE6Ubwf5mSCRdOIs+IkupdUF7hImInmAJhhwMvThoWoB/PUrhJgOokWsxBOWzF/KGaEk0
XiqL33PSXdpxZrCDlsDQCdzdKsuiD2BVGMhUuZjkvzzUq/v7ELgulgDX3nB3w8hQ38slRETRvcbE
Bl3uR41AumT4uCESQKpGF3QIPY0qBjZR+pFLkGnWnjyzP/x+g+PQqbd1QIBBtojklPp51PSKd3fB
BfOU4dKn95fDgfqvLSLndVX5JJPVVbwnx6KBgRUQHTxMJMrk5l9XDdGeHO3AYi2desno6DjCyqMs
8pDDyehBw698VAee3iV1FC/3l2AqL0PkdY/1gAqLwOLP99dB3Y7RsCfB7Ki29tghB8UBWXLGlSJf
qn549fr6JWSUe4i0qYnIt9S/9EzHDwTObzNLhC8ILeVznX0qAvGiivde4kk2wQa9NM26aoyAwOKg
eez1wV/NMUrVu7uRU8gPo2R9VJYuzrzaxYGQVPxQwZU2mYXbVlSEsVQeXxgj5leM0ncxmu/0/Xap
5rVv3UvGx/U6hq5YSB1ohpZbJ+8/i2wYb8JDGsRgVz/KMCnZCVigFkZBvTyoE0JSRuber5YOmFJM
+47LkXEwmq0ixqQcd3dx0pw95X8KQNiOVYGtzjXii3KgqAdk4se8g3VPsWg88M9Jd1mdBBtnzq1L
59vJxuWIqhZAMtq6072ADDCBY2Ajr0lNEdEwuwhusRRWpfnkIOiHzldXB4+P+y7BHIgqTLYXPfYW
yJajPQ9LMAcRqvWrlsSA8IZm2AkTwmILWWcTuRbU8WX97ZfbtnIM5mh4yLUUdVOebdE52md/cqJd
UA8GtqZlI5tkvImMeroo0ZEjnVukNUwKTNLq0Dml+jq3mnyXdd1M1IfJOSuKx01cRdGFY7f5aGQd
PkRpRN/6oF9gTytNA4dSQOJSFxr5aYXeW09GjkVAqR9dg05SlYynAQ0HL2GWaJi7KBOVeDAupuxS
6BqNrp5NPkPP+DZDZs08yG0EByUJ4wZ8x6tMXfznRyTcOVnzylCge60G29hGQEExtCXhpxLaeMI/
BTFCkp2CytT28HbFHb1R9PSYpM+MAgWSEhzkY+ueQSnW9mOrievkobSMpqjEJW7A47bHBAIcEl3O
2TnYL3EJNESfTMA4CZPqZyFD44gYMQ9rqwfiq6P90CERXQ3GTTaDVX1LRCFuSs0qk8F5zIhiGgoA
m7mb75XCNjORVsK1ZG1j0ga5OHee722EbgrNnfIrdJmADxw0xlG5GUaI1FguCAd1Zp+Zg+FwYl/2
FfVg04hS+6mTmfuq7IN1svwL1DJLB6t56FJLbkU9vtUmbXBgVw/qgTGdYMQFdPX3c4nXZFe9MLEW
aksjIqR33hOOh82WF0q9Wndc1++fKFUF5x3zHJZk0MAz2xe0xf+6ivVHOHjuSTlj4QmG1zKg7ccr
1jAYfgmZUcMUwht8L8VbEgLULe3HYpMRaL0zxrx7qPp3f3bGx8DGnKiuLHQiAJUr1DFl8xb1PbRG
9uJnrOmpUWIdnp16AA019sgJw5j7oD4FWt/f1J9Ns2zY1S7Jb2NYbVRx74roSRo0yht37s+/n49Q
7/x+vmo9ueHbubaYQQLXZSATaFW6U7+/vdz6sDl26iwR6Ma4bYengJPbHuZd+ZH8VH+VmVvFnpCb
cV/mxfJsJg2mZb1mXbLY17fpWDORRUH/7zWj5f7Z0XI8aBwY9kAMoYHRlRj4bzVjXelSAvLz9oR9
hzf6SOSGxKF4V4PlPpPOpupTsa47HUW9tS910r07nb7cGnGnscLzj5Le0prnNssTrP5mPL6lg64d
Gk8TTDa0LQXa9Lm2QSEWA0WgT5JSs8z2bWDB+2mAHk2r0JlWJIYubUAz1p2DaYchQRcEBlk4StcV
igpvE8rqYOqyO6vFK2yW/C6yPki9ltZO+lQ01mL+GXG2URtIY9vpU7ntp7HcZIvqNlke1NXvh0YA
U+ttogEGdwDMGYI/M9VMtlhGsX+7ZKXZ4CZDtVz38gmpaboNHX0btKIPdt5kr1XR1nTpTaRl+XmU
Xrj1BuzZvl+ygpVxgsKP9NWm63M4mBjZ7CL4qUWG85xA9zvFgGa3Kf3WlZxbgl2nJikP/RjM8MoI
91QCMnVLd452sYEEBmNedagWolOXTciDMKpskwXpFDgyvfQ+rEGE+Ua2D7Jsfgjc7FntUVnjTg/S
L57xyE9rgAAcUXIfqKprMqArM/9LEOPNq6GWh6PdXY0qh6tGdtYVcYD/yJKN5B/6+0c2QhoOk3b/
xw/zeZg+fv+/BmCXLnzcp2ys32WB6peg0wSzul4jX0vMAzgA7/z3K6Kp5nmAdHn/N2TUn9jKUJXx
6yBwiDHpkCJWAhLSQsc+GF3Gn01617loBZ0Fk4D7o9024ctcJ+/+nW6nVy9wqzmxD8lXVAHlM4dB
+zKP5N7XhV893N9I0gEYX0TTyDQ/a/ZlLMZr6TbNngL7r6tSz44ReVFwwJo9xA6auSZqQWu5Gpfn
Gmu4TEDLWLn5OBYC9vY8VuO5GTnO3MU6YPjDyJLPZTVxRfj2ve5o9NA/a7bH2KlrbR2OljMcYlrl
dui8Tv2sP+cBDhVrHIozs2LiwVLmNKgDvH1OS2R/iVJ/+KhEZW6xOq9+k4cSz/2QXdsunEusMJz0
m3J+V/rqxAIY7AvnIZdm97ToUu9t9v+6S2hNPdWpd3CYkiBSCN/o+zfnOBD6+i5Wovpbax/ERBSH
XHn1MXTTzFvupyWJdcjzF1r1Oybu9i+A77toEatnIimJs0UuiUDAQt01zEf6m+32/qbVdqgjeOON
V5rCeoyrXVETAKueK1lxlhQCY5W381vv2MlLRLLDJYp+dQwZbmo5qR06ZoH6COhRv/Fxl22ZQM8f
ATt1RZLpu5VShavnW5NssE7Xhp0iPuo+iax1aN7UXdgJ+to+CUwFXw2ImiK5FgMKXEVOc0hQvaLO
U6VCMgX+zs3HboUOSxg7sFjjKenGdYfFjBRjtjlznrdzyNj5zo3iEzSephaC+KRl4Snu4unzMjOP
5dAfBnuBvpo5xH6phS86ATybORfJTr1wo++9jgrfRDlGzinHYXKmmuqqcWriZFA8lC2uPWa++k7x
3tTDaGjEY7f5rnHd6dL0KbXH0k69b7posm+p6B6U1aIqBIchPRTbvjZt7FqdZFI5NCv1sijXOZbk
BxAdDWwXP0SvVtXYs7HKJ3pnk0kJeEB55RVsE84cedkSqxmH3Le+dD6UhrTNNDaDIfjSBV9G9Q+O
eMGPatd0MoToFmndR8GwEuq/Rets7t0BG+38xqRNI3KAw1wuXn7n3uvEbWxQbjibJpHGAzQz9Sup
30E9YFT4H7upYS7zn/9yTgu0e7Zte/SfMcP/qesKEATZbVxr+yyPg/VkyK9dM3QvYRb4xxYv93ZA
Afgxjy9zWNo7o02yQ+pO7s4E+7iXfWh8GfHXeJxL3oO6tU+zMzQbl97Rl2Rxdk5xxusf1Gf0/t0V
EAApmYCix3Qc/Q0jWL7y+VwepjG4aei1D5prBWdSn7Xz4HRzTNs82xfM21e17UYvpVdlj5PQ7s0R
1SGJe0jqY6mn+0GrH+NBZ3AzLWq4eSTFnT12fxdJWxK4hpuG0HblCEdzkNWXNPxZiMz4JCS+3bzw
3JWWNfc10HBKpv69IzaqS++G+lPowLkI44ANrKqMx/u4LknIQaYJSCJZG0WntNH+j7DzWm4b2LLo
F6EKqRFemcRMUaIlSy8oOSHnjK+fhabH8rhu3XkwCg1CskQRQPc5e699kuuZ1gjIlooVcUZLB9WS
aIJnAHt4tUSYYBgV8YvmZVc9wfId5LhcWgG/pc7q/CJAOexq0UbbfHDC65im73c8gp4Q7EMr+6t0
nuUarBQnzNK1HNLBLJdF2PInTILXlsePGofNlySxzFN1AucKzRa7erZu5sK6rK73Zd7u7xWd+y8z
oXGdRaVgaVur2aHWfU+7KH0oJQpB5WY7lGetd+qnKlLq/YSAjsCWeDH6iv0oWYoIFa0dwXyErAW9
tf3vUz/NnGlDf39YHds2VVsVjuboBD6Z/3aTIk2tIBFmNAibKSLlHjnv988VezHAx+ziGFvuFCUO
GJb4Nsqncm6SIpP39rMIJ0ywEyR9rdEybs2ddjE6+rPSK8bix1kPcQNtY/JfUiTy6HXFtzzU+APL
JZY85obON7tQfmnTTNsui1KpoBGlTO6ivD+m6UNiwhSXG9ke5V6Os1Czn7AHfzUHWzsbHQkQ1D4p
GefVcFICcTMUZdzKwkPSEJkl4ECs28zxNlrAw7LRU4ciMRDCNlav+ezzU8McEqKSfgUoFKx9spZW
Ss1dsTJCvJ0xhH+NuIW1bmrFk2tvMokopsxAcFNDw917cZWCDOcUELJOPJTkoEupyli02fY+T2mt
LcAj3krPU75Zdl9ROqMEZQEJKZlVrTsnQZ/6CTghco+bvJxgBh5U+JFQr3qRFBXexD+bALMIb224
tgr4LYupVD6MQQPSOosyfctWjsng32tQoez/ks9FHJrQVUIbVdE9wYlxH7Pum2875GnPz2Lct6xH
GwTeuZKe47J2NwF1u0UoXPWQ+fWumk20XN31Xq3xjxbzsALJsCL8EUWXH4TX2ulxSs+PYzFFX+6P
sPuiFu7bS5d3FaGeFB0+78fyEVG79cGv62cQ5RMKDZ4h8oRhPp8qFoJJ+jYnelB/vRgM7SHqgugo
TxWt6/w/aBPj38K6YyPlUw1QBSa4BKH+w+0iwSC2jEFtdq5idkvLLsiAR6ekbTrkxjCVsuZMd+NB
3twGmp5X8gceqN9OX6at0UzBg0+w9s0PIib3uWH98Ijr7utkurZcsNC2E3PX6vOzgMryI+UVf+X5
Zf2V9d6XNDONX2r0pfWmS5h7O3ndyLW33LP6aT26Ok/CWKfJoeF59GI0LuX/8xbY/yqWHUfDTgkR
BHeoS5fzH+WDb0SBiehy2BVaf3I7kDK5rQ37iuXH8k7sKkwb6XQVbOz51USMUJHUttvJVxEUUbGp
Kos1BJgepNHJToz6u1w0WUawpbPsvnUDgLGOMGrU/ehfPglITkl2ZDIo7lpWtJPS+n1d+CF5zUS0
vcaTZryBJ1zOA1QF9bd5xygE7zFPPrKLZyyek17KYCLvjA/vh0CYGWgwpDBQUiWbK98A6RxY4jp9
aFIYt2q/MzQtuJo5qcdlO8400xkGChUxeEB2nN6mipi0zidLKpiHsRuiz4OvVM/IpQKry6LFnsSU
qKbWXXoklFAalhvVmsz7nsD79N/v7cZswfg/t3ZAyDbsCRiUBr/Vv6A520p1VLIEURn9rApyEZV4
ivmupmGwbGFSPKtB4W9gx7hg0JVirwbkSqkZDukJhRQxiRvFJIBcUnvkJmnrnymS23vVHueS/dCr
BoVfshrv/gS8v4csTZwf4aTtkmqptsSIka5M8o86IOepGkrIMf3dMKX5n6UguP/7Lw1W4x+uIpUM
11Qhczmuyj+uV96Wv4oZBihdv6c7dKJLi+g8ilaqE+J77Kti380bOfzcyGNOaOXEBWMIg76soAHA
DbnXMgAmXWtYfx80yZjYY8oldEju/nW+HMtNmYtLK/pxI7/P5/HJNjJcu9ihl5+vTFX9v//j/Ztl
rRWBZU4Xug42C6hwcd80hMPs/cZAvCYP4tLjkTdv5BAkAqJJBET0OjLYvxN5nX/2mFIiZi3JOvs8
Jk+hr8r//nn2P1/8z1CeJ499fhvfapuHGjp2r1jlXinH35uBzEEA9mYIjinM9oMgvX3qKjLk5C7c
I6hdiVJm+/vuXyc0SmQ+qF700FKy572aTxJIhqd1PP9ak/bqFvEutfSjCzmSDAPnJx8Hbi6dKVZ0
ElCTw6RNLiKs5q4ReSsRfJAGHebomOg2xMha2V6J8CacYkXqzyXV4djVUUtnwA+Patz9RMy8DTPX
BFLoHNOyXZuWd6gbJ92MuUIyjyhrNL49nNK6Qcc03jym7DT+a0KqQCcPdnasiBbqSqCu6pQ/lNm0
9m1qrfGYE5w6hW8jYpo4FxvSRHmgT7Q9ZqwGlM5lkWpksDev7pxJHIJ0W+ulvjIgGg0KgZxO3gWb
vIqOtTbiGfyGDifcYB1Yg8P9ljXZe4WiexElIBe7ErCAu8dbcK3dDgikT8cUNanaMSMb/PeC5/R6
dom5KumTXtdpC9VLbmnGNMA6mMyhV0RaV4tq575aoipBaJWnOu92nouzkZpgKF7iJv9pu/o+tMFQ
cl3A/rn15IIQknIja7TBgQb0pusBAubascCjvBjINIq0pRIqP00/XRpuIFZdGnzJkqtOiS0gnV30
xzZ9js282sNIfK6D0YNMwjRpEj+tcnzKEwf7sP9oIpO31QB2t4Zb17cfSisqMA7gl1T1hetV55q3
VaHfF6HMjwKLllHd7/rEQDg/a/1Lf1Gb3ZMZTOUinzCyUkov3tqQND8qD24F1dBDEBnZ4Pi86r2h
UrlSU8wDLR23SisB+nvUNwhKtxosFKZWb6tSsam9iXNcuY9clyqfTBsGc9ZviDNWV3XfEc3SaPTY
o7P+AYj8zIrgsR1wrfkDAMQk+WbCdl4JnOkpyNrcsvepA/yiDZA6o4VeqH35fZqZx1385EXhsxP4
a/rVV9A3RHqXN8/Nf5isec3qQ4/dbRwf1Iq5vNdYL45NtyYrd63Z28vEhYo86dqLnaurNOjqTWoU
L5i3v3UyjdUYSBWHhW/dwhmLoJT4ELt8Y3RtSN8P3V9YI8AxkEFXdTosozjchR39GDv8CSlN8LG2
veHNAnW7Lkf/uRLDU5QBriv1N8BRjwo55lmvvpnEFSwMii9AxvBBe934AkunXBCCEhNhkVNB0BHK
28hwXPMtz+bkcILvRoxhiWHtUzISWDaE5wBjr542bzmR2NSo+2PEj4ira4F59memVD/MwW3hrY01
Ee0uuRoZk1W78AkG7tOs2BNAl+9hnW2VQRkfmJ+Ve8rWxX4shpx195+x27GOzLt2I+9NciPvjfL+
JPc+X5D3SzkETKnNPXRwB/MtUd4Xfc3hlijvg/Kg3Mh7oWY15H7K8V+7kIrJeFKNbWi5IwYefops
LzeU1Qn/NhMbkyiBbAvsMtlemx85ck+e8+/wzyn3V+eh3Evv36HBF+0Q/b6SP/7nL5KlOFVRynFf
lpv7c+HzIBxGvP7yJXQI/Bbyffk8VQ4bsyPlfvD9dR6qvAfG/L87SI3uzwq593lMDm1+BArpf86R
L9+/+vP0NhPfTLqURF22en1AQZ3ve1bzv3flQxiDHTg+kMlL+Ef6VlRNfn9aEtQFGGiJN8/j9g+E
iZymBE0d84GgIxeMeyLfTo79Jn4NZlzAgLt/YdbGblZtmldNncN3U7rsumeOK6kDoR0AXw1/zByx
qzgLU9u1TjlB26Wn0vp2Q9RbyJ1u9Ln9VQ1BrhP3dGYCw2aCxIJWl4h3v1DMZ6/stSfEZqYglUIe
yYLU4G6SxPTTOGaV76qTV2cRuguK9SiRvKS+yKUgUbgeyTR5u05nIOVo0yJm9bYD3YoDzREODb4A
1E/MumTV+f60ivsk2RsmBQJZLgpBLCA7GcudLBWlHUpz+p7Plhjt/UQyCj4FMLPNIQyb4UuChPML
wTcBRo9y4KP8Jfc1aKUa607LSbyDN5mzXLv7vZHHXC2n2zy/XSWsL02ZiAGSehoxi2p8qzaPfv+K
cs4AcJRty8JPd2lqdc9k13t7tzWQExUhcapOqB3mif55iIzkRL7WL1PRcelEaXfl8YBBiujQNe9S
/MHT0a787ptiR/XKmYaRFrzbXooJBTpKDRjxsXtL21o9E/fyLEeqkobPPXoAObpv0A70neJeVXK4
b04cfeR4to6ReVHFKG6J62CtrCloooYXt8ZPKf96SrEhXEuQt1wgoowJnZBD8lrIiW0z8hpBmNFe
SnEgGs2VXgPw9SbFkIaNBdmB+SS/m+VUbxqy+pP8r6bA+lEFAe3vMbjiyeePW8ytLNnPypWwpQdB
1lQedu/+UIuPeWdKbPExDPV7ThHhY2KHHujwhtOfhDqjpfkeWpcSzNsZdYKxkGAU06QJI1+o5xfM
1tg2ubJvLBuxReZZqPGo28s2huzaIFU6jIbaPObRYx9SsQuLIH3UJ4Sn/ZS/djAvd6OqRCswEIt2
GroLQa3Go+0ME1UaWrI6bsVHeazTC3sfWt6LHLXYfJDn5re87M6aFipXphv2E8LBPWqi7Cks6602
L7Zoy+v7biiPv/U5HLJBC277gBnEAIUYCf7wGvJYX3VA1i5YKsG42UG+IzMn2EdZeyyTOKK/r2Kf
0c0JyMFEPqCVuc/p/FE1S2Ff+N1urjs1dKwCzVpMNn81j0kbkDcWhtxNkoCfxMKW4pjWfeh2Ijj3
rbEXiIFPBMwp61JLzVXQNvRZqT6+mnVbL2rPVR76JnEe8ywFLR131cdkhMxHc9O/trZQj+WkeUv5
QqGFh7RF6WCbWbatsHbRjwGkEwlx05XWP4yRoZKPwhB4JZ/3FD5sX4tb1tjabdzIV+qUqGYAGO0S
9vxFY0p6bmKrvRWu3iwJrY131pR2NzdqPZR12MvGAallqmf+She4MWg7/t54rhvCe+cBPR834ilY
5pl1FR05cXQwYKHNalrY/+QFDyoypIlSgWUASRtsLr37EnNwUOPPWPt2AmVBIdxdcJMcNm5Mo3jg
3nySm7ZP3uAtuQ811IT7IXm8jjJELn6XrqvKwX+FCsJeM9+riKvHEt5Z3bs6ac0WCRScM0dptFPY
v0oZqNmUu7p22ufODcjOcDG4dEM3PdXCvSm1Yb0l1uiuKjH6LKWD8bXFY8Pt035r1Lp54PMYMblr
nnLXxew7NMWz7igY1fKs24GGMvd37Zlfh8kWXDolCBp+oNghhaETGh6oMJWnzz1Dbf8+JpKesnVT
a9aDqKEFGQX2rrQhFkDyfLTcOzVWPF3UEO1+E4Owib2+X+RVmy5MPSH1Wg3bi0pfYPPPXm4CiDbS
WQ/ulugTZ2DQnRokiubkGNNGIoU6HyxSH1oGM0rwOo7eZrfQi7t11ZAFiNR53PEgVreTYyhnQmLE
amStkfdzKiWXxg1uJ1Fvcaxs5BAdK/masUOnrdX4dFE0WNxL6q43jvf3VURELDuJdS1qqzyX0Kvu
xwO8sMtU9cZTaoDK8oKauSt/BxqY2hLJCWHHgTji/AJqFtKeCGqsMqYCaEvQRj0YZD2up8E5jI3q
POewNk4xWGL6t6ToWL7eLmnNddTkk2d9DNMNPczwa0awzqIvqOZb3ei/NKxxCnUIvxpYhg99gOlO
JQvkSVGmj2EizlJrrR+up5/6bCq/Tp1OA4ZsoymumcVHNf3Czs2+m1bdP0gYDvfDWWPMMBT5L3lI
biZEJNu7ejaqkYrxg3rXwII1miTXcB4YY9MfBYpR+ZIbcmsMXGek0EP0dGzp3wsHeGSeE5zRxyih
0/K5nyMn+5+RCdfR9hL3GMV98aq51Urv/fJmxo3FyjI/4X3Jn4zUMstvjtMWO59cCsuiVOlCvUBN
NnxXWGnNuoKadWD+rVH6uW8D+y3sf4KeQXZEv+Q2ioGA+My0D+PEB9c3SBDv7ZJgnzSGthcVuzJ9
geJnxae2D8rVPckEamSL8J+1USQy6FV6Hl+0HA9f1d36kRIogmuCbgmN3tqyM+VWaO2K8nUY+m0t
Ita4gf4DH3z86BDN9lg5j5Jvfw+Lm3TFIhiW2uXP2Iu9GwHRtLKQ6l8njh781vjW4jqlqpaYr2oZ
KsuKSdJewkqrKdjbmMtjYFb7XvXo3M/a1sGYwkukLUQ6JGtbiBjSqQ0O15n0VQ0w7yEwwu5GOi3y
q6kZqd3zal/V5loPfeZOkA+WijMQ3FZNK1MHuWOh8MUFN6i3aDAM5C5WjYh0jC9+RsQz0puNZYbF
a5e0zYrPW7Yz5yHgkw+vVYdLHLfqObDct0gP9qYRVCdJRLVnifh8yNaqCv+W8LewlgzrwVBcUgqo
EBw/KSFBTXlHK50P9F+boX+0gtR8nDAfP5rznt5nbzQ4p/3n8RJ25ApIvrskYr5Xnr1MXIPYs34Q
s7fzTX16s8sOdRZ9CVbz9MyIZayWY6J638b8VzMJ++tsUZIAA2PgukIIL1ZySH7yTjeD7C/EQcpT
YkHlcVyPdFogmYBmo56hPwwNxQv5uR57Kj+phW6E53X+mvLMHdUquekET2yKkgZhkrbgFqfQOI5a
OnI1B9XGx/V0i+yQ9j49TKGTDJW5RXYDDwQAOg9wtc25M5WGJ0gxdHycQ7OpNCV9pZkEKye31Ces
Bj3Rd2qH0iFLXpRKIewbMaeYJv+oDQYdoVkjlerG0Z4Addi1oI8IXhR/70ySHbTJZ26GCIdIT9zJ
8940H/vco0U/vX+eR4mD8mO0/eeE3OoRvAwZCCNTO9Q2glxdTatVZDf2KZg3cg9RoH3KlXdo9+oh
7KhTlarhsjqfpTj8lXkbi7zb0mH6mNs/J5lAQIimvy67AcLVXBwfyPYmY6AtdyLqzYvccL8hQN1Q
/zqkUbi7wIUy5pPsgeetjwb+wUvBnXVanW6l3AwZZPM022gjxd8FruIuSTSs9jZK9u2oVPrZqjLg
kF5hP5eEKC1Dr7feSm24la6v/nKxLbjqBd13fO0it3rMFe0kly9/RlK8Qw4DTQ2TQoKuk0YwYOEl
GMVG3x5p40b2BsFahtf5VbkqkislyD+/z5DH5BlZzfpcoS4ObDreyTVDofpHnTXwo1wz6AZmiKFo
fHiTrDiIRnWWk2LThJhXFEk1RJsS3OOaJWn9kPW16lL8nJp33xoxJFWqxgRPU17qorIeCtMs1nKY
JsTjWbMvWi0a5ySKAAc5Plv0mNlbiZJ7zZ+hPeYe/BLVRWyAO8Z9NytnmVuhw1KIhzUpNQOe3CZ/
ctOUMrNC9AUTHO257XUW5LUX/nDrcGuOYb4RHlMBSMKE/Fqj8cSVpqxjGAwnvbf13dh5+jaiYnTm
WL5uaRmtlTBycUdkyonAv0vlt9Nu1Dq9e3BhB60wbCqA9Xi1SX6hd835FcbxXDrZeBaecJHq54RA
JGFJva91h3M2udWGa5NFSFOGO27/m6kjPYz4h98bw/DJ8CZBeDg0JbGIaoqYyg0cmED98bffdB5m
cXOcjHHVlb62BIFnLfFAo4s2wT+f7rtKciYBhRZP2ByrpiTx0Qh5OMoNk538VE9Jv0K8qC5DQpjG
wFQusv1PaUtbiykO1lIAYDQqRreKSUw1Vea1yzR0vSCp/dQwr6OOdUL7gNu7avLYPkjvovQzNIDo
Np0ePCmzvk9GYqlm9JTO+r6JsuHZjL0XtJhX+bqUdQ2c7c5nR3CEy74VN0s51aaivpjKNJ1ZmCZM
zCYE6ihn8GSar+i1coLlmINMVir6laZ32j6Rs029yS5JUq+lWAFDJBPcwRIwBCoaL7MmFAMcgnSC
uKH7/wDibJ8qKykW5OaGq0GqpNXSeLnbBULFh0+FvELi+hC5sFCM1gnO6JJ896umKclzG8U7yQ0O
wXrtcfq/+RPYIo16RT6+07fkA6jGxK7PP4v8CchjWqRJ0TxamWYc7Lz5qbsemlQLnrHUOqXF+HsY
VO+xWmRXNTPHq18f5NfLTVn25bISc4yNkyK0kaIuPx+Mh8aBLSECHXn4rF0FVKzugjr/mgu/ufRc
UjykpqiESZMM2s0p7P6qEHyMilmjBm+Dm5sPkd+k3WogJQtqmy31fkBnRa4qD1VfUx6E+YP4lc4s
pOv6CZF2uobamR4Fju1Tm+f5inin8qPMSG310+iHQwrLogXNufXTUN9kOStyMeKuucd9znpRqxof
SYb5C7QrheOq63frzCmpy5bNhTtN/OP/7FAQSO5H+tmyqfrdllAmheaSAfZDRgJ3ANK1EmlOlHTh
Eb78L2u+YOWmxZ94sKxmo8rrVR5rDGc8FxVwHS1XLpptRut2xpRavQbnkrLHwRP19X6oi7OdxjSg
3tyZfwkIyHl928GM0c1D4EzxV5Mn05yx2dBsP7DgN4G+OvmmAwLyMIQB3fspzA5DVBivKT2lthf5
LQtKUGWeIrYAG8joHEJrmSkJhP1JkMeou2m7jqg7418hNNOxTbS7gDZyp/ffDH30icmaCW1umW4L
gdtWBvOqNPN3cgiPOj/XOiuDGWmNcq9a201l3WOlP485mnFqjfhqOvlBkubuGIa2Kl1YPTqtJzSz
tOAXsvFfOSOSeSkEUOFlb1xN/x7qqt/u4nYYdzI9xrVc62wrw+Yz4GzKVB6gwRAtI4GLLCbQ5dCS
2PA0FOM3RxH9fRTnTQ5WCOerFISYwIL3Mic9s4gHQBPU7aXoCQuufwiG4mmc0cW/i5xoXflrRnA4
CH84EeCISn/eKLNUn9rAY+444EXDbnvnkmmDRq4BEaerslbaXTivOGLff5vBXheIJsNLF+M5i4wt
qVMAjuY7S9CWP0mJyg5y1M3ac0UJN8pT5zTTR6UTQZGMQXcwqyh6grMdLOQLeR03C6PozMfIBLlt
Rk21/gTYfPJs3IlIz5xV+cawMdG3otr2gB/eMvhTwWxvHhV17qvD5A27KjnXSBZ4U2gkWHRLTFgy
973PY33RaNBiLJwFdvBkAzveVFPhHz21iQ/4+vOHuvGVx7TW7GVLftq+QJy1Mm1lmbdEyut25K2j
Ng52WuWG1yAxt1g8EPKNkf1o5ZNy0nPqy9lM5EpzEjfUMVugVExWsgJnyXmampI80ImM1AizPJoq
+SphHNrMjdP8xNIipHqqKGsMZvGG2Nbm5nRIDDMRdj8Ve8GTGKOGMGq02Z44hKX2e/M5LO222/Pk
UEZSzDBbwHUuP7Q4+i53nM7/a6d0k1tMtUhr2vDiEQ09m7YQyw1cdaQ93Cs+RusGCOjxdPZdrO4s
XaS7+7Uvwsw/U6DrIRXl/RpWR3FuZoBOTp2cNhJmibRClFqxnGWNthJO/5LoRFRJmWvR++66UvT2
/hDI5mGA9WRjJSdbUD/SjOo8UDn5OTb+dkwn792xlGkxUdkSiOoIq7WybawjA9f9vLu0ihOuwjoJ
WZATVO8rRoaOjxKq3FN8c3hjSZot5B6CrwwlsaUu8TmGW1yf6mEU0PukI95qC51U374EQjyMX+HE
Vn7/5HajtRYgZb+EQVEs4k7XMBKr8anyWD6qbvrUaiWT08718QVAr97J3NOgDgUNjum5VckiZ/2a
LEHf0s/OQ6ZfkaNcfX0pz4zb+QOpa5c0LIzdHV9xvzxTKHBB2013XCOxIuZhQGjmTpFzUOc5k9q4
3TGNEmhFcpw2SrNOFJZWg5/9frnw7ZswzG5nzOthqZLGjNtNxQUjNmwvxbN3MRhfmoXWD79E5RtM
E5VKkL+WxcVVe53xZSp7d5P0LJoktt8hSWPT47ZaV6iy0pCnEYBEXG72nEWTeMBGdJMFs8vst2+m
H6CTzQtg7oAIGbB58PnGx6bmUp1Kd1wLpR3W8ikYzS5dGWOgCUF5ZMZmtMJcTMxrPgyPCqs/NP5F
BYu5dxXjnVmUvqzVIDn3IwrD/7SXJ/rfr+Yfgdkqizv9Yij7cB/Qk2WZAjMdZmS+GqbmpKeJfZaL
QnqYX1SQtZckrLhaQ3jAoUbvcmoT/dKEOGsohNd4yhPtMffbb06l4+0I4y9OAbxJ7mV4n5YFLe7T
1DUnjPz1tbdD3r50nJZy2S8LAPKYrtCCCr+Xs0a4xAVxCGfwkpF23Hwi3IKTa9UPU1BNO1P3k0fq
AC2idmYlzaTE69L2KCMpS2SggspaI56HZHB/F/C28nEnNeMVC8Gt0xRAw8AtXQuz7E53FwSoQg84
XviL/3F46GeXq6NrxVYtDA0gI2m1ZmiRMFuhaHeIkbUhMnJQRfcwev0+bdTsJP/3qhpxJxs+Mc9z
jStpccUUJAbLn0puAqIiufu1u1JplGNTOta2s0lp59NcfrXuolNsBaBN46MUn1LrqLfCh4yZ4Ljd
qTCiH0insp5LFTNk18N0csa02radSiBBEnlHZr3dC47ahdpSOvPSL25O5iLJV/YO/2r6MASm9Uwb
AoCLcXNC3/oxkQfKQjD7JjRzXKZkxJIbOekLQoQE76NRQg9mj3haEGxI5lC5GDOMuwPTND9nXb72
3OGrdoSCA0ira3G6a575NDlwXtNmlYBi+kZALQB8V3vrgeVsPJyCG22EJi/912UTWDABjCcjo9Mx
lOjkFF2xvxIIsSdxrQJDZHx3wtL/gtHU3jhlrOxaK8SLZOvFsm2JBLL7hV+M5sYwNLKKzalfBFrS
fJV7vV5t4mbMznKqI+LQ2TRUipbjFKfHxkIwZvMt0W8lqMgsXL+52QcHjBtPamsrm9BM2pdStS6F
4RJBNQXZxhR4jUcHyKI0gVvzMCgjtGgILhQHfDnVt+qtxSY99xqqIRUbZSJzQx7WxH883LePDkWj
a6bmty6pwifgwo20v+GWQEFgUVSyUvM4TEpwdbsoonSmimUpWuWFbCBlnTKlfJDDImPW1bVldxB+
NlMvgsfWI5GW/p71I0GBESMO+zATQSCLR/mzc8qG0Lve2ES2o94+z9VTbSWTs92E9BSVWu1hmENz
cFbVG+pK+gpAcEa/kaaPmwblw5QUzsINecahS+uWXWPXFwloDcYIUIY4THP/wwrC+ljeOyPTGO6q
rDvLiWNg6iQZakGwmGrMgNz9ymo9pGQ1U/icrabuyKqxt90C75JCkbZN8X/0TnfwR56ZJTqcvXwQ
V0ZV8/FDbzGQ3afaivUei/IpVxz3C2C54iGpenub4N2jn0b7cxCDt0qxaBGeqrWPlDYWcl4rNxNG
1l0bAW6RQ4Egkho6NHVEl1CukHER1xRRA4oJxH4LguJIQWJ4LnpUQZ0NVc9ukuAtyXC5tSzw9m6Q
W1/tRzcSyT4jAGuppnr/hOl0qVgKSwyXha4Wj+oVUBY9Mx3Otgs36FjPHdwuinW0MvBo7Dz6Jd9b
uZFvtQAf6I5qcL6vKQC0vJeGrjB90PdjDAT4r6dWHBGPZQVgUOpJ3dL76m4Ul0G4qinSnnkYzt3h
UHd+yREGvWU1mMO5Tg2U15plr+9XfWmU5V5P6/doSKfVmKKJQohrP5ZzqKe3JO7TfJzj3O+bxhJf
CtsKD5+H8FQdYoFF2VDjHxX39Vm4nE01fDXAFutm8FkuhUGwclMB/Fqbr4QicegSGXNfe17qKMhQ
D23dAuzngT4kU3+Si8Ta8XyIL0p3kvYepnu/X/08T55SJ0V/P0W+4FtuvogNYGKOQV3G6dphI+cu
fTTE1wwhhBzlBUCfOy2XBtrwEInXIW8auul5uZzGqPoVVgSpFLS8o4IAyNyu1NcmQcw1aYP1PA7E
2wdZUT86WSTRxfkpCUNz6wRp+vsxNjRqvM7nEsuqsMdTLaxuP9iEqhv45I60ATUUOnqyknPNVBmL
DWVx7hsiRVs/LuXsJRFD9qzHEBNrweRyRuQ3WQM3PbD1dTEXQagzG8v7PLhHlmuWMdm68wvEHVl7
orFh+qcAqGyl/z30NKV5JpFp6f45JL9AnvH59X6QcXt1wXS5GZgnOvy4UozyS5SnOcvY+Zhute0D
LEGIhQLeHHPuL2VclW8lLfx131T6VkncgiUayq2hXwnRtB+QB2DPubjbfA83TWP2/javbOMZDgxi
Hyu2vhdddahNP/g6jJW5HuAYHhQixzrL6R8sHXrJRNz5Qh+r9DtxKQSzuMrXwKcPEmJT3VgyWojH
U7uQwhopDfE94LlNh/i7H4gGtfq9/MnKOkpWfh17+1zXmtdQYfI9/8QuGhA6lFG3TRQbYHGyuFcU
oj0Cre7ZN9Tq2jXmVUaNI9gj3Li35sVPBpiERO3fZY6WjJuEp9FW/on9eRh25kNOTWYtZtZMk9O2
jgN3L0dyY/hMlIxCyX+XL0iC7RY4popXW4wr+JPGKtEnHtCAfk+ZIX7KiBIjDgz60M5PtQ/GgzDG
b7KU+R+LmvIVEdhnuKBL3vS52cwlbswbXIdM/BoTnOI8+nMvYHGzslqtAJbD7UFtvBi7TozyrwdT
FvrAN10bfUfJRxtaYN1/DaNslw6/TKTlL0Y5dHszj6elHJZKWmxa09E3csiErVgi3cDP7aj1QgHX
SHhjfJRqnsAKmCFp0RxC3VI5jIsb9ASy7Ca9ftL0SjvZBIk2LgogvKH7al7JKUmpb+PebZbeGHhH
3+5fmGdU19gMxwXxsNY2EDhBluE8No2CIGwHTmM2jgf8GdVBYiflxpxrdsR3/nXc1JWTIcIAgRcS
jRwM0BZo5YscSYUGXYXkfwUcJPEVaDWksEOeEZaOuWptOiclqRAbSEL1EqW7x0JJ0bSjVav7TyJV
00Ibjw3zV2ITx55rbf4FiWlLmEPwe08ea6J6hz60QBxZUhcaUAJM/H57y6Sg7tcJjiHMXTfLcUkF
VArnu47/wYYm+qu1jYtdKMMbKkE8obHdrx09IwbNVIYzKi+UfalevFlF5y7DXlQHTe3FSz26C3Pj
6i3aUjNOE8SRVnhPtzMcNXv0dbFyuylYJSXTRO4V4xkLQaEjISfYKvwfvs5ryXFkybZfBDNo8Uqt
mVq9wEoCAa3V189CoKbr3L4z88IGmKxOJgkR7r732vl0ks/JB8iu1c0nz1ohCdfI6IAnms1qNGaR
d/ObaDOGxvAQBtm4doNwOBmj+WMEK/ncxE1yYuppbANgxt+gekR8pStBCvieW6fF9cOg2ZZOzGLl
ftv06S5QSmNfUDjc0rj2gTAhzevyYCIQkd2/PxAExq/4In4QhD2uZa6WXIDKh6JFiayzIkuKADke
KM7cn4JrNbTFudAMyLokb/dG0F56QBxyz2u4DSZRC0RgPhCD0j+awmOcKo9DxVKOKAyajUI4xHoQ
hI+s/paYcsttM/peOqwguRsiNG+U1D9ViCv8SZsp1zSWl+4yuWQbAYUD05SSEqVZiu+MPxhUONkb
LT38Q1GPJd3KCoi9c9Z4E3aHCiEi9x6Nbp/hNeUhbXCHJjiKl4c6jZM5mCNfLX0VHMq7OhTdU8+g
ZfM/beWlnyAcGrQDw9Qi3XjwKfZNmb3SqJj73CJEOwO7z0XLw0ZkNOSIaupDPQQMfnGkHUdTiZ6S
oX8P9RapxbznZEhLxETXZN4bHP2X13bjTojSvMD2UoGtM+EcHeerdqriyagCE9SioqLnp9+y1Ohl
6uDvkxkPXqE4p0rDeD+vbMmXOMK0GuBThbjnwZUeHC123zGbrXPZMZufJyGTJD71qiUWXN35U+8M
u94U7WhtZD8/tOkI/5l8lHZ5lB8iUOXv1aDYfz5n+ek2nW9sM7Vq1kE+/A5cXb/3kRUd4XBglpvv
4AZf17JbRoSrYlzR9xpdOOjXfrKXiyS5mwyxWIEXNNZF5HcfZt/RyKpYuGRzchOa2Utg4xatZ5x0
yezlW9caP63GNJ6s2jBOZHJlW/kPLG2u4sVrCq88qapk13tleYzpGb7iUrpXENC/OV7LtL3wolvB
2BUu/qRw92fELUiZumU9YOHUNn7OG3jLl41xfqY3xTVTC/PnyAZEBvIEvPgzbLVmrUHkOVtSexCH
V5SizuNkt/lLNAIAnWfupe/DDrbIayAJrHjX05ROaMGsQ/4jEQ4N61uIGR2P+5av9WgnZnhsyFm9
llpD6lIHjsNOGwKz6e+9EpU5Uikn/lcOZmkkcOp3Q3VSoDDCeqW8ewXQ/sr0pnMUDONDq4IPyNKu
+x5X1d2LdPd1UBIi1MrS2ieo3i11ql8tS73rupE/6p2avuKM5xKhJ+9BJYKb7cbZsttFt//b0UTO
H4al//RxWZ6Bp1LT8d3R91Gtf0XtFNSXjL3j8BDYpb4rfOKjh8p71Tpbf/1nT7YFVQ7mE/CVLaae
Zts7WApLzxxfxvyhEylIehbtV/nKMo1CJPHwGha6htLpPx3So66Zld9DE/zMWsNpHyOc545t3gTM
v5dkSA8S5MJhaBDT12LVNQjIBNIi8GxzFD7JrRgM9bKFne4xALV2IEdgj1Xw0Y7FD9l4kp0mNSs2
maI4N7KjioPnsW5yiuwLUGBzk4P40i6+0L01N8lBnfeseRifob/aKM44bStgGW/QfKjFEMQMvXdO
TAsWdJaw3DZmdao/p2+Cqnlsw6449H2XbrTUjqhQfAR+9twlbEZ0SVWphQcpCs0mLKkIDxSqhaDT
t/L9dm4P7i56dWfUsh9zG5XIC0uB6IYBXT/rZRlTsGmoIPOQvp58qIdJf8MStEth81fqGK/MJDUh
1KXh1e3dYHmISUVYZS4rXNnkSAYZsGFvkar114jshBU5Gj9iwhuxWdHCMFqMhEar1/odwyryc5G8
x2MZviadae4LFGUkbTPV1yUShUWkv9y/TTOgNZGgM6MJGx06YdJkLAWz685Ub+DEqxf62vvYq6Pn
ujP5+6NOuUmAiGzMt4N/BvqN5qhtSEVCvJLVhXdctnxEXCOiOYBY085ox3Ef9n35qQfERkfZ9MpU
NLsUeI3JleD5KlaQXofpDilrvOqCgbiaWd9t5KxjlkOrkW+B8Ln+OUzUoz917ZebxRqOYtE9pC2B
7gjQ/EOT9A9wevPj2MT+DpZYelN6z0Oi0+8Xz/H/fUZyQf534oytqapK1Lel6eT4qea/onsmuEYI
pmKUrEBI5rUxGmmYcTuP0MyzfCBngdXH333T7DfCab4NcfJdYnyIfU5u6SC+i9B27phti08SOWP6
ivb3jHniU0Zf6mIZjATM2gSOJ1Ok3FI7Tzl5r03bWmeTdAu6+uUzSuWRfoLLhYFvDYG3f2mzQLtT
krkLZ8gQ/oNED6Vo1STQLlBLf5une0HjhkrQMrHTxvQvkca8Kpn9xtI5XyqbTIztRp93l/GuXbcb
FB/0L1P9iGKFIxUpxCsBsQnxhBbzku9pzHtUtVp/rMACa4ZefbMgiK7NyEseLVxMB7KJia8ZAT/N
nV+5cDJ10+VkMroFvQIHpkVgbJqsMaixB2wP0zxe/mdPvpt5z1Zj7Um2Ef75mSzJMoIhszjiyjdY
+ipQNP+ej8hnJjckrcWtmXj2Y08ugenD/6qD66QHIQ6GKqQZLLOUGxLlMO3OmZxmodsfOpID2atr
Q6JSjaw7tRTiGz1LUOnOzZGyTTeJVXXf+JcfPdjlFeNyEr3mHniWdcklUIbfueW7jzY0XSBD8fpv
OytVocdMWkdEjWyyqTQVbdLXV3T6natlRdYxtxvcn3ldPzoUc386A7rXmhs76evTOPscZaGZIohc
LR3f1te2Aebn1dIHCDTGtWAPBEOuq1SYOUZEO8Ul3lPHGZfrafkCzYWJtmK8W2Odn0MDgENcViw+
XAYhCnEhZUq2gGveor6g2Bps8xPpi/YwKn62bY2BNW+aijcnCeE9EFSw/MOAJPC9K69+k6IcUa0d
6BESmFl8X855bkGgEr2m2w+dM75qDoq6BhjmwPJ/A6zDow5y7O5c6RmsiQA9D2fC/BW5+xyvGPjq
VY6SDWsB/83c7HdtI5RLcWyuxjroQ5A0nr8HtaUsKFzdfl9+sYUQF9k2GQ5BWnC/mkGNdlZEpwRp
5arK201daf0Jc1W/c8Lst5JlUFLG1NXWy/9AZ7K0GsdkeIgLhYq0NN7heQ8HXXRiC86j2hP0hvCz
8zFgciZurPmQGP02elSichNR5a7UhCF3bM7liTmdWJ4Ht8il9F81pf+GT7E8ZokZXwYR7OUbdB2t
W1fmMOvDMut5IoH0qOIn0NWKUU2ZPWj/PHB7e8lA8UH4yatj56ojc7u42k1eKF4yj4uuQnv1cRm+
9N1nDunwEZw2icUU1ru+oPU/+bkNBEKxiYUY0ve8pU3DTMWjftY/pcZVCZtgZxm9vrIkSFWLlHCN
awoS4sxx/wtzl2z3Qsdan677FvgmindCAOfxr3xwre7cFRmd7a4qz14Zqju1cbVbBlMmXjUOXrzQ
C35JkUUCB2SjOekM+SSTVjHwnVh+hoFDRXUkH9RkIsS6LM/cOqv14Itmb5u4bnm+xmXadS8lTJ4N
YK10L3cd5DYHRDPjurEKZ121ZraXS5bya/mI3IG1QKmmlzjpxcXOLSRuVm68lE4GyGvK3cPiks/b
oHqt3qWQMJ2cZ6/tgy1enOLdDLitxeOHRld4La//FcsxeTpotTWtKjHYW7lbYIagrp36iPp5tj0N
BQk/UdMWXLpa4zWH/T57w1Z+3OO4raJ6azO328v7DBAFzGFO1Z4TN3fXTToYWzerQqIPXOMC4yBQ
CYJrm+K8/GHjaNzrOel+BjiFZHote8DCNzTsoc+35T4mfu5Ul/iS9wa6yLVcY8kHd15tNammnrpl
eQjPXy7Nomc/GcafJsOClW00TNohrtSfOFAT1BBhdckja2YR+HvHQSpFPitemji2SQmcJ/QGdE+5
BgwdJgEUkL+SmMPe4pA8IpLUbjB6Tc7ztn/rGv936fbiOgapzSyE6Aj5ORMKvrP0yXkJxiA+F+Q0
DnXU7oirbw5BmakfiZfR1mYqZFfNr8WMQU47YXABF3dpd4LY91wRAZ8EoXm3I687O21cbJOYtWGX
qCCZAuMoSTJKob6reVkBwr4joK1RblO6+kr2plXlKxlS9TpDD/ERZ/V759HY4cKN640b5toL2d92
bUoSwkRYkGrn5R73sPMqKKb1zEfuXVfWrbI7lOf1Z09j5ZLPqfaxGH/E8Ry2oZt7GUvgFFTNk0LC
UM9bhDqYPTC4ss+iCL66WfEjH0ptMtAsY2gneHpE7qzla+kB0EtRPFP5ykuVimGG6XHbIlwKw6vh
VDF5mbF1rYkFOMoDVZmv5a0S1JchfWz0Or2GOUujeq52S1uk14DTfDVW9AiSxLDWAYI+aFjI9og9
XSuJrb33MceBoduwB+cJvORkywevib+bbVafGp2E+MJrhkUDLLU/brEqBmZsSYWgQnYDrcwp7nA3
oVyzvLDmWFRduNNmOew6Rt7E1ZebMenHD2yB3THXVHNjJvNKBxjGgSk2jGuDlY7XZ9kLDg5xa4T2
LEXMOG6h+rrmePK4HYRZW7xXdl4QAiaclekExbvquzaRvgxFIsO5AHr0HgKLNmYe4BeQW0FPWIpX
cIH160zbJAV1DZJFCyoHCRJQ+n9lUJfioU3fNLMmKCaN7UuctqQ3JaW3k5+3HXXlygmZosp7KhDP
TaC1pAoiq3xUMT5t/26plaEdllvVRK9/RYr5ixQ5yJaTfAi86kONkupKQXxowzD74WqIulu7/YZp
Xz/nI4AyEaXi5HAK36K0mza+KJk7ZSSkhdyhNYwuDwIv2bPZEhdvI1v6M4ekTN6Qstw/yBwROv/k
No8AIntNeyC00juqWVls5ennp8ZemVihOYrR7XF1mjedtc8qmXTjfcDqs6fICrHdMPica4RTGKT5
acQ8wj2+NR6D8KcXVOWL3X7KIlLuiOrLmtSfOUXzReIxe6+1L7bm7m36yddltTdpvzn/ISfMmiSp
6CypY5YrbznNEVs4f5bWvtco5TU0tB+lVg8/yukuo1R6QydDYiCIfelGaVpdnGdXtlua4jGdT9LU
oaXlaMYA85rdthucw3Kl6s3V39wcuYCw+2MDpYoOe96S8gRvy2UYNCTlRbEr+8kyy3f5iY2twT0q
dItLZ+B6TJt8ed7LXIf3PHyQHz/u5OdXKsS96nb2muehdcfd8H1EC7bynbx+aAPMb3UEIEDVgq1f
q9q1Utv4JPrjMDBvd1C9P1UIu1cohIcfRBihFcPAYws7XY2W6O8sBfO1lY7ul03OFWFF2x4X/wtp
F+qDkcdv1QyJ8uk0oqQzX31WcdB2Wf1Us89BILE8MPVneAyyg/etiIMM9akoT5RGfypGfWPpQ3KV
3fuMUSAr2tZcgqQEBsS134wVazSYcIQRv4eq0PYmoRj7IQmMt7aoTkOHj00dqMZlbDd1E0zofKg2
ltQLVI6/rsbGP7ZD3J0HYlNWLLvqzYDI+gxEjutMozfzT9g3R+UapO27R8jMmStMsJLHtjz8A50s
ibHorZOcyutGMpyN+SXyp0WQtA9cRVlIV694uuuHJkLFWgzv9ZAV73ajJbcxR2SZhGF6x575q02d
ZI+scNpJYavjBp9+mHn0zj2cXWn2LMOguAf9+1XmqBJYMIkKbKrtbinPnPv0z1beq3+e+7sVhCF3
56z987rcj4sreRIbdM3Z3img1HZxHULGpu4piAJ4t7QOr2Mag6QwaGuUTXtS7JrBW1NnH4s3LVOK
R42uo0nE4LvqcjDSztOPw/iDZ9urHOQxMX0P4IPjIchZACf8MWtKVGIe56a6SFjj1HjW9nJXXtWB
BKJ+LV4jksrOblxUz8OYvsgzovQbUsZ8G/54UZhnzAMMH+ciObDabB0TicUpXwYoGPSJpVODTEBN
k8ehQ8Ekt+Rz4fzcND8ntyI3IEfO11ZEBVIYkWkBG5fAGbnb6CVy2NgAAx/gnJkJ2xKzzbwSNksS
AjqMh/pMC/7kDwMaejV1N+5IaCn8SiTrpcfFIOHqtFyjRzQHCEO6Z2ltZ8T2ValAOkNEeM+qSU4g
nV57LX84Gil9VIX+cNmzuiJ6NPppEzNOJMP3whyd9ZTr+q2hP3zu2k7bVrlH9mihafvWnKDVVGr9
kCYlhOBsNDmQR/OElxZelT8k986JkTa7ev0CFAwCe0K2pqqLR8PpdSIpImND6Lb4riQfZuKJTzsj
w4H4rqaNxx26fP7EmEwIEmK8s52ob6rZbXslHP8jwVEPOw0jAMkosLlpxauEUg9sRSI2EMrri9tx
rJhJcDkHUUrb+TIRPxIK0/5W5sO6n8UzCG/J9CtVuEG1T5kS1RgHyqbfyKu9fGit4t4nPq0kIpGW
urUoevdPAYcPiy6wI75cbnanRAehvNwo0iHdEPu5keuKsGu4YjhTtWml2iGa9+HVMPVwuUfJZCRd
jPx+y30HKMUpE+NGMhFJnYJYm1ZBAH5nivLqI+zxVwaW67zGsEqSsg02BlhzEp3GEE2XuTKFVX5a
FEaHKRLuVsnVgNzvGSFhIDY4Vkr9ICM2IpmzMflPqmKSx6J9i3Swf7QyypXwguAg0Q/yucSsSEs1
9OxuoH5fx2bdzJcXG23cLHCckMit+TXxJkoS60xmVffc0F7qgfu9JcEAH1k8SS6tpeXFHiFgv7Ni
F/o2xOiT1SUba0AdhuTc2PUYOg8qUqxX0peYpPPtTJIg3xjmLY+UF+ApLG24akMuyuuTP7nKnZU5
tyeFA7i8sigruGU2OYdQua2xi3yfTCxejRIlV31063vhVsrKqCxIi4HFWmxSqpWqoprizBRP3Lpe
nb4oP+l6aNu6oxekMJFd9/OSrw3HvRZ61UthN8qGqDN1A8f3Ra4X+snJ7/NeY+nBqa4hr1vjwJdW
NcE3X9SPkdvrv1t4NZyHdrgqY3Oj6KP/0wMb1CR6+8lH6GNwsfOHXuUAnK8FSWi79NoNRFO+jlxP
g9TUMRHdMWOiBktRJSiCcnN0ypDMm8h5ZYy+pUckji2zgZ3WUe2lVac8VkiZUHMZ0VnBvXFRyBTc
JUaYb12ERnsKn0tXiPHLMW1zk8Q1WCZQkCeOs2QVadyyczzkH/jLWagYXfvO1KP26RvEvaNebNSk
F7hpdFlm+UVpWlctZwFSMZmFBoAwvw5t6q+SNhmzO+NSp8OBxJQN0XnHwGr0X//vRhg6F7+PxUZR
5mpSS5url9F7IaNBnBJLfNn8irOc/fuN39yKLDsabtntdYPVILjL+lTo/H0IJuqPyU4OLC2SH6nH
SjpUuKiFQbglE6JFQNm216BXWzSpbIXzc3JLPgf0ikBA9IqblrDsjY96/tMGWCLBg5Z1LRWfPxGD
UItA4ClOcvSsGvkyORHG8najGepN9SKQ3oY7PaTWOwifbhvogJHcklBYC8bTF5PCu+slTrAqS6DW
uCJWFJ7PRlv7GxcRy9EjWhRaJHGnUshA5I97o3NKC8GCXMCFnTDM5FxV0BTH2ZuiM6LgkgA5OeqM
J89IxUW2HPjGvS3heu4LqpQUBbEojpkB7hNr0EQjs/+PyqjOkZrYZtGtDQZ+YGTrH2YDNGiWtVut
+dkQDf8WFs6v1tKYwmfkHEm/opbhpig1unVJsrxadNn3AR0ukQtNvOW8aa/mbEVSHCj4o+dt4tSZ
jiJH2SdPo8Ydp2NlaxNyl+4FPsH4jOQ7WilWnT5R/AJtckHzw3UKvnTr3TBe+0CPP5FvxQdnDMlg
mEtmnmYYmXyWxIcdcioQTJy+ONo/FwccE7iL4UwnJcTeXPWo8A1MC3QKleTTU4pbX8TttS5waveq
+rsTWv+IqZKRcEB/mosNCnA7pik7b01yCxvVfuldzIMTcuxm/Aazmd/Z0IgzM2CyiDpbOcrGKRIn
ZK6oBE5ODE7ISgoal0Hu7Uwvm5bS0230AgECtCy5atXG0j0ut/hQc43DIlSku4bev2xZb5BxFlFi
c1l79kRPM5qOd+6h3tXi4pc0BNZN5R+GCu23Po8A/eirdiui7P0KalrpPskc5lBnbBQ6SbHORR8e
A+IygB2wlet2c2isaYuz0nhVQ8LOTP+FpAd3RO/h0D3NqjiccxhkeyeJmlNQw/Ap9ZF0IrUOdnXv
i12qEvQT2Wnw0Dehe04FFpLYL5LvoLr8RNG+E9zQccsEg+/VQ373emJjlx+oDgekWZ7DugWGZYzB
NQZNhtytQSczdxCijJleEk4nEAECFUX7EQz1AX5N/ju3i39tIOc9RJ4ya6xTbyVRFGYF+z517Xjj
qSpyk5TbyrWr7L2dBWtNz6ZrM0/2q/lB843iXEVY+k03W7tQL/ey5picsN/pHanucleGIAUuAiML
CZHMys06EwnKaDsDbXOyXOQ3ZUQm7Np5l1pZO2k9TAb5XNRWBJKjF37Vs7A5lyZK2p6cguFRHVWH
cNMveXgUFnkKK7czs3PNcp0CeCU9VuSaMpR0BF86YaNPyH3pS03w7eWDL0ipqwt0FBT98DuiYWPU
pBM6qE6WZUrHQXNaTlUjbgx8sfiEHLJi/nZZLH+oVr6ptUcnYrJq9wiXZe+jEmZ/FnaD42R2cNNH
+w4F3Lko20HxPaD9WvAScxyjwG/o+41h+IK9Pd9Pc/dE/pQBtrgnsXJxDLe7B2H92PgaKTb1lB1y
vHgPQ0wmkYqL8WPMorcwyJUbQazo3rPkQ69V75nwICzBIbz6lDryy9JiwhGKAq2d6e4DqvpTSR92
sYXJjlDJvHtjxzi9XN8hcMqN+3dsXOeaO+XbEshWajGCvSI/y4shZuKTnsTJF20n/IIkRR0pC+7y
SCm01NoaejIu57DUjYH0IYTd0on1RrfIUnk6+CEh8UsuXKEYN11hpeYLIruEPuxEl7Y7ef52qAJX
kW45a1dpx83QNPRSqiGbHZzFV0OoWaoH7mb5thwpCvXwQs+Y95Qbbtq/o6EVORLYZUFVoHNdnFMV
ibBbFQHZqqgIH3fCg0y7cDM92w7AX48sU8K3+fluqtd6rjjvBVLirdU1XNB0ZflZy0h4zaJQ7C0u
Fnyw6c634uGK7Y8shLqnFBTmg2305m+/hSgY6tHPMWlqpsqKM8d565vlXdOrXoM+0u7SeYGrgE5i
MgtOC+KpokRBxsyyItfpxktZpjnYO9GL4hXvaHspmDmQPW29K1HgPSnB8KpgV/yO6/3fG2V+xuq2
Il3E+YVuFQRTxJC6YlkWsf75qQzZ97zPjQ9ywnPGa2PzDGai3AISbM+ZrxyyFPtUENdwiRMFOD5/
9RUA6Z+tYH5OzD/99+vA3R24Wb5GrLx2Pua8h0L4qEnLPny1M8YkRlirnzmWwRCL88/U0aAUD0Ks
/Pps+cikVyi0LlGqdDuLpIjD4OkUfSU1pyOq5sDqwjqEzKUeep9JqN175jci5qk5o/YXq/CvshoJ
myiQN7NW9u99lX0Ysvmo98NxGttsI3fJaQVZU5RrupPDU20wEvbLIfohrGTdzGGqilJ8zDuGmxTX
ZsZWlD5j0doq7IOOdPylztsUWyylEugLhB6a/k1XaIKENRLuMH5EDWp9ljnSaqQL1RN4qGKXUNUU
wUupta/tbMecbEMBe5GFd6kukjojqTiq/fHetblYO1LZS92/+BL+COXDH4pvE3KCzGkRp5U57ANW
euHZMvCYdzPrRRlM8gUhjoHgdsvHxbnWBSCOZ58oUwHvWkCDk3vSF84y8JqUyrnNUTKRbVy/dp0b
XzRAeE85qIKHIAX1YOrMJYLwt89w/G7EIl5LVTJKpY3u1sqnYeDjZn7TnA0/f0lMwWDVK9WVM4ej
ZZr2qrZJ9eK0UXnsstHf0NK5lX1XULxze69Epp/deUwrd42uJj7IMtfSHYd1CH/G7JOLap2yJsu9
7RiTfNKQp7v6+4OYviSz0uRjmLr+ptS9fajt3N1IczM5TeM6oM9x1rpj4YOQsHrKAKd1lYscnhPX
C651eqJTUZxx2qYvaMfIAzYNsZO7idvWZ8fCizDZ2bVifYBp1p/OkK7ydTBnexuA27Z2Rj1lJWAJ
jOoSwQdJN50bRkdrbI8UbvZZa1TUcCmyRakslw+JU9lnucXXT4hclqpbxfdJx506A3RfV//3pspp
s7KRcwydDy041XGJcUfbhsJXXsaw5t0lPpnoOf7EtvvZk3nw5rTB0+iE0yeacxIKoyZ90oBQ75JO
iy6kDHTIRcpuO8zditRItbNTALLo5t1ZvLwayxbG03z40MleN3Gi3OWRg2weArbP/E2x9SUvRaTc
IPXcYNdq6GM6SX8esI+sAmZPrGOaZ1tE/rHuW3cbi9b4MvKnXvDZNYbyGXvpUQ7s5YNNdPm60zNv
L3c9Kw3uVZccq9l4EmT5E7xe9an2gq0UOIBZUZ8KT9nIb1NR/XRXpTBD8CRDfxLjhzGE1b7se+Zc
NiuOrK7VayY0JtUEzqFPoKzNwOV+KAHTa6UXxkFLPGsLAuDLUMLudzTuMdRymrda+iSQyn7qA9Ms
+G3aUe8mZevmi8nUnPtXsWffm2A4SkmHfFCVvF+nRSD2TWUc/swwJ2QuRAUZx6oO5ivo4F3jTtW3
ICn9J8sm7M1qG+sjFOXXCHHqF0iTFZOE8WugR7DVqvbOhcxYmsaWYYMo1w0wzAMtp06z0CtOYDPA
61NxFvljxpdyGSO6AlIA8M8uBZR/SFp9XFceMaphl/VocAflNff7qzuEK2UIoxfpOZ33EJxHL26S
HZd7WwZPrKNTecxF5RE+jku3ghtJo9/WVgW9MNIWULS7RGyecUn+kv56KwZL3oEQUqFqbgEYB1sh
5RMO8Xe4v5J1YoxiJ18rH/gyjn0VFTeroqkI1YnOrOoOD7WlHU2ajQjb2ItnAFZd2xX8XvDfcVze
qvkqTrrgeAvL/qHQJoewgSza5a5tHLif/lgwV1KDVrU0uJqgdTZDvLxr+btHZ2rmQiyiwKn663JN
DRJDe/A0Deel49VUXPyaQEc05nFv3aCJEM8BCseU+5v31Znh/a+6B90x7MQB8CKioZlIKuYuFewx
RQ/oVtGmv8UodTAkE6bSqIAbHJuoyIqVoR4Y2ScDPpqY3K4QSRwwaJZXo2B9y9cWwdWueliXJEXI
AAkRgoLWgWluakrYlTw5aC3QsNQhLMtdppH6sSB0S0P/uo1Yk9G5Jh4giPljEu7JDwA59HVbo4Xz
3HqPUybaAuwrSGrAXC5UVZAJpn3QDnb+OKX7iWBPKZRjhBeeKKBxHeRm96BE/bD9uzXWUf8QwD/b
jpgTPL+AqDl3GwkguKFOUs9Rko90S8sJU6flotqcZ9LQPVa22eYPVObdjZZchyasJJjWEWq+K/E2
7zPHj7dxCnWyVNv0KwBu4M0sEDD+xFa7nfM0pWTtVC74h3qqnzsc12eXVefa7EYgQhZUzDRgVReA
Gmlc5SPpjR9WzmLYSgGs8RaLmRuS9N7EoRKtMtH7hz7zgnOma81xnLcUkztKECPslLvyB/IlY9c0
R1ZQ4bmft/7+dG5rLv+D5XXt9AYB1qNPENSPvjEARIpC6laaemtL8FVEGGz9FfVqe7DwXhAAnjML
zgtvJZ1QJlFKqpiCJ/Ts/fOfxubAyNmTPrf29h+3UJ5Siie9iptfIihZx2BtMTtMLkON3SVMEQwp
fmnu4BU+ywsyHlzrUYVQV4flTp71os+Do+YRQdh1eX8wYsIOZE5v0qnPHu0qbAoNvY8+qH9LmIDZ
PlhJN/3UPJPw8qb503ttxvw97sf6ns/9tI7hybvVkFJn8YWAKjLHwLmSJgvb2YAu36dui/YCsTTE
rn4l6NdepViaTgBlBWRZ4hynvd2qwMjnll1ndMmr7rZvzWSnP8LJ/dH39ohFusZHOLe6067atczD
1ksOrHxSzbKtVmv9leyT7MGjH81pn4orSbVnQsTTX0E6nDnD01+135xjvrTFqYbGdVM5oblgPMqq
fOuUNntAcB29lYBs5/c9FMMbscMpQpHg6Y+VP1Dh5fiPTHH1jc108BQVpADqHjeIZqQzGQor3Vpe
7HxoDSKmuU+ccKqxUEvPZEMXzwr4H4h4zNizOMEsHaDCyq6xCDIQex3ggfk3qxEtapc5mOKJ4c0Y
WT3H0RNdVtxVKkD1uWfsJxTIrM2ia+Bmc7qsdtQIIHzkdH8ZIInAOs6poOZ6vihDcXJ7FhnywiLg
UQIBZtInr+yQklLO4F4/2jNXDz1quY/Ab2ye/dbT30Nd2Ffy75pVMyvGUgy+mwoiv2fGYGdRMzzn
1vBbrjrnJWbaOMMrGppuPzKhAVepI76e77yh0kbnqUZgzLhF21hiyPZknlePIRkr8h4m92zuX60+
6VfH7xSwtCMkC4tOY+zG3+estN9uQkgI2jIMS8YD8cbuDYQGri2YpRvLY9noNqq4GT3z5nCw0h82
LqdKr78TwdksLxjSUlC8M3j+/18AK42B9mAe//UiRduRvNr87/+X/36BfB+1kQbXxg3nfPno0tMp
XpVwUj4HUwd0oIWz3Fudns0Wtef8fGRryTY1QAvj5DPf21hbXu9ETGdqgBl7hsLNesAjuB0dDYT+
lOzlESnEVP+58eUMXHpkb5SOc5045DZ9f7yQk6rQNkUscYmdCh/saGtnUwiW3b6bXGjMyq9dsbpu
BUicDMz5KJhUJmYWMQJ2OaT3OEEAVs3zjUGvbmHmGCTigSExjA7gYOAvizuCmcZ9VqR/dtPEG/dV
03wbhe+sCFMTaFTcYA3dpPtUXe9dtOHwyzTydenTKl2lDHXiksWUGIcvo1WMcz1b9EeLm2Sp5WQe
w0+nGkYXmlmp996p1rUoLRz+rfOuJpH36jVavUNmSJuEk/EeCyanMVT19YAz9lRC0liXrZs9WZ7V
77LBiS8hQsVz6NcEZ/qu9dDG8aXKCNGRh3NZ8dk705eGPcn3motcEiw1n2NzPjskCar4q63CbN6M
diADJYJyRRVc/xdhZ7IdN5Jt2X+pOdYCYGgMg5p437KnKHKCpZBC6PseX18b5srUk+KVYpBYgJOh
JJ0Ow7V7z9nnrp3ZZKmRkqgEvFNvDs7oDZNtt8wipbsKKhJBZ8sotz2h3hCV+IcSr2O7HxHBitQ+
Q8ufhp/UGVv94McZO26qf1zzNbt3bUbGGyLxndVGdyaztjWt5pvZI8HFeZt/mol+nKfyQx8K3OYo
rvurDlZKK7bYnHEqMYyEZnQBciEf1KHx5EbVD1IMxX1mzKdgzNtVM9KdU88XTLoaeyL5F5YUDHjq
qw6bBY0oCaedr5WXiNtnZaaNCq/CeovAT08aHxM2SCTIyiy9t8ZerpO4K79gRbrhVLDWRyvAWvpL
IBJrB05lncmggAO+eCWtkd8kJTty7bGd3WUVZk4lFm4dTz+qSxzA8Ec7AsezsXxuoyT7SjYmQYwU
HJtpIb/3IEpOvu3Wt4XQccroNHfix6XtVsirFkRWpGtftDhJHnWbH1ibSItKC0pnAv4AXI2hgyC2
uEYLAWouNP+EgR/L7LJyFw0z0sSObv8HoWd+lYzvbu5wv5rfC1yszLkeiak1AL5POVopaqeS3L4V
KlbyYvPZPpZsso7RrNc7faRbe/uhfMQmyUhnVC3iOkEY5+jXy7SgwagVpMaXYfSRBwgetHgOf5wV
3pWnUP9omlQPWeD397YXGwcMdPmxzU0atUtfzEJBEFda+JCYpUavYP7sLU5XVW8XZBatudMQC+MV
EL27/bNtwf7dR+QRXCaE6xlE4Uhdd34LMIMdJw0WxOYkTHFOwozgEic0X9WZRIRyN8PFoXYx7Je2
svlhU0TLwgidl7Rlew+BdNoYyyWb6fyMZwbAQtE55DuHSCLb7Kr+UzfGrVUkRmveE+zt15DUgniv
IwoZ8l58rrrp4eZyWXge1uJwoQ+f7geP+UA5tOzPJSOfwBjPs9356wHm3Xu2eNBJ8LLv46E2Hmrs
4isvLI33NGJbFOl8bm7bE5/Z4dtAc1hp8TW3pClZRc2zKPLpX5KmxO+h2Z6JGcYiIk/ojCvM3+O1
hpCuSFhOxakMxUMcTjCvsYvgB+uwGlQivi9mxK8uFBl4rHZz+CluFoXdIEQgVkIEfbyt3e5O8WvV
YVhQN0SjYi7uSH6sB8tekTOu7WK8kCcwI0+FNs58nKLtjXES4jc+dqVgxavkPD+Q7TnsQ+T1G0VR
/HmpHmnU/cW/xMIZzu92GM8yHeHppmG5lsX//hG5FVrNmPnWSZPTcAR7bZ1TUn1U9CLhycU6q5Bp
KSX2rDGWkbjgb5d6FGmnYCox5kMsjtvmVUm6ucBI2rxmn8xGa66xonl009ru48+uhQK5bi3f2MlQ
7uj8VU8iKR6km+mPpqizZ/C7Ry0ZkxejKk6a6VkHgXf7TnekJFgmHF51nJ2sBf7w1Rs8RJg4julw
0i4w5QybJPbPBXk0BG90IxaaMNoMeWM8i+Vs1DDWIr2ViG2cT+Vi+Wj16tSkZf7e5DQNmwph8ZJQ
jXjeO3o5TtqWFOduOfi6/zb5WoufAAMHGSjBAxuBlF47iQFQFzSDjldtOjiEb5rXztiVdhWjWGSr
rPnylDK4PKs8j2EBuKgzbFknU+BrIy+naN6Z7wFaZQSUBz6y3p5mOJOmECzOclCgu8Svy5U94G92
snSrxhlq+qQOQbT8wqH7aOTpcPsvf9Lx0sHnnyM9kjIbcdoOLc+Jdn59HRfLbkII0c43cCgnpt8l
a4AQHW7gbKZWT/ejCIZn10vA+TdTerENmX52iJAPgDTOI/3dKUA20Wetfc3yVn+qreLF8UrrPRi1
iPEgDaMiKPW9G43jOlly3NVh1v1i19kWT/j/vsZGplvrSm5SJ/TrVBdi8iZjZy1zMauDUFqbSMTU
w3gc7OswGuad6sM2Tm/jUZOrwcDkGmXopABpLHbXTYGDY1eNZfLKEOFvtcbktYtBkHTWPy/W/1xd
LBPbmHR1ndBJm+4CptD/kWI3kUDBq7p1qvrsoqye2Cq0nWWAoVS3SOeU2o7WyY/LIEnIMUzXg2jd
c+HJw2BoPamG/7msKoF/lNyVPDP/d7AzrZLx2tsMjVv3Otv9907itvkB//HFBaX/40+rkjWaYmeH
DNnUa1oZa9c/vwXW72mTPKVcVhXDsXQIBob5m8kOBB7Bho5fnWAevE1TsEQ9C8va5AykkCclpGcG
mHRiU3tk7o7HIQcOEev281DpXyL3kdGFu9OTUV9j/LLuyN0d/R3m/Bg54C+TT0zq9nbGurofHGTK
TRKBRdYJ5kL1/bdjx4emC70PpDwvM1bmq2pMAAf2Tok3fqirsPu4hZXbqABc/GN7VXiAonUHhox/
fmMc7/fQXs90BQGkxPVKHMGkkf764XAQwXqZTAcS10R0GkF2AS+9g6r/GExx9BUwjBIB9oLps9My
QKLF6x3xNdlI6Dr/oUDdF4xdThZONHN7cVZE+nQ7C//7mvrq2EBA//l9tHa+zthcz65XTJfRtIHi
LvugbqBXUtt5cR00XQKC8JsVCIktpZC25ICOV6ElFbHxXPaFNx8c0mqWQgmvlGAR5kHwDUYAnfaF
ZtOynSamxKwPysPSq8uerbPBcom02F+VGht0vYrzfbS0QNUhaXDEMaknJ04sIsIFCMc4zbvvl7Oq
oQeaJFG9U1/wXPpruWeSU2ki5GSCFRzEMuySIGuOcV3gs10uUaq8GzUtpse8gklSyfri41y5qDO5
nNXcv9tKwezDYjyZi6IVwobytA4tkwIPjs5a0ZMNDYPHXEJbod+SoHmnXNybJIBhunD65ypEDWfW
mCKDRefZB037WCAviinmyrUvhmfHg+4xNwESwIXGrGLZMxpd69tszJAoD/LKSneT5STncBbFnY8X
eON6abfv89CEmtj4265Kq5vx0lqcEaGX/ngNPoC7QmDGTo8G4xVgyv88tCG0Y5+kLPV6XMOUyEfy
jEIMsfsOi+E2WLwQqQn9jHZdeRoYDr1ViAb1DJJQlNKkX1D4IenlGvKaTx5TR6V9S8nfBKQGeLTT
4JRl1aCToEj0Dxae+BwP8gWyq9VuUeYv7bT0XpcRQeJ11Wy0Jd+86zv/rM5U0jk2zfmMViKwC2t1
8zUhhEXtUaSfWra2qA1h5CkWrZF7w1Y6BjGQM14k0yyMrfrq3JXuRcJAA+Cx9Bv7xLzwEQZKvI7n
efwSooUmlEi2WAQb8eT69Xdis8i1bxETjo3/WDlD87lghLehLnPvMgJljqY2EKU9NZ+btEl3yhgD
Dy1jr8+TxW2Sce+Fotk3BWZMu/XyO83Tkzcoa5XbizdS+cZV48H9mIpIXFMidDaWiKt3FH/YUjt9
R4PV2vwkuakzddCNEb6WQyhj1ODkaIea2zDeKI/26DQBDGc324VNY5wQyumbNHTZ7AftW52MPhOk
ud6nxkR3lMg/yTbyS9fp8waqqk5MimAHK5KNxXppwOZ0QbQpt9o0ZNnFhPGyAh4x814YPoZzcDMi
zT8lXqkDC4UvfJmWQ+HnG7/RjOdoaJyNzqJwUCYIs5ifp1RKyoPFz3XTbqCPC04ybnJajN3pZ4WV
5RltudiT6Mqs+hFTuoFxsxm34NTCY5ob3ernF8YqA5WA9eWeEIUVubHJPXGz9QrqWvkeTXG2cbtS
nvANDG8GvgGVAtPXYDR86cWPVpKe9EWBNdm1s6MDSAgCYWorwyDbZVvavf2tHzSDZRDGDE5aWefN
OvSJoTOzRLyVDISBhFSkhGKayMeBqGSZig+eecj0fecbQ57LgoLrTOtgWkF9VkjTVnEL0h6yrk4z
/7Z7bci2Okvhwo1xByu5FtqMeWDsnLMrTJP8KuGcB3pNB0/b9lZvvhKbuh/NxH5Uzgt/gpCWINUs
bERXDK7CNQ20irdhI6gK6OU6uPEy6D9p51rIhOt+axqp/t6wVKHNHLFPNN3ullqUt5677SakDDUm
xOc2zMr7sOIDVrJMpcHQvjCSuRXOSDRW5DvrV69xtjffazhgGIOBWqyskCaQ7KdbCAZoaXkWdjHh
uzL9+6CpJflwxVXVQoFnaGdfNz812JTNWLXtqZTuoWWvMvaAVlqUz4qiKmqEkJEsnuG30w6wu3ht
K7sBhB7oN1340TemeBVW+3lwuMUK7VmrhfaJlISdbg71c1DK+ZnqetvpSfDm4QC/Vp1H1a533rMz
pGtHT+XVL4sREoLJ/eUSmUG03Lwq8iY810pVJ4uEALvKgMIi9EtSBNwIkybXAb1YUDouTsbFG0ST
tr2M00jeXXLHsKn7FlfZ7QR91a71fAS+ZvqgZGVR49zpcZ0+5DkiZyaFmKI7v0cgsqCqhZMg72d7
2id+tacGzg5azr7c9axxnc6OT3PQC7FMTsUlbULyAWlpofg1F4Ek/nNLTB8NN91OT+35UOV8G+tm
u0o9cySqOL2qbevUOe3Z0Yg0U6I1dSgc1z0bcr4QdEiKwzyBXiqbaq1sGiEUS+Ig9L8L/Kalyz3m
ag9p4NDaxvz8PGfT0/Jhey/Qga+r3I+etKqdd2Ujg4unT/F5mN5MM2LYao7iraozDTaPVV7U5XKz
IzaFddmL+t4ytALgVVu/qzMD9cHtTL02mHhzYv2DZ1r/2M8GWyjHrcgX4vfWXeu7i4ByVaVBfcSf
JNHML6EXCz0L5RROLlEXJybVIyisApdunrmQ/dPwmTB5eMyBdO+7gekZ2rWjX9bhc8kY5SqGdGUK
+HpXC73c/cx9t237wXgYkrbbDqNNFIDUpo2NB/qxN33zwWaOU0/+ybKDb0FCpRvoxgCVXnO3zexa
zzSgYuRLi5S/ijWxiroU9Ka/hN60fRNBYJEEtS97TyOevgZpZq4H3Z83Gl0ZRqXIIW+mt6zXL9Jx
Day10KSQN7b6uaxnspv+I0oJYJeZ0jxBf3G/VYQMABb9KstlaIK7EAKC1IF70fQF8ffeL4r7mQgE
ZivNfppFeygDGwTi8jOjtm6fmoBPqOseY7+cNwj2MgS0YXU/LvipW2dnnLOP0Hc/mYujfUy17HZo
MBSxMJHx4zzo2EwvI+GUl9R3863WMFDR8uahAskwViK7+mlEAGCK/8AIKBfIBt8VteNdvGHY9tFk
ccsTvLKAZBgdv9hVXx0MlCIhoFVoiLk7/+VP2O9t2Ba3A3jH5KJek2JEg+7lCF2r+avvg9hV66zj
WcyFWirmXdGJhyHztv/ff6OOYAlMNsEm+HtvTfKgty61WzxpVj695k38ZUoy88tyEtCNWY98so8K
ndEUG9cMPMiedkM6TInhVzsDRUFvPXFSmPAilJIwASu7dRyW4qke/PeS9+em42o7fGF5+L2d5F+m
BgvVrGkSEGcAVDkItZ2En7BWl2kmPX5NvjAg4wXGScENja28I+gXY0LmXdV2Wx9xZ7D4YDiyxBdV
GPYjWZ2BRBaqhGmJI4wNGTDuwYptzPhkudwhG/7c+ENFVDS96o7wAaVkAgatqz8F/e/qHJQmk5Rw
3qHZmhi3dNNZnf085FVubsif/v7nrZdhyt9gTJ4p6aQJXUjLRt6l/7b1alHo0xL0+hOiS2QOAxbc
tV7Exo5hR3bw+wGikloD6BZjlMglygkrPVEHYCWxrHojJgzVVt1+cgyBC3EQ5xv3k8LtohHIc25z
9039TdW7iIE6JybVe/PtYAL/QC5mkGsYFHvvqwrEGOtqepiXA5PobWOmDpTkHuVxFN0XjTZutb6O
QPqaxdWJHYdgLfa1M42C5aaMcyCPltbr576RDrnbtb4l8QC8L8SkTz/O/r5JWpf92zMS7w87bEYa
M9zhPirTJq7sT1GaLF4H/kFAYseuwFVv6FcSs77ri369XK5GrpRGOkmDaK2HAYDR0MBvxgYEG6G9
iXX8UGx4vV3dVsiK6GQ/9b72FDduQKs6CJdU0PHa5EQx70e/yAlIxBA6UaxqNONVe0s1uixGXqe6
d54YMpAV44zuNp6EvZNBXW1lqutre2CDJoxhvCBdfIxaWNlOXs3HOXTpDoUm6Kuq6U9sYYgWEOJS
MqU5Y5n5QtFbbYyAv2PVlAfcl/WpXxq2njMR1+Nq5IZLO0NsRXNbZn7JBoJJMC047rmhuncTe8cC
Md/PTg/1pBs/EBWbNIn18qxWSfedcWu1/7dP7T8btDadFOmZaIQF7RTxa8NgwFA6JJKOBcoDJjAj
Et+L1rrfXGm55Pe23kZLDJLup4ngFq+u98qmGsKsrO0GGoEzB5uePt+ep095iyCovOjHpSrBJkJr
Vjdzmh7IeTVaLn3C5Y+f6o5xsDR/3btj9MiO3VyMwYyO+wiT+ZVEjeILWBN3lfqOed9omkT6u7jF
i2B6ysYWNnwaJEdoA/pLEwYvymJHxWKuRFeM97P/QukUb1XfoHCHep970dV3supdI4OJKBMar3UG
pTcq/ejWmvW0GsW0qpRNO8WSg+Soi8bsISA9fTf5OInnwU4PXoyiUBmF4RlVpyxpvweBWd2T17Hu
bLd7rmXprBOjYPe7XPZTNF36zPm4Xfl5/yzC6VPHvHdBxRd7ayYp1cpK1DEAhPYqODWOjeJQU++s
1Vdht/hrxRMqB0bLhtMumjrhHqtyTPdhHfiHRk/QSQmnv+Quykw1seo8Yh4BBxK6ou64VhwQV0wn
ZewvByiwpT0S5xJWJkMEDUgLfFpJW57KbbqPImemt7I86wwDcaKB2pruJLJDxmdUn8gNsWWdXHaw
f/5oWvbv66nNUkotZbvwFSxh/9bnFE7GY9sVA0QiGjY5O/lwkmyVdsrQrLt9c0gmBiWKNoFlGhwn
9lSLtovrsZFUlsqCMTdPeJk8z/pU0KUt0mfSGX6cEZeFNzNHvWqb3QqmlLcz3Lq4y8kkWQ1osW4a
/bYyw5PbNaAWl3qrxri+jeZY26h6iW0SFvcmeTYrSzvonh889nCWVyZoh7/GmNvWnQx0pI51DBo8
MuXrn98n01xu0SKdApK1v/3f/yNpApqGDiRNlyaTFp7uv97CcWnkRVtrwWWyMma1BLZteheJATTy
Af8EhR5VAzQxpuWa5AOGsYMogMV9AB+kPVWW/re6SsaseQzSEol/qZ/VvWvpzpEtSf5YO9I5xRis
VkMPdD0FIpt7xCWYFXo+q/hSalewdhjcuklcNNRIXwYfprXVu91Lj8Viyy2lXSKJcdsoxbaszOi9
9dKdCKbs6+yRH4OAjr6L1rmnQNCtZrHTNpPBGmkvMzE1IlPTsQVdt42i9uSYBCHEbcU3+2Okrep2
MA6hqPI7WepHheZjGkhuQFzqa1eJK+DCZKIKH/OgOyAnBjpoN+ZK7yR2jNv6R8QA72bK0LCzXt2i
+aICKOMZxnwO15TCVttVdlxZ2NzM9OwzW0kj23tCR9tvDZc+Vki+8MLi0jZKZquR3AJRw4INucR5
LztIYe6ZJ1uP1YI2yLjZ06xEV0Be5CDKJ1fHZc3ywvNo0YofDXJi329+oCl25UF5k25mIG1gYXVD
2ohkOhMERmexYW6eNk17y0VnNyb2QeUwnc6JiVL2MEWNBuN/HPEZ4EgYCU+ayHBxp87cx6bhPzmw
GFYttnOw9ItITTPzeI8UV+5lLoNjhSzxYXIt6MkDzZF59swHOZ4HxPjfxoEAQfUNiXyKDZ77K7aV
I3VQAf448p7gv2o3zrKaLXlhnhAb4FH2GzqJJa5NIlTW7xSl2HbE0cqL5IvXNMk6bN3mqSZWJxrn
couEwTqkod0+l2gAV51yLi4stgX5By+gXI+6Vj92eejtMbLMRyOYtTuR19Wm6yPi3qhkmOKsSi+a
7vxFHhou9N58wpRIW1u//m95x1LWTx5CnCZHeti7evOUDH537DFw7VDArZgR0N7I5V51cQIRYLZP
JlAaRv8q4SnZIn2xa+uk1mGtQX9tDHmCTQBGTZbvct1PTw13+SvuspKAgRwJ3NKSyW16vNAwkMiH
9u5n57XXdGdbO7WJbeSXbqxVd9UZkOPR0LTiGktQJW2eOnC9lnX8z+uP+EfdS+GrM29CGEfRK73f
KohSOs2MAMU7jzrRKOCZsSc6gTiJTGfhXlTz6jWXgCvPPTZpl9zuZnVLt6jeDolusY4vt3lp24xm
peecXBh8ZxV5ozoho01ajTRvr5St+7nzm+7kLI+qCp9sMFOn0fzVttOIFUJi1D6Wkd6uVH6iylSc
yoawPS1go5xZ+QE5l2E7/zKb8/7xzKKOsg1POsJxlGri16UYrI/NvJ1mG2OFxynv6Vay9T0WFkAn
wwXPDJP21c80i9WS2Gr1+miWzqaMp/aYFbm79lrZE6SFF1Q1VFRrxQszslrpttSaVX52a9YxN/AR
WThAZWRkj/fx5EY7Y5lKNz6wYvVakBnRLpH0GF23ec1ZdqYmz54lUalPC3m16cryjVGrc571JUQy
TwCpzK1jHZKsaM9KcxDOJtSLVjvldUZK56JYGOV3hQ1QE+Y6xr2Pu5bmAmMSWLJOfGdPEWzzJKTf
xEvqYLVFuQUquAjB//Oa+pY0MgB4z/SMltf1Es4v+J0rIqQB/bU7fiSJJBgtbpP7rkiJZPUXYdHA
S4vMyMeFkxRZ/qY39rRrg+Ci1zZllxM39+pgLR+q2MxQdY76EftseuTqIxGWqwPd/Ltv2FuxhyJP
dEx0uSoH4W/tqtauGlSGP98opvyHLoTPhm7YglRJhpeIbX79dPTR2Cc1Vp1L4OfWWuFaaC9/t+1C
Yk5GYp9jmNzmXv3mEglziTEsrxANWW8WHyQLLNYqiIrmWZo6CJXlbCBgYV1YZMM4ff0M3vbH6z+/
4+cZFtmSrQX9+A4lMdS0S5EAZIOmRn+1Gx7r/55Zs/XjNbqOX0pBSPO4aMrndhA/tgl6W7zP1kwk
y9wbV0m62j5ezuzqRRExnZSZWOS/m2l7Vsr8OMWvP3vZxzxZEwhdHaUA9tox9NG0uRhbVY+pFmQZ
3yzQ4GjkjbnW+/7GHrrkLWun8ug7PYuMQl0UcEeY4zTFHiCVuM7uXOwLX5rXwiQRjqEK9EH/SaN4
ov2+1PqJIKyv9ufdQNjOtqFX+95NyZaMx+Ju0ifyn4EJ7K3Oi7bq2TxDwdindLF/NE2Jdgm3dZ08
d2aEBG/KXFIFpjdtKMf7ypYzHLHqsxpaIUnvtgE9fozphbG51c/BnJEZkDEH0fPoSdUCKYE0fhyk
BIprBK7CMDNCz30yZ8t/LKYe1DGCZYfgyu1tVEVjkdJoqRtsk1YsyCZtR1abeCpMHSmD7zzwBtTb
ICh+nBVMbewUWZ/quDsxguRA1whMG8zLuKyIJg+nTVnRaVOHaLS/JKwv5xQX/9YDO7rnJ65WvkCl
TR1HrK6DS7Du+JWbAtZiG0XGpUWaWmx8cx1rGTMbBbI36JEcvEaLD5ZXMJkknGGrzKIzv/1GArrZ
8dzIT+HYkRCqxh7EsuIU14ejV6buKonG+hgymDpB9g1vtbfJHYLKrpRrI6lIzbTROjFE1NdDZrzD
79R3rhljtRBd9jL3/fzItgBDXsd814ihO1aEv5dGedW1lL97FTDm0u0vaWO8KsG2w2Z+LdoOSfay
YY9g0uyULpTYvun5t7McRz5UFv3C+//QVwJID3+AU2PmX7QZcGJs0ayWRpRv5bI5SQiK2sySLoJv
2NRFWlNPh9k1PwnhPyVtYb+6ZcoWNUvtQxXyZo4BOpv5PQ/xMyrATI5JiJ6dVhxmBKynuPCP/TQ0
1whphue2X9WSWJruJ+SC/dOPfjOC8wMBJaqF4I15dk7KChNzXpyDKL8aPlKqzs5ezaUO92ry/wDz
qB+fEhYI9fKTV2wbd+bE9AWohnFRh/i/Z86wKxJHu9x+q9l2BiQiHDDvznvhln87mVeDVCfCeJpN
CDe61hbX22lQ+qfc4REQwpzbhCqfNMWL4en1pk9aDAqKhl+YV5NoS+UKCkz0Tk78qFV4LpUQNcwI
MYSsEFNEEdyZlfLpXxZu4x9NEobtJpoaT1p0Sqzfd1igugcGNWZ0wpVLbkJU9OXKn/QCOKa5Rpva
3N8WMVfed9nYr1gyom+lvQ26zv3WhzzBxqpyVpldj4RUwrK28TEf7DE+FLXYgjRrHutlKKkbIgPZ
rz9UaQNZK3jhDXLvzDQuMGUSCdvHKG1v83y7qjIMnLP/ELXROljAeqXEyXvbxmgOdo0pJUwlK2u0
1UJfNNcEXre+f7CSEO+2xe0PmnVp+kwiAiZQeeUmwE55VeI8UxKNTKYRrF+VLQ8WUOrXG7uurY51
Cwt85/h0v9sidnDLYhtXS7/tuy1QeHIBjd74dBMRixmvaOvXD0ifDUtbN6AvXl30/lcExMB3gGic
R6uHPr68l0EN42kk7GOnHgrqID9ubz3/5ryd9XhHkRF9Hoss3Set1hzA9zivYFDveAq5Gy8dd21o
96QKTUQfYACqL67leqtODb8ETAi6tfU67UigV63DemnHkk2Ekqhrc9CJOlVQEJab3wCmBlI1rIQd
ZbTVF5tkqIm4wMJSXxZN1Jax8Ul08rmVA9ORIamCa+VXkgnKgsxIR18ygl8U4ZaZQs1b/k8QYyg0
qjsYrKFmtK94+cHU6r/ReRnneIIEpAsehp4AZKKmf+moX28MAN0TH2WSRdvBt2tyTBYQrJU4QEVF
SKeqq/pdNpXwITCmLNnyS4xUVNXhNl0EceowTZV/dkrvxyX+EHQUNRkHiYDr0IxGx7AQzJqi3ajX
YGd1x7Z1P1qm+kfiea173zWQqU/zC0Ah6x5xvg1GirPZZOiQ2PAf1aXvM3q6xYaa4QD/denaqrd+
rvp2jxN9f+soc8M9dLHt7AG3F9OOyBIW9SgYNmq+I5BBbp2SBJp5GfdAHulXtduCnVoeCqQdZuQT
ECIB5DIR+UUMk35BJ6Bf4AQZYLaZTsZ15VB94J8exyB50ExhIAND2m948Kp+jM7bZRyHLEA3mTVp
8780uAwlfv2lcUPAss5ExXZNEgzs3+vBOBfWRIWanoOmq151G/UGTpvgkzorrEq7vabOAg9cqwy/
KMFfV4V4r2sC4dUl+oTmnM2WtaJD9sMLz4IP8CGgQxDT2Nv/tFV2Y5ucMhE9m1Nn3WkLH8RazjzK
BzoRIPcFvLR9KueCNW5GnwoqZYWpe9y6C8LXWw5oNw3Z3VGqyVM4ucCiaTe+1pP8GoAdkkWwysPI
eB+jibgu2w0x34fTk1E2hGnzuh5oOc7KiDRqpgWvNOl42ntsT8bxmRK5ehya8EnpWrCaxscuMlDP
+6RtlOX0ObJqsRJNRBs9F3J7WxduRaOIXihKD8HMiCteHhTjMFBbxtoSe5Df1a5RXLBRdJ/yGuM1
jp9aNx2e3xDV6H3tbtyW2+dzkHa9dxLDO1VVfPdTCDulRbM3qibZZIzZRB1yM+uZP+6MxL/8jB3r
897dVKxhK6/Bo+dXnngrdFIsp7zrdzRYkOwEYlghiNrkVYiabVn/lQCll9ObzcBtfWtDp7r74bq4
Ows5EvezJLso4lkEXTmb8uhZi9oHoZFMgyoDVJBowr90BIuFiFCS2AshuHY+hsgr4QIjcmTG3MV6
d73VB2PEDkKfemOdib59mMEJHkzf9Q5mXsp7QGHG+jaI/vMjVfzDceB4riVcHWyCQ3f39yeqRFKJ
J52PfpvJ8esMhAo0H15qgzMrHPh7OwPEi0B8koZMXvMwFfTEByqCOiIBWy3AQ2HYl5Ldj5wWu0nO
WdkwDVJnt9eWr+bqtV+/j6G0XPUa8TdZ3vQ3d2hckv+aNP39n39V6x/Fg4sVgE0Gez5IPMbvet1Q
7y2ngG5zRtTqHjN32klzidDKGh25E6ttz074oFoBGSK/MpHixY714aIXo3bX2RI2iweYIOm8eypr
7z7BHHXqhu65ovN4eykKigfqAm7GuM+vk0Vnwwxqeg69NqBkpnWd49rzDdTSNBScC+zG4VINEKpB
LusMFd0HWcm7wfKnzxrvMpV+/n2SLcK7PHr58xuiUml+WfZc22RGamM6senv/77s0XbBEDBZ47kk
G4JJEBBX1Qb23fGIoFd7qz350YzDh9rotDI+0EB6mmAKPsZ2bZzc0vuu+rmC7PHjiDs1sbzgWi5h
XD8PWR7nLKctiH3HdSpINgIZ58TsqR4a5rH/lflJUnv29K/clXoNGPx8pgNoH8eqNF/5XPbiVZ0e
grwuVrFXhBd4ejA4Fqt60E3HqInEWVWnfgmv0Qqi+TTYLqlupFUTEPRsZnr8lrnjsI3w+v757ZTW
7+1/F7m3ZzIUdh3a/79P8Hy/5mEvDO10my5bre4zSjaybZ4UpD4vK48Ri88AbIoHHrMp0MRaQLyy
GGNNcLk3zSzLHZ7E8pmxnnYfJgWJX1P5HC8HUAUs6M6bhs70UorkVNS1RXII/H5iMDvYbsvUwCci
ITUIVg60DtGda7Yra1mr+X5/HvW3JI8C1GrjSfmf6962N9F7qWnMCUtv/ByFzRPxZ/6j3cTf+gp9
EY8Dm5b76F/ghTq3s3o5w2RZHuwEgt7AUngbLde2xt/Xco1D7lszNOi83vqG98nzxhRxEah/C1TF
HUNG0CF+gKIfGZsrSEhIYlm8uXnrbCGA1PtsuawspGSOQeYHVt985fpyQlcPhKrOCd0M0uB5uVLj
Ef4kwR2kCmeLlwa23CLNyjtDnm+L65//0IZY+kO/3jiOYeqGZOtsCtd1lu7j/1D+o/eSA8j78Mw3
FUcWwvmpBxWsuwlJ3aJrdnIxFDOXqz2cLPGcv1mRj/C2n96aof1aIsvOBHl3qinbBEm29VKyMjTJ
834a6HyrzVVl6iG8fHOJLVn0QhZxTxod3o3KQnNs4571OXuhqCrObh8/lbr/nC43oDpAvAuvfs1o
4cdeoTWLvYdNEWRaTBsAtR4zKQ40eMgGXjJD2IIg7EunZi0m0JKlB93AA0tch5a5Ujd6J02SjuaG
5+ic4O0pv4BtTE910fsoICwEO4F5nFIiGavRMo63GlLPh+hRIdqY5D8Ifxj2+Wj/BWTU30ay9dc3
9W4knPGKoYU4PYS/nSUeOgdW6hj531K9DNmX/D/Gzmw5ciu72q/i0D3amAeH1RcYc+RUnG8QLBYL
83wwPv3/oaTfbnVH2L5QSBSZzGQmcM4+e6/1LewrLalF96CA/zCvNIp5+mMLwhXEvKXWOPM2DDY2
DfOpoWHSQ1iVhIUExL4uT+WeepWiVPNIE7hpRDM9WqkDpUiVIfu3WvzStGx2O9Swl4kVSFQcs+q6
ZUxx6/oUOw3jhv9KrIjJrvEcwzyjZKF20NpIarRIEQnCVrkFYrjeEJ0mPW+VAysipbOLlTx5USQ5
j5IR/WssxvQhd9qPZlvCXzo2TlC9L+i9reRcPNPNAbY1m9Rdu2RNcmIuor2aqnsbN8Q+ZUnqllZW
rL9s+0h5y2Pjf3GO/avFw8F05WiOhSlYsSgU/nqtq1VmA9vpjXO/OOUjSURI1lrc57nSXYEIqO+L
4C9Txq741uBTxXvDgmsPGcajxbb+lIwibZtCAo7fkJLWd6AZtRbK3H+Pe4ZCQoogl6k/683p1zGR
YyMcMrytoPymmdAovL11kTxKjHM/f/1HIx4nvOEPCfMQEvyU/E5TU4NTda8efvU6NXN85aTeR38o
6Fe08P/zSmD+y5LvKKquOSaLAP82/3nJpybAotBb0rlRnEPditd6xhfBmVlOQ2VGsffH1/VQ4S0f
ZXSYiT1fzFE8iyodsWBkQAl/LWcMhc9EyGh/fNnv3/31pWJHCuqMdy2TQf8xgr6ToaBelnHfP3aR
t8GwvMj1/iWeaymScrSjyTxnB4WAP/0g2bVJz8NufEfJ4z+aj7aRTHf6HZRnULemkcRfsHUJdq3q
16opRyRGlnZDpo6BxcKArwJBf4Ifcy9NTLXhSUsfpdoFhD3FXwUPTNuYQK1VKcJa+vZL1Wn3rXnp
bBimv0TVmuCy2NKqj5xm+OMT+PfP5T+SL0rpX9P14e//ydefTbsS1JeKf/ry748NRMPqP/fH/NfP
/PURf79mn/j1mp/if/yp6Ku5+QCE8c8/9JffzLP/+er8D/Hxly+CmjyO9X786teHr2Esxa9Xwd+x
/+T/9Zv/9vXrtzyu7dfvv302Yy3238YUof7tz2/tYgONLeff//HX//m9/fX//ps7lslHn3388yO+
Pgbx+2+q/TcTd7Fi20xxVVVmOjJ//fqG+jdtn7bRUWKGqBkKdq666UX6+2+6/jdVwdRv/aoWZVXj
TgAp9+tbyt/oxGFvURGHIEYyzd/+/wv7y+f335/nv5Esf9dkQFx+/+2vgzvuIqQTskalTiye+q8+
1Wpux1qdRsOrTe2dcedDkWkAIi1x+Yc35M/n/cfn0fiL/rKL7zcsfxER5LtDWGNO+E9ToA4dZ8t4
i/4cjgBNIrJw/pEAUPbBvrT0qj4z4pPHNR485gRf846nL5AS5iTP+8Lp7qQ+v6aZuXCwV8hwqJQX
RttRuvTVcW/wkde09kviSS16LAWn9UagWR6X3iqLkinygzkw2acpezszNXUNjFHM014H5mkuvVha
I4DUYhS53dSnHiM4MMI96RrN/UYGkts39ueWdcG2iM2t5Efy3+9XYZxbSbkpybI9mhpRCFBtf2R7
6Ohk62G7SxNzO3scTO1TmxbFc7RS92r47AaRUYdE0Q+oE+kMtYnpqbH5BAjKJkoQtQjBL48zzWlC
1+bXupuizMaGRLfrXHRG5ZHaehSwCJuxeGtl42cRG7fweXpyOgQ6jfi1pqxFQcIiDnx/8xZFOgJK
BOXS0MTI1wcqnA/i3FBhngf4CC6zUdyiZnZLIwZcG1goJL/tzbTN3+nhaJ4mk17B2IkiMSUiphJ/
PGLp12s5K8/V/qJ6TYceqmTvaRM2m4E9ItMrN4WvjoLrdltRiifax2xhN907ekAmXFkr31tA0K55
LQx1jICm1C587S9HH+geSPKdmBgGLnuf1lxe56pJIk4ZbwB8FL8pm89+qp4He/UdTa19ZJ2WZ5id
7IFbj65mlRa7BGVhqpX40lxIaPr2+KR0drvcHrylVXK/VS640VbCsxDjCyl+6XMa2ZWhedyPgjyB
xuNJHERvBZkC6xNRbK99tS1uydDXrSoHKK4HiiE/tf1aIwLBZ6dv808FgOg2VLg4zAmEFyruPi58
jRXXHSXxve8dl1z5jvm/NvtWv8eT9VhIYAg3Gpa1EuEhNZTi0p7SqW6tyBkIm89z8jakVnhiuzEz
M4VlkhDSBl47G/HWZ4O2J223p1zZJpezQOJDoFDNwvLyvvgxyOSN35FlmngpX6oDtC/DeGrbLmPD
op8uLNqGeo2ZuLRGtzVu1xVjwljXC3EKgMKSJTti8Js5f7jFYOIEqV8nJ3ka+HBUUR4lWT2XOZRa
hHlGquzp4zutfpQ5uNo3tI9+Gtbwbck6w93WEhdlS3yBwtGxa4mGTJc2IGvjpP/KNCBOttWbb7op
fjQ0K+H82yfy7AC6VFColyxq8XQTtCVgG0gUirPxLLqBiapU3Hdjd0swKA5BWfxQxXBTT9156crs
Wk2k1MJjdHMD+uamZND/JcMfEpTdoi0jopq4kmum1Fjjc7vGsPdgiCmEC+nVVG1YJyYmB/380a9D
64u+XY8SSS8BnsIn5rs/MRx6pVNUB8wdvEl5WntmHH+pxQLteMZTkUiBvGbfIFxcE504x8Uk5Wbp
OIbHtedg/5iV4bs9KU8Nna4VvEM0WvU9a9494xd4TfJZcz4rNW/crZiItkzjQ2tqtzNdY2X7xhjx
3RnzjE7hdj/P5d00RmPv3IN2vZK+EnUt1hwSF6l5M/LOVRPybt/kWDCNKEn0aFiyIK66yh1MMFJz
7XziE9uzsMzaM5LumzJbIkQPEZrdylWaj4NrZmRKVQAoSqWH6ibBvR1r4hfnpT0LyZmw1CA7qzlx
m2Oq+fTdr7JyrRrGhNjLBzohan3YYjBLZWAThp3H72gxT1lp3OVTZKbL/bh0L/qI6FifaImtvtqK
aFbWoIX6KBPigZ8jFCQaWOgzN5xtIsEXbfpGPN4VTYzzuT2Vjh6uqu5zanszOqyU5FPUMlw0efne
CcDceWUclCU/y7lzQO3zAsPKF/rBxpKS21JNqwahWgVtURhoV429L21ZCyNuPByOKSK868xUuu62
Zu1n6WV4iV1rttnw8skKNbNHEL61O4H8JOXa95rWpQ9EJHWkA0PmFAmwc137mvEyAd0iPg1VgMoV
8npyNcosMuMMmy3CN217pIiIyHn1VZkTUiMW8i9L+XOxJV8UiuSlQ8d47sdAEAIePumHvbEQrhWq
WW4TurqciA7rvLnyQOIYC/UNHdqOKIgekA+ttMJ5r8SHvJbntPVUe4bgttyO2AiJWkP1YtQfghGl
JiVA+Zf2xozrH+MMckxy7oamfUOX9dxJy0M3968AMV8YWx/Zh+iKYg1ytMOvjaSNBszRrfqiknpv
j15r1eBusheimjvXGOYfoAP9aYNuZKlPPe1uZVeebUcx53BwpIdNEEjRKt9xFt6X6dPSa6fMGW97
x7jUjY19tz+JlH9UTBRVeZfq3ZUBtUvqDEcpVT7VevkjNUkx6YChmfFDv92oXXkz6Ej1ajOwVuMZ
RiVGGb9pF29ojTCzsrP5E4TZyTBz4dJYflNG8W1SiWruwgKHgWs1gjhU4zwtverVRlCbwJ6yIdrk
BWNdi8Iiu7RW8tFZxodqyHzsMlj7JRrIn4cqGcI3D/vBeazV7roVSe8a+vyMSJPsL/UD0M8lt8W7
nbKQEGH4XGMfrdV3WM5fDJkucrXsu49Xiv7B6GXWVmCnVY8dBcYXvQM9AI/5lA7mo5gPTq880Di5
k1Lpcdbbe9u6aTTGrrPz3c5H8smLAW5aeU/+PMY7/Uif66xLBh9yrdyzXUb0HMJEty5q3H4adcLR
o3G+K51z+eHo1X2qMVHSZbiaeZhJ27tQ5aupzgFCkpZ9Mw+Mnug/e/2RxumFqc+XWWgVy1nuxzaK
UYqgaYX3nRQcf6tVj5q0DFZSYbLalN1sQIKe5Me0rQ5lPR0S0jCa4bFBQ2WgqPPlRcUR0gKnVpJX
J9E/dKKWth5AHJREd6fAlFL9lFTkRcFlcRfcJKXShjRnGHmYKO2Gq2Wnt0Nq+KNsvvTpfUU0YG0h
/sgu0xp/c6zknA126+XmwZDb13a1ojRZ3rC7XrIezy713qtO3AZ0ac/Q1Jsmsw/mQmRisg2RyRpT
OHvVRwBlD/MJuE/SzU8DuVv0OtFWCAPrYfbOZZ5wx8kvYK9SlzBP0rRIvVOEzx7mla191VXrjaDC
g6rOh1yBsiZDZNMJpOwZRKlM2JMZQodl+/U4Pizjem0MBVtXdjKIO5Kn5KSvNk69Ocrb7ALZoi4i
kUvQS+1rEoPE2BJ2FTujOrEfVCsJpOoDhNxR1WHAkLk521q4JcNpvz1rU+DxUynHV6+VpltLZcaj
yAegYAEZ608VjR6E+jdTvbxZMmGtrfQZp2CJ+ka/0+cWtwBZRfxTUFHY5FVA3bquXeMrphHJ6FUG
ybjHkXptt+KKMIO8kNe1jVTeTBWHbl04r8pSwwnW7hATh3KihEs2+8Va0NqaA/BfnuWoj4pFPI4E
OdzO/XxAfZdLx0S2goYUDNpY6uZvyiec8NBRMNurXqauNw1MMPzewBPjUnsrSWQjGu7enmj1plno
bJpvv+vyEICfu+k1NWi25nls+fPj6TRr2p44E2BFjRhm3/YLjy5z3JjCs5Ie31GFvKMKWvVikBTQ
mFkAC4HF4mabrQD1QpAnnVehI3KMNBid9dSzAMa4cUb5OhRkD8pGgD3ioqMJ1xZx2v+tYl+Ygee3
2+yahhoWYxVmuy2nka8VFBjyTI80fC92b133FwddgbdfROQHe2NFHMlQnfb/j5gYU72/VOWpypQ7
u6EppU3P+6dgUzFIRRo5eOvbjihGeeDY4Rws/Qe0gceh1UJ7mvy4ib1GXaIeRntaNjRr10OsWzdx
SiQv1pdFKvEQY+5IqCLahz6ZA2BIUfecDQkSYHE1O+u5lKQ7Lkk6XVmAD5adoI1moz+hSPZto+Gs
pSOryn6wPB2wvQIEVsrBN9P8sv8WqALv65z85JJSWyTn3XgYJlQ2mnVIs801bcgp8e7C7oiAcNrv
lrN6Oy1C681rSbnXdx9FSBcwJLpFJlAKV4BLqmRAmReoyXQ7p/N5lnuPOYG/JxaoXF1DvfmD3oW6
yG7U4qSIlQupCrTJ9Grqzf05N4sk3/0zdgi/nQaTJZID2JDIKA+4XDLnfii3KKVjBBAjLOYtGoBA
rFw22oKZatJ8eE2rPgSN3tx3rTjQqXYX4XhlnV36HnokKikR/7CWBpZ2Ss90pth1G95D5qOefUeK
A+K2hkTO0U+7Gv3wHI7C8mJ2+HE/BTc2+vDymXTZszPKhzTFxzMafpOV4Ty0xzHdOKcvF0G9xdnw
SqiBX6TZs5zgtpRakFf67aiaV9UBkabrYV1mRwWdOK1vd9SWs6Sp9O0mf2f+p8KImEgHhpRG7AwX
GUrT0IWYJUKMWFSbw7Vx2Nkk1SvXzpe48dOsChSunEqiiNeko5E969vmKcurcIiGEm+1xX2xE0d9
xroBqfLn0ahpVjaejKHaYMwM1yMaS+cs0vmyX8/WWAWwDgJnHIKhYWbWZFGeOcHWGwB2PJvQoTXB
15kjTlUNV53WKzmHR+BB+BuI4pbCZGoOBajsApaX3VoP9mqi6OVzkHNP7a0Iul+IWeSWIY5jOD5K
ruMgOfc1kGi3zGLfalGBGn1AUse9nZXHiWlH3ayntSyiejA8pdSONIxCaMRRPGqQM3ufo4Q/jGTk
kjk/cfrRpwWdUBqoXFv7esbAyoek5Q5wKJS8D+P+OwNf8ouGU2FZTI9qBt3I3ErSFWSAWY4dYrns
3FkuX9pGQbD2bk7VqU7TQ2rjHeBXpdZ6WNiD13RgnbQirZCjljZsaiYHEydHqT2XqRztayEZn+de
EadVwLg0Yi/TsyudlHut3V5t0+IoPJzjAmk4YA8f7sTTYpXBkNg3QM4ehKRGuhZpUMGDZsgvwqZQ
pM00HVNg4vOScUOs7cGs+3PZ6+9t7TzErflc08hxcT199c4aw0dWLgb0CX3uvbHtHpk349Gv1Mnf
1r2iBQHgDrkDfXl6//U9i1QOb5X0zCMA0iuWR+4u5AWbNmLXUxGhFlmIXWzw48R+IfQNC/2sPSfS
T2D5RIDZDOIqRSaUT6sJga9qUMS99FDP23OJddxVIaF5g/NAg+bnZkaSUqPDyJk52TYRaJsl3Iyj
lLdmDPk2XmkfGc72XDdb4jWKQIGRDQGj5ZfckHqoENJZQ4ToVQ5dO+RJalCs/J5lmm57adeIOCAu
GeAdUEBFu2hqI1goHAdS93r5m0ILlykPT77FHCSJxwBDon4pguP5mmkb9hKVmRS3ptcNLG0yBOmU
lWlQfrYQjjf6dB6ofbzkzcK2YmnHThIfPf4lWkKZwmOzulTZSOPKt5MpAdMJfQFLde6ak3JjWUTU
m+rEWtISibVdiFwMEoWFLG7W8taoxHn/TC01ZS/Tyi9YdKNnzNaDYpZf5OVxD270jEqz+qlNUtin
/CVbzxtVQrvrp+Vn1423U8EH0kimIJaDh7NeZDy58zRO0i01IIl1vL0kEDqB6LJXxgux10m81Flo
z3oa8+I5v83au7NOt4DJHvD/fI3OcttpjoGsrh5cayWnJs2jRhYfACjwHNFfoTEUPyY68+CGNT4Z
sURrjN4MJbupihsAimjACzUBnf5Rx8NDawiVXkHyKcytD3uZOLD81qRgwi4u4yzaedKSOMhy8clI
XHgmYXF0dGtQFBbv/MxrQYSURQuQRNMqYgTJbDk5oRecEBgdbDDRX/n/eHUm2d3k8TmjYcYbpSeh
snEiw76RBdKchua6Et42v/YTn7pikuqstmvi3ccrjYy+JXShy5Ofc6JrPpwytHVdfT9JT2shOcdB
FM+9ZNQngoBBwu9anJXOwlRrgOgWuBuKSaxCV9L4crrzNkrMPj4QYbZuFvMXtBVqv5hEIgmcIfzX
73a2fSLrqX2n76I5SbQgj5Q+XcO5qK4C6BWpeauyVxiPjXmnJ2Z3lmMpyEpNOfdkgdIMrf01dtqQ
DIGf6wa7RVj3UkWNMzj6EWEk9wK58nEyZhFW69rD0PGjyzg2T4nxVMUTf/JC+w3BdEBrmGBg6d1m
3Ix9ydvSePTs/S2Va+khwzBCl47SXvCWkewwYbMIUzSqgcXEgdYJxgti2jp/2s+/vZKARUlHX0Lr
aT0Ig69LWajBNvLwOalVavf1UKccAjeTGDqtUpGlWt2rqbbWifygRSGJbZlXpIA1NxwyPRfHAnuq
bUx7AkAgdfTVKik5/vpoAQhUviFbMAI413Rd+yW19VerTrdtE2MXankbRJ68ZdqoHLVeqhi8FvEZ
DWpobqvsmgutyiTfGQj5p1wcrYo6Z0lYS/dVCezHEHIzfWl6z6Jv668Fw82bSqWXz8q8qFMg9anw
5KG8Eos0uTCEprLfbuMqt07quDyAev2oEDZE28pemtgCVuYEm28h6dGTVNg95n2a6u+GQdO1t4uz
xn2cYD7zi7JrWCb191GwIjSrCbGkPRRde7Mr3jydAsvTAGVuyL5/aTlSjbKh64cg/hnnLbpsHSfA
0OTfDIdjeyscooGc6Rb8WH3oPoWyFd7YKeeqpJTI+GW5wdJH9gVyK/58B02bv+pQHdmH3tuZT1dW
WIhAT/ShruyXR5MSJCJoOW41C4uwSjqQZh0hAONDF+NhmsrPpGeFUoopmqYFcoN8krYWEOTIeDqt
vka5/Yr1mXdiHBsSt4Ky5i5e9T5UU7vxREPEe4a5Czss7Jq9K2jG32hzsJEJTkXLWESzY98CJjZu
rAFJmSG0+2bLTd+2xQPaZzacHbi9dggVHN23Gt5lAGlcqUNzykfnJp6oHbR6+UptWDySLB9GErho
RsFFW0v6YSKf2PzNA4GeCw1zntq0s8vaGV9Kx9vUKSb8F5FH+jR9m0qbFY/bR9/km6UsriKZb63G
fjAKkz1D5rYzsbsgzVvu+TyKcMtQB6wwqTnbU3fUfPbxmiskyiXtjVof4Vim0SgQJsbQbjN6+wSp
0KWbPTSYWihXhvDmwvpyYpVabS1Cs18sDjDL933stbW0S81cdg7QjzB/osjxa90MYkunM6txVknY
5118DCEWDhdEmf7mTPPjsKavM6iPcEhWilc99bImfXQSGFFTOmUYzWUKHEMa6GYMH3AiFj/vHxWd
X2/NJgUIAgwbNopQ2bwJZv4a2j5jrdeiVedCMRtBR2K1XraK+c8ySXnYWpQsoArZhYC8FJL90iRm
mCvGcZxZpPfLRF/WW0Ml6HSpuJBVjY9fCFJyQTTfjFLxSMhn45qy5MLaX1zCwbNgWsCRF+rtwhTz
UOXVwyZ9N1AQB4q+OL6h68vJMGSc4Zh/gnLUOwZnU+ILZfV10LCHeXyE5dFf7LR50UWhR/2mvEpa
ObhpDBpO3pKcodr4Wto4Ys2+MW+SfviO0UOKSMxWDqNk3Ys2wacUt7hKMmuXiH6bZ7qrRAFl0VaR
0epoFfbnNQVakNDUy9PBDgsSi2iOBAaSQrhSVMLtqhWhkXXLvbODZQYGc362t0VbWKa4l8Z7Zapa
X7JpAwDqCcBt0BFxStNnfO92fTV6ycawRFoLchQIY6w00GFj+Spvk3ZXV4/WRhYn+WdEz8BYqjVO
S+Cc9FMvfxpWNl40R3DZ6Ss1PPnWhMIW/mILn0llFXZ7SmQywQLC4+kzdUXWjaS3EnV+r2fpWSwD
UWZWsVEqj4uPOe3RkUyiS0X3URUrTCSGBIZqMPTBJe5xMnteGjbPVPTTQZHFA8RlO5QmTEPpUnOM
zTjBN3FKsjhvoJnM93lNIBlJF6RCWsanrXHu2LaMM4N56PeAhrhBAzJ0i9csk+4VVcJTGfBspGUK
N1M3D/Kc3KmGfos573VB5oMqMEWN0muPc9203kyx1G/yRP8qtrzMOkB0y84TuqDVhJHIMjDk26Ut
1feEJNewBOY7by0sXKh9ouUoNpdPYqI3tmIerYjw5Ui+gn0WH/kGeUMbGSXq0hbG2XSzQcEJktix
odpy5CwX5iFIO557J0zpQFpldpgK1DrLwIahGiB/nlPaPV7y1Cxa5j8kWw1qh5rDXdhBkR3RqojX
wpuSZr8TUP4sb9RB69y9S2V2t7bgx502TQJlkdypEU+GM2PgmZ7sZlGCQpJftAGUGqdHVqECjPmi
mCFu+igeUPyX0iKCmW6qZJQfispkKI2NKtKtj9jYEH04LT2CVLxq/awGKa25KQbgsq02ETdll7l9
xwUxEGYld2NPajKNp6LnxDiPDGl6FJ9gF0CL6lvEqWefZVOUbvRR556tM5OKEwVm560qaxEtcELu
ZMW3WYMmGWFouqijnwm/jafYs2qVIKkayREUsjSUpeU13lrLnyXCSPUR2CuzdEC/A/Pr7k1OTe1c
8WyMBbh6pTaJMeHa9HJ755oPCEab7ULjFNi84HQxFoYPtA3MUUEGVp76NpcgF1N/GMz0g6hsAn0K
RMEOwDSoMR9TLuyo65crWw+5rNVx1BwqVnNCP7tI2lGryCsDxuTP+aB7Q0aAkbw1Z8mmPWk1zP9W
NSWQVBEH01peWyOnM5xw72y5YE6QMIxChcbw4U2R8y7AcY323/nalJIttmh5n7rvyVRuod3sc65E
OmrqrHuwkukcTWe1pUYbyLorgUkxeWlI8fip5OKN6XSxfxiyp9bqt3ZUkpAZIod00XxfnSvJFiV9
Z0UL0NjfKfk0XpJjMdjpKYvXy5BRui5J5qDJyALRygCkJeNFYOAjuf0090AtNb1EVDfmxcXsCdEO
qrbYs+jkPgA27yqrFjTUPX5aUCuodXZ09PSh7/ScRh1VQlqJ+6XNv9e49F1p7RQ62VoEq3DxrU2b
TyjymPSaAME1+u3WzA8kjeowna5x1Di7IaHcXrL1W4yMARpItXl1Z+nePGXoWleIdNhMHbhLoVQc
iGJmhcHbE6wrEWV5JzOjjIlK0pOTZRR7RmYpQv5wAig42ahpDBuytc6jOQUWOx9R8rtIb8hQdnSy
nxMUEwNLv8Zb/pBY2q1jYbseB9EHOKiPRmc9pilN57lY4GM4sDfaxnIznXvBXno8ZzreplKGtqfC
qlwwQ214dVw5+cyLTQ5yxPie0zyzjZqBakeL3Nk0JDqiIvMX5IXOMZNm67mT5xcVn3mg5QqxJ3Ux
hMmMjwur7hbidHubIFEd1o1F3S4632FN9IqB5XLClxCPSenRH7s63XQeyf12F7snSDGVAxO/Gjcg
GmwrvrFt5nSDNA0+BkmJczzHylK1NtBy2wXXAE9nE+RKaEXnC9N+7Ai0840JNFSRilt4P/OhS5qU
My+cu6xfzgMUH0Uhdry3mCEyULgoaZg71XDRF3BpSkuvn3Cx0h/ID9Mq2d/NIw49jACHiI/67Ukd
cHZkgiOG3PNfGDieJK1IIotmQbfMi8+IhffPTiWf7N2MfYAtS++La7pIeugQxtXblXlaQF/Q6Wei
QT9pCMt8Qb1ssMEL2UB9lMhBLxFPZTDJiSBzYDkeiB1uHXb0BVWyTaRvJiGS3ZocYzIkTmqc5GTG
7BXc53ufK/ZTC7YNp2e3nWr9DO0L/kENy5sGnR8jeLWnlZC0+Vhb2QEA/TFfugQWPrZAWzi0KgQl
HyG8b4ay3JVG8kg3EkHRUBpuFatpYJm1m84ohfpNq11KuOts1PdOAhq6sOT8oqrtIR66jbGkVpDX
5Ym9OobghoOSeGiXwPIxnBubeaogyoBk0PdCihHpp/l3dIdY4pH92pL6o5ld9vLa4fxFxc6hyxk4
9Cx48NTGoE0BO22hvZrp89Vwmidn0C7AiqYbo2s81J3aNwOGJO6qMNnPvQ0ATVfeyFde2yt5NcvD
5EiPuBViOkeMU/VwMUbXScjLlMviYOT1xTQHhJ8rbPN3Cy9mrm43drrxksDwliXaolJtL7qCihax
dNjVG1SHljjWRMq9Kl8+JqRGk66QwmxwsqtA3jgFEiCNRdFh/uXLTpYF9frQT1MbAH/8RNR/l29O
RGVulK8wHJbQGFVEMgouZc4yb7gSiEZoeyaulii8XgK0UicPGhIqt9I74ZokjmCKrnyE6YzwJ3gc
FOv4EG0wa9b6TXUodpQJqdkEjDBWqvpUZljtjJnH1E192yaS4zlJgYaKqr1qrBI0Y1nj5KW9AA37
zurPRbIcKxknSjJSZhWTEw6TLruOnX/q44AZc1Vvcbg8jlsPnkOSF6CrFnosOmtuBuvC1WwQinoL
RNI5y7UGN1YqbG9ENuDptn2z5N3thIXLkxPj2AGVbPKOqLqaqU6KWSzatOyzI9+JqCbJs3g3WT7p
MDUqMiItgwqrO33UOjRNJJ4jtfAsYgdAkDX0DKDi+PtQOq8Jhitftab7PINmhdb6K7HbMnBSffCF
WI90T27GbUD0yzXZTcfBGutgU9YXclyDXtEmSjqD1CZzPpsGfhYZiM1ml3fYNHFjsPh0M63fykwx
g7dWqMhItRB2HM2SW6zq/UbVebmp8rTNaUTfIfbJPV44HzdfmGSmI6FW5klZV3rmgaNNXTD1ElqG
RLsnl8+1DNrRlIDaIW5wbAnc/QFcngNyvjww+/rnrDqnxu4+hyV/ndCxK7uyhdWrjkkIhACCGGBN
+gMawEMqJXPY189t1jO9HOdjW+vHzWE2NjfrVZID22BMryOVomYmG8jevaJTJymeKVV2sOr2cd1k
phOONbv9Qgj2ylLPaIOzf1nQwCH/S1slcAMiKJqCOa9th+Wy1iFKC3iyfUwrMdXelyqffL1Nnssp
PZdCNS5zVXxZWZ345RrjH2mSJ01kqlfYwGdBsnxTuy+Ul/WJxfMwzN2hzeeHoYWgvKZxHdAVBdqq
50FlIRniUOiXrM+ugsgsKBl0tQWBCX3hPJHoeweBClFez4ZcOD3ZhGLiva4mwkXkJ2F/X2pLPiWK
LAcG01DT+jkCVqDxYTCP3tKjLAgiystxPWjKdkb2fKvhkh97Ex2WTcVnNeA/qi6x95++T0sT1gmO
CW+G8k4L1XIXY2voKBMKxHbEpA3HYPJWSembTBlYpq1+MXXF3N9rM1w7EebqB/3BlbwYWXNF2Svn
NXdeW9C17EFrz7P2b1PNmx8jkMNZt+uvAdWlzlvB+TQyM8wrsbMArs1Gr2bHc5X4/7F3JsuNI1kW
/ZfeowyTO4At51GUKGqKDSwkhTDPM76+DxBZGZFZZWVW1tteBEMYRFEUCHd/795zEV0FhviiYXov
yQZeoPVTFmjMQyPaUwQBu5AvRR+cwQNSAtL4USMoiIVV+SafGIo8VC6mGkbP3I9xPLCjHXFADGYW
0gWq5ctIjdegt8TSBC1h0JwqpP7peFxSVSPo9+QP1H8JbodbuDEKFh4K2XtxhcYwjBapA2gSDSDL
1YtGKc7w7OfQCy6iIpeBAVHP3noFZZDq5Y+KDPxFMdIMxa56zAxl6ZRMQpl5UAHwso2Kj4Y7Ugvu
P9uKgCxAnsQl4cQT47pUB0YD1l5w2i1HMENkxmmorGfVBuRFU0HTA4NIy0456prmrFOTz78yYGIx
4wYmT6vQpR2oMISHQS3uAMT1G/RT7aKz6a37zvzThtb6SErZr4C1sUpgHunVH8IOUUOCUB+ZFtSu
fjZrj46OA3RL0RgGdYZEw8kb1lqI+bCWrBMyon0JRMi3CmdpufxIrtS1qhTRIky111QOG6UYrm0a
MGAreUa3YaLD8WcJ4LSjEkTeQYthm4Y9alMsLaDVIIAZZf3CmihfNBTzwwRRHHQ9tCWs+nOP8mzv
rAFtf4ePStktbI/D0DCCewXA9ai8xrWKdKLgt41CA+0u+rHADdG+Zjb0xwBRguasRgXnp62473Td
CbFknbvJKxV8EVMLLfhIFGHCxLCu1ChOrDsodcJwjrr0hdvVDi3YFxPNgmmhvKtgJGRdve5b/uyq
Tw84XReVkkIPNuhtjyfDQ0Tl4HVcWoQV83nZ9n3vrxob+rgIvIg6OEq+zgA0oKE65NLCE8GKyQgK
iXGeO5k1xNs2DpYsEqg6ht6UoBtD7OKmgHYJszTVJoocO5VkTSaapB9b3/wKAZUVFq+1RBgqgUbS
QluN+E2WASBrRKo9FBGmzQauaABW6IMyqL8mCiKvaqMFPoqVHPHbJ/2TWisfIU2XRSQq3uMm3oGF
R75NHMGqYClYD+kD1aF6peYjowOaZ+8Tgh8r29pU1r4XvFWCqs8w8tFlsbjtwQOw4Lfvq1iz1lZW
DAsnVJ4FessEpjFN00rQIRgumTSe8UIxFXsYgAAyBVQnP2UmCbP21k1tfGGkfG1CZwV7kFujTZ0Q
8hhVKw2OHAhW5lwGCdrS2rWdzS0zb056jv0rcSOkxWH6aQ4IEtHq3MzKO+ruqqsMoEZRkiOacFCh
RxRPJLVeqg/KwkdYbvjmQ2sO2sqKhu+yjZ4QGC31NlrnZXFObatZiXp81SOUdr2H3l3a331Q4Zg9
tb3byIVBgQ8G6DmK+0/oc0r8IhPnm+Ijt8P7j67uc4jpeVIkekHH5KNIRz8XcgmRR/JitZQbWTf1
LAbGZFk4791YbIbEsFcwKOUirTt6UF85EtO1mrtvQ0fTwUeX3YRXvczoB2maue7s4lggU/XGGEdw
pN7ZCECwLIULw8i2rqKd4AoT1CjtE0tC0JKF9hJ12Wveqq+daoOdrd9FLh5sUMm5ZI4xTDtzVrYj
NGFPIOKhv350C1RnOuycbAKF2BN6lI8xo60Kg0M1yk9banuniB5cZKl+HvT0NHgNaugfB1xsLWbM
oCR1wAxoaquU6z2mADaVu7pAt1Fip+wbWuqIP7wlzCUGPdaEMM1e6DbdfHU4ilCwBFCMHctUZpS+
f1UVpuEYEhCwyHu7HQmhoC0ITPTcmOneNb0Pw0anA0ivwZnQ+NEtqWBHDfS+ksB4t4ZicsZ5zx15
tIvKHO4IgHoh5TVcVoIaz+Doe1OHPlFpBlFX93IS2EQtv1SR6KztC/0R3vWqarWFLyWJOEbwUirF
qzViX9ozIL4nemMuBw8tuwuHGCvlG9E/w9IxaHQoI1EcqZMskzJ4TjtxLLp2pAFh4ZSoTsPApMGP
D6SI6AsxDrtYqHuXX9MPLBYEBosSFsJaXr+VcsCbmX8HE2M5KPwDddxXQ3OfVsZeL7rvKally6oa
YZEELDiPbo1mlP4rSpbW/QZrg7yD6pipdKipIul2gARd+YjsgLl9iIpKyvxdexNMivPSu2ax/up5
zPgildV8V4h9aw23WiVsVsT6CrALxcVYM1F5nXzH2wdxdk3GiGzmfO2oNxOVIb2vM1EerKrdrdTy
D8WsriZijp4Cud89UJl9yaDRY7kgPKL/rg3FxRT2qbT1J5l2F78O3ykQFcRjC8N6BIkHcbXdkqvE
9VhdxzCs+HVbZwH0a5loPjPQ9ku67d6zIATE7oQTLvXHATm2QpQDihImkal8pW16hwbzwQq6E1Eo
QGiglVZ2yEIapx7F+GdZyO9t06Cs9eizOoxKWkJnwiUn8sxnxljMB0O8CXS3WDrsmB49I2L14Gdy
pw+7KZ3Ai9dB7REGF/wYFfNbGWCnD76aVLtrNaNaBCGX9CDGNyUKtw1gwyxhwKQ9fVeIGtl4uA+w
ty2qjj5m1YNXw4Y7/8pdF65GVvuAZvckdccLK1aekkDfZe2XYg5n1as3SYpVXT0PLpO5sQmQ/2dY
F4I8fkzGjT5a3wOWJfylParmgYmfF7pwlmvMNbgYNbskHOhQkO6xIArj3S/zjV74kH1yRI997eyM
3McYKClUeaxmmDLwtMY3BLXIlrlv2DpX7LQkG2oGQXQJ1ENcdLWm/kUrizqAGh4yRqNFnnIRIRX5
5lI8XFD++Y75j/qqXX+qtX90A+3O7p+tWGXVktNPH1pznzbi6liMEFlCnjmWI5pufXZt461mACe2
v4nQW1tlQ8XMH38YNRi5xhwPVZC8DD6RKKZGr2GkR21RVB59j8sxZqTMy3WY0Li1Dapf2UD+jNK/
0xkBLoeqsqNUwGqEdYfpOTeihvZdP7Wp8ovjaLdBz9+DMuLTSpEDqM2Xa4aXxDbfavpAGCtXVdpg
EcG4w01InP3Guze8xwpzuVsSnV6nJQNlo7j4blJoAdHrEBY5Bc52HWtKu84bYuSlXlwTvTjVnsYV
ySQLpXqIWNIkUhWsHmG0LL5tGX+5hD7oCfWiQpz1IMDfMcIa4Pe7NL3fr6qKvK24Cb/MoEPk8NwV
0WeOKDcxw8fGGT9oy206NadqI3tWsfVnzmhCaPDGSVVWzCPSc9Rb68zAwKTvFO0VVsre1sZtToak
Xcu9CdleG30kmypEyYgidgRXRimzFycpz17vUK6U9QK1GGtCq0BSpDNzDetLaDdIgfHULayeT5Kh
WogRo20rS4nbjX59atN5D15c33pirfRg8LRAvxHiWP4tRZjv1qupRySkebD88db6xnPtjQQwPHVo
opHfn207uSYlc0r4eD/qtn/Gz4J/SsFElfXWQwfUwB6BE3on/CJyOT2LJ5aEbR1t0X9rLDIPCJOi
NyT0i1rW6yKzogVIrXoxsopDMZuli7xCqQfhv1uazMvSID6iocXtilfd/nTo2O57J+faoUUeVPUy
l52/qgeaF01sni3DjpeZV0WbzgS1o3HbEbDlNLzEgWnkfNzGJ1JFv5OLsZYOf3H6eVzfsssXrGjv
wChb2MFcppbAT8YM8ZDBaxaZuhIUgZapVX02VUTj1W92ftU/2+V0z0Guuaj9+Am++N6M6umTistF
KtFJ8fu14RWnpPY3hkM5UCtzhrjQ4hpMw0/bTG+g6Vc13eGycJwliw7eyspn3jg+V9WbExKVlzU3
qlAvuZGjEcuyb2YSMuUbwrUSiXs8Za+pdyFn7gdlm1CvPiqr/56m1olJ1KkyTKrKqLPhf52M1r2L
igiCs3SfBHj4VdnETNcZ3x1LLl0mnIvIHi8Upg8WhYdF1saPTIcBl7so7lmdL9p0dPmEvsbk2jD0
U1TJlfsu898s4Woro1BuTcM70rtEefbCzda4lw3pIwxxugN8um1ddtuewQmNxUMBOWVZ9wNv8Eiq
Vlj1T+CFT2ThaBtLr559iUhA0E/iXSZEu2M5qg2VTvU62Mux/ZxeXp97T0PT/9Bygxtg3twF08St
aZh6oCsqoXNRVK3yTVl8Q4WUHU2dQaissbeoKp9fCvOo20dlbyf7DGzXEvGAuyGtHIIA9gZvcikp
cXuXqGjHoFW5B9JOCEmh5dlKIz16sQVtsbepp8j+ybPRvttgsaaSrb1Rm5BEAqA6fYODoknQdUis
IX501xqmBB229FWbz3fZoAfpL7rSm8uMvFppXz0cfUDi/GvVZu+tRflUVlQLWtZVND5XxbRKc0yx
CPiwLpS3CN8ymQh000y//K6U0X1JuT+UzQNqWuGG/QaBhLNWD+iN/H1ftazuyUVaqhHvsFGMZB85
HaR7pYKlZ9r90keJtWb6AL0uWXed+963GNaoHgEj0fN4odXquLboIdowXKcCtMPHhteeM3tU8+4Y
8uY6rQ021HdPToTBdIxkhuhQPeXkYC/cVEk3+B2nehhDRR5eUTBdoD4gd8AItWjUTkJwE+1SM60H
g1CahSH7k+6cEAGqoMPdY6szP1SHftjQBqVIQJkE8wBCGCv+EmlDHdeQMNrEqwToNC3C7WVhGRtf
M/UtxOeT5FCPWoeJTv3lG9Zl+jdq3P1Hh1aDl6np1h5YHbKMSCfNSKmfCMSI0O3ZV8aVM2sSVqg2
rbkKNaLey28x4c6M2zlc+ARAQE3IN6z0RepNExsdu4VB8rMzTvTvVaIPG9RaqIl17vFFTs5wONzR
/Tl0lfpqskqDq3dCMas20edA3saiyf1kVScT2ZGVN2ulVUQvvU+0ftHp/BVEb/hryWBAbPdH4mJY
0b132zU/vUQ/sKT6kJTM4zy8EVFkLwIfgYwnXvP+mCn01DONfCgCyEK/3ehu/DD9WHTa71nN0i2p
L5jMUEdVHWlt/H06Oh+isJeVtu1G0tVGoMarbDA/vJRKVR6/ZwSPt6iYzZKpmh6rr7VnHqdZc6l/
KaP/ZAXFh+PRUQvp+6IXnV5jqeg/gjwCW6g/5BSwd3X4ZJn0Wakw7QLR0r5rQcOr6K90I8IhF9QX
heo6voRmYbruuCSBtvTUp5AKrJcPNz+sPvSi2RJ4sYozIjFCDddg4WM8LeqajqF+GnvjvkBxV2nZ
Ox/hpR/He6dTz7RPL57lHZQqhyo0zbJK9PJNP557KkqZuQzz9sFNWIb5XA7QxVlV2+3K0EusV3Zx
l3vZV5d14A/TRYfknkQMSmxWvBm1tEVANXzDYPFOJ3JNns0zs6ONMpqPDgWBsqZ8kDO0JhruqeZ1
+r8Ehs6ne1dl1A1HF6U2KewZIJWFNQ44K43qtcudBblncOI1hegFejCOsLZZZVYLDyvgUjUDLiM7
WdG1uqZW0qPGL1cJJWHNu5t+h7I8C5X1bla+Vha6oCFuLrXVPps2tyIR0DjKgw9mnphtYxOvXBkz
VUm6BdOOhiKsuLJCeS8SedUzBj+mdirrX/IfFRj3nn9RE/sQMv+Aooy5SBM7yw6Rz6ncSUvHIPkR
ten0PjtNLxdxgxsbetTJ9fUrjCUCDfQbip0nA8uqopV3TVFe4r5nIeGGD9Nv1EoIjJ1/bP3xo9HH
rSuewjQ/0f55r0L5iOp/nyXKuW0fTEBSra0QnPdRqOWlVszXyqbbLgrzPvPtnQ2Qp6LQv6gGGxmT
gwa7cd9MJ56mEnjMXRnx+qKr5JZJ7aP9FlYQ9RqwPBI9Hur8BYhj5hWIXiqjXhWSNRExMym0PnkO
1HxDbAiYwO+WhasAUpCgJ2hP17SvpC99SUAgqKHRkveahhs8rPZidA4trO6O5YTLNEqqILGCYZ/X
Mco9+j5Wf0dfXcMHF1VUMn2tvHX0lGqK97Wf3XsyYPQMGGGnpXpg+NWaZFJ0svgqfeZNSaGctB5d
StZSM0ekcEn4VxW6xRxfPaU2HdaIdebKDfT7vNZIwA5fWiJypCLwSQYqsUeIkOhssW5PzsJmAuCg
h2fYDoGupfkrd7R9H13HqqPPHb51qHdM/tRtYVLhEfjLHmzkkYiFbrpLWL245C2SbcvuC3TFHYqH
vkMmIp/DggAMJuxxwDXS6TH3fwOCHh3lRU67c2OjcMQB/oXr6l1N6TsXZZmshvcAUcnSC9oPEHFM
LcWTE1PCcrOt7tbA4R0fRrlevCSULRtB/ndsoWUPqc9ulAZrPH126l2CMea51zSNsiUFaa2iyggO
kJRV/UbqeHHMh4OZpnirsC2kOvPqIPYBE6u41w3jR8gC3eU+vab4PS4dNF9N5OExIbNTMcWyIcR1
0eUV04IArY6BvaDDFZEa6cPYRtPtJEfSMlIi0RgZslJZht4hMZAkGU1M70mWW6IzlcQ7BBl3GqAa
CB3pfFrGuxv5FOoNMlPqyFiG0yLAN+j+wmXcsOh6yhxt9z8TjeQPLspfqB8f2f9TW2agy0xt0ef3
6SfcZgUU5q/UlvL7GMR/YbZw/k9mi2KY/yDpSWosj5nfCSBq/6S2KJbxD+Am0KyIOnAkUJc/qS3i
HwgrbSbnWPnAt4AK/pPaohjGPyyhCkOdkCsaIn39v8G2gM//C00FmIhN/J/E7a/x5cRu+Ssnymzs
rIt1Si6j3ds000tlB4JR3XRlRsKMJrnHEXKJrCnBlubppxrb/aUNIlj60wG3lZhlYpu7OJ8youp6
8kHQS810pDHMUnQLJY2uVDWezE5JDvPRmbo6H00hxyxnMty86TaQofNAfDl51kNOFyxn9bp9sP1O
LKTm1bts2jcfyG2/WiS9WeybRnfxyCCPQkQ5fgpubFAmuhQvg7QOv32pJd60t6zsQ+JTV9wJ5jXc
YbNmnWoVLg1aG4vaCX+05BN9Y/GN0rGmnm4viC9iIaL0gL9A6L4Z6gj2MwizRzEGJqHPCrJKvUds
GFXKLhd+fCdHp1rbJLw8DiqR91HmR98yncy9/l4JbPmhBuO951Q/v/BD9pCifh/lpTUfoi4F5XjG
S9cIy2GaARCbiYk59466atvDTEzsZkKrbeQ/9/1kKk7nzkf/PHfe37dWt/3tUv83PB75b64frkHU
87qEq2eaf7t+xpjbuTCzGnGnisbVd6OD0w/FcX7wWgIDRGlQZZ63bdX6/cjf9v36vqbsKHkUGDfy
4kn38UbVST6cMpE1T+jp9EWbaOWRwNPmqce+TSlPTw/z0bZSTXobebyfj/q+cfQ8xti8Oai2ptwr
DbONwW5OWkNcUlDQj6YYfjcMLRDj6ZjHCI1zyrj83Mrzx6ghlyyy2/XgA6ofR/2JfDf/vRl8lfik
qL7XrTQ7DblVrWZ4bEVtD+WM9ubn/QT2TYp9PUWv/ec3Xvw1tQqRrK6S2AcKVOMDbAp1wqb+BjOM
5UC9KSKA3LDqcG+npX+eQ7zmhwSExrZMScFhItHyGftBh471vuXltwRt1caze+OIobo/udEu91U+
XVO6rsLMFLsWqnbS49gmq48VcFmfHD77O8tqFRJ6YuduRLO61VupPyXZxAvvtWw9egilUilyrMeK
9zgT/Ql6LWPM4V6RNKsZa/8z1Kj3gfYMo6mvYYEXhDZWWOPkP4H5SLBTSJOM1RNlmjTdCA856PM6
JSB4MJrHeT/1rtf//J7qOi7Hv94P4WBZhmNAxQKsCm3WmI7/9rZ6ghWDEQJoIsbO/Y7MrnlHQGot
x1qad/bQlqSVokFU1LJ7qXtx1xlF/JmU2VvRye7JpAC8GZHOYdYV1X06pbDPZxjG0oPd8wGks10C
xR4vMh3Ug+7r2QYPXPscqvKx9GT8iaL/0Yuz/jnUs3RD5Ih+cNy6vyijSulsrPoPJEzzcyIvI/Yd
zh+xS5myz/T6o0nBhIBNdy665ymrXtOHx0YLQBRltfYy9vT7qkyN3sckvetoLmLvp9ycdS1LSFz0
UDrK/KtXgoem1prvncG0cyxL/8UPsDM3NuxOX5oYlmVVXbBQ5Fsp44TQmBiJS+FVe99J4EJ1eBn8
VLEvFHgkAwsTXMXJzE3SaO3NNUS1j8mfXc6b4DDyi9bbZ8vxu9u8y1Jo0EM4vhpu1t5KAhsWJmCo
43ywoapJlbU1kbrZB6OAQ4X1Mr3nNxBUpVJ3WU9ujjWoSmSNYXOHVCe9n08BH82tejrF1gb/t1OG
iYLuNshaWq3rjxo1RBvGRanScOnG3zagtlhMzp5msC5H5o0qdvXHiPVg5J9NN+lJM/fPpTT4ojZO
qOuGkILViYnsz0P/1TlZNvXslWGkZTNhKwNQMrnVaLe06/UNqgsiZytLuzWGS3U3oDEyHzWRxmJL
rI7z1vxQpD/aUsSP5nQ67DCSId36PB+anxo6bMuaA4k1KZrWW0ctEuUM6Fmro/9tN8iwMAm9YSK7
+W6hXQsWkOcARRZtndh6o7xOS8PvirtBz6wH7ihv1fQ8pQVOEXYceYkY756jpIaXy35aNsqm041m
C3hnePFDlQb6NiM/Ilz03tYQJV906bZiWjV/8R8Oifnk//zt/3oORCmEsJaVrH7/Mf963r++lL+d
83/8dn5bW9vCESLywnUGliGedsUxY8Mlrfw9f0nnvmxxcblhaHz00amdkuKGKSlOi1T156lmrv5x
alLEv06dAzR+PasSIkWeTwVu597Pp3qISv581l+n/noB86nzC1DcUf/z1PkFMMSJDSgNuAVlrD3Y
uKsBv4pnXYvIRyqqYTFOm3Zb9rtALQkOtjrxjKaa6mrR6tv5qJ5DcBoTOR7no+hbr1HXVvfzwbjd
1l0SPFdemJ07x7gLIEyAZmuAy1TBoXR95RIJs7xZUkGppmYlDOy4uikoTra+ScrxfLQLQ+/c+2S0
FFV5m3eVLlphU3mcT49a6ve+qtan+ZgmMftYnY6MdXqyxi2sPWV2FNHTj6LNpN6PBG7PB2MDI5YZ
R8WOQEctHtqXNk6sswVAfDFvDri8twjCWVRPRym7xljIM+04bwYoYi2oB4+BatoPI3gtd1DaF7xk
YIcIfMetzzc1nvDWRqy1u/ko5dcPzQ2qS5e23TM/l542PBNRIDrD2b21ZVbtFVF7DxkZGujX/OrT
xfIU87cOIuy2tHWDe7BP4UEE/JYGMWcsGLP3Me2rT5raB4rW2ivzqGjtN3V7cty0OJP+oK4Kr7ff
hKJs2mEoPw2B9dmTSngDNVNt3XqsN3EuTqZogzultg0wCNF4HS2zxxKpipcm5Y3Wak3D/Zlsla4c
eN+jpzYx3a86GR+KODS/JRqWoNKxkicSmQGwM4O8r+3M347cl09U1dKDnuXjTk4/BURJtPAcSiWs
cOJzqTXBAQxcvFOxDxJ1U7Qrr2Q8dafiWUei4yeVI6Q1GdaUSKCqUKP4ez7ii4WH3z2WpSLXzrTw
1rXgMvOWk6asLsRvynhI7+c980MD/IB7x5Cufx2YT6XtCMyhKWzvSVIIe3LHYo3Nxn6Yd2XK8ILR
ML0blcx/0gVNBhMnwnHehHd5Pyb0QfSQFlIgzBPYZwq2RnIzp11myV/bgoY87XGGuKeUALZ+Pj3J
mmYzGF2yVjKiPAvRY6t2ZXZ1D0GErSufUqpYf6h0xAdlMW/OBzo8I9QOHLmb9zUxVf7KopZzhp50
sxKL6Ow+O2HsqH+LHsSAvfPVTE6ifKgaHoktNlBF0z401WfeqBkUmzQmPjOiEzBt6lO6yPzQekw4
daf0mz3kf9z2gimCmtfA9spyeCzH/mC1yfjKzBWbSYP336Cn9Oo43adTi+zgOyN/kDj/48EyicFy
qEqHrhaBLdJ07YhCowKsGRR3E2hh3kKtUD5Q0vq5K4ZOsGs8J/vjxa0924jvcslCb9XWKk6sqkfA
wQ8KpwdkzUyPqHRudDkaSzX30vFZtrjV4dZcXVbEPx8qrxk3AeuCla8MwCyKUqCErWJ7NyZUF+cT
NTL2nCAj9mX6NhSIwwnQ3dWG0GO7B99UlWtJeMsFhgq1absfXg3Eo2uEb/Z23uyYYQibRC6r7kbC
3Wz3aA1AO0IGZUKOBiw3JI8qx/nI37fnnd7E/cukf9dh/4OQjbUC8JW6DjoFEzwmXMqHvvnBm7B0
AMh+DUZy0ahWvNVTc4+xJ3uYIpa3v769CjN13XrVcAutCZscDcaHYoAYMMm6dcbst2/v1TR76Gul
QVJWDQdRVs4uGZNTgyVzG3jwrBSFae+A8Wo3OHZ2ZwDgX2Nara8OhRFIAF740ktgeiac83efrrpS
UpVbkD7UFfRHF7IO4K6gCxIFtxXCQV/JOimWVASrxxAqPWpmI7q0pqltKaLLrZMGzwmmYDQF+fAt
U5O1WaPCoW1e7p0WL/qcIPlv9s/nA4H/eb7MGH7m54Fr8Pfn+fn8ts8Pz5GoFGDup2YUL5YbMxRE
5uLQkZzG0r6lVikWsRJN7poRHlBrFBcPKfxWU5j0mrmmQo5H2pbLLL0n/q4FANioT4GCpSpQSvv7
6FnHMEMJbcSGPNaNA2o+pdJSIUV5SanmbJRE93n72Qwb2o+xqQwnWqP5iymbtdp7zqPru8m1adpj
mMjsxUNHS40nORQmBoc0tMWzZWMxLu2BEAy7Ec/CT4xVlZfdbt6UEROUrMzH07zpJjXJQfn4ILs4
esZxPu9t2q65V2V9jacnNFtVPc7Pz7r2VAyp/hDbYIz8EDRLW5fupYiAk/7MOM/qlWEm1tuvM9TW
cy94MH87gxGlv3X6cMsF/lNo/SNhdSbDwNjLB+TZ2pEFBPPT6UCKkk03hvq17+MaVhgTMN4Chl5t
2MwnjMhaV609FidjDP2H+Sm1ijgaSQzTeh4STA0A4pijrvg1JDSaPdD80yclqzM5GtP0XqkhjUZk
oO+a0E7u55Pn82rNfJrP+LlrOvjrOX8dSJ1xOJT/PPfX/mBsH/XxW5TW6fswyJWleMqPZjAfM0N6
r3bGYFqk6nCnBaa7RyM0bhM8mYRWRxGF50pu0SrZ6leg0Sjq5qw203bPRV+KR5JzwmVjAWGcN7Fg
1nsl8LDTgeh4nPchCIZc/RiPSY/7RSH7zwVTNViJeJu/Uigf/fFVCAC+mbRlVOSiU4U+KHR765BN
WzGqj1PdCGZTdjhQ45t2zkfmB3ss0Wb/Nd421grt5JrZnryqZo//Ev/3lLA37ydD0dv+DAPyppsD
vSSsdpVOMlNbGhjMGJt69uUZ1kGzdh7aKStA91S03F1p75Kmr68Zsu1r+zofmh+qnL+eRKfArdxS
dn1UA5XpLXnyTIyxhW9ATQTIuApQCBzmzRHhXGJ36jNroi2e5YlOUCIcDowCf4uwurWWlXF7kC2Q
X9w+G1Pkz3Vo/vCpPN2pFsnqREX98RWG/2AnrPLeLyxBC74SN6S/5R6m2CPcyETdknnE1ZYoxp3T
mvYlYqLmC1D/9EhD56J05P11Q8kvq3Qb0UfJyphWym2q+0Rq6gZkbDZ/rZ4B5y2hKSnneVfuV7uf
F0hJQfi+rQjmntfLP5fGaZCvqcfGR0mnKS/i8loXFiOcEp6iUTdeiGwFlWTrMfXQ3Hhx6giWQRlb
ez0i/c3ANwiRkZeqpdgnS7Ot8bFN22oz8RS6okZtrjIK13mxma9+ZEb5ufahuv36kOGFZpHgWcRh
qyO47vl6bg0doKvjGnhVSDnFLKnjwGYzsorfN+ej2pTOoBOBWbSyO0RT5ltT0TCss8pZB9PmvA+2
ByPur+155/wgGKCPtrpFMZ25i7rX9XMcqozk4DzXmQg+higODraqppQ8aMBvxhTDu8k6/ThqY7qJ
TOjH8KujjPQVUs6rIO7X+VAkML0QWIx6Wl7ElKOQ+En/3cIpmfNJ/9RDtKCx19W3whMwY10tPXh1
i2m5rCp4Er53qAfqOHMiSVQFu0FoAFUHMt19xABeg7OR1NaihxWbTSNiqSv2jWCHdKEAi0Y6V8gt
VtlQ3TZgiIP+vobhsk67Era41jIVN4XSnSn3TLNykOPLorkPKT9fa08/t3E3vBZxIbayhSqAeWZ4
dfPkK2STBOtkWEWGoa2DP7MUvemrvC1rNOyTvnfapALcZUw3h5opLzsBRk7NUlQ8SKBxmnILiE5m
UXP/mL9MlMHaYRw95NOBedf88CvkMVCzB4G3mFKkVZCLqFTKAxYOxrnSilB96ObBqMzuIij9MQXR
1Q+bBqpWh59x5qRLK8Gu5psTtcju+o2TG8oTvcjn+YzpufhwP2vE1C9LUdo3sIWTTh87XkzCaVK5
yjdqd8oSHZJ7l3fdcCj0fNwIRbvvFFZDEeHmCyVUxeP8oI7BOvZYLMxbEvUodiyVYctKxWMtqWJR
rUGwFV6hXdmfNQIBL7Tzj1Frh4XNu30DQSPXZpBYJwhg8qA2vJ2QboYHRY1o/Be0K4huOpNZIk+V
HxZwyhAVmbA/TsUUv0YRdRKbdE9FCccTIv2nM0UlhUNib2krj+v5LACzHzjW3hqt1MCItZ2/dkt8
4H/f9gXwg37gM762lEZbztuiTq9U88Rl0PJmz7wDztEcBIeFZ+mMWEDmTT8ReyfuvcfSiOUD8XcX
HRTAy9++yQ8Cd1mRBfjrm4Cue49JJMWvbwrrEntdU+7qArcVinECOvV0CuNp6HX3gTzOu4KUesHP
o/O2T+TGrg/Ns8zALDoCz0VL6ATxQjwAuqKFFJTBkfoJmffhmF9GqgHzwYSAqGvvYSIWzhBsgQt3
wBAgejN/HElC2AwQbra1Ltq3Fpnon7st2bv/5mwx7U4KJPMh8/4d76B5h/mhQksO2NqkkWBRfyvH
U4TZcz46WMI3FtqpQK6/lSzfNoS7lbCtgRSYUXUb8XGe6TAHS56weCNtNl+2jF4nq+u9J/pC24ja
xxv5Atk29lKoGKGLCbKmLjjNGw0P5mVvkdM8TzZ7EaP6ZBg5zpt1JLb/S9t5LceNRFv2ixABb17L
e3rRvCBIiYJJeA98/V3IUovd6o478zDzoAqkQZEsFYDMc85e2+nC5MFJCv/eSwcMiOY1aMf6dXTQ
07A2JAyZIAyecvMxa9AjRL32WnukVirNDcAC0Gxht1tBbz9nusAuaBzNlfRJxCD5zWbuneeZ/iUK
mn4hT7ctkxI3x45PLMXmayrwIxYyStjsQ0GT0ttiz38ncNJ5dJhK48G8Hn9NVy0C2X0d2H9O9ysC
wvpSDsnpFsbrneifkFyZu7bE6VgjJ3xuRXzjSis7AJzYCQy6uYurOHoYBuJHQ5Dc+HIUoQNbTwTX
gADWcuNviJ6kksVdR278gwzTX2j8GxkikDOGsrsVhj9RAkSgAEg3SEa7NngQ+WwF6kllv16oq1ZA
RFb8+eGUKAUMxcC6QwhGivLaF+UUVqvZSfbZvTbetraJTbWPJs/U7sOuQkmrFTMYV0O/k9jxRo1E
dwNKQ8YwKYFJcb9syLPNRc8F/J1OMfdyeKpNcdMQPL2OorddeIUSIUtODewDrPkJ8rcXexqAYL4Z
Ztxex3K7GK4T0t9Hife3CWb8aQXGeMA+ezzOqZCj6JrxiA1FD+soepetr/4/mhZ1OIgs5zOixL5R
p8w5aMHRLBrlhruXeVvPLyWJVepuAeo7QRkoyHU8PpEOJeKvdj21hyyd3pI2MG/lizyZd5oKDZxJ
EiZ3pDXjNUUeISu1ztoTtRS7MSjzW893lWUCrvClx05D7qSH8bmZtPhT1PxgdWzam5TY5oIkCYRy
DBFeS5bg2GvE4QEplYMwG6Em3aOG6jrK4LYqXQ9vpci/Nwg8bwfPSW7l2Vbco+pKNP+WKk/Kt808
ezLs3FzHUdaePK10jp7Ok3ACOvyYAclbCN1pPzP0O61iPbi6eafB8xhw0LJJmoCLo2A9xOUYQWe3
bZXwfgjD3CJAXB1HHV/zwudB9R7htjS7zE6zwSyWIwSoY/fR6DpW74BHKWGdTWdTr8CFXh5OlYGI
t/IfZetfo9KnFuMqvBVia2VY3tP1+4WVm7d0uzL99X2zk4XtIpeR38VRCYZtpuLAXsmvaqk2ryXx
PwJAtXYfpD5ukr3zRNwlIeIHktee4uBOhcR7jIvsDmpAQJRVrbwb13zEkYAx2TWSCaP8yjgrXhsQ
MeGkLCop4uebvpd93jyA1BCuh1O61/eVA307p54s1mLXt7LLod7VA+pf+TbyBW7GT6VDYU3WMnbw
IXARtxHp3mFSad34qhJR9j5XgKEuulznwDLVD6bm3l2brGrMmyo2VWr2EwqH7ca8QZU8rkLfgaLe
tDEeJya8PghsMIbd4CyMMTjLI1tMeT1/1frDhAjcCiMkVV9zru3/GpZz3DINz0ZuPuF3Xe8asy03
rooyUl7yLc4Q4/VQtssC7gNayV/D8oL/uv7llJi3SuMQP2tdKY/E9ajhRMZaHuu8of5AHv7ZFgaa
gFnsWh6jAqmVYh/iSadkIQrSdToSOe8N24WIXUXdpp2QCsvNj2NBwWNZaa4rq6/OrZxjzXPCkKJJ
OeeaU5wzk/O80bCrMyUd+gHbn5vUpJoBRkBrrKcIUEhUEsG/dprchdd8rD2sQJ4TedJBILV8CiNp
pQZLAVMgb5ZNxP0Lgwz28etCyNtZcdAHylJeQHLgehXVrGQ2Zplm857KPTnAdwEAklRv2+iDseyW
KBH4EgUD2K0YeYZjmmld11tt3KlLMsPuQS6sFEfZKOFoPVgaDoG+0T3IpV7pJSu9phS2sH1lI7cW
FAmYsWK+VpQ4EayiO1bF9Fa02yptrNe01KytR9Fyo4/dRYZZDRfpu+2xAJPhXcvig7ZtsvKbVnrW
FpqvwEsXKOVlJDkCUX/sonp33fOKv5pyMCitcZkMWrOnlPxHDpr6Z/AA78H82WrKuw1o5dlm275q
lbS4iZXAZt2ihPsOlOVFc4cJyJDpfHPx0+niOKPQNFynPjd0VKeEG8I5wIAVqHpK8oCbk6ml4VbP
rilX1+y0DUyzjLAl2dq8doxDr6L1lM249N2bVMNecE7GyoxsXn9QNpQ/yHFcu99Z2HTX9GwWwZMs
B6gMcjAldt9m7GtkHMxkTxY2SfJeo3FZtYjlThEqjovCdusaKQspqQ6wqPzfZ0TzjAoM8/U9WmAg
FyfNf73H/FP+zzPCKVmX+oDdYOaXR4orcLnRNfdFsdNZ642rA7c4UuoGecA+hrRPmmdHPq5bT9Xg
vYD4+plkXnKbEtO4o8L8Uc6awqbZhLYYt7IpuIhKwgAP7mTVl3Fe0wUDbxa23QBAuAkPclrZnlR9
cp+NGouromLP7WHqGxPHLpc64n7wGuGdQwEpRdW2vQpwuoapNw0PLGSjCwqkW9mSM+zU+pEqU3Jy
bbITnmI6207Dk0HOaCfcbNj8zG8lZ/uRpS4jRJU72SwLShcogqE6Wv60+WeYpn32sD+6yK4It7+N
r+NCL5voncbbTEuuLfkzXJUKZQGS/SB/A6VzdYzK+Hu+3jJkSxQ2+sZmD/4CHgIJ1JQXz1NLWGqy
mp5fWwrgreiWLIm5iSMMWhEM+DtBcP5g5VWPyY7mbuM2bi6uBk/C6hv1rgnadJWUWvYUxgGiv9RM
Xo3EAa6gdN9b2FtKHMGrzpRzNOL8tKh1LLLsEPhZp9y5o9m8oyYugaN2E44Jo7MfO6074N/srWRM
Xc30Qx10JUpNQeirJtxdzBGHzjIO7dxvmXV34C/wVnLz83s+zNgnHDM0lNfh9OCEfQxvzCBtqGqo
TPm3ojLNu5WjbgpTzqxQ6vWQQR/KGiUA37sHM4MIvIw66wXNmHeSc9m8CW6AmALg0EW9UV2ZdyB6
Fte5ujl7RrFR3YfkOh98EiRguuPX1DTHl878FrBNf8YLDwcPoSdLmbaqeFav1IY8y1+zGr9Kn4Xr
NacJPsRSdhN3j4H6ihEwSqzMKRmDcuv+I+uS5kXM2NPQA7RRWcJdm3AGzuTx4z3KlH7veOQ9i1RL
NjGp8vuI6nsUO5b5bDvaz0lVix9jF6wpjSTZoKPZ6UIz+HTz6QOjphbvBa4Zq97B7w1fk7AR+/k7
t66F5ry6uX+26tZ7EFM5nZoo7peyH9wQaiyc0zHPcbXbwSZu1M4n6Ojg4ACp/RFucPUEcGRnkSx4
LbB93kCbynbyfM0jIOvluwlE8U7robXWPHdepvkocergxY19zFkKRXmWR/Hc9/9wnvxpvQcENu/c
klxfUO/+P//I3q0PuurjJTrnYl3qTw/wOwtKCEtkabxAVEkhqHapM1E0Fgh0+3F1KzOyhlWAcNVY
0Vxns94mSBWW9VYOy5ffZ6RFYm9bIxqWjUZKV9Mz4vbz8kHuLaNivKFczzzLLndMnB0E718zZF+S
qtcZcv4f7yFnZH/N+HqPcurf0qg5yIymzHTaSkcdv9M026++RrTHJG+Ms+yK/LC/uIUHmPWvzGht
5Mp2VK1sGZZaixFN8PyVdVZw8SpcLzkZuVXfWPMLCq36Zu6Hl5ayR2FVgoJ2HnCaa5+c5vSOtlcq
BAI9Ai+AwskaYSoUd4N4tuz7erEaiIyFg1h/nvv18jW36urnKCy03VfX1zRor+tgijVBFkpVkl1X
dPlFBnDlkWuZ4tAM6fmP/mGeJgcrBuX8mnIZr1Tc49fU3xPk9K/+f761PNuIKmQyOC7mTc2HQjrp
uz8O8b4vYZXMBQvfDdX6q9n03bUpF135pMZnNQNDVCvOyWtLCkXc+F6+hGZhb/qyBnT6uy92NXeR
NomK88Nf8+bTo8Kvb4oqF/dW7JsnPJ4n9fyVte9VhgcNTMnv/q90++/+r1S/XB/K/r7Wz33rmoc+
JrnBRXVx5hcbWuwFGBKo9gkzxt9dsl90GWI+nBeQhzFXLRLLWFigCuFKdB+yzxBGBdzG27Rp1z2S
+S7ZVD+GRJcfqYj/YGsrznKo7qJipY2uuZVNgQ/gLnEg/ssmhaLWue6aZ9mKR0Cdeo/UdEyQcoro
w0dDvQpzYZ/6NrJukhZCjVto4Qdal7sUdv7TaAfuLlZnOw09cF/mM02EcWsHadQ2nIu7NUtXdp1r
/TD9hCKgxqlv5JFq+cpOJMaPeJ7FmoYqSNn3e648vVdwjdHE4G5ZJzubOoUsG2VkhWrd0VCXTFRF
WEbf7ibRejdyRAtIJAXtq2wkDpwbcBnOW4dYbWeOOVkKR09zItdeveVGhXp8UvHzaDXRbEmZZIs2
GPKLQnWxwu3mDDMPfxgcqreaPZmXxPHxLp5foB+re2EphMj+0d+kqrKPKC8049rVNmNvViA5CzxS
ISWjfcVbpFPa6mQrZrciUuw3+0Dg6NhHn7mKVxqGEz/+fUChb/g+mMrfhrAKokoIhuldrnzGMjfh
Omgz1Tq4IMWNn7q8WY9zCqPComxvqoMPbSBGJFXU2ZGd9jEo7PQTR4Hrwe+efx/8xxy/xGcmYBed
ZY+N0aaPboqrVNr6t7IVucTR2IjVeyGc9DF2Ew3uB+g92QwNq794lkdoShsOJhYxy1AZkk1HeuGU
Q4bb124GzNMpzUs1k6Nwpx0feebqOEriuGFF5F01zSFaDeO5HZufwtCfewKxL0przbyzoLn3a2Bv
WJBg46GAJvWofkFt/dm5Dbn1ykUxb0z1bWF7zikzoR/KgSDydp2RGt9ajK53Vs0O0svs9JWq6oWc
IIbWBRpri2MRQp8J1SraYHfWrmMd81Z5FPTqv45g8mm3Yaz/97xwPjeeR//3ecgqb2BXe/vGLKOD
kRILGIFs30PJx0dJS50f6LfCUrSfhotbSlN07kMXJeYG0LdxIIsqLtVUEzNJ8+El1rMbOZcly7Ft
1PF1gsS4CuPCu6i5nqyT0jmPTt09pmRdufKD9ET2oHtse81aJX0QbeWon+O5oIJUXMrRoS+sS+lO
twnWafxX9Gh+w8m9L1S7OwHha9CtFJuxHqrnDvfHnd+qymayBip21A/R6NV7ZVjdmj8mwsDLqx59
Lb9XPFG/q9YAf6vynXMPuOhGLZHie/NA4I2fsETze42q7uOIWm91fSN+kB20/S2VgB/xEGmrkOj8
fU6R9SoI8l9Hea/k94Hw1JU8+mP0/3ZePL8zuTLeuRfWOldIlPpO2D2MWf7eGU2PlyUtSi68rWJ1
1lI2CcN0DxiN1q4fPVwndHa80vWc1cg8P67j5KyUyTfZyoRNuB9nT9L/4EHi5M3zqmlrWX7Cvasb
3/7qVtNp2mKnnWyTzvvqlrP/0a3bIxTtGVDA/XG4nRCLnPS8OiumGOE0FfwVNmBAVU0ISlMi7mMm
aWOMZ2FwJs/IXPHZdIFgcUz0mi+hvjEMh8gdpSbna588rDJ3zrNiVTWPytY4uJxRxNkLsnlvU7hB
Tpq6yI861HXUVXO7gRP/6/BvQxGWkCsi0OOidNW/xr/Ol0da1fYbrWi+J5nRnyOZdSURgQlonuHo
lYXDWY5kvR+DjJrbX8N/O0ceypev4Qz9cL+yu+6pTaLOBkgrQFx0rRrfWoFVLeT/hU25BUlmHVzQ
Pwe4GzsLjA1+Deil++sML+IJW6GWvOjhRMDBh4IAHCercSzr8JedWr4qbayO8QNeGrMXVHVMKaIr
MDrIzZWe17s4SoGtAht7rMZ2uARR+gD6izr6qhoeBWYjufYoOwZh35Uh91fZRdAC5W2l2jyLmO0q
obPuMgyZ5WioC20/GuBg0a4GZxOyWtCa6n0zfO9yI7+rSqHdI+rPCMVBQZBj8oVEL1o00afHYp4C
yaM9F1Ay5aDs0pUMiXKdDgAymGGYZUgIMTrFhCiztnhOHHwMOo2NO54++XNbqtOudENnJUcr4pOr
AufJvRxVg+xVmLV9A+9++mZqG7Pqk/2vj7Fq4CBPHo/gOoaSOM7VTYQV0ts2GtJbzw0AkWbxIRp8
HAW/5gWyLSe6tf+KHgXW4nyuPC0CG79rrXVjCtJ8tUCTGE/RN8OvD0HXV+9eqwQr1Z/600A8AndR
VH1ywFYoxOAJqN92leqBW+sQMM5nELI9hUIbeHqT2mug7GzUvqnf3RcBGu1dELDauNwuYP13UGjn
gKPqjqsmju33lopSN/wQxZSBA3fdA2Gy+N5SZyhkXUUfMHPDRaF7PTtvH5e1JqOCLrPSnZHaZvlR
JVO1jWIF6n+kPcoXDT9NYlJ4p8zBwRj9zIK0Q4Z3JjMaD3efIKnsrRy1qPjcqgLTcDlae617TAK2
grI5Bmpx56TBxkjIjg/OoO67fDJvlEx0pPhcsXHgITkYDdCZI7AyhN0cZasWvnmTUPh9tueoX0K9
IakejJ9cHxnJ1xS3yWqSh1q06lMUlg2Q2++l3Tw4otMpXzbqLSFRY9eoRffwNQMl6QOL13/NSCoK
Ha06I2KT4pPMJXHfp0W3qDK8hijtIq7ZVlm+AVuNQ4uWazunxpH1WikVUie/69Qeq2lfpRzoq81N
oboTQ1qDP6qjlUrcQiidAvWEPLoDMSSMWu0ZzyBllxU6/xchObksgh05ONqzW6ssm+f5st8Hqir7
v+ZnXf2ObYnJjaOyi0fhYtgl5vx2yC1iq2MJu67mzHUjNLTYCVU2il3nz5rLZay2IdeyI54CUOOy
26iC8czTHzK3r7EtYUkLbSjU1h6FROuQVC5AJdJ7gWneyz22HBQDnoj/HJRbdEFN4tqPEEfg4dBN
xSlJNOveMbpnGeA3xOTgDm6V135Cm3/rh5VdbZ1Ge0+turiMml6s+ObFb/XEXnsuJRoxvm3dVnuC
r5BuAnbjR3wyYGp2UJxssLOPpgf8Xa6TJ4LnksLdz8tjbeZrtZ2VXhrsYlX+a++7slpVCAbvNRw2
nlKq42TrKiSkFWShex+HFLrO5nV7/g8o1J/U4ns/uz3Whf8Z5dmrQdL0eQp1b9VVtX3mBjQetNSL
tqYdpvci3diK4p8bM68fuFFdYFoVr1moVBtPxSlPNguNB12lBN9YBXtHQeXzsp+rG6g8B+mTKemR
EpYN9k3W3WTmP2QNVOwTgyPzhPVUKaw7JWmv/aLX2yUriOTsqV3z1+Y/tcYkXOGxNQ66RmkhH6UR
bcYmj35gZBMttVZN76hRdHY8qKIdPivVPbW0gCjS+rWzE+8xLfnfhoT4mk7quM5bMzwa4CtvTVBG
izYf8bNN6mp5fdA6CX4EI1ohvrhzIZR8shqzltNKIUNWablBjDibGuPGtLRw+4CAPNxhhhyvh4Li
sbsEwNJtZgTfdG8oWFEq9X1ZpN45qMyjbMkXlcTRei7SW8nmNBbR4SoCQKFSLAdK+A1AW8/cdAX1
PrZxwhVpPI061WZeo+nPZtRBwMBIcZ5aBtvrVgs4tF1vlMb6LPwpOPNBRKc2f0TJSMLR9IKz7P56
qRxM5a8ZodZBCm3ZkPpxODU2cpuUYYR8wBYEfNO8TTKSrr23Clbu845K7q1yq3jTvDI9y42TBy2Q
aGx9VIlfsrecSftugiiehS1+RJZVsICfDx0RxTt28exOscucl4Zp3sAs1o1wP9X28Dz6wDLn/nCY
fvWbfj08q/QrDRW06owCtY02fDCt/pXqM7asc6uj1v8ARYCdpvwv+j1qzqN+7MGymkfl5FRxd+Vo
athUzAVuFPRRlDXXtSlDRdxLmZ6yoiKl+LtfNn2+OAflep8Ie4w3ow6/HFVQGgPgmge45to72Fw5
SWzchfQ+yZ6LMf5IM9P4WZ4mALw/Wbj8EEntfpPnsl9U89K/16g5AIuhGh9Uqq+dueLfqOpjNvbq
W88+gO1KHdyHtcm2T9PFcfD07jSaeUiFsFGcLNzyuHbwQST09D5Y9ox4hOSIpQ/1m2X6AycH2Ftm
ggyst9WVXhr8jkPW7MCZW/sqSXriSpig+17jPQxRjothgciKqrfyQgb7W0cBLFjLJr9pyr5cyFsA
y/F85VWtebBGXX+ucSyfbxSt3Vg7T62ox0oKij+N2hJnai/18sNEVQRfa849apkSrNVI05ZoJxN1
W3siXGvs4H6N65GZLr2egmpuyg0OAG26l/LVyJkwoqUcdSWbANiC04CuYCHlryy61XsIRAs5KF98
tbwhBxOi/c+7x7hOA6zAffY6Yb5yyHzoe2U0qZlutEKs3ARYeWgzJPxgn9SefZIPRhDC440Aq/P1
mIxaewAtqP96slpqN8gZ1wdtMI8mjMpH6n+8R4I1C8TDrMD3A3WMO7TDwjWDfivjdQ0qEvJKtlbG
m6YFhpRhXrXv+vJemwuYp/kFD678IpupKVoQifk93th/77/O6MQHsD59+3Xx2zUeQWDSIneJsbtY
yRuEvFV8zWncnsqFcczAQA7AxuUIXA3QktcaI7J26jrMMrEXmv8ofyMWX5SDB4kCYpS+r19Qjl5/
VcV9iYMGvwcNYN41WiYjYpWCTVmlOulONsvI8mC29uGNTTLxK7KWJWzv5bl9YR6v975kUrJ9UafZ
cAZJDb1dr6i/DUHiAaRS2qPmEcaKTOWiZojrHDUKbuSRNx85at3wXPur77/mJUENJClS3/+YK9/J
m8//4z3lu//xTnN5+7qmjrCs6uSQZbn1lJveTmb57RGAO55IyYFdzt/6LVsIwMlhuGmtsGUhikxJ
io90WzgVfkC0s04E4172Ele6zU3zIQgsAqtzwsJhKU2CqdgpRfUrfTFN1Oh0oOf/mCEXQvKkrxla
+pY6bUpBWaTU7dGbr5Mgmj/X66crLxy1wVTZopry10deOR32S4m1k0UluhkPx2AirDAMbE2vhSbo
8Iex/sndrGeZHO71Rgsvw2BexrmWnYXRsNdIjcGip9K9RMu4LJCHg1eiqXvJwS0U937sPChIA54k
QotAN4yOs8SnVKwyxwzO8kUOyKNQ7blNlQZ1COys5D7JRxO+CYEtU5ZJXzO/yCPTAIGu6fG5jvmN
IxULMqo1MZk3chLqhTus0T/lYO+S9jC4wbjNwza+i6h7XLq527+mQ4BhATUSOp6r8KW9716IFDuY
4KMpjXFMhp54C6HlXU/CdxnVgnDK3GdnH/zEGEAKDS4SXApLw96Uusv8yvHPUzFSBD4Pzi+j3YSL
ODeM2VOHerIYR2fbhaZsEnSziiR8sEovRAtgPccoaE4pHiwPXzM6wwYe2QbGcw6H9DoaU77V5TpQ
tqyEPOcVryWQeWVI58dVVlIDSIxe9g86tNJqiNWLMrTqfWSK+4rC4deE7ez19GJuNqBo/zhd9n+d
7sPJ+jpdxdl9ncw/HcMbC8IrHnMtGspzVVvE68PmwWh055wWNdWfc788kn1WOiMYkrzfyoHGC1m8
aYn7htWC2Oop9ggKy+0jQtwEJEcDht6hKfu+Xv6rr/BKYppyJ4q9Qdr3wIqn2tV3KI+3kWg6nLXb
YrZFx3nA71EBPNmwjMexPFetsSnR9L31dkMVgFZ1F4Bj/sERZbnJsbt9ysPqe50p1o95ahEA0XP8
8DQArq9INXvWMfb0YInXTLf6W6c5dPmv8boqmep5Y7pT24iAsJY/R5kN7zEvmotpRsVzkFycSM++
ZZYW36pK/Cx7J5SjGNH4swcA56ROGazHkFIyIzTCne87yap0m4hMyzQdYn7AixU/sqLNnzuR1ycV
xPJSdnNxgi0xkn3gJw/k/ChB79mWLtE2HeGhGDfoT8jkj1X6PSxtzDFz8aZTHb4e9HHcwyiOjvib
1Cx0+6EhD8ah1ohPPTMgXsytolC6dOU4SX3K57bslM1kbG553K96V9/ynMREpJ/NbUNla7Y2IDWT
HTbFxzvDuoum6pvl87sFRfbEI6w5u4r2bLFUPc6sX3Dv7tZDCKi1aC7LsP8WWrNHtqbijUUN/073
JnzYLL3cxCAYGhQoazyXMjdn+9niCZSKaBu50R3uc2w8rYh7RcVSo7buqF2ZYULVfmJB7LiTu2AD
WK6tJt2O4JOODWhvzESDS5J4/kYdyPAKb9fmBiVy1uzB07WPaM6p4UkIjASB96ZDlsE30J6oi6ga
dHZ1A/KQvz96SH0wBnZYYZNswWCkCHY5gojfAwyEaAuONDPbRyDvbFpylARDse4ozZimCYE1hXog
z3BAeRhy/5R0At1errD6GoxkgXwpWIGvgbSq2MfS4a+EVaPjQ0ymPTFgEWATSt1CePJCsRSKDX1z
qMSWBNEu6IbuORAzKrd6cXxBUj2uXuCZQtJXh0OhC/UWmHP2ZHfGCyUVILH7dg+f9dNV8Kwu9Ef4
fu7aHXF0TQXYQEwZ9x1VMgtVecfdA3fjDheNSeBLF6SblKXe3UBRCXmD2crGfU5KQzkGdbyi9qhe
KCFYk7px7mqiGSYen+u0qR9zrvPV0BjFzZhhpZ1ZtypEVN+E6gx7E4Eq3ga1h5Nhno6sGeH0VUMj
TpmgEif3B5zR87makLygnu5Z8Fp4UUWvhnqHSnhfenxmqs76ebZvSVUTZemkpd/0Gn9ZJIQwQ3AG
8IIIRxiUhR77vmqsbGbiAzQanx6WrWwHq3ZRzoVTcPdxuLCye78yT0b/yNr9ZzQoN1pgLr3UeRwH
50b0M8KdNHI5lO2ShRB4hnyvlFg7qsVDFnbUcQX5m5Yqj6pmLp0OX44+2oM/ZpdOoKR2bWM5ZDw0
wf2/xZoa7SMX/o3mZbs+HMpNU9g63qIorA1rF+PsAu4FLEXowFqx4/oGeni4mgyclxXd33itOq2S
hB+Uqe3ajAHMhugNw6TboXS+hFzcfKi3DaB5r492AQXmi26Ki2WsgTRz9O5M2uCBVPwTGEmUeK73
wzBdlGVVBmig+dnwFXhOcFRcGoN70OJRbCmNyDc68TaKw4xoTcBjAOM4/AA316yp7wSR5dtkdA56
0aUb3SRE7dQ6RF0VGXU6PRMISzc+wZyg0UogPefRHsSqs1P8gBI67Fa9wxPs7NT+D8ULVpgRxhhP
ED2IA/GpGioq8sxadcTAYyMbt40tbp3cJciO7Wxm4D5tKGCB8cgiJZn9cPG6zYfym62Zj2U/14q1
abiwfD7A2iDAwp4qYFPJ7zSayyYsn5Nx1/qgeFuvORQqOQnr5DagI0Wu7jzRn1mrkYkEYvXYo40h
cnZ0jabb+rndLSPUAm6g48QVegvS9eHSdmry5d5wFrnxs8elzVffW9u4t/UJRmeGIXPTtZ9OOgJh
dn90urWZQmNYFIWeL8pY/9Cn5DNrqAzsB7+iZp4/wOvAXyGzpN7AWVl4RCBQQ7E6UvtEcvtOb9El
2hNhsAJLeFvHXAHUKfqucSTJgILbCspDRul45RVcClkD/H/cjGV17K14VoRA5ZrGR/STrzlgRxC3
xW0cxQif/XzvOOY7z41lJ9jlOtUI4hx/La200J91uyaqXoIRJD/gpweqV+8b6lzzO6UR6iI1hvNk
Y2+J28YpVfxXPy8e9Lx3FnlWfeBmhg1pEr3jPpBj87TMO8ztM139NNsXY5mMZbv3XMLrLmFeMwHW
YhPQR0MYaChES77LlutBc2/qB88D+arElIbWbcIfiNISrIazrwrr004wTOApEy2DZIRc4oZsBcpx
RXzgPh3g2VWJHq81bL0ogYVZOzj9Kiyw5QjtHxG121v/dfaLXwFezVhu2AcPTSDQ6GCN5Z1Hbb+F
E6JJKZ/DurTGq5bvoVosKMPt1URbUjuDMaQxvRkBAmoV7nNvuzVey83a1QRcTegfuOuOB52Co9Uw
O+jkQz7dIjL6ZrIYxJ/EWdh1CtymGdbhKD5sxatWJVSFhSXuKh4UWyt0IS2P6o0zVWL3PVJxj/Co
iWTbv2Zr2xv42WUpwDRAnWJDBrZbZnZ962g9zHgcccJiOlKExP41cocVj498OQzfwmr0Dg6B86VL
vNWHyrStQlET0TaxGOAWpHosYdknKL6P08AkUDG3t32ppeswCZ473usO+cmNAlZi1bX8BxhZd1TU
2ewx9/DvwWx0JJ61DrCxXrcBvt3c8aKliYTwEFblPX6L/rYIrGFnRsodkj2Cggiu2QDNOp5hxd5e
u4m1lJVdv5kMDBWcwbDOnq0f+7hzVwMSJ2US94KyBf9T6bkEJn9ap6UJl90x75r4UAb49KB+7Zf+
2F6ITSiL2rYep5D7SktBp8q9UwWctxwrsFPRpLNmQX/bjOqpbiLE9Mkmd6ZNVlE+PhitvyEMdrJz
vn622T1Zcf0SloeqaIy1zl6sM/ACTSq2gfyN1nKY3mzTWAFv53FDAswJUMJRmnAJRdcsQS43CMty
GLN68gPkarAZUBquRj66EX+5HQi4V+TK35DoBjueuxCqqOvr4xe++REVroiIzQhfQGpeE3Wqlwom
fzwr64sI3ycfm9FgUj0i7hkBsyDg3k8+uyAh2PbhlmeGwLAp+mlXbFZcknxWna6IJfkL3XdwSh/U
S+WhRiQZamK4x7fW4yFbRlp/zjunXLRQk/Wc9ZTaPwmjpKC4Tu5VajynTGjn3Bvvevwht7OdbdCU
1m1d7eIRPDKamSW+yt8IKM+bQjyHm466wAqBq6HjDuDgjWGKwQOAaXg7oYuzqnyL7OhU8hHihIzB
vIk2Fpyu+th1Cg6WaviNwn9jZxTbVg2qbWmHHyVFv4s8bcTWhPngihsEQP42KesNiK2tCzFglSog
9e082Q+7hEKG+VvGgpz1mVkt2KlcfMTOgEfLN1JmP+0s2WllfqCGd5HgxrRyWv17lhc7IPdvsUtJ
jtNRH2Qa3Km0auNE/q0d559JcgeDt9qI2EZWZ40XpQb232rdXakjG+r0ACR2iDcMeWMEp+wrVoOn
bqhYQF8MEm/ldtT4dNjm/g9P57XcKtNt0SeiCpom3QoUnfO2byjJssk58/RntL/6z5X3dtmWBHT3
CnPNUVVrt13KaNmF8BY0ODhmLsFkV/TznWx+MdHrB+sS3khX+5EWFCLR0wwoqHTZwwusxJOWm79l
6San4guXgrcsjoDlGpApXTE/hrJ/HLt5DLQ5O5oCwZEz3S1ubRPzLo9LnNmBDJvV71sG4wwiUEKk
0HvJRxPd1WRCakDGzI6KGoQDz2UR08XzNqGOk2NXQ8BqMAUxlVXM5O5K/ZDAGMMt1p90YFnYfwM8
ydnXm7l/6RvMj61Je5sqJKvVqoCXUYZ0eDIQTIiL5VnzrmyMicP7OVyX/8iUgJreEA4Ph1qzcIXH
JCjuZzoKsf4IbCOF3ujUj2usl4FVZft0MeT9NDX7tLayrZyWIZgsxR4AHOm7vQc116o+c6/dTrqU
/xrpHZtlcHYrHolBEVbXOHPPWj98GUl+ifP4rSVceFB+q2aco2RLx1sX+DtsehcvRovKBEf0uIi3
YWEnYhTt3qwboFYZg4wOZfJ9bhdik08TUPTOTh/xF8TagX6UOTzAFWcuKqn9WNL+jnORBb3dP7gr
Q/OYElAKxfhCTtg6l6CU4WsDljeM3TzJ98K6L7DBSqHCZ+FT6uoiKJnMLylVbM3wI8f5dtsUzpMR
gkBfIf1tKoN4r5hDVhMyPgZnG8EyMp8wokRcgJUkLlSibIKBHi2RZn62TQvsGALcrZ0CK/UYiGCB
oJBxVuwvSipNjK5GAb4MvV9R3FHLDq7OgkPoJAJzzIxT2JV3bl6qQey+ZvoC3VLjsiN7C0yYPpr+
RaPloYnSEMx4X0ZIF5cRJ/y0HMqxcX0ECfRaum1QZzb6VZQ1IJirG69Lb6LSXTntFOPajJhQ6XZW
LTC8h6mxhIT8kbXUN/0JywbrMEXV7RS1F2KR/mC0MCGwOaRXnnvDyUwN7CrnKLByXG8GkyZEb99P
QomX2gxKHDFZmAkOpIa4whtxorVfmkzs4qRgUhVXpR0mb+uhL8CJhU724jjMpZjWQldAaMw4d5Rd
Oq3aQkHXt2a3Hty65fxcm5M1Vjpzw6U/O6N3N4rmlSFnJKD6xRI2S6mi9ePhU4uv11eIOS4JXwFK
E9D3URaoUpKu+x6n8CHxuvJfZuqHUPlfpHaXB0q3KDQGmbupPRQ5pOU+/ehwJgKzSPJfSkmRKOkC
NJQ7z2PQwSFtGCm0+mFynm6n0gu32NN6e9mMPiOV+I73w0RYB5JUM5kAjRhfcrO3ymqMfYHmaBNR
G91qBTBDh6fBdsR9XaQv5RysmORghLbaVCjraTN1ZupXHiNni7jpAMcc4bVkkKI8mrxglyrTgHOf
MWOjxQaOc855xVlir8nafanpgdDpudfHSMNNZvTwErVtZsQejLX5EsawW+3lh74r4wV4e+6TkmS0
80R8rIafJgy/NSamXsHZvfcNn8ad4UaYMwSQsGJgnEqJ64ZUeUUHGmYGyZSXM4Ko3vHnQqsP2Hu8
hjqUIJG8UirC7x/nopdp5LIwtAkU48D5rQV4w1OUp22ysJ8KbqGTdY9i6Kqd9Nxf9MIMNzrlO4pK
ay/S5CnxihWWSvJQmuZEhwtmZZLl+7QX+q522MMdsm0PsoVLy6muyewcPQe3yx2aTFnuG5k8IgQY
b4ViT4fLGhiIAYMcQEY9pQ71Xpq3LLmyRsvuShKYdEANkWjiRoAUmSaLCpfIjgIj6RgeUS5l6ac9
Fx/wktzQys4RUKStb2p2va2E8Zp7EdQsqd9LwyBlkPJQzx3gbWa2gsJb2EjE8NUY8UODcffGgP0J
CMQ850WbQmxIuYc27c+pG8hiFIDcreRJiOmtpimn7gNpAQ7grK3wflVQ3pUQPoh755Wj79kyInfr
hMrf6V+JuS8mAq04oYEEP6JQm0PynvfWt0T15rt6bp4qSw/3VZ/cJjFPY1Q+WIZ8LIpsDlqj1Gk4
yCv79RLMqxLMlukN0/Ua85vGLqzlP0OAWLTH5SwL3um0SntXFDb7jFwCu13XXVrZX0zWY5XfFTdF
RADUTZc2YQR/gfFjmtFwP4P6Mp702SYIJA0QABCyCrlvPbrexsInY+O25sukqS0h6iDhzRIao2l2
vtNjHgSyd9/m2A+mFsCAKKQAhRy0CNwGYHWd3eVuG26JKmib61tPs+/DihPYCr3Rb0K6t/F4aw3N
vLNzwYrDQDkdLiJxyn2c4beLWTWWcgz0lBH2FDm9CC16qIwR5Hta3CctXMVVOouCy5cHxhEe6Zx4
h7Ktv8fE20wJLtUlZiMnLRT2rSbIa4wV7mRI9JMCsQmsKH7MnOYyuTkj2Z0dncK5PWTxW2ONpp94
2c3q6qgyeuckErj0dlgidx2VrTNWdVSJnEzv9npJj8DqzZFjAfm0zKiYeKcwnp/nATzYMML1GkQF
1clzvCNKn2O5MkGNdOQWYOQzW06+Ngx1rVyUeSlAI0zLQQx8vxnT50yb8puumc9YHyancuoMFBPF
bTRHJVulh8J8bjdNzS63ch747azTEek6e+ex+zFXm+znruAnF0qVBvwPMgAn0BAFhPWhtvLyxSTb
0ion4mlLgtQD0WT0iEwFnWuXCdY9LBZoGm74MXRUBmrYxEFH4rGpMSFxVdqZRxYyxoXkN06Lh3lb
DKee8k2QlUm67Sso4mHcIiVYgelRX32HJeoECJS6Q1wM10xbNgQhTLzOk7Z3SLO3ZsLu76zwrzqw
E4FiRvsaswrGHBtHxuvrrZSxz6jC1pJ8x0vYd9hIGXTKKWKkkbDJ1hG7EX02W9vakvrqN76xTo6f
LgyzhbSPIUownWeytkySauyInBMW/8thmXWUT9ivR3qi7WDQ51O/18h+g4Q5eSSn1oup5gdAei0+
zzvFXbt+BCpYBjpkzp29pEmQTfEB2Zeq9+beTTtc3XVpTswR3JWmhXWi+S7K7uzIbFflhDwyWkGx
NtRIm4bpxoqTJHbwF9AVSE5GjR+OtIDzxO18PRzyQEs932ugi+JM0uySOP6cHXM6ue56WBtKUQUS
hy6dgnRk50OEnbu7JpEz/IKYsD9FT895aGyx1xpNbDPz27ZLzY2Z4Vc+Q51L9HwO3IW9OfVeojRM
b1w8Lt3KywJm1qmGsViQRdv7pGNctE5SJoJ5Xgpv3hWyfa1rM0Gu0bwzldVgHqRT6G/vMgbrgtbd
lDN4qRSjK7+VHGV5UmHefnH6Gah10swMWTIwaC9XfRq59ub4O0FeauLwhqO3C1a3T3FnpSiAp92m
XurS93Lvs9Q97oieVEEb1qDMPGxrHARH1UAIFlvI1sRw0ltt8Rl6umeA+4NWNk2DyQlQ9AEmZoRv
xBwIGJ/F8ZwXny5Sa298sQr9p8lkRokK2sGYzIc6byE5rtk20jTfsatPYY/M0dgprPIu2U09wG18
JxGX2YyK92BHE1RmGjaWOYmvTS9VDd1/pxXs8MJTbaFOPMQMBHu58zVL/UuTK7SIZX0UY/uRzDaB
fGN92mn75vJcY5qYbTqolbiHMxFhJr9lykAoemqMeMFqzWLqQTU2KwpR9wHvfGOXMrVEaeJUue24
i/oVBJvdnIBH5pzlw02rsPRxxZUkH9tkXsFSBg5ki1t88O4EyVVBB3Ga7qu224UexWq7a99gotdQ
BtmjJhdu2oCcP+hN0ojVE3crKiO0lWyciMq1ejgnFMCCtoT2vE7xSdeGl66TkQ8krYAKGD0zhH0d
T2YVeT6eaHi8mL5Z4ZnqFfj8QDR0YzLEmVpSyCnCDWV4QtTHtp9OWsGGbssYKLBR/ZZmvavMKd1D
MHgIJc0s5kZAwoqjXaFxQvjoJz1odCA5P2I8ufEeTd2HbhTZIZ2edWuhtAYddS8j8KU1lLceG80Q
lHFtgdlJUYAWUWmio7b2OZOzhAlcANs0LmTDxkHPBFOW5nOdl1/J2gH/9cILhSextZvs4A0xOcFk
Q2GnmX7UwHCben0XITtcDfbnpt223HZwGiC9Uo/z3qxQGGs9hXSj+1fKFqGOPgYr2gRzbq9GEzWk
te0NGuZ1ExKKjEh2fafqV98MXayMbB4s17ybK8DV2MUfyER3OjfYL5HlUiPSXmFP0jUKl9vRK7bC
a3Zxtn4K0zMQJ33RSfCd7h5FIFr5VHvFWVbVCxrfYuTZR7VH4doq7yPXPUSD91MyO+EPqs6pz3RO
OoPUyUNp6aX1oz7cydXID3PT/NRVsLRoYHokR/nwGbqGc4x7oIq6WbLQ3YT0I/pFKD5u1vlWZF21
b8x22ooRI725avez+4q/jkuh1P5XCARROi4GpOsY6M7XGn4VrrX1URQ0gidWRGgX8U1n2q9w3Ldu
uf50Gek1Wo+Vaq77GEbFqe4941mMLgCmcPHTITODyfZrXCQ3ouO0H5eBLqcgLRnWreZt0dLrp564
xEXaoMG2JOIiqpMu2ALd5SLKnVyUIjLjQVLsqjXKDyGtGsMauq0z2dWR4fDK15Css5hhgre8thbm
043oG2AtsBEoFXAuWtpvDpaqLar9JCh+JQShqz1kp9VlGqbqCGFbs6bGOCGJTVccpBjWaWj3BXYq
K+ZJ+h/aji+OO3h40Ef3KEpZtmynVAMrf2wcbSszQgcX6pQRkxHiwasBIrH9mZJXVh5KCnDbDDdU
V+HfidIC4NtJYI0OBZduPNgmdZAyebEoMpA+LZt+crJAbzHpzukw+0UDIlMv6DLVNYUnLT0X8eL5
YplbYBoOSzyWUOGIoVEeH52V0SMM9fCKLa5tJdWbcPCGXalh6qiQN0YFk6bGVVal6EY4HrAlgkE8
Fa80eJgYTL6HXSlxyuNMqKYbfVaPLYFZUrgBu/KAC3P53EbdNZ9dK6hzqKoTVNoqhWwNSytw0LOC
Osh82zNvRVSW2yypqStVD3JUmvie0zGfdL+jjKC3rY5hgQVuuvROXdafenz2i7ppsbdfT7AUQYhz
JvlkM2+Fsd7pC6YJVWrl29F0bwfX2YZufmTyzLcxY7npBgh6Aieyjd0gCgTj9maJBLKlUQ47K4tf
AA/ckK+t3B8uZZssZ1IoBuPtEZ9G3MHSbnwqV4740tKfao2lHc79bpyKIMRfO6SXljrlibYJbkYh
bw4wMak3s3N2TaWWshzKS4MbV4zxY0xkuMlKBhi9Ob/k4fRjFMRbrZCvFWZXKS7AQTotjxx63PM0
TXauLYBbjpof2rDqnOq9Z85/gyckRgMYELB//S7g+oTlZx2FHAaH/D6cH5Kpeq1ROnnx1hp7qMed
sd6AH7rLvadIej9tMiu1Z/ZlZ95dOgNDJuFudNhMVuLcUTk9Yz46+SWMs7GDeb5KNJHGbGPOSntD
rtFzU01+0ogHOI/HInSBZbzocbhsyA7e1d+wnOFt1D1uQHR02/wLkey+jLoLLqsW+6UbIGm9w0UJ
Iys9e6elfaK94vqpCCeKje63tw67XHQv85jsq5DgXsI6Y3SMw5T0jkdx8LVQDbMYyRciJ1r63PVZ
HtOW9mKRLKtvt+AXsfWJNwU2V5GMWlBnBaulIhMt6tuFRvlJHQK9B8vG/BRJyaCCxN3aXComtPNj
oZX33E3d76kxoaSjrTKN8dUw5V4H6OGSpbvm55A0t1DTPladJT84zcNkzciozfGKNSytLIMZZ3uq
nvq6r3w3rrWg4+HUQzU5q3veDlnZ17AaJyb+sHzNP7D6ZesbiEZrhnh0g6hRlxpg1yGohkIe7TK+
N4e5uQ21kRQ9nUIEaOEhtHjnjIWVgRda1XYZYLm7doT6mFKQR3eP9AmccTT7s1VSny1ucI7y+tJg
lpPjwS6NndHSj08npEtjncSBaZps6QQy23ViutJAOgvf5rd6L83irRCUgpIMEVkk7xKyER0ia+Ma
nM+xFd/2Hu7a5mXGEtRPBGBhHOljCJLNlj4CjEYHDdjwUcgVgiGeAmiGePMrLlCJGuHAsOdMzBxv
Etr/u86LZ6qQ826oQBlodP+RUyAZZwmvRzwI2TNARS9Vf9tO6f1qMfTxtzwT41/o6Eym0Ixoy/gY
W+zpY2gAjZ0UFKALpLfepjhc+ejuNuu4PufFazjO8hmXmIABB9fHvJ3424ifB8t9LAYyxLyjmgMQ
Oeit5ti0TFRWxXhnqLb+31u2E8fctE55NEjp2prsy4Br4g8xDk4A30hceRCLtf2yMe2aFTShd/ut
M78MNXFdj/VFJS1tm/XmvvT6I+XeR3r/P2Nsv8fR8iLr/M3V6yOl8B9Hrx6mxmQEzYFn3lSNGbSZ
3HbWi+E42Y1ndw9tdE++2G7FjAJ5te80i8FgJI09XUNKH3ASM7V4qc/JNoN6Ro8EE5HtktSXHhWS
hRpwRGCOk67VbuuiuMZtvUe+mn051aROlfIh6x3sAmxwMolZgDajyhZTaPLYC+1x2rXMhwQ2rkO+
p3P0MItBdJtFJvVHpYZkOLhoZUaujQ7YGWKe3Mm+byJlQwtxNewn7s4cN3A36w9qR1Qj6RF3nnmC
r/au4T+xYKdMZCTvWtInmBczMbOr39mzPvpOEtfBGj9jHUz9ylvqTZKSytAqtiAe60P5UKONyZVS
oosMqEsi9kuwUp5Z/i54nrgLVam44VxKTHkulBMpGlNCD3FdcAP2qirz5YL2V7Py3eL0YiNW6jdm
/app/R2YX9Xj8p48i8I7rqDdRtrO+1Am910tAoTbYteD2QuaTZSOyPopxRAR4Dxjkp3m0bHHkWdw
qW/PWf6CIMbHZRb373m6HcvKDoypfxktHafnqNoUawKnm85u6lI51LoOcQKUmjGxBcul3NsrI9XC
rN+EQYUB87LR6++XAg1D6nIAx257nfSIvVMIFAnLoYrc2rf1PNkV4W2zggUN54FY0lsvprRek/FW
XxKIRZY3HKY6fUmGaJdQ2IXgOlxH2TyOjH9vgKIFyiJugv8BdQy1elx2/qoDJW5nAFK1vpLMuMat
JodH3YUaSGn91WF6hz/z2qdnO/FWv5FzyiZknOmonvKGQ3RMBRKGXm84+ukuRuaNXdYPgwwR0ej1
qSHhpPfYbdV1ZcfAcHYyd15R/c49sqayXb964flW1r6S8d9oRXiuZLxt4kdPZCH21hhg94bDKBB+
WCWTPelcPngAnDAS9Gc7z4Oo9x5VbIrtu7uJtniLmbMtD7PQzmuKZ85c/JtRPo4zjaqppY05IP5v
m4Z34lIdb3T72ejaU9VP9e7Pb3tZEVZNcKNtj0J/7ViEy6HOdKxY/LIqnt0oq/eRIznz55VSM9W2
3DTvPIEVtoEPzyjDjHoNoXDRcV+wmBaBtAdkq3Z6Hte+omlBOblYWnxa9fWC9PuNXREPoT6vaU7L
7xXK18aprMvUQQ10qdpiTH2xsuG3mTxOCDG+YGe3HBwkkn49GHJjeJdxrplcygr3tYvvRuVV5RY3
09ywyUeUdYc0f3InPjp+v5duyvLNFLaPqiwZD9UBIO/eXcL3Mom/jCq7kkqbC1I9hpU62utiH1FR
73EVxSQDcnQNc94pOE7rmcLGPHsfVl4sG5xc8hsnjUFIP3ihRJIlY3o5C1Ns2X0v66NZIVn1Qvi/
WrQxbMwiJT6vA17csAfxW0p037TxLceI2Q5QYoQ8Xslr6+HimVPwQGn0knThD9vELx2I12Q2t5IK
/tKUB2FuyxyZneEcKJbMdYL/DG6UpVPd1FRSmWqVG0nE4vfw5yUKCZSjOVaLRfo6r4IOUPmla+yU
6mFbuIGpQ7966ApYuuV4F2K3ayW4fi3ilhHaB0f2bx5iBVCW0JCNTdfBBaG0vTY06GRP26almNZ8
zy5u/bFASUfrAQLjSwizAlkkgsdYdX4W7CcAAcSMDyccGdnVRgmEc1D3UzP4EZak00mGMqbs+7cY
jRqWX/SsoXVt1Jniju5nmYgW+0MOFY929ZRinm1SaI16ebKpXHjwjeCzo7Szw+GRcjZ98f7e1j8i
L6dVTP3EWldYjDkmbrBzkVdkPCo1ni90utnlfZGzcZeYMs+DxS7BnLu/iOSCwR6zjU4VdJpGxWDI
TdI1wvp6EbgjVL9YKBzDPHnOaraHPnFxOiC/XMYpQCgIKYDxuMB2i1MH+3sLWL1tUuxFJH3Tvqbb
imKhXappGymNIEXhvTeKbddW1nE3aGxBhoZxbohPma5Z0P0qhqDL9cminYYiKnMOxGl7x1huJUl3
vt56pkyOmWceo6UjCfRiM6C3inKo6Y9dPr6U5Ew0WiiEuNRLkHZi/hYhDO29/SCdd2slbQIIs0ER
js6t1z6aeMhPYx+NUDc8jOeHat4O08CewoROb7riwWxoDrtUE4qx3fbZJG8hI5WixM0z5bF1wU1g
mLGikW73dcvsQj6GN7Ucu3sbAVsoUsBvMercTgumrNBxatFuU701IGBwfIQtqLRoSXkY7LSgFzwi
t2KQwMFTQitxWWYwlcnnhIlj5BUbPaXMvELVBMcxEbRs5hS9T8Wwmzt+OgW9eofP6rP63/vMpUGe
xZAM9PLUDcM2mVY0gL2Zvw5FwjNDyS4ddI/Jm/AdGTFlDO8tMQGQGbDes7BZkLX0nwxNsRNrHREL
AzPUGPzFWB/aCi0Rfn4bMbGxZNNT46DNLKL0capoOLp0paRN6MsTHEckC5CtlDiciqvb9y8uggHf
YCkwugtPtG9+YbOy9GvtyZM61b+h0viM/KUpvUNRaILxy0rUgMmvnrPH2FlyxnXNdWK5p4tCil3B
2C6wN5c91iW6uU8dD34MTVzUo/FWIgwtyyDJ1i7IzfCuHkkfOfLa9erauvuvN2nvOxa+mqqyNjkI
KWabNRCZp9wztvYSISat3GC1ydFolbSWiccMrF1mfPXDwFzjBqTDr7e4ULLH+pQnGPxOfbOTNf70
BJYCojpmcqE8MvLABPdIqtJbZv+E39gDILhXTIAuUL7sHRGo7zQouYpRowbTsWvr5eI3U6zkDs2T
psmbXnUC6DZQJsAciMG+eEdB+Af1Dk5iNYwO8L+V7b0K23wF9fCAEIqshoKNKecruiDSKPtQOi49
Of1a0dJVXy3bfFRSt6HDDH+GWcLQrTvRRreXc5Xblzldz/QLqH3oO72nce46z1VjX0qZXLSwvDBs
TPq6PJpz/k+rx1/X8j7HZLnROZutxbwsBBt5s1yX9kObnA+7tW86jb2yX64irD+z3rh6boY9U8/e
43x2Uvt2IL+PNZCEvtux4i51PP7m1fjVdL2fzcmjLpxjXyEFKfILlrkX9RXnu2uCr/xivyfCOLfV
cq2d8tI17asW/5Js2c3wFNfJdWrzS6aiQR2F2PRrAiuODb7K4jbnZEFpzTa3XlszveDS/Lsg9g0l
XUmFM0gv7hpdQwp2lYrk+zjaNFlGJbTP/bXS7q0k/Fa/7KwQkD2mdjIs+Cd8pTkB4ng8p6wUArnp
KpriArIOcZn5ymCsaqtfER9u9El/69b5vPT9rzl0d+viILMtftT/11D/l6DaXeRF/YlUyz5k9RDm
4jo7wzlt6x+Z0UPT8Dg2pyuW4WecAO5yFbqVxUV9L8FKdEjL+9jwvrHPuDTLpMyrLlGmkmv3sVyz
DwOJdjmfiaauA6U1NxF0OQXTn863+roOzKJO3k4vtaP6E0YZ7XTTPhm1vDjLcO7xXCkb95QW69/P
prb3LWIH6WZFtJMdRGd8OMsDXvaf6kdMcz139AiJTp4ri3eSzGfQdRfbRrlofRqV9530/Zf6vCxa
H1DkQ9lHON8WN/9dPi74bK5XuKu/LcAbNzsbNT27Wlw9bLKHYcWWefpNHJpq8HBZEOeEG0qr7XfR
bKwSJGfreh3S+Irza0TRimHcqH6AyHqhOYJc3x5BqMFu5UWYdr2JC2+vbp56Foa8+1jNz//dT3XD
19V5r2gb4yC/ydP5qcvpQ/MwqIdC3QH1q3pfIDaZjms1PFhQ8P5+n0uktcM5S9tT03FGKDcKLoC6
CGSdF2v9TGP5YvBPL08vVGgut3Muv9U1HEKeQEet7uLYFvXnmslLmbGYo6l4a4xfLH+/kVl9IrJE
IxbtvW45aGn12U3Gpe36t9n6hyzsxQkZnO43JrNXwnhQ93aNuLC8ge7fOngX9QrM4dLmX+ZfXaPe
yTkv24D4rx8ZGQeGONG5yCXhq0mxFm4USRwgzP/enPr1KQRWrrBZvFcj/FZfM3N6Lif052kG9JR3
qT5e1OGzFsOw0+PrFC9XwtINozlvoQZFNjL/rox6c1Qk7ywMttYMXhD6LU9438i7Lhgj/UohP1dt
vrbyZamatyTecFWgwPX6RyLmXyz5L0Lw+lp2QXi9X2bkk2t8MpIwAGMC2jO/zGN+g1lAYGo8yzg3
j4aNK5pxiVgf6uVhr1yi10maX1aCOnVt7sL4v0VFAepGON57K2hZRX10rab+S32yTjNU53Kv9fpV
fXzRDb+FZvgLNnxjzNsqYKFntXU3YIn8d7VhU/yqnwQhU83Zl7qJfwuFBeMNxd8lazvvW3KTp6pk
7oc7Mlifi0iJf1KMy12mRljjgCI3UhZPiHCvWRtd1Q12eJgr+DGMhz/U08CIGM70lX4bT9NvtxaX
tGNgJRyqXVvRyVoWNofq4i7a95A/yKR8VUdArZkcIclns1M7tymnX0FNYlPkOcwxdNceL8VgEoEA
x41T/Iz2ZlnwfGEf7ZhXotcYqC3M7KA3F93ZW49qg1PvME3r+zSiOMxFVVuS+uj9nF3G8gjb46xz
c+2JdRvlxNrJi8yxBeklu1PE+uZRr9erPkxXJ98WdvOeLQs5L5/HMKyLlttbMD43bT//Mt96oXTM
IVmmbGGHJSw+dC46w07k/EtPQS2+kW18lRyilJwuEg2VGhpRFSh2xFYOZ3X1Da35KqurniXQWKxP
9YC0S/g9noSB6pj/JTw6s95/hyRKDq6xlH+tYb2qHVJtD+prqqcX9e95W5pPtjG9/p0uanMbO/fz
77zRjccmD99r9h91KFAfTYz+iwmls3q+1OvQb9kZibcPI2biRzzoxvn896vqyqi3FjIhhGD0ib34
Uun5BU3Jc+e8Yf/8jaLwE4rhfTWQwovogk8qG3F7Uo9YWurXsZh/y+K4Sv3szSGzCazuDF+5obR2
yd5Ks/++1aYaIVn509Ujf4r+kfo5tZpDtVctZvuYopaLjeTvjLAN2lnul9rL0nfLaf6pZ7Tm9qlL
uzT6O0mUd4dB4jUWDr107gu0v0MksYjjEqjTzeFCqn1UfUQHr+fyPFHQaFzUH2lvfv59cghkzGVw
qPCQhCBpl5cI4GrBk7Zy65gDv5K2vI3G3xak1pi6VpR6HxwkC004ndWHx7Dxt4qohCXFfbXO1yzh
k+XNTBwxbITQHlc7/P77plq0WC+h7/DdEPkxT4/6lnrkSCDudSPlLSCN+rs0f1t4Xv4z4l0zDb8m
Lg/q+o3NR50aL4JcySjDJ4DxV1rwIIrD73pqaGlulnk5J+o9qKWgXiOjiDKmRtDU/U692f+9rgh/
dJfnhl/VdX2v/kzoGcYmTfW7eGVv5u64TY6ZbXrDBM2jzWuq9/v3Wf4+lGif+oGEnqvgxRwvnbP+
mv2bqbwnOKfV1cpGbgEVD12cNS9/Zjhl07bRu9oj9ESdZs5jzKifCiLU09pk0dV13nS9ff7falV/
JZ/xkTQHRqYxM0Jdoe6F+nF9HA7lku4rz7g6kme8/1T7qkB7lMtmGxv2HX/9YpU8IEN8wU7vPauM
q9q4VHSIUMog8c1Hhzcit/Fk3FDOeDfio9q1QrA6Xfehtr28Tb819/8DLbVVqcVp5tnJovetduRQ
/Hcn+oS8OkWhN/y6dcnywytt0pzvAjOhYkgxgkmOau9Qa2cQy32CPkA9Nk1I1GZkPzb1zoib9L9v
0fRsG/NeXce/T22I97B+GvKU6SD7Vj3+OX+pnLKPUHvSInkhxv07yKncMtuNs48mPo18varHOtMJ
7wrt0FVil+kATJ0bKpffhdqf43l+Lrv5ffwBc4OVDkrTEU1B8krvaKOu1izLT22sb2QImZgQaWW4
pU2jW2utf6gA/jOzowpa1aID/kbmYLP7FNbf/c1p5/UL4ZTTXnUjebObiUoxIsyVV0ZRc0kFh/ps
kVF6N756NSNeabwa107TrxT0y7x4aYkiIk7qqnXwQzf3Y8rWv6KQY+u0+700/j7Fcl09Fx1Oe+eo
Tq8Rnwrhfc4K2iqRoI9WebHDNljlcpc53Zc6vJhsvoQDHdEcDlZvX+C6ngsOW+O8pN6uZ2BCPTUi
bT5VqoDWDzqad2rJTf5eczCS99J+hU11Vs/Nf5/T0k4FpkfqG7gVXKfx36z1bxO9OKGj81KJgrpa
GhcpJZJk+JnRovRRXSizVnHnmN8L1MJq89dKBQWdjiqI1fH/VFv9xB5nWsnDotsIdeR3z7BKehn1
9YyT4lWs/wbxfzSdx3Lj2BJEvwgR8GZLT8p7URsEKQPvPb7+nUK/WcxITYEkzL1lszJBMEMHsgSD
XYRznWIkcJXjQKCuswAWF/N/9yKruTH8c5vvxVMaJbS9hLJ8Yq1LgoITEGfQoW5jmO0z8wLfEgdK
zOZrH0NTfi4mR8zD1DXPmhYtpoIM62/ElNR6+Q3fBMZKfOvcJz/jKmvwsDXyg6pC84qXxRvENWZE
9g0ysvcT2thiHA38c5BM+xBEpx84Z4da34qB+5saZEYUGNsY8G1cd/C2VauGNE+q2Qhm/jg8bz0h
qwTSDpLxBvKqvFK+CxJIuvw/YNovbmx9eeXWIPBDDeMYg0IUQ+iZFqLbzq8fFL9Kpnx7xlvU5But
gAPLny5VaxBSRoRgmN6yvVPg2PRy7eI2zGL+a4BT0yVdrmdOVUurazQCJNIuckZDShFefQ468YBI
paJHQQupZ5qev83QLwCy+O288kuhbsQxCH6cwOkBPsCUoNlwVbgfQ7GTcEe+VM5XzpHJhI2R2fD7
gFGJ9xDHXZf3y72dAv+3pxcaWB/BkLwW7lbeldrJ1eASqJ4t94pJln3vl8fUsx9a16HVGy2vh2TT
w9DRSENpiX3ZkKm76b+/pQ+GElwYTviZD9lQXJZbgrOXxw5zOnQ7MBQGrDyluGX09eqj9C1n7nJ3
5KfR9UCJKCGjOyhXy/jPVTzPsp4C/Krhdw8S5GWhT6UTZzXo6QNqCCvHYM6I22snOXT8458c1NSU
hHvnRVxmXeHQxvqckgSximRtLlFcNt5Ccg+KG3MhVtgghWpp0Pld/Lysdt9DTEH2YJDXZ0SS/rmP
ZvxRQ1ao1d+AANzJ7xPw1q4MD7LBJ3PcRRNkKy0fu5hHl3Qkc3bAJY/yb9ntA5mm6w4/Oe0vQ/V3
SYd+AgkuC/QqwQ4CAh9ltpcQTPxBVrjPbXV1EmZDzZGRfq5WLiO3/O8OyKQ/OTvvflSgNagMzqD7
UyfoPmL9M21vao97xoMNy4Nj9h+yD2RPyE9Nb77kDFj0GVtimN/lqcj6Wx7BXA+XwFVICZ29CU/E
VMLiLc9GVpKsG/CFnwbav/h9wxdDNg8wONI9Z+5HvJH4M9vLrhN4NLkUPLjEA4DKj/7cMAhAxoL1
kJ9GbWxTxM8kTpcsSi3J6yk8pAp9O8u+NvG/MD/x/SPdv20LujbojBsPTze4w8VoQrLagfYDbsJI
fstyi+j8jeooG4mHZL0s6597M0fJkUG2vaw6uU9OSQmL/+QYCLbvaFOsoXWNmFgguqjiK03mByWF
BLYSbtX0TrynBIUS1xfpiJAIEG61u0juLR5WCif9GhT1Rezj1Ph7MN17Ma0ScPfxEc3Ns1jdQqm+
E1+7Mre2VXsVYSMCZ9s+Zcy/I9tBuPGvDiIf2DRQtYI4gqNo1agqQ/n/AqvYnu8HRrAkCFaQgrBY
7UWZwraHOBw7YUmE9Es5dW9l157Upt+HHfk6PlSMgRg2NzEfRbHG7ON3J/90uupakL/RfsGmNJ8B
uGg8c6DkWK+JvHhCjDyCkW++tDhl9AyuFfU0BV3dCWmbJhlusxyVex8kU2qR5Zaoe1D1QBdVIPn9
l3yKMyJoAlB4xJFqrnd2MSWR2bxp+lVsIZDoi6IlgELbe7E+tup8xMmDnBaTTWef6qKpcyf84GXw
vGcx9mKIrGa8nyIAGxgzRWWSw/JPYtwgGvgFg/QMWzz1d8zlEPyJe2w8/93r3/sQO8V67gCe9Kr2
GRRvHRDCIE4e0wbjwTskkDezbDVr3osExYtZmnF7CkBYLXeeJdn0fJubSZ0URlvCqpclTZfkXYFF
w6PFLGEaAce15TXGAjBOku5DfPrTIyfmT+jag4gjKpRIcUln8njYQUPHrJN2lUc7Jc1VU+nDAE0t
gMkM1q+RG1sGqY+KO75To+tqSnxu9ZWo9taZjaPYk//sCkT5T4oGuy47TuxNpdncT+1GZYRNVrs+
BcA+uf3sTgTJT55efUkoLj/5aPkGsDC7vrY3Mzh6qUu1KjqaGR48oyrq4kz52NgzUNimBE0ZxBnw
E6xN3TYZroHNsfd+F2MB1Oc2akKZ11wy7cWyKMYFjozzPEZfVbWS5SWOenDcK0Ef7friTjwMFLLn
Xu9/GJa55ojeWuZZnn6ZuLcMJ9J0nH5g1GRocL6h9vzb4KGRLfmyjeY73ViuXZ4sO9x3itvuXPxn
SeqIRZTDIoo/xbSfa+0yp+qHOu7F0c5ISC1GT1PrfcZcupgKycIkmxUHV0QO5CYF6It6L6mY+BnZ
YTCNvgwp2tX/N0GyIeNS+fG7rXgleaDLvejjGVme9E6f7G8J3eT5eBb2tPiSSiwYle8pZZE0P1oD
eCkNf3QJcgO/OoKw3Ge9VGq7vzigah4+KoJJkPhVAuoh0/eK7u6l7E3H6Tsd8yuY2G8tsJlLye7o
wu31eTq2+FqPha44408b7zvfpBNm/Mk/E5yq75RPE1U8h+UNzPYFzould0Ab+KcCvJYH6qN8hRTl
pYCfqLfdVL1LnMws83W23G/An6RD7Z2cmcTIDAhfoeAL+/xcUL6n+PkIEO3q4YJsXBCkfpukUm4l
8B+M5svi8agVWO9yYu42wfF2B/nGuej/pNuQhZ7U8yVfgETzV2XddKwTZk8ejeR7aG/UXvk2o3P7
W7ves5ynVPsMrXnXQAfyQZEz/nXERiHDrsx/ajhIqNg/Z+UwYBukYugY8YduPkQhF8Q/+3BaeiWK
n51N4zgcPEX/lmPlgz0CVJt6qJQR24qhXP+Qms5OrkyaEgUpjZyD5UVHP0KxkNdnB+fLOqbT9OTZ
+L3pz6WlIlcyhTbKFISsLLwUAQlN9m/4MVrhTVamO73of8KZO889stX23nIn0Ol0afVPu6N2gFAw
j73gsUtl0/HLz9K9zVjzpTbBrtzeGJO3bXzC61z5lhtuDuNtrnibBOMpb1FH9LqAAoj3hwWEWShl
LSsmwJXIOamEonDPMOHsvy7/bsuzPz1PlDzgQnwpQAQ3rP1xpmRJVJ+xonrAADBJPcnr8pZYahUe
gHdGrKAtHFdA43D/DM2CJ75I+4mhfc1zf+TBmEl19Qb3Oy4vYzi+yZ1UHecWUrWN3HC5hMRzX6vx
N8n+HVnPxk+jAjCJwfcS9IMIvNWzcivPaeDJy5XKJ6t5dj8Ay+wasj4V2HJypSFM7s5zVUyqMqr9
kBfjOncpxriUKTOP0jYL4f83t2Us0WZ6xLW4a5yKajZH6IkPsrLkCYLdxBW2N6bqnaWbVY/ANvIr
xGHXuaHu0FHA6dVN3Ze3UF5c9DK9UpInDDxqhnGWNBIY8gUP8zJEGRVkzICEoEuyqSXqZQKFznww
M2A/vhYCkoh/pcYl9UOGkZdyBeCLDbxXjGJF5OiSRP4Xk9oy09fT/q797/9iVRjWjgwb7eWrZXWa
rno14DGKmUmZMZ0TW7xjRQf+/O40b31MPjH3MNgO2k+R7xg5/JKSubzuDowT50SadNek8hONwwWc
8apoelQ8UylZ0Otg2+XlKWJ8o++2LcFA0Q8XOZy66Nk8NI4Kp1l1FjMSRfE9RAu0w+kbdOwcLGN4
o5vRH5PCePn+Kx7Go6EoWzGFPUEb0KvoQtlW42pGrlK6N7MdPpYgcf6L1n2f1DqrbhuwbUwFSpGf
BvhfjDD7qsMtUQx5WvbxfAs8/VMWXEqAXdNQr3vtJLZEXlN6FWvkbmqHjJMIYyjhq9KGg+wnscAw
7/6onr5GcukhYS9OGWFswbR9OO1LFrSsUlnYjt/fTqGy0TztfUyIkKcfsXdl65wjyhElMZ3zadKW
kletiNsJ33lRPPVvYjXEbGacDSToCl+4mCO/eWb2aSXLXf7tcMgYTB9J/ygrdG6Ky3CQb1ZaFr4s
YrErqpZ/pQmw6P5gTCla1Oli6KWOIp1WZrAY0HJflMG4mr52afzmq2aSZCj6Z7kj5mQ8e7Dxy1bD
F6vqs5WP7/It8kkx90+Mv1tm9z5DDIzt/v8vckZyhGYwBDnd6L79KRt/SOKdbmQ3cg3LoWF8Z0ww
QbIqxBVOtv4DuZSlql9yo5Z6Ta9/DgCDsQ2W7b/hEaoOv14D7AmTeL/YjOBWU5t3qTvVeChZp20D
7tH6mdzgR1wwqrw/F9lwsh0CQ/8J1pUxM+WbHEB5fEunA2aHLviKt7nmf0kPe+l6ALp89r0YZNbV
nqx3WXZ25q6UNHwK+V0tQIcqBLgU9OVv8loTkvr/Ld2RmhlZpX+TbZpb5jUq3c+qO/3XU3bL+W8q
w+uU5U/xCJFQddby8l2Olox0sRGtujUr5Yx47I9Fvcpz1b0boBPN5pXb1/vhd/3WwDSeV9VLaEPf
pCdXnwIkzWvAnTNQJhzWEG4KK7zrzPG5B0BdluGqUA3YJ9VbP3oyPXroRC+jpf2EgfKUWteOQFec
QB6wkiolRv2Saev8ma39JxADMf4JjsVz31PiKSQXLvTaIvnEH62GbK2bjnJcQvg9+PA0MCnCwP8t
3bBNJ+VmIhb5+6TpN6DeweCTt8mHygc4XvLZF7tKSkfUvyuiLdLPZ6+iDj7nbx6MCAPcqFSGb8ym
uIKk2pa+dxMQpHtj+D7n7q+KlMZgE1pSaE6q8kOzDxMNlcqDqKSqzkwwPCEuhK2bLyFZKtJ8l3q0
t10Xn+QtwGYpEzrnOA+ov7UPWCbCDOc8qhQ0u10DJ4FBjgwTLVl38uqiOCMn3kiCLy9mZknbAzYb
rHxp199MIpGDkUWZ05s8HDkHPykOU4MQrRyUkP62Y/NsWyiecr1yEMnZ2RnR9jaSF42uotweuWch
QwAOhhp+54+Q6iNZSD0jA+i5p7ZwH+y4ApDCZ1pm8wrUg0k7qjE1D2eO4udGk702IUk+/snVj2P0
5EQMPnGGcqbWzA3rGLqOQ/D12F1os77VvjlaGWqwff5rt+V3QVjs6sFtoAKW57rFFwvTNgyH7VEt
4RlL1YvUkVOL7hetx56pIzWAj4iCi1j4f5vQ/cSgL9ZZNmxHgQYQAHPf0BEgeoThp557azJUJb+L
L5K97bgM8KuIpzEsEvkLuGRInIcso6tQEtvxTYE7vEqL3m+pPfTRAWdwkp5RAPqKKCi7yk7V6zu4
cWC/+3KN21LgXzQFZPtKw0HcxmBxC5UJPSEHWoklMp8fooJZ16D9ErdmePQYPCR0wvpuKTEt5VYa
XBW4OnQ+niWlUrmv0uYsaVnWF8lKJXlo8ulO0eqN5GdS2pVmKK36O5tBaTddV8iTKRQw2qG4ll4L
TCGGVq09SHFF5q+bVHmSXk3GMFbj6y//SsQyfdE4XyVspjTypG8ohRvb1h/jgOoltWBpIUhhRH5W
oBYDjVSTFoP8TU5W0hfJ/TR/24fDlzTrdOAN0uS1zXcA4G9L91Kerv6ZRM2vRCfCZe4aMDXEZ0Gh
GNBPuIWxXopGFFWklyOd6VybIDxpTnPJd8lMfe0uXaOlDwzxfVxY1IMpwlBqkf4wRoeeRlC+JcE+
X86+zAlkCIXkCFlc0lUWsk3iIUjiNgtEBhItdJZKxi2kbKOm2VXKda3O6Fg2HkarB9DtPsonSENG
7kUCR6WtURbmEVRp9iuPZ1abY510eymPL/dWGj5eD6C7L16XHI/nZvrzWzt8yXVKK1EDo1EIwVTI
bEpKzGR4v0vBz66y9TAZj5JDLknjPLqPY/K3FBm6qnuRQkMMHZNTeg/y4fKJkvyPabCz6/bYRnRC
KeBL+yiM1ZckK+AHaQ9mGe6kbCVPTO6YJ5yFSNHwZI+VDfjQZJ1yz6pJedKB2srjjLNhTx/1qNM1
lU7r0GRXpaFaJfwLEdpiEFp3yl2SKR9zT2XPaO6XRw6I/amLGST9L24VYBfmYe9PylGc5cwWtdP4
wxmeZXPLSwz2X1PVOUuWK2GO7N5AQbOFMFgaVonLog/nLySR4Tj/Ea/oZpSR5o9OVd9CGvfQ90FN
qV6W7bcYilA9zZ79LqEBE+I0BLFWqdS6P3Qleo6YfZYQsxvnx7FhGLNTtvBE3ixdHokOfShdk/Ir
kquQvmDlSDOGYXL7LF9vaP88uDl0J7A+sHu0f4A5D6pbHwK/ZcS2/ZMGfziCyo0u0mkRq1HY7Se0
0eK3dUvbOJN/K1VCWXmys6S8WCoTlBAtRDvENJQgs+Diq/2bwDh8D+Gd+kWeTh2B+GK/yLto7ZKV
FU/yu1lF+ywfD/K3BTsGliB04HPmXAS2JN+G/gGwYMbL/O/licnGHavHIBw/6jTcm7l7LGBy04QG
4U0+VIqURew8eRMEIxgZOTV5XTZO3V/Avb4Y+9GevqUbL5tL/iBYHKlqzH+dl6xQoX6WPVZo9Og5
F2QhvuV7q07fhqXHKAsAYwHIyefKAZKzCKgqFbWrPv1nNgH89mrwIWceTd59C6PWTO1dbr48Iw30
11a+Wz7EKlJmOHwOAnkjTk6Kw0NZIG5dMwro0eiueGz5VUpQDitkaXdAHZPOiKiQp0kFsmHtln53
X5bpxjVisCX6T0przseupclt6KfnnNSLEbIDPQv4f3UghvEPc3M/HuhjEN4ZXb6RXkDSWT+hMm8i
y2HM0GU9Nd9SuQoNBpVWZjYeiQYA0wKjkWQ8c5/MijER6odSZl8uoNabbdWpqCwTK7OgIC+iTeIY
+ywMD3WH3uklAmsYsKFHMZ2Y0nb49xPm6yfGU/81353+RR6J/F2WhfxMYAGdneI+tOURUPSeGrqI
DqXCXtRxRDrtJHgaWVaC9hPzLQSbTaU8yO+dBryFqIn5oE/zoW6rA0MVC0ZQzI3YfjEh3mzctoB6
xOPWcOcpbvls5s63dEXlNemZSHfUVowHjQ025z3MzNXS2C9z4w7G9J34XLEBSzZcq8VZAxnIe2W9
xJH926X9bnbHowCvZBm4VsJwcXeQdTun1hNkZ1BscMUYdQ0AYs8dKtvgCJfKLu65qeL0vHmfZtkx
TIqzb37zsN/EDxTiZ2QTMa4UbmA63cy5uY5zby+OTVJw+ULZLLIHGgbjOm4b029yh6XjIT/lEM/3
tjWdENneAtgTBABdEgEL7KQKLN2WaKBQl9trEXkrKETI6pWGmSaFymj+rE3jLhqemO2moY5X4E/S
ApJaptnZ93UAc4UEyYSs0rjoNWIk47fv7OdIsb/lJMUUIHfAOrHWs9Lf2RkqhKPyJHdSrtK33V/b
Us+quzxAObyIffomFqw4/3+7aj4bsD6LD7LLAXDnXd4PMDvlv1UYPNup+zBVJUyT0uQalqDBgVll
HhAVo28iW1PcTmC1oOgIRMo/EGLQ/zzHQBXkpsp5ynIfZDm6e0ux3+TB9dND6imvVpJsmHFCdKX8
wO6KzSVnYah8fKKntqJgubTiFiMnrtJt2K7TuifvAS53XYAbFDuhh9jXjnUS1y01W1cAOUU3Apn9
B96A23NThdOtgMSY97gIPCkck0tTM4MKJoy10XUIopTGWrFpoxBxCPDURKq+zV/EOumOhBrWg9Qf
JMcUx5cyjeq18UtnZlfxOKPuvOn1Uv+RSooEv8DYV0k8vi7FGt4yaLmYafileNIF+Y7p3Wt3KIZD
vPCjBtr7/w2k3AUtrP/W0J59S0wmd1csJD0udMX9k1/pPy0MKcDwp7MJdo7nbTM+ZujwkdCfk1W6
hHnUz8MIwgK6BtKikhWLuWaA1V/JHV3skrQ6mqBd+VO49KYE2bQghxKflCSYn6WWLjGN5xIbO3Ow
G/z8RroJDI99DxGhdpnlL5HxJ1ZN9lHjDh+N/Sw3dnl4siRnIxQQizTN5oIp/i5fgjM58/+cG/Ic
b2aL4AhgAlU5yS6UKGUxcDT05NDS8I50P2noHS3LeRWQ9+L+sECCDVb7vdaqlzBl5yjtn+aFz5OH
OCuPTTINgb7rDTOpdbGV4pc8F30Oaaj8C3dCzz4WlrmTj5T/ssYAPktxBMIKFqfc1cY171y92Cy7
z2HONmPEjhxCnpJc5rK+sFVMisLL9BsYzS5OhuWt8vaBDatWztPEUImsPdkgmcyUahnSGhh8tpQS
v3il87oEjFG1kk+UGmEUu0cIspaWjezIpStuIbcAYS6MwzwaeU5QD1ylZVo1xaNjpcwFesfBVojy
6YMQQ3l4SjlG6ZPv+SCtmtY2zz0Vew3B+JhqFVkqkYNMzKh/dV3Rpwita+SCnerGp4EbrRv1rgsA
lQIPHfv8XoF1LhLfD4ckt3L48XGh6AuTWxWIDIrWSwE9mvnT415tTM+AMRM9FcbpHqrRWefNk1I0
H0kV/9Suf14+y2bFMzoCN+fMeAlhFH7YLcr73EK2J59eLGg01b68et0Mpo9cS9W3hWHdMER5mQX/
64cfJTpINDJb4kS5sAAlZaVVdtFWepfSQ5fLXxqTXvfZDFux0fJPiSpe+15d4Cdz2GMj5xUP+lJT
fxdrnc7pe6pD+vfP21eM68IwcSOwmKVHZgZU2lrrRT5QwgGB4NGqefHJ4mTbiQGS7ShuF9J1akzZ
qzRA5bgCCrnMBEtBKVMciSDIjbbYKpF7kpxB3icZI6jXQ1JWKAnz5MX0RcNw9tAfcEFUkoZK58+D
Fg7hT7glil/ZjBJbuemuSutve4wZg4frjOcgFqNjRkAWqGD52uRg6sjolXB8/d+YSDwhGFgLRtc4
a+7+gxnJ1WSh8dSG9tKyjHK4l5wZyZ5xMbNWXa+7Pr4fp/j3P5ceB+555HXN1BDKqp+NIUPsmvws
nP8k1JCzdNKXoCtfxLtQWDpQhNvL9pDDkJ37BXiPz5EDxXa4KRIDng4wnyqAxBJNelfh6gSEJfam
nNxNM2D/u5KZadq2EbrfxC16lG6gvgchjZnmWDcIF/Ml3yQnog/WIQEbYNoehBMv/4wqQVdQnDPa
okNR3Y3AdNvho9CmP0rjZ+43GfiXZIUS9nkRTC9d/NB6lEDlOflh89AYsISKHdaZumCVqz7I+7qD
BZsrIccYk558YwmK6qg/wnC4kw6jWAp5WGiSvUM/LCfD8NkSB5mu9mNBOdQFzzlgDAFs1EV7b9aI
2Xn4Ql/k8uzxUZaj/LdAnWSRywJ2FDhZAmXTVmhxEYHIAQvkN+8ElQQLPQU5QfsyRvVRMCvW6xRF
WVz/lR1qf0aWI97KI5e4tXe6Y9eOu6Ur/aUE2af0u8UbCeYxuC0M/XM5LTOdLm0Z39iMnadWB+CW
OwT56c9Kg1eMXqE4eunT5lIBp7acTkm5LdksKxotsFHCcX8bdxyqmTPZoJGAc59vlEBxjrqvPEJ6
rG/awIccs1Bgaewrc13q1a8VWvmjrcGBH6vHrCz8e2SjmAFQUKxwcnfbOfBIQdcIlyvQG7O4qMB6
npw63eVxXW8dFyVk06vjTZeo2T4aTJQl9GnfDGDagnyIj4pfK5BSd6txzoMn6ORZacNjCNqM6owL
dfDONILyVACN14HITqoyvIaG9muVmnIszRQ+Q+Br2yIsTyZaZMfRT4R12IDcqMnc3QgKZdRvQO59
1t29zgWs4DxCfgU5i23c+8csA42oD2X4pA3NKnbgXUd0mEExqEtDizE1P+1NuME5aQVyTOyz/WD6
o3mjlSMors56iFNFyMO9XWq0z5nfWzsjA+So1lsrLnXIImJrTcIHUevKUXKg7+2zlun1RnM8OAOZ
C2EGH0FaRS/e0742VnPQnuOU6enBmQ9hN2hkqcyFkPj7cAA9NKPx0NRUeGwkdXaFhEgwOKQbxCLH
uwlwSqGlm76pflJYsNJygslN5V4jwLiBtEtdMXTaA5ruN0YDeU02ZMOqLqcemlCXDroTn4yJZq1t
FvnWVkJ7PSFSiyANdqVlPtQegjdD8zatAbt8nr7B8AKVWW48ZGl/TKLJXHnoQMMD7T5rnjFwXP3d
2ek9o4QaTPMMWg6avrYI39R+uhrueItaFQR5oRFv9fpNoakdJdFN55TjGsjRLaT+bxoshKvOHXgz
HP2KZR+GKvrJ6xB1qy57gfQ2lcp/vnEqZ58kbk0YxxwUPE0a1mDi+jLzTQ2Y8pwbBfZqZts79QOu
EMK40Ws3Q6R2K8i0d01UvPsy/GJAB1JV6FSwFQwPlijf7dLb2WcOU1GxDyjfimBJyIQsleSGPrkH
qXLcJww7z8znzr3yVDCIPajUelIF+H4cHBODRZPCXRBODDZq5rGZ9fEEaSxWOmWcW2cKDTKCS9i3
2j1j2xRlpiA4duyAwOs3vXlBTNnetQwFyrT7iWBtO16Dbr518WOryOzAhpU1QDB9PKi1BZFYUd66
DrBt35rUnd9hTDM/hkfHmhGdyJuTo6XpTklg/vOxyKsYPsutMO87Ph5KsTTYxdVipRj25zSnD1ox
mqckqLYQ3TAWUpWIokAwrvX6JuztYTUGxitSxFA2kyVHPkObISIcQzxCUEWnKqf5SVnyMESOuutV
piWCMljXMeBMDVr9ucqtLepk0Ek0QOvroUcnuD70WVYcVC3LV1YejczzPqu2qe0jzozJEoqPnEXf
QnGnq9O0Hwm1Zm1gUqqAurnru3jva/20gnjkOv/p9fQJLS3qEY6JQgrs0SNMGmk77BjYZqnBzawL
WM0Yhl1psFycPN4PgSgcJiCRIlV/HxiHlEFTlbHlUz1z1Y7ROCva7Q/JZDZrM0VTF4GKinnZyaet
eFHmgunC6aXwcqArc6XsVCS+jaeimlD/CRF7yUZoEaqY0cR6uM8c4Pr+CEOSV4NljDTGAERsQC3z
DIJPTdvkY2ntBqCVYZsCNTfQowGtucu1s0mh/ORb/bZP4QeYIBndzFbwqnXzBOxdz9ZmNNHKd2Z3
7Vn6DQiR4uj6DcO30bAreg3JIggntAG2WKNHysBlAo3lkAR19xJvVMsTbdkxXtnVCOMmshBm6fUr
w628Telo1JoTpwCNzsyJFXcZfL9/ns94VIecU5a+G6kVHNKkA2wwQbzQB9MpzJzNENYBODH3qWTy
3KhhnuxiGB2nlOp52Zk85Mhb20OOOuc9LlNb2Q7dxZQ5tpVWv4Seej9IIT+EdQck78x8caxtkk7V
6WnkG9i7h01ja+92xXx4gt+nIuCHpcMGR4hCz80vr1JhirTqhyHL37UB9ABKMEqaDFsoXV5spXeh
mw4hcrarP6iPYe8vvS90Do1Nq9w7tMxxwcEbLUhvnfgtsEdUoxEBmjzo1wHH32n5t6U4O/pqSms9
KTXrz3FYagqESdDdWIy463+FjzJyZ0PF1ZAh+Ja2n/H4UazT4e0zhBtgCCqAkxDjTzflfQkW6NV2
bAy8Ox6AIiKtGcPeHtsgAE0Tujwvq469puzqznyjClizascWUrhTFY8v2l3cFNuUoJJQwIv3EN1+
hw1nOMBmYeaEsp7hbD1Lu+tShWYXBbxtlD7ZdntwDcRZnelRT09tE0U7LptBPr07d7aFHF2ufjV+
u42nEpgYrT17DK7QA5XbOn/Pgk4/lVmqnzrTSNaVpdJQS8ZT2bmYmx7GMgtNdwXigZFNB01tQd0A
8hQvNXau5Zan3DUOxjgPe0aNnwqNacpRgQLIhtIQZ2lA/KpaM5pOULCTrK+GMOiOhP7eSh8rVKmj
rjotnwPxdrJCyBm2RqP5QCPlMzehZDQZfa467aypwbyZM4h7VQ1adQal1LT7LAYaCfTNeiRR4ZJL
C4Ypm4i2dePVpKe5gdjR62gXym5I6hvIKBgUQonNirR967evAxyH6zBNn9MuhfRT/hcaenWCg4dR
vaT6rUzCUVgXHqyGSRQ9u+2b2DwW1dycPLVqTk2dPKC0CFMmCVAXQwjfJfT2eyamCuU05nEJCW99
tEArrKAYp6GsA9TSYcHfpquKHCHzjac0mdemSz4xV5Wxd+zqoDuM82sqBBUZMtmAd7J6u1Q6apul
4IeYK4f4VK2GLU+ZyrLcxSQLi51iqC/D3Mdbwmk84TjQ1Tc6jZZ6zlCvbRQt+ZtfYK8SqHS8glhR
SzAPZXGCdrs49YVFGYngKp0QzkiG0VjpobPWdfgdxxwtwCJPEKHJbpyhg/GMENGYu2/LYL2hQHFr
gloqa3zhkMAPXDgsHd98T13GCyhL70ID3SRPuQcgA2R33M2Nvxlm7TVzEZfKkXArQAbIKulLh7Sr
pFRaW02yVcuMhkI/w0+qrdpR32AnCDjCYlUyGTtNSb9NmGZZqya0Sv1fIKxi6JeEO6Zd7w0DkkmI
0bO0qxhwWPbSW4AP+rbhf1ipE8yJYZNCI9zQpw3MaWUSxq5DBfGUQmqLg7sx3PY27qG9ypUbw0jh
7R0bWPXihHkY/7Y2pu94nhli6IpPm/DEadydEhvCdoYfCgPd2DhNtJ3QnMAAWrcAgTUIZeMvJYUV
pde4yUrzq9msbM9QuUfmV6TxhDrPu6+t0dw6NeU7oWI0p7WvEJikyECVnY1SAPqUWXjKYoQZ1fc6
Zcx9NbHtTnqfwY0yFj2khjr10fXyqip/KpejrI7n7cQDq2/5NY0TBzIcOeDfG5b3RlrF3GT5NNhA
8xTqXmlIuK6HljzvHDAD+DZ8Rp4Mh9mrnbUt1C6G7r1qw3gXoD/A/ucejIhyNnndEJwTGySduYZo
YFhXLRIZXtesG5iJQ1zDlMfTVlXbuy4OqGmNQGPKtO3QlKTQGDf7lkqoLpbVsxFZIrgHrWMN23jI
//rIeYr1zL8JwnCP4B3sla7/m0ze4+z9tC0Tj36iOvtgnkCYQtYwtuYDXlxZ5flt2HivpQteqgbR
FM3locXZI8UWHtqAzju1+XSrz5CXFM4JV9Bo+a7vQarkQ2uhGxV9pmrsrKZA37Zl9eluKw8WHyse
POJKIp1UN26C1D03qJCtmFNtTm7urU3Fd/a1+xZQDVm39BlXPTKRh05BVSdkwMYc6AFDwY9c9ewc
pp55kxx9DMZpPiyUdcmIHRLJGt7tkWKRDLZutNm0bmcF45VP2m0OQB+E53xjV/tu8sobR7Oqrdjy
KdDCNbJj6jrrNCz8RoHycl1UdAuZhOrW/kQ3OTChUkofGxedig66nxRNP0NLn51aS2Gjqn/dUnkY
4K9iWugQDQ0FZGiLeyt4bpTXpEGYrleMjSEwMF0pdJQ+5lsKT7eW622GKoecuq3hIq8yFJd7d52V
5ruqQ82V5fW9ranP0KKj7JXh+GezPDH685FNw1uVtZ/+kMEemkWnBP1mTAxwfH8CA2GO9YNeEdrP
km3DgmjAmD//Kno8rZAmyYs/LRo3ThibW7X24cBP16pdxButH241KLVXfkElFSqwx7G0CdYqpNcS
kLggUtap2tXrKZ7fSifkXqhCipZIclGG3ray6709Ru1JT4IHh/wPpJVCmlYG09oq/GukzkcPPamN
p6arQvHujXZst7TjvpWhDdFEhoZ91q2j0kcbRj5AkJdIdAKx3Chp567HOaJYSGVuFyiHnMjp0Fb/
4+rMdhtHtiz6RQFwCjL4KlGzZEmWp/QLkeV0cp5nfn0vui76NhoFuGzZVlpiMOKcffag/hJKUqb+
TKyqoEyFSFuyHmq7+mi0zl2rQfdiSz+5cfEYGgVBJMWG3GgupUmU4Dj2t2aw7m4+X0u8v1a+Q/wG
RBpwjE2jW0SENNhTgLFAmpYH2Ab7WqtKfJggIqldlo5XkrOP1dQ+akN+2G5ybnss0PBb4eivTrk0
+ReVfu/xFTX0mOl7f5lSVJ1EGIo2O9mavEAIxOWwrmoviNUNdHNF1l1/M83uVwB2ty5BLQtfUgTg
3QxiYWw6wXvvp9BCk8jOz5jq99o9IrDLiLnczG4av/7KYyKRMG0zVnoGCtCXzWnWPh3yfqO0ONdF
+lQbytoObtCsOCX378YEQTQyk44bFec02z2E5RRt7LbvPZJyDPDHEOukpOcft1V3I1GHUK8/3TgY
x0KQr9o4xUdm22tdYf3YTA+RawzJudejmiihmkCOLgk4kgCeV3Pc3eDtb6wC000UsTcl1AFD02zT
DN1Jt6Ez9vVJSxD85Kl/I1m352W7WxHZmwSYe6U7uvCKgFwQx6h0bzbL91w298asISMQ+5FnU874
ofS0lFquYn1veZItAiCiJUJqVeevrsePxqqfqtj+a1jvbkuBT4txw7Bs7+aq2igU+Hhlny0h3W1X
ExqZBPoLu+t1nmwMzkDLlhKsl/E1knDmGLTQT9bJCl9/LBP79Xu59y2gjLbEkt7f1lFzoqSyYxzB
MWypGLdDIiGS0IMOU69iikMjY7OqSJlYtSEGWyPFgM2WaFi8JL19HiU2laGFKCg4161JNxFNW/ii
8PUEboO1o99/rpcfF9RdDJOzcmcsTWHuVh+V4CwymitpUfs65fBo29rDD2gdSUzOdBK1Vloyg26Z
6bXJ/U+HNPW5TN8aG3pKUhx0RD87up3m+N8PAhzs/3z5841Satsi7uW+G4Y837Zx25H0SEjAehqM
BXgv/30sAiM/zXUagW8unxLD5HMMLhhR2ODONk5uffz5oPJ+Z2Livxe2e6+0eNpbXH1AbUDwyirg
URwbZyp+xa52tbXspbJ6eH3KPsYRZls6IpMb4tGQ/WQ6JrlCsdYS0SWs0CWMN8bs3vGzTYKno2ua
yHGL9yDCNHAgVJEKxMVEikkWXjZg1063I1V0P5sixTyVgrowPkXI34HN6RfLNjjWtrYRTUHij4Mf
Zh/mB2xB06P/jFYspyehfMIALlqTBHCL21Z7mNYTrBZyHYYC39uh/BWbGkmjU7Ajqy85FHGoiFxZ
YRY87qZuxIgfIeLQWg2dbYphn7OZ8HUcCKNaN32ewkY07prbvuRZcSVFCNVDFey1MW/XfSW0nd92
GP1a0WW24nyDWzIDJ+7YVQwPb7b19IDZ+jd1w0HV+J8YZSe8AJhlVbUd9b389o2s2aBZxfcrwltN
8++Y4tVeOJZXajPE24ERe9i9yBV5gc5SGl1jP4u82C8uS/bHkifgqOJWFnil4T5qOP5dGeKus+XC
f7h1QbUrRltfjdn0xmSvJiAruLgtXebk1/mqUPoXhI/PWn5kOjUh5F/+wO48dDGCb9r/ON9prb0R
dQ7bwB12zCuyNZ67YsZPvDLl1yyZhqkp+Gua8pIKco3Qn210qPcUA+NDBN84kL7m6twM4EyGCyRm
5/nBHZsTptHpPpEbbFmJh+l424YYzEQMSBUtrNejfKMZr0oWp6zChVxWoFClnMVuefJMtk9hg5fz
gi4TieaeG9U+popJRoOzYR+ox09MWhi1J8GYet3iI1G0Yb4ufQgMSxZR2lJbuI35GGWxdfGZOphL
rV8FYjP5wTYZ6puM22OsZ1tms4JICEBAXNG49wnYFGP/y7aYRUaN/l1DtF79vL9DLdCv2YQcmXbr
9ex6pFM4H9mjDIKj6Wrz3rFVDQw5nDVR72Q3fEzMbLZmG9yDTvPXowAnHTHGXMmyTM7SwOU7SvQn
yvr6SGQGmbdJSapM2877FFnypuSZNzWWjau+84etMRfjmYP/TiJIseuq9IyDdui1OeZFqiIKXvPl
SwBKv9Y0OheRsQ8JiM5ULthFO25OaLs7g/zaxL5ARJf4/WffgM2pR0SmMVvqaQqp/eMwA5GbavKH
dBLufIHvMRmsZFl1BnHBVsdb7se/82KSGzjMpJoyIyxw964CdibyiJJt487japK9uiiOVfbtARrA
8mVlJGW3o7MBCZkuPz/x83jipDTzZUY+JT+seeMSrU1SOIGYGHRr3GheM4poppGo5MWZfvcV8Z5G
bliXnw+4Ksp/P8uaJX2ROK/Vz2PkVE7ojuqn//ez2Uyp2KsGbV1ui8n7+XYdtdVpMlMsE1XXQJ/j
6YfO/bQK9Zu0UdZKjHX6SKzkxVg++/kSgnBztsl3/Pnq53FcLxQx2oAQiGuwc+UGAVafVbz992ty
5c5FGMjDpEvjMrloa+aAfnPqjUtnBEDAkVPpQISKlOz/PogdD6YmSWZsfh78+eWIiYlDHXdkzGeT
LrFYIOmJOA7LMweZX08e9b990PIUEuTyIz+/y40zbP2QZIiss9xLAjS61mJLeU7R8QpjjQamWL7T
s2iPdd0cfr5hzpF/aSXEDWOsbz8P/fy+61pfIsyD/c9XP49XPmkw5L/o3s8vlcVgbYmOJPL+f5/W
MoYDRgvJUzVj2so2Hp5x+CXLYeiKU78Es7TWhA0x34wgjWNR3A7P7ODVoc47evAo9T265Ows/Gmf
CLY5ws2qdTfIF3Ked1Gd0vVpjAaKuHjGeYWSu8TaWNZljlIPFi68j60V4y2B2cZda+p6G/jIpzAW
Fdg8z1DQowIz5R7XyyRs9hXuIysfNspa6emvmSjUwWrI5QC8IudpXQqm/3NKcpAR3pdCMkmpUvrE
/WX7zk3FbCzMU+qoOwGdHyrCkDC+b7bBOLvEjPReo1ClVbnPTRKdmXcPi6fzqDIQDRfoIadgJ9nj
0i1nckJQ/WxoDHDoZLinnjUmI5iUBBuyJ0iuLY+DAoVxfOepDLqt60dXQ8inpOu3QzXj85MGF8Mm
dkeYj9YnMiupTGcND+XDJzwKVQjC5MYHnLArTL8FklWSzxnxHLKAqr4L5muTJPxWrfA7aNp3I8PT
SsdEJ0KxZXUw9RP13kfEm+pOeci6dGeO+d4N71OaHrpBpHsl/b1ta8G6lBOaFUbBrTSfnLzdd237
YYbqyanUQBR3cyRIUWObZh9k2P7qQIZN4/qcpeZ7UDnU+VxOmi+4B/y9wXhjDEhp3CLdzqEXMndg
AnxNRsx85pQ+CqI/2He2xwQ/78Ftmp/h0ahfXDyWLLqgDdfbMkm+aTAhNMf+ypDlVTgljtHOGyYP
zQa/HggtBc1607KXyWDCc726tnZ1jsrfZoor3kguwxB5ymm7vROLCwlNtZdVwS03fsc+CTVEzIcE
zjsc3CMuo0vur9tgAjUC7K58g6zNSJ/exFC94pWZkgvDhKjqRI9sVPMQ39MIl/mXw4oMzWUAm/U2
Fs/Rt8okCZKUUoS0kSFY9N/hZKDC5QCsCy40OkG6Bg3/ZkttOKyPRUiH5PbgcCYqHa9EBM8fAiHJ
xTY1AhqF2AiHrf3jlFKsgmqRcuYW7Ix5Z1ajV+RRdeiwLquYg9YDx2YoFzDbbYGfp+0wd7ucwc7Z
FiBBvXybLGb0lsCgom/OrQjvqosOhoMcFjXSOC0WvYb2RnjN1WhTrxgmXFSyA6MvfA3eC8dM4O9V
1yDItoxHTz0GJCsFLrV1O3JAs5ZZYUNLTGDK+5hVzKTJEk1e9Lx+JnNtAYreVFpGW7pfeKyNoO1U
REQkcw5CF3rapL+2tXwQ6Lqtzf7o5xmjAExyY3LRqto4M0FxPe455voCejwpnul8zHC7JT2bgqGs
96qq0L8okjfq9ubEJaokeNRsprumHN7Gym+QnowfelR7iosIn2DaOknPJHxcO8rFksPC+69rP1M8
f3GMDZ8cksaxkhQXvzQvAbbijp79lW11HmyrpLfFJRZXzahPurVuokrXbcDxRpVEn/nI7gGoCKKT
RsK0PUnOhlVhx1I4cqWD750KC+v6anaelNZes8F499t+h5VudcDAh7FA8YliBmfxUn/BFjffDy8D
lF3UBliILukPljnjs23nbwmVtqYA78e4wM2GI7jozshiU5Abak/ZKTxn03sDghvb00Gk7CPhFKKh
Wxzmi6J6zDVZSozlEFSROyybmQNaOuj93wZmWAqXwiMB4IwRAYWrqt26S5pfWz3FWuAl5P7hu43F
eGWpZ1u5LzGTXSa61RX3fFLArnPVPHEegt/gVrlLlP2oRlx5ypksgir4o4Xxra2ZNLg6Y0NFfNay
erUMeCwjkSxiXB83IMA4tr+6mQ0TwKlegSXge4Kj4AjO/7cMIwgbCIFO0n7yIjF9KHQ04Og3gkTR
7xCQuMKmkYKM6IbYV17S4nspn1lUUCVIW4ljazVLjdRvvM5BUgFUXOs90lsCaJoQ/Iwc4kHvf8m6
rTwCJ0kpdKK6Xjk6sGcO8o090/RmkXIdovRq+Kc6nQ+SWScZNQyLZiygiTqrdn3Yx57Uo63ruJeC
seTKCapXqsKDYzKKNd8WItIUEE5s247akKTHrLW+GVrx6dos7M6+QdF+q8zqzzSjMBNzum/w07Bh
vO5M/bnpoApknyrOWPjt+AWOd+mCTeHEnxR4p25wDkMQb2w5cGCngbPGCvvhQAya0/ghnSRF0Mw0
LplOQ4vtY2U1CCIzNstkuOKR9JmmF61MXkb9H7suoIj02SGQJUE6OgYc1bZzwOehyV7TwNrZ+D9s
eAbMPqxpW5bRh9JzVO8B7sUIdl3aGxn8Zli6l87ESzAIdWrj7r1r63MRp5AkyahUTn7SYVjYgfgV
usYb6ZS/ZMzyEIvtOdHvK5yx392xb2AhcDXGUPsqG+2jo2+BdI2XSbLKcC8hJ+OckiCeGSPzqukM
t+JImDMi/kee9CS2tN0bIC8GUtGbBUazzmLjEcv4VwVXg4hONOpM2Os4vVu19lwYKBJCSpaywVsH
W+KC2OR4/vRLxpz8YYcOl+HBMb6Ez5wtYtYTWhRFsn6QDjRtVPZZ1pyYDdbwBUcLMVVUUDt7Krep
k5Gg0tZ7TXYfGGEzODKnz8Fu6azy9Nk36hbkGlyWI2zdw96gLWaYrrGsgJIORvc0V84mTk4J0J+u
A9DpmKznFeGd1cRwnQypbRsZYm2P/QZnZ7kGcNZPefc6jfqTKzilnZp31m47op75REuyY2fqb0Ni
v6SVj8JPnihPNsncXxkpFU9BcI5AAxUjTV8+auHanHPiGozxCxXyxQgqIDyMstdDad0m7l0jB6Un
PoPE0b8EmbZeo6GZwmJ8qMNroomY3NrJE336PuJ9uMptbTv6zdmBJQ7LjLpyoCtuOvvVkNxa2cT4
dnaXWONMvgU5lmRFymAakc8nOPShxgDcTPL6YM7F6wzcNZZFuR9KbM2t+miFGpu9fIvjOPF0o3/q
bQyU0FBQWMFqKie8CKKw9XC6eStn+vQmnD5actjCvjjOHBdjE7E9Bpt+SOMt8PQJ9XWzSkdXLAHs
CKNg84K5qCHuIFx1pkc3ifUX0ZhFeEXU5RNJhtigFfsfb1pqyxTHTpKUDuD/MEs+YoVD8Ew0wiLN
MMeFaFA4bw6/AY7hIhXBb6RuphM06WUIsU0H+4IzEkcf0BzrEOAjucw6enVNxZ8lMmXfYhLH3TQF
z5YxH82y+J0ImzuM2XKZo4Aw3Humqe9sHBV9J2QGDKOoXYf4lbHL35BaYDlxWjJLFN28oLh2zZcM
IxG/KQ6RGiBIwNauNRa7CHZZ1G7BC+4kH8+rfEb1ZvXJug3iP/NYMVGcvof2vTN6T2PhoRyYnYPd
HOJY3jTLyD28YYsN4zd80yQOHT6UlfXcUtQUiXuNGxAE/vMCrdqb2hORYalXTkt8VZ45G1N+j7r5
EZr2u1/Z57huT13efvZWCUUWlZXsqcy64jOWvK1mINEBwh2xTCJwrDwBWFiIS3ZIbsc0PdsGXb+W
6q+492/6PL6GTgF7LEXhTRU8TvnDmTNIFsuAWY10P1p/Ts1BYPG4blqzY5egu8udnhY9G9AAfxNu
+SaltQ8KEqkUpEA0Hzet8ZcojAXtldbBkikTuBQbRjN7blr9HE3Y9g2+c53r6VpVXXm2RvFL46Qm
Z/IpjFlmc59yFkHHZAH+ihvzolU28SJkfYxd/+137psS4Sauw4M/5X8ic+LexkS342hH5L9y2Cw2
2pLlJap216mEAtu9gEueJsxdYiITKFxGPPA1Bj6E6JU+tzJmJE++c2G69AXzltqJqWb1B4BxnTvt
eczSmy7GV9PoPzlZSQveR4YBXDujT4Us4YTwJzWVHl3sohcXTR/YSRQyW6tiYEYRYAmsGXunyT5r
O8GrLAFmZNzgCLzvi2Tc9jmhb6J9UKje02p+c4PqyZ38vUpGDFDabTpFLZtgf4Lnt4FQeBblYMLQ
o5LSjOwdVdWn6Vc7P0m0VazPm0Ty8uE/ApbXxKYyS9dKC9xjwdnqg+6yLRRRfcSVCZpD8pzGOq83
eIVeGAO8kVWGgetN70JaDSRDftoebB100LJHgEdyQ9xYbUodqYcEdrSdB6GAKwIf8HBtDlqf/hEx
ls+14fLPMNQYZkLuM+A8oj9fif2CKMYVUaaDeCzdtEuKeQ0jiTShYyTCFx8mAoaUp9AxH9aQ7WXp
9zhfz09Ba1JO1EQBCd8iVpK5XJRO4tRTn/qOvSVfq559L5sMml9zfJARIYGlrN1kGjszGohsxtPW
9PLewggFqHdg6/15EyPh4DIO9Y0zMgpjJCOWftcW6fjCOHAm0u6ZbDQ1es28FvEyUGI+I8G6BJuc
tJ1uS6kGYkMOtWvqV6LAtma8rNgwkivuJgpZpvCUUhepqQe4AbdTPnyYXfEl85aZqm1e8dJhy55n
RlQl3mfk9KiWkfAidq67N9MGqsySHkYE4Z9MAHyMGLNPp/90CfDCT40BG+Ff0D9869p2NzCCXeB2
W+Ibnm0sGNm2NGBGzChpGGlT4uFJE/2tgkPjEci5H8DnzE69yLBJyO19z5S1iVwz3aLDLVZK0GVF
gIIW0vlV45aHUnaPaLTMjTF90QzR7ylCZAroAFQweQjdEYaq8Hq9Zq/Mnhodr+xQEdQ86hhEN7Ag
a8bnfvxcTYzdu/Fa5OlmmPov8tSo66nLaXzIdrXQ9uAXP43Raw9SumsM9RQkASOjgQTCSd/DqkRe
Xd6FAaA56eo7DzHSb5DerKzgGETzA4qMgblNSYGJF1gZvEaT+Ccc8Xjrze8kJc/Rh0Eykg1JFodc
5ZwZQJVg9KFprVQAyiriz7Gw2p2DPQNep9Qn5P20PWwgMZ0iYTm7vB1DEJf5Y57772qCwZKzx8SY
MBUL99gfkw/OvG1Q+y9hCAacVR0Gur3z5cr+Qc7QtmGmXwXPXS6y7bJOrJw1kkw++aYoPLqZobFo
/N/BbNxmWsU0rG4a3nQrDMS+MeDzCIrnHPO7ld8XB2uOP4gSIvEQXgQ2sRAk4f/1XcFuks4e/D+O
5iqsPGdw701u/c3s5BGy5a366bVa7CDN9Dg34WEmY9cucnAiB8extty0RNQs38TsjnTTUN8vN4gM
0WEY/Zgie//LvY9ZLk10FanLr4Ic7AOqy0OpSbmy2vGXwPoi8b87Z7JXbc+RYg27Fg0nbTCEhVIP
PhmzQ00sMgTXxHa4OLUZITPtpMRAxqr3QhlkhfIA2xdrfjmrOj96sfGUo6qTT21qY/CV7bUZN+gc
D7sxsDZ91b6mg+e35rexnA2BYlTtR9Nt2Tt7MT8qn7/HF/Azy4rWlli4Ax3/p62KvT4VMNhHclv9
9ojTFecb3erK6WHg9NWiSmVWXvyTTeoq7aMmItLmK92HtMEK17vyHRsjrQzn3dQDE049tVXXYGQT
JOq3Ve6ZKb/2idFsU7p2F3mMkWNjV2IbQgw7qNloEGoaYgOdZM3WSYdjQ4wf28G4a9LmRQWDhyrp
iyhXdKMvtdrIydcPmpP9tXPmt0n1O3WT+OKgSQ0XF9SZlv4U5eLRsS2y7VN2dan6PSXroMHO3h8e
HST1LI5uQkEcLlpCwsO+2YT+udQERGtAy13pTwwXCx0SRfyC6dM+NpKQHREVdtqTHZXmMMj1oH/v
M0E3W3ZHO0Da2Hb/aEP1T+WShRIlxV/LGU3s7z190Ms1g7aDC4cjqMpdYWfltmQ4vY5T2e9VbpHE
BrXCCYkSgGWJf0F3ypdupS1PelztVTpelO0cXChlrVQ5yor4ifyfLcM/xmsTStzCnFZ2mZ5bLT4X
8/Q0kU3Jgmk/HEw4k9zEbshC0k08mVWSQ2iG8XWKPylF/ZUke2FZKEPs/jUdH+269eHozrqq4ruN
D7vWF4ohfm4w7d1YYbbkA1WcGjFRtIPys924mQDHDmbgPgw1vLROZ6ywEUwPGHPBjTNIDcpqKCv1
CI8/ltTH9aPJ74mWcvSxY4Hicn8SbarDGU57QnopIBiJW/CgewJKBvh3msZsouiOeSXztWQLG6gK
gxHmL1F4mNHTxnqxVuzsbPAcuDZGPJBs1jkfqe7eO5S8SLjv5SJrdgPsslNuSSHcqwDh2kwiijfx
8xzaxC9WfuQFbnvkfEQXIR1/rRUkB2oBFwmasEW0F+bCXVXgWqnib9V82KmPlEmMAblezh1YbesK
55HbiEmrfCACaorP+COMXmzTEuE9uXB8ZbxlfL8Tk+MctGJxct/gAtdeMKzeZKpmClYZtzEpkA9N
1keBDbNHUfxkpAasGMq9WOJ9IYv2j+zQaI5Vo1YEoOMUPlTjdYY1D9P4T1u4ExR0zDgk/fC85GuS
cz0cTNnsy4JyKkhnf9tAcR3A3wC0GmM9gscYhn8Yao2KzErfoLOPob7RgfhJb+ef1Y/DPFyLBnjP
pCBps27P4vzHal/qrv6w4vQBrQLaGbo2b4z69mnJcpHK9tedZHf5mXL2dFJwH4kFOjXwWLdV1kNB
IV5QFSTm6tUOV6ulpFCwtV77aFEkm550Akhm2aFBT7mCFvWCqR/etvU6gbRWp++dqiOvNk190ygu
njG6b0wDFX0pV2xIWiQaefhMfUdcsdAsFi83TlfWWP+T9jF32dW2BIcOeruWGUbeJ68mOstNj2gs
oAnrkNGHYP5mOh3GIKL+TFL4bVZ/B9reQD1yCf+Cvaf1WeAx5PMcmAceY4lw3UWgbGaR7cIAfdIy
MGKutoHW844n6b7SwpYGdPDXogOxCPRkbURKrsOue8HDRHlEgqcbVy+Dc6hSD8uv5yz1X2d4HGty
/tytFOO1E5Z2Djgbw4W778baOVXSObtsBNxl87uMG/1tSohzIDhhOyGZ3JtLET9a3L8AQTbyjsYZ
hlVmFtSIowAr0sVuCvUXd4g2g4D1BAYae4a0GUPFEem4CvjAkUAc7ii+USWj6SRpawEGOhf7vD5+
iX12VREE7V6IgvYnGe8jLI607DE/svQHERW86hEgJsw1wrfzKkCcohucYUgoFUXapgEO8EhfTGhQ
g9fZ8D3NYv/u+08mUKg5AvQzGpxlMwcxE3XMDL+Rq7h+yrSAanzedLWjHcvI+Atvszs00gXlU/Rk
Y4SkQsTrxEKAFxQuNzkLQm/RlhRTfqSROqvUd1aSKOUtXMSNLMnQnuJMrfE30T1SpXepmTaH1jHO
s9nk24R8aqn8HUxUoqWQaAWD/bscnHLd190hBDZc1Rr4TmlJx4sbLQVN0rzJ9cudRtowBvPtesqN
j4A3mj+ERHHY6Q+kPGujJx0mitE81dGAKRBqEV/icrDQ+jPb/ge0aOvP9S/Cc9azSSIZJCLgoeRZ
BE6/193F95dTe7nhhOuAYPKGhblBL60DsLmYw8Yx5haUmy5NS1+s4H1u2etPymG4o3fT0pxUJzX4
j7aoiEFQ7nemdQ+yuPKN62AtbwWXVEcbJzHGraN9N4Pyo+/wWDwzmEv9wY6YUYzCZWUz3KJv4N33
Z31PG3FSJtnEfSLVYYSnuQ4dF/qm4qBKSO8zFYZ7jF6gvEIdSKOS+7s1t2k71ftWIeOrGrE3FaYY
uHeuUtxUV2Wir3FV4UK3FGEEvL028GInc/w9TOw41T9ADhK1E1HNps6EDisQs6xPVkmGHuR0ez20
oM32iB1qVQNoKit1dk40/iIpOeAa97jc2RpYUCTgfyT9Qtoz+UOQ2QHRUYByBeNtkswcJqyJljTS
JIxtoOuMhHKLnnkwEDCmxrTB5j+459qH4au/RWOQxjvb9BcaxNpxsqwLXlnnSYexoLXjs49mLhkL
uRc6qII1Qc1wbGPYYyD+geG/vkVyg0jQzlZzeTZbmJVhNGueT349XI/wCT8CuZp9gUm99k3eJmU1
Q3ZtlOhXqj4lZv05ynA4Tqtkh5K0IfhH3xiOla9Ch1l/jzm8cCGcjgjVPLjsHursE/ZUd6cD7VT6
SI/nvOFuP621LI2o5LikvTDwlLt2qevQ243BRs75uNLL+QFraJWYDDX8wr+H1gyzrIDajlM+sqAO
ii5BWCadf6N5SsNRPG+qXTrBRKIM9XQGhDvfiZ+hdniQ9z3bEekK648XRw7uuskHuIv6fIPuSeBv
RPdPGtXNLI0Xs9efLWaHuAF+I1UkLi0cDlbZnubQZHbNGXPMSKAfujC9gVf9qmrFlG/M8CO26Aww
UE2WYMd2hxoT6taUnywtegv1GEKV3R6jPPxb4SME4Mtc2g4xT+/07zGa/miqW8ctcG+Xz+QbUuqZ
fYU5ck7Wd+8TvKsK5Ao+irijWwxnUwbDDhPhFy37sNALFFZiro0QelLS4q0YjtBeYddFcK3C11zU
hExjFEepmyrsDBqiKwz/zRmkS8VNpCIs38n+DIU2ot6PP5rBb0+BEH+GKT+jti8Ymht7YtIHz8aq
2ZO+g91/RhkDQuiBk1MhzCHJzhJNMnXwWjjTuDbIt0z3mTbZBwlE3hByvkFKZa4V5CfHtWBRl3jT
zyG2bvMo1mNBgU9eNJG4eQ/ZmPshG+G72RpYgOyJfhzNZ8woIQbjoXMkMYaxi+ZjNZPjF+xUhzHE
n4HJcKZxfc1e0zewVdBS+gPlW+6OJHza0KLTHbnRxaTTJoXD2aqSbmtYKIYaXUNrOx+Fpmd7xicA
o2hYQDyLwzwA4xShT7BIDu6rXJx9/BiBZt1biD2cbGcva1Wl4VvXUZC5lki2vRrFMWn1h51hPT5Y
exGk43EEq9zYT1ozlF7LfGY9I7WMStehtsR4VpDPWSruZDP1TE4Grem7CyJSa2eyWQvY/XEJOtEi
9u9vVArPzdRRTkRYJYTMJsC+gHfLhnpJ14SHUROLNQ0RfCHoJ1m6IyMg6rEuBE1qOgs9QVyRjzsL
lPjWeLEIc2UsB9dgHAB7G5PxcfGFO6UGrXn6Gmp6P7eDKdAI7W2OTPhqJq/UQFu7stGiUZGu3XLg
CjKbNzQAXbygGB/9TUc0eSSu9rSwROBASl9VhSpA7Mp2CQ4n+TbOewKBQTf0OdrPUcfTBTM1V4Oy
sQkbcdRs53cNrqfjQ3C2cuPgh3l1sSN2dhU26KIA7LwyhgFloArpysTfKMk5r/nxPiy6krZa22uG
dvelD6MhEBLx8UyR0SzynJ8PGRIaRuYKoYY9DzeGVQPdKAoeuXz4+ZGfzwpjLI4EwEDOZHEv33NL
+z8/BQOMGhQseZOjnoiGkKptXY1uuo993Oa1aFaeamBOWm32Ihyi2iD19EyabGzpEv1Yle9T1lte
WDujVyrtWeUMNM0aj2TyUWFfj1+5sNxTMZ3Z+WgpJEbOTdt6mYRRg1EjCF8lq5UzIlqCAAlpaaa6
RsMheaVkepVRcCkbh/jetD7ZSxxDk88esGd1jOPgplQ6nEYmBUVOQaUcaw+JB2M77RAi4XvVs9QF
uHNcT+ZEZ7e++W2hvlSWHa3tBtGlHBQCgb5HCjK+tlPFBFVbJO9wlSTSpQM733qo+pFEHgHmZ0vk
W05zdpNbEbY8h2gOaY1EgO7eJGZO/xYQPTZYJqPmzabv0K6Hs6GmD7t0w0MtOoagI4VsZMCIiLVq
0XRVCN06pKpycTaMbr3mTI8crZWVmxrjeoW5lRb2Xtm14FSMXNtg/gZ571khatompX/DKHY72/K5
swlnwDHyPkc9XdVg1TSs4h/pD8FOs8IWBVLM2UCKrNvFOswhoDsT/JleyNn2LTv4GEMyRwt8GbGu
QvJqwQpwx4srLEq0IbyKLvyNZ19+hMucHX8+U62hGKw6ZbSL5XCypeWi31vkRv9+qtmIPOlGYXcv
K/XnOzoC///8kFGbUKwkLhQ/S/dn1f784H+/jIbgXmHUsP1Zu/9d4S5ypXQlnatCBffvwq6WpT51
JCYsEkJtpzqx+3kMddpZD+a/IoO9mFFC0A7zITOJ4qUefTUqlq0s9Iq88Ljxquh/ODqP5caRLYh+
ESIAFOyWIOhFyrXcBtHqbqGAgjcF8/VzOMsX0W8kkTC38mae1BTvqop2ifqg8pVtCFTVYoVJTAX7
licR75MXQ42oItUrhWRJxqbRdWM2Dj05dPm7MVDF+YMrxo66i+yGSgI9GXFGK3RtzO5pMhcZefkc
S/9eR1ysP01jjGhYLB7WFTt6MUZddUvHZbmmIbk0lyfBVpo1nFl0vKV6XwYMdQNonNzIJZahq5iC
Ly5XQUW7YjQbquBZ5cOnP70UVsE5aIX0V9lyQ+0xy1cpKJRr6aR2U/9FBvZ4uPvpgoDdIfU09GYu
LbWSZOIW81TelzZjJ9nuu9wKyjkxoKaLvYMm9Csck5aEHabQudt5c1nRf/xsGcE/biWb6wowCbmw
szeSJ2oT8VxZfkmT0Fhvgyk82HTlADJnlDeYIj2XJSAOAiYuNIppIrqvKWNn31QyhbELiFiUx6lI
kqcvm/0sLuYGyq9FlaKJZ3WcVpYr1YrqHPRiN4mB5QJ+26g1ZLIJoIptZt/YAQA3992yq7JM3cIl
5JRGnVNSNXhmitdiqH4vxVg+TeqABgVlAs/x2dPmv7JtNdMh2Rbfy0kqoilo/hOXvuT/ZS8l1os+
DoalQkW3AOA1gbVrShYZRGyyQztXgo2meezHSce+4z2oqkfiSQImvSrc1pqFnKNNRgatDxOFFUSV
MIEtC0uB2u0OPr0fU5/xIkjUAzf/D+EkHNFJ/j6vw7pp889g5VGLBOuFnIbGkPxDUC8F0Qhefrri
vESuk2dOlzdkA8wsZhd0QmoUG23WT2MosI6ZCz1WPKKAef1LYDOIDtN4qoNrljZm5HR7y/J+ecGf
0exvtmJMocYu2Aw9TO+RVKkjlmNR0dSeDQA5ELF7sJTG3vKJ78yoSJ5PTnqkIHRXvsxj/xmYZb3n
woT5y6KP3QCWe0xQWHOy8cXPxFtuDe7W67vvRHF6KEMuXdMPmitKM33gvwMxy81gZsMh9Rijp/Za
L5OKbYSagy1/8+i7s+kJOPEBYOpii5FSLK3OVBikBx9yoRWlfkJwYGLsEWK48Cq9EZyV9+bKLbCA
4KC8wtn2Fna+Dr0eOttQn1QRVKf//+eKNZrffbzn2ljEGJ59gg5nn7xisU/ac2CWhR0NNsD31VIu
cePQS2wod19YWUHAaMIN0/PbTcxiJ4eR6EBCB+rCcJv1LPfzUmOkwpFBMJczM/9uNpwDgTNMbcPK
L6MwqWVeeBigt5g/tUBttu18Z5WKXT7J53yv6+xhHvwQ417GXJO6Hw7QjV3XQFQMQ4PInsXfHmjU
O+ByOqobRgKegoRloUf8/xOczofMz4bGWObhpDwibBw2x/DQ+dBnmga3f9EZW4f8LKCK8F7C43NR
6NS41USVliGYjtLM513Y+9mu4nbYS4FQ0Ly6borMTHLVVHlKHV0dVR2BjCFzmf27KThapfk1lvqW
9ev0WhjGp1qyLzscEl6E8E0Ku7m5DCdMgqzBDVlfu857s5X/zEuN7Qebo23hW8ymjJ2ciRmuCT3I
7biUr3gXjzku4l9pijEjnbM9SuC70xb1oXV5jnuhJJemfX9TwV9gVUioysmGKG/JDcoehM9EQG5a
OOfLn5EsBk4/jpp5ew/7ZcwzMKQ4DmUPOYkUSO3LF6kpFixWSIKi60ib1zeAL6e8DQ7a87x785XY
BtTrqoAA7vLtluMVqEVzdlv+XNcfX8I6o4+7m15DWXNAcXSzSypP7MlUcv6Cl8OjbBKXHpAMwhAo
s9TvoSrO1ZPEO5z6zc3M+125Gg1tCelPWfG+B2q7Z4R4EbaLdyCEQCMZoY2w/6F0LYTxmL0ovZ5m
Mc5xvubINtLGxRF2FFGTuDLWYOc1Pbz1WZ2WnMFEdC5ISLJcLFZfWYLk/BbhbxuSCA+h7q1Nc2y6
LqtoOgS93m1JOwEVMYLROiuDU2WhdEpGdbsUeNvA6pBW8vPs4Ar9afXkZAwxs/MuSsgfzmugVHVH
+r6GvXm2mmSA9Pdc2d2KrUQ/ldq1NoVh4itYBkI7DPqDAh67cGxxIfzxGrR2XeI9SqdFX4dK5635
P8J9WNcyogyBjh0xPdmN8Vvk6dYmf7308ioBKZtLD8rB4tjhOOMvoq/e6rFsqrEkKv2zVuFHNg3X
NO+PLSXpYdWd23W4+jk31khQgpQQ8Aas7ezhOH+A43sixN1Fjq+WjXDrH9s+jGF/Smx1zV1QPCtL
ge2YAqlf6ocyGeztsm5DT8ttdndsAuOhFG7dB6JhSK0xdbmj/VIt61MCxSUvf68sLCvhdTuR4NdN
oEnnNxUmeos2d1EpuoJsSNIHJHaj2vZjXrmgGkZnq4Lle7Xr25wl50raRTxqn7oV82omS38ojeWG
NxXQmWw2xqQvPmFopnjWcbAxcoxDacBhiipND2VxtsFWZAQTndB94sRpjBYfx9J+iFIjSEl1aafi
DYH0nk/23nKjSeN+7ChaYk6tHYJbS0/6NR+fCjMAdkkuvMr5IKU7vVUFuaSgUL9Ic13KzJjjZFz+
gK/6tGz7MuXsNo3cek5ZUW9pyPtwW1AtNiifuTd30nB7ML2GubE0FR5K2bsZnDyPNXQMRVyS3QOk
BuugKK+KkvJaDV4JwjB9QPx7y5guMqoz4aGNN7OOg8W527+KyO7UL4nyFiGbXKrqnqjU3baux7cS
0ZxEvNiQqb6qPo1DEqWiaz6wQ7O64MEdo1DutPLkcbIs9s3Fwa5ZVmCBHz3WcIliPai97kqu4R9j
ZUtgeirYdCIVV65F5gQW2Cj42e4oNHuu/Ia9vkuYl2z+YZQy5TeUIVWO/cftSLPXPHz1OMA1TxOx
GaCR/m+AQqp0suuc41vEvgQOqsdCJ7vJui5sgA1L3jo9EiPCjhivENqBIVq7PL9ncLoqjdO5LckR
WDImQk9ij0cJc51FRJdKAtQoVW4ULdco/f227k3n6LFcz03OhGvNHIflhceHaT0K2Ylz1mbjrgoo
6jGF5fMkX012+KzyKmmRfa4yuNQ9r5wAzYZ0S5xOuCgM3OxFcAzqEcelWzCfW/aV9yMWhgQXgYHw
hQrD7ZTRqDXXBs6e7G02cYoaHQkfpuXN5PP4DEkT2n17a+qbWc1ZnDgl3r48xIWF5Gz1hyWU/A2V
9ZiaODF9nbBQ8NnkO0zAIczpYVyCyJtJfoC85NJY62hcjH8NUlDc0MnXttKnhoLNeMnDYQsF8sPy
55cxdw71nYbR9jyG7dT+mcriZ0q7+huweLZZauNaG/XMMuW09HkehcUXTAcGdjYGm4Ek61jGrHVR
2PFWcjqKMs80z02/NvGY6y3LYoyZzssQpuI0cqrNpwQVKXEityy8qGAZlln44xYwfPjaN/0M6Mic
/n9y+HHmWzfX5pOtlmzb2/5l9gUCfTHhyV04n8ESYJDPgpqVL0oPq2VOy53049YoPkSxHnWDGExy
gwPW/w5CKd9X2AT72TMudmjnx2z4yR3PO2MVt46yDp6SJsl3wUDKRk7lLpitI6GZJF6tRm3xAIDx
XeotdgSMAEYB/VG8tGFBv3CtdsJMv4W0X9p6ZpzDk/3ilqCgrM7Affs/TagNFYtrhR1ZlCxiuB2G
WnXXec4fMk5DtfBnSvscuv0syADsepY1u3iWwWUVBjieggXSj+W+1YsJ1C1zjEh1pF6TzEArGq9J
qvNdOQtM9F2ARfVA2pNTJD8wKrVoo7DD4J38au9A694w3ihMLDcoym9Vcrdu4GIpWBMC3tD3teau
KkKcJGykcTF1HPtyyTav33pMpdua1z9zacZveP9RAIEOCzcaxYkXSzS8H+wuOQzK/XHL19k2WBFA
UuzQLJH3CeVz4gvT+hVB5MOvYFil95MWuL9IuR92atJAyADeyiZWsCkim/Paxi4sEUG//BQDbkPa
FnYWX3SvPcwU2fgNeA7OZL/Nc1hKc9LiOuQQZHbD41pmx7J3XjKjebcC6eAVkljXc5QgKvoc4g82
9Lq1dXY5xxmP9hciDhg3OMQO2wUTySlPeZhXLHKXhvVyUH1Wig87hMtjdpccBsLql5+mSXNvrzFC
cWpj9JDvJk7mk5HtO6ilAFhCmD1lc3TFjxjZ+Rc1C6daeNyna0ukspm3IBEOU4nlw/ESB+WTeEAd
mo8OGQRcxOXj2AVyqwdx7qr8WXrLE4So55qs5sY1+o8y40wwYxQdnNOS2enOMu3NKCBzZUCFvHtJ
xeC83KelfKYFNK1I6KVGPsRBiIm6SaxTX+371mqjrmzPA/W6VI9+9DwoEt8lwZ6Bf+r8eJSQ7DNR
swxDUhyz4r0beZ8ZtsOErDlI+yC2ee9Qr/K7kP9LXCrEoFB+Uezwtw31AwY28ttD6B6S9o1Lfluv
Zn3mhBZwekwhoWCDNmiLSeSvpkA+uycEGefHFypzH+6/Dy3cnHgDfeJsB7W+qgDaYmnOBgYPrtmv
dDL+YSrcYhb39obtfkqMsIduTnzwUKiAzMjoAdNBtWEYzfNLjatyP6qJuIuqPwpMc07DdLgwhhOO
9fLd2Ab3UgCqS2TZb52F7Iul8yfRNF8YQYKu+b34BB81FBHZXGoHM7ASRKAUt9WAn9xK9ksmm51l
uPamnbJ020ACCENxmjLrkRUbbMAViZ2gPMHSoKux/MOOmBmlhh4R3Z09VGUfVa7Md7PlsWoiMtu6
6z+HCp3DQIhO+/OeJP0/xzbepLSZrnTCTGJrkBBO+S6nF2VPJPs6WeK86WKLypwIft4/32WF2oL+
x97+Ntsj3JGp+66kc9Zt+Scn04bpZmd1M1nJNqI6kJ4Zft8u99/vMC7SFjaP13K14ZWFGsPriheX
Mxyb+Xbbuc+FhscQdhSQFdSsIMS0d02JrS1oxEjnU3FE1uR9nuAo7VipsbSTu0ShnQGEfaJgCRdd
k3yqpCcOXi0cpImdEDdHSsiJOXAtcc1hppm7L7pJLPbr6XuNCB0BcXywMJnFciHUgR+CFdqMw3Qx
pp05tM9BznZRg9hht5c1Gyz4f8M8Jb3cpRfIYj9dkF4VpVKE0DE0rQDLdlKzYuhmd+uKnpWgUa8E
pMptVrl/MMj1u8UNaDbeG+1KCtsZmp2ZXv6/hGetfzVivOQGj/lG+0hv6Mojy5upxKl2jzs1jFsE
aNr5sSfvFBicttqpOlWh/NVV1p9RJBh+ayJ7I4ZkkpQclfzW2AoTN5lBPppNbPPEnHiqSHHSxSa2
cEe+s1Te/Z4OT/Xv0ifztWh+sFAcw90cT87gVWyAVFzWg7rKhbV/Wvl15NHDmrX4+EIePX1RFGQw
SaCZZVZFRfJsrHSic0zG3UvSG5fkD/JLH5XWRHSuBOvR4C2h8hhDHZKIMbkczkJc1sO6PKyEIg7F
/KlL53FNRBKlUyJ37uifWfliwfW8l3XmtDUxS3D4rg/oCLEeOO467E6xsEEpnr+cCZOJNGDyue2T
4Ss/5lJyYhhK67Yv6mkz5PV1KuaPqbrnufCRGaKJkUTb2IIIvJUBp2u7EVebQ9Jo+tVtFkYHyWc7
6Z+p9p5ae3k1hThmif/LBXdfOiZMvOCkbOOcEurZuYMjNkpFgQozRlU76iaIo8BBsWWNIt0JPf8J
+oAs4I8526+zyF6Zz/lzRXoaV/W7G3g4tMbwGurhmI6IbaH/vQZQZKeq/nbpgi6DcGWC5zPtO/ut
tPhue8UKuSc2ecCsSNwY7StB+dQdhDLT6LflCPmdibi1j5bNm81bmR7dZnZ3veHyTRFx9AL3dzFp
c98AqMR0QF2Q/0hA4mKBa46zieNQhkFkKpUFNKF+4IN0L0troOJwjtw7JVlAXKZTQjKvWWCzGkQ0
T67M/vpC/C2kue7RYext7gOrmY3n0fIAddetiFIbL6afkOrzaUg3VGoePZOERFGM36GNRTGp+Y2Q
opG71z/2TNqZFwiUODfZ2fMiCYYSnDNm85BrctykqssthyF+n9C4VUluMtat6rn3SvVq0HnpLxPg
jOM0md4ZNYObLtLM2Jekbr6CZRyOmVstjxZOqkSGRVzI8I+XfulWsDXZuORsj8WEr7ifQJhZvhOt
3vQTeru+arCeGuUJuxdK2yLKCJWD4Fmy0kYTJq/JGtAAMj8Kq8xfRM35KGkJta9lwVcDIgNxwKzi
QAOPkYp+2QYdvyBAw+n4PZUpnhS/V0e3cFglzrJkrOXAgpnJit0QGTPt15+U8MeQLhSmRbzD8OK4
LlNyz9KlSzj0B/lv8AzyaBWIEsTLFYAi3yNuVdtneKAweryWor+kfbEtbvKqtM911dBZgbi8Bu21
g2SZeIzp/RuQfV5ZEm6s7TJdswqC7OWTDBWfa1YmWLpgZpg1wlJvB2fW5eahMvtz0pfVQ5jgtFlq
091WBpLdpMbmRAlpBCEa545goAVZErUleVq/LFAO9bs3B6+h20KyouaNGFH2bSYTqSVdQQHgqgq6
ErNSL9L93ODJDNPTNPs1pSn1XrXtPcwnfjABcgxk2QlpOYWudA+Kp9NHUOK4oJsbU37Tclj1e9C6
dwuIVfCUaHczR8qLzIV1WKPOrfKLss23AGPdxm/KjLeIPWy9Kj9o5ZfbQVSwBwf3ffk/dZTW5PBZ
cK4OzhzilqCZOVihspux54coiX17mEviMrXPYLqQ+DQLLPj+FONFdomb56/Etjk2d2ST2uoIKuG5
CWF5pD2ANIBz75aYmOsTxHX28ZhkymDY/LToZLi4ZsI/ScgWp+AgJ0LqBrkbNlkij6NuvC0Mazx/
bXEOYJUeetw+2LRlCTHSvvSjLAG89hngXLFnq8MsOY+c/d/KGj4JRPtTVaEqqRHOIilt1Lg7tmBN
imiWebAxi+RTGBPfZxN8piE5i6HsJLn8ZEXAML9kbTvbQFcPWeefQdt56PFIKszOw6vCMPjiqnjK
HLTMjm1qWHNwxmz4Yxs4NnlhM7rnpUtwPck+FyrYclM/1Vpc7HY945T41IWgSa10QVHzZsJVzIOp
x9mpyLUDUntex2XaJ/3RySVOI/25+LhUnCCZYpellWvwEam2oe909cc4TZcn12mDaCIEgAB8aLuB
hImr3/DV/1kBjHNiII/rGyh4LP0YCjKxG0YRnGilKVi3Zpcg7clV8LqpMkvhdQtPLEG9fUWfWJLm
ZpwHimWBgjjUMy2f1Vx9APmJLexZRwwYJ79z/SetX2dNcXupwkdM98C0B5h94dLvq2ysbqwHH/q6
+0gSFJG6V2VcDutr0BD2Wjt32SAOsV2fZ+/oLIwRmJAPGeab6L4vxlrtjnkAz3SG+JHi1aP890H3
hAeErCOKmNUZ7MK3H9bLSTv2EtkGvmTGN1pOKululzGwWRa1h77L5KXLl3PqGfMp90BJCoNtjeua
B3skjNLUBvzzEGdYGubnsl56iia4ErF3WlHotKRTKjwMZrFnC/M8TOsHl9Z8sHLrlHZ2tRcDh4jS
ya2HQbCSkDiZN8pnvQ+H5s/Q4ow1BYNDVT1bmJZORPuKA0ZN4GL2fVGZghlEUhOpzfCSaaS2Ze1h
d4DPUL791sNtHR1YCnDZejaMTB4thrpKz4TxYHlx4hbZVhewv1zn7lDDipehwUDcuVcABCbxyJY1
9JLduU5jFHSsfBtc0D4lp2IxJEua0jk70/eUk/JXiHdsNZ2nousPsuS/6PQPgUNvE+vLnIsB44n2
sUr4KLCHAV9wjIF9x+zTnJuW1E+YqI/SmbmMBUXBkCCyXca5EhllPpUpUv2EuYkn82cwrJ+N6/X7
cgh+DABOcJ+depdb/lmWvK7Zn21hvMHCLslkut9NRjAmCMHJVq28TI5J0y+qBHgMqLgjizNcpz66
nbOWu1nxuwLn8q9VAU1tzrunDg2aAIKN7K7X+0lC4j7Az/skJ6j94eDRBlo756JD/sWHzUlzhHhM
GIpejqw8tX4uzpT/CDcHjTGoPyJf5M32UKCHEpmnZZ7a9gsP7Z5W8n1YNQTtGj5LHGLeuZnCuwxG
3w8UJgiKykGKXPaNV+F5hVzOwxBbXt7TSpNmxz4d5J/cYxIf3euYpA4Ql/C8piYuYr+68+6gjic0
Bob2Ijf5QKaNVQfJMeZn1D7b2/0NB6zSBPPg4mPkNBVvJjaddd7+HsJA0X6O8dzHzynGPdsGRI5B
/BHNDqz6ioqhPlPL/lq0KRmfWta0kkRAFRyMVT+pHCJ779ufizmucZvwTCfDunMZBMkmoFqo2fkM
ybzRjZC+tWML0tganxldgZ3kd+jSRBFQwv01acX4ouxXvm2PjyE884KNnDVpYavzUl1Iro12DXEp
A6dNoHU7hJQY5B6+AD9k6vZ6WAAjbwGbLHPcK/FaSy5uV9vQmDQ4vQXAWuuA3ASL9w3b6nExvJ/F
KY1T76scyg2/U0GfO0dA6V5cK/jy6uzQtTqJpZvbkYGAvHCNbN1a3pWhttzppv/OFnMr7offYuJo
0bvyte1DOhZdfEzMKzsMUANqqWGxCbW2syHFLiP4i63JgK/AfrsB23FZgvHbAK1EDNLb+hqUTp+O
h2Tm6ZhhX+x7VrlhZfyMQ/MgYeTv8dbe0lrM23EOYS1W5WMAfA12In1THJbDebG3qWqpQ6ZFgi1N
G+4tQmVZN+ScZOXfFSvNuJjTTWVB1Oaq3aFnfAdJUEeZzRm3G1CkRJELrIY7NZKGJtk1nhTMGoaj
gVVUq799qqPOnSMel8CbIsBRMWES3jIGtx8nhm/aek+dBUGDtIkJFHuEQikLUuKjubfTpdrltneG
QnarE4CHZTjCpYObEATD3p5cOyoTUBHwVMG8jT2fYl68NqtXxzyHn4bauN3ttl7KW9KZEApnL/2H
DlsOsDYs99dUdYyiLLOqKZQnFwWUOmy2ieR/LSwQw4JGMBHad9rHDOX5UPHMX93gr4UnEIybv6cH
CjNeCKS9THAPswgmzOED2PRpiEjN6Vy7tAiz+QWPt2LzV+H7It3swt8wEXQOcm6kbZ4J/5gvWKCc
DGyCVz6Y4IQPpA0ex8Qzz6Ud/MI0S4jDmbgPEcCc/KRqcSFKyemYvr9W15j5U9b4oX8ZyuYyWY63
1eAfCaaRtPWaCq4BKk7tlwsfgnV1Q3aYpObnhJNJTt136+pTi5MxzO9HynQ0r82aojzX0+8M7MCb
qzjslDYEaUlxyExEdRvgojWnmmyq288x/O17XIshn5s96sj9I3t4dykK0hs0bh6Cd3Nlh+dFMqCz
4zVvdwLrGa003LQJhoCcN90+DOd47oKPaVZzzHH+KW0ZJMOke57d7jfHZahPts9831wDAwCP7OvX
IPT5QnPSNvLFqmqch4a5CwEl8OWivVc0GDgaC4dPf4Bj8QWXY3tbcXJve4nGju3zpTJ97khn/oGZ
QwXhSsuwS8oD8/vdfYGJLW92Lb1YImel1QtoDMP4YK0aZA/QMCtLX0MrfPCswD9o6R/CaX3RIFBR
7QOytLL/2+N8RwzqrJ2CRa3G+SvnCPKQ+znSMfPdcXSbI4ikGwbpKZ6aAHw5XIU247G2lv0FsWLa
yHC9tY2Tb7vV+Qnn+jW5B5fRBco7hOfWm+53p+fIWor3aVSfviu9jbyUCd9IYGQ/o70Qzbl3wDvG
QyeNN3NafxGFVbt5vg/oNYK8I7FhpPazvcAAytzmL7D7gI3SGA9G98hUAh33Htzs++kyenwB2B3f
/ZZDrqWPDtsilBMuxvdZ6oM9KTdaClzzbJ6phOeX0UHHhOBSsExHh5mqWwsY3WjMZ9SuzmM360/H
ubCprZTLnvA6mxRqcFE/z3PzZVuy31M/50TUfupNUhEkaYVozho1LOHrjQHefsvQF9E4EGGaJ82D
nVe77EJ8QdDeYzvoYTyy/GJt+7vgk+yV+961O1MiEDgB0dKhAmBeN8QDakV0ce0aDhoaOHf52Gjj
ZzAKM14aczjUjvw1eN54xvSDkpucDd+NjSxkE7q4E7Hx9olwJg0ZHXGc/XBnOU73z4J53qdaKEhd
dVx9h4A8uSbLpkweHwkdoJhESd0dE94vm7yAvmwpFx0p7Xb1vf2oWEBI5Gyj09Tm0FHchKV33Ak+
llqTHgzHvEm98hDrVL6/67tB73Ia+Z4LzN0rYetNcnV9MewdJAeOztZ6GIz+GbM/L68xwTGw0CAD
WDhKOh+yHHOjZ/Pim/vxXPSpRVtt/3cq15vbLpJTwIeSTf0Q2vj/jeIxdNWVRQflrLyWcLO+WjpA
azavTsIGQdEHvyvofhH1pSf1teb2XnGS0XmDhU00UcXgavhkssXonXzZP2tgq20C4MEbm1+q1u9F
J9ad5eDzNZq3xsNoJoovYwbm4jTvg48Ovc7jATKkGUKcaxyEu7oJ8YPVhzUf8FtR5o3MMc8qDuZb
X6yU04IaHywfYqlEAL8HRPNkIDyaydcAhwiZaGxFyBc8S38j1XE6n+eBozvvwCoA8hywzzIu42j9
eOEYA1wskbCa19zngmcrHCOI/Qk88kEYtMs6+TDuSDLVL8fF1vSyTPSgEGfGH5fwh4dO5mxJL52x
tixWNeC9k/E0t+/VAtGiLPQ7nh2oZMkeX+lB8U+YaEd4UNQUsQLFya88n21a0XhxOPIGSHKuucJS
K782y2DbE/yzOt11PZZb371BFdgOwd5qwsuQAWUzAuvyhe+8juyANpq0VeRnVq7s6u6AINnBc6L7
qrGjZyRPIpaQODuT8VFV4VMw2+bBqj6TZKYk3njxWFU1BSq+Us23EPnMkRnvwDRbeTT2LvOHnn6P
1cws4y3PI8sX1YQEWdT8z/bHZxM/kbZM0vRZ1lyniW/Z4sQT+b77gycNDgLqYqVa2BhW+mB5uoqr
3H+km8FFBjFPKkjhCpIWQgwW3KBp5S1RTg4NNuVpKWumyMQ5OV64L1aQ5ArbAOu4H5hWn32SXNBi
OcHgZFk58EDAJDTIwWRNENiG5EIt17upHGPvm9237agdnURbL3wJxrmO/LL6Nd1Dsq5bcbd59X5O
yA2r/m/hcZNq2svAALxXzvOc1SeDoWNjr9aXmWXOsROKigkbPdclnOu0b4SE6WRq6UqrwmqrKQdD
6rA3mXF2Bd4LNJX3NgdF3w4VD6zvPkUEh4x+M9WzXnl+ZARUN0a9kL/XYBIl5pFMfop8ePPqdltT
za0qXtw+k90mn2nnygKEeH0zsrNfzjajzlIcavMBzMtNNu7nvPQUZLodGdD6tZ7db3IAvw2Lka4g
zgxwDqB+f/9S8zF9Ta0QptFO1pw1AC78LuoiA97VEWnMyldb0xrSE1vKF8u6pTo9+BXG8y4npyLu
pJSmIpbhEj8a0vRV1oTIFsdHOgewx+b61bYoR7MVlRE5norVq36R+7t/PB8mN9xxUj5i2XqPhLTo
4kPyUAfqZ9CDHY9OknJru7v63cgx+BjZyIYO4ri2YVY3zBwBdqdqFX9dpCCaNklKWOVnCnXekMbf
UUwn+ow07lz0czLFcdJk19Bjsbn6G3DU/v/fITi0R+kO03n41HPn8nRGS0dRxH6kHoOleO6ViWiA
Td5uVSwGdJ6ipA3LWq8Fz+hokcPR0tYvZETEJ7FeGlfvZYLO6AcsI3HUWOW6tVnSbNpU19vCQnhM
uRTqkUC87z24rWZAmDtOK+3NpoywcPBE8Nnlzqlvm52HhXssWQaxb8NkPMysPszvNfkH9IfxKBxa
UgJ/gRe8CoqDdl3XHDEsRtnkAAnzDuVaoAHI9kopBDFzq3sS0jveVYfMg6NfMWK243hlVcaFNjJs
yPKfPzgPy3Dvv6jGY8D5VASRY7YPPa7wOrUpABv8wzRercm7LqvYdwbDCsiCDaVwmGd6GkWa+lp7
9a20FpKkCZB8nTyuyuNggycWgzKsbFec5F0j9IeD9vHo2RbVI9ndmlS1fNO+Zf9bJNZO2ydYq+K5
zD69Yr1B/oh7D6urFTbcJhAvW04v7JS8jR44X7jsRizFrAIYglejwK43vGcmlr9OkHwgMLkR+AKJ
ek7PBVzxygHKdr8JE2O9GSbdV8goZjKegBCH+Mbmw8iirkjtG3OS5p0+uUSuwkubcJ+td39Fhsjr
tPgVsBFZqX3iuH2DDQd8b3zpQsYm1Pi/U9cM8SrYX/bI+LHyhngwl1tgY6ybc85JZJCiRKR/tUW/
wjpHGWyRDP+SveBvYgl6g+MS9S19GXoe4fA+amyh1J5YnDjASziZyap7/RGrUbLPWtS2rEcKnIbq
K3dcesztb9klv5LkzBxFZXAI6pDmImEixAFOX0vr3Cs+AEc+z6bPO9nA4ZqY4teS6KNV/2i+D3Y2
PPWMtfwq7P4wNndjtLc6O0R6lqNppjFcKypcxuFB9DbtFh6oLSXnP/wkdv30O4YsIqZci1PrUE4x
NumB2q6Iwuop1oKf+h9X57UbORIt2y8ikPTkq8o7+ZJ7IWRaTNpMevP1Z1FzcQ9wXoTpbk23pCqm
iR2xItPNihaReN91vDq+4gqpo9OwWKEIYeJQoOGdNqmdiUhLYeHFXIK7AiXMSjMwb0H4IHqOaFX8
KTsOifQH0vLg2b+Y/PeejrG38Q8YISSezgbYvtQNgI0yoTMkDfgEl8DQROrJzZCWTGsHysDMbaCz
Ndj5zHFJt0jvROnjy5LSquRJ/fV3VeEhSsJmC4qAkXGmGOni59tj9zkbNT05dmBeSTKO25Rg7BRR
UJRreT+Oobkqu5lzOw15q2govga0qnVcoJdRi7k268XVtQCMDTgTN42Jz1po/UaeQxwDZilipFSs
46i6cTpZXtD+Z5uylaZRH1oM1oH5i8SiBUoAR/jEPMLLqdytvWMhRXNpraY90u218zHFXqwIvkHZ
iCVIsvxpDslwtbxp932TlMfGqMrjf//1zgFaHntuH9Bp+N2/D3wlLfq97a21ocG8vfDG5i42e9D+
cuNFlUb+3tFzC25YGY9GRDayp1H74vtU0cy6ZriBrjpob2IDYP9cYr6PA+OnVZZL4000zVts2PEv
cR0E8jkm4ZllD1YDDks0NoFhjpFO3mYvJZeydRrW3b2o2mIX822hO/EOh6QT8e2m7o7CRCgMicl4
oEUEmavUwtZmjadAt//vQ5pl4+nv9+L+xBgyOP79WaqCJ4WZffd/Pv3vD92uDI6yPv/v3xKwrZ+I
UxMXn8KGjF7Lwoe9oWQ4euI0D5Ps/38wOw/ETFDuHTu3T30fWP998JZfNnmW4xXlvoci+1oMVGT9
/f7f58ZDHKC1B+Gb7LWFC6t7mGqSjYZ9HxpMUSI9HQLYCbuuBLYILnTkJZ2BWzUBFzeIhpJ7EVt/
ASc3ogPBtBjez7N7TKrcO7bC+god3nkJDpWj5MKK0Q9O51HVKGQ52ZG1prPYBT9FoQt2+iVCQM9Z
efz7L/O/REG49gE17YFPNUdp2s1xIl9w/PtlUbf5HnkWyFjRHIflM6qQtduf6f9K/WZkT5aMK1TG
djHiWwkicnY5o8fJe5giMh1YyCR5JKs5Dc0vxffRaW7b5RmiBMzmCwnVpVIN7LsgAfMMuwI6UdNU
m55AK3mkzjjOQhogXRvbOP73YZn3t1YibqDpR8diyI3/PlRxg0hQdJhOCTqh7zGZ+fuUbPkUsVi2
Zvp4Q9uFzE0KkoPRn11vBaxG7opuOszILUeXgnY12upUDlAYu+5siF8tzPqYFAZDOg/zljn6R1xy
7L0t3vTIjOtzwzp7KI1yq4j9H3G5oSYwPFfTJ7nifjvJv6qVFn/LbDLOCW8YvUimJWgGxhiyk6T5
xRQBk+MDOOyEzAm9BxGBHi+y+El7J/S0ARQ/2E+vr9aOZ9prPWREKX0UU2HOz0hreFTd5pNzrrhQ
aBU2CO9ylB+sFMEKXSk8JVyRYo1vddQT2BSbwggNUohGimSVDS5WbPzIa8fxloQIPbiNtXEESA6d
A5cwpxrhohY3Y0speuMiwjHfP/mqSk6COuSVxJdjBitVK3bHCkroQp8MsO9hJyVC3uVPdOsa80Lg
9MatNjuuA5TzIeUGw4ovkaKNfyoKy4M3AL3W+Lecmoo11V6Rl86cR0B2w6aJsKGuJU2WcKbncaOi
axK672kR7VVZvVX2qaKeY/QyaFXUb5Rc7LiqG1s4ZTd9+k9GXOEgMZZcdmFDhB/lUO1b7R5HTazC
Lgl4jU50LoC2x01inQsjZX4URgfdlACHyFR2z6xzvUDo6ob7zrZ+mFR2a07yOwbIkme17FaQRK6+
CXeeKA1fISMHXdM7GXPyrBk8VYG/NsuSHuz2KYzDT6Dd2cavkjs0kphMy3uRBBH9dslKG2Au22EX
ZkW39JHtEl51bAjug4vdXar4qNrwVtr0yWIo5LSg1mE/wANWhOp0661rmT9Udnsb9PavZIlDrwdZ
JxKUK6jcVLqLPXZPDUs8UF65isPicSp7d9eqadu4yWPjLYJ0EWwSO7qko7bWVnBko7jtqubJUGF/
YzUg7grrgYDDi+W5T8FSOLd0AaARckAkPdiTWmYbxRdpUBkiaTufYzh+GoIwMbHNEHzlXCahqDi6
ePWW1nNM0j4SpyyJZU1tDwky+lUhCFnHYmDEqSgP3nRRvYZG+gqUC0si1b4cGlrTfoL4yk6Xf6e8
joyl7Dec4AhtAwd8C1rxzWjBvh+d4CEd+MvKFmOT3cMXgl1sbLJl1xw1AXjbRXDDC9HExYP2+28O
3faNeDUzGws5dZbxILJdhhYRCTATU8oW21N+4+TfihlSlsnfYZbhoVDNtjWi51lB5S2cTccI9kK8
QEGBO+RVufdb/5U6NKYGMZeLJuKYMiEGBsNPl84UPYTIk5G6M2FC4tom55BED0x8Ki4q5NmVwRDe
I0NjAFXiAGfaNCW6hyrGbl8X0W1ktdTd4m/c2Q5zgoDhWQpjrJdgAsbUY6ZoMJXGSceQ0aj7d3qx
eA9YK690YIwlzqYY0jvM+yBMxadoQcm0ofUtE2xfNSY7cCEzA07XeQupQEWiAd9KufDGKdWPY3fG
RtCPrT1WJoBMBayu8t0SHSRc71h3CtRlwV2zth+Jb+OAzOFHO5z3snbaBgERxGDuv/ClnzGvD0uZ
KIko4It5EbtACEG7NLiQq8KFQTw3390svplgxBvZhmg9DPuYMnPKnrjMMT5dMRLnP3qGFpZs5Mou
4rcahm03UpuoLQezYDG9T7336KDScjkpjn2KYzKMCg5AQ4gRcczxIc/tt1JNfhz86LbmWh6RVD1E
RQviZw43GX8bA7D5oxyRrou5GJD9ggcchzD9Bn1HKnRY52H5ZbF78jLwA61Nzj2uyU6RiRcvmEmr
+eaLrJqNaOPbNtTPvWl420ydBzuMd10NRQfj1SbxGq4WGNvqbjcrhd6rmV8iUifJyGzROjgEZpy4
efSmJ9G1Jy/PfnD34bopMHu2w5UZwaFMoWaM5n1eTfUqWRCZTuHTIDnbe7tXnz4UCM+Nt5O9j63h
UrZzfA8RH+Cf5QMeQjqCh0/uisJajnHSce7smFGCDjZjnB6rcqnDHqN9ZgbjNgtxBhQD81mAaDSE
wQuF+HqZG3hcbQmywBsqHDR+s8otLIlzOh/9CKOhToBsCGJQg0xeMJlCbpqi9IgLYy8a66HJ7gBI
1VcCzOMT0A2wOcHMag1pRA1SYpSnNRR8kC3ccgs8AvhrKy4mjlTudhCwq7x6KJOwuAs1F027raGp
dWsqcOhWn8KA4WfZH3rFou7rmAZxctektsK7vw/1B8MOf9WSnK5CZZ7nXmKsroDf2KEWd6kd43YN
JHIWyXgVdY/RJ3njU5tTRuMWLj+6OUJT4sUsYrFK7ScsDkxlcs6CUeufS84S0TLrp9UEz35aDiuT
3gSCHJwHTYM0ZgTEYBw+4sQZz7XWoCdrJjT82HYFuW18G7hT8A0w/cqfgbqJM/hxJr7psEfnBNDg
RDTW9+eBgz2cXouDmD1ta0rkAr4ERwl0gBLR0rHK7j6XDW7OqOPhMtNN703d/d/v+zGNMdpqkf3C
7p5MdrOWHiamXBIpiSmM30bGHQDt5H4qA/kwLB8Qo8+yohPdqr3gdjlslFOZPBgxaUk2MM5Syy/1
8oEre830mV7isadU2ZpCtf37087MonVLtzUXQz6PxxtrUDQ2qJVefOp1/hDO2Bxcimi9hEsTMp6H
BjYlPKI5OjfHbRwkqeeFPKjmoYisYyX7axf7lJ+QF1oz0Hh0eSb21jQai+/Gx8uRroO5Qidp6Vtg
fblGCgQkSSpYm3X8Ui9+8W7wKCldM1AIbmulsL4l8hhea8jvnLCcN90TNw+LpRnEDc6m/tdAh9pE
ZJTWTCKGq2VBq3WM579fDHSyjMyJV7XOqn0qzPFaQzIN8Z48/f0qb+OtP7rRTjqYDuvMH3HQOxIf
i3ubhoF9J2ddXrVj/HOror78/WruQouOLy13tiUfHadXV54KVlSBHlTLVF0te3JwXvXj7u9PxTit
ZjH4a99QCTTuQF15t/Q7hTET/5vWVxEFySGZPHuxWJOA9Dj+uNg8j5kJgQTCt74WwTjxrmAcMqU+
rEJchi9NllanPm6IiwzBhelUdsf1Esy4zG5FVrtEL8ytFeC+z1w22pGbk2mzto+cgb49Dy/aqctL
9QGw5whslSFIUWZ3bjlHmykPEQac4VS1/nSu6s6GDhLQxDLX7yBbCEkm3qoaaCkoqfjc9+5k4FNr
nw2VG/eKB9bms6vICF5yBUYp43Y1ECDYc8UDa0hJ/U1LFRYD+empsKlZjYZXuOW4BYOUcxfvfTw5
u4lEAiMp9D2YMmRr7O8mH7oNEQiudYtjIWakv9Oxb9OlirEChCwG3ThngIC9pXLC6tDGwbZtkw1W
RgtpOIo3ieTc6gMemJr+vtSM8xs7iDYspLTq3ipZvlpW5iCNBE9MMjkIlja7iQk1A0aB2mGVv2Tz
WK+pCXyQPrFPQf1isfRJWtXwk1HaPDDQ6+uUx7KVy8ETcmbJ/S70iY2yp0bQDTm0sG2p32ie7uh1
dzZUYLyA/8N4izuyjFzOW9FiEDZJozdj+5bZ7ZOheXNXUMPoeJPn3r+NnArwLvMOpx/JX5yUIksQ
cSNb2MXfGeuX6/A0hQMD+Mkm/1o3imGD7YI1dYwNqwr7SDg9OVxj2nFYPC5wlXrsudx0rNtiHHyI
lAiQ0lUbOTBH8PwLCffPWBuw6UKmf6brPVqj92AaCoyo534NAZw2GRnrFP4GdAXzkCvZY7lozd2y
G1KMWe+Md7Cw0X5w3W8mxMjQRQeHLTZ3wWACEhvJBgNq47VMnA8ZwIHUysRHQazJjLkll0kpqYCo
njIOhYUDQYFr2z5XnM6NiMmRH/aC1QYftM3sa87Ne3wAjHzCmvEi6dAh8SFzkr2wlOa4lnkPTb2Q
LMgn17QXIlkh3reRvwHiBHhVjyExJGKyrjDAlWBGSxCFAj395pxlczu4qwGYSpsLoh8Bs4ydnllm
9V3plLev0VJj4nCJyjOD9xvWwIQbtg88srUqlv2EEyXqJf6khzjLszXS8JecvXBjYRrnBADxXRX3
HOSfswoMpx0iPWk13LtheIPJSm2mSnDBDMmFlKCoOoA5ojW/q8h6i2J/2Bk5eS/KlRlHDPOqL4rx
VCa0j3nsRdKnPZcSg8fWxtVOI6da90mL1uTca6f7FWH01WTGD6gBOS3uScnYujD7SzaIt9Tl/DTF
BhW81m1XwtZFUZcw2hDtR7DAyTDs7doZNnb+Pc9pvkKnWofB8CvnTQoTf5XLy8DLceALQgsrPnWT
7LWs30IZDIeA9ztYyduAf+qmLWjTwiI+18l73UfXNHSvXVObm7TUd7ivb8do/GGUUe9rz2JKmXwl
LEOHkZbEROF2i3Kc+vyUUEfb6k4k8RXyxGa2Osa/4RsA0u3odqdGsdoE1kDtq71mc3F2LC/wvTc+
6aQ94vEzDXuN4JKf2cp464hVxMBCMKkDZchH/8Z/yVK62ZkKol/jjEwKM7kligNmeuJK2zr3QNGA
SHBuFXOKIcBjmSusfkXcAYksWOUaEJyfzux6M5MCxIC1Y2vKjwo2yJgDisIWzgV2X/kFJ7PCvY8W
bk02+XdWTDTE5rUHCm+dQjlSBRIlmNwZjifw8NdTO7u8cYPXeSD5jU//TjtAFC0cBojpE+cwUFkb
EC+40lKx5anADo1a9jGbA+da546yp9eWPpF4wMGDJkMoA889M7Z6Y0OGGJQ2Vm6CbOUGEjOtoQEf
Z9zS4BfXEwJNlt4psgL7gP+rpCQgwKJAhJtocYoMDCNnl1sZO5yiXbVA+Kdm7lS0GDNyxO4tF9TL
VJJS1tJL0YbyVxHrN+m5d1k2PamkhdobpddpKtx1pvw3hz1hauZr2syLFjNQJOAza6sT8eAL/2ke
FFeZZPGHY2fsZiph3Eyfaqt9IalI8pYOYZnUVAXgZYc9p/TGIVGCTOmQzMcUwEmSQsuSVhAv/mWy
gv7teUiGM6XopvhitFY2sQKXFmPHq8Z9IA2wDO6zn0Th2hsCWOegJKbEhH5YBIe8j7E+cHIvTPA5
YEzxgWP+cX1mjJwNVrQj4YqwxVPUB89MHm6LcKJBLA8PyLZ8uVO3Mw3rWvTyXy6qaEOqbGYA3xrD
fR46DxxD0dqyFjGy/Ge19N3YP3g8v5I0vvPHBi16Lkj6GFTVc05DN/+wa+ltA/KFmP1N8oKwr9q5
fMow/bCUnKPSuLPc6JTm7bub0Wfp9VzJ4uJj9FCatGOte8DCnBn7Lbs11rLYwVlneBdKT1A3NIHq
Oa3OU6zG3RJg2+hb3+Mnky+sG2+y/1HSs9TTDHzZBi3dsNlWUGNwcHYhsJS228IQYtS3BEcKmNwA
rt79hCcNpUESJmYf7IBmhF35nffZv9rk7RCbr4TM1gUV5jAFOL3YSJ5ZEIwre1AfsAOQBsf6KXXk
wenuE6xRTHzwCnmwR9qG78Zs4uepAIvKiOU5C0h05CEZdBPbKmJIQNtlkbmnoM6+WHjXnmCATHX8
0aoRibgbHaE3X7KwHfe61U+N6J69vlsRpH/u7Ueh55ESKsL3oVlcaYw5xpb7ZcjgNLbsEEZDiLRq
6GP1uksdcdEfcn8NQfbctkg/jn1o2Lb3jFxPPTXi7OHWzvcACg14UfrqpuXQoDEU8JS3dz2Xpt0A
8y8qeTjHRNzNgdusCfbRHig/sqo9O5ScsUOikJrWa9tZ56CMaxSkReZ3OhYaSQPKryrZPkJN0YRy
XGtfF5jtlhxDM6CwQm5j8UTBNG3OMJaTL6A1MHxrZua3SRjDbt1nw/AZUlLEPQ9bgZrAe84SzLEB
unMsdkU6MxAePsyGNVdhi7BCEGuENq3mMjl8CdxbDZawipaQW+k2BTpQ8u5383jyjPABO9VThu9t
E4aS6lKPam7KuvI0wJzHWqjEb2U6/Y4WLHJoyX1o16+kVKjYGqm8C8LPFnWR5hahH8LqufUoWRhT
ZkUI6r77Xbnc/i1bnClVHXhcLfsjhqbFTIbdmO92X7owsBwU9SZDdG5rOHhVlB5YhYCkRG9hnCab
OmGdmAzIXq4UjNCVBvcaZBtR4X+yvPeRensUjZyXDNyFWqgsxk+UCA6vKltPkYEbtOmO03I3cnGk
BAOnH94qz67F0a7pzU/Uw7lxUU2dt0n333ZcH3AR3CWWuRVZ8pGjbwQdhNY0RJPNBqCBn2aLzSfq
4Tj5HKjmxPruWLvL1AH9Glgvyu0/i4kV2yhSbgDtD7W45F+RxLP6VYrogt/9hd5pjrGp+Yqo+YMR
3vTyH2/EVThX9dekMJPZipKOegalboOUq8YmXzvCxexG+8gcRZu8snek0/DZGnrH+H3zN2fJS5Q5
1hNhz+/gVk5xS954qrxPqKwb6YUvQdw/ezzFfi1yHE0/4GzAFc4AdVKWMKFSqvfc3ztkzQvAlV1Q
Ivw2YBOoPb8hz4cX3U3PYQ9U2o3SDe4KgeDtI14Ta+BVxyxHs5tOjzpuu2PjP7h5Eq6r0vigJG/Y
I/Uk43yaqmYGOgKQ2orbB535X6jrd7YTjOt5rh8mV1+iPHtyPWDyQlJHOL2IKVqbvvDW9Gi++Dm3
DcjlYYwKi2MSfg6pTq8KPkxKgdaIthLmC+uTjRmFTPUHWTqy4q39acfYEIwAk1hK3L2T3UrE3G0y
VHTPtV7qtNF7CqASHFYUdnkVMVy05M004xwLAGokLuBiXyOm2v7wkXf1YSo4nQRR8+60Eli9/S+Z
rSv0TG/jFrA+pPPYhNMz2dKdKforcMXuwjiBmnKsb10jr6qmXcEw8T1UD25FsatCbezCYC2te8o6
XvQw7t1kcXw2YbgOqIQbi88x1G8YmQowHcYJq8VPi3p+bMkV4XnnrtDmAsN0xJxcE7YLGJanHaYA
CH+XmXjqTWOx2nhRgdOjLvapQ8UPCD6khhLzbf/uZ/Krw8aw6t1cU7eHd2uKz35GbYnJTHNwbrsO
8dxLfZC3I42lFeVjkwSlp94AO5KtI8mxWv41z48/Qo4nXpkQiYHMNjaMawoXkSGXdNRIrhI3dlVf
yYEd+smSu9rM8D9mFGWn1b8xJvBvDxovHpW5AAIppDhULfYufkCEUh/bTHL8hTOtedOXQfWu86Xb
MyWT4EH/426YH7Ms/w3BPZC3958tZlMdbHXie+7WguDPIYD0oqofZhkfKyveQ6taUW51MVKok3Vd
M9lxvQ8xzYckKx+zedC71Jc/Ysa6xWSOw4h+GRvp4ZjL3bXThafYgZdJScmTH0XPHNQ5kgpTwxyg
dqHcz2YQ0a2bJWvsghwh47ld0/18dOvmHAsONBAvzJ1to62yLyZUA4AQpOGtzs07O6lABnX+ByRQ
eQqKga8wwLqoh39Bpb8rT00g9eUaMhoDNFCW677LeK+nzQaG1LuIh2xXNybmomTGbJiyOKR2yUV2
LtdSW/VRxBxPOugVgiyB29D0CRCTbh/6xZpF8L/rDLw2eUEM07a7i4uFvRiI+LZI6sTzvOdEfELs
8vhfps3QRWQaejx9PlQEpZhudCONED31UoE/O7c5+rwgZY07fd1lNdJe1z7hSHoInfE0lPuuIR4x
FG3Ip8jgnkOozhhMgdiL61wcJ894Cwfh4POj8iuK3q0aSMqoRqQv+4rut3SSgwxOna45BAFOI30c
G80AOc3HnYqs7tzbl8LAZ9OOgdxK8u71LPjhphzpA/vYjQ03bvgjvvfaE3kmrxRTCWsWkuwz92Ta
nMXa7FLiaaQy8j4khp45r6mK8WfpU94F+sce3EfurtWdg1+SqQFDXS9kIDcZ6cGLw6MRkxs2TZzZ
bQrhBDq/tdxl4rVp/EYFhpOkPjF0U3vFKzPU893gj966HZ+dpMMexIMSzOI02EQOxXDrkKo/RuN0
NqzZAy3kPJEuRLXvDFylKCFuDA9lKvHCuv4OEwT9wy8ihQhspOI2UhO8tjh99WSwU+Bd8C0DTepd
ECRp5a1HTjyoRtmP59v1jtG7bmesFCQxpT+d6qwnKZxAmLFnezt26GyO3z7NIW+PTA4vRs2mLe2e
eR497Sx3vxbXJgj/Vojo/l0sVkqE82hvJR13r+qnUYu5sgfGPO2Hs2+Hd8EU0h8UFqCO0uobAM5q
9AX3t4ApnWERqK2nS++Z/tFsM30QLaAR1WWbfdjUES2xiwIPcgrJvFqLkllu5H4jh0Pi+TZGO1xj
U/dunCa/wmDK7nKb/Pj03Xhdz602rjdVbWyjKVVn9JxPuxPkXRvwFFFN2eDQn7i2ssIO1OgO4klV
aAJe1003XCDpJWLyyYVxuhmpIluIFrB2SLCiwj2XPslM46EOwfNEc850KA3ve24yosQW0YKPQBV/
Ad7Dub8O4GLzoPNDo1nKoDQoUsVrWhcx3TM0DE3EJ6mGDN8xqt7Po3myuuzgZBM2IRxO0MVcdFn8
0wH24IPR4fdPPZ7deWMmzCjR22pOXMNxChw6mzOYm1ptSsSzswl5aD2npI16FrdLPcTPpYDfMVXO
Af2m3JluCwtKugCUYo21P6TbElu9xv+wojELt+0y+sA4l3QX5RARn/rfrEnuK9Lrq37yschk2XMb
cPZLskPmEK1Sfqu2FSlKQSBzIyBOIeuRM6OfrKxOM2UpI3qDGy0wsOZqWvZ3nRonRnPr2HceNIbn
bRqQA6A/S8YfPvp2kyeffcYgE+jELa/oKSqy6FBUzLVjhp8Dvo91atRYG4d8XcaMTWsWQDHzPrNE
CYzJrX/YLSzh/WD9rjaptbUMrGJxtJ1yno8Y5gBLj0N6erxIjAkwnCbgQbSrqvbkevNXMhQ2x761
GeZP+M5hU7X1Ns2sq0f6Ak0n+3Ylcd+hAqRq2zx8HlS3jbe82rp945sOWFVrGiRF8OBE1scclldn
+J6b6bNJ8+6oc/U5UpE3puT44Tak1njB1dVt2Ineaz84i2F6T2zSgLgWCHQB7uT6Jn4KRrsrrOdQ
bY3lrNd1r1nBbCBcZvHjSxb7Jcg4tdIdQP90QK8k4vVU9ukrLWHYKYIdI7urwVcLjJ5G4pkjFN8F
ZnfDvG2kcUsUZcONCg9XHQjc7zcqnuSeAuH5JmV98FvznfnvyBIDXGLmcr7KEE5lZ8UrCGOP6TTa
7DoYArqs+vIzPMj91L0ZNrxOp3d58Ht/m7XD0juCm4QFlvaIutqbEJg2s/COVmHyb/KUcqwZTwIb
BXJ7BG/e47kolXOOhm9tUDpLGd5ypmdi7KT/6KB8l1RG33h4W3kYCIoVykGu7OddNWDNReNi9tu2
76MLcsbCAL6yXetzGhqKnJFP57i7EYE1rVmHWnp9Lqbr35sJzX/BUhrr8S63E7ltFkKBKB9HVXBt
SFKxquoAFTf+yUPzpyIUdOOMBRts4xJHa2tcDcDWcGiRz6kXewtTDlM/Ban1qCv/VQFt4KyXMX8c
eTdZ4SIJq4ZBVxG9xRZrGt9XFtcTJ/UhuKnvCyR23H8RO2TPLYmc6008EcqzbO8wNtPZUUAcncuY
kjIzsZXdmCIT+6mtWMsKYM1pxqGO8Cq/Nc+nlhGpkBLnY+AtF1+a9Iqc5CtuDAIHmGo4aq6Ekz0w
0Zs3BiedVWvfDqHRM4nTJBs78b2Pw7Dc+CmEeu2ZF/KIdNSqngmG7Z0pEFQ7X3u3ieJtC9nHOmiv
52URS11lxfBnZJyvE6Q9LTiYGWEc7fFrA8QwxW8zesFdQyL8RtqPU87xKUbXnsm5bcuS0l5CPK3h
PPP2wWZs6Z+QqQ0D+plj9dKdmXjpfchxA8vkZzZmO5GSdqionenHNSt1vxpoFeT2wSRD80Sh1V3K
xD74k2ltB695MmPjGPRiA2poPcLccPNHn0Q6pqP0y07pckpd/RhnpG5Gv7BWJbkVPbS8PzT9SFSm
2/NPR7sa6CdcIXkvd32odtNU0oJY9b92zSrp5SmwAN6xbkWAMqWb265YzJrBPfT18Jam+hXk2IeT
Ve+xv0snYrWqMZ+cPHPIOLaXLIW2AgDgVkoCaM3E/aqJhm0qLXcdP0355GxcPWGUM+N7swYrHGXv
aVRx2urYpajs4ZgfYi9WM5A+bMRfY8BUvprtB11bnFizlnaIPH9QIYf/hpzWmsAAezlD/LWL7ZUw
HXIcavyPOxLdrRj34tbP11GU/6Se/tTWLvcsggeCTccPpl3k0BZVYDvhFjJBjmiGRwy/NU9R3kEq
wlsPvFxyBU8ZlYhGJTeY4Fati1oOm5qZ8F3XOCActcthojZvu9a7t/k7iS4IpGjEsjwmT2epjPOm
uYPDQNvZ0P0wNXkctX4AzQGOOX0y2am2ESlbFGmgjnZmySOXbixQZARynFbs26t2woVkD9MC0AuO
VVbyJfUleV38bybX95bCpGjxEPGlg/DOM0aacYFj0Rs8CJyVyY+y7tOd2ejr3OjD0OCoCulB4UxZ
KN72OccQyoR2hNMhxIzd2YJPzsCsma15EweEpG1h0znpFTxrZmecciM9mkGSbwcsM6sMrsVG8G+t
jSi7DiijB5WWL8gL9T40D66HYMBcnc4HKi1taVzbRiCxOi7al+m8eVX14sSOYD7HipujD+qOxNlY
NtkNlrp3Jhv3kjtNzRmSKY+oue3pP3+JRdL2xi7jeTs3lma6ihltmqyOW3wANkvnv+2i4agRhWuU
LAgiLP4NpuWQVrOexHkECL2h1SNfBw5d9jWIwpI07EaOrNQmCr5jw6zCCDzvO0+wVTT2QzH5yK1N
OjIkAO4cAeET/CHVC/u+9uTKlKN54xTxZYpd5ncj77OeSEtuhAnhjGJZUDBf80T8TZC40BtLY0Ox
ajqsxaFVEQXCQuKyvBV42XObXSgs6rcR5IGmz3Ni1knhp5eE+n6EOrMxAyfiGd+Oy+rcdF4Li6g7
sEe4VIkQUYdGgbEnwDrZ18+6m159AepTCnLVLas8AhF9WFbxLvvneg5g38UvcTg8UVHzA4dwCVHb
5sqP2VAq8W137WvgYliITOt3LIjlu4MZrZh/QEZsOF26MWqk18AErOJixfKASsiD9aSFj0WGo7SU
lLFKVCFuAgxTIyZNKvqoq+ab8skjsJlDUxKKpk1QGU8NCxVMDlAdhO6H4hUT903i9zuHoybaksA4
jN7czl9wWa8p5V8tk2jekQcwUfhFDLiU7GjKfCgjkOjxnGzyeHzN4xTwlxTVTf5dxfWTM0xXV5uX
lJKYm5fGb2m8BuvimNad8rvHwQUlbPcHRhP7Mij2czMePYllc/J/wix5EZ1/VQXLZiywh9o8COkP
EhGvdsjAoCpbridcP2BWZr3PrgF4EopeDB3p7zfoUoe2ZqZvRs4xZHa3I0jQccrPosciajgOHrvS
x+iG3jxhPU5sGKCkqxlWsVe4Mw1LKn+wMdflDiOb2HmLe9JXTf5YESFgeLDqmTB0ZnpGmCcl5Y/n
JGtvI5rqai33sIoPRtrchbF1sFpkfXIMc/qaMmawEuCcdnKBssDhYJFLmMhnNKqBI6lepZG8RPN4
3/jbuRoOmdb3wThslasOMknXyYK4sONz3cF3pGuOe5Yhk49x5lDeYxjEeUL6N/sAz/E8ePE9oHxi
JvtImveZHz+k3Y7jOLaVoX20/e4YxMFV9ehemmyHpa6yU//D0XlstY5EUfSLtFZJKoWaOhtsY4Mx
hokWmIdyzvr63upph/fAlqpuOGcfsmMLmGC8EvaIccapiHlU8XasQLFNUbG0SmIPgoTToCZpprZ7
+LjVsE2a6NR1FWTjiamV+BJUtQHTH1igTw5Ex2jg9AVfxZuaR4/c+mcmgqRehkBpV/1KF95sacYt
Wb/4nJkfRllOORthhEtTM9jNel4aUFxnEVQ42ArLFsVI0wGuHJIbT8AhdjDmedeyiN8FeMggMc8B
YU+2nn6VLZhMYOiYZuS+ZLnbj8m9tj71LH2wryfbzRvPY8yJq/M6zrJuzXsAcQCHETO1M1MBD7ve
WmpeGpQ81NFrwVPKKz4uMiO/A7bcyTE9pD2nSijHB2Pja0yQqzZWJ7iPZMONyB1AleLakytRZSnW
PsB7MnNWneOfiIWFApnh96gCPodxOCVTYW5bRIeL2Jr1wfqxN4D5j8U/h6zhUcg3LVavXWu+4ghi
Kp+0vyVu7hF8h59DoIfbspgycQESddPn1PWCoQWhWMvQITEt3iapLtYs7J4qVf2rpPaHK25H8ww6
PHGA71naIbPpLlo9Nxeu156YItLiENGHgB8nDAKFKOlWKu7v9Rxd7fvyL4sx9Lsjor7+GWUiku+Z
WODyx7UW5K7RQ2dXp3T7MG0WsPziYoQhHryw/RyXubvNdFrbsCJJgOlGrqXvZd+ueNjJxs3DfauG
Jz92sEMMwOF1wijtfIaWjGx2C5wnjBNC6gMreBi1/i+SOCPbKL4h6dwYieLmrqAiCpxxzVTtWfkf
ZV69UUh8p2nU7GzBrh9GFYEq8d2c4IZnKeLbYrijUnlJtF1l0C4VcX+mef7WNL2mCx+Z7juHiJE5
djW5YCruL7xk2lqxSV0mgdsBosglimXq8v2c82cEnDvmGFzMRG2z3vlMeutit+KzYEG1woTsa/LU
ufVf3BF8mCMPzqzxoWJzX/AQivYvJL6P8204ZV/lVa9poX3We1abXxM1fDSj/HHC8DWyxFtGyiCF
OAEdTnkjevrZMfGkK6h0PjkCnaWtbToVX2ZPEdNph/kr00LYztn0R3v3arqyXzJVV8LessMgZ30b
AQ7sIFQs59+anNlk6xaCLXnwLOPpxCLnZKTlmrbuCQ3sjN36rSrqBbwqPfHsdMIW8uillnmnFEBE
wrrLHImbnLaOTA8DV9aIH5svdT2I4UGbiACWsl7PODgSyGLLflLnyYUHkANgkgBO8ulF1eY10u2v
0ItjDqPxFxdOvRgqVGkGDgiam6e6nwC7g4CJap6roYBFTHhfxlwWUfabHQi0eTj3hnbr9+2F5PYO
kmu+ZfRydfkyJyN77ZnQ45YmLlCi/4+6bIWct0GGY1MMOgpOTEib6ffDilDMeG236Q+mnnWZdFs6
XAJRnQXXypolnOKmSNOXIf9GeRp2drlRhRutQ8l7b7v+TTeSlzjXsCVZmE4nmCR4tEhTn158tsRs
2q7AF3mJ4RvZSfVBpNxfS8wrjRIJ5Pq0dhqa+Ag92aJuqJO+UUvC2w1bA8lGQAiV+U5+x6yxoqey
m7kI8p4Mk7hsxmJD+lRYOu7rhAMLfPViSqeF6AiICYnmoR6mr6BOYpAW/Mt0YS+tqriM8INWRcUT
7fLdI6hdGdzuqwyMIVxWY20H+TWs/WM0qWPX7Ykn+0i7dmvk3bn3h2e/THdo1SqCs7YROrWk9b7p
rwpdBktvIAjC9b80LWSTAMOwxDixCIjQGhuxhiaxl1pHsJ3GRhQqMCZmXvUCzQhxcdtQI2HBGPX1
wA5piroeUGODUymKW+YM5bZF3VfZ6UF3HX3Zp0QbKJporMKww5klNuU/O4+OstKPZsyAcer154Hz
qXXMddyA70L0p7U7JNuI6EktTmLWTHkJ1byxv7TYRYwAqTYvguesbgBq6qgR6vajr/g2yyhD5HIE
5Ew7R32/iI1X6eK8zaL0yawbbHqXjnNtIt92YbjB3/wOjnl7CTrm2VTztyHuj1GlkfAtodH4X72S
T55dXL3Mei6ACayEMSG3BcRf0pYceha7K9UU59zVv2sNSWPJKq2VHZag/DixPJICH60APJFKfvms
+NfL3ywxb4Xt1NtEc66U4Vml7KVDZ78IB8zvUbUfJGt2iQlTq9ti0bQpD2gHmmxE5U99U/Ch6xaG
gYzM+DEg/TfEii/G7iPjVFuAn+XfK8z5c2IWLvxsYaTyJqnutIZFMu37oqWv7HLxxnZ6F7K9JVvk
LgdE3T4JIJNj3UPszi13xZqgAcIUSMswGJtjHlt0aQNVUx2mobta/YQ3IfE2OVY7qSLo5AD8HL4U
Wfy/5VqF/rnHmBoGP0zyzYUaoY+0VLms7f7wgF19jXxV2J2En0OWD92VLCHHCcCDvoWMoGixiUFr
rqR1cQWlKKUA5L4WcR+QbBmR6qqQuCyDo5i4xjXDwzAEgIN5zhvOsIvAiM+c8qeb1MXCAMQJVLao
Ws5J+A+5UrwUtXYcneEUkDikh5tWH9a+NvxRQxX71mdart8IyfxorfAhKnvbCrUdGlaZmrmCmD1c
K9868+doay8HnJzY/pOPWlroJnluFjkeumjO3nMtik9NMolKc0x7XXMtciTJupV/V023a0xYD35L
+VGTag6HSeANOEdWdRJctxvLdH+zRmIltw+kBrDiZ+SMySvfhA2FhKHtx8bFo62MTTOQncN4wRnU
Y0opaOzfLISdOCs4Y51FYpIVBzsAvyZA7/uiOMIIO7uRdxMg0xo1vVmtNa5bI3qVZQkk3dnRCJJZ
mPpfJDbcyUYnOMVduqjpClfCxmORw/ZJu+pi+sWjhnWt2DGpAiLbdZc0DPeipAiJFaVMgnOzZplR
A1z3nQNbhxN+yegpjbx3g3TVpRgZosGVQjD+EK3/Vyvc+024AwvF2oXQzQIvz9WC4+UFKBnYkqxp
8J4SCEOm81y25kXkbcvckgARVyNNqiKRLWc0n+j1sTADij+WWxFI10XLioQn2V1zXqcQCTF4u/b0
VJBDOGnIHGy9H/YorLEUZSi1ot48aaN5a61sZEOOTcfTkavqZ2vqqM7tU+eRqoG42unHX8X8YOWT
CGnPmWLCGY4FKLke/4Rwyw+8Ard8Ki5FQoNOpOg/8FrnoUeq2hByhhYkpbbHYIYsm81pXy1VrW3r
Vh2QnS5BsJAbFbAPSLj2xfg00U2iVMSRbrb1pnL6o1F/xf6cZWvql4RUzUYXzFmndeW94S+HXNsy
qbJGXE8OoQi+5prrwCz0RaVIAI6qcxcG56oymddTUVGZPBw868Zs6qkdoqoBbRDtcyW6/myRTB/r
6mb4a9L23ozQIwcGyt0U3sZCXbF/40WhddPr4ax5+cVUybaDFQ1sLNTCdy+8VU5ykXl9k2n7l5CQ
ge0s1IEjcpPvk9iH1fHW19G57qN1KemlAxIpSFU/A0aMsXlxD88vHBZrgCiI9IrU+9XTf4UA8Zz3
TG2HkoV0muB3iH7CLtjYWnRPC5IjOgIHNm7xabfVT1FMy6aHVBFX4uZb9plXYibsMPkNSx3FqwNX
TZ0FsZmruvDRNOTtHXwB82Ld+ChL/2omyVaIfhMa6reWKfOLeDjmDHiU9F6S1Lh3CM6AOq0TFW4c
QKHos1n0zsbGKmp/J61fQXIZSWjAn4XeF+C/6uieZXWr9exbZF+pSxKd79DRVhTazL5mCcgaw+Qf
xpcN+jY0VoE+LKP6TK027Xw6ZZKrXwbXe3X9GGF6QWCfqD973dqjquCqqSj2rDo99L35lMAMhIet
3k1N4U/nXQ1LPA8ie+T2dLPGSwEUwXOGJ09KZz0LJyOz/AsxHCWjemSJ+AGp+YOVe4Or5T6iNcAw
yDOJiPHdqsr3knOd3O2vofEuUgsYlwRsDCUBQnYfPDR9JNEB+Ep7dYr2h+8HcVOzhBeIudyDwdzk
KZM1hHGBSDe623HT9zSX3WhvudUP+gQWJPzzK7tYWKZ/q7s9ZeM21GuY6iwl+Czn4Ic+W+eG+Ato
jowyAu4zT+7Mj6IGyzGYlb+cLLkzvWcCSX4cg6QbgnCDyPt2lfdBrNQTZowlpyMGG1R9uhB3MjGZ
1dniyByDSYrOLLf5CUV3G+x2Xbcgi8ULPPwXW1BQFVSQ1ZGs0ftEOvvcUNEIsAcLrY8uo7QaqveS
tIdGhIckxhas341iXJsIfEMIhzpqWeHa9L/R2TTGH1RsB49xW94D9jHtXQSWtE6bOwF3f9LZ26PD
OMKBBNBcHCL8CrwBgXPglNvTweyFZb7MP1wpTnrlbtLc2HdRco6lekqpchtKSYMFIYmc8RnrjoZR
J1pbksJZ70LGE6l2g9YULa8DRwQwlSejlf9kOB1qp3o4nWKcpS7tzNGN66s+0gtbcz2YZ8tyjFH0
zP0T4wZmiSQmQsX/xG7BVqk+hfUqDBJal3zeIydUblVF+uZv78INinWeSzMlsYC93Vt+z7Fdipgj
yfEICHPRV4chdnh/RMIK17EunLVN0Y4fkkF9HHZwvbst592ptemADSjEXgcj2dVmmGqDtoq5QgU1
u4pGc2EaBpaEfteP0Zkoht+6wjbR9CCofetZQW0ITwkc2yUbTI+FcH4GLohNuUlhDll/LgrIXqCH
quPvMQlGqKOUyJ2CiVnW7LdNug+OXF2Fv2bA3c+5ANFteM69/r2u9edoYqqeoeHEhzRgGW8Ro5Qh
sT3B+Ge5LorYgV8nPTmB+MxK+8wcmYl+dWTTxPDYe694PKYquEN0BkZVe0ffpwBoNI7iEdiaO6vU
Z3ojHRmk758IV8az04zvfs1g3LORnuk5fI70TeI/rvygXUyuy0wQd8tDKZSuOjc+Bdu/Ts+Pbh9x
us2/j5+8q5qXN7YRzesh29mxxQzDd7Ybgo+UjmZVgP1m8CSemqDCw0szs0Q6TiSmwUCWgXA4u+fD
Eln8UIU7u9QusZB/9vChquoratDw4qKCCu3QxE/dQL6O+C46rAxFxjueAEQb8aPZEtJx272xo7mH
tVUwMCNlyRbD0TXiF/Lqed+cOYwOu4affXm0LNjJNiRdMk0K83FLzgB2t/5WKCQV3cAyX0N4boTD
d85oszOSZ3869e6I7Lhvuw0l8bnJcxbWJdZ3yUBr4EfLpOJ5Jak85gzDzX8Tg0xZtDpH1PgnVki1
0O6925e8UWgEAqs7aTkIucl/12Jcg2hf/wyd7XIxfqmS8ySC1wdCTUEOI8q7DjLWnRgmDWsecuUr
4szPddYAPKxg8VBhMnv2PjAUvnm90Cm7oq9OZyfjhD91OlqLqPF+XIxseK0+Jhdrd1cfiK96d2IG
K2T+NUuBTlQ29m1+/wc4sIs6hIQvHJwkfpP9SMrwCcwHo20EylPpfujZiZaIj7rNgw3hLyi+QXwB
1yQPYYIEAyWQJPT4oEL0Rz0i02gggaurWbzH1c6c3e1eYOTb+mH0kmVWzHQSd+kSFLLFR20+qynb
Jea8mjBWzjQh1gQKuSCw6wtTNEbuwZxn/fqH1gT3kQM7td11nROCoyI6HUyZoc34God4vbSY2Tfz
i0XchC+PmKt3oDc+ekUHTyoXyLoSEBY9fD/hbuPbrQXlE7sIw+Oty6ePKC3ec4vqoK1kvcRIA9uc
RzEdsnUHI3LFcvOVMcpGhKAhUrLUGNehc4/7cNsW2keoVbSHLPbt8i9S+l/Dw8rI4pbp9n0EE+Mb
Yl5IEJfU6e/Sql/HaBsM4anyxyXJsO8oLL4UdAPjlWCuBy6xmma6WqKve3fMfO20pYb5twGaMSW/
QhU4g2rkaUn9Upnea5eNr2JsT86YsBxXAWc1aTsDtk2V2/9Ao3+ZSMolrBhdQrlVbr4nZeFPMuWx
Bb6+WQiv7FvM4KnX3EeTUwdCIYGyyJ1APQHpVXt1cvcEQuNimK8RvijOJgs/Sksbp2fPCcl7tiAR
i/0ipVT2YWXeDxG4GyRjtu9/Bj5OM4OPfCBAFBZxdJKO4s8mrwWZAGD+0HjSLdgEVdgBllXDO6Mh
BqyLMRPvE4a/rHP+NGsMVkEyPUzt3ONb56WOMDQx05zTIgdut4UTY3gZtWZZNGxA4fAeYVa/F616
1KCaVo74dFNmTQquTzNrePHrELrMzFtHslXJRxTKD5Tlh7AnOc6p5hZz8Bd2zusyVigtmJED9Qj2
Vq9YH7uPaqx/+fm36UxeEqIdt36R/rmm+5fR5EcNCte0Q0Ngl93GwipNBWp9sG1g9LxGl/7lakyQ
UPcTMaybl8yqvqqJp74nxXW2hK/0yFs7GOUw82akpYKvK21kzh6kwnI+1gudASzr15r/qS6qx1iL
16rHOaL/k3lwyOPmJSm6X4sGYJXa9S/ioD18qBUm+ZVXl194SEj36Tyep7cQSzDzO+xMZoUIFDYj
ObsXLPJoM80Wg2l8j9xrhI2fgHPy5ZqE+CR+Itd1LllifAGwQxnRfYdd+yyQXhSugaaVi5Vb2EdG
iDDCM/kq3dH9Duv2rZDeadTDi2sI8llJ4KoIZgMFtEQEgWaka4Z1ErWvmeH8Sbd5Gxy1D6V15S//
iVn5oR5jl0/qlKmROByY7KTQMrkD24BSf4Bb3Weh9WKypIZGIb/HKP7Sl3ngnzos2wtcEW/BGL6k
GiAuYXrnNhx2rOzQOS5NFshsWftfVdenUjjbHjktbHZOSB7OkB959L0/Rtnj9G3o8zi7JKxF8koE
4z1KJJJFjAkkO+8zHwNVSrq4TVdelqBEovJj6Eu+XNv8VPKttaCtsn1ZmBzWy1S3f8u31NW+PXfi
sXMNMGTeuC+JrkAEVU6Ym4qCkpPpbWg0f0k7fYQTu9Z2PJjdnOqoz+m3xAAbOV9G6zl3G1YCxGpW
Gld1SYCVACbrQUUrXqUMvEaJqEfXPvyUlRwEOtp1B3h1nKfkVDbzPsZTPF5Qjt2Mg486gG1WkSOu
ru6tnt7cHC/UvDU+kOg4rJQn7nHLf5joOma4LCKekXIw8YqnKMJNMegcD5kLay613H9Tccot+VdX
qKa92SwFKo1j1X+uJ8yQLtvVPqmIukFzS6pIMDClt4VDokpM2huyEN50m9IeCqyGVSnJ6iPgU7G2
FNN/q0XOlcT9HKU1byuJ00I7zm0Kb8hng9ZMwdXPaE/BO+os79E6J4a7wIE2g+1H1CPYihD58ixN
5HH52t0pk0tlZsO68IjeUtu2zJ/02nilhmMS3PMr+gbJC+FFhendxXzI1r9HfEG3AL7eWRlUYnU8
f/ZmtsrDV10W3jpPjV+zDc5axAII7dYGjf1zgEGQsXF3J2392RH3xtYQZtaMxyxMpQOHf1NNaItQ
xvP5VFHPZyrjdNG6+Z01z9MoqJJ6afbMRXXMmvJtwhOaNRV1hroMkiVgORCKldr6rxfPQqzWxnLl
/LoGqkw7YlaHsfE+Of61br1PNbugcOEgHPCQ/tokU+YasMacxyMwujeWOHM+E44QewdEslojWjwK
yOR0vxTa0WB/OTmDiyjZlfIQRaJnFhKxPnPYzTJBf2kczCl5AVfOIiUoEeGmZJq6hOxMZdAR0+fU
Jz4O7ECTx/nHucBRs+BDAures7TMHaJ2nbBYYxI5Tg4pjJHXsUeNsnfTxkM5uOWf1MqTO2H6VdBR
7d68aFF4JP4czR8usrUjtK/eln8d+qVaMlub0tmPVhqs9bHthoJ1bpP1aC0hBqXkRjlaTcM8ib0h
waWYNSh6NhJYfr1nvbNX0p94ngeqpxCP5xLr61UTxSr1NRKd7Y9JgMcvzK/YIJe0Ci7Cs65CD9+t
pm2AeIYPPzNQMkGnSTHUpy5q14Yhr5tqb5OPqk/gznP76n2wEjisY7jxhPtv4I6vUjTyY+bx3uGU
wG+ps2TgOmQN90qct0UyagjFfAGSo+Io0aHe6Rchsz2ihrPNjbBgEINTr76IwURr50IVNOvkWFAU
I5pA1VgwjzZsVW6cOmLbJejkexSY63rgLdBShkoDs54srFiaUGtH4MaXdZnT5tT+i++HfFhAzola
sW45t6No4hcE4F92RSEhGW/PSzeCjlWxGUPHWOXMGC2eYO6G6Ecb8kfMug92XHSKTkkf8wBNpfaO
UrBfhPEQfMPSZtGUrytHtjdhjHDKGujbCq6/IzMy6nnMNYzTsP/lDmkdy/1aPGU2AQmFCx4BRUJV
l+nJij+aif4Z8LhzlST8MMybZrBvekGlysJtlG86re66GwihlCJP1n7CDCDQAKMIgn/wSYfxgiy3
+Jnakgm4qPAoM1LzFOgr2Ytm202VBhK741P1mk1jw9rUTeYk1Qzb9lAYr5MBsW6T+8lqZldiu+o5
q2oHGEgXXCwRsjJUZDaC0sfUPwqbh6z9UBMLK1RRm8I1q32B0qopDdR6QfE8ZBTnged4m9pwp6uW
yhT84wkhN/tKg9qptsn5Kl3OocIW28kut9Jm5BM7GEjS50R3xSouzXY1Nbi7wcoxM5kibd9EN3gC
MXBegPQev4Zq/gVWz/zr7E6tfoiV9t2Kpl1ZYn5zs5C/Gie8nwcwc/VXr+uKtema906TzPOp41Cv
EBOKb3dVJqa1CIOAayqJ3hm2PnTZw+8zvVs1CTjtNCjyrpODsArr6qXtw1eIo29hAJYvCf2vVJ29
nIRcIyRFyowBM+EXsaFdOHRFqPDkPrZ93oo8HJagjd+ImV3jCHhKR/cDjzkwDabRIcrAyo0xgKJ7
GFm2D0beb5wBbQd6ZTL3KPJW4MwOeAx3BnPKvkSCbDWlXBn8htX0BP23Ch6pYRyNIcRGEEwfPPJn
5AgLvRzeXI/ptDan4hpkMtKOQaXGzKIh6NMz/Ql96j0YdSriGkqvPpRLIJvlqiypCsKBMVb/55Iw
HaHnkkJkW5Y+QEojPrlKCAY0yvinFaHBEdaS8NONh1DIJzyaTJAjjcwVNkGNqT7LhvQ0B3IDegpe
7tHw7kmneW95P+PjzAZtm8YJHfZgN2ZtTR2EXHnrxnAPvU1JJqv0KZEmcxg/37Z2/hpo45dFnS8n
5DTwiphBxD95jG5RuMDjAwvdtPFeKe21h2oQZvqLmKYf3GVDV/2UZQPi1J9Yr86eZy8964Y6+MAo
aPSTL2ajGVuPlkEwlIvxp0xxo7bwA2elSOftG2MxTOIzMSPWemb/QLm4m1S+80L3VJo9BMAAPnue
62t/ZJeUdqRm4bn7Gi0uKGyfpAYK0HShRHJa7TvDoPr0WV/SKmdIzDSQfcScM2lOOe96DXNa2JXf
k+9MsAkhmSsKlZxee/QoOVDpcRhkGH2psu9DwtgTDvVaAhaHji9Pk89tHchpyyBzxl2HOeuB9hA3
6eoiUbPhbwCklAvfWHZ28Q/lKoFKA3Pl2o1/gC7ixnE+cGoWRKln57H3D3xnVGDg1tbhBMLDxiK/
qAbrcx76ctvtsQGdh5SfH7g+fIKnKXXBgY/ynyrUa107JzObv+9SvoieHsXT6/M4HnmS5s5AyaVo
OamMeRptZPdAtd/yHonmfXQjbnqXA0xXwWc4YLLxPOs3btm72NJZvZGLBEmV9D9qz/TXAFKAG5Qe
ZpCvAZ/zGLRnJ8QTBdLr2dTR6vE1M80glmqZXWqdOSkT72k/Dcar6Nw1qT27Ui9+3M5GqqClx0n/
ZVpPdWG33ioig6MHpz1Owbs7qQ1+rlvS1Q8rpqLCKV1CdN81obglPjY0LCwvRL2QwFQjqzLIe1u4
WGM5ycWBVLlE7YbQvTDRZwnl1WLBlPO9dCbyreO/KjPeQpfkA+KRfhPfBYJIR+iR2c1cmcso2bLr
RgpHUNOs0gQul9yA3GC3gGRL4NcFDsLCVdG+BtnQIpfPsN9otfHd9Mah1j7dsiW7IUgxMBcTWTbl
tsww8CbFzgz6OzG6TyJhQRUtLaH+KRe/ZV2fs5qboItffV/ZNMtvWorIsPTlQfjDli4LX9eAx9sU
w8dE2hswJ4bYumImhvqr7z69coXq7wqEiEagWKdR+eONySV2jadA4TIODEJBR3PpGMQs4vy6ss1e
axp8sqDs2rWR++89r6/ldh8Mi3bj9KXj2ldIaUzJmNy0FWkk2gPG2TygxCvf29cqoMyfWtAIWnqj
bf5ttWpCKWpceSn4qEaoB8XgnePknx5luz5GZso0nXun0rFpBJtsyn79/6PeBLztMRupRBShJLIp
b2OfrhywrYybAMpPERDhDvtHR2nWwi+eEoERIeCM0AGOaVDmIutYkz7KGfYjp0NldUs/rv9kiauy
zBkIaGY5Kyq5j4iRxVHTMOKCQ5gavHxdau5hQ0drv5hedJ4Vq7f6DW3knmRqtLoTxlfHRHPSaTAI
hm7bD9BiIwHKBw/FNg/JxUL0fpwQOKho/DGB85IqwIYjihUiJYDrAyNuqyLvqcPiGaTW52xeaXW8
WiTK/cqg4kw2Jiy39aMMIHNqcfU8VKOzV+ZrrKlv3VSvSS2/k7IP1ig3lS6TDchbYIYU6LUVA38Y
Ga9BVNoHKO5W5Ew82XH82wAe15AKhKAkZnzXlyuVhAODrxvFrq74kZssOGL8QXbXnqcMH3Nhti/R
0H0PyVgfvK48Z34MYroMkBTlbIyIN2SQGAgnxpSguWgx5qEZQYSBx0RfKsgtxqbE/AnIW970mZQh
ccZy2SvPfdhmdmgh68gEG15ToDRTgN+YsSz5P1ASK/fm6Wx0SMEhYG3pWQbIlhHCZNBzunfjR9Ph
pG1i99lnLfGU98YmUXW47SoMKHHzhsbU2fQdY2+gNBGDjoeDl4KLvDJWikKTVTTzUikK+hamd7hA
AYzipALp2h0dO5WrUZ2mEohAVIjXJmKCOEkJcYUu2rLok8x7Po8OrAR7YyL5BwWxUZPA5ty02otv
FtPKSyeGah66gJGRCUCzr6Tvod1WO1giHURuX9sLJF6qthCgZ1sViFuelP9Go9mNIBHY3xY2WGFD
WgiHkGgoXPWGDeiZnPrKmdvi0StWtKG+YJ8cgf5dxpl/I3PhtWhmKzWWytXggQutvqs0M1n9WH8t
dgKR9nzBE8rQunokKvntOxc5vxPsS912F7F3xvmGhGjES9X7zbPnf1pVdbTJH64KzlOLIneJSOxT
OBM0R51ZMKNzygDOzYhJpAkQAF/ki3bAoxTcC+018oeblbCX7Ea1FiXpZPBQ7bm+Xy3j0ctWHpoL
9F28iIivDkk38Nf79nM5+ZDynENAKbrE6OsgOfVoVSv/pbCsVydDecIY4480mWXA0Njn/JZqvgF9
7WH4vFEgq9ji2MVPJGokqrbbLXZWWbxUMfI739PbtYVyLQiTrybqjprBmVOmcMtSE/UzWgTGa/1l
YIqAVw8SlB7Te8TQ9xLTOxEkxqHDHQs5BYKppd9qW/+nN8VLgB39WZiQCIbKP3eYdxUQfGQPXg0g
pfoXieRe2J887Gd3/oXYn2/oVujcAQuk9ZvD6BfBDWlwocDCmjUjm2tcW6X9PjC8n9sz7DtorSJI
/drkg6NRBZ2J4kNsK39TDFwmuniOBeNgHKdQSSXZb9h2RNq5S+KK1KaDocHqaVYVPBtQCha5CyNO
AV6QaNNVWd/yYChW5UdjjdkuDSoJCtnZNT7ZoqMobnAjyc7q8QtEfAsdEpF1PJIwYw3VIWf4PfSM
3LWUgUyFXgHwcL+3J59NvH5iuT6C256Q8THB6ZlaCM1c936ZrbRSXug03psQKAYhm/kGhqRul1Tz
yRXayITN3TszqftLczQv6XhoCE0dCa9keoBkOWHMYqu72eNtjapnfupvpvj40S1mDwCPWQZmDQG2
Dmb2ghMzkZqJCcP+rjvrAT3pjVDP5DyGSKchfViN/tQYJPA4jok/wJ+xmgyQNHkuR24E6ryGUJno
00XvYhOGukR+Qe4rM30jP+nw7FZjUnwHDm9TW6Edy3NCOIcx3ZIuCAigoL3SDHPZeH9BGe/0YczX
2MdpjhABormyYRHT/BjMawXK6YVls30LeuL3GP5qosFENmLHY367FiG7ecHgOoWZS6OAl5KkObks
8vgapjSBlhz/NeRTL2O2GL0AeVKnhNcVSUwmgiI81SGCm0Sl7dj2yxQnIF1W3z7rOOCoYrnlYmlu
WlK2cO6BirHn1Rqql09jIHV3Ntq6MQpGVpYEY6OTRGHU9/ZWDnz2+BeCHAx0WWsJomUX12Z7IZE5
RXLmIDJAcp4F7dVAb19z6C7/51alaYWkOPwEwfPPHMHLjPiPDOqX0UodFqLTtgmx3Sepua2mzHhH
sjkzdnMlxMHQaADKkG8LaekrPoQXg83h1W9RR+WzWJSEE3cddLZ6sgI0zxbqDYeAgHQyxc3WzIZt
KbkMcQBowBs19Wa34etgwDAIM+462GbsCOvpMxhITipZnM9NWwwIZ/RXwFfWdAcdplK/5gUGecKL
b6WPymqPqsEuEufkE4cQ/1x4v5gV4dZQFjByB1gN2AY3LABbSGglKbY4YHFt+IzxTDdHxN9cyaxA
DCDejWCOYfIZ2rLreEtQvTkKxfMkeHSQ9d59qBpMKugjWvShUznsOYIUIKrpla5v6TfFg6wwf8NV
aa0FT+cCLl+JwIT17VMX4l5lLeeaA7J1fKYEIjBNlM8YQtpV6GZvnmJnrNXyVdPmqDsTRgtAqEeg
t8dOq8Tea6ioSxsELECXc4Nc2NBNeB9Bt/NNuUM4oKjAipvQrHPjdIfSRQNcMd73a/1UtPHFcuBb
D3S+bR4DG2rzf07nX6vcfGOht/adSC27tP7U20+Fx95seBmKpD730HGIVgusRaKxXI6KtFpQuIWE
c8e//1F3Xt1x4+i6/iu9fL3ZGwQJhrP2zIUql0pSKdiyfcMl2zJzzvz156F7glTSko5nX52Z6bY9
koUCAQJfeAMsdS608lsvMoxdLDrz8HMBzVkPCabh0F7ix0wzV5nBLQFwzya06XfVShVsmaiwP41h
/jXuUYYL6dOChmUjFf143tn2eY+ghxH1+6QzOOIoxKUW+nQNMl3KAjefTfImnv3gRw0pJL/KrskR
DlX4WHTlJo+uK0RMFhim7TWTJGykWjiXaIjMnW85+ry00SHUh5R0LUt9h9afoOyMKeg40tCzwKFi
g/2tUP1XQ8R32F1GBKxcCnUDkKbrNGgSpLIw4T2zZl9ddUn3efC7c9QdwSFYkIf65mOXNJ9qEXzp
kSeCpZGtbailVqDLlYvhW4OmiKaQf6Vs8CCFgTQFBUZVGQqGrnPUqmyJYCT3rV93SxEUmyznHCkd
40YisKx1uI40tAyRNJCzChWFvoFrfqW5HVELoIIFTexslcpqI4DLwxyjp2vgPmlVwb3xw7RJ80Mc
uzjYkEJMZ9ehCM5sDsPSsBBDMTlqQ5/GBjtuUmCICszJFtKn+dfAKR7Jr0GXAjWhsFQ502fMmNF2
pfLaGHq9cxCeFjH9mlB5iEc51WUh6gZhpb64d+NPyEfscqs5GKnTL0mwEdN0nZ+o792WHaVkzae3
l8wQWWD8tAPZSyvbRWY6EvLeN5A9a8LNJLiFiYCGFUCfcNtG3rBFd2wp0pAebEGTpUrDT05gf7Su
Xce7H0aFi4iH1Gaun7d6s9cAPF5lSmzYtuXSgrS5gHyPfDzw7dSNvhc+GhW1uQ1o/Sz0hlBpcvHF
bGOxlpkB39OgGldoyd4QlXOvehA5rjkjUUv4dnDphK7tgF40au6jSkRJ85r8VDr2OiQwh28KtDKE
hylDmlWVCY1CC/S9bIqVrCtrLTHGg7esY42EWJ5p3uAb1S/rqEfqW4pzUyb1OizxXJFwtGEDhsBx
CoiI5wbXVVcU8TXH/2quKBqDuo31pr1r6+ERfZAf5P8t901y648oKPl+dYEtZS4y2ASBMS27AmUH
R3N4JQyLRm0bECso5DGnutooG2SnHxnXYeeh2sG3m0b60Yjy8EscDvMutjYOd+/GqcrqLlLtKhv9
fTNdBTbmdyGMg1UcyBgDrogIucI9rxIxVQi7MjirKS0TKH/vYT1dIMKkWlpyft5kG01D3Tv385+x
lJuOfuutUY+f9BoKtg4iZKFgkQO2sbEXcJIQ85i1l6GkNkYZlT5AHntLHOy+Mvd+Yl8ZA3CeOipg
GIzqgCbUshtjnaOYHIbudqRLa1/k1mc/lmRkKl1rKk3Xpay+T1Spz31I7Oe/fofVEXedQVsBIXli
e4am1IqXM/XYCEklq9p59FBk0OJm7jnYz4KoaVN73ypiN2r6W8cPDqNAZG0Qlb7UqCkADUbwCuis
tWobl6Zjad+GPjXrViqXyy/cWMGaZJi2ioMghCrKOyup02WfxtOOium1JixeBEdfjQAuBF5xdFvH
aWO10zlAXoX78+bDH//99//57+/D//Ef82OejH6e1X//H/78PS/w9vCD5uSPf9885pcP6WP962/9
67ue/52/38Eqy9M3v+Ui/F7ldf6zOf2u+dP86+cy+j8+3fKheXj2h1WG6N943T5W480jUgzNr8/A
PObv/H/94h+Pv37KHVS5v334nrc0B/lpfphnH/7xpd2Pv32QuvPrQf31nOaf/48vzk/ibx9uH8Ks
+ePQfg8fXvytx4e6+dsHzRJ/OrakaGjhFu+YKNZ8+KN//OtL+p/AW4QrdFjEqE4I48MfWV41wd8+
6Oafui5MnChBQ9vKsd0Pf9RIUsxfMv60hSN0VypLuTqH4od/zv/ZOv57Xf/I2vSY80lr/rb+4Y/i
r+We56eUKw3HkZLPYJqc+vNnKL4/3ISZP3/3f/WSU6+nh7WcerXkNaWo/jnvbhByIlLNONoULDt/
1Uzi7MmT+scneToy835zYPP5wN6gZMYmZGD3yoQSixqET5+LTOudcaR8OZLruvY8Q1fZ/O/5SNGg
Qt2ap9iOEAGUc6MRlKLW/wn8BpkKGZURgtHRbosiO3IU3jhWuxuoNXZJtitUdih0WLwawD9gEhsq
kT8Jw3kq+pIfexYXhEW2excW7k05bgQ8AbdGkMGbsCwTmyzs1lZF5ha3V1CdN/hvoVcU7WuPbg11
v67XPpVd8DlLUXgcePO7r53CvTucta02DmC3gqZeLyPkYsK9VYwbhTxmj3gcQcNlC6hEi+RF36SH
rk2xQ1BnyqvPc1v7FLvt+SC1QyyNvczVNnLNrYiBUHvjskoD0D3BCj/XG4ugaIyrdeA255Exx44Q
npV9GPFpyQDQlkYNkaVsL1U9ocvjHSJ7WjYl4h29D4ccCw6oX9XMR8+QM6INMo3xt8cVknv7pNRA
QG8jB2aoFV1TTTiw529i7D81ZAE83dxaVbcqcvv6M0q5ibWKayAvMbLr6GME+N5GJDyo5yzM2N8C
ngJlh7H7utCGVQMlooTUnjnOXesjUiMCynPdig6BmaarDpUY2K3gAK794KLRzbWN1VZIUoY53EWa
JdtY+l+wddluTGJ9E3vZoY8Xnn07WlSwcmh7aXnlltAt8vxgheRdvXvXT86hc2iSeFiPjbdlgygD
/PUMCMnkWeeIchE2PtQy/hkbwRctw/C42NVm9SDJcPAkPvh2fE3ys4kCmLWusc9g2Ia+2sc8O8vc
UB7gwSENokXXpgVhgScF1/8sb8099hFodtCwSEgmFK2S9nxEpyS11aKV7Y6yxdEz3YNEtDGgj5OE
PYqCgLLMercJIuu6L6gl+iRafrBx5fmALEWGXAtGojm7bRjwLMZmTHTmmUqHS+zM1yaUsETzSYRC
0m1KjDO7PEiv+XXZOc2uqMfLzk7WglupGJFY4ybHCC9MlijWLAB+UQ5EUtRTi3nf4nF/niMehrDB
UuX0HzPvMNm8WWO3StBfDQZ32Yr4YFC/C3gz9Ka+mrcc3rAPvWtt6zQFBDuspF/vysbcD9Bxh+G2
xStd17uVYdEwdtGtq1metD8rEJruYvh20Owo9a9d5Fud5o5uxGcbAIA1hl86KqpEdldpm36dv5Uy
JBcy8mYZj9Q95JPASi246zo0nQUvH/r2fu0TH7V84PBGaxXVebWXQlt1odqmk30Lh/pg1+ij9OMG
TAq9s0ur0I8CTmR3Pr95qgxWcMUOiP6vXOd6HipDsabW3QMKQJRW0c40u5nRQ5MWL1k+hx0k22ae
vJxlpxYoNQE86tc4LS7sgE0f+hdljdrWvLaOu1pHUwsBcthU1CtE4q9hgCyKwd9TB9+W8PVyP76u
tGSr6R3+h8ay87ERGH2s6tV2ntOotzstrK+Qc9kZlr8q22SrYrGJkNelLbQz+noXUxm2o+zQw/nP
KvzVnI/Ida2d8giw3GqWRtBdNca4THKOV5RwKb5t8jjah37/xU5vCx+FNHMIztC54nhQpPbXmoei
nRd9SSVvduXZYMu1+yZX2Ah3K4su+Hx8Fk3+UNsZerD2RVYZF6Zr/4BvvUf34aZI7Y9x2uzQ3Dv6
mnfPxXoGL/8sCAnZe4xHfH8hzn24M6qMDkabbEoJIwB1Eb/8oiKOjrnfESfnccor1+oeCj50xf07
AcdeceQbuBqfpS5Ji+cFP50guvZl8BPmsNboi6nqviEghWG2Z+2S1ERJJljVnOoUuL+Y9WXAERLC
kqrBNCiT7V9UD41XXiHNDymXArFfrBzf2paeexBefVX43QwRXHSl3Ge8KrHengfNmJzVkXsXJcY6
1n+YuXZvtYhro2ofcDITsSIJwdNxkn2hM5uudG+bqN7hdXtIEnZgQHUqnJD/ig8i7r81do0DWbcu
S8xDZXM72fFW9eJQ4l6obf2eaBQAkVNp15Zv7nWomAqxbh1pIWhsVGbMrW0nxwLSngbVbN6V4VUZ
hNe+w6SojMJSvWz77Ghnj+gFbs0gAIvM9YOEjkWSkcritnMTBAp5DkV0PUrtWnOd21oFh8lJbmQV
XUecay1dKtWM3xxQS9UGxtM3TRsv4x7VigqAQPVIP+bWyti6rEmbfMWIFmrFpWNi+46WCAW4u84t
rvRRXUyzbACgytl223fpRhc7EJy3he4s0cz7RlfpKyxMar5Zz/WCpsJUmvu4RooBCgaX+Dlg2K03
TJsRGVaHY4qi1Mo94r/3ECbmhR3G+InWh9hz0G7vkaUEAtfBK8KaXIYB/hLTeeU9WpP1gwjgh6vC
XTCUsNsRGov1L5laZrDtpwrgafIg2nhpg+/XaNCVhtpHtbGdY5MSK+68sm9Qa0pxKApGiN/G3UBy
1/n4fCD4X86dWN/fmJq5Bdy+b4ly3CScHcuWKFxgsT1h5N2t+5CaKLrUEGO/BpjZgAzaeXnx0EYW
0FuM7c5ip/hCSEMCsTav/AhuLAFUl3arEPpLjMPzeAki6Eqig9c9eGh9YUNPsPy7ycf/Jq94mlb8
/f+n7AN41ZNY90X2sX8oHp5lK7++/6+8Q1fGnyQPhq3+mW7wxT9dw7BsGzVQw+CL/8o2TPWnkoaS
Lk1mG6D8/Jf+kW1I80+BdYTtGpYJDdiy5e9kG/J5tkHB3zJ129Ytw1KmpPA+f/1JtpHEwEZpkCDv
VtvLcAy3VAL8tF0aCvpMCPxTHVR5Xphf+HcY3TXNR37TNV/z9LygvjgEn7BSw5h4AKi2fvLsXslH
5izg34nQr49GO17Zju64urTtkyyBvleVBL4w7qoCcbLBOc+65KYAUjPLDZrFO9mP8Twp+edwrtRt
x1KkJiR4T59EaQhEgoPKuHPNCsTtpMLzLPfx/UG1dg+uKroo2jraOTm6OPC7fHsxWV11ETfxhPYW
5YvD2Gdin5eddu90Nv3T1iu+MS1kYtx2RIIraHdOTZQmKgL7XO/NjSwzpCsgSS7dRB/WowalJR4G
aj8hddCbkgb1XTxwfdVJ7p1LvTX2bz9j+cpDJsuUBqQLjHYwMXg+62rEyQqCkHE3NbIFCyZsoM0z
+1kleQixVVKCPSvcPjvIIKguXPonRxjc9sYYe7kSQ4CVDALK5wbtZbCmE/wME8vWTKGNsEZFiwjZ
z/vN4GLlg+4ygopA5ImegcUGpbSWgY97LWhD2if4Wfdy+/b8nue0vxZVgWtX0mSOpOcneygWVPTC
znXuxuZrlI7eAgCvOYFSxTHg7ZFeeZCIRgrMc6DsSMPljX26fZws9XVAL85dOYCyR6/KEPaWW36V
Glehmah3kmiqHicvh3J0m0PFpVbO+3vy3rJWpRo6qd2BBYW2Wp5z0fJiXNT1QQ0XDffS29M7Gc/h
fDKF7ZC1WxbFkxcPEtWlNgA0cRzhvkSbqljSLOaVb8yl752/PdZcaHjy4s9jOb9KLKagSmOe7slW
ASZCIDQ75ma9NwN71+uQT94eY16O0zEch2KLEhb/dU7edpWYHYKhlGnGyltBlSJ7ja6ctrh4e5iT
XfFrKq4wqBy5EgdTeTJMmsYoGnVxdhx8QCjucgB4EIgHz0BnsFi9PdZrj80F2mBSPlK6ORfKnu7A
Eb3NzB14bEMHkhW5uWvTGDZvj/HqfJ6McTIfpwkNG+xqdkT+6ayrafnkV4Z1Yff0E33v6u3BTl7e
vx7evwf7dXc9uZucqkuiQFXZkeLoHgDhMUrGW6g08kzz7HcOwlcfHiaUrrQlZb7TPUcrPTdz102P
mZt/DvXyUqrmnSFOKnv2X/Mxfm1q1zSkefLOtt7k6lWjpaANnZ3R6uh5+qiaovaW2hu6Arh49+Fy
lrkepmgtneo/2SAm5U3Bpc+bPC/uk+c5jFKmvHHpsdLlzo3H66kam//gvXIpXBpwq5RD/fL5GNhW
NBh/RKxZLa+cckZNC0DX7qe3t8Zrr+/TYebL/MlUEOFNIxu3o2MNh7Ybr4boIrGrd+by6p54Mpf5
QzwZpBRDn+B1mh0NEEpTuR5t7T8ZQekSTBqXlHBObl+zVyroND87JvW4qDJkjrXl2w/K0F+ZxXzK
6YZDm4uT6GRF/FKWlgsC9gghprmwGt/4hOkZ9PSZlJd48UVDJ8wB91teqjDCStvUy1VCd5Hb+1FO
E6Ikka3WmULF0Wo65D1HRdonp0OW/0zHrel+mVAUOnP8q7z/NMkYZniWnWd4q9d+su0zaxu3iDQF
To1HWQFFqtex68ETYeGQsRThzE0wsL+yempSsSp5vbsxXKbUjllaDQQ6CmR6m36UbdnCBI8fJOmt
D1H7nOi06CJkm/FbXOrIhe1iO/U3AZX3i7aT4arLcLfNhbzz6FgdmlQkG3erkClj4yem2JSd+0Ne
pdT0ivRGwpHZdOpz5hklWiEBck1gNhaxtNt1kdfyrCyXQNRBz0zXNgQbbUFSpzL4x+18FQIirdbO
iH+OF4uSsmdrASqyejg0JGH00cfwvHdSj5MSJYJuRADdJ4ICHlE/mNoFgj5F5+oUxbNCA/7TWvdI
kBvAD+YLXtXBPoQWvqSmomZvOHcDGiTcyADEB5a+3llXGfl9KGGJihBOMmokyWKUKCEqkSOCwJGy
BIkUrDULMWxcbwpoXAKuUVKNoGnV17HOiB3g06wEMtHLqfAkqGABia+q9L1m4HNUjh6MwRLsUylG
RG8dEIAIIYwrwjtYilVkrZgBKoep0yxL4AkXIomSm0khgirGAKOyWeRR2Qi/6a3o0TLvMNkMsCXV
wpwHDeDqChYCMrs+IC+ZtPVhkr1Y1ziyoEqYhrfNaDhr2wQVABcUfrJBjOr7w8imihWSzkG479PI
PDp1pNYWacXacqiTZjimXqL1IsFG24jr1CWN8bwm9x6m1HuYYyjwMGBdG2es9kFs0A8eBzwRy7RZ
mAEFzDKrsl2qOSmKrq63LPDRWzSFHa1pMgVQ0VL0sHBtAMWUV0s5APPmhCrJn+JywiO9R8raBBjf
I975hbYUMDZP85aSLv3CrdCfpOuKQEQ8tNiNIIjjD3G2zUsH6IABhVnCElgEcQcPfERpJLKScGlh
L7kUuQ2dbBDNslWz54bvl7uWEhx4F+PgFFqzElUewPks8VYLEQgJKR8jRKqwHgr1b56bmh91lVkH
e4RMAWwfskqIa06lg/IgW4CQ1nYoiNN02YSJw6ixqG/CPiyXuYSWlSlb7ZwRYmRCb/iskD6+vUgv
YCKPZS0WilSHBzP70SJ4gm9aEK10LQyBGDTJxneQATd0WIuFMdGwcPLio8hjfRFJvOT0thnOTIV3
yVQ44zJGHPOi9US/HfwBHLiLe8SklaiOh2yGzkfwrCCZWuYVniaBA/evHDDSSHpgW/1o42dqNw0d
b5ECDu7xIg2ok6ZhYG593RvYmA7d87wCBNqDbowiae5GsDE31mQig5uFj0FNlmaNyC4kVZhsdeBN
sBLKS93tkBicIC5YUwzdSsC9NxvDXJZEgyvaj82qLGFNIPgoIRzlAn0xMQI3ocpWZRAhZtDPSjjI
Wcg0QlqpRo0kiAPj6r8IGDo0VAwuU5sS7s9M3L19OZDpc4U9C4Ph5rAdyCLoewoEpZ5fcXHZ6V7i
BFQMTUiraVe45BIc9Ar3jo02mKgLOywNy48fCuBLgUUxds3jt1xaA3aCTnouOx1OS4AAlhL+udPk
yO3n4JpQ0wNMpIEtxM3ySzI5LTqZBu4bA0zu0QZy0qGyhnqz9tGW8Xd/ABBcx0W81hMbe0kfJUWz
RAxfdPKjH6J+NRQtxqvoOC1Dx0329YiS+xjk6GA36cdIo3IMbheXRWrFBxkNaDYEM5LZAmZDSxDz
CSa6wHURZ17q/rBdjWpFeJ7B7giQ87ejlM4n0NtR41gXA5XhJEHivw79z73VZws36H40Wnuu9TQt
g6LGiouWPwgtqF6dlT44s9WXNvET+o7fBTD9kMmFgVkCth8mMLdp5t5EVn8Mh+xzX0Y3yCsgV6xC
8EjdtFdu9zh6cbKzCwINzRh/WF3+NUGynMZe8yPJ9C9Brm99eKcLDk53EZrVZ7Iyav2qYskaSFle
Iu7HAGk/21EXlm6dOxYArKKGrxsR/tFGK6+cwtHgKQ3wMyB0cr9UJbeeuAUfBkQDtM66MgLaZ8Nc
6HTlsIzBIVMZyO5AC4Ll7YG0RToiha6XSZo+PC1/Vt0qLJaAfXFZVfYDFhjXLXaaaeKqC0If0EuR
spDzju4MgyoxdruLpLf1XZhVFzINo3U8ReXOqAY0PNn4Kzh5dJWG7Ctydh/91pruuJXcRT+Gt6Ya
DxpOhtEwhTcKzckdN8CFW2h3ICbP+zy98KOA6AOzZZiko/WRm+MLZI/6mhpziqReTFZe+cmNDvpw
m/bOsUPfZTU4aIABDtpjJfsdCfW912vXmBygAtqPkN7oNbPDclCBAXRq121mZF2lv5NhqTl0ffZK
KpPaCF6P/EpwfNr/56NjLmR02VEa+Rmw3fWschTR6qR0gZn8oY5Lyk27RmsuDPuTGp2LlMg3SUA3
Wc1a+p9aHSW39F738yU+TBRcIIcWS0Ily4mOktsIC7QMFNeWkNbB9wqYGsaa13yDZlwldYfsZQTT
q1i3Xvpg2p9y66Pw6Y1Bz2i59ULUB7Igg3N4H8utFRv7ir7AhD7P1k6+v31AyRdlB0UmS30KFohl
OUqdBMiWg61PrHXw8Lj2ggh/DLn1Z6gtkrd+eVlNIcIHENLbbSfWTIz/r27pXwGemn/xARc84MhK
EI8HA4K2Nap3YAE7hyZUodZe3dG+dZeyd97JteSLsHv+5CaAEG5z8iDrJHnQy85Kyn5Ij2hTnDkE
uwLXy3khGjSNANbufQz5Ym6HxEfqEaeWARcxIHiWT7THt/Z47nBXng0YRGdaiQoLAtTtNquHXcrf
sOr3PrHxIqc6+cRzOv4k3Rn8EYZnJtJjYN+Q2i+sGnFMHhz7jij1rJ6uvPE65aMEzb2hrpPg89QC
VyWyMBHwgD2LbD5qo+KycSVX27zDaI/hIXhdg6Zr8QLI2ah2s/ZVj5ArVqff1ITW1IjpxC0Yy3dW
QJ/3xvMXCSlhS0dwwDUt4HkndxsSbyMKP2N6rHUTCDIhV0pjqxu3Uf45Jd9ymrURXkOFBW6N3bKJ
Gae6fnv/vvJIJaV90EEW6ZclTjZBGHoTCrpTfgzAIsSDrtauPjd19DhdvD3SK9uNboEQVPKBIPPP
88XrIIjgRJ1XR0gQ/k60ZbDFDNl+Z5RX5gOpiruDtgNzOq2Reyrw9dxF5RF+HXJupa9jyBaTHm5U
ZMeXb0/plcGUoMSp5oo8PYCTcgVKDnVlN15xrCgEEWuN5Upo7XhRNU2wenuoV56eIhRzKaa6jmuc
lungpcWwWvXmSLe93rbCzXeeWyfv1DVfpuJEW0qQ5ksbmS0Cr+eLhDm645SoVB5H9PhMasM95ra2
c5cGn+cpJrxbKZ299oGTOVBkVBy11IR+e7I0lGxbYXXhUBY/jflSBNO63AjKOWorFyMlSgiE7vF3
n6jJjlcWPGndoYN1cnCXrVAZtrPlkUr745jnN2MR3749xPy0nr/fDEFN3yBHoLRhzvvnyXkVoRho
5Ca+IE0VbuZL0tdxOG63Foe8DFGS6L8pMum3B9XFy1FN3aRyLFz+EfJkVN9sLb8KZXHkvut6H+7O
fOk44ZHLF1TCBF2jcaLl26P+msvJXNkvDEvDzzLN01Ezvcf+mij8aABOqMP7Dk09JLiXcwWxotqL
ksSa9tWRq7gocJD4VEv9pm7R3fbnhGc7X5RVLRemQncZaVBQZL/uHXWgeMZu46xm5+n1oycOIxUY
EX6hOa2ra4k8Wm0XqNGhaI8MjFZc4ps2lzvmJ+3cIZBQ6XDTydPenvLLaukcB5msLB0VIel3Pl9e
aXSwIyJBbawU/Yr+ETCose5nqQpjpSOsgfNtjNJiWdgLZER8NAzw9h1Lv3xnyecVff7s1dPDwZh3
xJN95gsydQxVGop0QOAy7uFUtUec1ZL3VvmVgZSSqPfQQDLM0zM8tb20b+ypOoKP8c4tyNKcAI26
f/vBvqiqK/5jWdwRQncs57TzgRSPX6FTUx2NApRTEdG1G668Zri1je6dQ+CVl0U5lkEURPxDuU4/
OcJbQ1dTE0txTJOIkN4JfXI3gFAyiLFKN63urOj0ahuY5YhcLMY+taIm9vZ8X1k+6p+GbhAGKMoR
J58B5SZrQl1zOkrOK86KsjmfBlSzq5n9+/ZQ+svYXRHu2bpBu4fg4/S+96rUzB03F8epo8Y2GojV
fLcLbTF4zVVZ3yLBfJYMN02mbeYwD5X8d7bqyxsG/DCXjGPTAxKKFuHzvZrVGWDCQohjBNxfFI+U
+eAzGqux9kGrbT0RQsFCfkJ2N4Gebxo5fnTm3AZqxjuPYn49T94aly1MuMBe46Y5OSdtDZu5UtTi
GHOraXm+9tqPQVossg4tfjjAgwUbFCq6H3633F2C7AqV48U7H2Ke7ssPMYfflq7PK/L8cUQYKg2d
xXrUgw8jdl9yS0yYnpZJfaibHvkqyoAzw8f9arn5f7DxTBpK9P/YdY5xsvECL7FKNAjEEQ1xtLPc
0DmnNhlfmlEl3hnqlY0337SGRX0f/r7zKxZ+ckb1iQMYGbW3YzNlu8Yvv5RZ/kA3/rrL0oNfohti
atsxhsZR6p+IcXaK9+73Nx9wdQJd8PO8Z6Swz5+2nkd2F2GPeYSAvEiGtQ3yEN/ntYChlNizbEy1
gt8M1YjyLRaO2bidZvISGqfvrPvLzcd607EG00D0bzsnjx7MuUiC1rIAwgFnz7tDCEfREHTa4q9N
A6whh4l0N4gMdCGGCO5DMf5u4xcwhQlVgFgPLoo6XXybYoVd6L08ohO1TCLK89GFhq642X7uw/bw
9nzn6Tzf5iz8/JJBHdB1jqDnDz6XlT/ladVD/xTlIYSecp7atbx0K2f2uBDTdSXDfPf2oC/vEe4Q
g/a5wxFvuaczdNO6zUWfDMemp8kAz+ogBG0gmpwfkWx4B37w2mAWeQ3ygyZyMad1ABukNrgbvTtO
+USPp9lk5HTV4G5qkf8vh5pzhSev0lDWCbVw0R3pFn0RzrhB2edar8zNMJjJO6/My7uJPACRUtJU
+CPu6WvrDUOZuBDojpDzvkVeig5M7B6jwv3x9lrNn/l0gwBOsSXNZ5bs9B4OZSWjKIymoxkh7OlM
FmqZ4ebtMV6Zi6nPu89x6WS+uPsKO8YiAVPtI42nW9PSdrqsvtpB/k4S9TLqBxFCCAxIxHYddAOe
L09YanXYhGN7rBA0g6EwWijBIvyHt8vH3sTF2+rkdTmKWQyljN+74F9504BXmGx3sl866Sejp7EJ
mj0I26Pqxkvw8msXj0JTz1dgOwmOaRkiDbXOTROV//AAceAQwZstezh8XXeJg6KPsWa7jLzo/u2n
/7JQZv0iJ82IOS6C095+EfW2TarVHgMk4M9gK93QsFzA91+WpnmFkOTN5MGyfnvQ19bCxQmGY04g
4HF64Nudh1whGh5HBTjdhrV0VkJ/lNzqejHuUHXC6T7bUt1753x/5TQwQXXNSA1gXUz5+R6IaLLI
LEvYA1b01Spd6h3Vjyot1q5b37w9xVcWnHAZ+KHusu5geJ4PNTfWY0y826Mb4inAyrfUiN3uu47m
y9pIm0/CiI33wuaXYYs1R6oGx/n8bO2T87x0arcWaCgeY/Q2c/DSmvWxQn08ah8asQZCsi+EvWCP
LjrnPRbYK2uK+adFPs2/5lrS8wlDb4+V0w8jkTJSUB4icRcmQl4XfoixByJVFvRGs9n3nuYsxgCB
wt9+3pR5zTlcB4lJAfz58Bz/cZuWasJB2EF+sq0Ri7aRHjxkda4uDUCKS+TVfr+uZTlU5xzQttI1
YKU9HzUezViqOBZHORSPQ4Hbh+hWVTa+d3y8srBcluR2LCuVffdkHFOH7hoNDeewBzMNHengsxUE
zgVdI6CJJX0bLGyaO1fAKDEdFApFVavb0KIF9PuPmbSaT0G4JuXp5W0bRSeDyZ+OowdsYTDLYRVh
MnDWat115OQXLbby70z+lRPKsajS2HAbAdydHp1tEkrkr/TpOOG2sYyCZjvpHBKO9eh2cl9X3Xet
796Zpv7KSUE6BqWSn6M4GU+2E21Dr+X9mo5tU/IQk1ag7zIQMxC6VN/RxIo2WeC5u5rw/KykOLzC
EaLcJrSrsXfASz7q8D9306zaVW5IN94LqneCt1fuZj6YMn8lqC8rZZNqtLjXlH4sjWLctoi3Lgv0
YX//veK+5OKi08vLfXo/2EE/4To+TkcL2fMGXgTWcPd+rt9XsYcKHjohv73BuJ0pdtoEBHRA5mjh
SRTl+cZIvXviPQ6cFDElOeTfTJEYyxY55WXs1Gj2QiN8BzGovxKEgKPnOqIoCJjv9Pjo8XzRZOmI
Y9v3l6lR36i6f8wdxJVrWP+1Jb/1PS2XOjki1vOlL/2r2ta3bjFeSeF+w5nmPZzpKxvQnYuUJpfV
nJqfbMC0wAbU11tOlsj+2U/1cCijCU/uSde3dVbo7zyAV+dPxUV3gQaTgZwkvGWTZvpII/7Yt6ht
I/Ncri2AwoiU9Nbq91cYFrUtJOUdbsiTs0zpINQ1lDiO5IT7DEuOPIo++gm6j3WxwoHj09vDvbq0
XPqCG5/E7kWK201OqWsqE8cmgk9bsqPWtW+63z3dL+8pqoMGaIzZBbqZcEMyenvZh5F/qYE6Xw1y
svaRsCMMkoWAndqYd29/vNfW2eXt4gWmOqtOi9G6KFE9mxLWOWm/qbC6wYrhm2cNm65tHt8e6pWQ
BPb0fKIRbJuUCp+/WmNbISCfWOI4VMPag07rFrUJDyvABXdyb7oY2c23R3w5OZ4KIHoaMSZTM06W
Ggd2u58RPMfSHsNFSYvEx5QgRia+UvL3y602kSzxJCL+tHxfXE1IXGj6VFXXM8NQA3IUip95p71z
M8wf+XlG9HyU+bZ6cj65wK3azKqra/x1FtjMgW3CfHwEVYXN+C1u7p3+TuLy8v57PuLJQ4yitg9S
VEausZQ9SysUA2FvApU666djbaCDUt68vWrGy5vFJnSl/AS+FOGC0xa0srvK8kwju6ahIOEnjz5u
TwCSUAUa44WraoAlVeesvcKDy+qi3hfgo7OwsmTYkMb3FwOZ9iXEEETNB4QJZ7Xg/mMeZyHtuLoN
YTZL7Vjm8T3S0tHKS8HiRBG64q2Vxd9S31UrN9bzbV9ij1fW+fg4Avtc6CEO5n4u3DNSVsREHS2/
11AVDH9/1yraW1w/wOFJGU/Owglz4jaJ6wLVlOD/cnYevXEjYRr+RQSYw7WjWq1Ayrak8YVwZM6Z
v34fCotdNZtoYmYOMwcPXF3FCl94Aw6pDUSWQgltbAR/kOGv7Keltf4QNIAeMalKzPKEYtCzWpCi
3FHRiUMKvBX2nQbd9/Yn/UjUZ9sWVLWJbBQZAjHU7OxHBoZ4IJ9TJzBr8I6Vrh/wjSzuSj12aR7i
xvSEq4N0j2h1fFC7TjrJYYOylYmxjBYieBiO1YAtiIAQU122oKPUn0BT1ZWln5OpTIpRsGEouNPN
UFDTmK190XZ5h4t75vgDQki6XOFOPbjBLvXMP1aMXI3RJvouSvoSFQRROmqjKz7LdVGjY6OrZ73S
8EHNPOs0NkVk64NnnHqjln8ULhC5OEVXusoD4zkNDPMUD6p67s3Kf9IkHf1gVMe3aYOHe+nVzWEo
heirr5rjtqtkZHK6VD5qXWKsNKuvrkjSB0qfBrVGlXB6XqBqCjmFt2xpNrv5EeumV18VTyhy7yXc
d1Y2wVULkrEMiY/PMy9PRc7Luwv9uHoIxhyUa1ygpUsrwFR2RYhpTzikymsTtKIttGPzI7Oi/mc5
+OVdQzH+beVnTMNc7EWIM+SYBn1sAj3K65c/I7I0PU7NzLBNSfiaVh10Bnc7+uj9il3xXlRthulY
iICxflCL+l1W3JUa63V76eMXUFznnZDJ4GYLgW5tFgxkg7ZnMMsdQuEY9EA8cCpq7Bsgh973HuDz
plSM6FvOn97VQh7e3V4H/fo9NnSZ4eFP8ixD57xchzTXQBGaXuE0ahTBRtZR1BvBCQ9NfS59PbiT
cphzAzoju3CY7KNiyxvu4o7eSxf44YsHl/AgVF10rqUeYVg9pkSe9v62isFYhHmT4aOAQbCOkuF7
IYnhIzSc9iWRkG3uEH3chD4t0NGs8XHwJBQSQgHUTS0C5fVgpfMN+JeQe9O58XGky1pOFTBqna7/
ZA4MV6grfitV3ux8vBFeoSWnf3wfrmFbiO6z2LbBMdJF4xueKz16krieZomGzmBqmI/m0GcHOUCL
r5SlfCOnhfrkaaV2ynxJfje7KMBvS4ASbsZ17hTCCJ46hLnulx5FavD1X9ImV+gIgTCVqYzvxga0
/e0vdPWB+HFgOqCQEq1SmpxdmuA1AZ9nhmJXWvpLTdXf1RDkZ7qC0A+7QtpLab425HV4wTAmWS61
fxW0zGxPIG2RRIasxE6maYdWaN+4o35PXo+u0L7kY32gmnKOCuuf2zO9jjFo+0Hjpd2q0Eae9zqL
0nKjrqkTByvcbdmHh6JKDnL/Xmb5Wzb2h97S18K1hRSbMXUmKROyURKdTbUSerHH6TxxhOKrONDD
dVVE/tuk/CU3ur/XxjcNqO2mFZ2RYpWmidsqewxQH1OiH21TfE96tP1vL8PVZUzXDaq1PJWQyKvn
bb+k8YrIsryKlx+LpFB5AY0mNOFRs4Zft0e62lpT5i5OpUEyE1mWZkGdT+XZT5qmdbQUKotofeti
AXUWToQJ6E9e2cjXQcYUzEwZF6Rt/Qp+lVuuDjhjNO0SSvfGirq/A1fu7RktjqF8FFbJIa9aBVJU
yYk5SP87hqBEB88Yvt8e47pdyQsGekY3NAmhdH0Ozas1scAHJ9bsnkJH4wUHQNYbjKomU1tqUCAe
w3Phv2UabCP1bZTTlfjkaoNMrzV0VkAJXAr06S6v7NFE7XRwgQNEaIvuohSXPkXpavChdYBQTdTV
X27P+GpVpwHlqTkycbAQCbscsBDNUcRcVbeLfBLvzkdsHoxSWNkf08+evcgaFTZKmLgzK1ek4Ims
3QycVVvPs1cehVOQiV+F0V3p7V9teiYDpuuDBzz1m2f3KfxcxCH1WCXzb0MeCd4HSUC7anRrb2d2
I+QhER7I7RVcmhtwFRaQBpPKmbtcQV1o+tBLuMSzhpxprNVXqmY4Lbb58fZAi7MjlqCvCXiF7u3l
QIWaogCWhJrt5wJG7WjFbiIj+9WORbEJTSnCOLRfOQ+LcwPnBNwJWigs/Mshc40aGeqLmi3nytOg
PYFrw4hiJVpaGoSlmy5p2j7kRZeDyKY7NpbVThCB5I8vpM+CkD1psfn19vItHC19IpiC2KJdclUW
8rogaYe4V+mQWerJH8T6TveC9p+8ssp7vQiUf1s+nejbQJkMYIYTxHYWA7rDqMZxpqj21AC/U2WI
XU2m6ivJ+8Li6cA4FBJJcepAz0bJCh+LNZVZGRVdx1LU/riIl6VBf7q9eupCbM824Goipp2gy7Pd
p+FE1IIYVu1Aa/SnAMuwTVwhErgpBtTGcUCRcCQPy+YYIvCFgLQ4AmuGmKk8N2oA66m32gbjuShR
tlnugR+PA1Hb09xIcVfpesQ8RMiKZoU6TGV0+4i8C0VHYtbKzarv8GzQTuKH9UTPVvfFFIXgmMsR
vBut7LaBV8uvbQdpIlQiVPbK4csA8+ovxqatAygu+V6gmjwpIHu2K2Xqj9uLs3AywR3TY57qytSx
Z8cE8b9mdNNQt822e4gmN1LEYR9LcgyhbM9qmzi3x5tOxOw6RZllYtJTHyGln43Xm3FkRG6i21mq
nSsX8TDGgQGnbLu0v+8l6zkzCwp91so1vvBY6GA5LBJ8+B9XPUc8zKB9kLPYo9And56bV2cdR7GV
vGUxewKVRJEcsAyTnPb8pxJYT6Id6GJm2vKAY52WVX9DaXgAtPUm9fILqlq/Snc4ul6xT10wwrfX
9ipS5djSZ5za1eRuV8QOrQoRhc8FA9/j+ESjZSO6aLL+gXKyszCoFsJof3vAj6Bv/jUR/uRxBJ0H
onx2//kZQb8aaIYdFNwPG/zTCgTVoTero4nuGYm2sIdLBFotE0X/bPQGvJK0iVFYTMYTXmrYPsUI
H1pVIcKOzeIvQdZja2KOeCIPdbI19H48KbEwIBwfevXKZlxYMKq+RE3ImBjXDf5W6XvZNQXBlvzU
iQweo6Hrv1lKfZeVyR9Z6V6rCuzx7UW7HpSqrqTT+1CRsKCic7lFolbvjBqlKccVoZr5KNVrbXWP
0+9XRC22YzocdMwUbo95fdVejjn9pk/bMsuhcqRK7TlZjLxwJwYyWnsj5iE8OCt74vqgMRTtC4is
BGXQgS+HitKIrnZmeU7TF1xlQZk+hzXwjNsTWhxFBRSqkI1YVLMuR+k6ioMF/CVHGjEJl2r8QpVQ
XUP1X19WzMWSTBJcRSVQmp3mQA8bPRdwlVBqXcN/cjihXY/oUIccuffLi4W/heceyQlX9uXS54JX
SmLN2MBOZ+MKdWamYu67tl/h71k3pXLn5ib9CDE1V+7FxaFgghH9GYDB5pEZxMc6jYvMtQdTTyAI
Fu91YZrnxjDLlWd4aSTaTHTtDJI7+uSXnyzBDRstHCT/BQs0jZ53cGArytyFv6aXsbQ5iMhEHUmv
qYI0G6n2BdLlLBfsWA9gtguycDemqyt3/XISp5PscG9MHZX5fKQxjlof9ondmFCQfPmYo7JnoDS1
weL2KIe4otze80sLyDcCf8nRgrgw2/OG4WNIo3G9NxLhyDSi5MIp9dP09+2BrsNNiYBZ50IH88TV
PrvVp5wLod4ycHyqDDsjT55AldZJaRyqtbrrwpzAMmM2O0WCxECzOSG0bmZ6UAQO5mWPLYjpWKhf
KrX693uPYYDQEdQy2DxOJ7juhtZrAgfne1h3PXYX+eC/6EayEtMuXO4a8QXJAMEzuIxZqBngIFmr
kOYdwWzsIhj/wXcbQUz4wlMYuA/F4evYoAp3+4Mt3FOMSv2CwGrKVGdPihlgLBnoderwP6DG5Z+Q
xx02Up7g8WpiX9pA0rZ0725orJX5LhwCRjaowktk4Mo8g2x4qtqKBrnjCpj/xl1TAp8ymqObAEso
tUzcqW3QrByEhVIHnXhCVqQKKNZfBa0xInahpmKVIWD0E3noMXp1ZUcd3o06lH8Xzmqi4Q0UPFp6
eMSK8Uccuytrfs2loVXMetMqEKHRiursUyeCQW26NxInjRrjQYnjZoMRWHzKcgSxwzzLH9DCGE6E
ouK+x4Ny04coxJQ06VZ+yeLX1+kLUb0CmT0HDbSuErUWnqhO4G/bFn0HJLc3KImF6FGjr7K6+tPE
LoM+SaO8Q2IN+JU8cXa9mkWPa0pcx05XS0cwyuemKWl1il8GmSGxcT9Egrwvo/zQjsYT8IO9Hrn3
iiCsBDVLe4+CiTxlxXTR52et1NU6cFX8IaRseIfdnWzIh5GyNePnIvJIzeLj7WO2cC9qnwdUL18w
UUT/Ow8ZMMagEJsf+bESaTVk9aFK1kQEly6Siag1vS4s9DwEmAr4UVVlkTNY5akbu++yiIRGXTyr
vfJFxgEpqsq1Ct7SRiLMYT1RiqP6POXRn6JEN/eAKaZu6FRZ8pxEAgFHqf7KW+E3mhZ4OYmP2jg+
G5G8/Q/rChd1etg+6t2X42qF2qGnGkaO3/WPoue9aml7HnLp7I+Cv3J3LH5DKnlT0QGA/zz/xCwY
9BnGQY5glPD4G/+5Fnp30xvVMXaVlWdn2hBXJwWq3VR4gL8xh0D2NGqHOsOyCF935SsgkvIBUon4
env5lj4byTsodDoUFiSpy+XT5a4T+4wpFRVAdDUd3vMye3BHBVuSfO8F0TmRxqNaJmv4t4VsFybx
p5Gnxf60YWLZk2jHpswvGyZDHvncVuj16KN23yBMUXXekX7NL3Rv4BlK2eE/zJtFZcrErQDjLkdP
UBwRxVqOnKzzcNICmIki94hwSIAg0MkqZHSGpGZ445LQ3s0wr1ba00tfF8CACoiHZ4h46XJ88Jhq
0uCM5wRR0eA9KeWnwVKrldt9acOC7wS3O713V4iLolKUITC9xPGr9Jxg5WcmBZ1+7Vybxco5XAjG
gEjTeKYYNOFXZ2FEkKquHwdl4gSxOO7MWEXJyZ9anPlK1LA4J5OjPrVdqP3NVg75lSYItBCNfQR6
X0w5Cw48YN2bJMoCCvnp2qFfeCk4goQpEx2Rusxsp1iekWJVaNJNdo3yXoiQxGbnqlvLhESEgZV1
Z0iuu/I8fZQV56efQgxQYLYo8dEsQPBkF4tVhJ8cNewBZqZPPV7TGDbucdfZRYiS6eWASbTaPX68
mWN8j1HAY6CE+9vnZGmf0hX6QI1Axr+CNugGrYV8jB2xGl5ryX9MRm9lrksfVDcBtk+N0gmsd3kU
hqppCkXqYyeXKa6CQLJwksRLNSy/IV6zgsdcG2z680+3TmsBZAvcJnbCPPiWZqhmhVm80WoLL+Tq
/fbaLT3DpKtkXbRnRC7Yy7HwVQ7EoIwwSwYBe+oqc9zL1DDvE1HIfhpqkG9DVTd+hlIXrbwd0988
2z0ke7wd3G0G6dEsM0q7xDV9XOwdvatxAY93ZqA9pGH/enuCHwqmV+MQR9Pa5dW/Ui4gV7U89OBS
/C5ydSN3BY67vZk+almWb4VK8Z76IABRpBfJA74l8mFE5OzQCJgLY+KLIaU3hLs2xshW8CYNFTeI
TprqI0ocleNKk2xhJ9OiBRVDskEOPA+KylDQ6qYbU0eTu2hjRjkeAMFK32jhrkDHAU6XDAQH2YrZ
uotGp8SW72dOYxTQboYXfLxeGl1LNpEY2nRxDysfYHlAWoz0uye9jNk1kSN9rUVqnDmwG8SzEkLi
VF3MJawoHI6+3vZ3btm9pYMg7Sus3lD066FGYR28aapq3PDCGdsoH6qNpQ7DRsFu+QwxdE0tYelX
WvSVKS9TJbpiuNdKL0dW32ROiEXAFjJ8um2L2kMCLs13g1SkLz0h0Mo7sXQGPg1qzQLSocxgOIQF
3yLNx8mnDjkyGfsVtMRvf4TF2U2qKIrM9qLAcXnMMyUUXFgbmTPGJff0KCanSMlIK+NWPeR5XX0X
1QCb1dujLk6Pkw3Cgw4M/JXLUeuyGEJAFXz5wRe/IfnSvHRql58F009WGpVLJ4dMa+rAWlTq57FK
KSeQn7BQc6yu+6P63b4q167KhTUkFYbng3KILF/hZKD+w7kozMRx5WpP3fwUqn+D0PyDoIVg2rdX
binypJYDSo02nQHdZvoxn94AFdG2Suvd1KH7+hJFzTGgUZZa0lGx/hkaHJYtCdFV8OlKsnJep9dl
dl+CSKT0R9wCLnVeMI190UjbUiicGMGuPXax/nuRZ5NISqUcSt2oVl67pWU1uB0AdkzUvHkfGyMB
L1LzsHTM9puO17br/9EG3KPRGRuKP7eXdWFDoqtFhxlKMFzzeUYtGJUieAbJJSJyG8oaR4yBcP/T
VpZw4VEF0sTfj1wzW2bO3wBZqUbI5OSOqb7H4Jo0AcFR1KE9/Nr1O2Rbb89q4YsRg7F0lEaQjZoH
JyE+OGLpNrnjdfHWMo7I0VEUdrcdqra3R1qaGI0CqkI0tdmes10pDLWRe2HvszfKb/I44LnTpgC5
yxc3Grbgl+4BNq2ZLCwOSjqrgUmnKDMPblU6qm0Ry76T+Jn2PFrpxhqxmBZ11B+8OH8SKzU6jG2R
rizrwmah0jg560FQ5gzObq8iKnxJyfrAEZUyBzQJ1rxVhUmHRFuLhRZuL4AP7H7oT1R65hfl0E/8
Ny30HRepwMMkH2i3EaTu219vaZ+oFDP5BzotadDlnWImlT/EVuo7YR0+Bgj4sdrlph/M+8SI326P
tTgjjQLPBHVD+mj24Ei6WIyikvlO6bfBIYQG7wAZ77/eHmXpmoSfxrPGXTXFkrNEyxolN/B79kao
IfG6yV3BypGx9fFys/YJjVeayJju+kb+ZCHH82AF5ZqOwtKqAiSGQUabjjx2Ft6UbY9ytDRMFf7g
Jcndf0J/fPKwcNLDNWOKpUVlOcHhIJ9AK3y2qD2YU0GKLar8De1kN+iUrZXH8sqrvTghArWpKci6
zi9kX+gxaHbbwMkbU0R8U9uKnp9Rdg3fcym4u/0FFwebMisdACoCZ7MbJa+bRnRZOUzRG3fjKlZ6
7kEYJ3I9uZPJa+Iua8NNd82nZ7WHMVLmGQp+ReN9K/X6HhDVyY+tN8/U32/PbPFjYbLB3qAXSBf+
cqhCK90MReCAQpz+LPJkF4AXVj7V0hXFX01oRbfsui/iCVnaSVkbOnIsP1OCP9eCaosSVjC357J4
zgCrThAt8sSroID+dJkXTcqeMKMHt8f5UO0PStnYgWCcXNN7Kkrh2YT0voEW+ndl8GlbzyISC/SC
yjFXZRWY4uVKAkNpW5CZnqNFnXd288Q7CZ2JDnteuI++nDd7YhNzM/CnG6vu06OM1dY5NsV+ZRmm
2+TqhxCSWfgsAQGdB5maGGiJVQe+03vVXVZn+KnGr2HlJhsD00/sd7znMe6+5oL6r3M2+noTiEOZ
4LW0sS9XoFXrVmhyCshKkN27ei5tdMn9IuNG2Qve11JAhPz2ml+/uZcDTpv70zmJ+3js2saPnGbs
3K8tuK5tHbdJBie3EHa56MtIqpXyS9lY48ordX1upqFhRYDaJA2bL7Ip6K4rVdRc+7jHiLLbewga
3p7d9bEB8M52muiJUz40O5q+LFPGSelz0LAq9pUbII4vC8aGndbtbg91feFM2Hq+GoqDiGDOqxxF
UXYCHkWho3aC9TwVzLZJWhfbfJDdfay5rnN7vIXWIQPSMELSk6blVSgRGxGOsnifOxX1wA1Z2V9R
hLhXCN79QA9AyPOTpBboUQA0R7jgzuuDbyG0sNs/Y2mFVfAJE5wTENT8DYE+jPMgWqLOaEX3phY/
VXH4VTTXGBOLwwDr5VEkaxfnWVI9VvRCe8xYZSGG01RNjar8O4WF15XpyFcnf4rOaAVQxDClq4Zs
0viNjNJ77Bilaz7HWHBt5TLiY/Zcfr/4+pi8RhAGOyzQTh194VejpDdBUV/fmGDTt63o6+96lSl7
12uRuEq6yj2UMvpbmzCOxJOoFPUOe/gar02jgXSIH8NeRYLloMNh++O3nXLu8zLZ9qS5Z6NTcfYb
xyj7VVVdgIJ2bCXH1hPpFDc43h7MTgu2Am/3phHj5ovuotGvxlG/abse7YbByrMttIACx1q93YD/
bo9UAXtKHuiEe3WXbCQL/ZlC8/QTWgPuTkkq40iHpr6vA91cSSsWPiMQNXALFKWofc2LkIUX9WEN
OMzJ8fQ6ptjDgtWWzQOeH8W/P49sSropyA5xg89h6MiY56gq6LTHAv0tdtGiLixWqz2SUK+EwFPo
cvla0DenmgdykBcD6M/lHdrVpVqFg6jZXTT+8rL2XKvoYfq5pGyHvvpTduVKwrLQsSeJlqASooZC
gD8PpnoxhIbrZrotwXT/HgV4Xo6i3GxNI6oOTePvSlATgdTmZ+4qz9aJi4+Wy969fVquBQWn4JQI
FcT4x6N9FaeqQ0W7SLe7vhbiTZfUP2NaEdsEJVsgIpXfbazS93dmlkknekvtg1SUBDFGVZ1Kw0rv
Uj8QtkoUaitffyGO4ZdRJ+Jn8WmucslRiNqqBdtqW1n2bAjjcznCrdPb8CSm6Z0vWsdYVB6I4ptt
U6jfbq/L9VswDQ7qaKqF0fOebYhEGEutTFwdqc6seOmTDLgi3l5OX8H+5cJcK79dhytwLRGnYVDA
JNSSLjegkOBcbvUyn8EFXorO82+xFB+SoKYCXqR7VzPvekP3t6rwr1UM2QCT5PPEaYZvOj/QIb5b
RlSIhl3KFTAKKVefyi7wTnVnNP9aZ4C+FzqNU5IOmp+C1eUsCwBpHUansp00hbvJmqY7Vrk1bH2Q
Vps+hkV++ysunbKPEPCDmY/e6Gx3G65rRo0QKrYZJd91kspIGJ3IDf+6hvdHyeVdRCehA5IERiU6
CJJxuP0DrgMkMkARlUyklpj1/NEL3YCCa+QptiLHytnHJ+dRKk155TK5vpMZhX4Qjzg0+KtSWRIH
lVZ5gmJLpvFDi6QfWRT8UPLgz+3JLMQr0zgWgQKddtARs9UsLaEC4Kcodi+p1VbWKsx865NFnDuO
2lfEVn6JY/WzLHobYuvZlLsvVZgqK990cbJon1D+n4iX8/gaT/isDyUmW5f9H6/MetQdxIMp579v
z3bhRKIVRccLZDQKYfNosDb0HBfqUrWbvDvmrldvtaarN0lSHwZkErZ+HmOgKpxwjzrdHnlphjjV
Ee6KPA2kL5enpKoSbB0mxovsWamjNDi4B7yR76onyvv/MNSECJm+KdIr00/5lDsMsRJJvsckI5zC
3TE75K5/BzV5pXKwNKOptKRMosST9NnlMETdfd6mlmKPcnWolfK+GqyvYyp/vT2bpdP2eZh5xUDP
ElMtdcVuqhQpArK9oy7WzcppW4gVjM+jzJ4GPwlcD8EC1fZ6MKQbI48Qk6cvs/fDTN8SS1a7VpOS
/7DtVSqLBCi0TqjBXy5hjn59lgxse9NV8u9S3Ydvud9DCxfWoRdTijqLhhiAKhl3CXiheRLfNyHq
orEoATUfXMdT0+pvIOH9pRZVA5OzGvdtMbT71C+jrw1ab1tLSnEz9wbzqdOsYIcTbr/15Fx4NzCd
+IZqWHcfGFG9Tfxex3U7pi04pJbwNhp9e5A7HFTLTEvvh0zutzXBSL+ph6F/E4MUCw/eEwwGsXkI
h7zetYFbvEdq3T+HnYdFVy8VTk5p52AM8XDM+yra+XFmHfJmREu8zYTGMTupwY9txMyrGqXgWHZD
ROG9TZ+LVhxOneBb5xxK3rc+VoKdIIevwxhZD4PvdlspFKSV4720f2gaE9ZSnZ+E8C6/pB4nfgty
T7aJ2u8KPT6JkNXTDmu7xHuExXK8fSgWIhlUYrhKeIWAas+foM6FAlP4o2QPobQ3M+9bmHhYKgEM
3ka1FKzFk4vDUW5BHgS2AB3a2eyCts5lGdWoQRUFR8Ww9BCQizzh9JQctFCOX8zQFHdSrKdfRfRD
EoQBzqUU/PRUvburMBTZB3h5vCZjJj9YurymarF0R+CFZUx6XSzIHO7D66HKtdnJtpu14hYMoXii
97ImZ7v0eMCYQK+Zat+kSj5bBUspULvuFQQscRCLkSbzY+QdM9RxAuJ+7G2Ef4rIjzemMe5uf++l
u5Zwh34gHDOAhbOLAj1/Swi8VrEtofsxhu3vpnGP2ipOcmkXw+5Gx4mqKSDz2QyBABiuWnWwqyxv
K5ZKvxl0HX0I1fgRdPAO5NFbacAv7SxUcYDnQ9vgWZ7du1Fjxg3KCrINnfZHoxWwA/3qrVIxD8A+
aw1ZvDga+NNJjYzkaN5a7QAfoJ2UyXbQwaekjJmP0U8RMrLfu99uf7ElTiiQ4cnLBrt2MOTTb/n0
CsPP4tGQfM22Ss141xKxvzOKfnjQ9Ezd9xIAJlOptK2J0utWS7oCte2uj/duj27pxrMy/ygMSvQh
0HHKWqU+EkkTzaJdsS2KOD5hfGjtSdyDE3QXBIVQZthHDQSvTFPGX5YadGe5KKqjJpXqc+n58g5u
gKVveV9wB1JqSgq1aDxE2HHnGx1tnb0aG9K+kwZ5E+EF+i1li2xjwxO3Xha2/+G7QwgHHzvZGVx1
UiA6x1XfmZotShVFY8X/R6+sOyEX32MYsSvP7MJnh6xDIjbJ/EysuMtPkYR1JZGWE/XFreZtS1g7
7OciPfXu9KYF2lr6tZSAX3z8WdAidxSS6dTy8avsufaMe6U3XioUy/QseEN7xNskubnrAO5DhQ53
aYSNFDZz0uDvBSREV+a/AMFC1GRypwADtABPjA38/Vyzg94tQlkoDE9zrLBODrlcVZD1DO9BxTMU
SG3uPeTjkPICC9qm6srs3IOyL6N0O6rcrAlGd8eRCP47xojeLoEQsaZHf134nnyXpgQd3gKB5exb
pZTLIpPqiK2LlPPwlNS28miNpzGQrJ0ulfpRrhRro+jev7YTAk/7eeTpkfl0YKMOO6amon9TZu02
L18S7fX2lbBwiUNomAgdsoS80/zRrrQ2puSQaDZMGnwUI4T9LS1GWi2K1/RAlnY8/glsdQsUBPW2
y7kYlBfTzm9UOxm1ZyWs7jgDGaLS2V0YZmuytEu7nU8ioqMEUY2XYxYeCMiXNhMDHlv2on0qmiH4
KWeDAJA4g/KelSqaRmnwODaSZleyRJo1FOOxToIYC1l0V/pBJ/Jz3TXx2oWwYOpgcORp0dHNmO2l
iV3pyn2LKkrkZVwyGQSwNWXzpZVmCMgMEwwfSN/lSguKkLjqNEZKyQAxfSunyMe9PYwC7oZ1Hx1u
b6KFJ3pqyiCIhF4I8KDZnCpNyivku01cA7S/fZAf+fjJ1s2bvzCcf9WYVqykeUsTJCCwKNlShLji
b8qdImJDIZp2ooxPQi/9iOUWYzv49HoVrz2aLNYsR6FUBodsKiMhUTab3DjIY9lZnmWXefVm9clL
q4Peub2AC1HcxRjy5Qcb3KGXcPm1bNAYR73sHpTUOBdMbNtq+avfq+VWqN0nCwb97YEXFhLIB8Ez
AGaYXfOd0mYJlNt+dG0a7eUdqvv95kPXzi37ZFuSVazslIWbdIrWuWooRqP0NlvMrsijcLQCuMW6
+lo16Rd5RAalG94KWWu3qTA56BkrafTCFcc9wNaUpzyI/ORycTuUvqkE5K496upRE/Qz5XCnMuiV
3F7LpTryxUDTYn+6rOPU6kDhM1BDAiRlKWF4/CvVh2YzSR/EYyruk9o4RopxbFY5iUsrS/1ogkvA
nroqsEip7qm1aE7b1FC+Klqk/0PVqTxodRydVRFArVVRXff1oVzpzS5V60AbKB/CxNoC5N/S3Jq8
3LX7LA6+xa1YnPVY/y1hObxFPiTGzSCMHzLe7xQf8Kq2ldGjGBrG3X054K57+zMsfW50NgxiaV4a
OqyXX6Gp81E3sGmyVS3IEBotXn1Jem4y8/ftcRY/N8AH+P70/8jzZvsqU7kPBxXP11C/m1RY+Q9W
NVn5Aj96m0TixhOibSqvmRku3BW8Hv8/7GyXQQDqMtNvTFsR499umbzo3ngfNgk2cmKBWWn9OKkc
okoRrJyjpbuCVhyIJpToAL/NEjGrokhYRqFps7WPgVUcTSWzEYWpttiT728v7gd9c3brArLTQXaQ
OQM5mz1hkllzZsaUWRZR+eSHRW6Pvly/Rlnl/xpqVXrSs6Y/ZXqo7Sv8tctNVZTKQ9pDLGmMvt6J
teHfF24y7Es5K7e9wEWT16Zw3+l5fhfj7r1J6tLftZ0G7g13gp2QyslxLF1vk+GIviV51x/yfGh3
VQKrI061NRD89U6lPQE8DZAapDwCsMudSvc0Yv61ZYvNiJ5o4UobQUypZ2fFmsXO0u1Ay33yThPJ
aeddplCvaaJS1LczHTnI2PV+ZWr/hKL0P7nmHVzNOGLCvoJPuZ7exFOmozWZiHExzQ6iKBJNKvR8
7DbAArlNgvfWs8Y9Dah85VVZ2plgXBGyJqXieZmdRA4D+tzIw9uuOtznovRWxdThLEE8wU9e2ZmL
Y9Hf4RBIAL7nnaUwFWpZCUzD9ltMqutUfHFH/Q5cr4qmD8rGt8/B0hoqH86/k1LFVXg+trB8wHMR
WUVatFULH8dhr6D4K439Sva7EJjiOEcHggI9z8d8iwBfsEY4UxzvQjiVhf/Wlsqv27NZXDs+E6Hb
9BbPb5AMJdcmHS12RJW+RKn3Gsk+lm7eEAOiLdcEMT7wJPM7hJQWahYNMWKV2bboEk3OrDjmgvbl
OD5KQBscK9KCO/QUpZ8gl/SfuWB1f3JFrM5oGFTnwJeNx96d7u6wiI956Y5PgVb3u75VhI2axOo9
oIRhhVK5lApbNH/pj05ChjwblxeBiWJ1YOWlZde9AoFUq4fnTE3EbTfkwy+NOstdK2jDky+n+mYM
E+uv3GnkaSXu46WIJVs0pKoTCELwisKWQDIKk0P0BMnbFkpc/4dngC0ySVROjMkrBEOn057zBstO
h9E6x8DTHqROt/7kpuZ/b4bKWpFlu/a/BrKErjidEHQ5jCsduNgzQX4JBMcm+iwnNwghJY0jqqSA
Np5cpap2SJl1O1FNkm/AmsRTi37+jl4UJvF+7D9EeRkeMDNud0mR+Xdak+mnFhWsfaYaZPNyr++E
IVT2PXWDSJHibdcNySZuzTVD9qUmMTOh+w4GAuz49Y0YqGGrdMykbc9NUISbYczvB6V9qjT/qbCi
L34i5VuunT2ogx8FHum3D+DSdfL5B8zKCei5oi7cipbdDjzZQY9XIjAQ9+gXTf4f7slJyhR5UbQK
rg7foMmJYLqWRakRu6NUDIId38F4S4URXmih/Qcc+4Qs/z/pgOnu+RR8d5TBRdODD+5L5kOsjK9o
z286XNIbUfh5exWvhWqnHflpbrOxJtXKAbF6145T1SNckBrhTpB886Xt/L9qrfqbLLP6x1Iv43st
k7pnxY+7LxTn1Z2LJsumQzD/XlfqpNskfuCesypK3m//xoWUHD1vMJPwjCeV0HmwFnqVNniea5cB
Rn4t5kt3kuHqYDX1EtvSsKikTddX6srSLA5LRvmRU+KeMrtyM7WTIvoUli23nntosiR8kjIXGmdT
xg+RUv5wO1zeb0916eHSSKzgi8PEvdLu1ijoBAqKZXZauP0BbFO0RSGyPNweZWlmU2cLnhDXEAIg
l/trNGSXi1lmlL74H87OYzmOJNmiX5RmqcU2VQkUtCK5SSMIdqTW+uvfCfQsukHa0OYtukESVSki
PFz7vcE0/rC1DhrKeFHuy+pPVC+/DS3+ebNP51SBAYDaignKUnOXiOpqxlI5TlhO50p7qZankSEb
rdr+MHT1O+1AfxaZI4lvgI7/9ysydUmpdmBsrdj2tzYXt8uqvhRa8afmnN8tJf05BuJBV9ov3ajY
lHbopUKfzPaSTcnN5MJn6U1mHZjpVPmDM/7BhvxW8/7zlp9O7GIwIuFQfr0rRWr4tDJeubnFkJcW
WPl42hXvXvPa715TP82bd29U3Z8cud854OTiZFVBDkp97n2tnNyq+yVVoMlqX/cmOY3WeNO0MS70
5oMD8h0Ws/+HBqZrRWpEKte/ZK1LhgPaMd+VO2+PO20AE6MJnDo/7cufWjXl6n12tLBoEvED5+UX
Tz/dOJfTBqIgIfBIvd5SrgfvVh37P7zR7wSURBxVA7KaSOgnP4n2fk9fHCHus9F2AhhZl8ix58ZP
lf1P03q/vxX9mdBog7X02SWzM3IsS18od3bOgAONZu7Z6avytNSm+gfN8ttbkYIDnoXe819wGvZ8
nJe285I720nThwlSuoNhFNm9li364b8rsd/lDqjRM0IqY6VfErV9Wg6zq1TKHfO3lE6bwlOisczp
bmiq5sQ89hzzktYr3fH7cVaL/Q/3/92rcgSAEwJVXo59/1vDCOFtA16juCcftcV9m20yMLeONqiQ
f7AKv5PJf9zKUf99q9ncnHKdEnG/5jPDevONUVnvijb7Ayiv/31Vf3srybxGqxqV1c8JRgsYLrvt
NXFfqnXUDs61tigHtbDPSmr/4Va/s3VUTkG1oL4tdcm/32oSia70rSJoNUlmv7bEt9b+E7LW716H
4gF1SYnBjwP373u4jjKnu2EJ5oeEclr3oY8LS+8fSnf4MdRq8weZ+K1uJsFOAoSEsP5LTphOza5L
GgehMFOgtbrxfXBJ29CZRowx1H3MyKARtHPyo5jU6bhnxRy4itX+yer+TkWzh1g/Xht41E/vXUzl
pA9y3pJJicvmNq+evbx17fit7feo7+2Xfuz/HykSjz4DOeLJ7OXn87AuMAFWZiruKyOHDhOioQfd
tmfaVK0/CemvR5/0Pkf+PzBXnxNqTr/pS0+H6v242Oe9UYOmrr8W+3bunDTMTPVrNmmLXxt/YlD4
Oz77p3UgroXsC1MvSSygcf+0rkwlVJlOavq29xz95GgVXsxqNgya1uoF/o/xOc2LLXQLb76x7S4P
GbZyD908OdGSJljord6DvB8nOH80yEonYV/tzaZd6y7kS6OXJ5Hat+PBSNYZpLl8/gufWj9qUDbG
O9r0edZgAvUbJ8mfmQ2ufBvouMjrBOAdVu8d8sI7zH1Kdw6DFCbDr0aeZXBLmbFebkXolKo4jqXR
0hvhUqhPwWPYVH0JTCY6/DLfAZ/rZybNxmE77N3uXpJNKQ66u2SnupirSyuyOujMaT81QwK6WGGB
xjgy28xdoUbJRrO8Z2/EJRsUskjLpHi+YHw6tqvFiLrKW4gGiz0iyFZfxOglx9yx0mAqm/k8b2sW
KUtSX23KNl1VY1Hdtandn5PJrPx+EPlVy4Q57OVNGdZKvfvNMii+vi7DtZmYfWTaaXn09uyp85gY
UVXFiMvKIVigqBel017HJs0A/m4w1mJM2R5yULuLGOGJKYVKsqIEtDgv1TJskj2BLGZjwAWVG2tC
r+PMBcLFY5YzhBZzutZcoRwnzUgZWNHmw85WxmayDYdu8pxgURT3VIz2Hqpd4YbZNDZ+3VieP+Wt
chGAq8ZbZXdxsbiOXzWF4mdVngR0kTgnI9n3Q+VZVM+MYbd9Q83nYGsBSsyMFl4belLO/13pf9bE
JoEVuUbCW8Tx17lprelIbsKFzvhWJZ7UpFleZ2+u/xSxfz628vAwLYKrTBaQQUtpUf8R1soWEm6S
O7dL3x3Nbblz5sLylxEQkm7f7js1f8XYf83s6n9lFP+4M20fGi0qwCJ8drbowgC+HpG/XYfpnCbp
62osj0DyDP9jTuLjPtKdwy1h1PdzyFi0WUqoWri3qefrcKwwDfMnX+CXasLHPagnsFFMWvwCnNHv
48LpsZ3buTtOY6Jc2yJvrywxIbtk0cCeXrIg0xIvAvsPncLRvhmbWr0vzUI9epUzvdjJ5L1tWbF9
6Uxvlpppn5iR6tdX0elMrcDscMZoODc1nafRCHBs5Xd2qvjQNTk3szGrYGQyZ1eLBr75Gby//y6P
n63251eU1u0fgmInjeBp3OWum4CFFo7aBvPUJ+GqtEsI+t//GlHJ+zn05NHIIKv+n1t3e2s0RwGC
1G0yZpFh9i893iKU5jF3va1aPQYs5+Bm46OlilMx/6+t6x+3ZzuZepduymf+Y2cRYoK+0/kfpEba
pc92i1IJvDIAn0ioqH+v6CzSfjXzzr7NdPVuhZ3c1+flyXWrV0UE5qz9aTLns3P88UocAsajqO5p
5ic7adaidlezG++aOdUoIM7KEc5Fg8BY/GkYi+qSfPpf3g5uAFg/TdL+n60y6U0QVmj0upuXhdEK
lQQdxdJJ+6FMi5iBhlSzm6lry9BRbAiJhnZ899qkPVO0V67VZmoDEvnGpSQAY5arGp+Kzdavugwu
BX1X9Buzy37MIn9tEm2+9jjjfm9u3rWh1nMdKJ7uzyP8kVqxdocib7jhWK3h2I6trw2TRhvr2K9f
ksFRriZT6yPatvWQoV/V8hth/qRDka9UXhVAHJtFndJoX1Si3S5MKF0+52lWXGi5NY6NufWHWVWW
Y5l6WwQshHqe+aBvOJsdgevWXW1Djg3t3CxuN6W8AeZ1fFaLrbwAiz8fEl0DqqIs6tNkrwOdQ2kV
1l2WRLWjtEFrpyKGu2mrYYQsBT5II0IMkn4jWtii1mGUIMTQmMQMSGYEB9b3DQSkk4M/cQH0qjqU
Vp/firbIgqYBrnc3chGBJJtHWVflfiqmToIoa5HagShczPkYiFxVSRqPy62y7yEedQQorHHZGHAM
DbqY/HaDZsAA1eI0egUN35MVES7kD9XmVSHmsQ+reiYlLvTsXgjDPDtDp91CEWGd+8WafWMjGzzv
SXuwJcPouGZlaPWu7adkMa4zdakuedJpvqiNPkxEkcW7GLYHUqb5iQaajQfu1uNQ6bbvJMKNxLJ5
IY3Kjl93y35M7L0KLLcZgnqtmyc7n7fDZNVWZGyiKEOlolE23M2k+j7kSlCgQqt2CfoxtLZLO8HQ
UczaSWtL8zHPxzVWyumLpqf614IOg6AmfwNKeGcEwz64cZ5X8wpV5ZyeqtbREZ5s+zIxTQ4jA4nR
Q1LDIZ2oVvnWNRbEf/2YgP1TOwZOx77dTmW7xYneL3frbC5xqm0WTKdMBj3tFB2/qZNiPlu10e5R
hocxP6pDLo5ToZlsJIcrMqxVZYx8SoyHsgXicLQAurJzsQSAZsCvB7MY22B2cQ3z3sHOK/vYzsjl
UJpm7lM/hVW72kkYqYMOWBBQRf5U5/mXyitMmBgFmWazztRTvuzZYc11JUgGbzgkc7s1oTlszVNd
kcv0Ndjbwkr1QAH3ktU3aD09Nz0nF1SiIXRUUV71eXeo7QLhScNkyS5EQ34+g54CYMLaNf5Ii17F
SHjVt4DyDbHZAhUDNp97SLeWUvp9BRPhGmteea4VnHZoy+QvVu2EzbVT5zQn90XxZogX/r5u7+bq
ICeOT8k27mp8zW4J5ySPlO07V9KtE2lKn4867OcM2F6pEvWNcV50vkGikN/U882ovVfpF6H8oMxr
JXVcFHEN7YaTUed+roo3mqoi8CsCdTf9WWniSXuu7GeLCXdt/mp2TqC1atS2dWQzG8jnx7k5l0N+
7VXWZXZ/gOgQCJPe+THmmTzjVi+awMuedfNeq467oYcWEw57+pZMhi82G/f3ZfS+L0Xue+jsinId
4FLhaECrU5Fv598n7bsxg2lMosz04FwuaY0eGBOPRXK1dFrj960ISyomCVhNSVtEda7gKINrIQS5
knstAa7GiXn9LN/wl8pDP6xXeIj+BieetlZ+0mwh/bZ+02vR3pX8F1tuHhWJzvoayqWm4KDb50Uf
Ao2v2wKulGKKgZKu/QLU+0TPDwjB0SIsD2Aae9S0Ub0TeXbdirrxVWubomR0dT9BU/oe2Q8/YbwS
Tq3bCmJAeAdMnxF1Fcenv8xFe9MZ2vXAeHiZeO+q0/l9UuZhtw6t73jKDZQFDOmX7THTp2us0rHh
hTWlf16aKkoX7RXYiUumDyB7L94DJMBRATpLC30mAUN500FDMGvWIzNutc/4yY0yG1ATESYmWaAa
08VUutBuYcQ0hytvc35AMBhr1hSCZEX+FapI1sBwlCdnqULdED+M1jyo+XaC58InGqXbfBS3/Sgu
7l7fqB2aUMvuah6Bc/stKezHwtYCekiiTRviztTjrYs9ntYy3gogZJO5eAbLzLfcPppoinS8Uzcd
ESg1bS4jk9cWsHSzcs+/sKfNOBKlsUSdesw0xZ/sVxKpVffA19RWRLkxxe2Sxkifvr9O2nuiXowq
9a2uQYXawLEdIShct9vNWiOaX0LC/iMpeB91E6wbh0DNT7b73VqXm4aDzaBzlBZj3DSb74gt1KxT
n9nB2AOGVlYHyEH93dXi2n5fppcB4TJScag3h72kVSYfga3dAjE/a9o1R7F387Aal6BejLMFrM0O
ZWRFFY6nksIKnYKU0bx4Y0LLl6IPypTvzO5hapmgmlTri1Q8xmLfshrk7j7ubebts6YcTKML1ikL
nGqLPXW+cyqHwcglyrSHSRHhxq/crfqmWEvAwHiAmqmNNeQ6BagMaApD/4oZDjnGeT0eNVPihd2r
y89C7YN06CPez5zNcIMSdb9Hr7FILMboTsd8B2fV7PbAZVf7Al1dajVd5wBpbASiWEP5kVACZ5Zg
8Q87WAnojKoWPijxKiG8vfa+1RMD98ZXq1PBMqJbiY/Nw+Z38NEIpg2UFJGxLsb43rrJEVFQrfFg
1/kMmn3ygmJ1USijejMROPsF/UHsc517X512kdI0kMSZ6+44lJiWVI/7bPF8tEqjmGFdjacBd4O/
6l7+rkzaeWCnzPYne4bRjHUXJ4O2ljA3qEVwlb1safnf4i1viLRdLfG1pI2lnlSVzbtwa9BsQmMb
7tG7iqX7gzreq+oQ5TODkKA0E00Cj6lHEHcfpOhJaVC2N/nSlMD9bbIe9t25OElz4LhU7lz6vGKy
qsd9FEc6eQJ2R+EHFmMahwh5n1QnqIYtGJY3BmHPFrRkKcvcTF+I64I6FQOpjY8TU+t1aCWSo3s6
SjJ2vlz3CtHYdFzoO+SSyeIiqJafKKfKEvDQcyKRJ/nDdh4TKns8TT5PUvGPinjuG/tgzLD/Vq+m
lfg9jwC3BQgYEJ6nUqbg/glWDcIpkhKGedOqOJ728+C+tkPul4niL9t7M55W0/CxMsS3yNOh5633
5OLQFUnX2ZHtWZwNSjbTT5Mr/ibfFuWtGLf8BQB+33Gfek5kmlv3XKLPXrzt3lSv7OJbsVzBekUL
y5WS4/TILrc2Dwd8z9ajH4Txeml7ZuQOGcP28OFVECC6P5A0etBDJstZHGmI3prlqeTMdPYKo/10
K63NjpzLVeE5WCOeiSXlzxtvzBc+lqSuv6R7KHUfvG/SmnICqXXEhnWCfClmITn+q6Nw5m938WXJ
DvRUX0/JvdO9AwXsm/srkX+r5XK7lPrLrH3nIT2zDCthhq5+zpr1wy5y9xotW2ovapode08P+dyu
JMdtV/2WkVipP5sCmuDip/RP1i1yODruOvideBXlq2vcygejIO3nvKeUx0pkoVxZuu+iGXI8npYR
2BB0xkJ7QRGd9FWNbagIDGs5KTotvEXscKg5CJ6SxzN9pghBVb9Ilcg/lqbr9/NPyJoDNVVu54LL
GsmRtSvrF/4vM41e8RNOTURQOymM3sjfSz3RgHBbTLBkXYS1BRsuxrjaX/adFl79Ws/te3yA1MGV
Pyq58OkKe+BZRKFeE8zd8L5FtjOPZT1NojludD9UHePk2dGxahDquf5Ge2NVG9cNPhrfbHJ4haFp
MQEDwvFg7XdyItgjwz0m6qOG07dmT9L/M8r+q9Wk52Y7pUpcG7FXCdA4iA81QW9zyscvlRPO23Cr
LFuAkMlXMcxJrpLUAchGwmLZnXcZm/bQTMb3CYHknMhzV9xwuPiDVBFD5z5IedXY1dRafdNYrxAJ
eY7BvfYqFVVXSDGc2TNpDjNdD5ISkOrNuPdKN/Qatfb5/V4Ud5jQ1Bz/VgS2F6bFe1L8tBWp5nl/
NGqFG2m/MR4RJYoDeJceS0OHmmGNEWLp63KpVf1pdsatW1/tifXU7CLi19JP4EU/PFsr5j01614+
y1QVT8gQCBcH3IBZN0LT26QL6QCZOkIl31j5ae3fppWMO8eiy4PaPGj7i1xTeVq5FONIftEXN/I4
osQg0UZ+gaVfo92JpSMOjPOHQpSeZa3al8wAW4IWUuHSwz/KxgT+/3HkjbeWpguumaCeGMtLFD10
+BbZorgrh2dFPH74VHjXeS2d7HV6WUtNSjJKm675eB9IdUuh5ySBwWqwIfxNbQgW+Wkn5bVcS3ZD
/q01Sila4Jv+Jd2+/6wTP0bCF1iHffmGMrxwMcgsn8A34Leu8uHW9muLrRist9ZsAJSbogHqybFz
YrC4ADdrfDYOJFVI0fMnG4JvMM9uZzjz2CMcROw4SWgelIMhdyEdp9nX5vFucQvSc+uVNjPE4TyD
J6txlrm79HW6Bq7KfbrhF/NI5JEN3+w1iYnUD6s3+RhlhJf/y13sUgUVPDTfSqc7wOJ3lkrbw1mf
8UZRzf7g1lLWdXC1pE5G9vghRZjTKc80qyp0NRpp7pJbQq5euqp7af7kuaGsPUPU8WJkl1JMN7ld
PJQEbJwtF0uCsmb1t/4N+eWs8HnWTcwjgG/3Bfaza2POzkm1pI834+B3Y3YcslcpgShMAyznOs/e
HKtHjirIRh6Wcj9zjUbxfvDDyfQ3fa0u6WgdWIveqp/QPq/8JlMrGk+nR/44J240ijnQ6vT4H4uS
ldv3fS0+RGyrntuxe+i2iu475o5qaTJYAWk/0JCj0EIEHbMhJVCb9ytvCOW5b+74EJn8rv/Gx7AF
NqmgwnvXWql+8bysK2nTTOeFxeX1sNBKZURcP8+US6491Il29NQfW7n7uzng8bi8ZKyrVx6d30g0
R53jmTRvtvoFA4tC4dhLScIFvJLEBHIBxukgDQPozSb0BXwACFEpnInahvIod9K/5p+3lGE57Zm/
oCul28S/zWh13iTZzC8bjm2TmvgEJ+Et1/ZgRRKb2Ut/cq1iOkuTmRDmWCeU2lbRxlBID3VG6Y26
CHlX9pZL4jb8HVlLU55sb5xNLiDFKt0iVBReazZPAT8S1J5TfOP1GEDYUQ1DmfrLIj/eLF+b3ZA+
FN9w+2/uPlF/+SkNHgn+j7iRW0klw7tIf92xdxmOchu+zS1RrdBhyD1hYtRP5+dqeJQOEG83mqHu
lod5o7iF94WPwzuOexGUpBK25NHUXLm78l5y1fD1UAPqjY2LTtprISSXTpxnj4HUHlJO2SOS9d+n
tQ0IuDNNJ/uAmuawWFd8X+qNSS4TWtQENJ5/TYveHydBeGUHGZ74aKzQqqaxFBdpvyF5TomPnUoq
G95DtmzxlqxHN+IQNf0BHwSJkAqUtj6/JnDOFy2al9yXPq+UPhZVvgNPzyne9CeWR8ZnDVVb+Wws
knT9rPYsDV7nCrl/UjzRSnhtNUsDJZf0Dnb0n9xb8jnSQHFoFrATOd9oWtZTB3hqaq7VtAoMkgx/
i4Tc/AkfgrsLD2o6zPhoZQe9eBrH5wUFBbLlgedioVs1izvCcinIGBieq2AF7WY/ZVpH0GIGFcCJ
PABvL3ecr/AYaqOe+f405AEHCZaSy5jmxA5aMG0kfPcIc//3xuW4F1x0KMQdK8/O5Ca+1Ye1ke4s
3ya3euBYGAYFXuNtNQ+TmQbydWkKKvZeSjpbzCdkkFxahp96b6vVXJXzgzPPp2zVfxTzTZ63HxZ8
svDmOk27sD/1Pj7Dnfsw5Q8udpK5+XDpCOXut6TEJ5/O7kw/NAVLUk/Cyr/h23AApNPDjOtBrgrv
nQN7KGNJK4MKfp1A8Veca+KcWL612hHOr7G1WJGd2Te8HrJi7K/EAEBb2q/4bDjslvu06GXMgkkn
kRuuFsm59HGf8fU/OgJZEBX1z2qwSE1SwdbmXWe2gqtN7RgFxZc0pYqQ5xQ8YPwHp219qcCkR8pK
KDZODOEPX+fCykQsXbY+D8OZNOcf62rfSHnDa0IfJlZCp4lzwKbRFi5deKmQFHlo11iecHleEsaw
ZKxrFd+AT5LLRF7eBzACAmb3L5NoKtGmaxl8SCeBJS7nG6ndbT4lr5EiNhwCe63f59mOi8Y40RH2
kGcGWaV7RI0rMtC6B3abv0iBRfHqsxc62Hhd7/HM14/sHMdfPg33qKY9HEfvtjcf1eRtTfNInlSG
DmLRd9eC2F5mNlii/4gYycIA3iNfKnaZ2nCdZxmj9i5ewXhB8c3GILl/W/JpZPgeFJJnLIAMnOoM
SBlTRd9+CJ5xaxKPouzgoZUam52c0+IkM5Lyy86U+vJsAGchb78qyZt00pqBtvOGPDYAYtMLWyxx
8/LxUf5YCp3GosJ+NvrbDq9qWE+tLaQfNev3NhXEGbetdn2p95Jml9mFbekOFrVGLiQlgm2Wr7sa
1QNRCImgR4SNbVj19Vlawnarw6wQEU9SgsXQkIJQAQ6cioSUknse6ZbwJ5QC6IW5L9+EOKvpv6e6
G0yzcZR5fClbE0qMO5Z7f8DKQtX3TgNx0Eg96IggTwCEJMzRHLw9cpBbVkntbZOispIyAnL9KRMZ
aJJj9mYp1g923pZjVURtSJ1TW6jlypd6F6+7hXO37mffqu1j4unkXt+HRrlKEvtpKwjW7Wcl0S7s
gpPQn0grZL1q6Nv+0qx6MOOVDf32VNvPzGH5etW8aEgRJ2Burons1GaIqMACM6P8VMzkBHcL+Z3x
7NTpd+mV11Uee5yAeVKvAcQMtfRNbi0wm3eEucfaK+6XD0/vbkRtYQ2lvkrqLy0qpBF/yQVQODEy
lkQ383LoJC//yLplc3ZCC8iVzBURLwY6XGGmnOOHNEsdTEQiz0WtYuRV92SrUyjX/u+QIvNcGRxt
Fm4P0wa+xCPXrCSi8iD9I1cxgwHbp+EUpHt6PyRvY/ZK4Qsu6ZUUaL/4CbAN6vqxM166XKR/uK2d
v5JtIzYJvHy9q3Rl8iWx8jRJhUNaTjGj2Uwikf4QeU2+NbvftNYX3RcBNl1S7Cfa1hlw0fwZFaKQ
EXC5tFeRP93FNVkvqcwnHBLHvKlph9L0+nrGyRm3JR5REzuOuWSb3C0rkhYcBTDuCb0zdLwzqiID
PbZybxff5fwMZOy6EVQQAmRQrfIgIW2nls4t+QBBnF9vpwKcWKbjR78e9UNFztXHGDr9t1TzDgv5
VHRzSs8IaypIhjUoRGdNaQMpI/phCbvHPpBZCHpjP5IKUpVhwSCC9vGUggEUkVYfo1mfD9qsv308
n7VH0yZC4TjSxd7xBJytOMuT45Hlmb1MOoyuOlzLWLAswq4ebqRqlLpCKtMhyWXpYvZ0LTBGhVh7
+L6Miy9pJaTBkm/r5dAJDi7LQChcKUq4WiIa28rntHMupUKA+MVJsh9SXKXiXpY7OdfZib9InKKU
c0M/NzNYR8V6UDrtLH/KV0F2NE4KClCeaLLGFpwxJZU71lQnRzlqzyagKtwHVKSfUqER6LvjHbuF
wwGX1Xk3GXtKH1OZaPlIU6juCAImPT6jC05sugSjlV4NAyEmDSmB244YGvBp+4ex7k5tPlw7sxFY
NPugduVVoPfxqehdITqsS+IMoTk9Lc1w7yBX7FxNHc/Vt2hPMQdFrz3bTXmVdFZIRi9OFVODmHy6
0xRT6kJbyDZRtrcCran4uZa5PGtAOOBC/+BAVR5dSt4dZqhCYsbEvHXwuuEZOIHqSVGjvZIurC0z
DbnVnAvcIdTzNMJHD7PqKUkdX2+tkFExkp2M22/a4kuNVotJpozUiUwJAmT8JT9V2ta5yM4zJ0xm
wLUs+ZpY9gXkb7q0GkuuMsqE0ha53fGYVF68Fu5fBsbJwL4QCRlU+DenvqsNHRu6xwudGsU4p37r
wW40dLLlanVl1kEaRUd8r2gEcPT6WM3NR5pW2gRXc74UWNEGCAtZLipx2GYcYctdD5L8dsheqFTJ
A20WqQzDmjaBughjkt8WznaQ1rRwej+Fa0u6R/WkXWvDTPsV3fjFT6l03Mq8Wolr5K4nuh0uRYt/
QgpJdOd0dv7i6WLdeNPLPGBwNkIv1oYbM4t5Hss+1NApeomG4ATobXqx0C/SYknMadYHtVqrL3a5
H2DDvkEZXlNHKNGa2qrfgpFxt9ri7CzfmuwOPsnrbVIOHo83kG4zs4tUraua+t1gnKXZ5wyQyKCx
grjDChLolbFTsibHGwIEd2bvE7N6bFPjoUndW8OtfT13L/vsMEnWBlajBNLJmUyTfjYv0JwMNZBR
5C4DmHECj80sqHMZ+Xyrev1dP4/3YirOucY5repwdN2/5vobpwG0V19B3rIOX1Ol1ORgI0WJ4aY2
Ij0TxgRw4ImP0drCpg4ws/nFW6tuTy2J+ZrKQassB4xdvg3fmvSLPNE2Gsfd1YNMgZnj+JS4tAkm
3URnahUVJC5hqTJG7L7oQyWZQnVh+L4ZDtL3qcFqdtXtWcu6Z9raU18SHOR4g3WT+KNRUREvv5IK
8F3yLJQ077p0e6s7mz6BF/l9uQ8mC1uTIjTqSvjblgaZLg7S5Srz7iZ3zKOuTgd7x5MojOlmcPCw
inLo/VKjVEkGOEnb42JQ+HNxaqRlAsPPsNo4H4DxU7xQpNn9BG5rKL2NJNOPrrlTIy2fx02z/a2d
gG/oXlsMd9rhbLla+pp7s5DNhm+T5oSFUE80ZoVrZdwsuFk2eBIrnq6pZ38tuX1IUWQTgWlWvLtd
EaltdQXo303H1pcD5QCAuaVZWmgZTDOPJsPiNqEKPCG6GpWNWgN/mxH402jMYcdJC13ykAaxb12a
13teU51eUxOjQCmgtfZzxvIy23FK9vIk75sWaSRs+hh7/VS2fayNyk267sd6skgd003oG95XObPm
bvsjgEkNLr96HObxubX792Lz8KdrTCFFgRx0riqdTgr0OlPlRRCkf++M3gmHtGeEpnOeAFmgOaR4
dnLKrlt1rhhRYs+iHVrdskX/lNX+AG3QSTo5zC9jgmBp7A3YUsq2exe5pfsmI7V+t2j+utgcPGs+
20xZSuVFG3xoYdkhCuEh08A14crNze/SCJaWpgRi9y65u73q/XRngXCjgdzmUV6Uvs5o6ZQ2y5D9
+BBdVx0Pg8OX4NKhPwfvqMrcm1rPn6tkuFMHN2J3rSAfPC5O6W51PXFVreM32pqCtXJu9rYr0Etl
7VsaDnRbIe5UUGU5uts737Wah9xpnqtpvgUBIyic7/WSQ3JG1lEoHE6sxEKvn78W+/taDqcW59ZB
7WlYy12HzGiwMNlqrO9ocdf7ECJ5NmxqWw2uUGtXG66jeF+N6cmwkzP9rQfRMR3WLl2IHj5YrmwU
Gt+G6nWedt9ZCXXQwkDl0cskArfIUTNufdL6lN4MLX8b0+UgZZqm6VdLzyKTQGqokkPmql9TO3tM
1+ymosShltZXPS2+tO54qaQKwCctNJueAlt9koKnjGYsP4hWKrUiCesZxKPkIj3DvH4B6jqQdsIh
xV1pZNZRcRPucGESiWjtEk/pS85ICCqdPPUMM6Il14VAasJvsqnWee54pfb7jfwzoBGHvf7g4t2p
mnPsp25iPpfYHMvgbXC4ujvF6O0ZpV8v7pPU9DaxOm/7M1fWF1qREO858NgR6RIpklEEsiWfMd3D
rOyHpdcFnOfbwdqGU6ZTlyIvYQsFgNCG7jWapJtvlTkP50wprdAsaiPYDeHdmcpwPRC0rmnzXYZx
Wtv+JWbvSwHonOAIykCvdOlA2MTVQoeTvuuhieungNqyqcphIYDwap4IskgZ6GwYxCSxzkNVP/bq
+pSX/XWeNocCf6lGl9O5QldS82yX1lXOs6/MTEymFede7oIyId552pO8KFuh4jg7w/rVVqprVTcj
qVmtcYm2VjzOe6ph0/TbDcANBRvgTSXlAQPA4y0qzPVSUzZX9foqGYuzKRyq2ApsHB0VXhzN8YEm
M05vLkJnol0Yp/HMaX2gX0EPxtroyDzZ3726fMkq84LdPOMXRQ0V3c74P87OYzluJeu6T4QIuISZ
VqE8i0UrUZogZOGBRMLj6b8F/YOWigwy7h896O5rhIJJd87ea9sHb5a7RnTHZarGwbmNUroIi+cx
xDNHEXeDbJKKeofwfbb8ft3o1Qox7Gk0Q4UgnZk0M7py38su39V2y4dldsZNZBhloKGMp+PJvqAb
o2LFMOczLLvqMI2htnbtsT4zROTRyDX3R1do1slwOZbN/og20KmtrxORVeM6E0720snSCRrNLAJa
FMbOBLoZuPbQ0yrrnF3nDuPaMkhSyDJwcXrc2yteMg1oJx9OtdV6gV3OiqdBfrLWuz691WVLnZTY
HzmSdI5VnwtUhWtT2s9+VOr06MJfKd7seWi6L7pS+TkXY3fyini4D5HG7O2yUMcRIeMN3CHcFi2V
KMfBR6Cl6RgYnU7PVlnlOsr6EN0FDMUaw/DNMLsesu5k4G/k5iYlxm/TJ0W00YdI0R7kKL5GiF3d
ZklT5ME4MRq7Fjq05Sbs8+G2HGpP/yz1HE0gzEa5M4WckTL3ZZKvDGBjm8oa55s8ZkCnWdRdrCh1
j/U4pMcYme9BZY0KyjHMGXO2d7LbkJ3zNBVi77e9883hq1rFTpht6iS2P6uxVvTcRBI+e+XUP+go
MO89J8rYR5XaQ1LFLm/EcgKzEOONEY7pwcvLLsiTKX7mK5AbmFfpKjEKbT+xO6Ou72iBE8oUBTbn
5cFsw/tY1PWNN/b4O8rYnamY6+ND51Ui3DYaKiJkSp58cPSxowpnxc8C/WvFoSiJ6VdExa3idFod
HHumLmG16R3vQgZ91jarxgjNra48l7V0Ko9wr+rbJOdgbJD6uo49snQ43fmBZ2gRFkMhqAmiiwgL
4IiD23VrFw3CSh+Ftc6GyjzYfZo+EKbcByHn2peUD2qNDoqGmlZnd1NlmDdN4vobLZ6G9TwlQiId
Hz5J4UKiNfKoRB/mj9RKxpHkrqiB99WZmTlRrvOHu6yGd5mbOT6GwkyDFjl00HX5HCg9ju+ppzV3
oYu4x8RjspXk095Enec9T32Mm0QWSXXwZ1nARzND49eAbZKkvkreGZTGTnlslxstNV6SJq/vLRmK
jZyHT5nVokd0Y21j4B/ZRMbsobGgBtX1yA1V29d8OpL2jptVW7JrCqgJkT19SY2050jKxsASMR1V
v6K+Uztqm7qJCvTRnlcs/OLJmsz4Ni+Z03IGyF2dmsaxEPEYkGiYPxqMXoIKS8FWzJZBKdwRMV2o
H60uojmTUlFOugSJ7FQpvCj6dDP7tdzQyW7PvtOl5xZS3Qsa5XELEeB72QJLcWA3r2Uns8DmDa7H
ftR3ZK60x0avx5M+swbMetXvmhhVJm14M4HkXA3FOZn8dl17OHMs2UfnsQEMIjIGFfMPskjMcsE8
R9axiWmvSUTcSAO8/MUD5P7cKDjW0SzoO8c2BzRXn4Ihap2VcqXYKSBLW9Z27WG0yAFKdDKjeqOO
l72+zz+nkYtB0PK6L3pOYHX+TdpWdyCjDwK4288BOSIu5+Gm3w65l+7aaq5hWuh64HXTr87UhqCK
LPMc2nn30GUR34uFOrMfG+NHyHL+i+5FtJW+kkcd6PfKI8IgMPrkWY/956xmFDsFqRupdDZunHdn
OUm57cEucUaqGXe2N637MO7Rvs41pzJqJ3UZkbrYlLRzRGme42FMgrDBypQ5nQC4yDOYTXZobcQX
ThoNpw9VeDeG6PJNPUvvZOVhS4e3tVl0+kWRbqcUWQZ/CGYt8fcR0K+9Y/Mt9xMlVdFW9jpMiQJu
+cJp5VoO45aZQuRVG3ghVe2o6RjprUP9ode0zZxwLEKCr2+q2V8kTGEZGHVd/XZ0ijFF3pQEBSLu
1svCQyEboxUsCofdTEUxK5tSRnWRBVPVeCfqwtlqLkXCcWyuT6050szyUD87HB83Rc1kkHkjk3Fq
REFXjNEhajTa/56fbPMcEXw0GG0QWTJ+wAk3b4jgKRc0HfBXYcpDPo3ovwtYUEjEO4FjpZyeQmjw
bEUYrdGYbofU+1RFTvtiuk76zGSErEwHqJOJ2FwPNYOmKvgwdb9v9nljctAZU3YnJV0LluVxpXnI
22LKaCvie1pAvbpBadC0qkuHYXEdOhz0e3Tyx06oKZil2+5jt+33Lk7QS9GWTBxynvfS4biPHutb
mpr9PeMebXWu/Kcwz3V26JH+aCXgGFh3x900yT5IZ9agxJunzwlT7ZeZPRgyUDsK5CJoHvwelUsd
q7so0fT7OLVp7rNsgbmxJBsMVf3qa1UGXt4/zrPnb1ODekXYCnQrmfJXelsl0PdQjRFO0W/yzsOQ
rkZtPeUFeVDpaKnPlZuikLfNbKNo4681xzLZXPndoayiJFrF2YBAR8a4BGxakoSjUBOfEKOHojbw
+PXNUwrr7pTVlnMvi0ZuChW5617m/kNklJxlct5dyT7y2MdOjlyoO1pa/lsDw4FWwKxuXTeVQVW7
9qGK+i4YQ3bc3WCpLRbUbjegiLrB0YZmZCy7hzZ19I1ZsOK0uVnd6NEwPsbCpG7tTLQrNRNCc8I2
IzL9+NkjXPlY6z3a60G0X+KuSgO9aZHixKVOd106B62DnlMWhn3XEsy9bbOuOVrzTEN1jrV9EvcT
yiLcXmuwx9MFATmF/G6q1pXb53u9A1ea10lCj9TK70sf70YERGztD8gZR6nPK4JsxJkMyv4s5j57
fN/n9IqNYS/Go7+MK1dGJyuC8+aWvnOZE2ek0adOy7ZY+vnZyb2nimASOy6OkWUwjbZ98MHV37TN
wDjA+Yb1z77mrRt5GnYe3p1L47sx2zQt3WUJ/URb936ayk6O/uAWnyrYAUQJEBKeU6yAS48rRGat
edZqx3p+/yeZb/mUMPDA8GTPbYFJ+tenhPWl66qscC+gjHyWgjTeYqHoONG2AzryJqe6GZowkkeX
eiT8pAfNm/LbKC3ijeVPatswlCk8UvCWiRUGyx6SktdIa7j0nN3UuelOKwptYyaSOk6byJVV+Pkn
1Xj+gdLKN+hV6EfBW34U8vuWp80zYeNhxnbFqxgYlzKLpxGSdsfAQpFi+jm3Y6AEb7xpN6SN/vn9
R/mW2RLigw6bQNgmkJ9/n2RFQtaUTXp3l6nJ+yqtqjpoRWLRv6+zSzEStMZj9VZjXw5firmMP7CU
vvki/3f5P1/+Xxa+us+nvk87/4KzLlrlw3TC0oRIiGaqnTxZ2UckyVcWVkYSOnlMTpzZF1LTv7dr
jB43Ryb1Xdd22c1gxRxcIuV+AGIwlu/v2mmGQ9DF/G3YxqukTuxkUWJFXXiJdVTB1I5ylmmZPZR+
h2D2dqAKShLdoj2kP//+C337Dv936eXv//VES9vJpii3uruCJiNcGe+rURsf8Yfe+kpJD3NhKwJW
hOb470WirjLJ7eMibNaftAqHc5Y9ZJb2A7faB+y1NyyCOPGovDkOnAniRv+9FMmGlW+wol1i9oC1
K7/qU7ebk/kjc+cCx7h6ZVzHs82FhQAI4sp1PFbOHHrWEmqIIIBgORpYNnU1v1mT+osq13ximU9X
41zfKoRe77+0N54nkErI1Tb7FkJorp6nJ8JU4fOL7ppyV03smqf8Pq3Hp4ruwX+/kgGDUycbiynm
GmWHfYzTcDZHd/lkrJHenRSCkCTFE0Gh8f1LvTVLQ46CJCPgIADEvJpbynYa5dCYEeRjGbcrt5rZ
OM7U0E3pOxjyCaQp8YRttByDlcLktfElWxE9dLWNxSltnZlGg7LVa16kPnTrNiMuouwKa98Vbnni
3NRc8iStN341U1tU9BrKUcswaOJTbqhyomUYsLXp4iPu8Vsf5V935l+RVtjZcuNmo/0HK+5bn4TF
hw9AwlnSTpZV+a9xPGdD6dZ6G2O8ob+S2zdKDy+21l8ss/7gRb0xCTOM/3epqymjiEKnW+hbF2Qn
q9wdgzAsN8Jf5HNIFt7/KIy3Hp2lkzGCNd123GsgYGUnsatEw305P5Oi3swpBet2OwNs15MBWc2i
I6NxZ6AqK9ARTQj9RIgkLv6IM2Av/LLrIf/3T7m6b5viVe01s3fxQpHfO1OSLx5NbV30KcoenOT4
a+Zo5ylqgFFYNmgHEMJCgkT26euwrin1rSC8aBvVO+HZRs6LmiXCkOtXBs5ak8017KS1DM0BaTit
kl5E/toVKXmjUnLqw854irIu2osyFlvNVua9skfve1iX2FFMH05t6EyBnw5smBPifvxa1YFMqWvX
U+Vu1FxV26qxh3WdVThIcsx877+vN5YT3+JNQZ5iT/KaaVgQ9GUOlntRUtWrEpWPU39EK39jD+KT
w4CvnvYJDvurqbdJRTtV8FkvdbkbJOd7We9mWSII2etU9qe+OM2RF7x/Y29tqv+56tWmOm2oLFFM
EhcTM/Oh7emgYLwskcEjIKp1UhCkq6dBjFP+UIY1BwSjoOH4/q94a+gRECpsG8QXdYqrKVJ2xB9L
WOF3fUVSk9Y/09zeiMJ8afs0pjKuf3//em/tTAhhMNk1uyzcr1DhhdZVYeMZ6Z1mR6jOC1vEmC+k
t2sNNZ4bBUlQ4Qd228xbx2pAKkwwbuD0wE8++CVvLbg+CXxL5hozwXUSX5zphcwbIS4hknpUxlI+
pAPVgC6oaQ7RYqSXqEMCyD+48FsTEDZ9okC5tk696Wpi9cvRZAmM7qLSj+hAtuEGuEz7nKYGZuH3
b/IPq+TfKQaOgofd8A/Lle36vxejNTpkZTf+sfclxc8ESwNyDdI2MParw3KDUDM2zH/Uo48ODWRb
aw+KdjPWkC78gRCrc5Ogre6RrPKM+Afh0O5ozNKF0Tfv/9jXK87yW90FnOCK1+BlO0yjQu/G9M6r
psswlAfT5aDk1Cdl+w/vX+r1rGLo7EL4Bg3fhIp8tbjZRkWoZkZ9Gj9VuxKDt2TPlh9s6cTrecVc
cB0OJ/qF23v9hemlbyhlOOHFqjJvU6M5WCdxmx89t8OBFIXtuh+YXZ0y7ugAerO5h0IeUZlAXJvX
ixS68JzbshjsXTTU3tqsvjTDk4N4i/KXfWql3W/djqa7M1nzps4yRRlO+XT9KmJWeq8BAOGldClM
u0TigN9FTZ29nhpd7gYzsfeanqLzkUZQDJ1ae0OT3rh9c1bCC3/EXvmjCpFUJThjbziD+5QL62zb
Ff3a1j5pXoQ9s0OJo2uCBVNHlZZYfbphTfPX0kJzXLgzylrdRkfu+upLHNWEo1GPdBBgyirIJM7b
//pagS7Cd2dEs0MmqO7fr52OOgXI2Jkvthht2nQUZMio+/H+RZZ5+Z8h5ZK7wGpg+SaRXvyPfy+S
17rvNLRuLklpyGNSVtVnNaHYgMySnVu/V7shVs6qkpn/wWh+vWQslzYAAy2MSSoiV/dXhXrWepaS
FyJzOPoMIJ48YLu03hcf1HHQ5yCmHzRW1QeHoFfjxSUyio00+gMSHuzrwLRK+V1aNaW8KKuhRyej
KkiIvv1gAuA8dfVsBc9O9wksJQmOVf/62Y7UJCpV0/0n1CxClGnsUIf+KlpjzYb3wVQwQzv26mNl
7qykec766qejBpo4JKmAvN8AgwjcxNOwHTj+2un7l1TwB9Wa6oLC7Y+6O6mTU0jsXr2GuScNT84Y
Oaskm8+51EGAjw/6VLSbaGwIYrObrxA1MM33uheYZbWD0pfwwCOCmxdJMCZGFExCnuQ4ommLspAo
wDowhux3meOhMuvpq9/PxlZlGCSiMCPyaHAKnNUaZW0Fekm28LDrUa/Rt8mNTtwnbCt+b4+OPoFF
ElshTvMGiUrUuoGVGreD2Z3VsMRyimPuiu/oL42DPWFhaXw7xvpAy9bSoie3z35quf7d7+0Hy5uP
U8i+OhEb4arnyAfO0TY9PeQpwyA/dJgxM2s7zNWFL/trmSi5avLsqdEbZx3p6Yx5rMWp0KZugNJk
hx7sQBv41pPmIVyCzcVUIKDq75WJ7yJJ5x1hwdhtNR8Dbn7SHe1b6tnof8sfbh3uCUQ/l1r/jd7h
vBos76x7c0hLuFojRrnkubxDFXWL/uCF6TVZDUX26IbjXU2Syzi5ey+xTlh9iAutn+iq3Aovf6jE
vPbL8gauCI3//BR5ERVCx9h5OnNS6eFf8p56yzpYQ/IooukHeeuEiXkHxhqeSv851eZ+4xh+soPS
M1OEN1Hcyz1xVLeeM+4G+sJF7zzJHIROqZNioac0WEN502rZl8EFrcAH1gVh6nWA9FqHxlcL+i2Z
xp0YNFrzKVJr38+Cwq7OXYlbNwnV7v2p6Q8f6e+5ifEDN5X4DgcwrPcq3DUn2d53YrBvdogc3vgV
pRS/B22tnG9W9ZX4WtQv/rpalvCiDoQdLXqAxRNHKvxib+98dQ9RawVoZ6t6Esl9EYzIjaoEpQXu
7rC8S8d4XcqKZ6Zhz28ht+8cxA/8l16qfaIlW1GWPzzlYV6zqId/0+d5XU73wEy+4eVdlbP1wYbq
epn9c9NLLQgsFUEb17MiA1xPIhfP1yC2Xke/odVvXNJ6p5SMA61BIed/oW7+wVVfTcZ/Lgu5kl0c
uDjzumZi07Ms6zEbzjAsJew9URymjrYybajwVBhUcI2yhFlk5ItEQ8UvXt1U2/df+PVaxG9Acbps
pilPAbO8WouAOJbTUgM8q9xP75tJxedYWMkn3AX9TT8rcYPyozp20Vx+ev/K15u15cq2MPnMyLak
Tny1FC2cdSQ17Xi2waFgryTmqAjijyhy18eTq6uIqzqHm9fRCP5uIF+mAo/R3Jdd82iHHbR5b+f4
w8v7N7U8ruvhQ2wFLQaTUxXv9t+lnTgIZqWcwDaEFz26ruFjLt71Srp8NdikyNBd0tteVWZ18PVm
NMfJY9rm485SbXcBwfMR9Nd5YyFll0DGzZLXxn+Wn/FX9SacjQ5qczaezSLzHyYgNCdjahMcYDk8
bKWstTFEzoHTX48Q3hy7HSqk6HbwPOuISIFFLkH0FfoaVZDcFOFhkBE6016Zat841pRQpJDWA2Lx
78rz2ke31CQ+Zc/ITjOSoietlGNgtf34A65s+GKVbfk9T2nxhSUXWgEn0sgIT+eLG+bdbW3E/iZj
6xrE0ta2Cb1q9DMxvly3p9s8d/13zUYgEtlDfpxEN2HIY7mKCs1Tq7E05hXlYPYH0CAvoxXXz6Kd
myO/075YmtsHU5gU27gr8VW2bXPb+16/71FKl4iPbBJmcwe6HOydp/c/p7dG598v4epzSppyTnIz
HFB4T1/RNN3YSauRD+Lmayxyv5o4y1ZJ7n0AuH3jC/vn1V+dLzMo6xSTvf4sh+En5/snMenjB5Pf
m+OS6Fw+LEom9DH+/bwqp3Rdgp2Gs6bbtHvjk+3mD9oMas69RRX57f3n+MYEDzmbMzqVCs/Qr0vj
wJGbEYdYf8Zmz54ppNbarixkLWqFY4AUwvcv98YssAQd0m1c2NL69Xoipa4Sw6rnO71G+T+QE7iV
oY7hEtzi4f1LvfGulnCo5SzqAz2/Lr/U6MVyW5P9WTWG95hqCTiZLDU/eFtvzNW+TqAXWxmK+6Z7
9UVUpmZUUQsTsAHKfVEICraoRoqfQHXMoy/99Nf7d2VYr+dRaNak07EoUzu+Lrx7bYv8wInbM+0u
hbbEAjlmo5EY7jxNBxzkos0JaySyzbfZ1E4cJVc0RU6aJoL3f8mrV8mxmxoLvWuiP91X6yPCSITM
eifuCi/WT4UdeU9mYrhbEJPzR4lCr6bc5Vo+zr8/3T1Gxb9jojQUZ92scM69jC9EcZDTRs8/lUiq
zMqFxjfWT+UEQrw3+Y5pYP/XNCnBt8ru50+0rAFu7Oo1UzlJE+rH5nlU/nQ3o3rdylxLf7z/SA3z
+uUulyH1hWqs5XDKvp7V/ArvbpuIc6/FA0eg6Pcwt7sesbpJ1XkwCTxxjLEPomI4ZH6hBa3GCVUO
ePbe/yWvBo+p0ytD8813TR/wOsut8nGojHkYX/wp+dQn7b3yzA9eqnk1dGCdctym88ebNUwKC1fP
1IW05FAKth6nVur7Hp3Ld99ougxnjlYj8DD6+mXUG+sQ1dPCIUM5OItiHwp7vGjSwmnim814srqs
uVFiyHbFTIUC7kFEmQ0D0E0utezcO4m6pFHNKSVp473F/uSHcIlYAQZXGfdZ0Wi7958dEZHXr5Gd
K4EE/jJAKf9eTz0INTnXhVp7a4TGY95ohySF/jd3yGG1CVsAGORb35SrVHdWmqD0rsEPr9PwJema
E/2TCyAzqNZlt50c42J0PVxL405guSJmWBrmN9UgyMmleVOVTYIQMmY/jNGj/RzHoEREtmsq98vM
sj2m6mwX5KA7/W0yhw/T9KmJUU5RBTSH7jmO1Q/bnTZOz9fmVdshQ+oNzruz5MMkisfSq24aPdxY
UiyYhsYZ7tIuKYMFYU79UiwsKYSYtXEvpnQLlvreUNGpx+QJ+pCs571RRuuEe88c8JiQtp1M3Kem
wDrB7zFGKCM//THZGVU8wSPn1J/FuykJf3Q6mnUIcaK19q4H6iBusWD6aIlQJc4c97wSo5H205nv
+zCipB0fVGjDhAQf1oXYKz6Z8MoxaNHdNT4Ppv2ip8myYV8lngHCStz3yJzDRFswR6FB3pFSJzzA
i+UrF6SUuU6xEXiDQ2HtHGcRaGLXbDZNTJj39MkY4JBpKW4tlNxOmHwuvWjnJNOWh4poyNnUPOSs
R5OmY+4N5YM/t8euMADYIDSyxb7WJHrHz2KuP0kz34eVuY7ZmLU8Mh1Q7sgdGrakB+Q/llgZJnUZ
LAvTI5Izd/5q4wpYtanxuW1/Sa08cFDZtXm5FdZP2VvDguEiKBTX8fS5DDHIN9hlCm1Vxs2TghA7
O27gpfipeCkJnyFyvbVmZBvMfVQmVOBDe1z5oXNK7OIQxTM8svBrF2PiT7OejC+sxabahla81xXm
LtLnHhD03BedPEZFeI5yYz0D7CuLCw9+3YVNYFZffbxYc6s/m1VOs61yf5PKg9m0/FLLhUgkVras
2HkI8xbn750xUxeJHPtnPDpbvUwfKYdGK0fS9q2MIzbY7bQohD3qs43aaRjdRDNeWq9/mjltW+Nw
GEIBKEE8x7lzi9rozvfmB61dghf6jedOONS6Z6Hsy1CHOCfUi00dV9dbeCDksTkuHmR2sLgSmxaf
CM4Sw2+PXlI/GqG7Hk36NwoBCJcdFJ0/eauzC07bhU0hTxWbaE2Vt1Xa/Lbln38j9Ro8B+Yed+9W
5NrBz0y8NDwJHav3Spnu105F4CdLn4mQSofLEq5pFt6k+DZzndswzsvFePeF6RThf7rPhpuZ4Bts
MGDUR7Fy62lrm/pPG36QMnGLTiyNC7tsbI0gD220onqx9Za20AwAw7iMXrTvrfoye+VTaLg3qRbf
SmNCIItBU4+BcU58FZGxRhe1xruA75o/oyHFr3HuERQCyW6epAedhodBCMml4l/0DDiazNidStZt
3a86im4OTvywNf4gF3ioQSTh/bgHT7o3qHiRfwoEihwI655BGB8Tt9nUubMvbZwcMchyNd6aXSzW
Vmy+LKNet7S9a7AGdlgju69ikZU75yFNdqKynJ1NPRFAx/iownRfag44PudT24NMrOvnjlM3Xd0C
mbIHT0JJPdCV+cVBWZvKaVPFITE8yLT9ZW7TqP92tNDGWiI5lw3uX4GQe8w6dK6Os8viDh+5L75X
pQFWgba2Yx07QP0j5rPCJGqhi9azAwZec2+iHCWSk6NHG8f01vEVfPZx7bRJF2S5DoIolfqqD427
sJ3XosTp1Zji2wxPQMfLA5CWap7dsMOxffnT8Zs6iESF0nmqX2IXkeIyTxVNuhdVusmj+sRGA2YG
vjxPP7BTAQxXyEMr1aFp0XdaRclGv5A3heoPMysolcJkZoKtv+VlzPjOtF9R5n+jP/HSjNV3ODR3
qtOfa+lcWhPxsV9R/hcaxAjNxsA+2DS843l6ijDyrXox9csrZzs6iOzk67O29gEyHkd3GNAtlUV1
6oVwdphoGXGjUzT4WEIHpg6DtxW29aSnlgj0qkyZLfn0mXRauSXaows0KnCN7T1GFYC+WPPml9RQ
KOgn3/KyFS1/ncpU6xW/q6rOTyR1JE92Asu0E7iH9EZGqFldSbyxLkAU8GEorDh9+sy61m3aQUiY
2KF3yqjO3nCJPjAtoW6EgqHkgkBQVM71MdoZrV5/svM6PbuaNgcziL7jQCH32cma4WdFfqqxSkSW
HTlzhKiQi5Gzdon9DiAfJOEKE0wu5u4beqVxr9nWuLX6bjrFIaQbUF5gVccRyk4bZ09zb5KYOUVj
DF2teh4U1vWssSkrJ9pvfXRNKlSGZhA8qjuL1daZHsZY905TYvlAOXV3n/YRtvRe2IhZu1qe4pFJ
c5BV/RmNs3yoNmkd6ru0R8Xtqbn4Qf0mwdNn7Hw+xiHB6jVmJ3w0tzBJaVrV0yPbVxCnVUKwpD9s
p0bejqZ/N5TpmiF2lLV56g34MeSDBpNp71rR3GZ+80tzByTZOlYZwzB/S6/71PgwOUuTiEjdiI/K
sb+j/2IZMuj8jN7vMqURw5qblSkY2/zgGOq+W1i7SNjX9ZIc6zlBWNrfKCQS4uw/ahGcEhRXWJaR
ICVFj+kT6BHQ/4OpMBq0+UMuK2+jucn31oKNFafdF3sExpIU6G+nYb50iwuMCI+HJImh9mTqK/IJ
uMvVpSLJZVVZAxY0mpOrzoeTXiFfa+NkN88kh2Cr/5T5zjFnrZz6YT0qcFDoBA9FPJ5oCwYKUgOx
WNFd2cs77nY/YPnWzOYumsNnw52dU6P5cM/nZG9ElQZSOnxSnYdNos1zRDu6FhjSY5+2FODLzVTK
rdZRHRoaXbvxIbi3o3FTJ+Y9lrJVxuTCmrAZIxu4LBvQZZ0fC3uNSWzT1mpTcPwu5AjiqXKpWtu7
tIXZIyG/TtquGartbE05MnaoRhOpCzn3kmHyD4mcQ8efdtWzNRcUjcZNFDFcEe9Ng//Zjy7Ix+NV
QmneaNxNbkMDWv7EuVAvCrQfVrGdbpubairY6Yid64fb5a9TLli2LsXUH/qohTL0RdbdWmX2hiiL
b6QFY+X0lh3avBAqO4JS3Yqueth/TUB8La+38kKEPM2+96pd1P8CTHeaRHKQydOyGWtYjbSu3DXt
uOt1uCBtdO5VBvYqWaFf448ayjul44FN8eJq3k6v2OsMnvo8u2KVmb8KGcOBh8zkkHKnKJHmnfod
Dv4OHfUvt4TGbfV3/L5lXz+YWiAkUPD2s8Y/UfjJ2oxAUrPMVYa9MOBh79z3dGyW3UjZ/dJppmU+
2nQAzIj12Wr6eDupw+h6TYmuOkrXv6fPvbW0T2wJgrKuNqawP5kT651R/bar8Y7O3t2yKUq0+RQO
QAHagzl87WyS23FtUhRIV4L5kdYTmWzu1uJfzUeg6GAcrAL7hks4AF1OVFtFeKrtGuyp87uEZe/O
TYCfaCXdAdcWLIK4+ZSO9tboaXM4yMSrhQg1b7OmfcIKefK85ns9qS9NVO4brDND9ZS3SDJwoe2w
W5Gz6518ZXESulm2+VJLv2c67SjsGS5wECBHimMCK7QNTCGE/2Gt5gZ4omtt/EHsR9k9il4sjtPQ
Lw7CGHajmB9NoS6ajwHOQunMQx9psXCMXARem6a5lzFbiwH3PVtHoVcBtg5Oi3616mfvcdSa0zyx
gnXRL1y12NJnk7AKbLlDl12cGgci03eCxWscYjYTODva9pB3ib8SssIcI83N4BU7d5iDRBOr3HFu
o7kF6QI9HiPosiWijLKbsm9G6OxcjU8TOrMMg9iztloIBIdIHA2DXlwwyTj9b7ufgZaFG83C1u2N
7Pva8j6PvngVAna+GcKFT7ox3i5Hv4hdVMLO1WKvskr5irCA7Nm19zNkbJai5ZTZRu1Fn9Sx1Kdt
jos6r9vjcgpNtH43klmGefjiV1CmmFolQ8JmHkZDHpTmgnNPbtsy3+e9+VQZ430M43o1zONlcrSf
Hxyf/z08Uxb4U61jJ4Y1QnjWVQ2kyQYRid5Sj8CqjHIObE/dgccJm3jlIgWVGFxKHMXvX/SqnLxc
1LJ023FIKzEov1xdNIwJC2yHXj2WWqIFVoU2A3JaNBS7bNYeHAD6TNvWB0WW61reclXByWgRyRDj
g06MR/FXJ6HVYsSubvjnVoWDIVV0z1O4t2ktOAfuudU4qOmYx5yDxOur5PTfanivfsBSovnrB6TV
rPdNnDSPqhYdfXcJ/j17HFr+z/vP96rM/OpCV7Ueq3DlqCvutEiPVbawAzl2Iq4s8mElu7Oe2puq
+kgPfd1G/H9XpYIOwcE0PIQr/95eocwyn0EXPWYogOCJiZVRcSaPCyYS/WaqjyU41Za/nFFt+/+4
4UVZiUlgKeNf3bALRqBA6qMe/4+yM9uNW8my6BcR4Dy85jwpNY8vhCRbZHAOMkgG+fW96HrpcjXq
ooF7YdiWrEwmGXHi7H3WTqO9E/XrCfCRavJLWV9qX101v/V08Q8f5/95lT2alMiVLjfUX+836kWS
FfW/fmiGDSHui49qMNbMsVWps3Vj8WFV3T+4SP+zjUfwprU0LhHEeIr+eqdVK2DwEFH+hPs+/Zoc
qzp60FqOuB59GJIS9tj/69KyPHiO7fDjAsIV6ckuV+F/3bQjOaJOx4A05RgBcCJUX8y1Zw9Kzxyx
0rpt8c8Uxc6VVAg9s5H/cJGX9/NvQubycRIkgl7CZA2eoX//8bYUGiaFMdwEU/oZgO1NTPUbaBju
4bG4qmL6p0Sx//hUAzKMcaR7DC6QDeX/dYH9xS5VyzF/Yj54n7PhDmq6G8xT3/X3rqn3pf0zhP+g
1v7nz3T5UFG3+Y9RrL/7v0ZSWYQHqfDRDOK12X6HNbztmg6Mx+i2ZiqbJuFo/ENg89/+cTbTf/+p
9r9f2rzxK1NxeHuUuH0U60GPHauG9vfigMMK4qukd5P+DGQBug1D7N2DJewnOep/+Ij/c+H464X8
9SCVAdnGeQyLMR9plCZU6ScHFo3tPnjwOFR1MiLcw/37f7+xl03mf91ZLFcWTWM/tJHhWLT+Vv5m
kcjMwxNOHaPpU0CFiU9DmCe/c9can/77z/rPp5bEVYbRXB4knqe/ZSQwQikJB5H5aCcO4BOSwlc6
ynyyMcIcFhpWrP/+85g5+6srztuzGQ3ACs5Mn4nJ7q891vQG5Y6e7zy2JEbNgXWNFNztYqS9k69K
cpA2knMi20Lz6vfFK5mHhziXp6gDZGt42S4nwWD5gybmFSYov4yhjnXA2TD+teCu0KnIW0z2ZkLn
ian/o9EEWJ+ti9H456isTxbj2wY4syoYT0UKLaxiTFjr9D1xotvlLyztwiE3Qet52zjTB47+18gT
P/Ts/7SvUj/dNZ21TmNwy1MoLmNcHhU4mGTmIBwsLW/Q59SOlfHl982T0CKDXKy3o1mJnd/ON24D
QLh2nkqcTSs1ZfdODtTeejfL74kgxGIcLmbWHIUwzVXgoeUFv2jM/YAvudRkWRIRfQ183EV8d6rh
FOrowYcMEjX5IW4ERHQuYkjQjEs8R9CubeeDRMub1FHbbDZPRfm5UNBiJ9g2+t1C7/WBDZMCAxIQ
zkGdrmmWHU3rhxQcGqzRwVIzoZ8C96P7WLMECGEBkW9fmN7dds1niRuht9yDGmD7h8GuybunwqnO
Cv70KinL23qUW8XrCObnJDee7TC5seDN5UW56yin4NHPeIoqvMTrPDsJuzY3EM5pr5vXRj3OebdG
StmoxEv2Bkc7Hrw2bW9aG9ZMZ8uLWfF58eqtnj5ta6w0dTivPgIysouqMD57LZPABod3P4WQTHKS
6p8SRh49C+YbrXiC2ue1U7jL4AbMrXw3RByRIsYv/lz9agIXlzZbVp4uaHZk8qBEROynVMyxGG4z
ASEDMFYoF6CZodYc0U7jMJ0Z5biZtTpHHPu70N7k2v/As39yrG9go+tyxO5hBdu0LXei7AEWcwQH
iO7a3XaUxrWZCjKsMxOTCJbK3D75nXpWun0Wsy6gh9K7zCof4k1og7vjNC15JEbP3FRRBJC139Pn
3QHtyKFMAkCCMndnTw/LVQoAN/ZV9LrE0fBiihocUpN8uyDPV3k3vClQJlXo7iDS2uswPk4tfQ4o
zD8GfbjNOBjiMMkmuAt62d0TZUH91AdhexOUzus4d5IoAC4t3e7tmEeHeq5O9pg/h87o3g1FKy9d
FkX4uaC9jJ78WqgKQO+q/MTIb3zyOm94TRUkoFYw7zyMsfkyJFEJAj82p/zRMWV7rucwfjAMN9yM
hNW9ukOD7zLr4UV0k7PtiULDaZehIqFqwNUzjbe8EAB/CnvY1sJxtunYTnclLsNm5RaG+UCstt4M
KQ5Uw0/oakncoDfmhPK9x+oBCC3j5kk3ng6GJ39Jmikzh5/umlnwVg0BmklbaWhKkHKe/ZGwViVM
rkHjzNHR9LQkjbh1LmFQ86ETiWfi//ECYlmiOXxufRttRjRdfp5yAmv9xj1IWk/wIOJHJ+lWczPA
caM6bU1g4WWLQuZhrYEHCcSjt9pTG2WPzBKdkjS5Skk+VhNk34Hd1Aem7H9hHX11jXJfNfnJJtZN
5vbW6OlWJbZCwfHwjy/ted0GD72Vv9dRdJ0JFl8LZb+G2q8uPPTcgCZoCaaRNkFtw9cuFion8XA7
Ys4PXnytEgepw1yNY7Hu+icfJFU7TDsPrIXhERC8PKAF1ZH1kGn/M7CKNd9f4Wrjl8JzMfdqkBYQ
1BGw+MuiL+9AElzc9pSMD5URvcIBe2vm7BY5BzXpd947e/7SdKtblRNQYhMylRgrl4vOmamiMSpx
LbnJSzt4KwPWxsKq90S/k/rdaU+WEdwaGRGMOOsa92TqP8kQ6dR/97X+bdeOANzjeyTGGHeyGABX
Y2BCsks5qieELC+U6zR8Zlyj9vQvwpjfPV9xdz8VheTh2CWcV/tKfw9ZA4XBXrg61kY1t8tbxGLA
uMFDiRnDCZpvTIVrCrlaqztDfucyuON9cTV68zSSAQFi1owforLaLz97ttq9nehogz9QLO80bhf3
bbeuAfZJ96GtxMkbY0pgrwQKPqUwsEvJsb868aqoYMTUPCdhdwhQP6vOznYdng1scqeysYdTkwQs
8yfL+p66jtgZJRc+I3UWIOah2ECB2znFfPC45/iWEG7kii/3cpRIfl2ksOVfolJrTzNhUZhy34Oy
OPLb1KrEA18TB2a+Tgi8qmmx+UNElwnIaF0E/CHBF2BS6Kmd6M4f+KYqL2Bv+hh/1Z5/ynbbRxpa
uSF7POKnofX2/GKrcTda/cqaHpavJd99eS140F/4y0Q2R37Xd+WH7dDlgJPk6TMXuK/SpyxMN8tP
RitfV7DVYaas+eJmdpdXmgrzll+SMbE3vBZTZ+9y/Mopv/nF6eJ9UdFAnSj5exPqsI3Ypa0XIyOY
sk62RtfCWgvfQlpDbRPBiXN20jG2gSeXn0HYxoVfjKH9wsh+dOfMvGtaK5XQmpr4DlR0iP7HISps
9qUSZ+HNGOS1fW7i4SUprU+vd0FIe+WlrxlaEXRlY0jWFkWU1QN80bMN8rMBQjYmn4WMFIy22dnY
Pd6uwshPZuYJsCGLQZ7c9JWI1Tf9zgxaaLc2SHH08/l9YCdeJRErqOXRLgznR0wc8Y0vPQik0zR3
e13KWykSbBpD1zNSxwkRNltR8jQH2t7OHLxWkn18HSTpqXdhA0bFxHWQHgWbUeT7wW59B3U1N86I
adXJNaZhIptEVHJdhK62+bRUvZFePQnYNwheYnIBZJSMbg46vmaR2T5oYbhPPtSadYSbbiX4s3XW
d/cihIObucXV9bqvUojPCl12bdugz7TKP0t7eseIFqzGhlCfsYyJcUvs56JaUF16vMWYU32IKH8N
J0PvGahpVrUOwdwmY7BucrsGv8kQjj+YxMY6NFeJ4OyPUyCsfRU5qBcDq7rlVfEuFxPW3RLQHjss
WOw81Y9W6jHVU7bMGiX5OD/JVr+Hwn1izgyEWG8Z54iaiRAbzSLvpvIDj8kvw62+Rkt8UW7EH2HU
KIKsHaectqCsiHGPWoMAAPzrkMjIOdk4f3hPhfGaB4yxVP5sbIq6NVF/h/at7qL3rivCtz4G0eSb
CRWlj7QLzkbdhKSemjTDj7WH0rcuwJ7dxdpWZ6a5s5Pbpi9YWGg4Gs1zKUp7AxHMvoxdRNa0uYg1
Jl4dN5uD93ZMgvNQQQnaN3nq3GZhM5450YMht0zGLxLTOU6O0b9YZnNBsRnfmLGIPqXXkwTlZ55/
DNGXDoXhpNvAhr5kI210dswy4XhwJ0EQ84WDB1R2nSUJnGEbYuLaStmX3d7qiE1twbe7AW2Clev1
KfhfIH9rHXh0lxOLFkEqK2YG1CB21VDmdEl7C2uySgQNm8IO0jtWZlLEajvWH8Q9aiAo7NL7ChLC
zu20vkmSwmf0w7baSzYTuugVM+pxPqQvUZbBNzMEKqDCIJ4EbfPahO1wM8jZ2zD2JX/3ZTZrOmBA
oii1ejKg6BMHpPEUVHw5TPPqRjhZ/1oz1emv7agV32k2FQdjkNkZmPrnOKY/lgx/1TY6NvKVfI3n
MlQr0XEH2HSlf4mio2B0fBmz9Xgx8C8DeFU6Q1oYY70vyi744vXAQhg8gNH54va1wRxJCF4rtwSz
M1e5CYZ/DpBLyjTk7KTMe+KPKwT4TPXAHgMyOtOAfSjz1rMl2JsYPyUrWSADcrJ0bZTjRkHcTxDJ
ZKCQ7iIihgZWqThS2BcVeZDIz+dwka+saRcuRkZbgp4aSoCKUdiahBEYjKe0kGAw96AH4tbY1+aw
b5doLGkazDG5a5xM+1GRqOlRHNnlavKmJVwN1aoFDVMPB4yia8fpSObrScOozyCRzkPdrst23qU5
0WKwV8GT9ddUOenvCNxuA4/aQYTow5xdn6wyD1yu5cNtLTx0bxtoaVn1q2YZDcur8gzz6L6IrYgv
sj78OvuKnWXAxx83hDF/+cmIC2i4jjI6qLpYCJX7IKyeq6anixNcmRvErGFARTbq6xymXxJwFGlR
2aOOmMRqVfTVEXiVVeUHlI49/75AYnVnILlDw2JjNLZmusa9pKH1BrgBxZrCFYEZr8A28xiMnOen
pvZADcfHhN9DKFjDQVsPzvxSBcXWwQW1ICiLwrgfx/rgFuGxQhsNyVdOpMcEMwJ4WzcmyVcB6K6Y
NZRQhLVdjGgGAXrF0H01rROuLDVtlISg5yKwLe+Tan4vuvybgJ8LQ25HUsCLtaMnsQ+cbrjwcSBY
eiFU9jG6+k4aA0xVx+XFRXBO+1RjciVWIT4EfTO91eHw40fEMhu5W3+W7JmroDUnsHjOrgFGv8Lr
Tr7CyE0A1t8Gimn+wftR2CQ142zMf3VIWblZ3JYJ4E/fWUPdHNC1Agf+mp2izlZgs53Rcx+NSbx6
/vAwYwlZJY6qmcVChf/iTY9bkjP39Vw+DRb090JflukcohWOJYDFlMmatdkZz0nJaXGQA2CieMAe
FUTevHJyGHLZ70lFr4YZdwOor2bwtsYAgFeZ8x4HBWZ212aItkQFaoerHHl8MmKxilBb39lUpcxQ
57Azul+LUu+w+0F1O5gQhFtDn+IiuRo9aFuQO25oP5vzuK8xJDlze28GwZOIcFuk8mnolvQJ9tou
+CFr+cbDT7TEPTdRM63m9o857Nbx5zvXkxR0ySGHRowZ45KnNYUiKL0C1a9prpVZPgun/TV7Cnmp
mbH5TZc8Ho/pXB7dOji1jOBGKfSw2USKRdjaShWi7g6QoSMg7vUmTkMSqsUHFl69mXjUCFe3zDWN
YLh3ksVNT82+CZ1PJ1HpRiBg3M5zGe8K2aZHOwPmVM2ofjKTO0gowO+BhzKPjeUnBua7nkesKRYR
FH1S/vQkM+3jmam3ya7sLZPXORAGCNqqStTWSUPjmJX5Ls/yxQ42HnBp3LqlO910cZSxNJg7R3rx
phgFlDybszuzqduSV5Qv7kxPMOk25e6ua/s3tNInGHw90pXuTklDlFhTubumtYm1HB/iEhKzP6ri
NBrECujmVRSuBXe0t59TCcs/m2NrO9YovjZJQqD12wt2UroObdUcfLNodrjCsToRREIUOwfbhrWW
AX/XI6ox3dHL3AUwipXNtjNjPSRPBL26WPUtRpRecgiTSuJjgF9UYtHJHAMZsZmsLeOoHA+tQ+rb
9zR/CYHV+SVZjBGJJY+EXGxwEoMFRhuWfbZBKbs6qb9n92JUUk6KbMOg3pkBQ3m+STirnpXctt5w
11nDKauW4zK2lUVKXMdYpoZJfovWfI+YSUrVsnuG7kUE+rGvi2Mr4m5Vpt0lKIW7YgFZh6gaFVyd
Qvgnt/GvIp1++UX9FkDCzp3xPJPX3HTpW9329H5s8gGXZ2aEDL6ee+/RVd5Od8WLETfnUNkhyc/h
t42gQeOAq9dV2TUanO2g4tu6Kl9VljyPafPTZ2X8HFfSIhqYBXDqWaRZBYGsSgN2PYlxJPNx1HNW
FqS7gFD3EfCVJBKT0e2PCZE6t1ySsENacWo8ybylWMmcfWQBOqQ/fOOSx0DReYl8IdcgR8uRWbeB
ujLP8Rb0V9HGX22XXhjseJtapNxljnBIYIrx+oMgIYQuIy0A7qfqzpQANzJd+ufglRsLAJEt7o25
ZqS8eVqueShIYgnIUcR55wW02wfvpR4iTLQgCOPqCCRsW/IwT6nB7on3SGSPcyn3eLO/5grSH13B
DdI3/wh4SBN6uOv9HvnpyzckDKtic3uUwnmZ/fgwBwPdSb0re3IlJxC9/MM9r9xmfLGcuPKUckzf
3+pk/LBHzelVXXLzRfv+oU1f88bCi8EoK4d8k4jLEVEdBzSuvVRcZH2TMH6hE1qK5PoycWvfWIM6
pxYoFzfFAzY5wamP3KfeqR70ZBxpU18bLLciMCFCtefQtJ5EMV+7hOJjuQXlUgGxv2IWvmrfhS/v
HYuJIimGWDR3u+WzLcnRCFm1wgnXgjdn2E7L6tVq+63NGhpjJS2JhBBpfZvUzh0ow0NvmKAsFa5K
817pYDs5tPuWT2L5VHh9h2gKz1kivnqhH6uuI/46sPcD9zv5vG/a/eoUwBw9Z/V2nGFcTqM4+BNe
Itv4cHvjNNdthaqPG8CW6ymx7mdjZGKzBHFI8gqNBUVjhMCBoA/2ZZiTqmRjHuDsUs2U1RrcOUpA
AN0XJ2Avi12r8zvBZ9ZX9mNmy29oc7jXjPbTbKkuLSPf+lVzdZKmWPc6vMNMhXuxvpHJv+4tcN/E
XFrj1gBQHDfxNg7mI461fOODXPAqTFhR0h4SB7O+S62HPoz7osBLEZYkLFg1h1JrIvkdUE7Kd/VL
+AzlPt4o9Cgmf8FUOwNf09unYLBuemHeGwYt3MGLQ7wuzbktg2+hKoOxRriw0X2rmSCJ9LT3veyi
yvFgD/l2UjlBcBWMWnNN8f5U40vOYqwWefjVg6tpRsJ57YR7aapwZGIoijnhxuvSqTapBYWax6oS
ci/t/J4AcopNmtH6h2zJ+yQCetPatOOsb8cgeoe0SZ+83Ti7Z9qLEEmSl0O591m1R4Y6YKNfYq5V
EBasKUpv4TuvPUn+tDE9K8u7erP13iKPdUZ9nhZi7fJaZpORBuJmHZqAcajfG+Pe4/YUQLWAQgTp
Gi1h7MW5KNlBByC3e7TS8rjgHjd0Vr2TtJCK4VZ329bGGY5F+Z079A1b17zmEWxduZm5iQgKvAe6
vM5VRBsq7ngfvvkUEetAP7p5crnxywmKOdvjSKdlcc3EJFPEeO8lGVrSoFFJ5nDTjoeW+rmsJrGa
Bn9jMELpzvGPZzhrCbpjVB9yqa9jUM2zv81KPg7RXjmRrSa7vFhZfhZheCqS7mrBPe6N8tYqoks6
6D0tsy8RWfTTOVkW5meOELOCiHuZtb50BWPUED8ansCxIWc9dfddz70ExBTTI9mNAX3mnZ//SiN8
9GbtsxvkJ4+BSKxYecWNQSpAH0AtL6tjjh97aUPZMngvs+Us4RVfc0rKmDcckrakADG2sS5vZ9p1
K1kAd6gRl/LfRjI8xn3+4fAaI78+xoLlJQmPZZGfMAw8Rv54ji2eGm/S3YZtc11rkFEuT9zyisHI
brws2rjCu6sFoURDtzPIzChxpVVOf4WZfFac030Mly1OvtFLDzSQ1l1FYnIa0pCIxBjuApfZ+0AT
4AH/GqT8UFFgZlTHlk62wo6WFffgKAqhJLml0U9oQQ+vqx70ejI99CLzxWK/qV2yFioEjh47Y2d6
Ozo/L8uNyDwxK0+MUDbe5HF2bMb4pifhxcrED4a+pyKejr12Nz2d9ZXf1puu8R88KfeRb+3qRh5K
s7w0CcxRsi4qmptubu17ez5a7ryJiuBENiCO4tK5ETla00zcwBTNj3n1UiPHpIpmpIll1fSaF5ei
C4eWgW+7PNUYyAdZPiQRTN/Ue29inIS5JBW2ENQbPpZaVN8uv6nbIuRiG78cP9uEg30IR+fGme+n
Tj1muX+KVLRj4Oinz+c3b4rPLN82wynmDkr3mSLzomkTLLdZlRuf9Wh9L29EeC7TSON3SRk2d+2F
HPuVmb6KUCMqsw4ESHVZd9RZddCGPHHG2WRWc0/tQe+jbrappE2QWemOTu2hJCqJwgCTWY9DbHif
vXbPHkngCh37lMXMk8ZuHtQLwxpMLjD9krB8+039YXVcS5n3x7ytfppW/7SSvpDxHgiU/kI6Vz00
u9QnhbhN7hhMW2NQ3aUOG02SP5k9Jwa36W7DznjUY3VgszmYU4WNLSCSszXHreurjyWIelIWIzom
iybnzt8DNvEloqMJlyNtgAEo5LXo0XkmPtdAHUX2j9VZsVQta0iMqts3Ix06I9vKLNkzD4PlDqhI
GZUvXTOy2TM0FI98gFy8x15m5M/AEO9kTad6pNEq7tBkMYZG7gvQHbZk+9R7iifNexrZVC1TfLdg
s1bQN6Bpq/h1XrgKfpOErDTWHztdO4QntRxeFJHSy2rv6/wzaa3jOENrDhOaScrNyYdYiu6sfpSJ
IygFrdeIJ5jdAyCtKSGwS3vt9M2pLhImTWbzRfnueg7EfTLktEpDuPNRTyAh772c3HuIRcwEcbIB
v+FezDQnPy/YLuvUspoGI+FeMg/x9rCfuyqDK5sSJdfqdq0dsg/HmRTKOqvzAzT8hPwflDS7c48A
X51V0dKeNgbauxmfsFcwihGInrOmUsaOC09xgyVuq5fYWFTRYY1t6YSN6zk1a9LPl4oip0qyQb5t
VB6JjVBSbryue1tWvSTFvd6RZzQMlMFNSjygy/0yMsXoMp2/MuhhUGowX1PGjAhgu6d97ClqQx8W
blK13toF1ItNu6+pnYpL0ObnsgajEg3v5DoS+VkzetRL57BYQxpJS9ZomEJNf3vkTGB2D62t3RZU
cAyCs1V9dFVFOVvIc2ez1k+Odo61YLv3GufeIFDHJIcABml7TKv41kg0WpYtzoHPImlJQduGeIsw
5H/lv9hO1ZykN240ELWwWGyREcf7bO011XnQxHCWrdOydWMHMAyj2Kiyeh+hILaNvI9KJklGggdW
Zjj6VN/FVkTzQ+7VyF7lT1l7j3kIKRFfMQTw7lvYKLEc4Y9umgNKDW/SxmC5r17yKb5CurrSij37
I54Gd67YYzlWzozZOGV9t2wIBL2MW0tWXHTbnUvOTKXVP5HHIp9k4OCcxik9NSebLacrvRO4q409
FpvIcI/2oF81c7c7QcWH02pMGb3yu/jJrat3p5ke2JuhE1pUmUxzUAwUc3RjZCZUZW/UfELiKWq1
xyCYuItreXRFd4KYhmlnKvZhjoo3EJuQ5vBuAAloHsXMhUxHYCxAwYPr9nsadMwLIc9W7rvKxi0O
k0PGkVrZhKzUWNex78dnhqpuBrv/zk0Q1o35ZmXlG7OnN3FDa47Jz2FjBZrAyFTYKyLfn1wm4fc6
Nz1Ogn5NnBDGxzUNcIIP6SN/OabyHvqBKQ53GRkxtXov/IqRh3ncIAh8Sl9wn/cHmaSE4sxNf0rz
+VSVEo2j7esd/v4Xw45ZLpcmPOryven/uVtwIrAstQQMmFfGEYE9VOW2iJl06QssTUUc8+RZeXYw
nIG8kSKFwS6Dii4BZuUeaar26/C1WfDU5lyI29B3MXM3YcZbcjCD0RyPj8tB9AZtubg2g1WdUrfH
UW3Tm6ed6iAuXNyqYfOINcuq3d3pmCFHx0I3inEud9th7koyOXG41ziwZrFvC6U3M6LQW5R4ADXs
vLznxOXvmBR097oPUbh8PYe/lZgHf+UHdfZciZS62XJ4Qhcn3UZ4fgYB02reufI16eT+dKKziR7W
MtMEeJfj9tnGM7R1orx4kHQQGW9K5OMcoEqkUWQeVNi1770pOtLgaOvEbRs/+47R7rPE4FQRl/qg
zQhgZjqa+yIv9D0UT+eDxg6tymjgiQcpsxFp30GZjb+GBLtKa2B/yiZ1HLQBqb9sawZTQ9onkSYn
bCZs8SnjZqiQtOhNs1IFcKdmu0Agli4HQ1vMt9RI47kLRHkOB+cubEp3Y9rB/FDbXXOprOyX43EV
qlQU90E0m9vOpYk+UfjS5xxe2tGgAV34GzowP9DXcxZ5shIxjQXHGaYmaV1m9hQ3icEDFC3HWOhk
LHe9owi7E+MusdyCmQZ7+lVnyj84TbEEe7ieCLeCZ/Ce4JDplJkkoT2Ck1DqSoPWiXcVs0fr0bAo
qzP6UT0b7MbH181+XP+gR5Q3NRkpjyHSLeOHBNLgm+0eujkNfoqiVYyuBt3XOPepywzh3OzcYCbw
o2RHxtfQjT3DZSZuSHvtR7YqtkxMledJ46cfwlScfbMlyyPW+pcHu9Yivjc10k0eJc5R+joadm40
vfaOk6FZh7M6zzaBSDnw1f3stDm0EW7ShGIMDNkwBG+TU/mE6dj9jXZGunTLAE1IYCK6RJBUz5pg
rqPnjpKEybg37hXxKSuCXACWBMofjl4FdmnFfU0eRYAJDKFCPZfQW7cuOs+Dl6BdZpEVAyBewgPD
vHssWFz9ddbO+iRwUd2XBOYSc9V4ePG9QKwzOXiPVansrzlsKmZ3kn7T8c4enZhICNqCRdwWZzl6
03noh3cy28kupY7u1wa0NSrSqZb5o6CH2/DQ4uAJljlBmpJEWVuuIi1LG/ZXPVvdV55hll0RyI1h
ITCr59wbfltB6u6Qizzqkdzf9Cpi6CEVCmdsCzfmbdbt9+w2CCZQOneMnPlM/dGmN40RMbWcCdSE
ZFXWlCSDRUVREr69HwkCOOQEut8SUIz5bkj0s2UjfEDvzfVZMgozrwqz9A+KMLF6zaUM7moTBXjo
WUYbpcSG5mZKbCQ96p0FGfQ+y3PX2Ih4dqBvB44W4o4bzTh0kwuVzm2bhzid3ek80pSINk1J9s82
d+L6xxgr4jQDnwYGRYZFPZj0zK5V5M12YnDeEswvJBDWvA4QUWgicEG3IMcMF1J7nh09WhTbzKn1
twlycMVk/Is34PncKi3aDvHI4HgRJiG2Cx0Bw/P6ARJ1iuelVB2jcXY7H3tplLtaMuOZmqT1ANIk
c0QrYhubvPyqGEXy97YpnG1gtZrmY5dv6yBujojflGZLrk0k4+C+6/CRTt3ofAF7i8ixNbLEX+WW
Qudmg+jc/eSXISGjDB6vxrqKmVKaBsyh9ZMBhfIlcez+tSSq9ez3pbx3JQfY0vXLFwPlF0NCGqeP
ph13T9L1h+1k0UIcYxsTRsZ2+cBpGq+/W0FlS8L8naeT43wJVCTy5ELS4cAxqshYITN+Vsy3sgha
OGJz96FLiFbTIUkqRhcR8Nw4Xx3T7vddpaVJM6TvKDIMilmQi+W3JrEW7YSghr1usmJf09xdy2y6
CJ9x96JRPooRU+cFYSqM62RkmrEBYzd4z6PoB8QHAmjOVB+xMfVNns/uhQmRbzNUZHT4GTGPbnZP
l/936YqEZIg+Xbea453BUsyc9BwfWNzjW/wOi92DMGujMfOzaczRmYkkLDOphhCIsQG9kw5nYDN/
L8K23Ig2xYQVd9GHiz74kKqFUIe3dcNWEJNYA/aoCq12FRiVeUaVp63OQoWTkQq7ducBt1CIoqsm
LHUjsudooFcmQmXbavQ8vAQG03e1UYXHbDmBOgy7YOq0CBpzMTmC8Z22enY7gtl5p1kjf/oiftbc
RWGT7ixlP2qB1c03toaNRwunl5flNz4tmNa1EEe7M1inFxKaJ1Lvy3sE3Qaloj1whwbnDPLxyjJT
6NP5ho7RK52wjQRfSC0kvnSf3VoxhllPH6dhfsRXtegZ4TUwtaSqMVFm/eySl/SmwC1ewIk8BMxe
eap/Qfl/ygjeoevKAbzyz6bK3nwO0EgwxDlV1R2h6tvlD5jcvdam/Z2OziWtwq03eOdgxMhXLmN2
NPXSYj6rrLg6rfMyhjxCUr31Sh94KtHI3eMwIHm6VU2JK5+C1u/ppNnq5FRz9wdKjym/+fMS+h4z
AHlJJ2U0uxahW44FAX6AiTuBKXXyYTekA6IjrlCr+Jf9XHbOrS6NS+k/U1d8qZodOAq8H6PvKHlF
mW1zHvXRwjnheo9JBWhjkplNJSGqLe4h5DnUssWLk6j6wZ+8bxyfK80QqTNF0DTEwaOYKLE60a29
46b5yGKakLY9Lp6bdWbQlFMThC/zZQZfpIz5noHpZ/i19wKeds8ZxxLDZ++2v3phvCbd/3B2XkuO
41gafiJG0IDuVl7ppPRZdcOo6uyi955Pvx9qLibFVEgxu7EbvdNd0xBA4ODgnN8M0zZxMZWe0mVf
lTckOLgCt+onQWYXDulTWii7MprAGNrg9yH0S1R7YIYbBZ5ZTysuHIZbOYzaIlggw19Bt2hASm0t
f1A8URVu/Q+ynH+nIH/kVhW7drB/yj/lTOqqNXDo7pQMaJcRPKKJQFuWekWcdWsEUZZdpjwim7F2
a0qvqfsQm9kmmihMld5GJN2LIgbw1zgQpwVNkLa84frAStsPXpuyuRvc6gGHIF6atfeOd9lNBm3R
UXgpOEQPyvu5j8tTXb1j4HaPftIWZ6jbznF/Di0vP8f+XVN3XIiKVMRBt9Ev8hvdGW+KbHiT1byw
50lW8L4qxxqfsErdEBCWdZ2vlZwXHh0HYXqIkPbGIw4kt1rVvLsmrMeAhDEWgJwNTAK1ZNpPcXOo
qrHBSTLQt3Y1HCdZ+9AN9aBFzVofyh+Vm74DIBR5wFO4KN5wZyxoNMQfdajuYit/MFuf460dfCO7
KeVvQvETWY7bBpBv6VobN6bJL6HcNe4OskyfW5uuRXAmxTHTzr13VdWeQQB8uFqrLAffoMQGu2xR
eFayoW7g3jcCvEaHlVofY0PeZc67D0MTkbjmzR6Rd3BRq175QjkgulMuJmX6HRg4yepDteshETZN
t0/wwDMghEymc+jrjhCdRN0eKO/PoO3Ragj0u0i3wHpaCebVnHSzsv/4BQl1k3ofujFiB2nlSIHa
q9LLeZ+qhb5AlfUTC3qx04J+R7N3l4femw+uDp+akfYmgfxedEG6HUSR7GLRZNAqrUPeWA+56d4B
/HN7TA/LSm8lItEJlNusDIk8xVall2F570lqrCZK7j4BSjOdDX9ybYIrdIGKZlm1wg0W2BAaBfJw
2DUmfmiuIP5MtHTgH4NxFDBZe4KudBHNW3mR67QBwj33+RqQ+HaIkMyInyFYclymzagCmw2MG7m9
FZq5IUbMQ1byOJa8sGY9xvWqruhc2+Y60n6gqLeKcm3tQPaOhXE7EZ4hukqFC2mnGqU93OaJlyI6
DqAzHfCpyCMv0Rt8phzrJgEX1lMOBgXoO0jFNyqLI19MccylXAm99O/rGvdr1XhxaXqAT433jRnc
aop7l3UQdIFT9uZhiP33Ciqv6SYrEkp8WdwtqjJPAz5C/NSEBxuF+uHdjLyNgu/nYB5y3TjYvfm7
ZTKiyWmr6IhWee+9A1hdDUnscYtuqLv7FOmhxixM+rRNX+8zF5cIuLw2Wt0smpxaWpfcUG8+CYY0
E4YDJMHECBCu1K7Yms3b4HxUIeR/rd01qbORPF9vxMs+zn97idfzyCo3I+UtAxyy/BcyqxjsvtNW
dOgASI1BdlR140bDAHSVO8FN4KR7XmtrF7mt1lae4d+uqHPdInsrFcT3Q5A9m3qENfGBuwQ3bkzf
glUtfvDbmvxe/njRKUgYVWuEyRdy7cZw2nfFQZcGfUF+W3Ya6sngwCUgq1J+SEtgTE42pXB/GrX+
2qTFr7E2H0Bu8rDly7ExWFZGkjtMwqW5Soyp1EgUCmXjAEzfJSHbA65FvjBUD6ZH8DTR55asY8r/
CXI5/Q819/7Yqrqp6WYmVA+XckmSFPX9bsAl1Ul1OPfDc6lMPzBgeTTGdNvzlAfJQBm4ag8RcBY8
HKDiIri1rDvlfuwBG1ivSmut8mhEv9a5q5RijeFav5tadRdwQyV6tLVBCiCY4O21yXrCtoYvhGmX
xGT/xRVzTLD43Sm0iB1ckksXcKuBL0CJMbtkWLlx/WNkd5aQedowXjede+/VZB6sOIpw+doYs42s
CXR/7ecnrAWq/Jfq4j5O13ufcniGwdmoVJC4kh956z61pqXRFg+pqRXGrS5LV5yhLux2Q+c+RqoD
w2tagRGHFI7mDf9NM6AeF6w0+lBl9pbyPNGM6QYN/ZuMhgx2DGvFijdeibeiePRcyPNmUd4lOCvJ
xV7bMKqHTkUvy3PCvVNyNctT7ENf6YNgE7XKhsfdlg2Etxq39WDfSj5UXQV3mEesSAZveZk8dGQv
ba3DAXA2jWHsEqx6e/49mKku5djyd8m/N/jazxz2PsVsGswGiE2scbNo77G+RhAv83GiGhmt+Num
lJ2X7xNbXcll11lMN/Rpu8DxH4onX7WPVlZOaxX+xkJ+g1jEh4R4BwDiPtKjfcuGCpmAoiZPvkNj
KiaSR/ybWNYUkPdUaJumR9XEmD6kI7RNQtfzqabgs4imv+bQcqVdJbnRxBNV6XoRT/0BVBnkKBq4
oHsJdyPV+vDJMkps27yNxS/VdIFXc7AGM4dcUvwvVofbDBBCHJtvNgvM640GNCl8gOyJG+4lBUFm
XnJs+e+16VapeP4h7lHTSKyWAqQV6dpdCishTcHB6dQBKHiQ7sbpp4EhfRIOgLunHak8wkwguII/
aN1IuQovyW5i7Ilk0NMdHI2HjdIHv+I+2ENTARjxUdrOWv5hSbpv+FM+Xq/g+8lA/UNCSLIyX8qQ
hciV93xeHvRrj5Ol8ShrgmatxuHR1RB69gDxQeyCDAQGQxB7w4UJlttP8JOxqb89lAmgfp3Yntpp
vCiqFPA5n0T0ASo1wS1PxRs7blKkywjbmPspHhk/xHrEuouXIkTvociV22rS31FAWtsEdrUZd4AS
KRXiU5CFHcsHk5rJcMyTO0AaWAHgObGYSqA5U9tD/UDqpZ2C19hIjl0ITlehVtOb2lFhCv0Y/0Fn
ZxtF/k3S+COvpXjcR4hH5BQu1hHVkuWYGnf5YD7TCNr58BD1McoeWjN/LVEdWlRD/wNVdq8gDjqP
JQC0FAF0q6gey84DVEkX0WeJbWaHrhGSF53YR61K074QWyOR/uyt/2hMsMuqcG3ADYuqbkvGiAQR
DbUuSz88uxSLQOmf4i57NHv/wWT1qYzFCIRl9btr4xhbkHa5er/2oO0sVTOkoUYut+vy+m1yp48U
KkiLrTdZgX7f9fmPEt2XgodhoU/voY+lZunQvLHqfPxhRvVzYYNUhB1K1bGpbju7QLtX2TaD/iqN
ygwP6zy2MJ4dn4HjoysSQmejUXJIzf5WJ0sBHfXp+vHOEuWHCMUDef6xanhUlwGUjth/9ad4FSnG
wc2aPT5hWxLOtUAeDCX8nZXFNJgGyNOOVz7I3MX3watWdIFBYPOMsut6Q6WuOlTwNei9f3Zj8uZl
yX2jhweETjea5b8kSrvvQ6A3qYeOm6Lo91LdS8rbiIIboidqO227KVqt3GBZQblQcASQWdfuVA4T
LZ29LCIq/OvSsT1GYzvum6bP4NIlxaqx+q0U3etjonWEDhuSSiadbeo8i1ipy0WUYKXc90BwELr6
MDOuckEZsoH92AND6iyQ15n/gu7es571gHVjJA9brcm2vIfK5ZRqqF4J5y4sqPxkpfqcwP1zetTX
bQtL0DRpJa7EW+ZuvA9M+x125a3fpOgvjY/FwGPTlG/rlu4/xV7NAWoD1qZvqoM9DXd4TC5tpQHg
6oIm0BuLOOdhuZSHzX2CorX0Z3aX9NXWYZXdF6q6q7FSJszc8/7ZJKrSgI1qj4ZAcZCO9V2b6sdC
6Y4Fyirq5FLNNHZpZK5020Uko8PwQMs3IlD3yiB11yhoJc6abvpWQXSXNKLTbcSHZCE6Sh8b4NSa
ld2PNteOS/SUWy20k12GshHRtEUqix8dF+tCC/7Yk7oorVe3zt/jWiP76m7SJn4TcfWaIxRFO2kz
xPF9EA63BbJf0lBU4zbK+OQgYcFzFe6KB84bTdy7sYU/UZEGakLf93yhzKUfJ+ufNk/zHLG/1K23
rVWAYU6JU2wDkPYL1c2e+8j6RFp6pah9uKRQvw/AjFtFvM0ic+daCt7FOhJnArqK7oMprvW7MAIW
fpnU/I0lT76vU6kzbJXal63PaOKa31tlF7jjcxRAI9w05T8+Xnjshmc5q8ADBVgV/48xLdVGOfU/
4gfyN31RPyjpsgTwXPrnAeDamLLpfSjw0Y82tG7TgNgA+Wdqr7C358K0UklDNRypKoHOMSipGXd7
6DuJvZ5aqd/hak+l+cF8KWkD3RJ/hirY8B9xmS1WrUct+e3yMn/nqsvB6coJ1B5MNBdOp+wgh5b4
qdE+D6b/LGCaRPGhz8yXNhrXl0cS/JtOGfhIOasYDggTA0XNnY2EKYkTmG7TPpOCNEdeCNNt3dRX
ZA6+TwfKvRCugX65hvHLbC0td8LTVu/Ml5I6ot8Mbwg2wdAn1/auLNz36ZyOJH/Jl72SW1itlFZv
vgRdXu6iMn1QIi29YsV0Zjpo5lg614Wj6cipng4SUFg0U7+AbFD35X7UlF+OifqpZbVUEjtDhw56
+SOd2YycNwOfIEomAp+R2RGgXjGpdIzHFygy3E5Pambepmq4KU0nAkShLkMWMx6XhSUtnL34HT7w
lVMov9HpRrFxGdB1zqFBD21uUOEbTtqbQ0BhSt2gdpIv4vhQTlxBl6f6fW0dF7lD/EZYXJNlPl1b
Z4BOZZVl8YIFBsxzWhUQQj1j7Je1aK9M6bsEksOUhOFaODfybJmtqjdqhBXeTi9Q7xx4tV5b7mBN
8Vr4aUQJr7L4ymH7Hj3lgLaDEjzdQNOe6ZqUtP1QwwiqFzrbjlMAefoJQHLRAzJy/AcBnTXPd5fX
8/uBYEiX8030FLY7V7vHHqb1YKlXL3rw6Uf5OyBU/8on+z4EzoMCWRlqBzba1rPTXQ6pRWMc8YfC
Tj49qcioj0//6yywcULUCPiBYyNZNTvWwpiyuhJF+aINYCZ5YPnbBrTb5UG+7/DTQeR2+RI7mrET
amml5UsxZHeTFYlNJxJoKLr9fHmgcwsmnYYRk8fxCwTH6UBoyJMQxwzUR0ECHS5MwBP0n5cH+bbX
0MxHXAWlHFRPoO7PDpLV5gX4jTB5NftnZJhISmnRURCv0KEKnHdqQPzVj18uj/ptDV0IPqZGlHLR
NcHb63RqZVODuXKy6tUt660yqTdVNL1Tt7o8yrcggcc2ebIpCL+GIebOKpY2JVrX9hqoOuVZETcU
mDe5ZS0m84piu/btU81Gmu2JArb3oHej9lJaBe2MvT6Aa5wEyS4Yg3aXNcpNCJpFywFi4oLtP2Hy
uujr8M/lCcthToKvazJVvAVVQyPpsmfONZmwsacWBVKozjv2K89dtUT+faOD3AVtR+H18nBn1vdk
OP30K0aG5U9dgdhlDpMrgFm7xj7MWOtTQplZdaIrAeT7VmV2oOYc5LQ4FX9Fkr4cPG+wfEBNQfFa
YLgWjvWDDzy/a4w1EgHF9Np5XDYo9F2e4/c7lTXlpSGNMy2Lx9zsgGQ1MqJ2U2WvQkqJ2O+h98cv
BxY0eUVeYqHgMaMUA8o3fzr73acZcnl8+/tRMR3OKF7gkDCl1dTpIufIm49aZWevZVLDJ4QqDqmU
Ql1D6dtYa5J2oinB0kvCp0L1eGN8NkqYL4XdoSMhHIrsQNMLv+h5y6C3izroRnchvAc1LQV0bTVr
+FTgYqC2ni7q3pr2YdojT9AI6IA+daEMPLpVJLTqOvszVj+V/q0ChS5ZXoM63vV6v9WRbQByQN0m
QFq2sz40eoE2kJWl5vvUkXOYt9kt5Dj53iEzb3T/T62Pz5zNf+BDxMLaSQ6DFGqREFLZf4gSqlEU
IJSkvsGi/EfnQblLoPr4OO559MooU8NObzztR1y2IOZrI9kCEfsJI4R6VPFPWXiPIxz/LPaunPaZ
zpl0jabdDA9QdfGiMOY7AkGzDFE9z3puvXELQRW9DEoKi5QNHwtxZf/NIotjkMtZWF+4tsAfRp/L
UZlpmk56ymu00vzPUo2ekuSar/1sh82HcGdRo1NsC7tA0GuwbWgXUiOeumgfGNWVcHF+HNsgFIO/
Y0ef7mR4/n2ijWn6aIXqQ6uiFj8eUAJ/v3xgZkFJzkYgE4avDedWI+8+HcVPhGjKKiweOwFh0wQ3
9jtRdNCE15ZtFo7+DkQXjJwQkj3eXbODCbd9bAIzzx7pUknhF7TRFuVIfxmnbHS0l9qAimNxzSdo
FuL/MyrZn6rx4sQJbXZzaoGFxYodZY+6/kNHBU6390BYD0NO76QGpVzE5vrKgsow/uVW+TskmSim
tRh6WNZ8C44KEHId4btH8juNdFeFI9RpOfKpdpTj1NeU5r0exsonwKrmAwBZ+ROIYPMyKVYE516K
8zk9UJQ+oS5rO55zcAcQown2XCDJqBDhONtt8z7qF1nUToektmknuyVCCJRPdVgKuiUFYL0tAIGY
g1Y2GSJcIUoWKnSFh7JWp2oThJ3iLWoPswta4JKgWnyA3c7BhAVQQqak1HZKKbHRsAfwy6Tkjdg5
ACrQtbaKPUoAd26DSjo7J4iMR68YbGc50rhBhqw1d2Ub0BpET+fWEn3xZCgiOiJGpoPuCyhJodG7
iegprahJgr5zRutR0fzujw/2aEUiqlyJC2d2n+kiZUk6jQQiEel0m+d22Y5F6caPYIcBRQg6WrY/
AmNzNhO109E297JqB9bnyiP9zCm2ZGGHxM0mOVVn96Gu5GhvOQDIKfphFqF5HuAGvk3Wa/WVnTdX
G5Q772SsWYJBE9fx9bpM+CLZA0i3W3BrN6UDdqNWtd+K5r1pbrJHQRqRifz28rbX5ERm296wTBu7
H5PU0RSz9Fu3mihqs4rIG2g8vEIT9ampwHpoYbiUMCu1y5etTQmv7bthzYM0vzeGvtkElYcG5JUf
M191WRUhORfyLqCrNH9Wm7w3ABzqAk2p7L5xKEuDfQK5e4P6l+lThvVxClXrFb2Dmxo75UU7sCss
LVjRwdmpTXwlLRHze4kfZKtEch7E5NZYUJ3uv94KM4UVqO7TtL/LYpgbU/enNut1lke7xOnWIhMv
om+w1PE7f+EXurYM49R4KIHCBXGFFakH72EU/pZ2yoegP/srKpy3Vomfs1H5HH1xr7neNi3VdRKl
xsKvIG01Or7RtkJEGRzYeV5XPrqIt2xIwH/FCNUNofkzDIelXugQspWB2i795JC+EOkwXhBJgOO5
Ddmr0H6RYaRXPtP5RfnrhuWSf8+/UuPnKp4NzQBE57eXPk30eC/vgzMD4LRKOsrBRwlzrj4KK8DI
EZfp7qcQewYfV7912Ql7d3mU+WaTV6gBP4V7VKjykJ9+2wqVWCo2VQacvdZvEXlAlpxO4j0KEd21
ffT9kAmhc6mQSWnsotk2qvvM6+vByx8B1Uj5AhMnmLoc3/7nCUm3KZ2nNKmUOVfiVbzQdXKrjx5b
b3hFCungKPpRTd3N5WHmX4d1o0mO1C8FOCww5+vmGTHV4IhwJW024aQbxkLP4iuB/9wgLnUUWRDA
fHZeFZjGfAAJDJUW+YI/fg2IMhy1KxM5e7mgSorXABAxntCnG6Ccasq9ErOKafUnRhwf5EFrZFe2
uTGs8sr5MLriB37G45XtPX9HU8cmpshKOub1hoNf6enA2ZS7EBAC76B3xl7wUnBMsAatlBEbcSKI
tyhRRlKUCdAtSwz5OGoOMfSUyx9Sn2dZ8new+/E01om33zYMugZazg3vHhIDBH38ELeSpEB6gkVo
uqvwzUjHnR47MET7O/qZu8oCplYC9zlU6Tt/mt/Zev/wMshoEyOe8ffvTx0w9HhT5O0u1J6u/OS5
E+Dfn0y+qxMV1O/paAhv2Yc/7x7G/B8gHvxMwKlLkVdSvbOO+gcntZeJdKAqNy0IIP7Sw+CUf2nf
7OSfrgS+ho6BuPJa+vsc+nqP/v1hfFRyBZJWft/pN+0GB6J0XnmHGr8XRJO2RuSvSMwZkH7lYnBc
FklbjjmAeGATWeb+bPiTUgIVLc6ajDqpfOkTHfXeJsR8W73L3JreFhQmRCb4j8AKmaMPtz+3PgtF
WXcQEi8vr9x43yYhdE1eeyaI3dmJEMXQNE2GhRQd3dtwcnF/MmJtz2EEkJOGCFp4V7oH8zP4d9m+
jCjjwJdqh4k8cUmLwjtYnl0sRh8fjwABb/ymvKzGrtxGgH/4FfvZ/vJMz45rUb+naUGImR9BpAJ7
7CA67zA0wa2lTHcxfD40MwK4ZuWL2Y07pR4PmYXP9eWB5w83OWGbKh0sICqDhJ3TCWtdEtDazJSD
Y7bl0gnbaonsqKQGOslWmCBWLo+nnzsx0izUENiiCd2ZbcwEYV4eJ4h1g9SOt46RUdQI6n89KNGF
cFHUQyL/HyybvZvGy1rAtCR8Fu9VcJrQuSbfQCcyt55Fk/S/a7vt1pXfwscONOshSRucNDKnunIz
n/k43MgUamnzmCr1qNM1AmGoBbnaKgfSj8fMU+5LoGNhRR8+B1yqtdYrzxqQdO395bU6Ny5Oozru
7rrJ1pD//MtmLErTL1IrVA5hZbtH4aRIy3oi2up2bdwVvFFWZTkBmE7CHtHFBKP6y+Ofuxi4v+Vz
wJTbY14wxvMMPLcaKAfhlT/1dvrdDeXdMHp7eRg64ljhR59Jrq86QhvGfOsWJkFad/gjBlcC2vwC
Zp/KVMLC7l5+BW22TwcLcgnwa+8g+uhH6ih3SmBcuX/PbU3BTajRDmW2lOdP1zvqB/yCNMM7xIHV
o86rI5QKNnulhXG5rR2ksZEcyDdFT73TUmINDacoXCqZ5v7jpIG/a6EkLgpaaOAVOhUgbweMq9Wj
nT540CqKzl1jCC6unKgzJ/jvpclPp1f2rRdeN12WT4bjcYLRG62QmYBkz2UYiOSKtcKZcCxUet8U
ZeXhneMLWnj4o1tPfAPT2Faev1HAT9X4RboOoLu2vTKxb2/Bv9+cNEDgz0xaNC+BDEkFj3Lke6hF
hbqFvbJ87xcVu/eswQvKM7YIFaynrHs2c+emDPUrx15+7tntQ8pPrKKcRSdy3klWkSEwqcuQFkUA
ZET/c4CNgSNldGXfnVtWJij/V+WVMW+YRGgPaX7c+scOFQC9cd7R6rqvlOYFPOu/Ta9eWdazw1Ha
NAQ22zxsZ5cqJkyVGvE6POaZ+1xAhUgi6+ikzr5T3H+R/7hSufj7mJgvIxeMBKXo7J55FGvLCZSM
PvpHHDwbJc/NTZ41froP+3pc230FPFfDhA53+GgFOS4BbIT2JbUV/5ZKuXWjuX3Le7fD3Um3kl9+
CYAmChTvUIoi2yEPCPW8mcJjjcASMndBtXHGHsSc1SeI4oYgCpGrf0QqHN31BNC56Q/WMskGZ4U2
fLEYoMbfjrWlbMkske2m9nXj57G+HdM4xTsTB/eg98lJEeGBhTChywxbHdERIby1miL8o2qJc5jC
NN9nBOufPiWDu8JsbTT+FBtxNT3ZJBFBUhlq1IKc2sXcvhm3VU1nwCKrWU+9hziy0aIh3kw6Tnii
fEHYcnzP7Wi8bXGpu0k1qqlGrY0rIyvRwoSevzTduNing5DkIAJPOBTKKktgDxQCAXwaC+Bn+zba
uIlRf165GeQmmX1UGkK8GnixgoSZh0rbSFrNQcvw0HZAzMtmG6Dsu+haGMWUSZA7WofpJJ179kLt
MUKFWlVkz0MR/nv5h5x5Mpz8Dhkcv1yRZVB6hdKwmSn9eXdNlSA4FBAZQtVsV37iSAFWS7vH1kj5
5/LIZ8IuI8v3M7cF/yejx5eRW6xOKzfonUNheuUWgTJ1DWMHXbUAAriqKPbx8nhnji0Ma0Iv8A7+
n3kuHOvOhCATFPki7aCSVgjVoUSEq5ZoVx150+XRzly3fFdZ6gZWIpvVp7MrlUD0sW0ohxqTwfuw
dGK8xYZkf3mUMxGWmKfSMHDxjfqG1aEMiIJHMXiHzrHMdRWH2p0RCmRiLDW6ksucHYqevg5ei2bU
vIBaRXD9EP8NjrXl31SVpC+iC9h29s/LUzqTs+ER9t9x9NOFc1s/YOsRL3JiBM8nI3zkTQXMdmxU
+Y42qK5dHvHsEbDZEvLtDGhhFs8xBUUNtlLcQyDK49QiZJLqqKpXykdaiScIAHedn18Z8+xqwnIl
BACZISk4naWapFYP/Lc7JogjrRveLjcguXrEvJP6yi38PQuQPTiNuTnkZC5VuNOx+iRQeU9HCcY3
hLvR20wqGP1UKrxDoBK5crCs7qXow3VpNjvbdq8cBe3bSScD4P3pmEzYAnkoT+aXk24ErY4ITZkd
6iKiE5O7FvCjQTMxzJjI5oK88T9i3nT7wp3MG7eKbWfbxW6yy0sTlHECXDVQg+6pMvG71dqRHsGg
BY+Xd8HcrMghZZXoT93hJWe5dI1Of6UNdN1SRBIefZjScWb+9lsTN2O4dEF0KDR327hIGyrd6+DA
4E8qkOZqc4OC7lZx65cJtbnLP+j7tvxPLZNsmk7+t2sfESqjCxNvOmhmvYmLaRuH0AqacG1N1X0S
QePRqytn79uH4gFN+ciR9SMO+vxSKkWZKlkUqIcRv7rMK35YyG5rY7jpovDKBXhtKPnPv+wJ4aZ9
EFWZeqA8Vt+Fk1/cgv5DRHaKcGKaQnEl+n+Lx3IP8j8qmSjInfkhr30z7CarDHn+pGCUMeC+9tj7
dqSpsBCK0WSn9owczWz/OK2qegDQwwN2wwVdw+Zg6boLIxEpkss749tNJkeie8ZhNnXyh1nAKuMo
ClLNjg9KNTj49uQ5ygLwrgLh7wvLxEra6Kuny2OeWT+uaW40AUSHHz4PInHqwAZtk6Pf6yNm2ka8
4U+WVy6ZOWxFHkKJA3JBgVJRAUR4ui2QQaa31dTJMbYipB218I7m1J1hJO9AlWgVJ9vYjTYF8gGa
Yhzzut72sXLl4J37kMB0KKA69MkZ7/Q3CLv3EP4TyTHsx1Wn/VKhS1Ttlaj87XTLetyXQeQ//7L/
YQogq5IzCFecQIbGD//VtPg3asJL3aFrbF8rDl+b1Wx7ApdwQLPoybG13hE7QljVG39f3iPn9uWX
OVmycvVlTknmdJWpmMmRMmlIjbN3EHpvd8jPLDs3uPKVvuUJfxeQu5NXH02leT4Skvh4AOOTY6Oj
smM4lFVTQH8K3fA2Rdg90O+FET1Mcb6+PEvr3FEwTYt3Nd0ZgF2z41f1YSe8gGmWCTowU4o7S2zo
ycGoC/QNsBXCIgqujR9X4cZ1E+tQdJ29QEnmDyR2F5m3Et52ZQzPXqlhXJwYVKUgpdylTek+ZQGl
2ThGph4aZ/Iehl57h/AWCowAOG+nDDcGzW8RVxTllLzxPAk2+JNYK7QurBXaSYjkdOgy2UFKBE/H
4NDbQ7PEgAI5XuF8qonojphdhNA+h3EfqJRU1JAiYKxAFh8QAUBYApI2z9gSnJWb3Q9ADzVEB7xR
4qTUVdq7Huy3oUGvn4sZf4JiZbj+6zTCA9M9S6yEAqEXfyRrZUdQ0GB5Ib1YVP5q6g1lm7t59375
i5zddy4xnY1AF3Ne+62MtO9jTHKOTdrj/oxsf5qJW277rSuAWqNVd3m8b3cXW49OJu6YqukSiWcb
wFTTCPEFJzxCLIP/kxSK+YBSxbhnp0772LyK5ju34xz8TiVImBKHPTu7gVDbQuh+dHSsaqMm+otd
Tf9entO59Ee+JGR1kAvs24MFWL3Xdz2ig3ygH9iBmcfaDbS9byCxh4YTkEzMtNadNUZ3uRNr/05D
ngZwmG37rtSMdhO2sdhPnl3RtWn1K12FM1+YxoHstBqcPDr3p5ElV6CEUY9JjjxGg0dkWsZbVIKj
TZDYyJ0MSQnKj7LA5SU5s+o0Q9H31IQGWmX+YKxwczKQso6OWLUrCJliGT3kXn6lLnsmLv+15SSe
0H/9VhsPyXps4YfxMQ3yndNMH7VV/xyVa52gM3uWsqNEwOgSND0Pl3kq4I45SXq0PYtKTwHMJtz3
5oiRTYFoxeWVOxObqQK7BjUr6nHYnJ5+LkdpIwviTXLMm+rZmQDdxLLtZdUvcdi/Kb7+6IjiWUnK
K6H5G/KG9IEgwLNKpglUcmf7xMyRVgp7jyxFxO46rYoPYSHqakVI9VQ87RZjPAwb1LBIOxGi0yrn
Spr5t4x+UteRv4BDatn8CAglszwpSn071ZU0PRqjc+/W5dGHM54oNmRu54Vi4k/LaG9G098ISr7y
7efTJeycfuNg5wKncN1C4dXCYX/5i5z7/FCgHIGVMFFrXkMsyHwNR0+ToxfV2loJcE2ovLhAZmOA
pstT7NprSs5zvg50HCTiGcjkNwBoAeKssOHYHjs9fbNxoaxTbe2isGN60cGrYgQt8oOBrj41STzU
r+Vw584uQC8SbCybOVSzjYB1aJYjuhAfJ0+pl3EKXTbVp+BKWDr3sqUsq9L5J7RTtZBx60vG40TJ
FGdlFB/1pixvvbFyllbnJRsTxuLebvTgl+ph7alNQfMryFx9j/7dcIuk47jPU3QjxrFofjlu6a78
Lmp+aGrbX9uQMumafwib80CNgWKbq85+Yubro9C8IDkK9HzTETkaM9ylhr8a8DkVPgrxCJPuHb38
f+46nkMEHKKoQyfudHlaOGO5Kg9DjpfMWrVGD18q3VkpGqImhY+UyuVdfqbUAbGOTafb4HWBnc8u
SpGmBVVwLz1ifbRB+m3tJDqce2SXJ7HVK7Szpw5RjCF8xAoaMjmMryu5wbmbihoStCtSBB6Csymj
5C+0zPXTo1/3dyIpn5QOl7M49/9R3e43co5XugN/k43Z96WvZ8OfA5/smPPXShTVLqRvNzhOVUId
nufiEb2I6n6chP4MS6bc8pPw7hFW+WDgeHPTqimqh56j/o4FVhsO87hy+M+sAb00G4QUxCwJRjz9
7GjQdWgyB+ERSaQE/QzHfDfT/NlQ3swB9Ovlby4XdD5/wCPEWxIAkD+zBbempnWyUAmOXV1s8yy+
H8CPJKjpXR7mTEBhOlwpFiwV5jUbxu2VCTpMEh2logz2PsHKjpNofXmQcwtHWkmtjguEOcko/iWc
ZFrex0NKxqEj6FfE6PRAh888BL3j6y/QszP6MtjsBSqiLioRv4qOqGrCCdchzDPM5QmduXaA5EEA
UcHkgQWd7YSqQCcNemN4rExr2eK3MEH1HZx2T6/9Sq//3NnnCaBDbpAKFTShTxfPaRzPDpoSaWLy
w8U4IWrU8kgh0sWBeSevXJyvdg5oU5D2S6Ozr8z1TNJzMr5c7y8fT20bwORDHWIyN93HaN+lbb7n
ilwVSECMaoq8VqsvUPi90lQ+Py50ddJjKOTzatBox5XT6214xMD6thpoCeK1myXdTZ03qwEtEjDp
JoLS3ZXNeqaCIWQvgKKyBaBgXi+tse3wEgwij32BKk7pb+vWuUFJeNPEuH829sGa7Cv37dmp/ndI
Y1ZgwLK46jDJDI9ZkKyoxKFrgNx10dlvua3fpKp1m/HwC23l4/I2vjLVOXVGt/IExDhTDSJialg/
TmF9qwlMnrVw6foJhjPO6vKQ56YqCdg2FEqKv/OvatH5nEixg+Pg5LuxTfdtHT3IXWRnzgYK8Tqj
AF1H6a/Lw547sBArAeMBaoSlPDtERjLSX0eL8qgVFn3bkjwRkxl122dWqi+UchivFTNl4JzHb4vU
lDQBxhiEodNjAz4mRbqK+F1a1sM06j9BlN+kXJhX7olzbwN8lly5Zamof6uaNm1fEVK5lfqh/eX5
5V0gLUCp4z8beXZDSfEtr8pDa2tHzLKvfM3zk/zv2LPYgDAc3P3cJzZ1/t400j99pv/uScAuf72z
w9Bi0altSKSATMq/hKCyEP/H2Xn1Ro5kWfgXEaA3r0wrKSVlSmX7hVA5eu/56/cL9WJbyUwkUdsY
VM2MuioY7sY1557j0GrLWhZF9qhP+YscliSF6oWQ9dp1AChD3geeeA3hq/NhkqBy+BHkvkmNYLU2
HUNHd1yvyOClM1B/B2w7/SXJwnt1hjee4ApvhyrubMwer9qHYhxCYTjohia7b311F0MzH+fy0kui
XjuS/401v+51JY8+rK/hUa6aI1iKdRjBRxfn6wZijBKyqLYdX+CNfjMR9vAQ46uqcsHiXH3NPsxX
E9/4YSv7DA71RmONocN9VHPlIU1pnbQs+PlNGikdWhWEOFABBMSula9Fiyzm7cN0LRePDfi/Jddm
h3bQgslEpiE8phOaCSi3Bt+AD/Orr5auqeUCrJtU5qGgw1To7i4MfyVwwaHF+lEA43mZh6y0QINM
GXQOswgZYM+PNo01odEEU4OrhbDHMCi0f/CK3nXlmJz6kEbp2x9x7UIR31EIwCDyLbMLlTlgLGtB
Yw2/0iqBTE0AB9ZxT8L+9kDX7C4wLdMGCQJmYF6jVVN/aAqF4mMiZfd1o+zSome68WmItIWhrh6t
j2Op50cryeIxcOIMR6Wy15VhQdPjPQgHLcvrp8qv//TgQWVwRKieP/DCLVgPcWw+GHwKq5Ao4DS8
2w5wcLObXKleRAYIRrEg9puDY2XWekxUY8FVuDYK/Rn8BxNF3Xm2c2EOkbsBbOZz0UXZozdKI5Wi
7M/tXZv560wFO0dZnUoVJBRAPc5XcvIMqMLzpvwcWtrXChI6rXJQZIE2Sr83qvz77dHm8H4xnErB
j1+pUSsEPOfD9UpZOTIi359Fp3Fm2Pto2BbRj2KAMUoQczvWuogh8gbZRKSLSDwJXBd2yw7pcwPS
dLTKgW04nvXkowlB6xekfl/QBKD98BNsc9we2BSgu7v92bM79O9Xi+4vEoHET/N7XGqDgyxmnX/G
U9XvqtEQ5J9RvEtGZ6mTZXaLGEqUXul8x2CQKZ+zQmTqhNhlZTqvcuEjiNf8I/cWCihw6iVQAN+e
1rWxwADS6Ed7M12t8wNmV1IWOqNDOzWY1TSgT2A6YB1Wg1G+3h5q9t6KaQEIVU2gs6YiGNTO913V
lQrNUd157ZGURhnO9kRfQQW3oRwb8A3Hfz81ejTJntDdhBM4v6Fx0PqUkxvvlcLQE83CLiTtmwk8
mKnHP25PTRXG5twaMJAg06Bh0aRPcDa3PJ4Cw8ZWvObl59TRXTR2VuwYAtp3qEZaOVRvUDHzv+j4
6JRTHX3vm8/iv6t3KBCvVKGImE9UrjrRGjL245K1vPaBdDDKMgUfsqfmzCN24lazxlLVXmOnO6Sa
vZLjO9Rv0dyCS9rYFJZKJ+WD6X+lUvSKolG79AFiBeYrZClkU2g4I/cw331FBZsUF4b2yvkgxkkE
KKqopDV6sA8+mvMOCc5JaX5Bi49umLIw/OXtJfwQRF0w7FCXv7hSfqdlWabZryYtz8BhICeUKoTi
IMSf1rfPwnwoyk90LtEFxBuItZgXeZJ6NOl3gKBgmuKf7G8i14eu93d/PwphAGhkiqqkzMRXfHCs
6sqy0iILrFdP8mBhlZ693F5Virb0ol+bjUA7AX+mpAak7XycgcKDStrZegW0gNBZhVVGtUFyfQNV
rNtTmj9DYuHwxzGvtPkAr5rdoSaWtHS0mBJ9/AfEOSHa9z7VdfQnNa3DSK5/4UzMTd/7eDRzGBTf
sRHz2FSqkrZURjG1ZgvF8c+k/6INnVsM6c/bE5vHbIKzgmofrwYAUfpH5kfC8KUurrrGfK0QzxrR
Cs8eUa/dohtmeqrLha86/VkJT7eHvVxPCAPEAcR5oC9yXvhDwMx36qCGstSq1/4wPurGATbODSLr
ki4tbN7czRaKOLRjkC8ltwhP3bxihLhOmsP4q76GcYzoWnE3qHAjbLvgE79q3YmbEEs/jO7NGRfm
OfeR/h0ZvjNcMZk078yfyDzBHJYP6mvWwKuYKwgPyuFiNHUxikJ2WqSIsCFXkFdx3SVmLgBJpV4/
daH8OR+0ve35a+7m71ZT3xol+scp1GPioagX2drThLx7Pni7MfcWXtJ5hwpvJ/MELiK6YEShcDZl
faiR2R694gWsFM1H8OAW61EuXY0qTVjLLie61H8Cjsnau9FU3aysXIPjJqPEJhvG1vdQe2xT8e85
+rDQuy8G/2jp+TiOuULtgteQ3M/sHlt+njdwVeQvWdZ8g4bShQP5c29+hYx33VG10XrvZUCT4vZp
vzBUlA6AdslQCzL0xW0uKg/dWk1JX5ADRhrQtNdam5yUpF84be8h6/n0uFOCTM0UMAPaZM8tolGY
AGwLGsxVyem+qr5W7Ypo1H5SREHzZJLRbJ5Uc+V1UMRPRVi9DgijrPXID+6ntkNBeYommOU1dGhx
hD9jyb0N8o3Dxnec6qVLrGw9jNGwC80iehycLL4zpCJ4yD3kRxp6x18cdHQQCaMYaQ+GtgJFEz94
MmrZoZSlEFvRnbNQnbmwJCrLSkMiJHUCXjpvDhyqFkVlxZdPEorfofS7L8gH+y2kRtEwrAeE7f9y
L8V4gByxlSITPK8+yX2TDaPVyyeCkAjMUY1w48JxuTIlC38NFhemRFFR/PzD+zkUdZUr2qie4jL4
1vfm71JVDzYsulpgPKvh0hNwZTgbD5HeVaIscMyzZ3QE8otzXSknilwQmUAr2ER7ZMLvtfbNtD/d
Xr6Lh43CDvx0BA9E4diI2QlVtFwOC1OtTwqk/us6/IqrJSeBg6+1vT3S5VUn8n1/rfFpaBudTav3
k0iJLRN11RppFQqRro++JoTjCJpAFrW0aVeGowURZC+ck0CWdO1806xKNrKabsSXSR/IYqVvufMM
EVbTe09NVLnoAfDW3J7hFbMCkye33KRdQL7oiRecCIESeMkLjXxmC/SiQHYqAfW7cB7nBVBMuk7e
WAbeK8Lwi2ojPYOiEgzffDDGq0qmfS/7VAdfM/W3jm5I73XrcNjaUIZZ1B6lOFoLWeLbc50HaBog
XoYGekaaSOBWz5c3l1gELQuTV03ukFer+u6RJJWDgBQMop0lKXRFIf7R58GSl3npPeCgQN1AXzU2
xroA9zvm2A5qaCNnaVJsmtwxRKDC3KAwVI4iSuzS37ZzNynlzqASdnvaOtM6N+iEo1T2iIsscixz
P6krnNqrLMl/RZDnaPkVrWBLeJrLUySGAEVEOVSBhXO+ss0g5RMKfq+Rs9On+ktc3oXWUsvJpZup
MArShfgogGM4r+f7N2USTTN65L0kI+KN6M8E+mOmZ4gb6L3RCukxD5UrYMcOzJnNp0jOX26v5OUB
gv2ZMBcTx8OInTv/gMpR+oYgOHgd099oXbOX6H+vq/EujJ9H017IjTnq5cZRi6XYAlwSgMycvqRB
erKiSQ6R2oKOIey5vrEsuqGCaNRhp/LzZ6P25V2pJPofP6ikkF5DORM6D2b+XSJa3PoooD1NrRX+
7CdYw1x9gLd8GydWv5UytI0qUx6dnTOYIdkDS6/oNkXAyWmVDvXfKaHNjo49wx7RS52Qo1e0tHZ7
HS1mvQ37J0zKiG5AmX/VkK+PH0ixxdamaSKyzINWmbuiqLrtIJvGs5GAcOhyNd0pJrRetU81260s
PX7LS0n/VTqV4LAux2/Mg4jVz51ton62xnxTkVeATn5aTVHSodEZaPET1dJ0FQa1+Vp6VfulD2rc
vyBoXlU0g9dGOiIQLbf1ZlR5AGHYr39ZcRTcS0pYfE3itt/yWAwr3VeqV/YTeUxFyl2J8jqEByi6
UCakfaO2UbQuVfMgZb0Vuaba0v9da8HnYmzy19SRx9j1NUnajpbT3JkZ5BdFL/T1lEhzPtE2bJwm
mOPvJgnpycqIui0OCOptQRov9INcPBvv7yGRCawthEHzZ8Pv63psRqM+5Sy8DKKb+Kts94aDODzE
dMAFKAjcvgnzlnlAgwLLwdYROZNdm+fVqtJyYKaw65Ot1cYXeNTGB2lKbBR6PfI7sVqt+XPTc9lp
sNMj6LmhSOLBK1XCR9+a6rMxyd4mLYp+qSp01Tn48GHCGn5wfGw74aD3OAfSqEkvgK7v2978Mmj9
BojTZizo3MwD9l3OV0Sth3JCddHg+2wz2VgeKj1q1R1aJ1q4zJfG633BAFnRbUh0MwfA5NLkG1ZV
NNQ/OoXopbqr5Ik3XW4PQrKv04bsyTb92k3az9Lw7fZ2XbpnYrf+G1ws2odFcRLa84cgaU6mzBMf
eA+6hFqBuof846dPX+Lt0S4enNlU53Y6lpsk79LmJDTCVZ/esHJ3e4RLQ0yfmo4PjbUVpnFmiPUk
GOU6r+oX7M7KyE9W982rfiixjt5I9VnKvt4e7mL5eHbIU5PWIkSGmW7mBqZKFcIxE/QvVWj9ULTO
Jc/x7EkIniaUpi1tIQS7XD88aZFoADAmWo9nbmBo1EGYIu58ahT5ux/Yj77drG/P6PKWiD5DPBF6
W0TP/2xGFsgv4ngiEBIdh1pC3towaxd69XTlp+aP24Nd2ieq3GCzIVOg0sNKnp++0MlH5Jgqwquq
9BEfaza52rzlgfIlR0FI96vDGNl3aaovMaZduCU04pP94h/wrXifs1n2ptUr8ESOJzs2e7rHjUNL
W5OrFcav2zO8HIj7ZZOhMUV2nKav8xlOvhyYWt83IqBTjBMBXVot+B7vmcgzN45bhf9MgYGUl9i8
8zGQt5WdUc+ak97EX9Gfl534Keuml64vfzlZeiA0sM102wxC3GOMxC+gUbTnOk6dNSD51VD98KRk
PxUZhVnecDSd3+CwfG6G/DXqsrsmeGtC76AZ3X3oYRsMlANTH4ySfpRr+2n0tedMtbZhZSIznNBP
cnsN3/nTZxOkZ83BNRd9sJzL8wmacWlDRDHUJ/k+6tIvXqCQT4GXxUVv7XtRht+pGnVuWwXNym6M
LarYP9LJoWnJ844QSvp0Olv/UKn4o09Svu5VWll4utAKhRQqpdOnjdApR+W+LI0nhFKeLBhW3YU5
zKrh4lkkUBQ5VwCZNCvPThxcwk1Zl3Zz8mv/m9WUv41s3wV/jM8G0qRSBchrVKLN0FRUJQIhUEu6
FLgx8p0J4gkh5T8F5P/KoAcdXYok+KXUhbYQil2aF1VUi/7l4gf8Ostf9aE11vGo1aex8uW1F9p0
Wpr6QpLschCBqyf9QFKdXN7cd00K0we3CCFFUrbGnWROGX3B1bS5vd4XhhmaAJs2CRLrJJ+Zy/mR
ybREU0oyUadmHCFCZYP73HtwIPiahvSw+OxcXvPz4WbP6FQjkmC2U3UyG/OfpgRHN1jrxVGuLR1s
ZrbI31D5UMTj9+Gx7ksn77kG1WnC91+ViZSvoCG7vXDXZvJhjPd634cxKl2tIwRzGEOBGc2sJ+Nb
U43y9yFFA/D2UJfWHwDcf9OZs+moypRmhVZVpyTO3tBf+51BJXrU5WFTqWm7ypHzWelasOukhWf0
+hxRa1AQ7gETPDvnSESxwJ1SnVp5pJHOFO1HSknEEoLM+f/M8b+h1PMts2hlrM1OZo5OLT1EfXMX
jvqOxsfQNYfxLbCtg5Ln302YRBZgpddugEgkkrckE01h7nxkP4S8w26t6qQVArHvZx0Ag9F7GICW
HtTWTCGI0ZYAbBful2Dn+G9QYwbwzFWlM7zCrk6GGCnUt3nXeqtCrtW1Csk7LQpCBqZz3v4fq0yK
ARQibWaXGh+RqkLxENenbvT3o2yKIEfQM+LIBoqEU/YjcIzd7TGvrK+qKATfoidLZB3O17ecHFIb
eVEgzTyRaETb/aeP5l6f1asK4lJDX2qOunJdVFG/BidPdfUixyDRASarlVycaAA2JighCd/U+jev
O/6RQJiHibNgq69cFJ4tBpXhnWdQ8fMPxqAsNLRvIzU/OV7YuFaD3l80hnvfLPOFe3JtNWnWw7KR
uIXHa7aaTUuhcrBx2LOp/E6SMHEnO3qyCzTlVF36OZnD/vb2Xfq5NJjgOBm0glKZn8NWY4OWU6Wu
czTYm3VsCS1Lbd0RobuWkvkLD+uVrQNnDf8TjrvgNhSz/7COTmxZOGhhfoK9W15P8vCoROVviMOg
H+fsNN3ejupNZy1h6q9MUrSUiOSm6EeY58WGGr3dNtH6E/JwzwGKb0Oc7+XO3JqDs2DMrw5F5os0
GA7aRS7R6VLMjdL3p1Ch8d/Muqdp6O/8rvlntOpvt/fuynLSCcUTCO0tQdC8JapEn7VEvKI/xYO6
8qdT2L/inpqN7fo1xALWXdcuoTiuDclbRYWNIi9e3Ox80n4Z5Rzd/kRKNnV+kRNPs3ZDnXGCGbPN
viGS8fc3goT0fyMKZ+DDmYGY2ouh3u5PutK8OBESFImp3fdjdwAc9TgZNEbdXtUrV1AglAQkTvQD
vDcYfxhQSvM6S3qLw5LLD+rYlm4Tk++WLGln6E2J/HB4vD3ildeC0hA1RQ4pmdt5FIa7idmBpfXk
FNldm5R/FKcsXSmzc7eow0Nttzvf+FuxJsCoBEtEZFBhsL7zO5FGRIRBq3anprNXqT788MNqSTLm
it0UBlNYM1BDF81G+pCoTuUr3SkH8hNG0MgG+a+4Sv/cXr8rOwZhMUXn94CdfOT5EWEiXRtkqnbK
4/GhixHqjrVAd2un1l0oRUdU5P+y21m0BNMKKP6BdVqldnE+ZNmbUVTqnnay7e51yEv0e0eiPlmJ
Xm7P7crZAMMmHlaYr5QL5s24qlMDqA9ZWhsBqtDb6/Vj6r9NA6LbKhK4S2jpa+OB0oNEijIUrBSz
ifWW5vXe5KAYnfJ3l/nRCX7CEdDeO1JZHtvGt1Z9hkd8e5aXZoVWsXd5i/fW3nl5pOZh0k3S96fe
kPqdoyZfclonICRM8Ejrp0iS9kMWxG42GAsjX9prypYU3UjRAh4AlXC+kb1Fg4oq98qpG/THSkX8
NDP9o7ChMtoit2d5eR0o34kqItwH7OdcNKKlNOHp9aSdhuwU4xdh2jbEFAv269qMBP4GHBXB0YV/
5EuBWjttYZyyvL1vmvTJbu1DrCTb3Nb/+rGjYiZaUKijA6qb15ltM6xtpRr0k1Lq26lNPxUoR9qg
seWkXbCR19YOGyKacEG88eyd75PR11GAjAnletRtVlI6HMrSllZQMP66vUmXFwAwGDgmkND4Cvhg
5wPV4Lg1zUvV09go+6TU3rSi/ZKa/qqx0vtiCh5hH9vdHnKOZMeaiDFxiGgtFlnU2SFEBTMbnTBR
T0XaKvtBVdJPkGIFG4QcrDuvA7cJP4nkrEe7m3aJrEcH2U8oxoShurCjhhjqPMfEmaHBHuQOB+hS
7yptNKWPp/HU9M46Ur6Io0rrHaTTFIC9HUSrbpW8mH6JeUW9itw1ZqiMQle33wzzSxnKKzUe3CRC
HMpU0HYuXVBnkyW5OOhBWwuTAuiIPyQVT32frApyEV30CMs7/5/464PpB/9qrO75c9AV4dCXznNm
VW4HDQ9k+6uk79zR9DdK80X8YbO4h6ll4RJdqUbAiQrGh5o7SGXKwufHwOrh258iGB5yNLhMnIw+
/qVRwZLRsph+iWmZfiE+/PZRuHL6qEMIIACimvh1s2NeDEbY060mn7ShclPMn13AZI00jwBsFVa8
Ymluj3jlYoGOw+ALoWDnAjbV5L1cgdGSTwOqPWLLpBDZZGSfbw8zX9B/aelEpZYDTsV2bmgpvoQl
hGLxkQS47CaGdYjC5rEM7hNr3dHVrhvDq9pLq7hul6SJhYv44Uy/Dy3A9HAb4LVeMI3XJW+JrJXx
0Q6ae0VtP9d2swRgmC2jGAOdGvKy4JUIp+ZxFJpaiWohC38MmnbvaALSnt9pqBLfXsYrU8ERUESl
wHqHo5wfy4nXWUoLLYeOwqYLWS+qVSV53sIosydETAaScRwAUCg4pnMwe9iaktmbQXE05UFfjVlv
oPfeyzBt9fCMRq3x+fasriyeaBPnxAOcxyMVP//gckPPBEwOuqHjgGTl40St6Vevpx7ywE63EMpf
mRp9CDS74LlRa5nvE1pkxegkVPSywPzK23bX0DAkhemjI3VLYmEzv1QsI62ScIYQCMKzPA+W1Erv
ySQH/jFWonuFPtQyU0MU081NExefIC1YKCvOIUTvA4qnSxQ/oAqbJ/QST22tvpalE3Fh8E/sjP0x
HZwcycvMkl5tCQmHdYLEz/Ogy+NT7WsOVtUps69TOxifIa3VMx6Vdom+/to6EKYaPJxwhYMxOt/e
AdmvwKuj8NhM8WqSjSOG7ynLu4e4qbcGTMd/abxZB9E7j0NCGYhy5DznF+WJX8s1LXeeVqwiW98l
0eduvM9s9Z/BNvdU2p9bs3wwwmrBmF65ng4FQcwMvjrGYOY8WHlQRPHUoAICLO+HFPbVNgt04+6v
r8vZKLPrMsSwYTeFgPyblG6sFsUDzWvsXQREc+G6zBzzf0/UhwmJ6/TxZoJLDWQoVo96Gu7tDvRV
G37xUjSc2sx+Cx2J9Ns0bEM1XYh7rr0XZ5MUL+WHkXMlrdLSVuHppQ5U99FzAytdWvZrW0L7BY3V
NDpBGrIti/Tr7eW9ton4zeLAQiNKP8/5yOh0ep1dyPazXubyPpdja4WoXLSwiXOn731pOSaix0uA
tualmbAGmOXbMIYDvTn2XhWtmO6WPPlW9ewnofYh28P9MBiPsVKuh0xfMPLXbiX4Zar1IgLiQTmf
pifHZTt42XAcgWnBbn6AHewVYPVz0A/huiyGhVt5bbyPVmA2XjxFMuGPYT83XaFuPL36pNM/uZIc
bz9p6jqolipslwOeWYF5Et4JZUDW4uwidUP/zUovwh3OYqRHouPib88M8ikKbekmvb4QWMwmFxha
JvVJ6h/lQtX2EwXOA10J2ervRyEmAXhOehEqpFmc4AVDqmexjQxHWNVukOThWi6GpY26cjKBB/FC
ipYRCofO7OrVgMcGVBbt5wSwpxpJ2zALt73XbuOm/AQI7SFD2YP1eCERuDWN6dPtWV56Ax+H5wae
H0w/CbvaC6vgGBr5Ew3AB9XJwpVJdXThRF4aN4HLol4CL7HN0zRbzr7v6wSH235W0xBVDtg+OCFU
EjkvyEjZoYg9bk9NmMtzTxS/CtE+HiWD0Hnu6Hht5FFPLAYI5fz7XKsPEgKRKlIivansbg91xYDi
JwosBOeR7vd5xEzvY5XopdofpcjLYnd0gNPaMVXFyY+b30Ova7tYItzsKst+pdmh2jUhrsLCV1zZ
TKFcKvhN6T688IHKxCxIitX10UtfIaWmeXfL6Vr19jcKrKvcPnaxvGrj8eDrz4M2PlbvgO4OcoLb
HzILrIRLgNeMe2nTtIFumzgLH54Tv0FFsgmj+mjltvqkprr+FI0FUJcmprQy2vk6meidK5J8Obq/
sutouQkuSkGofMHr2cYpbKVTbyC8qhQnqMoIWrMafGVdAhbVgZMrRv4paGPLldIu+RJK3di4edmo
xzGiguiia6Ct+i4x7mxfbraRV1Or8SeiUbnFZfNk55fcGMmqLlCaTMoxX/tyFz0ENOM/0P8WQMSa
vuStPa7Vrk7ucksC3BKk7Di0ITvsouNWMX9R2Bb1N3PM6JD1/OqoDKP91uZGcrIBZZKcAJjeaDYl
96zB/ISxtVO6sni08ors0lipaz0okXwOY3ttYatW0qgqL0WSdtt+KlrdxbAVazNo9P1oAGQ36lB7
RHIOYW8ZaUrB+npfmHV36JLS+6cBK7pG6CNc4e3+UzfltK67+FeclDWnRJIaN0tD+YGuT/NAkjB6
DSeS9ixldsiikrOVpfo6ViNAPnHf32FR0d+Zyi9K64Wb1G+iA4vk7TspblY1ULrTYBnFZyIs7z5H
9wYUJmkXf1LpMJf84M5p9fyHFFkIzUl181T0bbimKaYCr+v1bgSy/VSpPlMJJVR3aAzd+EqR0iZp
D7sxLEMKzgr7bXpB/KoEobktEjmBlKYltZm2dGM5lNsyNBB2ttGOrz7Yvha8i4R2Ln/ZZzTx5AUH
4MrVpB+WRDaka0TF8yuhqcgkdkGBtENj+chIheNdA+0+7PlKu2D3rjzFNNmQRaGKSqQ/r6nQhoKD
albR0W9FkvzTONSPcW5AtbRHUHx/+6pfmxdNSiqBK6QfF8QMvTL4SZ1Aa5sY0O77WhC4khM8ZuqS
hNmVeIvYQoxCZpJOt3kNpadXVYvHynyuxmpTNTQOKG8NbCKp3T9oMBLG3rQSkKVY2iHxl/fjQ49e
7+3ZXv8IzCt7SeOGPCfLyYLR8njAIFuzSJV5Eis67KuhXk+xs1OSrxWMiB5n/WHoPjlRfe8YS8IT
7ydl9qzRAwTAggQSuzzPWimNWvGM8gljrWRupiLIGxQx8+f6uULPdBVBo7e1B1V3+4gmBM/Ss7UN
PvVLj6LY2kNMalNGWXfUkH+7r1K2zA59/TGGk2VDU2m4B/rur5ussFd6YJguPjMitKrSP2V9kD9B
HYOH0EADKIWyuc1gdF+IrS99BYukFfJ4MtKfwoyfvx9aNaVFo+PgeX4ngVIbCn1TpDXUk8QobqNG
4V0N39JW9a3J7SDzW7is8wYZ8YCJHB1AMYXY8kLdlIZA1ZI8LTia6HLmafcURNNarwNRfMVhydpv
hv2WKuE6qeRVski8euUGkxDm7RL3Cg90Nv+0NaZhCj1UbmRytKZfaatQSSjPkKxcw/ri7Tx9UfLj
4tEmhhfYJBwlmjovuCk65D3HKA1kyOXHb9NYHe3a+hWpzT6V1VetN++dIF/wE6681SD/FNIHpGzI
WIh1+OAnqL3fteEEcdgg2+U613NtZXcR6TypXQ2dVC0MdxlrYkEEvBjCAIoAc1IRpDiobssSxDxR
6t3JRZIdwirtN7dtxDWLiAsGayrkPwB4Z5vnJXXjaLEaHtV8fJm64C6Nx9dQ0RdC2qVh1PO1k8wY
grehiI5m77Smi2R78eooXXSsy6z45/aUriwcOWtSyRwMfLr54yXRJBiURhkckVltXKC+jzqM/Qu2
9fLS84CwYBBO845cFOadyqRZYoBAy0rz6BQXir9C6iMk7+r0Gz/uhrWljsPKK4d+U9f+EuD3ynq+
4wHgMBGsHXOz2valXWbmGByjNi9WcTDuwsQ4yKm/RA5y5XJ/HMiaRVxSEhQaamXhsYvUpyRJHoNJ
OviO/xhQBHFpSGoWwoJruyeQDv87sznTQ9iUitwJstOqKR+CvDtxz5bqoMq13aOsTAREBRcWObG8
H66yacSZQ8ATHHkQj1SSatlaid+gkxzf5EQ+aOajlu6tIdz0LV3NJF6kfxK4NflN1JaGf6hA3T61
Vz+JIh8VTNIEF4U+PeTQaJ7tH2vC21wbs7XuRIY7jMld4qTbwWh2XQSbX5Elu9sjX7FrIuLk/QAe
yLrPTICKYq03Da118gILGToHc6YZkv1TCmzjKaa2sWALrqhLvIe4/zfgzBgQbJk0wpG/M0oLTYgR
gcx0iINV3tvd3tDQS+rGLHHbUvUfiRuHu3IKkK1PS2BLdTdtLUnDCchTy61VO1kNLRENrRHg61W1
StVVTMvOOk99cwcGKnuKzaTdJUkfPkqS3cIGX8uFWyhFsaW9czzUSim7apnqbuTH+UoLpWJjtvLw
ZHZDtTN9ZXxVs1CGbpXmO6ezx4dKKqhq8gpEq6zOSbIIOOK32sjLn16DGKOLSjtiAnLrr9ShTndV
NdFcaWeu3U70wuG8qIQCe6BwzU5qY/WxNVvtc6WOT42CQDXk7rt3puPeKA5TP27g2epDN9CbdGN1
fc03pdbL7TNw5UbwgqPCJAR3cGTm4I4iojmwjI3p2HnBXd9WW0iy0ui1Kzvk0v/UlsKHf49TiL6r
H4a2xbVex+Una7RWsbnHxXJDW18V40LN84prw2eB4AFp/y9s4fyiSsikeWgmyUcekOal9orhLolT
ae2Yn3q6njOiVbqLntq2+ROFY3AfT2r57DhetWDuL6wS7gZkGorQ3wCjOI9ScsFsbo+4G2lTvOlW
QTiuDF8X9kBctJmvTGyCPddIyQhWwPPJRnGe+6nTYpUsKBT6ctPW3m96BB9UhawMBsDvwZimcbmy
AvlXpWcLtHXXHhUsAR9ArRed4tn4aTflslUHJtkW9S0YOnMjw5O16nQt+fugD8wlSDoY2w2RTjyf
aW716KnkHWUKvfxjWQVWdtgjVxB6GsKxC5b1HSU/X1dwkGQrDX4h0Xw+WpHR2ToNifGcolPuBMND
0hd73fkeF7FLuneoFByS5l72DkNUunLXPY3BF1OpXFluNmP0aEqPVogyRkUSqPtJxKROyiE0vtze
/osjRiaOsgJ0QOTlYGiYfaXvRUphdan5nNhttYkiRV1blWwvrPy1mJBhkPURvguAmfkwFZXucnDC
o5n0r5NcQEZSbqag/K4kseN2hvUUKNk+LE1k83TXVqNdVzbP9qgulI+uT/e/7xA///AEEy9kmNEI
6RFTst22ziKcpfz19ppePdE0l4HMpjRO1+z5INCHxrLe8dJIhXyvtvKhjGsas7WFrbv2dtsOUD92
j3Bk3l7mGGPS15YXHsvW20IreUwaRIS6+77010pi/bH0lFKOHi+4SleGFQ2cVIjIZ6CVNruvkLlU
cpeWw1EDbf5gKvVwP6pt+iOJm3DtBDJdUX5ieg+WFfmbPuiiBXtxOT49Z2CWifmwWhfyffQtx8j2
9P2x7sbvlUiHBeWwz2kTUaJuR/LD2Y+hdJiwOKu/3VeRLkJ0QehvqHhNs331dfDLXTUc9RjZZV6l
YtxHi7x0Jn/Lud2AXwZJcYBs1Ov57XwUcAlZ4nRhf9R87bep+NvaTppV61cI6eZGvDCnq6OxFIJJ
h7LfPGM0kiqP68rvj6GVn1pOD6JLNOhVBpSWSyHS5b1gZiB6OLQispyPleZW2o+x2R3rQO4fVHho
cX9NzZ3yYYk45DKAsKgMikQiNaNLVcKio/Ks+ZN/nAL7WwGHuQO7twe6YsiHTRN4C2fymscg+jDQ
UYJX7VIsYWomQ/dGBUXuNJxeAciute57aerRc16UPawNUbKuE4Vm08pxnkoQH24hAd2qkVpe3z6l
V5RyBKMbqGNqZTT7z0t/CYQbQRLUzrPWBBt1yhU3N7x76BtWzmTvK8V6dJzeJT/VrhLDpdtrchsn
eC4dC6qulTLtjGwJpX/llNnwh2KjgCJcUsmYQ0B5tQ+R06WSBcNmvy56CqwLlunSuDNvMQA5IchG
5pbJjOmJjQzVek4n67OCGIIc6Quu4bWJCDk0qJPJul2sbeSgFdp01KQTY9oqlfYHUPLGHqKtMS5R
l1ypejKdD2PN3qpUKnxdSsLmWDrRDwV2zNgKU1ct5EMQawQUk/VYSvZ9H1e/lMpE60hbMvVXF1RY
IYDXovQqTPGH19KKWjDKGcrOOlT8g26tkkWY2hWlH1aRVBPBN3kTUtfnYzh+5PhmB+KAli1/lZrj
flLDFymt1mVQ7UHvPDqgYkbf3vmdeV+SUW08C7ylLj11SvsiRUO2qtt44RJdsR/wYgHWIc8Cfm7+
hJuS1jp24pnP+RjmuwoVhJUnwc4pW0G5sZ02AcE0xQsp3Ss7TvUXn4EHHYfRnmfONb82vKAwRAHk
fyg7j924kXYNXxEB5rAl2VlSt2QrWJuCwwyLOcerPw9nc6yWIOEfA2N4MFaRxQpfeEM9HXtvXvx+
0YagchXzhV6YsnfcYkAaMutu3MWMw6rhcapBz764Fd6f1Gs3nxogZxm1zuucQCPpw4gQUFrcq3de
oxxR2dxPRvxFDfnDYVDCRTqBwwqCy9tv72jkxFnOMIBt8yh5pL09N/VXCc5aLHp7ofIyf41ylfgr
s9C0QffEeWr7O6nnP5RYeaYMGOpzull641CZyska3WfbHr9/fha/30AMDeQOlCm8k3cg8dEWs922
rTjXFoXh2nLZw+NXtav3Z9I6CCB+vNloWF5fqwaLs3fLUoCOwFBS1ZCTiad2B8L+aei/5KJ/NBqI
AUrRoLFXaae338yss1lR9JHRanmj1+2NayeHpqm2jf6V3dFHywNZQ7hdoCF49qs42ulRvyukLs75
PGb+nPWbXld/qZVz+PwrvXsl7iYq7KhAsPEQFLw65gZQcnYqBv0ioRnuhNKjWUAFonMJ8Uxkcz8f
jZTngwWJpQx69DQuALReRXizmc0a9qMECxjI4H/QjzvAELm/9J70tRKpYXsijJ/VUxTNf2JZZcdW
7RI/V7p/8qT9WSUdlr2Q25JKfLdx5vRaa9gN4/icRtZtQ7IRj62gib+6hcJw7r1ta5r7Duq7DY5a
Ls4djsqPKM2u4UHQtFXs10tn+/zck5aqZPpt8tAO9jnp5T7LjG8yGVq/kNZhMJJtO8nQS9Tfg4Yz
ZMMfJjGehy5+MiIbmQtEP11bDZwRNU91tv5xbOSdy/o8aNZLo7SnztOfl6FEBF/ZZ277AA53N/Ft
Fagvfu9WhU9QRK+wulHLZfYnN3eDdp63gz4erDZ7RLtg48Qe3a30YdCW+ylTbojq9ooW3SXL8JDj
iutF8a8Gk1a/nfOzK4qnBXOLWesuxpTQi0wLM8wqD1ABFAZDf1yHd+doW5nGt7YTSHIrsy+j7Kam
/TGY0+3g5gblyaoCzJANiE7pMOA9+zQ61i6z0k3ioWMx9xjA6sc5tkOzxlNmaV6LxTnkjbanVXQ2
GhnmMcivKDsxncjKJ2sJQJk2Yyw36pLZvqpY/7pWfuzK5mevWEh4tWcX6HY5WN8cbYlDHN9vMzs9
up25a2YyrTrB2VvgdKjr1aHTUUbSCwtBvvphfTc96g5e0m08r9x22GmoZbcpxkHi7mPYfmPCYSgm
KBAFwIpNpid7VUG9dejTg61EzwiGQcLtfwHD1fxZH5Czr6s58StzVjYQaosQdewobBv2ijHUyWZs
Cnc3uYm5LRrub5Fpc9ir9mogzNVBpK4jF6+8VHHWbirbUlAfVwQaIWuNEmgQerCzfjHFoP6TzQiC
+E5uGIGWIxCWCMgmzbQsiDpmqKYVM/QPQCkmdUI37Sd/aWP1BhENSUt2rHxquoVfY/IeQORf7iY+
xRJ77h0KtTL3DSsyt6m1QkaAtIWKl+s3UTxEczjXWXtbEvohH7nkGyVTJl/n6vpuWImxBZD9UtC4
183l1MrxyU6dQ2ar4TCrOzGLXSSXJ8uu9qLIzp1W3I663Pe53OmVEsyNBu/e2SYrH7wZz4LSTplM
xyrtHF940Ys+KUG2aOG6GNBJuzS1fuMY0Mij6VZ27jk2uscpd84xF1k0j7cIxfnpXB/LNvm9ftuu
18KIMG3Q26eiGH7KMsVHWd+hTVH6rbP8SbkX4HVKP8+9Mkjq9QyJzNKv67jy21JJiGuGneam52S2
T+44pX5n6vcx1qa9SbHEmQh1TZxbfdvugtyTP6NJApTx/gFxoPmGike6NeDtvcIOXAT9Ku3oagom
mNproS5Ps+jZVLa3tfAzhih0Al9/TCIt1Avzshogd476XRpIOgKNtGbjPJvpY1dqd16fsqzNZKPC
hfK7dv6hYdHsN1F12+uUzDL3bozUgifIb1A6vEUE/V/XW2hepHsgCIM/dfrRdJIXIZcbU3S/kV5L
fZtONRyoi1ilJFG420y6fcyU7qIP1knYxU5z4tV0Ut7gfZj56wNGtUbZX3vF/G8/Zurei5rXMUHX
piw3BozVreIkAJJm1f5OPRU8mYag7vBLgpHatrkdQEM59bX9atU9cKQcceR6fJRzEqaze1gXhEEF
HEPn3ymLpI/b71LT7tW0f5aFdkg6vERSm6L4eJcJ7ynSo7ueucjFdIsG3kOVTzHi8aIMOnXM/R5Q
hZm5txMQJiHtMbDFcnDEcMpj/b+/01fjQRr2dyPL9tyMD3RIaYi0zlkYzkHnK6KWACyqRetjkEqK
fqBwNiy8DW7B22VQTpm5nE1F7qIKAFfeA/GfA9UW+2LIIg6q6NklxFqnrRkdyFnzcsAbKvMNNkin
yZdBKQrmnW0+FH3CFSbv+9as/biz1EAhww0EaAq/QAMuMIrV3AnY8+c38QfxBWJdKpkHqTs0oKt7
v+tK2gdJ455Br5+MtHh1lH4DRveLmuOHw4CEQfSbejBUqrcRkyapRhSt65zJ/msDpJ0Pru7zN3kX
wayZ4v8P4V31Sx01oU9DiecMiysolepG2urBLNy9Smn586H+Exu6CqdhMRCxU4Ej076uTyELJpKh
7FkoLPk/dZYDb1ES64T2jR0MU0FD02xjNJRKudXVYsCeL50OVmqlP9ISxzOtK9AC6Bsu5KbEdYFi
//JHN0T5LRNt+ienEHWaE7vYqzY1G4nR4W0XZ8qun2V5quISN/V6iPfarKcXhD0sPAZSUHPote6q
oqq/SFHeIz4IDFGsW2M1GBTXLRhtSV3cM9TlotZbBQ53Zj3187FKGqSgHL/4ChjxLjRc41BEhAh2
qf3hufh2rXRi6JOkmxey4Shs5LPzlQ/du8T2aoD1Af5K6a00K0qtYIBhzJAOdop/I7wufMdhDxaE
Qs2UJrvPV8yH7+So3JOr1ta7gmbfx7rIFIaMUDEIXVBRp8qqmy922bsXW7cA8Biaias28nXK6rpT
hRn2spxBWabgJwsRxipRwuJ1YCEMChem232lavjBq2FT7PEPxS0ki65SS5PCtyXzxb7MTuUFom8e
1EL+8/n0vdvbSCIwBu9F/AJJ++r46Gw0QguwiZdcVb5bym2VOd8762RWX6z0/x72zcZ+O9B/+O2/
lkY0WK506sK6FHbqp73hZ9xo6T951WzNItoKE0djpfEzHMcLLfHryntMrSfMTn0MjiblPjKY7fKx
nbmp62jTpjiafCVb/G7C+coWFPKVnoJ82HW7ylDaSYjYghNSqv7APYek3ufT/dE6shANw916Fda5
xrhEsblMHTif9bTu8B/yKVMSdnxpFvbRm6y0bpgunCpk0m83ou3Fk2p0Iro4xrjcDc5kncqqzcug
8MxtRf9oUwjh+FVspuj6g/wY0S72Ss/PK0ccvcUghnCL4vHzt39fyF4XAQ3ntYZNr+76saosLVEU
ZrWt0EUDOAT9FS9VqNfKXbsUBz51oT0VsiEg0Cm0/u+FN8SaaREA/1GhrVwr8uRapsUUhaJL5dqX
2FV3htEuQWnGl7RfNlOsP33+wh9czgCyEahCdMQhCrj6DLQhNV1UhnIGjW/sycujnawAhAzAOb4I
N/67K95sMDo6f411jWoqzZyLUk2iSwzT+DxHcXdECzPfqo1ZvdJHboDZ2FXgSTQ2x9Jud46Okpw+
K9Mv18bK3HbLftugjnSSjtp9UXz8YiKuEVBO7NTpVDPxBhR6wjl9edbz/xkIzQSA+6MlSqH3nXe9
lqCQkyLbfnacDOSanb22tXLwzDb8/KN+gCth/+r2yuCluc3N83Zz4eQzRVLJsThsJToBIgsMJ3nO
G/FnQux6RzMVyc2k9vx0GMwgTZbKL0h2/KiUSVjZnuXLZLRCo7U7vzHyIogH3TmB1ai3ZaN+MfMf
nDg0xGE2G6s0zTtBuBm9WLWuJPQijB8qVT1pSXeTVGYoYcTo+KN8PjkfHDx/D3fNQjMqb2zSBhBf
FluY1Q9WFCxx/yXbZ60DXi92Gm+gFGFto+mzvvVft0kz5eD1Ot4qmRFXXXSmmXpUHMV7B9dfXyVn
ajTkoEQ208bQQQTo48///U1XVRxHgwT/3iQ7mdzFqEu6TmuGuYI8vq5gf1SyJ+hYTVs5tvBkvyqH
5jVa3roVOWdVjbSNXbtjiN0QRsZ93IeidOZdb3TjbdJji51l6aOB+c1NNIHP/PxdP1hEoJKJQ2Dj
f6CeNDqT2i3CVs40LrbI/R3tgWJQ2qihXSj32px3X51mH6wjGjew4+nosiOusVt1Q91kaWbtPOV0
KCC5mFSkKGWkr6ohn2mu/IlTa+8sztZK1ECtcHfTuhu1F+GaL3/+9h8+Cw4ccNnoz2Mn/3axaWlf
DLLI5MWk7edrC9rBfebsPh/k/QnprQkAiA6yKEDLV4PEeIuY1dIAHxrNb0kZ7QapoVn+VS/5g2GQ
pqLDSPuWx/WuholwL6YQZmM7nmrqnZbK6RC1hnkUi+3+8/kbmWt8+naTUsCnBv3f6tWR23g7b2Of
CpEWtXWeOiMPs9xoob92wjfNfrk1FAyHY6hAlNL0Tr1T08r7OajtdJKZKA4Odh/+0NJeBsCWUrvw
tFciNtQdkS8Se02l0ZES5dCR6P5JzCK5XZoJwzbw2Ni+1MAdxbzctd4Cjr1ws50+yyp00zjfxxC5
Agnl9KbPVAq9bpfcogWm0DFul62NPNkmiuzl37TMEpgFcXJn6FX8Xau8eNsQjx4+n6V1Et5MEikT
oiurjAZY1XcIfFBzXSMcY77UTR8sufiGdmZQIhqoUd/sPPdiWPIbbNQvIpN3a3odFldK2oDQJQmI
3n6bqm+qVhfaQlE5CrLhDgXuL7bwR7nt3yOsT/D3Ee0Bum1Gfbn0tdb7jgL4WPOVhWC3ln6zlL/w
d/l8Kt+t7fWdIE5ozCPQyutcZrRqPaFdtsAZkb7ANkYbjG3/VSr4QcYEIMplVQOjQS/kalV3jdoI
y5mWy9xQ2kvzndrJ0IH0Ezda+PkLffSRCJdpTwH8gNh6dcv1aD9VVc9QTu76neh/yXmMvriwP/pM
DmfbatgH4ec6mBmgJiZZKqZL6xl7CrDbJepx6EaMuoGLN5/b8guQw7VVxIrGXvGgeF1xmayx8duF
AXsr18tOmS6uUf+bFV26Mb0yD5vM0099miknLt3unIx4eoyeQv1amxH+BsG+L5F73XVV7J4WmS5f
QCo/mGxkRFCBgdgO+chYV9df69Uj+ofpOE7Uo1PtthR9etFy+T8qngJ3WGm5UFPop1Iuvt53Rc/g
OGVoZylqb9tnY3E7z/1pidxt5Ma7vh7L/5U6Al1kLQ1ydSHvBeL47XvlCuFFXWNQkFVGj66cGLfT
VF4+X6nvTzEGWXF7gDwR+b5upiZOGSejWqEzE8kE8cidZd967PU2rl7BwCLj9L+H+7wXBz55Omfn
SnV++16LA6Nn1QSAN+/pvjV7E9VfY5+K8eXzd3sX/ADT4KyEys5BbYC4fDsQvltZEfVDfBFJGlaK
G5adBkfF3MkOW9slsr/Yke/nkv1hkMsBmiNZvcZpSHMajLaJ50ufa6+qR1vRMkLNpCSRywU8YtRl
vkZtcteoya/PX/Wjw4AxsTNakbQk6W9fNVfMcWbNsjVVuKpdOmwbU2y4DS+qSgtNlcnjLIsv4oSP
jm3gesQ9/AIneDW/Zl9mReGN80Ubxmcpk9t+KRI/qdSvcGLvNQI4ef4eaX39v7a4vbhNAldwvlju
4oSeOYr7CYDuviNjO3m1ru4QmtTDZKJVLM1Ar/qvuKMfvisHHxkq1hBcVm+foB1U5KWqeb5MS32w
cvN2tufSN9rqi6zvgw+JmB8pIxkSskDX+bbn1NUQyXa5JN5c+INhPVZVhgSx+DG3rukvTg2JHGGC
z5fPB2+HkB5gCspoFHeuq6T5kmsjctXLJYb4gXGEW99HjiePc+d8pXbywSZhl6yHJeuV6uj6KH99
SlqNgzaIar5482RTfHUuvWV+M6z4t5muFlWILtvJvRzazeev+MEt8WbcNTr4a9xGlQAbmn6+LMXw
p2m1fbcu1v95DEjF6BLSGVjPtqtFMhTYZNWd41ySmiInPWDf66jcfD7IByvkTXH5apBolAQcAPcv
1WA+Js4DGrK+K5Vz4UJ/mbZ4Z3wx4AdxEwBN4lnyKG6h61pY0lVCxgWKeDqZBzycOExHOKdVgjBi
Y99//nYfVRrtFUiJFwQwbpgfb78TroVzahSWcy7S9JRb300vf7HbbusY/dk04TcNAH3GUru16yhI
Iut7VBhfRG8f7AZ7pQ8jCLLGFNeRlRmNeAS54FzGhiawXMSLOvZoPPb/+zhcEtjQocO3mhlevara
pTO9EcM5j1klw7bX512rDa5Ps3DcfT6tH7wSSDB9FeflpagpvZ1Vo46N1HUr62wuvftHV9LxoWti
I3TjL2V5PhgKuo5O6o8wKZHS1frU9D7KcGUZL31szkHcNjsRqa9uP34VZL9fl2y0VWIQwXvW57X9
SUeTJS9GRVyasQ7cGcC4oMtpepDuvyj+vz87GAlcG0B4BI7f9TbnCqRnNXneZc68fZPEG618/Pz7
vD8VGcHFTgyYmftepxkD8XIGXuddKpJrYQ3+UtR7I6I4Um8941IYW1Eo//O+Zsz/4nhmkIj2avnl
cUfHpCsE+RA3TfE6aD+VGPzMl6Ya6w96mylT6oNIxHUGBJtS5tvF1/eiaoo8i+81q3X29YzFQwqm
Z29iORhGoo98icrh9vMZ/c9d5XpUUHQY5KCvx4FyFTNUo9kXtRyi+5TOlIuUa/rLIZG13Z+d0/oe
QfzqsgcePsdtfJm3GRIOLroNafRkOkPoJt6Z4/Tzh/rvBnj/UKZOFsohzmJ6OxWLFS9qY03RPUZ+
hvcD3Ltl3aDDhwEGAHgkOVi7Qqt96F/8oVuyjSh/qW2+7VXvhg+UF0/8dxYFsiE8nWhe+/K2nPd1
VQUydoIFmneRQQLlZ0Rq5Gt9SRpW+71AZhkBW4QN24l+XL39rw+Xf0XfXdUD339uZKpo1SA6vp5r
1/cFsEEQmnHjnFsYJGEpcjXo6mLeLWoX7arUFGGTRHW4LIpxO+Z6G0gzqXbVDEJJIugZtjSYDjlo
Mr9SB3M39c1TVYwGMDXlrpYxc+Vujch5duwFHJd5U9rN4BcZAAqndf8ZnSbUu6oPE7P7t4EwfLSW
ttiMRtptDdnIPc309tDM1bcCyv9GkXbtLyP/aikegXeMtz3pb5APWheWy1CjGzh7PpnfPuHmf5ij
6ifXHy6baPf4DS3YALWmbNNVy+PURD/Xh+tH6yHC86rIOvdWS7tvQI5SPkM7BLJf9kYZH81I/1Em
9m03zP1h6IoFuB740qYtHd/Saef1MrLoqaKe3CZdekOf51Aq3a+safdGUak+WriAQm24XVxVpu+4
0bdOmA+10+l+onsol9g7e+ifJ1v+bGsH3MWwrfAyi3s0Ecd+uF+K/jwWQO46b/Y2UZee47k/RivK
ddKTRyu1XwWNh7a1tlhBhrQeD3TSQxDggZYOd2ZTndFjQuWZPTxo3uM8Wk6gdRZo3HFs/FI1f/W5
d6ZGHBiK+GYulHX6uP4+xclLr1JYMrvyuQIl6ZvlFAMJsU/ImSQ+oKWNbo5LaEydS8c4+RknqfNH
ajXCeN1ZkLq1hvEq1eWgRnLnDGgwxy6wrnkCFVRMuIhRLfSXrlQRZWvTB7gD/SZJtePcNIdC1UTQ
VQhEzdn0SHf9JFGFCex8QvSpOkz9/OJEBPb86CCJyycK3T/hj/wZkfwahbFbavM0NPJbVcBxa5ZD
6mU7BN+HoPRGJ7BribvENDd+OnrfuiHdFzIPch35dI0gTXFuSg1o6WAe6iq6QcY0SDD5yEa5Lav8
3FTpd+LH7aKWh0F/RnAO8Upjo5QNvhxJ2Dv5VlOcMNflc5Ysd+OSbjytOqlVfErV/LQqLxN0B5WS
HWpAjHZEfgJmLil/ceKEKAVoTbJZB0Pv02+6IlAHY2MU46GWGpJah9JyNmoWnaS51jTdTdrbhygp
Ntao3DlpFc6xsTELg8Cr+p1Y5Q/k2TZNKfdS5iZSW4D98sZJwkb/d4mtjTcZuy41w2XSNk1V3qAf
4o+O/aA1BZYH4E38xW5OWi42Tm6/lqbyiDZVYLgThWK7AE+QjHvAZ2j3geOUJYpvg9I+1GP8EkeY
x1M20QIBS2TjUtpHCfjgyWWimtD8wRL22Jv9j1nJXuy08RVTPE1Z+a1h2fSTAYrZ8FFxk+BOa3Tg
ARAHtRqNPppHvpckwTI5nAND4I79NkL1uZOVBG86/8nkywikcqm1B7ftn+gAMmAz/YqTpsX+DfYf
qNqDLbEWN+r6nzZzAkxIDonTfhu75djh+EszNZwM1AVYk57QfbO27iOlvu9cO5SZeu4B7s6cYGpu
h0ltCFo17VEl8kRWbAtEavBFE4MsLII075Ahv6fheSqT5EYT9SpMZgYoEu68oSVerjEmxc6YYkOA
yj+uevoSGGl2NhL8uUHoT5N8TliDwtGfZw1nCJrbvt4/qakUKBiAiC0rkYUecm7WNAdWCe8eIfFJ
/B4jkKLjaQS8CI9t07XuoTE7LC0Q5eIFve5PlY+hMAF0eqA+kg7Eh8ckN6zzeqNz/hVRtTFa98Ue
J+Zb+4YCLeASkWS+M1s3Se/uEVTzS8160HUWWunPcrxJJ84f93eT9EcnizdVC0h9mpag0G0/m0Gw
O1oHSjy/qaRAtCDZWP0LVm9sZCCFytP6Y6wWTKHHCVjbOE6xFpglZ4y/Z1oXTBSi1OVZaPQvklsz
vl9PBYMGyKoijwIgzg5Bj/ZDpyb7Kioerd7YuH0WqiWmuP3TWsfKsC8Y4v44FHNQJtaNkai/yHV3
wxIDyB5dvypVHBuI8wgzAYyr8VYDEex51tHmyezuD5tiX4D97O0uNBm7YD67OjsmWv5janqgs82p
k8Mvg0tJz8xvIrf+FPYUlgogys7Ob0Ud30hUYFynOMW4eNdDHqZyCdbdmtQOQu1RUEExzFX1dlyV
6qPK96zhhPD4fYUk0wLsJLcW0B3VUxF9q5KIYDQTJ6VDS17k4zYaH3K9Yr3/rs16L7gYl2S6he/r
QkkFAKeuHUZhobhrJaUBlmx5sDwUKrLuZY6rPNS16Ea0TjCD3vAtYOm97TzpuXbqx0HxoXQEJnqa
NJBe0s6g31Dtcqc9qLn7XBouQUSBKoi+cyB6LXWz6TtUltzhvG4JGQ87s7XOesYCnsb8PJTxAyXW
nQm+3oiNe0NXMj9v05Bbd6KvVbh+nDfbSd6p2s+ZfbIuy6alQ1tnG5U7W+flrfg+Kp+TMj3awviZ
xsNh6fSdMdC1XuZTgvDM4GkvQ+JtoylZA5H50mjwDsA76WZ6z6X2mI31NsXGWuTxr1xRd2nj+FKb
wnqGYZRl1AOrzQz0HymXJZZ4eoJ3Fc2utBUQkepxSI1dgR24NdvBumhj1vN6mIyc+EMNPBmqrm+2
XYcMYHs0cvxP3OIuN/sQIhVUTln7iVPsekV5SAgCi/7eWZJN4WFqV4IvYqWvTz+Z6Y1X9Cej4kJP
3J1tQHHrFWAf9jT9brXq7HXKratnyM90J5p0oZTypFCFW+0R1mdOVIRRyvns5cOPfnbAiXt+FFdb
xdX2M0sIMP2OrvhB8fpzMqm/mkF0m9UtIW+iXVGbhDFNGjjFMPt5LA81k4+9bKGKk0tMts3AWcOU
eBZ2OZ2cPo5D0x2OS1XfUm7ZKlY1/re9sepCuzz3Hdnetlm9UXRp+K7QQk/MoVDjYGk9xwfjq+2q
iS5jWyxHDCuCRAPaXk76a0Xf+NANLoKT3FnWKulscB8pxbYzqnYvs+ko4nG6yQajujFKhAoSEij0
UcaNDmOkQyTY5j3K/n79DfT8vaNkQdNFdyJXApUbT1X+kRoajEmXPZa19wKy43mS6ffCqn9wUC3I
tcUS+OUEjNUc5I/aqrYeCvfrdaUs3be0poZt9y+TlT/MsftkkD0tprhFnzgYmXSjL7eF155x1Lw4
Kn6lusVZuvgZf89Wo41wslA6w80aa41qCY7PJgaqVF0JU7s6G1r/XeOSyPX0USKlNjlZpfkND5F4
bHBrdDo/UeY/bY+qdiR+ZoTvqZ4+jzVcgnyCP8TsBZ2tJ99jGR1Ng0cfESwJBp3qhoeA6JmwdD/Z
vdR8B1KT4ZfN8l0V2o3eyd/eaJydTJ39CLBhqlfQT7iMRfzTFe6fSVWf8StnXjic20aJN4Zo6XlN
8W5saRR7VhyIvDfv6WLdxW18R/HglIn5qGfxDR2VQGN599AjZ2Gg7Y4MQic52Kgm32mFlYcOvvH0
IJs6eUQ1MQtkqm1NFyGBWO6mGLmfUj0PIyU3qRNjDTM6sY3TUn7odnqsYcfT20kV6BTk1qMLoDqQ
Di8V37kMUf9q8hVV9DPO1ac6sg9N2d+o3vgNg6ZN10/bdmo3buIo2y6zbLxH6htkUMiVi9CD5s/K
yHEvi7E274Z/FbUOJOdIibzCXJjwp4pDbA6srzk0+hePW0zWmt9r2cW07oW+CmSRp9RQEfBOuWm0
Z7vqAtGZYY/QEGeC1WphWWR7xZW3XqMc8tk4OuiQrpd9rdkcTvUhVX/j5v0qjehE9vcMKPK7FMNW
UcwUQz6ik4UtIaAYKSIlmNI1BBVRiVq8P6atH1212Bsi8lsA0wMOA7rd/3QjKmuOEkRdvm1EunPY
Li1gEBBh23iSx0W1j9zG6/TlqQUFaiJO6sO8iw7rV1wXmp4bA3KN1qZEZj2qu99DguiDp4frtZNI
YC7o4llDfYdPSlAo5W7MxXaC6K4u066wkyCy2lCVCOilxa70FvhRKVQVB9pEzP7N9G8OobQ32WhJ
OwDtOKeE24Zui7Ijd8Y6o+tPX0eztOKxjvSjY9VWUM8iyPr7dS4N7Znic1B5fwyNhIf+WtV5h/XG
adUiRMo1xI9yq/DNeo7D2vuT1kM4ezg+eISednWaaS/iEdalgTbMt1KFWWIzW2JRt3E9MZ1J/20s
u23nvaZp9DhzazStdS8bhF85fb4z9bx7YR5sbwxV09gbaXkXqeIh58azsJIKB2EUPk6/v6bapiw4
78H6P9oxxC9kOyY/SS2+QL7sS1fccR+uqsjrfLboQKXufJcucRRMkTjWC3lx7w6nRDW5FfuHGTHN
TixhrTchQlsbj8CHyHGTlibQu3GvZ4DmQXXmRbvNBzuAeHRcf3dacmYOri414OxEeyfpdoWxbA0z
eY7lyg1wCZ7QgGJVg4nZxrN7XmLzYb1II1PeLehIjNZ9FlmH9VpBNZ58mfKx0+xmo/pVxMO2b2dm
jGDMReBs9HZidB6axgLVOoUuKw6DWd9NvuNc4nswx9S5Cx0AS6M2XWSZP48at4uN9hTvXwltWyqQ
HbPsQa8WFmt7npgfmbKEouLcSxssYbrTSutf9mNkp4+JnB9kR8hDeWLQZkYqSVufhKZvSAG2Llte
FM/0D+/ButLV1/aIZoXr9TJkD6o7Hyi/3tCQDFthH/hfQksxnhOleCimlrMGhyKOh150P83e+emp
bVDTq16IagrQFRHk8Kaat9xYh6QfbypYoLGr3zfdLatUc+O71ayxsOvjIvVtNJi/UsTMNNHuB7dD
IAL2oL38EMoqWivUPoDihDL1fIz0luyZT5L19lYpxFHrp4NTxFS2o4MRpw9qTUFAe8a74GaBIJfU
7aVYcCc39VLdDnknj11eE8+TjLaKvKtBkUXIm6zzuE5S58Hjqywd8BMbZ8bh1IvlZXT6A6XsfzOR
OIEaYyPrdagXIx4HmR9DW2EgRA3Wf0kTN5im+WE90GDmPE+WwNmXmIYzAw0Kt9pp9BOCRFRbbqe9
6WZhlWuPaZLaW4RKjmtKMDHlTBNW7XeRnWwGZaQM1R7mLA3LqtmzW8KmEu1m/SEZyyuE5nacEb1t
rPppMOfXxFMgfAMKab29BxaFSiGJuSYeXQqWXN5E8nUmj24Tv8ppem1q22Lvp5d+ie4zTuW4rbZ6
UXJWmX+8WN2s35mNP1fpLxWa6Ogkj6t2ec5n5jgNOJwDp4aNpRthBMvTJmxdxmmvQXWzeB+Wo5LV
2zkpttgPBSLrKTnnO6sFg6stofp/JJ3HcuQ4EES/iBH05sr2VlK3/IUhM0MPEvTk1+/D7GlWO5o2
IFCoysrKNJoDIvuU/+0l49TL/Ls2BEVngKBcv60X+Vj52XGI5M2bq+8AVZrGQmt7Wddze5nLeFPX
yXHo5+8gr9bcjFzWbczRjPfqGZbWuLLcVyPTNgMBbHS+1IE22pGxNSvfB96wWXwcvDi6LEhGx7BY
c54ZA+oPi12t/CU/TP8wv3mTk9qnI3Aj2WFoNe25S/yN7cZPTp8c6txnaHp+ccjcMXHYqGwVqvlK
Iw0eNTAWdJ5zuzn4IyfLY0ohYZ5VVU+aoNoJhqM+GUd1VbEADLze0gXCGid85K+Miron5gQOwwfB
UZbLLkqLbR9V19HNN7kVM/KWvEeMHnv29KK+qJ72D+pL5eV4HREiFwze8U99CuaYnkkPaEvfaJ1a
05OrxKjzDgZjruZspf9hT/W89nswYKKbtmirNqVg6YP12FFRFhlfRD4akdmsgt5/Wpj/bGv4l9XK
67xti3nW4CKuak0bSOQr5lVDW8+3LdBYY1bvuYnvVfoex+XOmpNNHrvH1Nsls1z1WnTsugkdwGnf
2d0jffICAWT/rzOn4ypqo2M6UI7Z8fPS5q+0Te6IjF8ru3ibrfIz6OMvO3bm0J3lX3TWD6JIXYaA
y79GVyLnl5FfcmQMaW6tsmN8XSOOFp1xTmr3PvTDg9eLkyHbW6cVF5MvWdrL3tUiG9jUvgx29tkz
e9BZ/U3dnuqCYp+8uyK4Ov74bQn9tQy0ZJ2l2JWB7D5yRq72Mn7Nwjvk0/TaFtauX6aPbC7382hd
G15pjP2TRKFsNWeJE7JXz7Fl3sCx9slS79Opv2jj/Fkt5VoFKMngrei81yWbfw0MPcMiB2k00/pi
odNSzdMjOUEZCo8Kc1gABeuHpawOtiMfYitnLawMpMIxV8BHh9bAVYWhSnVEB1e7CqrfXKY3t67N
MEffJHQ8JZLPq9oDF5Wtk4hYkhTXR6SEmyQ7lBjhZM2wbzSLfYhOew5fchVUxXlmJFtj/0j+xvAa
yoe6eZqGtH0sSR8QkSbHMcgi26ZCCXORjL0SZECyjm7hvXbOvKnG7tPU6sd0EO9tOq85e7/ZYn2Y
3bzxx/zUB9ljMRmXxdWf/k+RtK+6JtUeErK8sj0sPeoNE2MBYa/V6Av0O6ecD1pD9TBKsU6keMEo
6sEJhutodPcg7j+EE+2ZdbnJMroUXfHTs2NRPd5S8u2SpGAIRsavna2dkUc8VHqSrBMHN9KsMknz
h/hSyvbq28knsP26cvV9mY4XV5+ZwS/70ASKav3UCOvY/O2DYQq13Pzq5+6NjfwOZcENk4RXG7Lx
TzFwZpCahqcetd9O40WgO95NJY8lrRxIdPdlBEBb7OSpXIprajDhmbf23o+inYrRmdH8nfzhWRBw
JTms1Mh2hK5v3Th461JzO0X0QKzuJheMMIoOis18cetybzWSTKGyAOjNj8ARV60OHNJ3/ULr59gu
9jHGKgJ8UUtCjN25izOGvi28C7gfmYDXMZLvAiQym0TsmjxCqUiuvTa+O5n97kzV2eCmQAJmpbPA
TKSmDPH7yWY0MmJF8dfICxj5XCLJ6FrrLnJ3es7A+WRhV03F1mugIRV+lAwCVd7wxJRuyf0SPRcB
fea+Mw/oRx9t2RyLtLlDaG5XVqw/63H0PBfyZQC0Cj3cvVZa7p48OCGp52/RAvo18xiNQLntXTsh
0kbPEtwJzt2lmYO7KSekObTknmX4okgzX9vGsI0xQ/CLIQYMWLYZRWiITtK9SvpTzUhyYVO4jdZm
qootwWbXtnxRDVNvTlpb2RvK5j2DEAF6Su2lz/ObejCtAgWm5l4wghHOFJKx73FX9+Zunls05kiL
nfYFeZeTXZbJNlgK4KbOoVGD8pyZeftlCnZLSWpWS3FspOaGvTcboSOLN4aRPSbKmjrUJvPAKQNz
FPmnyn80o3uuLKbiK1Jnr6D+MEf/j9vGNnXrskVInbVt7Xij9bT+PDnPm0AkYhXYhR6i4vgmubXM
klnZwoE2vOgh1fguo6KNDG/lMZswQuqw0/nmiOJl7KuHyQh2vttv4mHYezpXXuc/Moj4bufeB7P4
1ypotnVenUDAL9NMOWMJ96U27HXq9i9BXT9WdkclQL+o0ceaMsUT67E3tirPgHB413Wg28UBj0EA
vmc/oBTBA8hSn9DgX7RW3gdEurpeXKg7SFlaRsC9Nr3IrLz0s3VoWws5OhbaRLM2NA0S/JSAbyI1
ENbcWkCWKAdYwTEqLfKKjecIK9QIkEMFm8qTH6IzdjiXOHh11KHdx4fcTXaZRu2wtLNcwzwH4a6i
VZSP+0FPaVHXQRCKxfmO6AyHS936dBjBUlMyePWQZFBvfGITgPw5i91V23C7RsVeelaGcZ/H2cuH
j8EexlVsCpjvxqeb98fFLw8JIKivg6Gk3ZPZglyhkjEwOVkuwXkyO8mUEstXyy0crm3Z++9TLD6z
OttzgM4iqB6Gtv3sO7R9y+Iusu6VUAgTAgFuoGZ/lWk8LabXnhpVJ0zFQzKYx0af90ZZ/6odSW9u
XwbxBwU28IH7BY/ignnAM1ytk1HEH/Ggv2pNu2mRL6nn/qUeaSBxos+dq6PnkD2hFXfFI6xbZfZy
tP3y6mpdw0VeUAm2zXNLPEtL7dI34tFrSZWqPt4s1AFjVp3bfhrXhmuGKKykq9qsDt1s/Z1Nba8x
DIx2BheR+OObzcaKqdKyFlgOKNihITElWz+XfzUZteidg/2LvNyjfb+WRb5L8xLZ5eEkMUpaNHOv
m/JW6cFXJbJk79vOSxsVIz0lezMJ884Vf4rVnSrr5dt0jX3074ll/TcJKOhzT+cRBiCiyWQ80hFb
C6dYTFBoU8QvhfT+TGaOYHJwiO3xMIqR26EUv3lbYsMy4a9l8uvd1D9F6fzgOdUflTh2HnVaMRqn
2huzECOtbj1Ysl2R4f4E+bLO/OEweMaT6AHNNU6BzNpjm/YinF3voW47AKlom3CTpEH/aCwjNhTp
yZlxUtLKjatp57IrLszDXxcyanr1W7UvDYCOUlh7o+eGi8sIQEnjCJRxsYZrflPFUe8hUT3Vv+zB
xzozLnIq/taDfsqk1DfkNvWqXQh1bqPgZ/GWzclJLYVZ58cSDwyQQrmlVkO8hmR+8VdzndCSEmvT
7LO1BpnBTZfvvEGAJHabe+fR+qszHOTEdkJNGVD0MefnWPdPwkC6msFX3RsuOgI6TIzv/Kw8mYVq
ZogXPAL2hmWsVK3cMEASy+q1b7ufckieGaPZT7J5abP4lNXMS3iBuUJR7muMa2ZLLP2ka8HfOjXO
Yz01IXFgWs9x9OBo8FM0s7rXAxlUU/8tZUbqOX53Ok+zw9u25JqfTW5GDTTdRAkuFI6loD73nqTO
3yZwf5Ku/KrLGsih1rbSjhESagNn7XfiVC72s6/pFtzAeOt79PL7DHu5DkOdrP3Ng/q9y9oLRilP
S04jHT7hDn+Ju57quz4zXiLf/V7ackR2GXpVZZrvXpkW/xDnXM9v6pwu9BtWQ+YwhVI/26Do6CFN
dOHl7xSpdlaf/qgPInP/FJuLwvizVY+u/EolX1Sev2lswlkw7i42qkk1rrPZHFbO2AHDzrhiuq+J
hHLBb/+WkR5aZX3vaHjVVXuPcvkeU5J2cnzqbQD1AYyk0ppjJavjnAxHmMpPnJHPOqrqs7p07XSC
FuHVWzKWtVEb1brFBWrlW9XvODTfy2Rf4Sae/G5axdmMkUdVh83IVZP1P4FO2V9EPkBoVMEjSPp1
gmFZTEhWWXPi6COiU0m5lpnDBukjcqw++s61AmGW+Q+qQz9tjAO0Lkh45gXnyKY5lpl5cJz0Jtrq
aeCq0bhNKsd4Tjvcrv1oCx4F2Nf+MUb8VbIsflsiy9mYTfY6wgMY6+TJrY3nVl+Wr1wMF8NvaHy3
v+pz55KcUHFfG0Y5nTQ/2ll17DLnISnqjYLASWRA752BzBHVbUjCO1EP88aOVaI/lI+uKz8xQ0VU
xdxbfrkTOjoautOs4E8NYRw3h8wfsXEtf9Sn1Sv3pNn4d835edDMowq5zVBf9G78mzolejx1Ubx2
gtcNojfScT693PJ54EFZv77QaSCWNPLRyuks8ok4oC+f6bQ60/ZqkC6PWWIdypaZ9DTbRLEfKpM0
gFJmvwr9hmDSMTWGU4XyWNaJXTngpdXN2tVth08T+VN0DT9zs7h5/gI+YACk+11oceFqpEI6YTlU
YRKJyHUsZn9tTvTAGDo8zwsiYEAPlZ5uhIbqEAhoS+/H/5VO8IgpCpBnfh9BHtIcYyPq/FZUK64R
AFiLiE07eqi+4noBiPSye1Hoj3lBq2cJSPEja6siSWNx3Ozgt4jdcu3HJGmptD98jH7DkdBGLrJZ
zIhmZ7NrBI8/0baFDoGHykKb+3cfjNoCUVkJ37VWsZ/8iIHFa7EB0Ebz3C8cQfYVA/OPWuk/5El9
YlSCAessC/24zNb4yz9ITW5wfdh2HcQFY6R0ytsvCoN92gDgpvpHMVYqkyWjgfUDiJJ7/m4kZDKS
xMX7a/aIahmbgllh/CRKPh7jxmtVj/TFTa2z2pMKftXpaAESgVkCIJS71AXqhi01yWcFmqkQDgTv
03covHifIytHksRO6F+84MOIECQz5l3StrsC5oPpf9GNGyZ0exBr4o2qcQgDGqDLaK2rvkPrK7vq
SfAhB7ADMrIZHcmleujS5oRMKwM1/Y52mEXsSBAghqhyUeiKAt6UGTvO2xYqcQYXAK2XNEr3RQlB
JI+kDJ1ua7jaGmfKQ1EQzSAtBHVwbuobam5H9a1iu3+NpxbwMFnF0XiM6msptdM0Wxe11bC1YRf0
w2po6SW6F7Y6doAYdoejCUitya1p4QdlKDhlPdGV4h197tqoo0p2/9mssxxrezLXpXHrG++Awj4t
iPeGW8PBnJ3XVIlDnmDaSl+utM19YyxXcxnORgq+kN8CkT/TmrzF1VCFk2dvFnFG9okJFvVmAS7r
/eiyyAb92X4FAWTpPBqzNNtrj8YF/BA+y6g364IGKnWOZV460awxXxK94M7UntwsOSzWQoZJnZBF
+ybuatp5Zbrq4ASVJgj/o5Xan8KSa53kWlgMu/d7hVVxbXseFLIvWR4R1+kooXouCKI1PjM1alAC
dCMF7KrrA39jT/MDLvE3kb4oxoDWB6vS23qJsba7bexSj/PTWO5aNko7PhPCbmqhvNSe0dDWN3Xq
7Epf7Ge2BCtnOjiWeVudDac+F59UOH8UcYW3UhvLozifS+8+Ft0VKt4qAy3o23Hn68VubMzsIKx8
7SEwr5JKtfW7sXjyamsjFy8s9B9hckbyC+fI86a1DRjR0Yxpxbhu5HdseujJ/luFqv2LjNiQ+KE6
Hfhxq6M30xtQGHwHzm+5sDn7PR+ZHUu6zlK5XfeIad4v44Yb/orW+wt/JPaDqRk5BISS0mVh63EN
WP6Rr6Zaznn9pnZlxsblFPDuPThhREA3xYM6/vwfRmH+/5faJ62DnO2kX3udY2DCRboL5eXNHevK
ZkuI3yJwtlIFhloAaKTqkQq4TYVaFyfbyhHeIJhQvByFpj2ru70SEIJFdMphjoisXAdAz7ytuhO7
4jZAUuGzVMFPnNlhGbkbwgbLqCBkdhYNS84/vNZUjQUtd9WtUfwGr/1Tl07YgqhwhlV8Vz+67Xwq
y4MmxcGy/rIJZ5QRNf/ZarPtCPVs8OMdZTGo2VuyfKu0tmjdJ3BvPo/PF4ynd96dVVUrqUq9NIBa
yuZkNe30R2hfCDWt3AwLX/4iIJXolFAMHSjVHlqIMREsULP2Ngu+guxwHl6uyXVQGle3jpgcv4n6
IOfxKU5/ZKBvfLf+O7SntHuDHbphQPjCJPWar88ZkdAm1f/9t8TTreFQ0vs6cIS5WB5HZYRGvGCB
pIe1OeS2WotfGSDe4KsZ2h6LwyKLN36B/6hUPBVbduReIdzZAsgOgVfCDWVH8m1n7ZOWLz/w+ipw
WrO9UvcE35wJ4g3jGxv2IB/UY7MKemuO94K40DoY0xMnqp3jf/h6w5//b1pOtvp8xuTufK51Ipib
5ae8Sr6LZZf2L0K13O0Hu3/XgiWUONyoP/8FZepre/hQWaPjTpeeZ+yLOx+NJz34f7gaVNtZN3aN
aWznVoZGktBg/6IHsm409McXe59MCGCyLnBKkNGcITW/FshREjRmugS8hPrApVe9BXW8V2F4AMF1
2kbFHvtV4fq5iEPNpYfDesCpDg5pOu/4oSQlYTUt50kAAptpDwFzXnneqwYvxMDHUx3hlhik2mcO
0XTuvW3ubaXoN9JSx5nlGtw55BGr7ZFvUQYE7dyiWBq6wQdnwkif8v5F7UH1j1Sg4lSqu1dHg6/s
gNHGjD/RnerfFclLBaKxhQlK2JTZr/oHKhyoLa59JqRPrJ2K6ep7EgWU72xxo/8ZakW8F8GPlV04
K/HwwjVHwPj/+fFZXbJww8J6gaM6L2No8o2iVv8HgNQk6rOxdnp7VUU8UNa7qN8qv9+p3/I5Q/Se
eRTwV3mleLSfh4jT27MtTdr3EKT4eLKKNtYACJhck2VZqaY2a53xWghy5+AdGmRPrun/Q1dkyZ2q
4LQsgB+4hHqeIRX07oOix/LZKeKjO0HMKG68oRZAAuchmNAZedostNN3a7WcptIEJFF/7BYYMTrl
FSGFBSLqcSo4A2OGyGJ5QkNyUwLNzQRUadjHOdYPSbrDNie0tVdTQ3iD/cSFXNDFytkCnFq2R0ac
6nQQBzZz61oXjtMUy09V7490+Vjbbn5Q++//k+Y85fCMsv7LIBW3tV2WfBM++0nb5qXcyBpVf0HH
GIp4AgGPOdqK/r/2yvfJqN/yST+iTA8z+5rm7Ub1RdXqZjOgAL/RH/MxX7MaEXd+iRNCZ1qXdqJ4
rz9U1Fc7lqlXouhtjMpryyxDQFLadv6hjL+CeBsT5VrKMnWS+OTzEsDcYafG/loOC6J4/cbRXpVB
BsnBVE47p/lyLHpa9Z//V+P/b9nV3TUg9SMGqLfLxxOyC5x9aA5nLcG+wAl2KuaoNE8VXbmbq+yI
l6BOpExqVMqL/O6896IrsGWCDq/T/bLa/w5odM2y5YXgoF7DZPxCJ9zn7g3iRCs/HOepj861sFf/
3qKkXCRtStnOSzasMWRTGZAg/MRxsFZnNnd/M9M9o++j8gPOZ6DAuvm1nm7keqquWJAYwNn3FKuN
WvlHU4Jda/69W4INj9KHraGOmtpc7M+cq1G1/tUBZnPqenZiuHGnuS9afa1ZWXfZkq5deqgcUedD
1k8ZP1LWXN5lEU/qU/cmujasXsXZV28qppvZKWP5gESQsIHl8ocfszTJyYrNHYG6IBTYuHyw/Yw+
pyus/0tXjMWFxR29G+Z71lcbB8Koek3LEnerlag+648Wz68uj5jAnkroKEYVnAoADqHFOHi73zSx
IGJOE4FyQJhAE9orsnv3XHv2xgYTX/ehGd0XNiq+6uGQvuo0a80g2c6giOxJdU8y1sJjWkJ1PXTg
57Yq/qkc2WEq05D6VSVFKrKQhqjYxpdwUYieWslQOWPsvcbwAiPKSR8WlfFGa+o2mpcJr+mBvA1v
0q0lHnjuEYBRWxo/bI0WrpBelOpsdvuMG91eInrOFNtlfyW8/PssOhnHKR7iD9AGIPT8jamgrULN
EDPc9BLWv76dzTdrQNwIpJi5n38niDMs57dUWDAZ7X3rlUcV+lo5Eb5V5OFscKaxAWdvSPLjJLZ3
5ThDJa1CeKtet3irmrVQxzdygr+Dlz6Y9FepTWBp1ua0wql7KzPgkBo1FNLgxByfVA7sAVXHlrPX
O7U7O8e+yhwSrMx26jLx2UyklUYvz+q1uvnT6d9VCNBjZ5cNyErf1YXicJk2iDLzYc2Oip40mn+l
Mg91dRT9V0AXshZ7Aue3OV70Rlyhtb0K8BPKmk0go0Ov6AxG8jTr1hdrxP7jE3FnSUUYJDvssFDl
YuLZ8UFiu91F9TOEIZV1865cpTzhLLi1+taDMmORU/6Dv/u9CpnDOD0t1XHy3+s+eeCeT6s3h5kk
9eK8YgHgn0rzxGvpXrWLnPjCR2DYWoQGoz+kPxN5tYMpsE1Er6fkPJYDLSLbAzdWbw/Ke0HZO1SF
/Vz55xyTWz6PyvKJMMY0H1SI5uX56V8IYXP8C4g81gCDcKZZUjSvVejo+l930hn3/O79hkLY0Ali
bRjFRPP5jLYNl5YGbmGqDNdKux+1IplKy2fyk4jO50S7iPehXQdKGtPT69ZqjzErcKeJrhZMQ3qa
P7iwC6qqzJVfbFr17JSO6Vfksks78tD/l0GF26mt9kks3iXuyKy7YsIQU4nUZVVt1Rdh+8PEJ7mO
7QdVfeVet0OEPQJkyFSkzbj5NZMMkS5FXWzzDmPFH65LVaewt3WqUcIcxQBpUZV/s9Fj1oOsGn3O
VS3Ud+Wxi+mTtt7jWNZ7vm8Gxzn05+qVZEjk3zyxqAaYa8r3lG/QkjeWe802Xzq7XNXQE32uq6h2
9hUDGnzZjF9Sn4s9BoHwt63nl9KvLo4QGwO28dSzwYOr+qpYlq/T9rNxgw30QTE1mykgOBFgFiD6
Xs/PM3U5q4E5o8IS9jXlCpEIsORHRWQW918yV7DhwLL/fVAbjxBzG3DD8zTVe7YuzuY6mT31q0qW
ykzn2vXXKr9OQQpVWKPfkdAi1qmRYMqmjDypxOPf+utXodRqxd3un3oX9Md0D7U5/IEsHoPqyk2+
jD3sQVlBQu4ffTP71kt4/EV5XABYnBnCasdcTEKVV0tDOZ8dA3TPmNBYIYkDvUqf7RBZZ7iciisA
mUCmwGw6EK6at7pmnccVbtrxvnUbOg16fzc17zpMzE5bQqMWdB4zm1mJpYaJXkNqSqBWzQjqV5xi
hBV7VpAUBQKiU+rfQsiXRtCA1yufvowDIkQiwyRaS1yoIeWkdrKBWLyHUfg0+/W6m6uz1XHuEi9D
pEnM03pJy/owy+aw5MkfZCK0DcQx+9TqNLmVlTCDD8F3MpaPSzrBGOwY5fES/ymt6ccVUL+hd2oG
g1wgp0mkf2InzWQeePemg3lyZz7lj/ArxWMLvA3mV8OjCUC4gvmDS0za/sEHtg0rvti9LoDXHWAc
ZP3nMJtoCiJKEoWxH80nn47TCm1YgCNIC+jem6Q35YD56uTs+yV6WlIfY8PxQTIDATOm/HDaZToi
9QT0hDmJSNONt1h/hYz8bSnijySuZlr+jH85E9mw7s4ZZDPtyYyYHAHiPkK4MwCBUcuZxTFII2aq
+ujTmUvIwnY/rTJULlduozsbe14+q8igtC6aVS9j+P06EzLaLJjz9BBiFWM2n0cTe2RvetXlREGT
JcfEwQEIaJ3puqr5qCJQ+slyjhiTMlwQy8dhlv2pjOKaSRg6e/tU67zHPBFHXMyz3QR5H1bcwhSF
4aZEwIxBKX3yqQiY9wewT8PZZNBU16K30mfcKa7jv25B8LJGNN5UK0zadPPy1KGnGoy7vsmvaaph
SLPkV3/UXzu+t1MHj6aNbUAtK/8BJfEnATJy1WzxDIR86OfmMMLd3Dr9eLRL62rTEln7jn0w5HTV
mVm7Aqeam46vshrdeWt3xBJgBW8NTvgoO1dl82N8Z0JwOS6zMZ8bB0jPqHABYIYffX2OJlOdjA60
aRPOU2VRiHbw0efY3QSJN557cxAnkwnJNU2PGJBFypPeBnTJ2hHTIc8wtmU8BKu0l19aWv8oS6B1
bXovqT0AoeQEbiuofo2Fuz9EkTrG2X6I/szMgqz11Mu70EDv5yu3i+qdj1pvB2sgLR2bst0NjYhP
c0kDiVFIO9kKSPo7M/Hp7HqudQ2qTD+kPI9D5HrWloNqK5Q72094yt61jiii1Obn2ljLCHZe755x
7HURfF+sQxe0e9mhGecFex1UtyqL6yxIrKABHXUT7iJtmq3V9x3Os/o3PqxvEtKgi1y/nnHZOFPW
sukAgWmd5E+mA6fWtxsHWNbfTtbcryGjMETlDZxjh7CRieCcW/ShM9oOXa6TukHP2OAMkj2b0Gm3
0iifi3yAgizE3teZHSviz0q2eNXk+b3MuZ+jnnifm7O1azl1jVN+DHWrtPlz6JmtWNkRhX/N2G3p
z4/94IH0QL5OJHTexSFFdvrH2cgeXc12wgxMM68igGZK/ygZzkXi/k0ZrrRpCthk5fPk3RdX26AJ
fUEqEe4pBBEomQ5AYNVfgVAymvNSWIwbNowQwvmCywd4tKY3f5Op+5rF3aOTDmunJVyZ4xkolVQD
rLK1D36ZbfLa2WaVzzHN9Ys7G/Cr5+lSThPsgoh7lcbpQX2ShoaIN0RXG2o9m2WFT9prZeuQWbPp
SQ3dxiY9s9HZs1jvyHbAASJ66lOlrbxAfvWMAZjokhpV+WCmi8ZIjw4bOY6xuGwf8xxX38DON3EF
qGelPpNsUY2el2Lci+DQLMl+qMwTkOsDUxAbfykeM9f+6wyBmhjDsngRxaOJoN+6yjMXolmGJjEK
rpqOPqpZmRD1MVXyjG1PH6umRARMiRmxdT6gxl/NsWK4uUze0sy/NzJh2BccZk/+e8l9T64tz9tF
U7HFEWdjsH62aG6zXz5VRnpsM++OkavGLwT0783qW9PLAmACwVx0jxDqtyh0aekYRrTlsto6OLrG
3OEWdIIBqpU5uk9lanwg3+KtvcLjTk+cYNtZsD0YxJo2TZCXoW+Vf9H3fjJ1uUubQWfizwWU19xV
rNUfqTA+Bt39LjD6xC5m+dPSYKjHFj+H5UPW2kOXG29WA6rpi24PoQRqbE9JVXnXYuyAoGBoBkBj
RRcz/2v2zEKWW4QV4T4Y30PecSVF8AhK95y53QZNjzczmzauVbwtmqCJp8X3aJhPnhxiVdDTFHAn
6hFJg9rqrOscTWfaqq9cHN/Sw3dBn3MGnZzhB4r2NhoTdpP2MhYZNDOyiCGxJCO2MiFlhW6bLu6z
MY1nw2Ic2426m5EYX/oiL5adXyJk/sOhrpA8BGMYWv/mCf9t0KY2nGJ2tVO0w35agmKNbP/GcNId
TuUf2WQtNOUYAXJzvQn7yf60qnbvpN0KNqMR2mX+nNf00LtG6Pt2UtzBLEg2PWVCn4ovNzJKysVp
bZXt4+CQRtiF3UNgn/bFHN2nOQU8qFo3LDVlzmSOTO/Ro2/hiWqBshKJb6YfPXrm/Mpl/Sxz7yQ6
ilvbWR4cvaJubbIXOlh4ZGMExLwRC1By5ElzxFQCsgT4Yi/2zrCWTWuAQTPOWejZDfvao6MSxDxG
yoyJdoCK1r2bIjhiMPMFrz1f1VPbhl5NGTIk+tFPiiedANMkxRYu7GXKlrP0/Z8JMwuq8mkfG9oB
Tkx7bsbk0NVTvjG0+KXvxte5MspNhmIO9K+RjanboRyyIz3YbTRre0gGKY1Sa+0pfUNvqqGGSFL4
fKOsjwrmi0KGR8+T4z3JUsBZWMZxtZCFhQlhXJ8pS8x+S95+aCCOa0P90Y94IXcUKj2z3c2w0OAy
2u3ier9yJAM1dOaLjC69lbI+p7oFcCm0S2Uxko5Htm/QVekyODbenC0rx5RrJ/NeUUILh04eJFZh
qA+kDDKSyQ28kyaMW06ryO4NLFuTelWCjDDjGMGyI8o11s3kjTbMuPKsvWgzI3cWJoP3wmj2LhCT
MhViKoH5K4aByxvslHPtNq/EjT0jIxtYnY828LGH/UhiZMdyMrHrzhtKt+oYIc2AVAStCb1eV8wV
JXl7FU7wLbzpO5A1ZHoOKeSy65L7L02SAZSABRTurq49SH+CCRT/RavM1dLJG+aDNlwK1DcY5RAG
5CrN2iOkfSsGBsadjJy1xoPKNk6agywiFGzm9m/JDLyj4rlg/qZVCak6ox47ey5I/dxZf/Pz+RdT
mFtSj1jvGY+OWe8kBWrcOK+GSA65P9yqYjxHy/Tc+vycB2c7GNje41ito6W5pFOD4RfK2rbw6C+m
00n5tLExf0r8qkQ2XhvPPGrFcJdwi1DEWcvRJP0iBd5mM+KScSToyJTbRPePQqTf4BWr3mPvDnpM
a5vIQube50qNRFOEIQgyUPzwKdjBRl3DKDvQ/PxRD8SEuuibqRky7sxk8VRAGB8/cRh/cKxhy4k/
B2YRQeJANFLT6SR0G8eQUDTiE91Ycnh6MqnlQSjyHywmJkmlaVgYJyvJMf7xd0kWXQfQ7f94eo/t
NtKlafeKsFZ5MyUAggA9KZJST2pJYnd57+vqzxPY338mTTUNUHhNmsjISMNs/vrj8lgRgC8Vg47S
fPdrMP1LSO5Du3x23Kbo0s/JvTn7QEThWT+cRp9BSH5yagAt6Da73dz41odI38UZNCEaG+qGrbMv
OnRm5r+0yXq7bsljGVj/mLRSMIrqhxaLaSjAzNzANvHgS1XL2Z4ZSOQsxyIH1gB4sIboDBc9occq
/IlY8usGjpK584HWs5sgz188H6R4My8WYYbfuhdAgQ+gfCySCVszuTOaBnvn/lhc6y2DLEuHDs11
VH4nIfpAgkXRfdhFeTthwgavuFWveYU1nSA6gMV2+XjLbClKg3TOqskdsMElBEG78WgNn37jnFIL
74sM/M1m0mpIIjksAxxAeHbQue8KoGbykTt5FgQID1EEh8iYQWewHbxHkef/+K11tojUfVy/xVSM
LvXeaW6YyLWX79QPL4xP7W+XabtD1umwdAkBbn4pjP6tgGUVTrUa88ESzPIJrQk67EBPu/lM+Hy/
Bt7RCDh3bU/7cmWeyHAPel/TVA6d3C9kZ3RDTgxIoxnDS/f2aJ9ar41v7JoerDC9s8bkfWjjiI4z
6qp2dG4y9dMXY8dsq7m6qbIJkk54i6Ad8JNBAQFBhSnaHXqRXpOSfDNgUp5DQ8vCUAyTHVnZGZ/e
EuY2/6jG+kyn+ocsSMsFG22Kuaxyu8YPfr/RN5wfmJB2cgHutiJ9X0EobRIoz7P/cTdWzZirp4kG
78iYTh1Johk0+yXtjn0D4QZI1mcCk0N2XlSQAzgmui3zRLRljaewi7i7BkUSargoc94wtARPG88P
fRPQKVURXvtAJBZv2MOVzQlVb9rIfW289bwOwye6F65Da6/s3GBvTx4mVA/hd6qFFmc0cR62OvlM
B4RysuIjIPwNIAQyo3y/+CkQTverbXE5AdPQssFlhEiKlgRgNeCUTV8lLcMLEgrsWrkrGAKc2elN
0HQUrOYVN8D+u8iB0Fw6fS+dGcBZyZ+cdOzkCD8oBx21LCGDIIpkeyavuCRO5V3QFYQVg6fgKn/a
5OFTU3w0AuhXuKxkJ8lofDVwilJAdsOn+Dvuymcy2K9iY30wy3PNB3Hdf5F9vTHG7r5wIwMblp0Y
PETANL128S6GfMgyQIbO2g4wBsb4jrbpxPmg0XlCwaW+TZiFNCIYsdF/wO4YR3p/9jIJGybLpwU9
m7rHtt7d0dOOgAXbRIMFalCIUyDp4NL/47FFrvkQcwJ7y75vXY8Enge2nTCG+ISCwDo/DKyk0RNV
bR9xmLxO9EfORf3gUn9iakNPNhghvRJkjF3r9jEctuGb2027ghV0R/rgkhsKHxxq+4Ss1oUS9WQr
1YF8ABo+LATbnnvbJ+Y5sMd/liC9z+i3lYREsL16MFAG59/IWy/+XPyxB8qY6+pdFmf4GortAq8P
IarG+5CZrJeBxhMTbsryYOUo4zPVxMXrB617nxECGWl7kBtZml/1aP5ktMuNN6c0L0HT7Eb/aHNY
k+TdWKyLS3YUYE0gnbwMZDGjgMDh1om7y8CosxHCtNOl77NXvuSwvr0Sog3EBwwsn7tmDh459cvS
0LtZj48eLzZ7XyHWsRkpYRHAaus0Sg2JrokR4W6/Xrosuul3BBJTcxGM2JNp6StZz7tvpXdpYb0M
qUe94ckevuvaOqRNeIsI+TGBmr1l+XOV8uB2fTatXwoj6GZX3EoHd/OxMK8QVac9ATVlhd8pjSW2
9zitzwM8UvasZ1n8eTpqa+pspgA8Hsax+ykDSkv+Ie7/kfnUj3M0UHtks2YclBx5Pr6mRvzTXrv/
4uGL0gCR8z4HWTPVc0qAB6JNOcli7qY3O/ej2RASLe9Dkf7eUFPe+uDdTrL3tESXjJXOUXTvgFtb
upTpCIHIMx35EBmhlcaNLpBD4xo4HbuhiXELFx726WnJMrgyzHikGrLttldsCyXtHPrI4H0lzLIz
0yf5tsUoz3RD3bZu+9F09i87oLEC4RyjXY/oURzKHgZZHB/WGf2RwDw6yJRTnl2Ke2e076KluXOo
MMdQwKKxfJ26/mXjAmfrdIta1/2KM+/IruK0fg99/r/0D5TFbpfMuXjbx2z+Bt3b8yV0Btjq5bFo
0GtzX3u2xYphI9Tnyoo+w2Ci1ylc9mFEy6JVhurGv/eYGBkV2x3128tqTKQ4IMw+seGyJhcziB6C
uqxulJKaXXhxwnGiIPmVRqiZIUvKyGKA+RxzGH/lLdT4ujttQ0nBCi0VJOp07avUfrRpO9TuNz7K
RetzscX4QCJuWoR3kA/zKrol0jrnhJw2DsHDE2mzHXMF6PjuKZBaYge59wXwR8FPbLLoBCGJGOxr
2XTD/mZr9mSmqP1D8bSd14FR33NTH0rYfDHxgsYtuskr64IPwdFGp0Uzw7hcjF+aKDDA5bmTO+x5
xlVN9RQEOHtpgHbQ1P8wMX8ph5az6PDmEbP+opFPDP1hQrjK5kLNSPyHy0mPmkTzkd5AnRMUZkgi
aepyneBYDPT20mY/hCRTqN5VmE+2yeZP7PS13brnPtudZGZDXrwg5tuS5JFZu2C/9M0A6PHxbsrw
W/smp1v565tpBnDm3Ft95LDkYyPExsYrSgoBpxKiMeQqoOjHNzw9P9H28SUP8jvEiU2RNfjQBmoH
o/PvNKpPr/gxsYfehlDluENkjZqCRVOwkx5Td96XGW3H1p02Zi46Pspjz80iHkLuxcdln6csOgh+
lBsfMeZtyHAg79+mW/c4l0u7DjdB64Bzfqyhfy3T0ACFsWu2dL8iCxiQgWUD86sItiFmEqI3VDiK
+W8B7S7+b5hIFsuvAevWEPrrikNlWczfysf6KUWJcj2WmIzOZr4sn81rnGe4XYlDLSKJYfc2B4ty
RYTog65JAhC4jAVDZpMnBqLB2YGoJ04Rx4MDqPgtmR0ygD/OAlmCF9yF7e3ICtWbvddJcdyHhFqe
Qpweel8Fqh25OQol6f4afbUQe2ogCNp+ti9kHWuQTaBK2tydA46Njx5s6nJW48GvqCZjZ8934EXA
eub6MlVoEHLfg9y5c1xG+IbfI3Cj5b6Owd++rq+xlIPznIK/eDgGAWG0o6MDGHrVTarXVzPPDiUS
ZBbR2EzkunZ/wKBu7YxJl6ZzO9vUd5r8flfQ2d/HjE0ToBgg3zE8arltoHXerh9JjKbwNK0XzrHt
BCe7oObuDqcdF6VczZMCfIWwZjide4xphj5lTSDD/boZqLeFCTkcJxS+Ay5na6Z/CxQidECrFmp1
e6cTPqL72LO7aFLtl0wg43cx7Z433cudB9SHSCKI0ExUaQw7iPrDib9M8PEsZpinpy5aM4q2yMc0
6/tul/1WwNkFdOvW1SV1wBx2lGNi+5ITBFEHP3TIPxkwaQ3cB8cyplEDUYo9prpC7S+uJoQYrHtZ
JgZLsdsViTeJ5rHZmHXLoVf0vG0upLzhc5iNY00qrV2t/DtqnkOxMvDqo1kQiCoNen3m/ZCC2He0
ce9ObRe/BvRnxml2ZgyBpMCwU2U5/XS84eQGv5WrlPKejCcgnDs0HWVjqjbKGRqv7PYDDjCoGGi2
eY81SZ9PM22CIs3M8DcaBq7Ww6baP1s0ZPnNHS2e7wUZiZ56ICYIfELxdrtrCSVcJoimcXhHZnlE
6u9rZz9bXvfQ7yjDt/YxqZp7/Zl2zEMGw0j+wIt/ZlotHcQkyKyL52wS449RGpKRLQiZOqiC+gtB
PFUc3poVs4Qwpe5DMPd7K5mPLhG1/AVp7xPV1hGjWtHusNIefLXYwfKMt9OtjGD6hYTFWev921Gy
lSNw8/VhjG51sDADlfdNn+WeQcUUzkgf3fU1DdAvIHKww/JZez469b4hdK/QGDSd1xQVMaWTtbpB
afR7SUImpeyoa+pEIrZz08/5X7SKTjlmtGrKc18vp8RCZgLzSdtWylUp6VeViTRiqrGcMb1Pt5xx
TrnnH8fygo3vWYitYc4x3RC192ETzqZNTkADjWb4FijB/V2I5WWqETSszezsQeqRFeHkxWwqVW0z
/sSF3bjsw+T9SQBgeLTr+xGjNMRdspyMxLpqrI7mb8KmGHEbSgk3HCfLpe0L0aGKFO1Bi1Ik13dn
HWh6PCrErCIY1KPzEiK+JXeht+fC1+NfBdglrdGUBa7HhzkWB33ghQKcx1TgEJDLGZ8UMsT1J22q
BLZPDQm8fN8upn1Bq49F164S1isxHfL6hHHBJ/ENDpQFJkVECVFwwqf8P/cnS7yjibpABoAPjtL3
PqVLxrPmW2nEYgWt+d+OE5ybb1ERPiuk4/WUw07ElTVMJTwVD1VDS17h0MoVyM/qsXVb8Kv4cB2p
mnESuJqKlow8N04NV8oyvybMIrZbjlXHk4thbzQcYXVQqYGSNO8NKC66mAHyhbKaK99fSuh/3I6o
R9WkQUUF4hvob0iQVeZ/5GKwN0ryezgDullJTc3KfCur8GOjci+fxpmWs1VQpEgYJOboJL/0Tjob
7O5GNOETavJ4CJjssTw+eZFiZGIYjp1iFE4UH8/0GMYevPBZBQdYpCd6k5g9nsmofK4LaxY4661n
OI80tX9NPq3p08iw+t15QWrC9H+SPfo3HCHykhT6/2Yel3x7qqbdj2imXRp6DWS+mx1AJbqNMLr+
xG0BtWQ71hTue4toPKdBlfOEc5nlPUNj37FcvQWrNR6+wRzDfdgaH7473oesG7OAjynO20VJkI4x
+uVpZNgq9j1EsLNirF1yzSPIqanCz0ef9Q8Ju9EYsKFOG8dlgupr/7F93oR8x6T0uRK1B950C1EJ
ezk9i7ZrhvmpmoyjLkvBkc+s4kvDBBWsLeJk5a8opr6MRg31tNzdKyq0489tSh/jPsblL3du518y
m8ZvNlY3UOGMH+EQoAQg5AznwlQ+DbXNO1u4cqd6JqKmTEt4M7zXjXevC8IVrdrxmj0ouTEZoui2
7RFjZI/5ScPSfUIkjoWdJnd6UpeIdqYWGkXOfgICBzCidZJqqfsNPVEJkExCWn5XFix9yz8t7Hot
Smi53mITEJPUre7T7OTb9SHY3HcOke4sR4o2lBMqE49KNJzhZLivXQeRhqqXkdCLk8YbrWJIrrlG
ez/VDZOlqNbAyem41yiDUrEgFq4q6zmBHzr73V3d2g9oB8FW6OEeVCtXsLuToy3dFNm+7LTuUGMG
HU57oK3eXvaGryoOHWT4l8D13nocQRz5z2A6oqY1+3EaHuq8eGn79FkxnadJ5YaNAJL31KBkO4fN
r8Xq3rp1B7SaPpP1/Eq4D0Fv3nvt7sOD4qYEWKvg28PvKKpPfUbk16750w5yld38DQf/a2jokffm
9jdYs4/MD4Pdc69zj0ljxocKFZmuw6U7Xg/JcXxmWPE9hMcbc57BJO2Hau4fOLyXCkVU0zFeM9Bx
Zgg8+Hl6wRluEUqiIzC1zoBKkSGItw6shSSP8jQH8K3I0q98bEn+dg/IZKEYt7ujy/li1PE1fVfg
u5KoKtLnzqRkuXFiACGlqRrgDr6/PiVp8FI57s9xDX/UHZ3sVLcQiftkfuZBebtmnY91+Lcv8GnO
isRplFk33uSiuhrQFh5VhsZKRucqqF4jY/trEztaVXowSBPlEmmIOJuTe1E8kIGp9WBxOw6MS0hK
E9szOjG80kIuCHy1tTAu6HzDxFHXOZLrXHZoyuiBh2T9zyysH3yCX8VqQAntivfBDC+oGDjXYFNL
gKACR/bVDNMTcwoATFqX+Ga99VeuBpemooipAGakYB2USMgsPSUhvAvdYkgp8b44F7hj8N3YBUUR
cJ+RoTrMmHxIzc+hVZ1wKyV0sBG8YrEDGOFIPNJsIMZt8tNSaJBDvp9ULPixW1/9//NTvRm+19QT
uNLw9ZQdIp+jzgBk0YkAavJk3lP+SDEUzyHYT14Z8YMTtDcekLKesiMzQREdrqKS18a8EA7wKrB6
AC1IbuEa6kV4CH9HEc+gCDm+znTRAGASzDUgd/lbD0TBW1TZ9w51RObXAwj3B15Uhl/BFa9YezSS
cNNzUhAMNCHwteFED4dN2/nxYazljOjXpSxZgavLZfIZwrZ6ANASSHENpzGOdEw8WhsS5XAZI9ZT
/LyJsnVCDyE1FXeAObr75COq2ACz8R+oUHsy8hmbHSHQ0cQRwmn9fmijv1EdoFwCKeQ0Q/3k9+r0
ox7OHcYwmx+0W4JgcfHh9lMxDP4l6rsv1p3X1wfSVpORNNk3DG+tMoTAQicDN1kv814EBxY8je6H
Lce9Lz/kNrQV+mX+WpvHETFi6puIL0iHigS1MeE5fBfhEzKZEIXWAzn8QQvPL6RkzTPF51HtIoSk
pvmDFcJuC5MY6ldOTse7K67h9fHV+i+s+glsUCl/Of7mVfgmA0gdf7wIluIksEtKVpSBzrhkeVuH
Z8Nv0psPsxvyIssKZQdNRQXZCf4MaZQbF5zJJAxXAGLB4uFHbfpxLYWUfFKOQydQPb/NbUBbyMRm
3l0gKXpEGnx3QkcXpvFKCQNQyrHjfyzvMSXdIoE+m9F4T2PRL+KmgrhpXl0iABaEJMkx7okaRNaQ
wxTYUOuekMU5CGKjKHJwIIUMlfukxRyDjV6USOvbI7thutZxdssfO58RX1wWnsMj08269iSDw5rR
xgM1EeGK+kOl5DQiP3WA5xqOe3pcrOAZZuWrrIvixozTnmIWGBPznqFBwnIqgJaXpOOAs+/G5yqq
z92CKDsiX6YgEz65U1U3ux2FyOr1GmSi+Tjfe9527vNorzSiKJbH2HBAo5rwi2WlTe1SjB/0Gx5U
1R698GcxhecyMOmtEpzNUaLOZzIwG2wCE4Wje+Hh8qBQRyLnhDyI/5be9EjnRJf4agviT3lOHloA
Dd1C/Kb4JFblXBwcDfIisOE9uht7egcDYM9bjxR/mYP3qAX5oACfFsVXn5Hfunh0DrcKQd4SPCv/
YRUUFDRJ9XBF4aDpVFvzSkB+9Bnly+6nNmUmpuaxNB5AmDu3D6mDEhuFJPCbOT2lPpwD19sXSbDX
E3AeLI6c1nhHM00G6cccVZ7/gJJrdfGbR1eoMSIRHDx7zlOTv/FCleMAlhW3c/R3pGiH2ubRw8DF
nvVUU/xNpt3DAtMWyTqKwoyVTiNdi8mjeuQPv+oZiBhjVqbNBZmfn3pfj3q6GJ67RyOPD7Cm6YOm
f5PSIRsqyCzsAZWoNnAnuKVKHjzHel98xG36rkHhY2VYQr4hvf6XSXdnkLabxiFS274sdCQKzzmw
5zsTc8LlaskYOhPr6r8NKLHSXv2O2e1WJCK6kCmiaOtCrJiM8JQ2f3jy0TxbzJ3nZvjjdrXlBO3s
vW0hubJLsWpIFhPJs8Pm9jVQ0EIQSKkikjV7QSxEMtiKlPaghGBIHTbK+3vSbeGlnBvat+8EscuW
95A79Ipsp3pduNy7qEWPdgCAJ+6/77O3nKwGjQS5BbgTp8k86w96VVbA7PlDGYtpBuRwXsl2QKQc
3SSd6tlSXlfQBzbs/GsIEkTOUxrJXD6m/kfcrxclSwvhqhfu/pui+F6Be2hPdy2G1rf+0viUpeHF
KO0/KAcdiDsA5Xf0lKWHkf4OXl6kwQ4Y0VloeEZzT2ViBS4ryGOaRGfxRBjdemky72LTjTmBESIa
j9SXd+v40ILy9kYJjwo2KsTIMAnibBeawdBTWrIQ5P3VHkFord905hwAInWNw9C+pnMxav063rMk
lK2nDA3szfyxOa8T6t4yEF7m/ldCNV6GjgojytI0DsfgjKH77mQpojXM7MhTYviPmKsB8xjxJ8iJ
lA3MHxCcoY4/Q4w96Cph/5EnI7NROgpuIktl70iBdZ6wnGOk1hN/dA7y87P5wWBxbPJ8TVNVgeL3
R4yCwJAgpdf1MSv7QxrRgsuS8cP/mRtMnT7NCtor5IMDK5AWL6XsX3Cc7vz/wh2eiBM3cNL5FzaG
39XhreYHZX1T1xKJwvsgLuFQyL8oydQaE3kkgNJ5/YfkEcfYMACUc95yW4k1aPq6Ij4CGTAEPBYP
R3Yym2ckVk6CLHg/xtBgV/v4P1Uwaz8+myTy/Fa/nNsJIfHszaBVoDMimc2k/tQ9Sl9JqUeac6i8
UHTUk3PRM04JEBdJxI3uJn6Zn4l1wztHEAI66KBxyfAOmoFRg8r/CNAGqcDpJBNSjH4oi6kc3gU2
thfA76a7D4yfoI7YCVXhO3ozlgCZfhz7XB4aBuA0JpkryhTRex2j1sdyK2SPN/yKVlW5uPLjbAro
Gs/u+UtdiyJutBoOSrn8UPdNMDq//39fcFEmfXOryRziiAEDHCrWnkUFS2TFhGXoskzFhZ5H2wWc
rY9knjIPvAg5S2/ax239/t9ZMMyvGegNd6Rqp26aulLc16s14RjJYhpcJV6VO6/r7HHGnWjYY2R5
4mGzdI+OLL896xvt/KcJa7RbPu2GpJsf802dczG/PIC/iV5TwBmehR8QF82Bd9fW/ZMuHd/h+2H6
wlb29UtIzmaRliO0va/z67b6eX4AL+fhaf8M6z8mqbdCY5WRyXoJKQnQEhBJ1oRVRFCAtAYMYocQ
xHtLmaDfON9AFETV12IjVZr1tbT/2yiLAAEgEW5+LZG2iGcol0y+UMCvIn1kPi2OYJ6aJxiGt+JW
iTHBKxO4QPUCA41hh3JM+HMCswUhYgGQqZscdcQUXrZjfpitHzyoAKOOoq1u0WZqNcbFBz7D18Sf
XDTFhVxVBYu8Ol8IYwmFu/lPhHwS5t00HwPC3Q1kxU1pe0pfbag7MXukJ0vn6FZBIzXfWfkPGxm7
1g0Tft4yILUYfErGFFxCH5SG0fgTG1Xs/kykaYmZnngguU5decg4HPMm8B8DxmEIc10CBnbw5wqQ
4+aPvlVSGVSal1GZM4HXh6S/jN61RsVLiZPDqmTQkxWwGw8JPBttM6QHPhgtGAfG3t3MLIaeBxR8
xZTA34RwAkij8xd/sqk9QoXQ/zBvJei6jho3k0PDCV6YnQCBai8rXJr/lhPFU4I4TN/Wv3r0EQgd
g8N9ywPTTbNvxng/Av7zwqwrp4rHVNV3tAq61r9zAumNMRzed5G7B3N5XjED3ClwLt5Mxlw3UpYc
xG3q6J7OOnkPruJMoVFrR+91ntHkQc2k4JSFX5TLY4pQIxVRn1hGVVCuKHLEcIb418OAQXTz7pzG
yB/QCnUNo9srJua4E2S2dZ8TEAtaV2hXUm6PodnAyNJHzZb8P/4l+BA/URYoJo6fALey+4NLBb/M
GV2FNyY5x+xapgNTm+yAAV6WcLrxmrdx5h3kNyxkXwjeXHAoQAYdXZ0mQTBswTYC9HTekZkndwX9
WC7ocEl5N6G1FZsvEkk+WIdtoQ5K5bfzfsv/tU9sPWYkKn+Hvi30EmODVjFwlHd3rU8KNQcS0tFX
4DHiPAXEy4wbA5JCeBGWxSIY4o+v7gqqyPVccD9awOzKT9/iCXkM8hfODF+UllIbPS7sCYafCWy/
FCSAH+njkZ+piA7RoPQ2FNYIkTZkSEEluGeKQ4j2bzxIZ1FtnPQpWbc1+dw1M/qKiItQCZPbc4uE
+kdxXpJPXSoOkniVBTeiAmviCiXg5LoFVPPEdssHqoSAfDUDOLKGLL4/KNIxADZYJRU8W7INuXQc
KdNPGAt2xYuMrHwiN25SrsTm0x7SvVyrWbScCXtWIlbP472gJS6V6vDcjh20Txpo0Rm7iWkeQ8ot
3yjqbDTjgh/zBRughWIZqHIpslKmzC0EmN+qa+7Q4TP0RsrRDW8VKKz/ZS85+7hafR7Mtu4noaNc
yf8f3/6v5q27My9EtaWQFwLajtBVabVf/PVB9nX3nQ2yekqtDfNUUcLMEJHy639Bz3kf3U0q3EF0
wV6r/Kx0TH+1GOC8sAyEgfF7WEGq2wQEASkPsQCw5kr8R1RWMD5hHN/lZ/QOnCNV9XV/EXUBZGwx
6NITHg6Ind4l7ZMSJXnP/4uOrqEnkV1LiZoogVNz5aNwJrhenioEmG6s/rWwnbdvPLFiJUyrDFOB
Yan6+FrkZ7GxXwuZswD4tHBOvILKDWxWkbYnjIgHCqxTKHqVZ3l3/vizYxoDxTudfPbGXi35SqUm
eHdFRYQseuud797hMJiWAcVZxKetaaCKlQCScFNidAwmLzzvnN3ZW7LbFAm+KKogwvQI6nXurZ8+
isLBO+B16Q6gz278zTUVuY4vDJq+ZU5TZNCBNJ62uXqBCPJs5fWL5Zvkb7tHH+po7oeUXcziLe6Q
vOS8b0VzU5nwpiBVN8b2kdTT3wSZyWyyqHm5/S9nJZEPt5gJFbuXwumeuyWDix+dIrSvryFSDwku
A8RqxuatHPENEQYCMvsjlOx3FeW1/Elp36dBRFNqepv38V+gcTRQIer3XXsLglQehjl99hL/UnXt
8zp1dww/eGwb77Hru1tRpIo+IrNe4k9KmJ9x0r+pQD5Uy/080hnL+8++/alaxFCgShX1P/wi/K0M
hJFc9wzAug/C9SGWIgDKKV2HFYhccZRHm5bNcTjXQ/mUddYDh/0dEWBGUk0xd9vGjoW73xniXzfZ
aLxOUaJa38nvhrtlgM+WIo+Y48pcIyF2ToAfgjGmBmblF+WFwxT+xvuTvZdHgS4Otf4K7Ey1gqDY
qPYV5hHyEsNwUKNiBgtzh+/FgYja9iMnbEicFNI0SXC6a0+hGZM1cklCL6Arp61fUf+/s63wHr8o
Fq3t7YhNQJaCDhJV7DbuPuSUWs52X8H6CccvhiK9I9F+3M30s7HOcsNJSpvh5DzQT/NyJcu2VDA2
x/pPti+xA5g7aCLAYesH92zk9dlFOL0rQkYNNud5zu4Xf3zwIH7ctEjkAoFciq3/GE33pu2/xaCc
SB6vZRXIDz0sgFE6UkLNzMx5sSnaTd6XYlx618VsPpG80uf8D7Kxf1aHOSexzTDF6pUC9yfqm89N
jGZpgf/qe+s5nT14nMVlRyWxTBYmMQTmJYEDrMhmwGAmcFs8cIds21SKoxEG/QL8uOBe1VZNiS36
3jeNidkp2Wo6UevzlfU7E/M4LiJTjL7B/Hisgkkj5xZ0ZCAAdtk2/O53BkmQ0f+ohjI5gFB+qiDq
5OjAE0c2tGT27XK10S68x9Dd/rjETcos8225vbptojg/848gGcoxVMskOHkbSEBFsJ+cf1sg7GJr
BkYSLRoB9xVGzpHu0/OyFZACps8pRQkbLNZYdnthjThDMwyO5fKWw2dYrR9+/9JhRDklso3ioKRe
fcKPyAZj5BQUjcXwoBpoQF+DIBUR7xMHp9kQK1LiJAkTLiu0nkdLKWnZFBrwrBZJOnN7bvS1AGhW
3QsrPhA1Y2vFphJ+SEpmZ9ObYjOMGBNW5RiVtrneZ5Q2px4mkWylWccvdZr/JHwIylyJ9dDPe4cC
TMbDxNXvQYfQnt+JqHDgvBbPL14M1WfiP1WGeTz+Gtfi5+2D4BUMu4KDlboCd3Ed0/94HUWdSdef
ZarhTCV98gMT3sX1HZYVRwJhBKEFOWkhxzXQlGENfxT6hQzqoQUS8R26iHxHJSNyfOwR1binDtEU
H0xsDV/1Wala4FMAVJRA4GLJMUge+C7Pyo6v1e/OeND8J3AEVktqGt5EVXO33nbU3QIJ7LOm8nci
w6AyOJ6Vq/DpUy7cQlQgfxgpvmZBiY6um9S8FSlhZvkJH7SraIG00FqIoosxhk9CktwQ3QEGllKt
4B3a+Qd9/jskbwSxc/PYPlkpsY6u03fqX2Y+nx0K9WUOzXp8naTAaT5m0FUr6s3sQo7vFyiGr+RV
LQIjPB0hGvKMikgIC4vzFC5/6TK8MfjpkNZvnEcg1FWnd6wYclg8uAFiLhS/XOqnNr1ZFaCa6tW7
EzvqI+mqvFoPCGI/o9Ck7h4eR/kl5XWUCzqso5hYBaJNtBW9LGV5GY0/ZhvcxEgjC6JvgRpon/wc
KHlzMoQiKQyMkgRWCW3M0ZMCREdKXwVFF+B7/yOvfgpIUmFatRUTqAFbArskDn6QNBXsJp+ak1h6
3zpQEPs4f03zBvvI8OC3E+eRiujEaHXAEa/RS4/KEZraZgSi8lshLahMBwmP6Mhpkvtu+Uc1FZKB
O9FT5U35a9WveCpeUl4l4HyvdLASbXRBfmb5eVeBT4JQdRU3mCEuGDRbS1CmKhmPCXYw+sRLGHjd
dYvPw+kjV2nSj/9dqYBIR64blnOXou4GLD0C58+EtmTG1L3g9MKLBuce7ZfUH5Fu/Y+XYKZSVhmM
xfkDaeHo5c1RBRypJPHDgTa4Da1aA2oblJfq2QIoC1GqJBFRLgHO1BPFNfQPK70H15ZVI3HjqQrr
ak6UwaJJJW/B0RGRoIiio6J6kgijro+x/wGqH+D1SMfZowhzRqsY2KeqKOwTd7EfmkcwGdXxhYWj
zH5vWfQLpTCzqHXzrcH8JvFWqgthVs9Ciq6jD9xqrygWAvnz26ho7DN3Y+IyGTfBpI8sGFCtbNBA
AptxBlVXcCgKsFvsmfZf1Bw9vgw9h5onoj2QC36xjR8tqAUXAKqHoihdaM66NvJKvEJ9qL3eUhUN
ecEK/NLvIGc2b7ql2KzWmd8I+3lgVgP2K3md8A4UT4SviWTjO8GF4dAJ6jLiR+sQMUBaxElv3a7U
6PS1RrisWh6SCblOGAg9Tr2DdEjEbC3m3YyxM4KcegX0hhXtsqz8v0+nasbsQvT3vnjsGWJw4/67
9eYtO8jHzLjIfOEx2ZmeM9UVM2gp13Y4GB7qGrv5UWUlE1rGWE57RWpuUv5jFM2ht82zcJ6Bvm4m
6ARX+lIEfYRmjfiHi6Zkx2QKFHshhS1vZYg0SunDu6HTaPbz80jNduu6d720VnYOx6ehBRYck+G+
NY1fnR88xxa9GwOSUCPaSip1hMCvc0HNafSN786FJ9qDo6hG1iOytazfRt4yC7Sr0ttyc/+uTr4e
5rp+TOHpDd38FgcGmYKDpqTfUu61YnTfu55ZMGnF6+Ux41R7asgWErEdM62q57BZf1YlxXHHl0ch
3HaqAFGn6SwQp64nlId67o79OvYxOmMoqjE8FeL4o+WPn4J8mygE5ojb6BTDljYtANZotn9tuQP8
CDcUPdH1F9Ipr6O/fTu7+ke9eWiDGrs7WeCJEQpCfODz3NoRnYSVmcXAkwnScEjTh179YDWIwLfR
8+QV36ZjPeQIgxTrdpjt/i/qH6inbDkELAwTd985TSmzvUekU5hR/atxcgLPzKUHwypvys48whpT
Bim8xPBRtR9e7Wk9ISrEqFFlug18icR/s9o/rnsusUaoadb1X6z2RIWaL8K0rwwiYYDG+BxU9xg4
eUNwi9uYYk5HXCHeES1VsoTYLBU7ROSTUZQBiWDnYp4N1RoF/PZzc652BcVjqsvrK8IgDAzwccN/
IjgFpOMrB0cvgNXSYyiHFpxIpZvjrWutGElIbUPz8LYL/x8HWdgUk6XR2lT5UcAzMzVJYrBC8DG1
HrLFPAgPOZPh1al1uUZI+T+K6kQH5mazXnzwq+31b7VrPAb2USSbFdU8wedN5V0huLxGJcru7mua
EHSDuJVL0v6S5WrOoUxaDN01g5k8vWW0heD6ZtAIx0IZaruD16ZYgpkRRD6/lh03EAwFtlxXfsIn
eedZWvjvmDUeZuXvVONQar2DMpYy4iNUGYbwQkuy7cYLUQWdmFSyUMv7lj8ff1Lsj9BN0zZ6zUV+
t1/yi3A6vVjY0+6yHHAwSKgByPFJValghTBvKyxNJ4Wnw8w3+IV80+4dyIc/+ZSCKcR2T6yEpkl4
S1N6D4n70Y7gzthCVaJ2YQZzY344Fs2nWCY6FYHMuhfmOjyRwBNUqC2AB13w28U4nGSGeVsmDB2H
gCgSeNdr6FZuKUpa6LBMPrNIcQgWrWyrX90RnHJ6ZnhYelcXrGo1Gzpv+ltU3y4dkXbU558DhntB
4IzhmEer+y5cuK5DPPwXj7ytjgKeQmGxYh8PVAIlIrSJpsySXAMjZZy9XgkDmyUxE7tpBUa+hxrY
vfrPeQR2B+QqbbLmyPJnITo2Jaw6sqUYLrfDIDrCgEh9URncIxfoISB/2cXoikd+ioqwVzCjIrwr
ydLh8aCTkO/OAwxtmqiw0dRrVNWpguFOFA4ylUMPuEpqkzKbsrHs74H0Q22Z+iDqFJ3i4c4PvLN4
BVlL/WG3e1eO4JCjquq5NM1B4QshncouAgHJ8nmek4gZskyIHO31ZkYa/XLH6rveCnjmFS3M4z/u
4NNrkhxtg6bzmqlA4HoEFi05Q1QEZ/ETWu83ngwvpCdRQckn9Gby4B6whiXaDSgD0bTCJE3IvP08
fzkrEiV9cZcoM8XcMSjtlA4sIR80tAFzgl2OKDA4AqTicqX3uHOetuVzRkVG0Z1DGr9AiePOGwwa
ZILyzf9H2ZksN84lV/hVOnpthDFdDA63FyIpkiIpipqlDUJSqTDPM57eX9LeeOlF9x9VpYEALu7N
PHkGMOCNjJCwNb+RTiJz5o1MyaVFEQSOfYS5WAmRiJcMqRTGU0etqeVdo1DkwmTsG+9S+LfcIKko
pOfBi03bCsjHJJMlLmMolakfhjnye1jUMscn8msV0NT4lGYO1I8exgwIt6Ik5T/8SfYY9sMSCD8Z
+r0ToU5gXEPLIrig2H4IEapJORspeSK3eErzCnp5nexcTqrRXw7+APUO7l5eOA+6277zX/mpvupg
OQETud5apZ9mYCMd+KY/vkncPy3rw/fZKZIouQswsCfhmLYsQVEDpvYgU32MLid6wY4uYyY9t8mZ
H8cHHpbsFRAkaVcfDHyeUriQbDLXEkyYq7zdc3LhQ65SJNxa5MGgR+IDNRY6BtvpFUSfz9zcsnyz
p+ldJo0pWDHLts+uo50BQa2L+zhI8CkJtE2r0BgCxHFVIwjOSAypAib1FvYJBgmiaJI3W/YFbG6Q
RyaCwyZ4wtCAhMWTOf2ROSZwjmszlZ0gFlP3mYT58NZnSlosUD2FbV9KJglyM2qew+yWp5H5uzPg
N0d79r8vH0R8ca+NDdzQ1Xg3olUz8GXq/siAPevO/JtJ+Va0pEHWMRQqt5VjkAfKEqqaB+XhTSj3
QThpMUPSYRgwe4TUj+9qdecAgWhRHXP7QcT+l7MnyhDleVhROruCxZzQi7I751ElA7OKN1JgVH4L
mnZcqF7Eb67AVZ/9PkaMXxMoJLwjAVfD5ZuTHgRIjlS3D7cd2Y2QEEzaptTnyoESYAjIvWgtMXy9
Jcn9SyjNMqNKeXPwko3j36TDPSu8klxkNJWU2VaahSKPzkKcotZk8sAcAWC5AfJkb60J2iOc/NNd
bscoe6XgLyS2ALY6apFHg2mGiIlkk8rs8KRl+5h5hVASyQnZ1NBLekV/Nq0FxWEhcLUNKVoRbj7S
Zgp4JqehXAPHF8UF97QoEZrworK7MQNSxPCFwYG/70Uj7bzKGrruenkBvIfZ96vBjZYTOEClk7gv
TYfXEKbpMGBkPjzwOrgMcUmO5vnqt3yPNGsVjSAYkMVP0Spry2NWaXp0Go7hCbIUygE8R+UklYOO
Mj7p91NhvJJzttIBFiOBI9Bjuo9yHgzMiuXkMXR4jxKvWJ4hFDHo/pLjCezFyvZinCO8ZQVpPe9/
4NKMnICtgWV3TxGv1B3K8yPEqIepJX4jRcBB+GliO4fA/E7nT7E4FKK3HBImpmmtW+ib0bDY7S5N
qF5ap6TRAORnjZkNnF/ZwQRemTvgl05MsZE4KDhGczULGIqvoctGKN/Cy8yTZVVCar6XQmMqrDOz
sW7CetB5KUBXijmiJQAhYNPnlnTTvJGXRNhxYh1RqwioTTxXeOEp7YKivePx3+LP8ZhQ5vEbZAMQ
OifPR+6rhpWmR2yFi+7YLesDj1t4hvJBRxSG+dKdPRStNqcUO9nebLXXZhi+49g7yE9xaDxqaMWy
jJzZ2uWUH7Is5CK70dxrHQlV+JXKCVa0E/ZrOJyyZ8stLArn0nbL/UITI04qoW4eYd3cy8/ppnYt
fy8bg+z/AnTJwQcoFo3DOZjUI0c2eIJ2NW/0KCVbxlZQnkTpIdUvc4rpGiov92EpuvsKGLLGMSAe
j7hpg+VQjJi4hHLSiL9zjxpQTv2Q2HYxcsR3ueS0YsXHDRWIQTcxQCQzkuCrj/XDQtgX5UqWa3fA
yGijjCtXcPIZoMF1dFn6oZG/1AtC2EoUkynFs+zv8lxDXFFs3igNM7c4jQ7SYibJ+Ndpy/XAyF8M
qxdWrfMmS4Ieg+ZIlKwChFF23bncdVMLzzHDEYUnUNST0o5cIyRMXmqMBgfmvlLPikyRCPh0UHjZ
tKF7nQmK2oqVuZIjWUgApjacTeQRvT1JtSvFI40Rgx8PIUQLh8/CpL0n/arFpMG+qYyf3KwBlQA2
EWnvFzpGpnn9yoG1AN7RkXRMDfJNbdtJK6ypg1BFmaf1kBA8bb6vuVoR5XsDY0S1rf2MBFJY58wP
bF63AW1HbXh74SuBwciMFpI8iBAErDIj8oRlN+n6EZ/Ej0FbzgZ7h9AWhiEJ974V/lIcCOgnkFCt
2bu0iggy7MJ2x2j3R+RdQnvkuWpQtdEJw/1xX+ySvinOUm2lchsNANwS5o9rmbuBFsmoTPkfocYu
wQ4hFCuBH+GOvllF9BHlxUM/Sxoj+hjewiK31rhIgzdwRHLRJCDc5IN9EciAasceg++Z85ekpfHQ
8zr2PQNq7yeq2K9QUnO6y3stpYKa65M3LFc2gyxOmRzm9FrsXHhF3srJJWsdQkGKejozgydUMXtB
FjXDxHmRfC7cpMwyB81CuthrGGGX10FJCmQhis+BfVJOPqmNJ+JnLFxiTRqVCMuCyQ7u46ZFCQV6
PB5lm/Li5rbM5n3ndpDTylNL5rVX6n/y0UD5y4xCOLvyMyucH9IEKjXMEeoHmSvbjE/kSwS2d+h3
r59eHfWIfC/IMPTSNps4DcJVowQOwtXudXcUDhCebq+OC/THj85K3NggxknXCzkORxMqLkpHFq/c
8etWRJNd6f7bxBFYcYJ75nAM6SJl3CudrKOz93ISYGQpgFeN2IYjCt1O1O8bzzi4nCKyTC2lHmTr
I0PlPlOlCJA17O5M/J3lV4mhJ6eXh0O4E8OwzZi5yQy6gmXA0SmbtKB1LhAf4ArZuwiHaCbSgLg6
GP5Jx8yLn0DzyYJzE30zZAWCepP5EbKwtr+TlCE78NcA6nJA96l/Egxarj7iXZ+KGpLfSx/gHFlG
uzGbn82sBVDJjsZona5iB8TwTaBfcOECuKmMTV5F98o0Hlq/eXJK79KVxn3Sz2w4WmLhFxC+mp6J
xI3tysR3I13afebmFP5snVNSbUGXEiz3tHGrNfFLQezULekeeNsH6mIF+akqze8kQ+dCbw0E3YQU
RHbmH1JV5J8JRW5uWps+yKGMztNWj+r32cGs/ib2CijikffKO63d8Ol+Rmf6DmcqPWwXIH3q2Lf2
RWXt57TqN9hsrXOTZM2QC9Oi9Nnu7A83NZ8Vul2CGntWte3unMhP8N9e/PWEm8jWCmwPDFojDlfH
A93IrwFJRUo5QPggNvBNTU3sao3JqJWHWDSYJdUMfFNuO7567byyNE1H2sHiqUpKYBJRAYxzins4
sycGtQlsN+doewONSDhSWE14tmEhfK5Nzu5+MsGAAQ/itHzscOfFe07fJUZ/0Coz+i5sAsadrmeC
A0BKg9E+LQWkoKoJSE9tq7fGz7ALypJgDw7ITbf68aR1xUdGOWsUcbE2luG+svJTM3bvfZntk2n+
oZP/MwcJuY/wB7YLuJ+P/tjLHbCsrL5MuG/dKM2pWY0pDA28xZJRGfdeak5fOlZmRDmoi0GR6Oj5
M2M58SCgNmVJ3ZXunG8sN4fMoTebsZi+HQq21BqMlRNluPFWwde0UP12Oq2APZZYd6mADF3c2NgD
PnqL1GTRkGqUXagpo4zyQ72UquMlHbU95sOSf87Mo3b7FwYgEbWa8asHMLxCTCSQ7L0QfXzucj05
Kie/kLicnZWNGKmNeDytFZk44Sr6Yrc/6VKsKhziVKRb4hb2uozdsfZhb7fhOm8UbqC49bPftRxl
1U+rT0ghYJ7HmUVLljc7rYOFzSvmeQ6UmDR/s3iqTNWy37quPpdiOZpG8A3fHSVki4dWP14wrv3A
8HczdCWsguUxyUOARgwB2zzfarP1pkjCLWznk5igZ6tivVejFRxVXd13oCO1kx5LpDNqsBuYeirb
5J6FK7kbr3Kj/wgzGkRDcHvxmLXL+nuoJyYD/vRkFCmsYHK9Rm96w97ZJj3BflUl+alYxxBEFKE+
0w/YTGPg0y4QC3q4+Vl2idLS2QfWYL+kg79fyuCYMuDoOdjLkVAHK4vNvS+IUugO1qZsuxxWdwfP
oVnrrV/u6wbPmd4c9w3RlZgzYdXot58enDEtoRLKy5AOWfBap8/3k4GOLrTJGh2lqVs6a13r6K01
JyZ9REte5XSKY5n5p1+j8k+p7jw2vvugWEwwYJ8NEnUaCNtaANnJGNJd0k3fqSFMTaaPpMOuEiK2
i8AlCaN5cHjo4QRjx7WAOCkpI7jp2FlBs7H1p5C2AQ+74Ext8DjBG9ACFIvyZXMLamUj30x8WgNF
/rlRaN7NhNnVZvLI9hsnSBpGzqmQpSGELIM6ygoGWBBUllAteGuAgRjgQntenBruMxkaCAMGIhsx
0z0WpNgflq4ED5dvhTnAbM22zVUBv70l91BQF7eD10JeUt5Hbwaxdk3NLBdkaEvG10rx6fLSgy9i
OR/2kPkf7mjje7dEWL3M6iUuw21iWfgMLNG8nq0w/SSA8MDJD96V6AsBcjOwvFOwnp2UMMkqQI3H
YKDE1nFm/8YazXhoFLzHqH4IZnbN1LzzkuVe5XQRjUV6bex4yX23zCe9Uvh6J/CiPGMyV6VvzpD5
8rPTLuc51uuVabcuLWX0YsCStKJ+hmajARvDnvXjCE7+wNuYR3ykwqBPqYpihKWFRVQ7LhoUADu8
T8bucXRNNAfZsXayTb8AOWDJeiCs/aT1IT0Q9s1rPYCOin8Ojfi6roi4DUanv2PkgfwgJ5DMNZxy
7ZYJn6MCUK9n0tyVhuui42JXHMLO0n3ooDzeDkDG1AJiSyKG2Ua213Oqrcb9a3DKAwUTWsSUw24j
FATlPcjIUKcoOyIY0xnaUZfUdW1v6P5OnimMQbtndgACRa1MudCDUlZMSzx2D8CQkBiahTlx5rQX
308PCYMwQeJow24E79EHiOQAZ5yzqDH7bTUupyKBwjLp+GqRtjROpLtHVBU10KGsp7gyb8Oge0tz
+3OiuhSYtZMBWFLZaxqznaZTFUfVQ5X1WM00aARnEHeWVgD7YeH3GcHVhcRk6Qn8YuDfali4URVn
3Qh3ZTOcjSmVIIar+aRuRmgDk2uTCFa2S8MYH5mfWgKntVcZeYSYAWpY9XCrpL3rc/UhhLGOfnmi
MKanljvrBoxUGnPXFxoGvtmtxdsq80nZ20zEKyAathnD+WTFhMp+mQABWxrY3CC8l+eXYcuUaSl5
ESPVocfApcfYPzqnDGAGch2rzl+FqfOsJPu8zHvCC+oH4QWkFPoyWaWBeS2NCTJ4+VorQCTgFGnh
pxDlKECtS4kmNzrlF9WE79Ruvu+D7krXNtGHUL4R3E5qb3+KrfmJQlNgzqnGGVnxraFV3xlYguZA
tnKnHcBJMMWU4sQMor2sxVaoVJw0LuMIrkLLm/XCJKZf/I0stxis3lvQZ07xJoynnVNU2yyaHjJ2
HRX22K5We4zQxaXEY5akMnddGPVbOtdQWjvY8EsXblob4rjHKY6ETa+PV11AV25imtWp4oQuoq0J
Kncj2+cVxqF2DvNoz3yk77AA0KpjnyUY69JbRu4tGcV/VFJyeEEiazE5a2mLR8hgLRJGCqarFwSf
KUOmZfB7GkqCiIaWGlsQ3XJYDqImE1doWQ/dtPcH6yBTguLLGPHAFe5HBfAsXNXcdhjKs3TGGBSE
TXgsWcYpMLS5Mad0hR01ab3+k2i3bHzDMnz1YtXd52WyT4F0Gi8aZIItmIPpumt4TEDEp4iCt8+T
S0uQcJYyuGQrryb9EuRQLtLly7BEHTZuZMoq1616axMbWI5j5ZxgpGpmGW7c4VG+P64oa+3inmeQ
U963Q3eKeAUYc26V854gIgkgXmpNf5sx3+jpgh2md2UdvmONf5u506GI+z8ysecO+bOvyORhw9Ej
2CywrSBT7+Ke3Dc42SmuLs5S/jLZY3pJt5E5wBW0ur2Ng6IPeYOhxEiRI5LCksfoknsqsLbEdwpw
LWsML7BwjS8MRAEzOYJCpFa7b6SwRsSsfdogNopLgbaVud5DV4OJGpU+M4ihXGvc8k+Sdd+CfsO6
ffIzkrLZ34BQ9laZvlOX3VtmdEuxty9NDckStH5NSzGt5DZGEF08XXp+PguxglIfXCjN35lzdHZ0
Lmmwh9TGddW9zj4XlyxzoiNw53DKw6z7v+0UkTaUNnjeRg/tWH6KC1IQLe//w3BASLnEtzWLJyqN
z0aHolQXD/Jf1lcBKE+7fGPW6ijTGXwtLiFtQTyZQhWXy4AJxqyD7vEunout7DFF6bPebJkAlrW4
wPAyCTwurBhcZB8Zk+8GPEqEHiGcnM7S2cD4IikugjqRhY2d4F6L4rMQZUau3LDZ0GxwncEy1koB
LrjzNiBQyMkJOdbeyrrZhWxZFYhH5E6MBcjDCwGheZIGi1h3rBcmeLA62tWs0l2+YMjZWSbY0dhf
NSyR/Sc14pfIG+4god+p+GI08R9/nLUb18OE03U/oMU77FGCFcimlbrqNQZBKjh7hQUr8wJXwH/Q
JKhTdaWvLE6HK3Vk+LluJzZcA3vadjhGM3v6rr0C9W78YGr9q4+nD/bcNzUHDmuq7zqQvouMrtiE
4jEhncg5OEn8Qn8sWyC3n7dfdokS/a1oRUSGlw3eevFh4QY1O913ChZZC7+rOwvFm3mTD/3CyJeD
AxdL11/kVVF0VWbf3PmavtYt/dzV2X0Q5/vZDa58x6ClGiVNl5m5RuwUOUalN8sVuhrboPkRZfbf
udXOVktEWfYjLhPy6YdIvDTzLTi+jKBxYTiRT0VAXLq2epPt+3YYWpJyETUR4rpYTD8K7Uby+qL6
GQvBL28c0rUM2pwmP8mWEofh05R29w3gtWyNAZtbs1jfXYALtx4f1TR9MFa4ssj4dAiTMHUHGC+e
ZHvQ1XRrZeEppkDwZoR9RnUl/SBcBRYXyiBHrzD6uN90eqvOcJmCl9qb0xEbUVEjYJgCFCl4Xc0t
L2KyxJNu6+napXTAc0EgKt+BWNrm+DAQyhrgwyzcwNn6HSF9iuAk0oNbTSfAE9c9J6rXbp7P0Nmz
lR1jt0QftZTXeSwPjI+x5PEGHvdrKnXBRP77oG2SaNqLk53vqbUQ7mTLxyoBYVfKu4rAksGN3pKI
glNs0htnpMQzTwLJ1WiER7J05G7zhsXa8OVEH7IZ6FqyNVrMf13fpbD26icV91toOAid3JPVWY+D
HWY35YA1sOofh3b4I2u8L62bOQpuFdNE38ENuMnOdRnhnmx8OEC6tC7QqafzpKq7JUWMrxK6sSB+
67vysdK8nQxUBVIqJ5Awq4CrUivEcs1ej332Zu7kBD5iTgerMbbWFK6X8U6OmIbNSsA1SkegUuiN
mDp4ywdvjQn9Vda83GK3z1ZBkrC5v7nYc3GDrwaAgf4QuR+e25HxjcCc8BIH5ySrCi8sZbKjTy3i
UTmNZHucGiIui+iudxXDV7f4TfMBy2PWLENb+dVTcH2xo2LYyeE9p9GZnUOADksrtiEhYgMijFZS
CGFtduMzpKb3xM8fzPHUhhjWaN9QSHZpbXMYvhap/XfRqeC5i3qHJCVD4SpXq6IMewYLF0GcmKm6
j1LDTpr3RbTrU2s77y3vIkQApv08fskuknUn80/HSRjNS8+dojbRUbpytaGyDqNF4kg3TtTp4jyX
o4JYqpfIMLeuFx2buN3ESfkYds0mJPIYYvMxzbyrVYaVRzRCpbFnKmx53qbX0e9YW5NohTaMoeam
B92/WI5xGHX4Pom5svPk257FYzQgCCh71yclMXrgnhIST0CSNoJ26iX3Ab9baHtC7iUNVOclcrz0
ib0ihtEuJsl6ZUCrpiWws4Mx9as0RPwz0jop/Y/NBhSCGrUO0QJxQEDqZHgX3NU/ePhLDl3BGR+Y
MU8KaZST1pe5xSqO3U8zqC50754VEAblrTw2Oe1yYhFHhO6o9ZI/ZFRgAVvyeZZtq5NADSwUtwlh
OBr50M2zDMV5Us4YHqM50R9zy90QsQEV0cI0bXQPXoK/QupU3cVNoFx1k4m/VdazuJLlZIX9czZD
gK/y/LvT0IVU+HXYyePQpB91MR4WF6ww1YPExZwy+2sPw5sxG49JZx2hM73hjPVS9IzuIs3Bw3xg
daoAu1ipT0MgV8Y3qOIYyjfPbPPg+6zd1sFjLqEtLhzvqR+wLFnIFMTrO7h10r7dkpB5NON6OXRO
8AV9+rFNzRMtrHx3gIy1yR70kXWfYQLvN+HDUNXvRueTrBUmv/Jb504MafyAkPvlxem9x6nzECdl
b/7s1rdp5X+1C/4Bnv9WRf25iHxILZMJo8BKyZRsym8LWCuhAJrwRJIfmHflq2pqWuBEvTlt8ZtH
Dae33uKCW9WXYR5/nDxhxmWUgBgaEvsUTsJYx++5W+GCtgiqBd9PKpWpUY9jOrxaOiKrkjQBtN3z
R+t2OxRxJBYUjg/JxGGd+qENzyl7Cm133+j9NtCohoP0M8M3WPaQhSzhIm62ejOexooaYBqQM6e/
Q2Fib+A/4ta+j+qJ2U02HarOexrL+CvRiBsa22Abt97FbYbdENKkZ224azpGpVLqo8vhqjPMxTTv
0zW0B8NyOJDjp2KKE/B4k8O0KB9KzPwDNs7RV18ueTdr+d64ct76Nvkm1eeC3flFz0YOM/5B82Ac
CdOnjLcEmECoJKpgmKGALDN2Rk1FtAmssLh0Dho84avDw9y5e72p3vAVxDytGo9R+zdOPq06wbL+
g6PKbURTbz4YUJWzXu1Sm8kQxGjKY7nlOvuRGJeUgtCIEqEFZCUEksmbfFXTQ2YJKSX4ktCdbkcO
WKu29xJD6WJgIdV5n0j3r6+j4usqj4PFUZlA8frMCHGxTpGZrGXyKccZL7vR0sc0A3mc8AaYrdFt
t3q3alW3n7AakIvXXGtVCP0fEbRUWTE/AdqtVMsml2H60EjkaOVsijAlidgTKKjshFCJCPUZ30n3
cj2J8oVDmbBwjsQR/aWHOFS3fhneWCRnSU3LcLQEsWxhM8RLeCdDlkVz1xZHmR4ydoXlm/CJbP4c
+w+Knuza2h1mOoS2xTAMvcBAqS08UgUi4zcMU3gNZX8S0a4Jg0w64qjyNyhYGc2kxxGLL5MyK0OF
OdJaUjXCHGXGthyIcHvMhvBJeitfRWs58JKaGrmZjmmNvKmnPO1op2cXZQd7bll4H4PPg0zG4QF/
9kcFfuPUpL0YLhzGengqU2yA5HbJvfHxCYEEL68C1VjQuw+xXWO+DvWtBrTKrfFF5l20pLOX3YeM
wEhA/73S+bz5qIboR4oxilvpNFqK2lEvbsXRBJbrF8fY2e6Mzxx5EwYqGJsXNPGp1oAy46iZGBsV
kYiC1QEKHWGwTwHaEHCbJLYfe0qamDNFaLZzrK2Vies/CCOcHCf7JZxj1dG9JuyNTFd3CnmMBHzh
9SXVw/UDUhcG7vAX946TfCKTzczzJ0plTEn5trRfth4NpPzb3ATw5NBl82d7+iPnr5skj1CsNtKV
y8PT2BSW7oOnXSNbkjenG4Ztq9yN7ZzaAbCMqx/wfQwRR4QIwKgt7LQ/QqAafGZeGL3E3wGcLfk2
obFYWr0abVQWySkwFdMm8j2cr7JFRci8PYN4SPNybEHW3KAnlnCrXP2lWabHhl+ERGHLL9AsNHot
XsxuR8wYoTIU7wuCIf7Y1sautKgEA+ZBs/uAj0DaPQzBhF5gQGcBccfCYcV1oOAqwAZmvr7+SBr9
iomX8FbkXixpetYMgM4lfHQm5hbxN0ks68yEOtPD7YkNkyk6dNNmvKkAcvCq6dmhrBW9hWHMv5M7
IfeKdfd+yWSdsEg6P9uMeqrvx9LFLE9Pz9IuLHx4x2pvGy63a/1TECZETVrHqRB3Coot7RkRIeJT
KpPsatFlE9TE+Lyb9ec2yNCrdAfOMqIaOnMbCWxCKxzR+VGPdLW9GV12qM4qaPkaxHdNHtwunXmk
3KYuKa27pMWFRu6K7lT3Cd83ZvHtwMtFBhgUpp+eiyRfACb2Rvg69pCs5q46OFl1WUL/s+jOg2go
IvWq4P7c+DFZ7wm7jHAnkoYAHd7LNnb/EoF0zP0ZjwrzaTC6z8pUr3m5SEBxY3V3tjUdQ0dDk6xO
7Mh67F20zj7KLmxr0Jf94SXy6zP8r11M5JZwUe1kuNNmkqYrdejcZtvYpKQNhW6gD0qf6cc2URTt
vHI5RByyueGfa/Z1gpzMa0v9CaOm4q0hnQ/Wj4l2b/KwSWfFsBVKsSXy34qadwDGZH9mhp8DDdXl
W+wMYIPV0QzrNw+sZ5nit8LnFK6W7slLLDB0WpyRkly6fa+aX5FeM3JhjK699obDiIo0hHb6bZ0J
I6kLkZzYKyBzW/LXfpq2llWiTz8B/AD0j2rcpVpa3jo4po0jvo4qWNcdWT4taQ+ms0nSkOAUc2OZ
3W4pbMgnXEqeKeb7Nqk8ZXRbtfFvo4ZfwWws1eKcZDzTwU+QInjUg4eroOq2ZiMIbAEkA5jP4UuA
os47q7n7QJnFs+YhQ88JrwRVhcFi6s8VzDIsrDAeIsAl1veVbu+dXn00mUfhCGBQDN8qHQYSXrAG
rL2jbP9qGJ60Fvecxs4vEPnXieBHHWE0oXFuVXix2R0aO7mrl3CVmurgGeM+NLtDDmluYl4wlf1b
GEw72cVcEhEMvGaWnHwLO38mCO2EHz9LHdpKFXqfgdZ9lZQ60NHzuxKA64ZIrqdCA4SeBnvfsWsN
vfFUoAqMIv1etiMxoPCE62sMx1psfKrhoU6su7mOp62ZhNG6DrNm2wdBe5ugBsAo85AldQIXLdtk
yVWvcM8mRpvsd692iKygwyQf1QFjQkRByV8IKzBHewMs2TjqmUMiGFpFF5Lr7D+Gjv4WzYRAxS2h
IH26YPfApJRKo6M0lh0mT/0dfefJLv3uJqJ2KLKSr9STXQTiUgP4yWNNGl2hAw5vczBud3agrdYQ
goZYh9rTnsoifBg7gFQiLQ6Ni9dnS4FjVOUdOvF1VGsH04AqzTdC6Y1+COs4ZhnDminbddZ8ytvh
0EXmA0Pib3OMtmHKnDCcMD7gzsrmE3C85njJmr65IW8UzfMU74jZXCdWATJQQD0fsGVNOnPnpMZ2
AooxreCENlnkot6xMaOtbEQGBPd60Q5hiTFWO++60MMT0DhmBC/2ZX0azAHf5JigzLbdm5QyqGDw
zQo0/LO9lIY9e84xAb3JseW0COy2DPQ7w+LiARJl2WoZ8pbxBDOmsIBbFmb0Suie/B2i8VckCADs
w/CX3A8SpArt0anjY40LR1c0kHbrCk3s6GUMboYnbCzpcWOiaXW7OtQWKvewz3+Scn7Hn5hCb0mH
XVnivodKGPvsPGjWncVycQ0LRMavSdvwPxs/f4njgP9lN7QvMwNkHyvsZKarwMhrQvqlYeF204TT
IxGvzib0hj0z6QgTKus8NhlKvf55WapwUxQwnJJJkU3ZNn/ZCb1Vr1r6xtokfQuNJGNzcYwtclyR
sx5rXDrVrRmPf0h9Jw04ws+pnzGqXAYQ0Ci+r7RhJ8BVuBykZ8eiGgijpP9gbA9Os/YZJ/PvguQR
Fvc52O2ld6OvmKc1aeO9/HcI1JfWouWN3qMqy+WIiorD3Pbvg1qO4jLe1xEKFkRS3M6cLqRjWVNa
34VDBZu4fah6iPuA3fwi0bxkY3tfd+MmC9nZu0m7dQilCslSRC5mccjC0gFJGBwwcTe/JWFyRe0g
iDWlEpJESRSn4tY4MRdymDE7SJetbPvAKZB1KJdB+R3KAdFZCIF6rMM7QTdA2Cy4fzKcGnJnJRnG
ADugJ6A8rCFKE7B6MnZk9kfgoAAxciRAbV8XsLEnLDy170kQL6bLpN3hi7+XxpzxXl60uxgLOsJ8
cGTpVrVHtAK4M9fS9wjzHoXayx8WLd+Xebq7nlIg4Iq70jDjrUQsAXTgQXIi0wa7RvrO5MRJzv9z
Jq1a6rqZv+xheskPRuzIfeAToi90YsjX+vPAIHLgqBFQl0KUvrzhjtas7tkOt5ygltq70UdFtKSR
1ECfX/yEbCRkhmwwMBo0Txj2SZ6dqy4lpAv5IizG6EM18oCmgb4cQzz+RkeZ8akjdeLvmZUZdFjy
mkNVEv8hW+uupRMPjWFIxUYh+IBsdRr2yDd8D8rbrSw6OKDstOwS23aA7DelYh+VO489hXXYFl81
jzmmiNabZCPtl0wDalT0ZisGWVz5lW1WhEeJMOEHShvX6eO73UBI4413mcA3HbTvlBt6LtN6H9nM
I28hQMmTQWaNbsPQKUiWaj3FtI1fSNaQy+AFjVeXcMHQJ7bEHKLRkHZLFiCX0FMHg0NJi8YNyrO/
WhCt8Z4kqhyb/KCA8/wCupM1n7Llhx326dEdn5i8BaUfOjjX1OXSusokKKdw0SNOCGSkw4+Kq9tu
eOYuSzsmaw4IAKK2iIpZtzV0JFGUCkxI2cYrYGifWIjeuMSCwjyQ+k1+Pr9G5rXxRfoSfFxlmmR+
yHghoWuLQL618lNnGkq9j6pCKm8KcT4V1x0tPbSyjKrgnXsqcGCOV0DJb+bQ1jxQ7NmlGLJPemEe
ZCrhcwBbvfEzt8GG+zGmMH7sfN2KSxD21Cwj+RRpfEoxzDEI+5M3naXhxbtrz45xCfEPVdyuMhtH
MARl47epv6B0yHsLz197Q2oVuibuHl2HpNrUmBrCTt2AccrFwVmiVNdNGzIKM21Gb9LgA72LySrX
wLNOWHItkaDcEiFacjNkl5DXhZqthFAPNTTEsS8jPK5YxGAJcfpNXr8OFb5HLoqUh4wlBwqW0xzC
spJvl+vInX4T1svjGFl3FS1K33tsK7zW8jKp8kXWy4gjlwx6S1oxqVGlBaOb5Tdf60revdFAvo98
k1nkyGssyGGGCNIJx31+XelsQveOP664Gke/dmsgCrxhvDCD/aTC/Eb+ujNCbHi9xxjDdb6SGoO4
EoJ/YmSlt1b5wtKBdoRk9R43ho28ljzSHI5zw2AkL96R2t+NpFpArRKv4EeKR7dFhYHVVFztjY5y
KH9jIdPjMPDhZ7JcWOhtMt0BL7Boh8o7gEHhQ0z5lId4Gng97g/oL4KimSCol5gilPtOC8g3MgnG
orezz9B2biDfcUK/heZVES+tjaxWo1HYTJYt28etlFH8isCI19hdx2Dz6Z+SzUyW3+TEv6YsNNof
KzbXMK0g8OHEwAMTAqsuUZPgbzyXXPPW8t5ZvU/1hxktmlKj8E9dHm7kExts37Jms77Y1WArOoMm
i4IIMarmRggYoj3vicvgztSZa0DQkh5B0CLmvSd5F7vkSnstyHeH6AIOyWZtwsaqfX/Lji6/nLeW
ezj3WHl58Z0TSbTCswHk6UDH6xqFzRTWWtm0H4GabZnJcJGoCWX9cts1uBohIYG2QTo8C0vOR/+S
aABhwrqo7edkwOE81qG2x5dZtefIN16NWN0NHvwY16ac8khE1Rv9XDouKsriLhtDxGdR+63GLlu5
mh2v55SIj7l7IPlv+cIu/C1y3G3ouWzkih6YoJImR0dc4jHnI2Wsl7dkrgB6QYnoTluG1k2YgeCP
jvM8RyFW1dViD+cxbbDAVtHQbKlwguNgk60VDYG3T0x/EZI+iW///Me//9d//kz/Ef4KDjnD8v1H
0edYgRRd+69/qn/+A2Ko/O3+z7/+6Xq250B51CEv419hOr7Lv/98PcZFyBcb/6YvvhsSzw6PvSwe
yzDYDwOZi1k+7P7fv8fRbcdVMLxsE5el//t7qiRvUict/puzM+uNG+fW9S8SIEqUSN3aLpfHsl3O
fCN00t2a51m/fj/yt8/ZKVWhCvkaQafTAUxRIhcX13qH+cWOJ8in40C5JZVcqeOX8wPp4wlpkkzT
9UwlHNdZTYj6WaA75cmXPg0M1EhM8WKU4B9kR38+Jj+8bjtNt4lqvnPhXbrHQ3u2a0lXC8tVlrAP
52imRhDmfmC9JE7MisRgnuw8sRfiKGl0+uQmev5yfrbHn0+ZtlCuqzVv1hGr2QY0DcOu61EUCyiY
GnaF5lAyum9zycY9P9TyhQ5XirIcyxSWNrWlpCkOZwcAz6BiZgwvdJmsx0bngX0texxv5ZSnmx75
ZRTco/JFNqQvQ2CR159/AGkePwEVdlvalpS2ye338Al04ZbNJEILE58EyLkX1FskEBEA6KcccaXe
GWpSPmQIZhlO9/RV28dYZbhyzK1A+dmUKHfOYQU1AkHL+VcNDumhHlIJ+kkYEN5aR28GK/osqyJ7
CzRhD0aMA4W6Qa6/dbv9NIQVV1JS1XbOxGOCYjqmDk5TL9QmTdvbh/FxXTgWjYm+Fi8j5s2fHD9r
HwIvm29nYbAsGhIHaslmjJK0BNt9/iWJ9YpwTMc1hbaFqW1lAiY6fEkxEakWdADe+IyL8szc7mRq
fVhjxqjuNT218QE7+d0SbSOgDbfpD4FG7/nHOPkU0lGedsEr2d5qK/TR6AWebbs7f8AdDTL/S1hf
GMJebzdmqhypbOEJDySquTzDb6GrpOQy0PUo3nIyczut8I5WAEVo86V/zSUGUeplZHG49byDTLoZ
Im7pw0+vNp7KcjtzFDflmz/HMM4RaCejBZEHS0x/B+pFf3QDjZHHJvm0U3TMPYCaoET8JVO1aL3H
96ktH6PKvTCrZcP+vssIxbbAYs/S0nNNovLhpMCvpi6lnvStBAJc+PJDWuJTHlo9fkfTHlf2+/Nf
6iMq/T6i1EqC0CZcKmKzWO9rEI5m1Eyqf8nMNNhaos8e6ybrbutB0vJqazt8cyoTxZI2oMbzY3Sr
8psVBf627JsM1Fgq3Yfzj7RePMsTSVdqPHOVtN31WSFNpBjSGF+9QEXN3dRXYFyIB3dZJeqn80Ot
19AylMs6QiLdFC4M0MPXLeDutO7QdC8Q6jjbsWO6QrhKfcqaxXVUdmJzfjznRBTlA7taeUJZ0pSr
AROrbWodKGz+pgnOZZmH6c9SWeV7WFXQJXxy20o32Jhk99nC289qyD62bQf/IrUbbpSCZujUab3L
6A4+OyE1trkN3fswoDTjz2H3d5Xk8WYoxHzDnJOO+1w9bgGFye1s0fb1ndS+g/plmzeVisKXwEEt
MehhK/q6cEiTxg7Eape9+66d7JARsG6CYOhAB8niL1WJ4dnLUh8aS41PVe5XxW1cDfCG6nbQ38Hs
AS0aR7BOUw+1wdLtD8Snf5qBrJ8mFPDap3aarMXeJfk+OOlzOGHWGpCcbjk9HYyaEZP+uxFy+pkP
ur258PJXe4uPzfksHX5zHX5f7S0vmd2S40O9gMq5GdJGYHE7g5Ez8+vzA534yB5dHJaW7TkczKuB
ClFbOjYddK1C3NaVnerkKsmAiluJhVCAM1ePfhqLN1v36JXyznbnxxfHSRDqoNozPdNElIFuzeGy
xuDPqeKOEyguAJvpuGzuO4stXnZ9DVVTpTil2a7az1TC7spe4l+D2wA6d9A6RiuvN6DF0InvpzIG
19OigDfHOQ0SpR9DLxQ/zz/u8dN6HOkWqSj1U6nN1dOGfVUnBmTyF114AvRGVFLsMTI5gOHU9jcu
AklyFZp6Rk+DHsL5wdcBF88u22bze8rhUiOc1UmVOI7XpIQbIHgWXYcyoeUUpNU/STJXN0U9Zw9O
ZRQXIpxYTuHfgy78bhJErbTQ0vTQ4j/8QDjmdb3vz/bOTZPyzht771XWnvlJ8IT3SBLCmsv4AlKm
PpR3NOnc0J+2MHnFv+enL9ZJ1XLgkPYrYZG68v5X+YIftq4s+6DedR2snC4cMcCp+/fZjtGUbaAZ
qc7+TOpl3wbaQHAjDrbnn2Ad7ZcH0NKRjmfZyuKCcPgqHE+ZmbYkqsEFPafABvA5TH/1syMvfGlh
Hb30w5Hk4UhCmwV103DcGWEMvbRtR+yjAQ8LiJOUVjLrbpqR9LLmbUq36K1yZUj1PphwraqyCweP
tQy2XgEcWkLA7zAVF5XDhym7BHcMr0dNMJu819xJmtfJyZ1HULX4DsoJ61LsRgfnFRPzX07egQRo
0vYhKVv6YZEbOJ8qNyjeWzU6D8Go0ica7KijmQHtW0OO07NBCRGxDwCOU9DMUNHMcAP9070QVNcn
6LKSbZayK0g8hWmv5hE7sU0fcsY7MR++DhWWOLOtbm1F0gVmbfOna4XBbBJc7qzAj811YJ3SOVZD
Yu5khjCWK5PPNR6YfgC3/PxA66jwMSvbM9mcXHq0Wi1K+n71hEuq+SGtE3XfUz/41Ud4KUX6U6SC
2/OjfRwI68Xg2tKxlxsyA642oQnJr0A9ztzZgbOA7ssQ2Jj5q2vHzwSDfaSb2y6Fh1k4nySmx2CW
AI32gx9DL9Y7kZVYH8vr3FTUWhTedp7OrmZ3fMqlcWUtbmSOQmlPCKBEYfCixfRDpfGDmIu/TVtS
vXcnGvq+GjZzMv0sZwfosMi/1UiDoOrRLzJEHPXRhY1/vHI4Hk1bc1Dyks11/q47F9fVKMdTLRJ3
cY7WlglYN0xuXIfKzfk3fGLvc7wsy1NweWTU1coZaJ0ZEJHCl1bC0B0KrOL6uva2nfY1uit2vHxp
dJZNJ9ZPLn+G7pDWKNx53s4eiu7CrhFqnSNwe7H40lLzSNxg1sUCtyoiuricO2UQ5Bu/d/b15Jhf
AMuLKyOW/S8/6WgWLTdZMJbtjaj94i8ndcU3NKcm2CNS3s1+5O9GE518CBbF7dDAWnddF1HkpC43
01xZL1ng9jcgu4PxupoGjADhki58BvnV900DOnkX0W+e4s/pFPbfgy5PqfGOHnchfJsQfRmTcUH5
Gz0s7Wp895Gbvi4djRcqOMTXgC/43CcA/r2hdJ7z3h5uQkGPHieS4LGB+X0r6gJZ4RGg2dWsDfc2
HCIXYlE3641V+EC82yRCT76YB5LWYUYIlsSSWqUp/7bjCF6ONPKnoqG4SMYDPsyei4fSETlX+6q9
57ZiI/JtzjeWjGbIMlQcB2+IX6GA496SVHhBpWN9S46E0lfsl4vFZIwKTzN8adExvkaQ3HvvRjkv
rQ6UigOfZm5los0Aju0fA5Zo2ELcN8cXYeFf7JsW9seLHmU8v84eUvttIenZNBZggXnitdgeWDcP
i8Mq6JLHigLEW9EP1XuaDforvYL5m13qxZYowlUtspE3EHyC1O3UvxRN4n2bdsbGabOI1qZqbmrE
7B4SoGsh3Ikxfx36Gnm3htKZ65T1VqRU3UFm4m2dtvHt1KRAyOoWQRenoYFRANbCjRL0Ove6uxJE
IvC8dnwJED2/LqStcCntqaNOyKR5tV3cSfjEsDfkPL0hIWHuQyHGb7pqo8cpLYJnXSp932ag7uFC
05SihLLxQXZe5bRbHxwtw8dSx8NNB1t2O1WJgaNj0V5DaWlR3awWLXa0PYqa+IYDIbKrU289uLKO
v7phAnkbibuXfMj6mxju7iM2zubGUzVeXXB0bgboT9de7WY3MuZ+WlIo3VaSLn1TGMN90mnkjjue
CtoyCOtCGijupvWm9Wfc9rxsogPfIp5rLEBEdxYAUJ3X81HmVEQjiSWsCXO5Z6zOQkS1p6nXZbXr
FSYrAPG7z2OMvHgH9Pr8SB+FvcMTg1zGoxrH9Zg6p706oBKRNII+7bgbAGSzR6498R4GaKeWxg1Z
zJVdQ+T2dikkPing9GEVUmQvUImkqp78GZuFur8Q05bZrR+JC4fETZ10wF0/krTcas5rXe3mvpvp
QlFe6nsI90iNn5/8RxHkcCRip2danBuWFGJdCJybcurSgb7kIKb5WxrUBiJvlHO55M7PXphawCjL
FGBnG2z1mOq/Oee7x6EW7SMu5DQ46pspqyGvCGni0bFtKR6Z6CPBKio3ST2Agc3uMttGjqW1y9uh
Gu1fri4BBlRZhQhJiRNv0JZPZZWojZhJrKYE0QSXPsZ1783ZszcY7yB57acy0e02CSGp9kEe0NgN
xodk9Hzu1IBiulr6t+hB2NdxmcFU82E6TYWP31DvTJ+bOla33oSM4FQO7n1To3zf1MjvlG07oPyA
6LsfjO7NrIDXcr2skDw38rsYdYXvfSvpPajAvDIIvTfCmChFt4kAtrjgMEC847XnjdO3iU+8aXRR
fjGjgluXYRn3VkkHUVJ1w4zNKO/TDsXqyC7Lz42c/evz3/LUlvEoPymK9tSU10mAa9QTri9TsxNF
pfZh4MprXRXTY2kk8c4E43ehin1ikX6UDCm9MOJRbWnwMwvGxzDuKj+T93OKJgzc3G3pt+L+/MzE
cYZPa8UWFl0VLljcMg8z/MyJS2Py7GaXqAm/3x5Dwjks6Nt6BYdxXtEfdmO4ASEeLMg3QFlIQXSm
aGxc+94IO9mKvLs61PmFJPr4lVNEd7TnkXmZmnTz8Lmcwgwmz4LoF/vuK+IYoLk971O1UN0M5+3C
Szi+6C45jrc0YkzXddZ3+5Qu8NBPBhSdyruNoWI2ldVfxa7/U2fl09ihCBkO8ee8pG4O1O/a7sLy
Qrg4/uTM0SbJpA7Nt1gn12EcW0bTiZC2rLgz0um9UzXEV+FdWMqnMjoyeItqHDO11nf6WadGWHRl
+FIHGXhhZSfPJM0+xgODf+cjzQXjyaySK0PU7admwsvj/Ls+Xm+M7nApkjZlceqLh9+VgKBIQ8bm
LRll/WBXAPChlad//ekozI07GK+SNJiNezgKNcmyLVXT7IISPNkc6vqe5PXSjWhdEqIo4EpFYdoR
HgeqXJWEgmyky24Y845KfEm7Ri3CStFjPI/PbgZlUacU1maLHO/87JanPzxZDsZ1lmrJbz0FUw28
wTGbdjNyYC4go/SOSI3pWHMr3EsdjBNVoMPRVhGi9GLgZ24+7VI3Em+OjBSHyzMu7BYmhE4xP0Ve
JL6UVeG8OJlX302WckE09zSrzk/71Ot2uPwj/mBq+perkOAD2RSpk867wQrSbam1/KJakb/kwQL7
MB3/2awWTJwynUulyuNdw42EOrik+qS5Ea3eQeearsiiZKbUbD7U5SeUGd0G0Z36TkxIfZQfWg18
ggVkbAZcYIH28H/J/RdXPVQG4A6UNzU8gvOv5DhquC7FW8lrsVnm6+dyqTy2ap6nXc6tA+bgFIF1
HC61e473rKtM6l62Y9r0BdbtAFfVcSusfNwFcfAEPvH7bBt3fzwRymrKI000l6FWG7am4q3jzOp2
ce8hyagiZyl4NQDZ1K/zI52ajEVhRi0HnmTJHG4eliUyjl3T7gATLk58i+EL3kzfz49yfHwRdzhU
iQ80Oo+Sv6xEGdSAt7br5zJDJeVXSq37ejCqVwBs54c6NSFMgZCcpkahSLQPJ1Q7k7IaNCh3kdFV
sBXlhtMy+fO9R03LQ0yH8jcUx9Vbi+OyMkzkBnZxru89SasgC8DjdrRwgFRHm9ZGk0GP+YUC5Mm5
OeQBZAA029bLoi3ROtJ11ezaFEQSEKHpGupEc+ENnvpYku7sUtzCH2idqdth7hq5aIedT2XyoW1D
7LTtCSfF2vy7g7GzOf/BjhofnBtLAY2ikiXoIK7rdvbcK1mpGiHvzhr+7nCd+tXUU3ErrMTB2Iir
vNH48i+nCbvrvEAf5CYxHfPecKru1hjz/Du+Cdk3HJAwKxezf69TTY/TIGPChwkG7aUj4ET0o9UL
XEUsbUgtrcMVNkaR0I1qhp2lkq8I+C5y4ilSP5AeFt+eOp43Y3Xhm5wI9sADHNel7kRmtj7BZ0cN
RmhZ1a7UA5hxq9oXrfFIbL7vFmpg4C74yEsL4cRy0/RZtORmzHyPwqlrRMJUFPsm7qv2iAQ8VHbr
z7cSgyyIA5OGNnCVw7dp5sZMmc8edrXZbFO0wBbPiXu0hjya1+U+GWE5sfzEhWFPHBV8OYu4x7qj
ab0adkSOScde1+5S5OjQFm0enRE6CrXcC1/uxEukP+JwLgl7CeireGR5fJ9hrLtdasf4QOCNBa8w
ujm/h07MRtEQJ7+j62La66BXxhLeZRW0uzao3zAge2mMvcz6/X8xiubQ4xLP3W/d/rALC359m/a7
CjAx53maf0mCCyfFyZkQCWypyIvleiZWN4RoygXNDsD2hDjONG1kPFBsHZV7IY05Fedc02QqrgTc
tm640jWUZTkRTZtWwPIenB9pgM6eBTJZR9q6kJucWgdU7BwCq6bWpFdHRm9Zs5NDh915XtRig4Dk
9z+iL4oLw5yYFP0pDiVAEpaj1ycT/YgWIlo17AzSFJiMD6jHBkg2Ls5M51fDiQkxkqcJDpR1jhrm
vhuGEO7tHsvKL1DzkK7886XwEWWXPhX7VK7eWBdFjSGBMexCu/66lKaUWaI0qi7kWiffGJuH6h+g
aoAGhwGID1ZHITjZHZ1TatUDOnt+3/wzLzBygRzu+bd2arTfD4/VpKpgoHE06mHXOoX/ECLgYNA6
jFryaBwhL9Q2l0df3YzIFIASCOanyYoOpzYAlCnDuG52VBfjz7qp008qMrKdj8jdlehTDEk7zJ7O
z1CcmiKvkcaNoEl/VFFVtoK3MvTNTge5vZOqTDa+1xVvcxsP9MmHdBN6/1Si4ibaIs4SQuJ7Tsq5
/pmi8XVrNONiXWfaGyT1jasw6uJv5x/w1PMpmyPc8cDT0c4/fCsjSpaQjClf9ZUD1Eaora6wBarx
5w0v9cuOv4ByyEUXaJ8NDEBZh2PFufJ1ixnkbrEUM8d+6wcgaZW/5XL1tdf9hQTxOHoyHJtGaKan
nY9U67ersJ1ZRl75gOf6oEcATwXlA/1SsQmt4NIV5QQI4WCs9eIap6ZpZW2MWO5FnzEjoAvk2G8j
EnKiD25jF2lNs0Q5X4nHaDIuHEUft9vDpa1cynQCjVcyVHddo5qiYIzaKYPA2Qtoz0PxLtwIdUOa
wDd+RdOUSjumbjWw+TkXsNhaBLd0ArHffbLcfFejcXJVWzEOveEWxgs8+7D6u4eUtjF4V0HkNBi7
UaQ1m+YlbUv87DOshKVC7tYo1AsyLd87MULr67J93jhbG3Zrk2O83Wf6e+aoR4VsaDSDhbMMGOT+
0wQccQETu2lGNav6YqK3fUtr9y1t3RtnihH8NoxvfSUfrbz4pKbWvAY4kGLSgWBkQNYLe/+b7RqP
i4ya21qfTbIXGo53aWtD3VPjNuqzZ2Mo0LkLPrtmcDelLgWKykZCu/nksvhkKLdtbj5qjTCV46YP
3NpoTNPNvP4QiwvStxQgcKbR98KIh4zyH/ipz4uelRjl4/lteCLvJ6hzf+YXqTSYp8O94XRtlCMa
nL6ppn+dgvau9Kf7uYIzF7j3EKE30dDTd4LoV0/Bv0kJxLNzPvnj+FTW4RvkavrlXVnBpY+wrgkv
XIyPM+7l6WhAE68ctu8qQUyqPDM5+aZdwDcIyp//qWpMhd4GMCVq1IfOv47jqHQ43vL3v21duARh
A95j2nV6cYNS/Q+qKjienB/l+NAmbbNMwOdctiyuMIejNDadHWrX486b8mujy64c+/b8CCdCEKBU
k14PPXJFan84AtpK9dx2Vr+T1IzRbltqMBOQpPOjnIg+noMRsE3yxvcR6+oXJlB1CahdvDr239ox
0IxBRnPXYS8JL4mK9M+hNTa9fenasKzJw7BzOOzqK4mkRycDXY1Xo0gGhXkqjnRoqji3uTkmz7Pf
44NedvY3TQvnFS3fiwjq49frcZSD+aLOBSVjHfcSJ4VQbjndM6K9gLSJRheHsI6XItcUitKaApfl
HmV2mTPauV3pDrWlL0SuK+4r8NGWG1oPxXoKnz+YfghSkl0TH4t7csxwaG+8sn/00KOSenyI2/ge
GVts3rZlvOsncO3YE1o+lgKNfWcW1SLi+2dLbwEkUnmG6EDVh7RnnTDmsQpr4BvW26ghL+vB+a7C
/Iew+ktJ3Co2/GcggMeaXpQLL2UVGyQdMJnEgfUW0kaUEr36bKh/gP5Jrkw6b9d5bf5wuvlC3rLK
Jf4zKh+dmit9GZKrw53Vj7qqsymx3nBDa7+22TTe1hipLO6cQXwDRadAOUCqCxeKk6N6HsPSijnG
WgIpxBGwizAYgHyPPNPDwr+1Boj/XKBuzLi+QIZYLfAPVKkJ9ZHQQYQ6Alu3huv2bpzZb2hW4Roe
dhFCTboG5QHB73wQOTEULUUbKB+4bnUE56GmVSOXgaWM49UvQeE/JzO6HlMaX1iXq6C7TIkLJtc+
UjLNylwddLprMpzlGSeu2n9F5v8F6e3PZyKoZIATotJwBE2t2zoWFZICb4kcP0PPv7NK8avq3M2f
D8MVVpLUA5WgoHG4AiOncLvKE+5b4kClKRA7vPc0EgAd4vr3fzwUaCuQbIryoD7aYohXyCYNPfU2
GeBf4gplIZCmcyftCyfJifV9MNASDH87d3PtdUhmK/UWluaVHOpbGzl6hUt14eGeB9fz/LzWHeZl
MXBwmVrDYFiA7cvz/DaekVRelSTB/ObBXYbpi8LIHZ5pCSD8BKlaA/u9Ed7GNF7XE/bY1h2LJSq/
nn8Ka4UgXp4C0huoF1PSwTnCfSTCcgQywtMbQ6sS9i7mSTWmVThTLEPivoBs2JWYmm1iLLZOz5ZE
p1ojwfHxQLGFj1NQXrHsNzz/+Yc7EV1hdZCkEAG4lH8cT7+9Ib8ewjIeJvNNqPnOcfGouVv0Fiwc
DFE5m+pLYeDE9jwYb/VFakdQ4BC9+Zaks//chhjA2L7hX1jQl0ZZBQHLcOLcQRDxDQrllr7avWeI
7+df3Okh2JfSosp0RIwZkIwGW8WLc7v2Zp7lKyCYH+eHWHbDb/nPx7rhB///IVa7RVtTh3g8s/BV
8NA56iEEn3bVJObPiKVzfqx1q/U/g4EwB54lCTvrcKPcNsrCoRJvZZu/qgY3HO5gV9nsvqbZdBvI
/D5IxYuXIbsCiDLICutCvDv5BAslzwH0ygnorT6aC8nFYMGJN8XPht70Fi/mmt41SxJ1axO3mkXj
Aht6KiF/fjgtDSxKBianPcHiME60XedVQ9uY3KixXXWNDQ7fX/xxTi+85ROLRgFpB1UC8RBK3nJI
/rbbQHWUGPaM5lsa5pDyxadGXULVHC8aJgFgaLmnAxpe13Q5GNPBtSNnj9cIRIEWUYYfZTjcgpW7
ENfWkGGWzEIvXEKshshIef9wNmWQoRcf6X4f9uKparwnNC83i4INhGm0loCcBpha1hKxD0QNsC66
qnR0oa58/EYPn2GJb7+90XzsUNVuvX4vos67kpT1rlz7EgVmfQH635kCCXIoLrFMVjPtkz7hnPH7
faNT6Db5beHZv2a7u7OrvLvy3PoJtvp9FTmfnWl+P78zT3zQBa1iU2cy4drIVRRoGkgQYy/6fdDX
P2JsC1BfLiGI1Q95gbLtfzEYSf1Cd8cidR0FYiPMzVwqPikeezdZlLnbcei9DQbr7q0FtuXCxlv2
9GGI4+4Dw4OVRBJ61NvNGiRcnCEb9ryAhz6d0MxBw2qaogezyG+VhTdvR/st7i4ce5fGXZbVb8um
xs9aVjIf9k2vF7zhk1TmY2P47y26SlEu4bSKRxleovKcWq1wV01A9hqM0LrOwUoF4VWifu3GGKuL
GfO0rugvtRJPRNKFqyWJ5lQdAJyuZufOs9mNeuz3qH4374bb+DAN5+G+S5T90nioBM5piVVU1pN6
xKiI9UnhkAa1w/b8cjpO+nkQfhHRlzLFuqlZlHOBmYzd7d3ejG6davLuswH0u1+W6sLxsWzB1Uqi
OEFPDqKELUjND7+oNcZ2iWp1va+1+9MswIlScUdH7fswYlAUp/OlXuqJubkOPsIAvehrwss7HJDb
7jyppu72qZ+MFD+pRtYFiiFhTaPhj1/jwVCrufl9qs00LjsatDHeonYgkc2N0NKu8Wf586HozhBt
QA6b1CMOZzWjmVl5Udbtyz7MoDc4qYMkiY93JNIQ/YXgfeoVUk0m2tCMXg79w8FQ1XAaASh83wZE
GjR6XJS3URT5SyW2fWEpHie61OEEqGvOxmVNrkJ4niRlJxGY2te5X6Pe5SEKVYri1sF1D6kEM0T2
wkjeprJ3/v0vXqkH4p00n4LguudllMqg5S7afdx0OxG7d6XrvTZCXbjLnzgnQOHABgRMAiLLWn85
lr8v27Hdw9nFIpQ0AL3/7NVrUReYy1/n53RyMN4i1WRF82Nd/REyQjY75svptEbxRvQWRq0NNlLg
4RDw/DNM8nL8uuB/GAj+19JwPVwnkS+GtCSh3zsdIuWDa+aQYMwvnPj6v1j+H3saTKVyCdGHI7nJ
5CKtYTV7yokdIsiWusIbbdyMEpe0P36FS7rJQMv1HsLe4VBO5cdT0fvtHhOt/LuRW2KPEMrOzWf8
04swvj4/3PGJB1oB+QJFt4pisbMKVwGGCInfjuF+nF9HPHWd6Hs+3VXh1857aYrnoFF//NEOB1zl
LSXUIgcjs3BPldpGSMMIgBLFGS6N0aXLy3EcgSRsAXVbIjHk9VV8LJugRNaig+RQIfLYRxQUcqtH
dLvGAu78a/zIgA7PGSCPdK8xLOJspSN2+Nm6OkqmCZ3kfTg+Jlly5aCchbXyXWGmz7rep+YXlSLe
bZWIJMd3yKw/zLjKnX+I47OOhJt2HJsCZBQtz8NniImnLWpoxb4I/b/wlLrLy/4npDRUtdFmuArM
+sLiOZHqc8qxD4G7AHyx1rcKcmIS7ciOydPq8qptxDO6TyFCB9uqN4yr11w1xQY5++qrG4/wohVK
qWV58SA8Kuiw+Qik3oKsduD2mKtFRfvXRX0rL9/SybDoGdbwpJJIXOe9HLETaTPaVrPEwyBCdwcT
FPPOcYIch0FtIL5TdqjojvY1G1xd2M0nijxQGShuyQXOvxQGD79J1biQC5MmIlltgk09jwYmuDZy
kNbCJOm++ELetnWyXVq16B4V9/Y49jcRopzXOepFLxG629+a0YieDBeP4pqSwuMc4IqAYYHc+EHW
bs4vouNNQ3eFQjPXRCALKJscPvDidIo0yVDv4Z75mzb35xvRea+Z33l/2Hxk3SzYWkicVHe4XK+v
T7GZj2Notfm+hetw7YFSuBGeP2G4GHNBxGESTUwIkVcj8PV/i8nALSpJ/by/Ruwy2eVxOX5yhZ1v
XWm4L2nQwz0VXv2WZ7CZ2irPL13TT7waEKdUxKm+0ihcnzeNMw5ZNlKiM4IofEWzQ2HZNY4PQaKK
+/Nf4TgtgXVBUx11MS7SRxegVnXFZNZ5uk/H26bAdAmz+PGZyAyqsffDC9/8OHAw2lKHXMRVBOyB
w29ull08BGaW7pWo/l4SZIFOYWAEd9KZ/gk72lznZ7cWW1q+vKauAsKMbpFJneBwwKrpsMX0SCcL
1hn+Pnigefq68V5SB4MCCxH8L8y1VeKKP8z+UzPguRq8n3+Ko1lz9eD+QQ7Bf1DiXK30wU9KOrRJ
Aoyz2IyOehN+kl+ZOGPVtUU7qZovQIGOL2AMRCGTzJZAQKxeBejCkoYqUGvFisasnGvIRPnGGWPv
uSg846nNVLQp2rLF0aOf508IK2Y32Mo0UJXxybr0DY7Kz3xvSk40KmhZCHv9DdQ4jlIuJ1bjjeXn
oG9tA/1Ju9oHCuFkiJDlXF6ZTd5s23oh3Vnj5H4p69q/EAaOljr3XRJw0u+P2+k6Qs69mduBUcf7
qsBRt+sQyuD6b+LG0eitcgf1bus82yKXhFjs+RVwfH5RygBFyV2Y9JFK32oJVK6aQzt2xXsioo0Z
i22A02Hhzfclyp6jGp4RP9sEEkFPTFw6nBCDor+Qnx8lYDwCQCGYZYh+geVbbQVaLEbiUVZ4B8U8
BOray/CNlc52GXGw7oEMlsK8sN+Ps5XlTCLNpG5lLZjf1UKEAZIOhVMN79MQyRsqnMixysS8dnXW
b9IUrnFgD7TxMVDfFsYUvNZooH1tCUh3nvKHm0BNF7O1Ux8DNBO3Sy6ZNj3i1VE5W6wyLMvL93au
r4runsBgWH9b3DEz8b4wyiNOBLo1V4GoNhE+wOcXw/KiDzK4pYT3f8Pbq1unhiXeG01VvuM6/1gh
QiTZomE8XUB/nBoG3s6iGEZ/4KggkUjTn6iwle8TtoKmG74oFLP8ubywq45uYou6oSXh52siLWIJ
hxE27FEJG327fPdViiBv9Kmx8Lsp61sQ8heu6yeHogwJJQIC3VGK01oTxo55U76jiP+1MK3HWYtb
Xbfo1KfWp/MfabmOrD+Si5ghfA4URo7SbJQIWyezzPIdx4H2GZWF+cop+3x/fpRT++PjygD7kcou
R/7h2yMz8cAOuAyDjETQyg0g1PtUhhvAGneWqnFJhXHK26w6lLLtBn9cuanr/Of55zg9W9gY//sY
1uFjzKE/iLHS5XtsApAf4O7oqrqwHo9Pwf/g7//fGKtQ0HeQV5PQK9/LoNkHCL5iaXEN0/O1xyjV
ty4JuZ0cjkWyQBlod6yjPeXJAYqyZLEsxDiYiqS/Tm7dqZSCRBRN1lVWp+H2/Hs8/T3/b1S12ttR
41aZLqzy3U0gQ/b5o9GZL4OL7W6eYqHLFfLFjPOvJYq+WY00ue9vs3jGws7pvpx/lJOf9LcnWa0s
kUBMTg3m36n+3bWp1nvmhSL2cVuCzYhUG+Ue/nW8en30PquoU8W7jIP2ZhrDnem/LsdLNXyK9fS1
UdhYW84t4Lbzkzu6hy3diKVrTDYPPgqq9OGC7SPSONchuPVZeY1shfT/dv0dngpXInoLs3uRbnDT
rDduBhwJh/YqvD7/BCeiK8AjHgJIGo2RtQRiJnTrpsiVvFdx+sMp2genM2+CCZOB8+Mc3+v48SCc
lh4++k2Unw5nmiHKl2EdX2FPkDTIG83hk+en9mPnUOkKbN2gdDDGi+EF+gaGK5BqV+V9MCJrPGVN
+ziqSF4bSCLBqsBQHoQ0uKXOwcEpnvzbRtb2jca348JmP7H6vAWxB2GVPiPpxuFTpyPMPFLiFpHC
wL22jWKbB9alWvHxeUCbliPsgySFPN1qEUS4J2ssXBoiinWbeMVP9GpCvHDit6pMLkzoOHmk9mDx
D0Q5YGDrRMasOitoxrjlM+Dp7BsVIKUEKdPOTcYN10/EG0I3fJZWON+cXwEnYgrIKGToIE7RqTLX
bU7h1x0+Knn7bkZYl2mU+7MdII18RDYi+GLzeUWHXEh3bxQ/tfjSh8aFtf4xwuFhuGCzFvU57lMo
N6/O+DpPwGePRftedNa+G4O3OarukSHcTJmzdVG/DzwSpdzYJFXxlz/Pj0aIXFWbXMeJvEub9K7I
UeoQ9R+nHjwW249CzFKfXeNb67yLVaF5rGhW+iqyEMNyC/RktPGYFuaFkHO8oi1UMIAIL/WKhfh+
uKKLxtBxxa3kPc87zNt60/kE26v6ev5jn1hmAh4UrxmY9PHFTdWh7FVi1e9WXUzYCLnT/PI/hJ3H
cttas4WfCFXIYUowiqQkUtGeoCwH5Jzx9Pdr2oN77L/swTmyAoEdOqzu3btXBvfXzp5jIdyZy8PA
ndttSN+Yf+zy/3q1zVEZyXQPfPX7ajpBoJdj2LRPydh226ya+q2dtek59NzgUzwU4T29+KA4rqEx
+4eR+9OYEhxTfQpINThg/t2am/BD9EOtZk8avU9hQgqTfeZ26d7hisM/ZvmnzeBVWFPgFulhjgX/
u435qKV9P47Zk67BNB/dBUmxL2Z8SB9f/76VfwIQeQOtuD2u7BP//KY0c0UfaTrJQyhbLbupItdg
f15adT2WcKC4+uHvb/tz9+Rt3KtEam51gf+d15LlUGLZLYScTu7Pjn2lEecjyVLYVELIC4Z1kCr/
qlr5c4ZkjGglhMzIwdLvhxW0Yoxa2hkF1znzLuakVatGvecGQ77yOvfYN+4/9u5/pDX++0LR0f93
at6lSmIoesR1R8Ppt1AwzOtkUXq8f3qmtYdPAL7uk/gNE05UncTJtixK8x/2+E8JopqOZCI95Dl4
IpP130GY1dTRhMfyrrqX+NBffwHw9B31ikLo/fdN/VMveBUXPNlWrh/8UZttLlM2WNEYXJMw/4gI
RLna+h2+23+85n/gON7DvVVp+08Z9+/eGos9enbrBleFFjit+SxEha63nLh2szWiBVBVCxk1zQnU
f1yEEBf9X88ib+a+rM3FNYqvfnPhdqZVUyUiZBvFmmoSNzd9qJYPUQ91u/dliJJTpPyrBfv/XFay
vNxDB0P+UQU1k4Bw1A4x8gaY8JK+33t6enGkQdXf9++P2VHJxtYBGTiv4ZDtNxNQ5bVtR/NiX2vn
DRbBcGXVBR2783lD39pVorp30PRCINIOzT/e/McUeTOXd8EpNpke6/dWN2PVkvPOMvtq1O016j3z
SQubeU31zr/i/z+Fh4Y6lIxzOip9GP4QHqcaIdMae+OqFTDoaZlsowmpoTofMQeVZn2fYbbSq/of
1uAPi0denFo9G2REYxQ6tP5XD62xVRvFKYxrnVUvhluu9SZ91PvsvS7Ml7nI36px+fj7fv6RTub4
hwasGFoXNZE72P99Z+goJDqhgrlY6We7M1eD8G250HWa2hGCFyOGPbKCzAya1Tz9UO0MatrT2HxU
VPf+fSi/wxEZiXSykyNcbi797l0GI3KDsqJFoW4k6yhfdkFjPf39FX+Y29s7wPDEeJqUL/9m6Wy3
puFm5haXcHgJ5sugXGIpMsmuWDw6eO7IWa3c5SKZsn+8Wf/NLPx8M5OjhR750t8NUpqVFuTUrHMN
IWNH8mNv9e9Cp+sV58XSfbUL9xb5Oj0Z6WH3r/Z1/2NtsezC12GQrdZ/L+XxuLRn63K5fgjSXR+b
l7aqX/8+Q85yfmfLoGqXsiS8tQboAvz8nvsZ7SVL5hbuzSwK1zQj9QcY0kqOxmF8ORVedEgpfM1L
2Imc7tik4VrXuBdYjd+axXywyvkjbvJToaX7zPtW8qU3IIaHfmkxgGp5+8PSq10VB9u8S17NODq0
evGg05JAq4JilUzNibY+j21tQE7sTY+mUn330hruWm/VRjT8bEb4pGJSa+WJepyNMReb24BIDGmx
uQ3c/m2Je38uIs6fPfuKwj+Hre17kI2wentaVnLznfZ6fs5HCiX7FDbVN1rnPhrW9ET50mu60Dfb
Mcp1447pWR0yZ2cLYS9lwE9zmO8mc35qVW87RO57kgYv5jKu6YqyTaJ2nbfmoZi7jav3MP50m7QK
9m2l+kpdXpsk+8iqcWNFUeYrenGmv+fnQW/eMi066ChllVUPkTPv2lzbjCTc8BL3MYhiKepqHWXl
g5PmnyBXfISsA5JpU8jdq/s4K0ZfS8NH0PvRU6enKsifizI4NnoPj3kcPxilc43JeQyLuRPqI3ts
3gw74sJabA2sJGyKqfvAScvWktaPSlasHHPaWHbXbMx8+dTp6anjdqtj0ECKlgknfgM7WODcz80I
5SPEnMWwD23jUNnjy6hVp9hpu1VhNrs87ugCO3xOqNqG6t11dy00cnqi4rfn+2kZNnBRvabJTCkE
Oxxa5GqmfDvG9LzrK8TBe0th4Fy3y3BpPeh3vOiiB9a7Gml3uk2XV8hX6UJ4VgZYYSFCs8rpbenK
Iy3hEli5zLXltDu1S2np2R/ddP7WVpDrUokQDf2hSbhe5nlHM28fpwLeLorxGprYJy3kapW1tbAu
GteHZdMUm07ZgXMcov6IYJudvnFK+Mcj+sLldhb4/ejQeNT0JzhkyxLyAyGonNz+NXa6T0WmnR0v
u3OcaoPDalZuYQVQrhvb0aUb5dx/nc3qG0mDz7ZTrOtAf5/q/IdWpPtodL4tvfswk1taUcpwSLrB
hegsPgy6ea44HrUiZ90mwbNnTY8pF2E0Y3rp6RRXujBMLnBEWhGiUMN2F+6asTqUZbd1Wve9ZjnL
jlKNYWxe0j7YTDEVYLAd+T1pCnfxaACuCKNYdpALvUpjP3qQr6+pyt1n9fgJynonWzHurZ24iW+6
GH3T3Qxafipr+5lD6PshTuDKCqlrNHZcxh7Wo5OMG9hNO4uOkaH2VCZQz2pxtDdK7zPmXJjkuoFK
n8ybEy6FFAO8hDWtqKNHZVaHvRp7sPOOkNj2EzSB/SdVL88yySaHBLTS/ZTfyU0RqgmEHTpaPkZl
OkyksiGgzLg5qEORW9/XNRqeMWAn2GSptaHJ4LqM3HXCtRe6vZKfy1YRwBLCy4OwJU/UZWLqo3D2
uQJ1NKxLS/sR5KDiVphefZ8X1++G4NI4La8IznX2BU7zXZDeGwqETrnLJel7saUGaq4Py0YZI1+f
6s1E++0qaI8y2NAZ1hzXriz7tW5qqGOGQ4e0ikR0dni0vE+tZq5tJxEKSyhebvKT9hfyQzuGomL1
hHVenfU193VMZVhVSvWVywOnzo3XqZVunC55VgvKCG6dAHT1saTtQW3DwW471xRejjyotllrbqPg
Xem19yYq9lq+n+tkn5bzJU3MVc/NlLbfB7woKdNzV01bvflWWBAGzd+WLL5zuWI5GvU+GwdaV3Dd
PN3KqurWBWKcgoQU1HErJ4DkbQ58Y0nW2TBRREm+nVa9pfJD2JllOZljakEB39YbW6P1D/oS9iUB
MVSfzsrlFo49umshp2eTRUsHri2pwsdDNsAxwpeu6M65HRzbiP7LPT3stQ9qesGaFicV0XbiHU34
gz4BxA/MVXjeWUX5QgdW2hZj83Rut4Yz/2GBbIhLFSrAyyLZxTghK3YETMlw5Q5G1L2NabG17PHg
wH3OT4KJlFiQbwvoZRs9fUpM8kBkMPhM99aq3cbk5mrJgigJfMcOZH3cm9S71xHi1NC5mhTpsGiy
q8Ifz7wVJV97s71hZUCefsd1KTVULpYS3IsNrwesl8ftAuuCJ96EkbINLeDR7MDFEWm7qtN2skat
YosAC4en0X7P4Ww1VIMbV+raxpG1GZ2kLd8Ky3WQfaX3OZMOT7ZR+SIzijtfua1FTnIl0+G+8Wp2
oHwviuaMb187dfMaanSpXT6UGA7COTW/ji1tlVvuabbt+JhE9cGEtFgeMtAut9vqXIhgB+XWVzMb
x2pyjkJVz1W0BfrXVsl8jjtZl+orSrkmndALvYTfQeJujPrJrqmtwgKKdjqQHaipe9egm2mWH9yW
D0LkuDi4OuuUKcMlU5Q7ugGsLGSnnCw/XMq1kEdT1r+96aYYDuWVAd0sPFMWt9QLR+zcrcWsSD8J
rt4Iz2avvegpN9RYSRPUx2TKdlil/fBcw6JMu26/6PvVnFxClJV9F01uDXM/QBbhTNFRpJWrrT5+
4FgF06oGKGQFZnfKn5Uaru9eg2qVoqCg8w2ZR72lweYhKZNLOmQ3Y1mEPX1hsaHS5WJJZGQ0qy+5
F3v1oq8jvKJ20chVIdFuzenhNIvW1LaLJLZWvs5hwq0bnVYgJ7F5XdjvTFfZamws7MVfGQkskQ/e
yKl4/0W4e2UsSjuvNMYjS2KkxlfOz+/Eeubet1wrd6mbHTL7m2PDSc/j7anee1xdGvjrHJ3XtBCY
ntzpjCYILZikyVFk1VeN1SDbsBaJtINxo8XNF7nVFL7aKJX8VTHbJ2P83tItw1Zgwawr+6hl7oXB
d3VzqOjbNYRfZpMyhv5iigRT8b+yk9S3Uko5ehjMKCHrBuehs2kqi8TZLiTS3VlFQNQR95iPa6ZP
UApJBC9d8H+oytg1fjxrYpKWbj7oSbOF1kaaekSHOTcORpz+hLgy1aZ13gftpS7stR7VJw1Nq9Wd
1oQP0xJ+6MyG8WTaVQTUgLZ0rDbQHcOk5cvbKyd7FGJ0sXHGAAWkCldz1x5lcVB0v9YVGkzTJJ7l
sLXk3Ji6b07uSul7n+buN9kWpW1LfOik+3lhP7M8Sh0elog+7/pAl3ovfqDh7J4+Uc+JZ2/NMtqE
qkKaLNZWcVJ+V5c3DAtLnq9pMOrnnFSZ7hdRjxgP8Ot+pkZQaWOFzcVaidlxLOAN1zE7ekyrcGYS
j0mKnZuZRj6+yHysDuBiFD/kLyt3/mFp0ZFmbtQs5+99X59obbyvTV6QZrtpzmnaKnPON2HvnWvv
gajvIYIsfcmjo2UEj5bTh9xm6B/1yHyjqZW2ztrgPHv9tA5Ki5YZ3o9qKBXsYvheleOb+HGlG984
10YySvNJ9CimafZikCEz2PaKRQWsbtUkhRE8Ge9nZGJIu/s81I5Uz+w0glrFdjaUW+/prpiscXA5
znneJG543yj5Q6/A5gtVApTHi99KFiDov9DWH36NNqX9fx3Re2t86LzkdcyGR+5LbYa8vpO3u3my
WfRiP1bxvdUum5I4xYA0aTUaULNOQ74B2Ee+y7VkcHH4LbCVe0edr3UU3bZTXYAVWoM7HveyZOJ7
7L7/iCbrEyRfd2PFB3svfC68+aFTp7PlEDItkHwkVr/vqYbBGw0XtYngq1faZ8qRLojgtWi4taYu
L+1YDxv4vh4pQt2LoaO/EjGCsaX5PunN7BhW07kZgreR1kKht3zrAnNXanBHBBmB0ZIvq1GdP0FL
usFN7FsvpGdONR/nunhQw+4AD+yuaPO9aEQZONuuyJ7csfoYnfyuR1/zKroPgnqntcYlSfBWRvTe
Yq9G7sqPNZlVFnGrGM4h1b2vYxk8hASbcxxdOb08wL2wa83gczpyBORpECxQOWGrFdTNiBQwKFvB
o/agj8NTZE3fsxD2BUPb0ba+ZOiNr0XZ05DUglOBA93wqlVutaJ48R4uQRrT0HxTMT+ViflkhzV3
KdL72+rM8dGGM8tIlVfFGo46XVp9NTDuDTgXCrN8537RxiZl0TnmDuKF0e9z+wR/Bmep9W4x7G25
LPdqY91pwB9PrZ/EV3Fd/Ecd1kfSW2tPSdZmxB0KEy/faPMD0XboB0n4SUQpm9VNhKhMYXln58kR
rneIzla9Oq9NaLEXrG1LCqhudd/DV7qluxEdMNPPtZX7AnGh6uNexvzEXXFMa1Vd9UhbwzSd91/r
ul+h3VC2i5Ggve7anu21OlobMTgGeNaYd1Qd8/lsWynRSrrAdW9ZZm0bLkaWBNFC/6bAYE2BCc5z
5CA5w9YUMyzKDEcMJVhKJckLCQcPFTssrrc7iykRX0Ifwp0Fl0Q6u18SQ9s67Kw62OcgV46cp9x7
vbNLxomLLJqvRs4mhtUogNikdaB4BXrJ38xEgDeWbzwzKEKcI2k0D4EKVFAu1e5+hHUekOp+0Q5q
Fe08pd+rXMHFxqxkC2WVLOdVjLLS3RhhVmkX7730XgYoD0/ZCWYQxI824VMQfdUmYvwxWVVweqsG
DNL6x1i7zwD3eUlosZTdUKV46ewKsbHIg1ImT0yf8EAATR1OZ4VkCzNiF7jBsxFItOjKps70nagc
P56JoZ1KwUA/8HZZ0IngSKvWYo+bUF8LcLPMwe/DaN1MB4uggUvFnO99uEO8EnpLVjusqOefWt9G
bfP4hUGFdXEUf5pPwmCKUMCaCXxYIAGnPkigCosNDTtXlWkooCF+AFvFGDZq862iCANyVc6niN5d
Todrv2LHcYKm90k8b813sgCCZVjkwBxv7s4I4zul+RyZP0RGq+Bz21ZyTe8IqyE+am+kn6kYXsEB
doP2naxO4aQ+FOMFedCprXYMThjeWdIeUeJI2bcw/RITQnfj69gPAR8qKI9gSxAeLGtbzlNWEzEh
M2BEixZsWSHIQU71VCDCV1ETjR3k9M6X9VtSbStJQDXzdpKpchzC8epQwAKqIwl6+72prqKZSaju
EPtmtu8ypVlxbf6CivRJt4ae96B0wuQNJ3hPymrem7Tz96DFyaL3uKM/A+BFV3ZJRlwbZetC9oFl
E9gsqmb272IiM5fqooSKe2bWqPV5DKj1EbkNjvKXbKToKYU024ljKhn8wLrMXKHLqYCV73kdU0R2
miX1SRqu1Xm8AwyYACqxSUNxUqp75sT/W2JBAylQdPfg2slDCR7LUp0WTy8IEWtnA1BF5wOt8+cA
tgxFDdbgK4S+KqedXkNvgN2R2C61MVHKax24UGQkoBJzpRgPKJQIh8RcbZ9tjNDdy7OkM8PQfNRD
tJNQTGeGEkG2fM/q3ULFxNnLGomxl++9Cd54pp4sT6HZn2fD2A8xbyQqAGDLQ0QnxdgiMvK6quCI
ua0EAtZ14Cc2IQ209HH3JigFrLkRUWM3u0jdj5Z1xEbKI6xR9Q2SCykEvl38quvRtlmicwYulliY
OI+E8ottjTvZdxZCtErku2F+hPDbeCkPQT/dGXATBcUr8Q8kIQOH0aS2xGlBbYOD3zLMuFK4d+2t
b7JkHefBhKwkOhvEqRF3WcXYKN2l6SAEqpLtDcfbV4vTggS8WGHMc+Wjd0m23htw+bV4JAGlosiy
+mU6+27Wr2XUox3dye+4JOw38fhFjA1DD1LPTz1tlwSnhbSwbL9BWDV72WXgRlpBhANT6D06zAEM
0JpYDZXk5Vk8b5Ef0Qm+JOyR2JW+To86+EMspPyV7LJ8FRWtq/HGAT+S7qogMdH34scydYKwrL5T
uQhHBxUZk21XW4QPMIqwM7ueI+gmDHzskFi1kviM1m3M6A2hljDH6z0fazmU2j1PNdRpW+K++Ak1
mX6AyAxLuh4jrIXYPPsVuaOebxf0L1hpWThmwNuIumlGqtOrr9rYTr7BeYbjFR1IkpcI0j3+ysaH
YTtNEBXRMGpApsyfQuwmXkXsoFK8uuq7qrT3vdkfJI3AqEUHbbU9cPwg6RGdEht5fmRY+8rlgpUE
TxVVLRMpTH3PazA/MGlJYxVEEkVNCT1YRdn4Cg5VrKOIu7guMSB9ZWyS8kvFbtcVWJu8PD6RcRsc
dPAxllShUZG0h6GFmy9OBSnU69AX+y9PiruIBXTexc4QRvMBnWxBqjl+72XH27tS2ik574zFgFzJ
ZsEj4ClHKoYznMVL6zizfLryUV7MK+RNKJ45dLuwhh8K4CjjFbnFTpPTgJIp20qipo6JXIhW+FGL
vTOIijFflapvJOjPlA+qoSRVoyb6U4V9F2c/FdaFg51Nmtp7L3OOgTtwHepHb3dEHcHToET3Cc68
GVVgd7dynQkFeonibA1hGS4MQgH2RIkcv3YW8vaGX3TtPh6fRGXEwpGQmfVmjykVkwN39y42Pd8A
sbhAoey6lOUGUrWToiqrhMMkpZg2MdEhHesEFjVGfzIwMKLIghurziJj0J2k64fT9/elMlA1lyv3
uj3fqe68Mzl/SZhMaVaPXdTTkCvKVxUMDKJZsnBsS+8ln0Tf5PdUTq1nyu8sm+l0Z01bHiQvp9jI
prFdUnXDTrA98D1vmAtDak2WaiE3wsaE7Wdp3GO139EwWXy7IwfZYu7mh6rIaHR5M4Qs+hJa/tBG
J4F8eRDujLkkcTSvHSXapaQ9uO9x0KPuMSO2KIrcjwP97FXdzROy/axUza2EWXCtvh/dd52Ethc/
LpLIoutbS28uO2c62dcSD2ZAC1FMV1ZdMDIZZx+nKJhPLIW4NiVyjyKaarPsXdoPVT1sdEzKASWJ
ZVOsZVXj9RJs9U35YYEasWN68C7uIzPTg2gfCbq7FNQaqem6JqvHSEWqZPPz+YkK7tUQ2DSKt9cZ
GIOOFQfDjVYW+EtvvLvQBALyYoAh6ilC2o3Gxo0f1diGz6JYU1q1bllfIGNVOVsYV3GEP1xRmnS+
k5WPzfSCbSGXZ+t3UJqvvJQYHz/a2F9+WnJAXHaVKYhXFdguPqsF8WVEruyoIJyiD/wlLnaYmJqG
0DTGE0umdI8ovtj8PAGQFQM5unnF2ltklVLT9dPgBGHemlfRgxQwn63ixl3LHEqCClHNKW4OPIl6
0TN5hcnsL6raC17DvYfIj5j1RitXsWOtZKcsPYPkaOtIZgZBsZfqGVqIE20kNyqk6mr32oJboTAD
7NgcLuIUwEJe4glSrUgfeGOxD1gC1SCyYbK3pVc+AqV4Wer0cYLzTsy6wsIyBK+uj+AxWimeERUj
bf12GnfyHNAoP6Hjk+xTQM7Jy75KhITRr0ghCeybq3hbwCsnkELjTAOfuxM4RiPTjUvsICaeuUjm
nqQ07RmuWCNKlzYyyc7kqv24L9JuU5L4lKTlQNo8eqeDEgreniXjLEvPKNm/JHovAEkCTgsiH5A1
8wXqQGMyiaHFbxfIHdpJredZEB+XMG4GjqAL6QH483+ifKgrvy/08rE0js/sDz5AJUA+/lA7bd+5
aDEijlwLHpEQKwuCpxsMD2kr27orYsA0z3dm4m4lRhKQU1GcB6JXk+4WEd1MDKYmsMZNT/DO4ETg
pJ0Yub+9oAXRM7qtpoDVedvqXwQ6sN6SgBZQ4HbR1UEl4VramqSeTfuVHlwLx3YiMYLZwXVRjcW1
Sr9k1nXIoQGt8wEWpD1FuRbzAt7KEzZG+2ATWQTBgqijoCvBtCBYnXUt3Ud+TfTRlrGAP1bH1M81
4E4y3FwFJUd8aXpi6A+Z/hJxrEI5deLN24FZyaAEcal0hZC8qJICmk0Osvsv3B/zmwTAyTLxQlH/
BojcGpQVscjiTiXnmmivKB0mLQbH0XFkh+uTwIuJ3KJ94AlNao8iZ0vmbMxO8YmpZBZq5dyJikmO
eO6tXQr+wV1iPbra3CcBwwiIrgjn5X1on4hLCyN87x61xDxJECG+i3im4WAAeTKI7tsbXArlXAMs
KpEy8iuBpF3FlzDqVmQ46Bb+aubGfUF/OhmkNy+CBQSF8kyUe4CwQ0wGIgcASUayZGw/HkJXTF8d
zfOkVPueFRen15ujhAdaoElKF8v0eTAonEWEJP9rC838s01LD0yc17obNpkda3v7ZKvKuoxfRFxv
YIBOcKy7Ml8S3Ek6UB1QRs+tYT2OnHy7NO+SYWlEMLWgaxBiiNG2AmVXKD8kGpRZGl22a1PnXuCE
wFdp87WY43aYnA3lfb6IsoSDFnU11oWzAkalLA2U39FWqas7h8MIQeTIUSVAB0HSnETOVdIoPZfV
p9wo7ywLLrPA21W1Sk8tIDPEluJz+CspBJC1KgfoQwOirNzArjb3kXTeuS2xONkitDa9oR0AkFn1
lpU/7NnzSwz3QvpHzBFKZxFumUZ2XBCTdAg55Js3t6gAXKHmkJSjOCid/NhZ6oPs9kImhkxERZCg
mAgAR4miHyShF9hFm9FAyHv3pObFA7eB9gITJooJJts6yXpVME5jVZSC9EhGPlZtv7E9M2eckgXD
0kgszxdXxEV5xT0jEbhwtE9rrL0En+lI4MkBaDhyzOPo/sTO9ZW7lc5jAxMulHDXk7YCzoJcGW5k
/hDplpETzUE5tTJsODTa76qd+EVLvhBXpqXgJ/b7l+gapBsRrbwjMUNY2m3l9wKD8MFB98i4+IeL
M5IkN09FOIv5SZqP8i/UJNZeu+ShnUg13toC8lNcHAPiH/3g+HMbIrMT0Ue0qctHMYj8ZkSCLHJ1
FaBC9CgYja0Au1sWSbtSA7lmKAJ2yaPoMRGqU97aIKp9ukktAHHyIBLKo/i7OYHP9RZW15wbiJ8Q
N45iyLfyWHFIaDY/cQTrE0VJwM5HBKkzcByT5LV4VNk+8cYhSldNMiLYJPbldKhfdVqy67nu3ZUE
E8OVz3bUvzgmvpJIhuoKcK0Mh8lXaXG09M53UEklZHJkQAEpOSddY7PHaWTkYLoR/2ErFGY8s+sM
AFOHX+P/kjThQagTOysuExPepynUWcVWNkGEhvXRgHwCbVM6sgpwIOySTcTSK8PVLOytyhoI6JEl
x5ndcjLMp0fvUUiAizye3+UOp+HeQeCZCrcw9zOYA5ZY+l3iFAR+R17jL+UDQyfutjmK6b9YWD7Q
BViYBZIgQ06kGYNLi854PNbgCCQ7pCalxtA79XPKGnlOAk3nm6Rk+i+96T0YZuAPxTun6P1NYpB+
sZp8L0cUtxiK8AroBbK/E+BgomYIpDl8yqkLkDzGEt4zCBal4npyWL51+LH0mku3+fKr3MUYsVKy
QA6TRy5JBsmXYQlkuwRGC/A0whMkdb4Le6SIBnNCLEQqdWfaY2Vv79WfUwgBqzHa84DY8PY9cFZs
/tTrFOXae6rkdws52rzpIclN1vAf+6x1pwcn0iNyrineTLoh14myZx7i+LBkYuq9OTszdsEU5FnU
jOtoJA36kmKNS+05aziWa0QSYyY+iiB8QpIxTuKa+QQjCoxoF8bFHTulKDuRR5FfdrlwHwEW4fLZ
xbALPJGEZtRfJEqGlk0URiyDpDuwJ7WnrpwQtjhVTqwQOvHj8ygLoi7TjkUbbQfbp9zCB5AEfyIO
RXSuHGq/GH9w72sNtTpwJmQMW/EVIXkXaVEqgVfJtin9BevakKCLg6OgaDSRL6wJKoB2IXkaD5QF
4jvZF2SY3/LzXwIn0i4Hp3yLVDoonKm1Av/4e/MW3EtQKggpc8yT2Gf2kbHSQmrdxR8/HyTD4cFy
kMd7Lag0mZ8AOcC1DE5EwAyMrU3rIoNLAhGHLXg123kdqSLr02tNsJBQMIDkct1mL0qjcppfkaJA
itEV3tNHEbx7r7Zhn36qOKPwgH6qd2kjCgbVvQoBtse5ZULx8cIx6i8MbzTGyk7BK90rt0E2IsWS
chOhZZjiRNJ7SgbRp1lb/JFKkgpJYV1FIVksQQKydCyKJLow5oLLxMsAmcmEoJYSVC14JZ4HtMTC
1ZQnaPg/vSjkCF3AFelGkXLchOzizdiQdxv0ZySRZ4pNZZYR9W3DfJdM8SF1OGum6YtWfceB8RSr
IqZHjOpc4/rfzYZxhHM/2G8GR3PExaRIEMXv6QB6CDn+L7YMkYEK5qL0ddeUmEv0Z8mDDdd7NmKd
2TAJDQNSB0k430n83iVHcM6OTBT6UHN6JhrI7AebvBDeBF2L9V6C+BD/XVHKAgxjAW9dbQfdXYvv
FL28+RXB/fLUhtMExTM4MrTbT6y6BBcZiC7SXmsC1gWDIQkBlE5ymzZrz4yk6atscuSqOzlSkNhc
TJDXsaf4Nsqx8LD2i1g12RVxgwCBcnLWA4VFt57uQb/ldSHnVNlCwokIbinz08KliQh8DDE8++QE
z2p1LglPcG+4x5WEh/gajLiJ9WCqAE/+jx1StQ8V7j3eLqljwfMEqzq1GWLduKzmE/3wPvYr9NjL
CHp5r3s0oTOmXomfYiDkWUiflMko+ZO4a56GDEjAKOCCASX56I8drWK6fp/rsT8WF5EAN5dmxWxA
AMxmPGIfg54gg0UmESen3cBt8DLqy/JTtiDLzh/yKXbE06utZAfkUWW7EecvH/E4wUL1JJskqU5w
SDYVBGr5L7cuwO6WF1dEDKfsUZTkBkKLeC8QiGKulcBNgB3N+die+LGhkI0sgoNN+ym9TBFpvJkj
FgF9CoyHhV7MUrAiQSiTt210j0UVl9VNB65SUtYarRiaiB0gsKoP3GXmfuIt8BFbKb+X1HMDazAT
ZjvFAi39qtISX1M738psCaPF8GFHmMVR7HmgFb6dlrQkCA5y9AxOYGZiCwCUkox0cC9yphOUgBj1
HvvbcyDAgmP8C3IFMky8DEk3yXIhJuUvFM40YVn2BRPUPw+L0CNCJYaFaSioG+Qt9P6kOuFmvvgi
zxqxLFI/NNndiUeIaPJlLE4IN9s9ai8ShfRfmCBQVFKNIqy/XPzPiUv0KPjEBOrY6biXzDPzwu7w
IVlhZGgxkp383U9xsAxcSqZvb/H/mK7F0yAlMmDgPIk4WWHxEFRLoFUV9Rux+lViOkkuSIwm4eBE
Tpc5SQoM3yOdfdlwgjQOh+uYaqB+zwbKE6yT6Hxvz5KkpFSliJdNi3uQ2TAglllqY5IznJryQGYl
MKCIzDUTFxSK3khUQJKBrWSUv9ZOzlIkd1TZ6rFI3iVi8bhrrqHxYmYFPQrk4NMMgY/xf14nORum
yIb7YqsAgXzhCKy3i7V4kIg3CfqVysdXevjcFIcx4YMspb5lJlFZjDfPEvs+O89Jo/v8AOnHTvBB
2RecbWX5muJdwoQKS/vV5QS5lMPwGb60s0pViDf/1HlYA3eJlomuSmaMLMiMIkzJT4VgYXhfqBc+
sbJLn3UjrHa9p4llFtiILPAnpIlTTaDgrxhBPLeDWjET2UzRu9uxHIYdqfs5etFJsTmMWPIHRgtc
ldAbqR7M0lfAOeZQ7amTuWXqxCsC/fBjsBh25TcMmiynfWau/EO0h/uVd1igwA58u/nC+XNjHURs
ZMPQABSBvPsejjI5k7gV+ZC74uOi+BHL1Iq/HGhDSCIO5+xKagoIlkihEko10mQ0N5Mt9zmOvW5g
eXdGWz9IxZUaL4+34wyneyg6dVVQoxcaw5u4sA4WCyTvp4GUYYpnEYUikOPcUYqM5rTc4/nF3Egy
ikWAE2klp2AIpGSQZhwy+PhmVbuRklWL++bjjs90vbqqiNk5huBhtNXYUhODVfwu0XPqQB5dvQlw
RaclWu8n4xWI7WXJHW9hYTBQ/F8lliYfG3bTM1pjY0kwA6I2IiSkQ30vAc+BqtP7fn5guWUrUGiU
RzC/DBgkTNoYiyXAFkXhj9hnfoM5lhOtWj8IluNlg64+mNgA/ikHAB7z45+hOh0EvhvuBIwd7iVO
YvaSUhOsy3jEzIvZw6yBEQWtIQ38y7DatQF8ZAm8JDr1AeWH+l5qJXi7amU7xzXPpR7eTVSDidWT
BANvvJ2tWcefPovmXeJCa5Jdg0d2D0cnif0mKbectyxDdyhwTJISj3JQHE7Bo6x02S1B+ZiF7W5Z
vBWXXQ6CLUT9JX8scEoHIwFrNqJPbAU5WtllychaF2pOiLpYcKx00h9ECsrG2CKRZp1hgaytDIFf
crBGQKSUnFZFA4fdD5IbsMDCS0PKiNMh5KsYKi4l7DF/qdZhLqi6+hVAGv14B0PVzb+xb9hEFlPc
v8T3ovKsliDHX+o79M615pwBeROd5W9djFUAJCEarw3YZ3i2OGzKjmVj+yI7em5ydrJ8H5bhaiFh
0TkwTWFqiO5uwhdzFbh/GY3mGBZcH++/LklAF0X+/k2kTCIYEgzomgS+Erb9grUuRR99zFkeYDij
Z9NSpae+sL435vxe61SsTNldaxs7iRBYQRFJz5k/69iotNG2ki6yqDiQlntymGKS7o+cbxIciKFC
PPRAwy60sG/bHIkS383K9yBRj6Lz/8fSeSzHjQRB9IsQAW+uYzCGHHonXTpISoT3Hl+/r0Z7WQa1
HAzQ6C6TlZVF6uqvCUSb147aQKXH16CjWw4T4IM6Cjx6jaBDSXTkMXkgXqZYEwmr3TW00uZaguD1
mNQFpETbI+7NGF3E+O85Kx513dr5KxbHARkUn8b4xK1tEQKYySbwX8g95fVQIBFgI9O++I1aRod1
19xeIjteaazHd5VJM037lerjxtZhRkNs4+YlKOAYMlM9JLPnXfIBMc6yoNg4PBya/FuB2AWCu16M
CjLHWjx3RPcMtyJjKTgu8pErmGmcJNLhj7kwrowMRox6Yw1/5BDIB3FdMaG6hDvidPjTKv1Twovj
IHO7GNDngGBWOFfcDoUIPn9NkPj5z67LfsQt88dZn8I1k+TzU1vXEytuketY5j6DFeKBWFy/HEMG
7pUSTYi/gbetarDm6wKLcfmX6fIcckvN9CIVcOJs9qRYJx67tbYDMXOUfPNvAmeazXQWJodgmFgI
cc0wkAiQsQ/sE24s4cuEFyEJghT6JRVnBwtoyvs2iOavdka3d0MXbAMXZff8e3btN2btHWvr24Kl
IRtSy5hd135O6hn3Te0LM35ls8la4AwkExJb0zW7iaqbwHuyRQRdaLz82IFkySlxKaMaUNjrgHzv
e1haAfUIqWfjFZKbznHj6lpwzagig0TXXgVWE1PP+thOeitEIW78as951fwrV6B/gK6cK+6H4Ref
gpDRdqILghWUMuSsTdseli5XF6ROdoXkEkD5XD3Tr3WBEm2+KoI8980DSOmDa/OHSV+eyDL5Fglk
5KupT0tWKDVJ1tzsvVvOyGy+M5eTetiHRGwCtAuCsvQP8jpRPJNMk6ZJYzpoDrHTSMMZnW71WWJ0
rqJ7J71duFeruUbkfHcNVcnqR6E0xWxxwV3FPgZUxeQ9y+LJjvwXP/JqmuL8fwFL9r9kHHxS4ClU
JiQfvS4ivVJSyZUaKmNXdnLe18AVG/Pv1HHTzAHksQVMa1VLzwyipdoXl8rmLyFZsPMjf3y2KaoJ
9iZLyV72kgcCLNw0n5bT3LpDqII7iQp6uD5StiTEFK9ZakDdnD5O8mQfgr48cA7Y32MPMQZMQ1/d
nVhbjC6f4HKStg6m+i0crc4CDiYOL4Ul0Xql4IzNahzJk7Ul3onvZUAChSX+N/G2fCTz+kOKA5CV
kEfm1FMsZ8n5kwoAbK7uFcVnlrEGaGHPiEMS2E8+wLpIMipPJK6x0e/EyLKYwi1skQhnKs6V6nJt
b8A6c/Ug17ajZd/yuqXyls6/i+Tgx39mLTgIYj7MK9XpZ76e6xR0+0mMJ26SkJKLeQCr/KBjdIPK
wM53v6q8fHCIFLVgZ2flLQ4N82Kyf+US7Mn/b0ku8+8SUrNNPWcvJ88nfcV2Vay6KdBbeQ2YTOdk
mzw461HmYPmYvynS7lgyrglUi3npwAICmmAwtJgR+Q4551dDo99VkFkk5JVtRTJIQwdlmnQroQKN
EMa9XxuPy9w/W7QJbEydky9Jm+muH17R37ZtcKds9VVmEbVD+Ir+kD9Q+X9YPYOnWjQwPZrgxt79
nXWcXKtOn81EvdOfTGl6Dmd7uojjrKzgZC/rB2SnUExeGhlUSOjDRPvy4gTTYU2TU5WnXBcpOjU9
29ly3zQLs6zBuIQd0DAGhXzdJJB0nntSWr8wtrJktt2dptXLNr3t7iquXwTDoe78r9zL3pss/0Ca
/qCNxTky5l/KUC+m1uabIscdWnp3b5XrUR/1uzFbgs2MtuRmgOYKK4AGg7ZKYH6szX6qsI6ZH+9h
G52IWQWokpoZr6Dri0cOk9H+mfXx1l76nC4r56ZrkgNJwbxg1vplCPO50AnArX0NQ20c31Qiliv9
YjPzaZWa9+IOJRnO56feNWCi+hgSkjYAJE4tLWSHGSWCta52kuRoWamTPMRH/lzspLx1BIzRKY28
06TbD2MR76/OmhRY0ETBf1JFwgb0s75jPHSM+1rA8eqdU2X+NBoKVKSH/kTXXAGOnGj+E2WwyZke
/Xr5FdiEHjq0tdnceWX7kdC10ZrjM3VTeW89BW0SnIm+M7dIPgH2/cn5lSFXnJa0TIDejAPUhYVO
SKwP69Y6lXcQv4SVkdJukxMb8LAaDpUjuzZBGKXxSxTTQ8nZHpf2LM8pVcFkMn7JCekmjdjxRxL4
Aowpyj47etqKTpjY+HcsL6/rTKTgMP1kNCmbdjeC4ULIf7GSgLCL7lCywog24Mp6LdbxhvMnNDEI
UuyF9bGhvVkidoklBJsSy9XMzrGS9k7Omj6NAnPE2RpKfXNsk6eCumhFWDIxg0EUFVbDuzXN9Mct
u5Nn1J9CTF5Hh+E2erZP6aZtiLz8Ah6U535Hwiysefnwa9WQay9YpoyXPMbxq5a48Nq0i1g5KQP1
qXeGAi+puRhKN7c2VqHVYQFrUHgaQw0ji5sr6uXCrZbLeMpKWi1A4vhVSG2CmQlIL6wLHhxJXd32
wWnrfaylMY2IBZrY4zZhMwTgSeItiXvknWXUTaRlTYgyko7imrlTqbnLAZT2ENnNExWRaV5u8iS/
6+uJKMbhtuznrJkfdLBVgfAkrJMcdqUuKr5EoyUEw4SHzEyUfuEENFOwF1wGYysHwYPRQlVOn+or
4YE9JxVZMXaU43vg0GAdzzygh22XVxM7N30OqwOf7BIRT13zrqNUKgiTtxZ/TGOGmpyXXz7zeoR+
A6/jHOGV/y+lVHawl3IgXohgGP3jnbwvyiee177lEy3hAxWCcERDPh2fasg9uNqwjaB9rO+UIkZI
aDHDHNx12km9VvXuTrnMQI4UwftSugnngc2AZAJxAZzkBiKRwFbJqgTGtBMmntc7YVbJJlykN5Ye
fZaIO+rH+lsgLFk4+SkvFQ2Ke/HDk52wTUHk+uoTTuaxa+MbEj127LHNriUVMjvhKfi97m68Munl
mA1d9Op6/nmg15HFUD7D/brqhYXUs+zB74cfzfwaEl7c3IwhlC/B4AfFKR+CJ1Z9DZIQcmaZk0Oo
44o53fEz9voT9WNZA77DgakhYFZXnAXFlu/wDfVuVOWt36q/doPof1EXaJpnJwlYZFMil0G7gTpO
bLHYPQrZgCsJf5cf8pt8i76e+CG/yUpnyEiv1izREntTlkOcMBEIn5C3zw+9NfRdaTiH69cU5n6Z
XiLG/kkHCZlmHrQ0ndTD2U7t7WDUaHmFOrQDpsVJYC79oFY3nTpV0HkUUGlcbrrUDivnjFSA4NYy
Gy1Rw0lZ8Go4sspfbuQTmk6v+uSOtGb+wfrbvXuQrarWS+R1135L+RRY0EF6EdIC9lyyyCNKPpTV
Ogyq6k3IR7I04xS3Zyvq5CXFyj1aICGYWFPVu3+hkzycA34t/1/v6VUtAHJYClsX6np8yRjKK1QR
iDX0KrsRtlNWmiUaEqKSePhmJ/y/4q6hCQAka2rh4Oo74ggJPYSdIe/Uzb6WtgD4gnbdo8PgxNGO
OZ7PWPZQDD2vAE7pTnrlhaiS1t1T19TxxnOmhwmqjiSP8HS4ccHimQa/L6r1ck3pORPctTF6j05X
X2g9u0j1UnZQPtd7O+tCbUoOOBiTZMod9rXjvms+IH89niJlgku32Y0ay70UWBLWsutOPTYdzSzx
41JEklOIJpWkP1J8En/mf3A74nh0KlUSOuJvi8DBt4/vjjsfIDHurZlv64J95Az3kqyoGvgeuNmf
NVht5W5w41BeArfPDuod5+TSC8zVIX/KniSd5DVLJsltYUqF9SJAH7+NQyZ7mo9hnVkVoSMS+FIW
3A7s8yszmzhobIorLctWw64Dp/KN9Fmi9IkU9Gok9Luy+yF0x676jfdbQrB/r5FsxtI0wROhc60Y
OXA4aG/cvRRozSLZ93wP75vb1av0npvhF5U1aAc9/aslGLqtk8ifAt6/t4Z2Bud4pLF+mCgfRPus
c9VGTy9SYGGLZW6372qKKv/Ga8q/yjsk0Gc1Ore69r1OTeNJSsytyKNn7jXXSNJ1H1AMT6o6ZNF0
V33jtrijpF2epGPS6IJTUhfzdu46WH0l/YIQi4FEHUPi9YlVqqbqMLC1WzzF2lKgTv0TucL/NsVx
ol+z/s5zsRo20xTIHHgL0g4BjN7U3yMfVbXFwhqPXaMggc8HkumyTvftAH6IeeLDvEM5mVLG5p2R
hv2LXACDFQkcsF/qFp82R0YqqbK+YtpL6RQGrcv6AZHZQswURNk6SnZJ9gERn4031RXw3dqdG4Pe
b0HmatpTqFJ02fNMwCSHYK3JlEw4gGnuPcJVzrz4jUFe3TkohxvchgvCwVNJy6akk0KcFTp4guI7
mS+rHtA2W9cR7PKAESyT9VRH9QMOmDGcH+iR06xQkxqO5YtRm1CLJuYwRBCokuRPjTgFHK+JjFBL
9rRQcrNOK8kSoi1eVeMTp6gm19FyokG8XmU7dBYs3pNOsyd4CdIYtWWHkr3bGASt0bRj3mvxVqHr
Ied0zAD8Cls2Mxysxzj3Trz3NxfrJkdCR+Gk5yULVGtMwa1UDOwC0KUdq1Nkd+fBC6jDVdY5Mmnb
SIzvqODZVoW4ivXQ9V6wSXoHoC4KKMWkvnEuJ+fiA68v8VK9MHgb/lsyfclhbp0Z6liUjhe5ZZHa
cUgxaaqjo5qNWS4M8zAjsspCLcRSZpPseuZPIJJDGxIa3PTDW69NVRIJWBNQC2T3Xh8ejSTZ24sx
XKYo/puiMfsJHOkcbQUVuLL6HWUkuBHKPbdUipzO+O3iJSRxNs1EO3jz0G+NGehmbeYL+qT3AmpN
eUZym+BBIzeYtkGr9jpZT9wQm8yrel7H9GcYvDBp8hBDvDdoP5hn7c8QVN7Gw1TLJzzc5BohzLKa
1MQKHeGi0nlzzO5p0Qt0B2hi2hrBfKPn3v1U+BCc9fzF0vwTqRhEHyCqNM7OPaDrTukRnVRT8JOa
9e0VJ+dU+XMWZqUJK32E9d4cJ9pXmXqN4rzmB2RO8Vlfy4OWKBQdynRLSfwxqod6W8fjc8DQ7U3p
mCHJ/CHvR7jeZpQBly+XOGPwd25kryh3HxanCG0Yd+locxYJlC/0lp4Y0Gxtk8SjkZ6aK7A9NpkO
eQEmugbURSbbYv0Kzm2TjQH4OMR3qsCoUxC4QtxuUOkhHtBpYgLZvqJpEtgvOGtAaAnm3BGBvCnw
bpuegnRmS7NAwmVq13zHfgl/Sj7R1ox4GZfQG807qe5RMhxUFK5QUMRK6LTdC31ceGcegbmA+vZq
3mMLBRgb3Ch0gxMayDvREBns5p3R02ehxWjE63xl2hkI37rY85FmN2xPRtcvnUFiTe1+vZF0x7Tm
B4oKrapuV2FsMK0Llybs49UNB7o4QMKMNth0qxHG1XgN/ErHOUhhU5+927QYdiuQnPD+uym4Rq2C
j0s93YlRxDVoDuQVQL4mOi5vB/JUYiCyGBbiCvW5SKoTm3HG5AeBiV3/auFrZvMCPATVnmQSyHNr
19ER0GmGnS9FK55BKUIJRBPhu7O2fnfPM6s1PqSjaWyK2nns0puK/yVs2aB8sztjD0WupqGnIxDg
FrC5pQPdpeuoJDo7rm4H813LSxNcqku+EtIaQUaJDlN4tEkd/U4iQnR6/fzPGj/GmmHyJa8WUEqy
oJUGS+tfMIYgUgjOGkYgvWC3fNsVzYaJM6T7qrEuqcidpLCA/nGPhClMkVEJzSd+JDpRpDo5r9og
WxIer+wh0gdy3h+h8IhPlV1La2ryDTYU5+UNIWYABuHyrAKjeO74J4bQYdg6z3XxvPEv4dONJI3i
7EsqWS4OwFXzQZwSDkNA65KYbc0K0TJmzALZhSSpnBbyWy0qHjKtOscLk57EimTDt7LZJnSvcC9i
KvlDSEv8wgrXBpIQsUZeTzMGdp6qb1NNzyP83+5HoktJgSXFlVMm+B53kKfTFQMgb5N67rKul9WF
8LAs+zq27/mnLCiPcT6gtuQ2oLpELsOi3QRRJN247w4ZYeaYu6C1fmt5W4f+MNwshfnW2sPBwWcW
LnIDevSS6tEXZvlNcIi+G3bLNLTbyWwjwBArCh26+HcW9m3Um/fEXH47nJkO5mLg6Jx+/Qd/Bmne
ve6dTsDbyTCfewz1mkyvqu/PQ5RcqoIebrlvrctfk2x6NDwadY2yvIsGxkP2nXcDA+yNs4MeUVf8
8vIRpVQr9Ibkj8R5Y4JSrCroNFLmgYG6oaYA9M3oIXK6n3iuEG8b0a5MMBidl+ibyWlOjjWGk+X7
D0IA6wrapF2T3VQjA2FW6AH6oCIm/eJErpfZVx/5YhSbpJlRvbdCzUSmpTbMcLYMONxe2fdwVfR7
7Ln/msmBJNtaqo494LvZYQQweYos8y3V0DYrk0nfxLby9r2UEPz1iXQTPR9ovH5m/PU6RL+qyIHV
yv0uWmpvyqm59Uqv2JUZ26D3M3ADDffDGBrdh5O0mndid5d03NW+c+4H2pza5hnlivcrJOio0Fpd
mjIKiOnL8uKheL1hpmKzG1YTgy86bykmzLqdmurA4NoQ4RJ7EzvLjCiMPZ/VVOhnJqNFAKrQW6mA
22Z6GmlZ21qOF1Z1xJ1WsL11xen2aU0qIzov/Grvg01UFpXtfogQVQoObqedzcy89YPqUnX5h0l6
3Hgujc9OshkN5wTMtV2z6aHNfEDkYobx2l3iwT7Jz7LqgSfJdH1161fzjdWXwdacGCEsZmOcIbua
6jwHcPcT65RxjNsSbQuXTJeIdURlpSbKdXNqjXiNFdRjyF2GfvhHb2mokQ/j69IvwDX+0QFwom/7
4vvRuzvqCOe0TbG30uagvPgPNda71lCnruxvFwa/M1uAolewX/v2HPcD6xSdLII3DdiZAOWeiTbH
LjZH+CIabLQWo+vFm8xabgoXnSLHeI5888ZD/C1mcMW+ixGtscdhO/vMExKrLC8yDuCV69G6w+4s
oAjaV0Xlym6hdQ72fIq7NZzB6DWOlUGxgmFAF4XeXE8KUdAeTb2MNhVg6Gooz5ZBCZU2+85GDH1U
r3V+C4+zK8ANPNJFq30CUb409kAdYDwleUUtCvmXjeqHs2M6T6TbRsTgEpsBj1ZzqSg4Gzp7dZya
m0hKu0s8/O7iBn1jGnoJq2xkRVHTqhGIVCcjvR8lIWnUsY3m7Rr1HzAOK+RI0elZ4GuOebsBZDoH
sXbUpvzOcdMfHDtVVVpipTBj5PqhoM1Nr5ZbZTBnvOzLv+0UoSPKSnlFKtCAeh1ss9mZNl2tVtxt
VcPsrHIc/mbF+CBbs56zx6B2o9/CgpZC1UyNdZslzbNRJxgdWJe9+Y1+1jlV6QEZP1o5XQJV0i/Z
RPmcGMfCpX+ri3QbB2/8HQr9tcH5W0P+slLg7Cv/pcNwJgpFjZ4OVVq2sroGlzGL7EbT55dISwHn
0Ygi5DMs2DjQTSU0S1H3yvFoakmQqbd25dBTMzcI04xhX2o1VDYinlyzul0dGR8C/A8FfRAqdset
aeV/Jt3KQ/nuYjSibWm58mRZvDd5NJVArp+gFVRebm67IRrf65auWasvkJcouuPoObeGW8FP9Ow2
dKv5gipNGDWgWAHBF5Ay+myrNRzirO72g+vciHnNmHYvtabry6U+g9LXNp9amCckVY7Kz3PWLvs2
UXEYgDkouz0PKNftLVL9zWyi5LP0x9X2nJt5RHbEW9S35BL+nBt71ZlDWJnja2TnrxpMic3UagCG
Ey+kmmz8DpBBvFjbeYpOI5mpvSL5Mk/fyeA/VBWc2zZj0F2wlvpWXEql+xd57a3u0HSv3pNs/ZJ5
rZtxXI6Jn8EBGtxpm4wG3WCN2UMwUesf1VoIUIKGDmbxKqd+8soHcieUH0b/noEbwT6whh8mkzYI
h5iTR1Ffi/YJsol/JZZzTX8+FRak/0lPb5ykCf1+PI2M6OnHnheY7aSbZO44ahPI5hX4MD0Kfclr
rVdEK+CAezPvgaS6Npj1baAhdn30vdFAUbK1GylEInTMCKgmuvdWNFRyHJLeuieq6GAcrG7Yal3I
8AuIqL4xg2r25i5Li9e+9YsdCZZshTDRuMjqD8mXY1raL3BIvd0XNmKZ/ujTvIP5agwfagU4XNso
JGJWejnskU4JvpNtdygxTjqPPEHS9JbY39gLjhdhKdgoTfIyxwGAO4pvcWLd5e34aIzafm3rB3p+
XjWGKc6RtfGb8a0ZLGir1j52Sm2jIcS1ZYDh3ygFIpdyeEEj3kfV/cAdRwM87GEgUc9eqNJiBDYG
7cpJl326HgJCRK/Z5ENBpRtAyxKpJrE7S+k96bwUaQGoZyaHPu2sH6PGSxOSVQXyEUP8DCVGHiZP
XvMUUGAoGV4yg4VMkiXZQzg4lKFKxoR05ikpmosW1bskts5Ut+5dhW4Wsky0JsYV7CND3VvB+zRV
d47WQ0iHGONYx9WvzmkLV15zt4qjXSlgByL7ig1KXfbRCTTOPdKF3IZFOFy3+nnQZfKWuimHJr7v
Ndt6LTsLTnYyh01u0YiLpGfQVjp9+CGjtkN+rBN1GVnrjMJjW1bbAplktOh9xvXmRrRHv/WlLah/
dgF8+g60o/Opkmr1gu7DxICn1Ir3rnZRbU7+QpTU2qcO1c/ces6sDCtK0bAh9c+RCJunZ/6iWdmV
/My18mE2Ptx1+OY+KmancYi2djLcuywlXTzFvcHY01bPkDmxtn6g9nU97BoXenhD0h5Z3571UMXG
dqnrh6ILDow+bHmfpZmRb2IaRzO/dTQyH3ITs3vI6+VQBOSg5cfINznre7cge8WzNwhUpJ13WVEV
dduRAIhZFbZxLCcTqEaTHXBgVggTFlCy0hAcTJFpXItt3T6tRXr0JP9YLk1AJO2hMRZO9bc8PD9m
5y5I9ft+JGzSVrrU0FwBmurJOQvnLdCnY+owZ0wr6T0omOTk6GDli/13aYghKySjsInLVN1Y47wf
Km/bGq8zlqpz2tslWDBucRi5416jnzXSDHRuENo11xtmVod13G/LeWHOV++ixYwMLOqC1jFLTvPY
njNGOcgNdkFi73Wt2lPOfAg694Bxvi4Nd9hCdxKd0MbAUudweLXXGqfuJA+qmJ6ZvN1XF6e19z2h
oJFpxySSbqllMwCgxxPhEbgNXhBGlrsLaoMdkJwm315IB71XfdQob6R/Bjh7jDJ8rI0mHJDo2+TW
06JmDQTM+8PcE2g+xHM6km6E+F5b3zuxtlc8r04PFt5206houzSo0Zl7G4tuUo6WfdKvy4GXUo8p
zXOUFgLEAQYOYD+8J5BvazNFWvYY6QP5u7sFBSTmX2lsyRB7hY6sZxFas63xbY6S2PwufIKWoADC
ie1DPbavBN2/yXroyluZE3OXBOqlTD10DcvPaIyAXEUsst2yJ7VgDFeVc+YpqqTILIN4axV6EWjr
zR629tkHxCwb3BS9QxQ2WNYmiw99D47jWvd5PZdspK4+qpQKfm88UpH4PS9TvmdK5UcvYZpXOjex
RmPdquiEjh7nLKbJ2wMbx2eZ1cmO7ccizX5VnrfPEPRzrOlcDNW+K+2HdSoP9VAy3nlB7TU4M+Dz
xSzd/dIm24xZIjor2jJS1Kv057jXD1HdnXJDaJHjwRmGS6ZHT1lH3JlBxNi0YxKFmW+xyUWUoiET
haE442I6ULYOtSVNN6gJLczzTTM4c/A1vPa06v5N4RtIndHkRlmPbUuDOHn8do7LU94st5ayC7Lf
lVbh6d2P/bBhOzkZ7CRR1TECTzu24L8+aWyrx8A4TXcT0aXSM1H0UBvue70gdNOTDQSjfukp2+2j
qflmqEEVGqUP0zK7myKTPDs7dEkEq3SoKJQCR5oF9Lt0XIONBw4+8JZo+dpZbvsxA5ihuv25MD+p
dfUdCp3vUVM8dpExbR2muFc299c3x9R1vhF2/rR5Kkrz+9RozsHA7Ez2hdYZnyhk/2agxH6Ko1Dn
7GwWX7sUDvNVeQkB1XY70w52Vtx1qYciIzhUwMRJLYuoCCXb1aiY2WE++n6P4GhJbzGvPpmz10Iz
/raOe05EFr1xjQegYw6VOrQqvdM6zJuTLx9RY6Zb5SLiWlj5pso76Ur/ab3P2NBp0fEW89TAiLXL
6db0o9tV4RTnPqZlomuTdodIZ/MAgaQC2wKMYlJ0pEpiMTOYMWj5GL0OmkHvvuNrB3NGYcGwobiS
bUEYSXfm7L/YHYyTXu9uWogIni1gCW/QNgsIraNLBxTDdN6NLJvIhdEH/uUPq/ME7Jyee0dvoC4E
j31T3llx6x9yy7wzrfVzjRZ0lOMdmyTJbMr7R/zQGvQAqzRId/eFpn2geg5v8m0dNVq1v6nDhfy1
PEScfZkUNHzjycDKyL+ss4umUf+V8eLmnPAj++KYGpro8bGtW4OoFzIzDKr6O/Weeg+8Hk+RWk/8
mXw4IqHR4MVhdHJpb/P2qw5kF1LmgOpKSQJ1miX7lA2NOw3mTJy0htaQ1RmHHr0M2rJPI4KBXA+/
Mw152NvZscCb8LFiboQqiaToRaeupWo6ASucKLfgDlTaEO+xnsbGBMc9Ffpb1EIjJnhL5xDzg78e
0MsMfPAs71UbKGwy1IfhwmJyayBu+kFYRWK8BAIiZQvkdKgFO3fc6L+7GfG2LjkkS0xP+9a4Akxn
loL/PRGrTDCVVUqhzz/pM7fHtxQzmx/2ubptKOy5VAuZ7jM26iGZSzwUpaPV2i8sHJfIO2+7Nilg
V5S+esr+U5ITBJp+mt380Pv1r2HQz4tqH218g5EYz61T3remdQI4fnMLneur5bdBiXB2OS6UTG7l
W9xIf1zr9VJl3WNgF6/eAD0AN2WQUG/SzrxvR9axIwDRmvSbgm2y9RsNAFAfylO8skbRuNIlkfdv
jLPSN0ETH+MSQpihQa9ANbPXKm3jGfNLqRKHHrK53jVWSqejRrDkl/NuSXg5aqJFiLWXE80D3CrV
/W7WgqdVyWFtkSTQRsrExSStBtmPZhT+TV1bNTUl9VMgrEbXGCcjq/QXx0I82ciTe9oIMFlt8zSv
CZHWvE1j7Ryo5Jcxi6+Pkhdvyh86y/2kOh2SivL+dChCIiGkVdAKnMe0IlcPqg75eItqUDfEd2Li
GFD3mXTl7Qh31CVHs9bhb54iJKFSCsywlgH7157p8fUKybAOh1jdWLW5E78vn08SG5U0dLWnVe2Z
I7zLJ0oWCeSCuFevKKM8tku9Dxz7bOrtEVRhX60eIvQ0SbrFoWhh0wQBxNZ52SWNcWwD7UesrwJ2
6G33zqOKg2zmoVnnM2u4Q1/y9zoVyPV0UF8aqhALeLod3SrN3ZepaOl6L0Wkdkh2nqICsMxtPAQv
h19+PTxWdXwzUpElWQG1LMynplUPsmXQKj0zqg6ps/4EjLGTY5go/1B7DiEhG3lOdlGkbW3itryA
5WSmb//WsiyPZtLBd1sIYWFaR/pttLaHfKz+iLnyIFmterxdSCJ0Yglguxd/mJiDaGdpmE60Yljd
o5E7/ibWhg+1Jp9uPPzyKshYvUvBfrrtB7Vhf6DG0JBYmGGaT4i0RfBrIyPsuFnSqJyqWvOY1u4j
M8wRrJiXY7kmFIOtAmtck5gQPa0JMhJWj1KwC+fSUdbBTetfmV0jTVUpdCDms9cYr36l7y0dgxxA
VFvMG60mKNG1x6lgMAfL/tSn3aPHaXY7VFJV9QPnaafq4uIlyXkJevDu4VZxACoCE3nRLYxFa9W2
dccFrAF0lRcF16mjfATFK1HIIo17VVbPRFuwHEg1FvvGwf6YGaxiS7sds+5pnbR9MqpTVtOpOpp/
Il096XSM0Mla3FGAv0BdguK0fCxZd9Ba96xF1kMC4hDHtWB+AgnQMO0UtwZOuq45oKZCbQnanLlE
SCj5lxxn0Nrao+q1v5rZPA5W/hIb1m+5yoAHwyjcWcgYLKi+buDwi+KA6Dt1MbJ94xE0+JguARmC
/wrjHjoB9e6N7I6lpFy6eh9xjqCG2zzWC8ZG3JxW9+d8GU6wViGp08dXztXeIRqvDKokSf8yDu1b
kNLwagGk6dpFXlC9+A4gWH9o4+pzqbx6s6bj46ymS1Aav1Xck3Gt51E5m8lgBEbAxA8/3mogUURo
R22mJ3Veacf03xWBalf67ODmODAhI81KvGQyxfssX550Et7cG85FOTw5bettjbR5zHSQcIztotBC
NalQ9i1aAfDRXe8YFdpfJ5oIaLzvhELt1jB1dlu1nq+LZZM/yKb2HBuU1nw1GdhhTM5rX4DLVIwL
aRpREaIKSteD/3tkyERAiFQt82FodZl4sR5krQtde7XyfNoFZfPLhZtZJ/DG54TwFlYXDtnRLsQH
KZWJAcofU2MiLMtC+tXaZAo+zVnsLd34mMjKSDUcGPlkcTvxWA530K7zDi+X62/zch8YT+tSnSMi
OYK2aM+FuSD6vJL96DmsleQkwQpfm1HOiWkR2DB0CrsqCrZHeOUXRi3AKFH7NSKVvm9IvElZVzYg
EUHAzq/GJwaOh4lKz8EaIQ3IuNAB/TP9R07RENxzq5QDYLD4sGhecPId+S4jP3KiBFtLvnQIKfPM
gWuRO8ABMf9l7J9xtHKGemZRTL11x4MWudrg5kcLC0E45CbzjiR0o63GVs6DfFx/478J+U/2RQjF
Z3guNwBTQ6exJAfuyQebzA3x81y/x/DwkPxZXZX3/OAXcKAtnlkT1hXKVQQNa1deZuTAh+GNe2+I
YzrSDwl0PbIhcArrifT+WGU/o33fOb/m9YHr+IV7v87FjhsYeoORJsWJOtkfltsB45NVlI8ibweq
6mDOW/gWBD+Bbex6xiIsxskl0bXJP+RWktHdpTUC3WR4mXWTEYovxLRcghuMm35vIRnhL18xBIXe
eE0HFBx9+GijsR/N4QQ6tyW4K5D1bns4LXOojM/cuB9y0IP1D2m8bIr6u8wY1GE1z02CI9R/5gKe
EvdPg37yzrOzq+TR6+yngZrM/6HjcpfU5qZjUQSdGKKMeuMzf8BijlRR+eESQvJGRpKoAWtfa9Yv
0owtE7a28X8knVdXpEgYhn8R5xCKdGsHOtutbZobzqgjOYcCfv0+5d6sq2MjUOkLb+jRJSxgQtzR
CmAbQ15C+1NYAHQHFgQd+TYIJ/4sA15QqhiHVwaNST2ymUnxT4xvWflKt2o1MJAOhaCscTdlfyP2
5RcZhIkjzVEGLndk5tZej5yUs5vDZ3Z6FUKys/4Of7nq2g8iUjpEGAR0IFogVURfHcVjwk49PAHu
3Sdp80fzTRWIcvG8wYO1AgAonsEtrNQc/H1k/bxAhNUAoBF0GgBDmkHBcvvAzRBAMl5oIhwit0Ki
+JzOzjFu5JM2AaznPmph3ymM0AKUH9r4lRHmq1coUQtqn/6fnIyBPbBAHePQaT+FFxAL9ybsVe/I
CIk4RgvHxwop2fGbk/jiv5kF1VmtWc4qlT10QDVrJ1y3yF6napElvyUx35te25xWNpl2wmnrk5HX
pb3rqvDkKzwKM7WbVh48kkEdtvE70yUT1Cq75Y1Zyf2pQElAirMlKFtygcYcjmov8tFzQQ0e9KNY
m4u5HholKIq5L19/R5KVVDvfjBvuGJWPGKlrHcPBB/IBySTTKZZ1q0W2+6bX1X6non61oVKZUR/n
KQZOF9/fz9WZsepG95JPpOCdvy6K+sZAx3p55IvQc2Qhzwzg75zFJknzm68m829eSONJD/+OpLna
NJ88TW6cMNupBzQtc60NxU1ym2rpkmpxE7QVQT0RSFpLQZmEjED43bGM9BfEj0X3dwmRFL0yiSdU
wnxkiQXIdd+k/EHeonYMppBXBqpyBFyT9aH+r52B9A6v/NtEzMVEYlZU7GwtzEu1QfITFd1xVXUz
as9TO+lvQRMI5LSFCLz+3bjiH3BRdJl/802Nsl5PRstdq7XI1VWuBMnRhp2jfl1Ndx+qYle8LYiX
syqdutpzWbWk+I5X52b0SxyIQQbAnejc9Nl5KDPoDS2Bvbu4A21CMVg6xUdJv5Vej+vAp21qCpbZ
cUG8XQt9yFImIXFUfuQynh+zqrhjtAsRz734BNcgiX/qKLsmyD4FyMif1APWRcnsKVq2B1ueNSdt
aR+hPJU1fh9M2tTsY4eX2wkTChPiC0SYV2n5tzFChJAiwkPZoq9tAinw4mlrGhq/F+XJaWlh1+QO
Fzf15MuZpfJ1raBgjqqAiKC+b2GaVqQfbd8/0kpZIwSjmHfw9VF5TSf9RiCyy8YyQJU70MS8Tft5
E5nwSfpoOc9QsgvwWU3VrMMS4HET0qmXx9YiQpwiyprxAXMzzrArM4Xu1KGetNcwN8lCTwP73QwK
rYon8EpAZMJTnXdB02l/e4vSPhbDgZ0n64Fpwajjy71rHc4VIzxokAolk9HScUJb/K1KfVvKACL2
KPqdJgiiFt1+JEuay9J7lEbaU53B4aHAl1GX4OSzKWFL/Z8O7LVi8UbP00B/j829Z5MHYbGuh5pO
vY3I7ldpgPAXtAPFj1H5ay2MzkY3Bob7asTqL8XLX49+rhi9Pd/lVropgQv1qRP0LFmb5IhsO6Cq
vBHMx9JPTxrkm7a2LoYDbL8hU6YONEe4CDAxAb9tCv5ij9cOs7OjtME5WFJZBdm/zn2d/IxgMjxx
+/l4iWcnUOtELG8DoSc5EVsPWJjf12An2dmFQkS4QDTD0liI8HN8Q9GvgEg2HCjd04M/uXNCPC2Z
Yeatr0AdUQKIiQta1wcgCDO/UWkcoIBwb6fJqvLfJoIqHpbPdtVV3W6HZLXlmqdhybeLpyrI2Iv4
MEKqq0WCUGY/MUcoe/OB2WDD+UjymrTBDWZt+KTghjaBCQbGJ+NMgImBffCL3egDKCs8CrS5OnjI
8XcajYRSO9gMTVVMwQRNpOAMyQnJOSbRYIBwQBOesEGybfrzZ5eg7B1/6bzqKqdP6b9FmGjhdNWw
q7g0Habfo4fpp0aKvyIYW79Hlnw+83jqZfJuPXlKKg73PBpkMPR+B4Q4EqiMhIi6DsZ8xXWsXsWW
yIKSGu0uMWPchessSKeLKPV1VpdPAKg27XyeiDTzrl672R9CDWP2VmMG2pYi6LyjTNRYFujP8dNv
5p/Y8TdMQJ5ZRUsYax+GIT4Tyd5YouAHKJpptPA0Kfc4mRGFx0Atq9kFtMt8caPum+dRc9YQdzwv
HhzRoLdlSOshriWaxflZXU8dNV1r0S30d4S66sSvqZU76bTRJutgLfZaoBemizpQi4p5x1Vdl8Mj
itDwMJ/8zn0GfHlQuM22QGbK27hldjKVtKbbb4hDOuj4rGUJz6xhypXdRHs0y+ihuKfKFu+c/Qu4
PF0pHGYfEUmBGLJDxxIww/EAwYRAz1vlnEdgWty72jt60qXC0tdz9cIwcYFhAd7gLQFmX6vEppdB
UzZu21NOtA2C9bDM8PIm8P88rmlR3WVY1Mgm+rpgg7ZgbKlrthLVPAt5YRx81LxLMBG3AOUKV+1a
LXCdAt5L0nunwhf3Llq8TSHrdyYUo8mr01li5AIuB2VqJXdOe5/inuYfF6aqijX7Kjq6LggJkk+O
INhlAOwqSwOqH/6dCBdo2+yG+mWskVjjvRjvnOUjcbyKG2zuk3KgOdODIeKwEO4Bcbkfrf5izrjh
6JbafNBzt9HKLvm7FuJ48iduVQDk4mOg/wxhG/RzvYuTA23l09Inp5wV1EPgM3glJLcIxYvXqm/Q
AR1VbKgOFZctCpDotsXjDcDphwlfM22eclIOQxw6Q0UEraOCpJgkoB7HtySXe7P4EtY7/zTBXFb7
qNpN1I7upv1ejSLjosYC80D+F+EVgmrCBB6bKcY27WXhgdbXnLBUC3c/Qg/M9WKjg62uW/nIb/Oq
vXFAGBQ/lsq9Vz1FExtvGQOvpA7PLGtewyD81bLgn34vbP+WNNRmoHM4EIQg5zed2DkPKoEycw+R
RWcvqjd1Z/F0ZFH2CLP9KnFql3HmNOt8jD4pF3iKd12d02q4JIkDUGT8kzvkQ00jIaDZ4btZuJ8D
UXqOdVGmH2K2HqeVn7QoE7M/DnVarwof3RnqI0DfgK2VvYqqYtoFVReeRN8HzDrpkYDSVBUCJihv
LWYZ+nQuJ2iSvmEdsC3eLPFy8eVMORcUtK4HVPNvMD3XfDxunEA9Sw/6QHj3DDqJoIGuszG4/Rve
ZwK0VAssvan2cwPOyPIoAmWF9zaPzb0bvFvapGuLP+6Fy9Zb3IB9ExxUiFFzU5ydxIJG9mWZ8JE7
NIH0Z41wnKJ6IBsIdjVYRhqCggafimIiHJKidDjhw/WgthW4Aaue0qwO2TqcMo4U5xqNGaXlZwNs
aNJ9eQvITfpkZEIDoRk9i73tZlv1IgjzUjO+ZOOldrxpRboKpMq4kiHrtFSdSEQbiH5rN2oDr/2j
ljeraGqNldqXTCYfJ2yUISBgX/oYm4LM/anq8U9LAp2VKWioZTqWLE2fzIeGJJMyn9snQQ0p6p8b
4PPj9A/IB+j4EWMNWnPtH5WG8HsWgTVbGjsrgQlZV7LgLlh3gdr1dM88pArhGIfPBBWCCFUlLCBv
yDuc6SMbDk7pAKoNQUxmeDHiegnS5FmEACZIXdRBtVDAbflQRrkgL18TshzJjlW3YCc0XWdgnJuA
EaN2cCHdn651tm3TfrMiYRKqdC8O/Y0e++chAYPf6ieOlHzqAknnkX81zGgdl7hexM+4i65UKUKG
466s0oVoudyo4Z0xNlDZfxGPZxIbl3VYzvuxQzFYTkVgKYAdg6bCA796JRNCM9/cySUJDBowift/
HFjDMAVyBJ6yHNwvjYaqygZG23zhON0thIgcjGqVEpobc3p3tH/S+PZz8ZZYTy4tZnYo1V+aGQcV
aatFHek9PC52cUzeoEsRcpjQxvK8oF6NiUbzpGuBTbuU/aC1tIPTE48/Wa79qOU+LI0WpE4FGjvb
l9XPUmsr14wCqrj09pl/ZPE8rSa6o5vhxopFCKkGA1CD6eGLT98HIUDJVh8i3GkUX+qIsWO5sax3
YkWCNg3J5LFEO5aHVtmvNvYfPIUKquLinTbppnKjded8qs0fvuSAnrBTq1Ihel08NKcHo+VMxo4A
B04Vbfb2qWNn1gR6YcWwYfEUGikhExFvqweds00tiMh7N/xsVWgp/Fb77hDLhRAhbNJ81hlPE4DE
2zCqrBJTB1MIwh7K7mOnT4/zcoLF8OxTn1HbEMvJ6OyLOnSpyPhatI06k+r/EgwI2DnRW6gJTIyT
IKKoM1FJzWjyqwXIDCBQU1NY1XWwadH0eavOaDxmzx1cIokZIP4JxIqEuWz02uQEahY3hRttRP0v
0bSPESmcPDe/R8N6sZby0JvLc2MVLw1JPK+CKy9g34q+BkxEhRjQO53AATUQLXpelGZGSGU2yRTB
DXaSiTMm/eFifOojZ3kwJW4U1PoKa/lIlj/AajcD1x+M8TIkd0st9XH5C6a0fpBsthbVK69AtyZi
d0taHcVJOovWvE8hiqhgO7TNB4RN7zKVb/pk/wvBXbKBPXOXbvG3r4bnKEqQH6jaNxXwLnbyqAKS
ORvuavbL3AgAfj4DRug2mj9tmBQqhB1r5IEGXAcQylfBlV6Zd7UND9Ejpzxil6u8gePA8UnVwNbE
RUoqTJyHHad6iQOAz0tVYZVpm1e3qm6UJAfMR+mNUWVu5UBrse7ZpOt/Y4JP4nKtknIf4ufpcfS4
w/syVH9ACaHUj/2OC82qG5HCroCDe7518PyS+hL4n4ge3VKuKk/AGIEOIs2J/aRwjvqcXIgLimDp
deB5074phoNeKZUs+9MXUGnjce9STSAcAe5Fel0h8LBewHP3LM+mrE5xBPaoiVjWyXLTfflGpIBr
GV7H1uwOG68syAMK9jhMZh9UQKV25z5Op7WLZveh4viiR1/nGLXScNsYBousTWi/Qd4gvgGYT6Fx
puPDy7AT8mijMC6mvrxresIfnsGfS4rRspV/2gw1FmnTaE37ZqXSU5GBe+o7JkPiQ7kihUakPNzS
D0FlGh8Gvx2DMKF2E0odHe5C0ezhuHpZQwznzBu9ysk22wgUXF/8yBkTcmIWc4KSIaetsQzGOq6L
e0j0b6TTp3TqF5VI1XgLjT7wfSscIJVSoSdUlAHtDJSlEGawgcE1qTia9fJSuSYYcDDbOVIhEYbi
WDNWa/Bk8VlLlulBRfmq/9CO9k6Fj7IXQF3Hm2uDo5gEh5/o/hjl9Ik54ldlVteoDddJxUvMMsQ0
xghsu3XIwpEyqI20Yz6QGQro5ion7Kjw01VCu8GqwGLNc3KQTapEmnNELdhM+9bH5M5mGU2N9tFo
8rltW0oBfkkcancXzKQRstWWMBCtx/oGpIKmOmQn75fMA4Wa/i2iRNmmAg4trbJ6mBMQYXHeXl1/
2vZu/TRkvvfQTstwtLRk3XQTkg3l8yL0FKRe7F/DRmlyLBB/S6MTq7lAMkHrm5eOdi1FOnOTWPFZ
j9IjU+xstehuLfFpTsafVp//+Ml8VNMVPM52kCGgr5gDRCYeFKTJfzSm8CcOoRBGpus+5MJaO9MI
RAdLe3ph6GvgFK6Dpe5THFaGFIVtgHNbO6mWBxRYaQI5JiCKufxoR4cO3uxt0GMAl7TofxqHCF9q
y19LzwFSCCBFubS9tePRwm7K+NH1wr91jk+6rj3ZHCQmMU3lY45Qu/55LjhuXdzn/Rm/YhdcIlzB
QHIwjCGX6z0B6ZVedKlbR0x01h5LUdflaUhgD0XUgg2x+BtDo58eeVW9q2yAFjGRD534d7X9uEv7
XFEkibSRcTURvQSo+ZDbwLoqg1fqPEZIVQN1R5NNstIc2eMoCNQqcq6quuC17d7sspORaieH01Ct
qaxyAS2Rw0Ze+mLr86NdoMxiRVNyzCqnOwLTdq8IWaOWRma7pGZ08x0bCjsI8kjO0KKbDjxBqrCb
uQrEwBRSsKNRCkh2RF3AHmaDWiSgtDYaV/VINWmkQzYs2HIuXvhEZnCC3LJelgHTdeMpUujF3ttS
l3nXXTzo6uQezcmbJfKfip32Ia+7+nvRSh9tdvc6hcLY1C6PrN5KmbDVEUBZB7CjJ5jcQIDytS/o
ehFYgDm6C3Wi5um7L1kzeFSjhdbftbHLAEx3NH7Zg7XeQcak+6YZdzDS5TPT5OuEWsBujnSksjIk
A6oKNAqYsDxqDq4yzHBodvXkf106KORKvtYlQbpS+9cZEM7nRdTHnGmsYQpY1f2bPzmvuUPC7SS0
2eM839DNunUlGE4vQ2C+d19TC/1x9UKLrGFVa4cyDDFVyI2TPgxv+Hc5F30uwcwb0P21+n3Sxj92
ar+FXvMUSrxv/OqvT1gjCKLasWTh6ejPyda4NN34EwvTg+szlr+7bpqN7xw4MzEbW69jh/hWtFO9
talWrlx//tKyLg9U8ccDdGxgOGl5NYSAdts5OMEUVreL/frkeAv2601gkaJUpXyEgBIgJPQ4+/pp
oLIwGQSJqveT23tMoD4mSgV+Gh1gF5xAqaxbmo96DiajtkyOnJ6ycqEfHRNhJ284V755cHu85fr6
w3axCvJMeVC7RenZmIkB+W4o0rseWP+hedGQR3gYuIS/9J9durirApMLNA2KB7oq2M1JAho5oBEL
t09V1QGvFIAdlyjZdJ53dzB83pTIOIDrm9Bjq+AwCfbBBI/rxhjJyFEn6gpf9SRAQaK7rgMVtntq
PQnuQEvSorg4Z+iSqtaKP6L6q0ME81qOoyhJ3/IM74GFMEkni3xYGk7NtoPK0lobc9BWBpg8mkTP
jgfPC2oqNY/bhNRWHoW7KCqvZWa5l5BK86czpUcpjNsovRaKdznuQajGKxOUEcbX7ymhcNak93mc
0x28QvOIZ3V3yF0IS93kPqpYYdahIeUjePrZmsGNj/W9S+lKeCUAutqqjrOlH7U+OgzA849DOp05
N7c9zaRoWuhDhEeYzvQb803eFRuxlOxE43bOjR7OARVKctFchCcwnwTZ+crUWZBAnSkxo6EbSfNk
TC2tAdP4kLCF0fYHgEDgGZ0se34u4Ss+ODGajo0fJ0Hf2SrZbkP52IwCXIoJs6CUEFKbWLWgpsy7
DaoQtkzTxSwIX6d47N46q2uDePB+7Cr/KAuLUoGHdgLyh/GLZ3QgZwwdKMzAwlzbcGwAN0Mu/pnr
CLPwYZyC2XKqszOK7gX4M2V8Dt65n1qu4EdbYCYphpj68k8DwxLEblRckjlMHlvDa4kyxWT0Gzef
l0uYQGmAt8b27EGWKs0FxbNam9dGI+fdGHoIwvcYM/hmep/cJF3NvQArH0dIs4VWtBlkPOzq3HOP
BSN6cCmIgWTK6ptfwZcSNbBxUSTfiZWaX+y21dZJ4edPbYfue2NpVysqza3Wl946wsocvGqeH6Ly
kjSifUiAi6/jkT61AZnHNgeKfBHM7BKi06qaIrD5PiKHAlBDHtNXrTILj7XGfhgb83nwZcXeNb9g
5vgiYeIBfDD+FBmr0PWavezSPe0N58Gpyveh6t8Id3cuwh8037st4Kj30k7RXgADhMO4cI6az+wp
INoeALE8pcInsk3XtY+NT0soHbb1MR6dm0v1e4rrDcC+e58A3TCgfCJztWvzBnAFNX6HapiePdeD
u/5NC2Po32rjUbVLbUyx42Eh53N3K8oFJc5aU+Wi/j7Z1h9m8dGGSIPolmea99Zsh08pp301YfzR
xta6GdKqpBc7BR74Jb3TkHasgbZ3bnb3LRr0hqoNZOmlckaJaDC+KJV7QZ0PXUQ3LfudW4htN+VH
o9BGf6W1cF5GZEkHDh3007uD4w4xtEaf9BvqstFUaz90Ty5/bGaDGFx9AK6KYDZBQBJ1wBFhxWxB
AWtX21/YiB0Bog44buD6Q1ZuZAHIzUhJmNzUAD0bZ+FW1lFMt1WiAlR00T8mHgSH0VsOhVm5Z6OA
M62HVAWnWKSwneuid7+K2KVZUKe5jgZWXWdQbtzEPktvikFbYfrl6GkMdKudWauZgnhY0taOWTcm
vPzJD5mNvb6bEtRYl5F9evC2Iu3AwsN/88isDQ/hmTbdjG4CMj7/FOxSXkwImCIVltkQxdsJqiHq
4R1tFwIGwPxcQ30z1pCWJ2mvS5+u8oDIVTrGHC3teqY19kXpQNKV1wpJ4WMK+kpZmWunbMr/pGDL
LTQx4iq5ubp1sxEjCGV7TBqte7S0JtnF0KKrRdtMNvbAPuxKKyXLMoviUs6G/qB8H6IsOoy+fpR1
/+FCbO6pOhPUUHYuqhBR/cZZCwustu5WNy9zCRF68na3SF4zWHA+h27j+ecmTP8ton0OdQG8jVhC
t50HmTfwv5s03i19/DlGxl2yDaG7ZmMC5nT7guqqQH5PcxHfh8JmjTbww6ILBr2/ol7wKHv/NanD
p6jCSEYuwYis0Ty2b3O/uET5jU+pubjAP3pPJxgk9divknwG5gvRKEy/e2mteIh1jm6K1pSvOuIy
AGGB0voWjsgREB+ZhH+ljK6GBmCzgnuTyvar6e3HwZ4unigQ6CnOtiXeKLiw4RTGeEjN/MXyUL0c
pr8V2mZ1qrSAs2eHSp1OJTLWgrAvkH7hj/I2iMGDPDQ26msxYnNVzvqLYwKR8nAkmy3/DKQU30dL
ElSaWUg/kMy210d41+gxLuJBbyCX9VH5IOLquYhEgD7MJh7qwJfGV2elZeDgzn2EYrvTFvamKoF/
63g7LQvha2d7IVMLSc4Z5EruUyYp6CzT2MTclJ4S4zolsGNw4cyQqUbz7aEieUR5KqVZMXnLaiEl
NO1hHTPblmRZjW29a81uDaQcnBnimJ1OZD8+hB0SGBxRRpf+zVMMcvw+fPDg1EYOSe1g31rS5URG
G0DsgYkPRSLMvXCzJ6OZN7H+Y6BNUOagfuYJUhapCKONHDN+PXNHIR2Kvatf28XhzXIzhjzRyHwq
yvy9yEmjZnhB6BP2EVwidLDmtNkUCUZgPj2KNj9r5vSZ2+CVc2uE8ZIvRCbTsskrgIhS0zdTs8CV
trdU0e8mXtEVIDpa+5Rh2ovXcLgAfFa+kCt2vG2YChpoYvgzasZFTslTG817ikHHfOx2TjETGoQj
DO2QHq66aOFTHlSrMa2OqZ4Z0M6S97mkFTVF4YNJ08mLUpgJOcWKxni29RRN7YaMVNPPtH7vdVK/
114M+MM7RMxvu0NyObYDsoetGgFRGtdWt4Hwi7PQzSeLky1bso84XnbL5D22qABr3rQbfGeT5+ke
60ccMhEHMKnRVcbXgo8jCM+Z5ldmcXgnLYRz5BPyhKLUPF29Dh8ld+xWYF23+cgUGftlK8f4IsL4
W1ohoSCNnbVuTR95m67dRCKGoh/jyFknkdzRI0HbpZKvlO2Pk74Um2VB1LhF0HDF9kMxsGg2I0XH
m4MdyD62tZNlQPAe7Eu45NelGk4YnaGp1BFYJWMeCNNEGUVQ1mhwS69tennlugd8rtdyJ9iC56RC
Z8RI8BfpwOd2AyRoWJyPdoeej+GzLzil9aLFHB266PPNoEM674f8r5inm2HZb5Fnr3U9emlc92u2
9cBHTu9A7eMpqq0nrcy8bZTsZ1up8uwtMkXkAzUg4CXBUPhWenRtEOlVrgI6SY3xaqfW2gQsDCwy
EAkersm8sVtrnVnLv26Ol5UtHnGUN1ZVU6/MVOynathnsb8vBmTMTPtv5D/ZXYyUi57f2l7QDgOd
XH6go/Bd9dqRu1hGrM0bB+0fpi/fF0DHJwN9GdpIyzSsNUMiMoydZ63vzAmsMslcllK/iTPcRH7v
UC0yL4Jw7Ml7XV09QvOmaVd2ITYa2tWWXWJr/B2lpNMoXvwqt80FJ5t57bUCbutYIBIwbIiaCFQ9
FFu8DrhJVP8sLkbkmlqfzdbUtGMz9XuRmc8ZSnyz9zr3GK6nb31Kadwsv+vFOFZgcxBOaXL8dsxA
10D8jXO55rmSStJdcEDItkcPNfQI3VeKokYKT3UY2w3PMtgp7g9pp5xQgwinXwTYtsUsQMSjqIo1
oG/Ildn/G5jFdV1umoLk3qYfnc0WKnB6DEENuq16mYkFmCltkOpp3/iip+RGYR/kWQrvvbgYkpqf
DHumfNSsopSKbpLMMPEVd5Wlhy5dq65GF3dpHWB7FUwQ9MLtGHt4CxuT71L7bEMacTJEtV+39mgO
VWynSbdPnCjw0rpfW3HTnEUPuy9Z/iVLf4wQ+FSj3C/Wc9W7T3HRiGOczueUtppbhemqYBp5SfVi
t9T1+rK5ZrlHxWZKaSRlKaVruxaYKo7PSWV9CnCIZedg6F7gjVjLyb0JjJZpGgNiMBuBsNuyRoFp
PaI7aDZdQGd2LUX03WkgQS2QL8SJY02duMHkLlwgtLtrkXqnyEg5Jo0ZS+ex8NcJqgA2zXwx+hSR
eh2Ifn7wSuNJq2M6mrQIm7671ZO9bmX8kifta5SK70YbiUINE3sSsNL6FF47W38cQz9nvMVpHFVF
d/i7eAANqERAkIO64HIEkyBMhU3jY5zId71zSuU+Dt19H4KX6mxt10fwlLWK4oV4zl0XnrxFWCD8
cXqYJCRFW1SsJhS9EovyhKNB9PMFZD3rxWvqS1OUa47rgnddbZyCDxWADUkMickcDcpUAx/OdgmA
Ui2BYt9bmzYGvjviIbaAnKwH0omchleiiZOZlTcTF96m1YGn45GtCdRPvHwzd0j8FWW2tZEQ7fGz
hvtvGm+UleN7lLXVa+g3P4PW3ysjBzzpcBspW0bn2Oc46rwtqoXnthsNukuSI7kvDxL1YBAs73B1
jl60fAB2Qx84kd8kHPtqmW95F8mVPqRvIl3+VS7v2Y+9aztUSpXeSO9ZkehgbY2m+9CEF74iC3K3
J3x26/zZ0vKrZyYAw9ogQ5DmlJJ7mbW9qXQawLEXAOl5dIaFHGTpEIqnmecjFEKjx12GW+t2AyDf
jvLT5LAc6m4BSOgFA7Aq2uBQmOyl/0mAsDTIp6BGlIsY0niH50Tlb7q0+QnbwQpsYog8RPhTa7W1
1dirjKiEwQ5y3YXcIT04KYs4Fll60O3o1pOkL8L58vpibYUAOnXkdmW4jlywc9400VNo8y2ID2jQ
tNbThvc8p9YGwuqLQeaGovOMOYu5FkZ7HP3illnF1gaBrqI+G85m6mWBn+lnhaux/Gn1e3haYJLG
+M3QEPWxYMcuC0pVMn0sl+bNNIG0zVZPfBYiIY+Z1ZwzPei+0U8GFvtWDt3BjsOrQKGn8ytEpbP+
p/GGnTd118oGF+1Rs1hxvjbMynwXe+aHMvsg+ePAk8Q8TboHsNG4z5R72ZVXSi0pbm6Ynjcm+eSU
rRXUg7a0+Q3ohZ3Ptk/8dqF9esbrgm4XO53pVJvYVFpe6JNkEbssbbDR3nBOP/IJdX1PktFkmEx9
FzPUvmJfFADQkMKIHYvsC+H/eS9nb61zOOjOaeInQAtn9pd4cTeJoSHGgnjapdEv6u31tstL+qxt
DMMxOLV+r9pkN7UZggKQ3Vn9Ew8R2Vf+Wwx7tWw8Qykv/6ibyI6iUUiVrqJNMSofPu6JS0njVkBu
KwF8fJuOdwyrT6NAOxOBauuNH2cmGo82aqb2yZHReoK5JhlBzE8GG1pt/ZjwdjOvxucTjyL61FyW
G6DdRN6L5lizr5wXK/zGVIvs7hmsFz/ixWocVJnAuG3eOzRqOHCy+AcpfYZCNTGpLyjHh2ljD+/c
eBhlm157d8JL4lSHfsK4pNxWEwo82bY3QTj2FHKRD8cKmRpGqvBvat3xS///tTkHycrbrvmhGpZe
nBF5a5bz7185jxJzUVm/qkYu9w9UBthyUBF1qEIAt8TxQIdXvTI1dNwpl1VnAl8QsnrI+eeyG1/s
jGJj9T9kjwebcqTr3eYf5nFXdWD74/zZeyGWvxNWuy98WH2QL8r+UM0fNSWzZFWEj5W/0OD61qgI
9cA/RtTJJ3D9jALFo2NT+lC59YOajkQcDYG1WteOHdGt3MYJ5FoQPbMaCK4u4G0xOXhU2RF8mQcu
rGSdUyp5KkZKGvI7AqA0orSIpDUfifm2cf/3lFTXKd/VG1Af0kbQMNO/kUPbXogvkRCP8ThKuQ6T
rvabg1oY/K2F7Iy/r3Yh9cVObqCQa7T6CjIPZrwhbpKGJnOkiTzmMET2bCv47bRiDyCmUe9GmykZ
gDbhxwN9lXhRwM3vMZ8Baw0rI7yqd8gtRymLK/TUC+EnSm1WPSMDzXcAJNRcUNbsmri63p9iQNy5
R17GCpVol080mG3LYa+4CznnHAEZr4yxhpnMKVX8Xk9yGrRzuyLivVhsPnykYGlkmH+ExFaMHO9J
DO95+jpqFoB+CqcG5iK+TYktWbs+NXPVfmKLV1Mh4/bTNqUMYh9qW975cDHYR77AOL5VsQ7fFLMQ
bn1Q2wkcTLUguJcOo8M+/FsV5lOnvf8/wDE2dHVMyM3HIx5J4afU9ODjg3jXzfnYziOtotfJyLBJ
Zz+v6x66E4PBhGpnGGItBiZ1C0wJqEcU393SQ8q7lcgvsgxntVHQk7LQUDPOcgDOz+NbnNaO/7dJ
rmN4yzy6N7P5pQvCHUOvrj27QySfJsBIdW69pVBX9QoAu6PN+7ke8BRheEdQWSXql2gGFgh3rizj
lPioSJojDd1RfvShAVKJzcL8VqPcjN8wMD49hAkLMybIle6jYQ7eQ9YD/c6dCuwLzH0q7yZ6zCXJ
dDtVtPTjf01VPVPhov5ZzI9NTUe1bF5kRzt8is0qaKr8rZ6sPz0BYBcPj66THkecsGgeILtTt3t7
NldFXfxH03ksRZIEafiJ0iy1uFJaURQUoueSBg2dWkfKp9/P2d3LtE03lIiM8HDxC3wOo8Pstwf5
hrMxQ8gJjI+moQftmsPJJOVwNUCcRdk+ZS7yFgkiQjIMz/zugqbC2h/HXVV4r3Lseiu8mHaGaG+N
Lmw07adUPySj/bcPnf8U/U6Z16/ToTmLMrgiZiSxPq66enyLiuhZn9L/mjY/+DDeSCwTfM3yXGKq
s9JLi+7GBOo8s8ZTHBiPiW4eSbZfAtO9Z4t2lcdt0Ijo/Ra/ES080o0+SAVThsNVktw6HNa0edcS
0aJUP6rGR8OoOzGMeOm19NmuEYXg5xA7ekbp7BKFzb4b64MXp/dI+E+FidKg6cQ3UXRZ9PHVrfV7
NzLXysvxgoTDUZJiPyTalcVb7SZXam3FKLrbF0H0XoLvBx7jdqukj59pXJrgxyjQfKv9Unb8bcf0
yqjoaeJygBRGHZV/yYL5tYlQ4C+Ge0hfysjRo2Mk+jlOBvksH0ZVw1nr7M3IuKWMGjx/rKtja++G
uXylSQ6kAkKAw0WHxlkgGnRXmDmo/bQ8NfN5rrOnmCCp/OSSMwlD4ghKfqN/Gs7yL3Cax9H1wR2O
3W3m+ss6e29yRuY5+0AsbuUgwxa00dnx6o3vtcfFW1Y+knhVSUk6W5eys98kuoYTgKeaLkw7QIjI
ElrATI+OfTq+xLV9aBEyguMEpDqxvyxjPLrRfAYK82P0+ZseGkD2sWnuG3zp7HPUUA5NMU3MeNGv
Jr0fvSzPvVsfXUw44Hfb+zri5OshEo+keYk6AMT6KGP9FpY6SmEtEhfTkTKDHM/a5XX2Hi71377u
r2GnQZ0eiaJmAw4IVeAB7DCrpGyUHR1af/4owIXnERsJlP5PTY7/ZVpvZE30Bmv1Jb84o/U+mti+
Ndq+msJjMJCJcZcP0fK+aMHOCsJbbjdXLVWnbsZHDFmrQpES5i3aJ8bOD4fTxP3czhqefCziYgWw
QYKIaiYOGTPEu4W3suv+I0gamL/Jgn16RMew38hzwM+K5sOKuLievAkz6w7hVv7UGwsggri/LXvX
7dBvySI6U5woWSLD0T6Z6/RYEALsdVTyX72Mh6nu35UeIGXqlZ8Mwc6zPh8k5awL4+iCoko4mphm
7JCx29hkx3hpUKt6y2YsnYMKaHt3YByioX5Hhv9u2PE2caqvYNa2khu0cb6tXHqJA8tiG+8z0SIK
mE5IINWTCrpZdhHC4tjPJxdhTlT9tDXj5aOfdffCnl58x3lubfOtnoIjfC70zrCsrBuM4LTq0tk2
9lcsTeIO1O59tp80+JK6Zx+nyFvVlYXf1GKBm2VbB406IFOLtJJWvjpooExpfHD17Mkbk1cgUntC
9D9mqLB+0JzzFkr6MtnGQ3miH7AL4k57sOKZf6WMd51pp2fxFZgw8gJy50PdWWumhZpV4R4ii8dE
3EOaBZ0TcKT/ogyFgKzFUZ4mujX2W9lQnpEcxZ676PzH3LVRemBSwwqGvB98Hk6eg8BICA81CIkc
KZBSuz6PfXsNevsf0OqdPeQX259OVqS2QcDjr+NNTcNXnl7V0k+bgujmVgwpHEcEcXDAYaFVHFCN
RtMuE/n0XNO/bGaQSO1pJ3eycKSvzUc9SHaNnRDOY5DaJuDIth2PVG8fkrZISppx1a6cvvvTLcsV
SUrQ+3V78+tgm7fltUOP3fL6nd/r+3aa8J7Ok0k2zWPq2TAYOYxOqTZuBowmRAFwJPggd3to6CSn
TnFMm+6l8pctNC/vwXfyNyQS9jAovnw9hGvWGqig9Tokdj5J6sW0ycvio9S8rymmH19bBmGl+Q8B
q4Np+EdjTDepCRafdJt8bONaHnpRCcJzAhScqQ3mKf2sgIzxOa6ejt6XQd+XizNsdZm5bVWAowd5
Y1Ix34szdD7k9jCqiaF3DTBnQkvIMA4BKmSQyQHApiip87vA0EGC6upLpcl/Gseim8JdOBRbw1ff
gOsOVk37nMQZ/jfw//jV9geYKliwxeHHGKLV6EEtz4FleF7/U5L9NPaAbuGovmBxU1/iMCQXgWeb
jE7TnfxkW+VvIVdBWbP1AT08hT2GwBbYsaalw0H5Bb3JDj9ps4Bn0u8ZSvCyYyS4LNyr4oEX22h3
0HOkgbUDbvPUtWqzDOq5NokebZYd+wiBkBQcdxFdhzE+gwt6nEcKqKx+CLg1fB9Ur40iVkZjzEjw
xonC/8p2wng8Pags20uM1uz+VGr9NqIhEJPZ1z1pdaHSN99Jb7VZPHla99n4lqiKIldkrStj/PQi
9c8YLDTjna8hxhoPlmbsq3VakPkGXYG+zOLt0yzf4WeFzfvwU2bhafAJQSLJRCgACoUJWLjRPP0r
D5Zt0sPYTLAOrSAlpmW3WYiAXaMdNbrXceH9GYL4A1Ah3rYlNtnzc8tDjGz7afYMlxw1eUFP7VCH
9QezyFee6mYa583U1ceFgA/bb1nPGGXRNLzFM5zbaSBjrYN3b/ETRpdkBAmp6DghQJpoFzKALWOK
ABbvsPHZQ5qBCkHpHTr0MGsKHHdODx7RbFrYbcli/K1dgPtk6xBR26/FQxjRbXdNFB+wrNyOqTp6
Ah5rnOrZlkCh0QrjUCCz+SI7ku2ybWv6grp3VVp9cLP5XAmnLUMjCznklhcKuPf70T6ElcKJRafP
gZnLQxmMtJiLvVwSv08orf8sE4gsN1l2UdpQlQ/01mqDtLrgKadkNHWeHPzE/dR6ZO9y9YN9AI2u
BVks463ue+0h7AuQb3TwumVDS/5vqRkV0nYDxtQIMFpdSFXoeM9lLPUojN90RirDiLs3tIhPul+A
GDSwUimNF6OZTkvq41S2YI2EoLw/jW+uTVfaN7ACb72IlnYHQolZVOw1f3PNeTLxrmBx3v0UCah6
zFAUQbMi9+3tbOrbXnpKhVtxXJlFyMpqFgVbVmofwGyObli+OGLro8FYDMfshAnsPiCKaDoZvjsX
OBjqJW0E0P2T8w6b5Fkf83+mOXxrlobltvqyU5HQKGSLYhDArzeDcbIt+79syjYdCmOtg8BxKsZC
nMia+gCDpyZCbd37oVvzVtXpSfe0XVKpVd+RUo9d8SynZBn956XL/yXB9BaO3Z0qFWDffCsb86jP
KCTSX3NpYFmhc5UPKafKgGVq0f7tynpLw5rmFAkzFQHw+7VBoPAjPp+e/tWb4HPA5pPkARtuex3Z
zmakoJzJSCRj5vpg87awsUYIvRz1AAfZGWcFdqLtl/VDXpSPVYiz4mI8z22DqYtLGxvGfFbuZz2j
5xZeS7pTcgJmMz+6Wo8Kr8vtEj83nr3xgAA7JahlzQL/1kKSTk9dl70P+sQkqbv/Rm7cICUoTHnP
lV9cAzv7MzYzuHg0B0Oa7Log3T3VwuKkfsyhgBvRI8U/JWG+MzmUVpw8pwxye6TBPbKbilrDb8qX
GiAhSpM7x5gOmltfJmO4ZuxPJBi8XdGMaynNsrz8LiJ3RZSgrd6d5PtnI4I3VDsmtXljORcVWBzj
aO91Cm+SJcYlErfVwj9Py/CnsK0/g42CBwTrMBkug9d81ym86lzvPvQW5SIr6Mu9bWpvNlls2DVX
RiLfwBJfqTJ3XcTgDGX0RwYmyzoO4g2b6I4W3zfySXd5MjGKwqWXvjY9PRTiBMEZjuO8s736reVK
0PvmvcNMDHY15FvSHLpnt1kbv5F7vpBUb4PMODVsjyqxLkOn4zrivlcWX0cjma5ymOZIqvvjsey6
UzjFF5cdnJnpXu/t3RyPjyOaulEGW64FC8ryIHHGeBgYdGxq3yjNV6Ts6gp1ehe0zc6uxq0zLqfY
Kg/giG9Fb3y0EzdeQ7LpKQftoGI65YzpAFwDCGKvosqwURHUvFA7G165y4xsEwTzmSLyUJbtUd4Y
bZbNwGqIRnSNH2hKV0nJvjXssw0IHwYfKV2kH2T/VYiySaksVaV8I7kxp9B/TIzEeYjyGkM25646
c5sv/par+dIT4yfLuFgTenculOpci4WY6/zNcFJLEdiRPZAi3Asu3btaUd5ibxl+LrP3bxnjQ8nA
N4ncf4MwOOoATyU8Ukh77lINLZn1VMdoPA0mslJJeKFx2dM3kvt8tue1WJwOCg3yfEz+DWNSbSSi
1tq0Ccz2G1LlXXrgcg/HHFqUVx4a7WUG7FdIg417cnDZqG4tNRe3gAnpv1bTrgtF0S2Cj50wiGcG
oODbzwcxGxnIwk2g953FfYQziVrwYTBp83459JPicrxVifaeetNVwsnSxSiPe3tbhfC+u7NaYOix
L6Sml2Pjj8J1bLcGt4NywF8VPxaS33S5Fz4kPnN7J6u+a7I03wTK2wDGp6Ut7daZgCUP1LWqY5Zn
uGP0fzIET2tlXGZb3YC/4zUIB5VuMQu40wr9v1xfrtAWKZVaKKaw2mf6pGX8W3fVDTwZU6MczjZM
MVdtF5Csp1smNZDjDaQYPWRv779Vjgffjk+i1ylILpybcYkpluzBjN56AC4SVgUSRYsY/thTIsQN
iTkDbTDt3AzoiAt1wTzI29U06Ez1Jp9y8Sii2C5yC2Rx8lhM6c4dR1R0b5h6+ZnC3KZZ26hsVdmy
mri7Gp51P+qv0qyVYz1VYCmZoJH0HFHgIqbQp0EKCptEBKPpjuYTff94pSf6hU7hNNYPVsY5ImZb
NFiq/qfwv134K6hUgwZOH+rJWEXhj1bfsukO2m6N8iLg3YXxaw9xDpqvEz6yKnIjyII5tE8Hy8Tg
5q98Exs5BKLBCpDXRdoBJokxvUPxePgNg3mM9BW9IjB9YwZEk0WbW5Ovgo0VGyOKtW3RTneLnEh+
rm3+9Ko5uRTEc42WfzQfmUg+yA1iRiGu1bRcwM7zCPjJzsSQhoucVGjVwfVQeMnmOZom2UGan2MB
ENsu11hgrrql/U3MnCjAcwyxHCyvcvuPnBrdn9cVnfU2LE890t2ySzAHD6PuVKbtwQ6QLyE1oTsp
Z0vL+V2GRcsLgqRv2fI5DNa1SK2V16sD0j/gdREfDGAuD8lJjdEKPTv61D+yU+riT113a9lAbTpv
KjpjMucHs/UgS8fpE7HqzDD4rqjZ8dlEGll1815W1WBLogvtRvDVMHthIsGmkjWTY03EekCF5Eeu
XklyZAYSIPtizwg9VehCMFkiwVUdliPht7xbXdZ/+U6Ss9ETNaNh37DI8uZR/SVhA3Gsjcn5Dsrx
UNsmwTlEhwAJ/tq78IvF3G4MfHErcqspvYTmd9kaOMXFa2YWY2Tsh15DnXYkR5zUo2SqeVAcFIWq
GQLypg0SqLti5ya5+k1kQ3WXo9BzWfb5BJwBl+gyPPQLGSDbkW/AvicWxCh3tDuTTjfgbstg4t63
MPNaTPeoXh1V3iP10rcVxKsRB6sXeWoVywHMcStzFpqgCL8C1gfQJ9uCeNRzwot02OZax//7mox+
VvKYpGkoe4Q7daEY8vBiThTtT6RtOdwSDS3mbNSDsgOs4TO21cVvjWsHLNrB2iUsNmyY2EZZGMBA
I+m5x3CwA5ZXFM8xCG71pw0n8hFrk+lIoSptDdz3UUKOr7wVT0b2U2ZYBzk9EkIYWdU8yRoKDla4
KwlMvTcAmPiUZ9hSAI+AXaEbX4goECHuXfEjz3skIfNKbqrwk5Ej//V9pvJoQPgf7KOIXqOcUfgz
8nUiDKAa1mauPsWspnEZMaSXoAUuuSACkUBCIseRzasTQuSi0ekaMLsJyU95CnJAGZDMiWKGzRyb
A8pMwaMCsZMOwvI3lLOH1JkAQFJXEn7ySHswgnuqRYBhXUACTDiZkcgaZMnRtxEpFcMHqlgplOTQ
cyE1GD/l1ifabCd5Q2qEtcW2wI1GtnxFnSxBaxktiYRyicipcCN053TdOxK36UbdceKCDUR/h6/t
0GCQY6bq68jdU+vLfpyDAxEClgI3cMdp40vGUbSTKGGBl9Dz8bGp7DOzot/wXTEfo/CT3ZinM2lP
d2HnJhU7QE/ADQCMC+kwE6qyxX+SUoH9J4877RSkLIjSXL5y7csSGMYHoSMqAePzJQq0SccYTCM6
rtZnwuI3Bc4JEr84Spy6igpHLqm4nzn9NBs95AsHxrkS+WnZb8USrmt8WLpbzusEKU5ihwz/eHLq
LtFGzlg8QOlmn/K3Eg8WKXvx6VMvEm1MXiuGocBrNOSybB8AdseAq6uYvgZRX8cp3IGrQGwY2LOy
UXIu4BwMS1RCHtMqxoYZFosfMJOuGcm1Pdzsgp/mGSrLPvhM4gRH8n+7RuIf58Clly7Pz3AQcgwf
JZiE4JjbOL46A2xKkEc+rQZpKbh++wCl96wTjgEiHN3O+pOFACiWz7aXY2Hk3Rsxq5i9M58/tADC
LvDOymtY+I/+WH3/3ihGDQfuQ3PdVeCgkelAfoPI7sfm5TckOGcwnnv7f4OrpWKRXJjWGT50SAqv
6PLQWuK4+dNjll0lmePuNaK3AMgWOlMnOerxPL6rMD0Z6o3gzwdD8GTjoqydx/0Oj8rfN5bTLdc4
/ywrJOdxqLI9u2qx6p0H0hZBg984QN6JVKyBhjtS3xpwQ35GNiN/ZNDaJDUI9BhUPLgo2tFemj4x
vCWQ8dJxAJUQy4S5y68tdvMua4lF4FGOWUpTrb7JEZVBvRmfCTb8CgcI1gjCvXgnEpFg3GF9bNEN
+hnwD3CBP0u+Od/4XQkrEpI5JWzVPClvdgm4gZ1cEjhh62+0AvnDqN4HAS0k3t/hGYaDe5BqTT6A
s1QrjgNdDQjhPDo6TsNQ7fgrWRS+oWl8hHzXmpgoJswS0Dz7XwBshRS9W9wnuQMmggdxWXaYE3zY
MOV4rd9drd7ErHfu1EmiejS1jz2Xd8V17RBSiHjUj8FGgnDLIdCCH2141vPubuPJAgXz0WeLyDuE
urbidpQ4JPepvJN8RY0zr9N3yxNv12jzNgzeZwdJntYARHVPQRQ5lKZsc/G1SXwsvojAzjz+GqUl
WEDNQP6jOXqcZ0QQHUQ9J8aOIgjGaSRoLgP5Fc7bXrCd9UFKiEJjdjpr0WMqR5iDT4CYnfYo5kLy
7kjxsed8M/6LvhyTqgxZel4r1f/yOpnNQkmEkSREfsNWxrmz4yvQSWxWghIVGYxg6U1Regu7dAPq
dDOxpX0IOu00gngkULHpDNgXterW1my/diQBituWByb70GGY33fFo4RRrUS9svqWy95zKIPiZVdR
y8u+TyLvWoTo+LL/QXGRd/YTmMGyIy+OGJLrByvLzl6KECfnQUJp0jtHbg05tXYeAacgk/EDJbCM
B4mRgYPZNJZlvKiEOhBScrvBGvxNZsbWvsoFoxfVVhHOY/JhiSipEZO+CDXsIltF4mBNOiF3q4QL
YpK8ocQcns9v8mpnjJSBs0oWS1RkaLmXaVRM1zDv6dWU6bZBYMNy27UcpBoTk4kep+wGicbpAOa8
XSsbbnTmHGSnaQzj/MQ8LT2k2qj4TYzQRV5FnN6ACyPT7w10EJ+8A+QN+aZkrxJbCwBHFf8ij4Uz
LwFM3hYdDbjmaBDwySXksiOksTKBg2eB9Ha55061DXR72zQo+rLppLdK6B9qzk2gH720xgItAOfT
kKUgbFXaq7pncla11yLRwC9XqAOQ3KTTf10IgChEeJNjkoXLOxUed98SgKovfuTGlvtnqYttTTZu
eHidcGtKbkHI+N2L4c9Ef0GQTSX9VIxZnezD857l0wJEOVee/5SSnTHpO0qa4tOci7Gu8Cxv3Xg3
2aw2CWazYMVYaBAj1K3R0OBhd8RG8crrCXxTUm8NIxZJbCJCnGwocGJbWSYOdkd1IlFBUkaLy132
IHta0lKPAYiaq5tsgYYQ5lnFTvIcufWYUK4xopLQQLF4+99nNrwsNfwL0jSu78YHOQzl2FOvEos5
wfIl9ejt98OMEzNaWKNElyj+Ur11+H0Xs79I6tJHzoEUJ6+yPwX5oDswdmen/n9skpzTie2doby9
BKOJil2x4Xo8vORxhxoO8VO4hpuLE4Ylkvio2zmvaK9TsQ3qpGusoCxVg+Rm7PwuW+XN20mvASKH
ZIBcjnIPBOWylndoyUZ501ZIqsXPbyCk8cxdIAnd0tivYVQhEonDHqouOBlM4avkKEGQHLMl2Ecm
Mbt1yEKit9bSDhLQTZXigz2fKEWBMzxDOTlI5iwbO5ropnDfonXLKdLNTZiOt6xTIoh5Y/gi2MQn
L/swrW4jcbXQ/ZNkl3nzHnraP9/XEfvVhn3HW82ipOpHJ0m/pBU0tYrTgnoW0GPoiowFRfPqJWmJ
I62OU0+eIF7jV9p90RymikV/7YPoDVWrKzSQYrUAFVkhSAhlI4Lk2TpRDVRCncNO/UVpjBgyc7/3
4eg89BgFwYXIeHG4+Hp5bpJ8QXZvRog7zLT3wOA5jfWMKGug3Me+XYDQlzV5tQduOXdR2I5K1NwW
yygorP0v2k86lapPDJshdpVRkZFI1u+j0d6KODrnjkVTP0QeV4x/ClwVkBGLC4w/088alz2UI5f2
MWmL7hw7UKJSvz4l/gSDoUSIa945cPEYL5YJ76lrPD2cCoPA3NfV4hxyOTDlhCJm5wWUD1633GbB
gS2d06701EQjfyRKm2jpU1+JYa+4ytT/FYWWA6Cvtrb/j9t8z0i8sE4F8Wc0oYYP0VGFfyGLqRVp
hg6+rvlTaeVpIuBUIK009AxWdbo81xpK2mMFcL3512IuDUCLFL6mE4hAgkJR1qUAmt3qy7Ih5nja
DJjTjl1353T5DlA1ZkuNxmul2fyctzxbcOlPQQjwt3fA7+XNrYmA5UjG2nvYc6Lb94aBN9BI031r
DdDuzcg9UbnmP2eEglK3eOk1ReDuXGMat8GifaY1Ks3a2CkEZdFQtaGEAEo+Lz5HLp6/RkVbaUom
7DLcFGxbUu1cHxgEk6kIjQb0QHwG4U0O3GzRl2mv6cjsjBohvVP3om5f+6B8XXDTWCO6eB5DHrLT
6hTiKniOhJqU0VFHF875gM5zNzL3s6iqP+UYFmunLT1UV+mVVvOuUvE7kkR40GaTQbcstXY+9DPo
XK9JXxwyK/1vtvzPRIRf84DuiJukwzFBJo5aEqlv/AjvUY+yVmRoT72JCmqWFGo7c4nBSKV7aILY
txGOWRt1/adZsjeUb/5jZPGIwx8dFb3+1PziTZ8iE77PdMua/KnKGF4U3WcwI0do6DQ1nSB5HXM0
OmI9oYo2zfgWawVj6JInmQ22elAg3iPAqqhgTpes0G/5wK2RGDVX44j8Omoy9hTk7LMJVbAWBa1O
fx4W0oS6yl/COjhjhIWsjF486wonu7it66NpGrfWTiNyRLA8Q1+1R+XgbVg03TUfjJcqgeSbmRkF
ESLbS2+tFt/OSPX8S2iYT4VWxKfFArOWKgRgUaddFFLmLo36NlZ4GoK5f0dnwngLJzq0Y0Zvj8bR
V+m7JzPq8PSaUCHQavsf8htUW+bQw6NRzDJDxzgmJfOwrHFAovgIbaX+GrM15paLZRFM0SeIeX5e
rIcP5QIKakBbnqb4c6vRyfa06T5Z/kiWt9yqfnmfC43WMfy/B6ekBugUlphNVG+HYP4uAu+UzCWU
lACEdwwEw/eXc9A7BgQqnbbggIJbEH9FmbqZo3tr+gU0qHicVVYDeC4BdL8YGENPcQpyr8wjGgeF
fixrl1lZ3wfFdbRxZvMqSDyFzT2Nbw9ttBEJ5roJsCeCufwyxZVOJPe9Yz8XVw3oDmqxM2UJcK0n
jMnb1YReA0gRw1lDOsE/u06cXbxACCiLMN/mQMEAdLNvs0CHp+Z433WLu4Jm4mQSzDPoT5CV674J
k61ee5NoXLgnq0c+iGVFfA1xMzK5n6xhZtui86ci59HQ9A/8EDOkrjTw8OO3WUav8NWPsRWjz8vg
vYl1anQdz/bOCg7IywRol5fHpuowI/GsSxdNJa10inrEFpDP6c3/WhcdkBSy9wP8FzxpcqANWkxb
dskXeul4vekI563bpkPUPjAyQPhLepxrx5Y2wgKBxuiZhaO1BFsjeLCMud8XqfbkTWi+AU/MjYrN
POm4d+rco9wmWvWAygrk9Ng5CZy0sHF/nKqQyx62vOuRqRf6SG/SWjyu0qGwLJjHgfpoPWyMzGTA
AV3RXgtSJE/i3p5vBVN2qKmW+tKgIa+7PqM0rCrN2EbeML61S9CTceko0CXj3WysZOfZBDxKCmS6
RyQCdnPnliUBoyejxCpLP8/wLJj0QqcZ/Em4d1V80LQpY5jkWfNqTqzsWnQV9hN26IaIscDFBjlv
cbViPTfdF1x/kHQd0FQzkN2xl6aHlAEgATC/z4JrKQCGrsU9ObGSo1Om0951nACQagJQBhU+vAFW
gR8xmrbnrqBj16TpOUCyG00CuB/r2jb+y1oTUeYucHYtWrw09fqFpp+mH+0+mRjPmfFd6ZU6JLpu
7Yy4WlC9SZ11XuK/mtAaPSy1pOqpFpzN3hzDldOVnIWgIJOio9WevTGta5AQY3yKwwxz9Kao9gwi
Ga7lZom2q1uF99gzUu613ITYgB/Dsc2sBjhIo38VXu0+104XfQy2u3wFlu6ulxw5q9J0qAqzIdmb
8wC2qC5d/Stxs+izRpJm70J9xGFAK80vhLaRGEpnhKLdHHrQhFkNKkyWjlMR2F6rMxWyijYeTOEC
2mrbwK4mV4qC7KlwZmQxxkHIeU5ej3gGzhYQ0LKoohDXU58Je1SY/yoT0bEiLZon2xl5alOIW07D
lr7AdGqeB2VD9rCDdLoN4EFBKCXu29Rr3cdMt/hamQkd/16zPtXA1dpYENP9CcyIESE5PrqgtMiE
hm1gdsXNn/vlb6UiJLDCLnTJSp3ogHUfmWU/91wBNiNBFgyYHtof8d4y0BVyp/K7mQxGHLOF2lEO
ItieLfTX2yF9Njo4/RoKOKskBjc+jMsjjjPdPxyvMsS2HS3qV2rU4JgpF761E/ujuZkS08N5NJvJ
+ByDzY7fFZK3Y6Xvy8LoN8yKwbq4A3W/C/4Z/fJmBoPd9MStrNGwSQtDiOZq6LPrPJk/JoaVK0wB
k+ehdqGHTKX1g3noxNytpyU9Ffna9E1vY47JfzYaNqIThpRLJloo4CXIqnUsEvxcefSThp78oAbZ
yAA3HPCIxv8mj3e9h+Uki1Y/eFlqrie70lASDebHsfsztu67of7xUOAKPvcj0JluFB1JB4Yc1/Kp
6X7mHHHEMX72+ja6mtRd+NlSUGIYTg92mjAvF0wRnED8CvHmAsx/SVPnhpjWemoL9WBqDLLJ8Woj
ezfcHtHTKaC79sH7Qg9/7ww6aIH9VHKxbwxbPyhmJmhkp8hesQW/C+elgV+/n2N3TaU+DQR5Pifb
5cHnyk/N+aDl2tYGOmYgncKr0iVAvfU1aku0+uajzWy6deqDrrBXG7xzPf9YwCg6uhUBQokDh50W
5YfXLm9RP298G58HRGyL8m0gb2R6MYhcChY1DavnOFj2dniYIBAQoX1Ae/dhSOCfVRjsLJlgyx9w
ffjV6UJqtaI4TN9MJLj9EHiQjRyxt9Js2rAVQyMPEuCfBFYlIqlTgjENRXePHm9mWYhY0jt2m82M
1iM5fLQtUpF2r7zXNLsa0fzGQ/LQGgJE6W91c9iYtn6cPNyM2Wq4du3kkxlW8hJjmWBHryICw2fw
NXzF7My7VegBOhqWKBVSA5b6Z5aMp2rvUwg+FKVvpTFvMEE/L25CsR2ueAkQCMwfhs0QuR+u2z5j
UYSeqHUGGrcSrUojV4DXE7Ssxm8+3US7kD9aE58lh8iFCwqKWQ9LHG86N93ICsr//8Kv4SKgftry
vxbNIj3+ktcMUZIo4VE5SEC3TLG14b3rl20f0uBETqUHSkaxy3VrbYrI+ijRsExZuUG9ThYkSQsV
iGDeahBQ7ARdC1L0kY8UowRkFBCHFh3qQHDTsmaNx/Dajph1FNDl9Lc8j05BjKKxY2N3DFJzPiLy
ykQWMUcKFetuc0Hm44wtDflo3eznMbmblXMoHP9e6MPdAyta5sHHHNEORcIbL2e/RRi4axCgjl5S
E1EPO6jpS9oc33ZsjlGM/lYz/TWr5ZUkIN8mbRqsUJzZeUa4DVCfyNMjejTYCCC81g8A7SBQ9FcN
TY9h8M+wTi7Il9D9pVOK6p3dv5XYwVeKE42YIXf/G1zdPbKaX3bcP6plxqBhaHAGQTOiD8N1weOR
n06y60hMJEqfMObd2JjrZGDDpzjadGPzrfsp6lYTWOgFyr8JmkWxcq9kMauYTHhw/b/KvWM1/OT1
+S11+ruJ/Q5Lbfb2xnCye1MV3xS8q85YbqTaaEUb6JyhLyyPxKx2QSIDkOarSmrQHDOgR3QHId4V
6bG062eMP3eOC+FH98E1lbvJZ1zkHqbW+iuPKOUwmbQlQ1Dpo+7tewts6EINpG50FLj/uw/Ajity
jouNg4uZfbQ18o9ZjTOHyRCJDHGsMBDFDZd1EeVYUYJkp46eemJn1Fi/sDsXOmWDtEwT65XvV6Ea
Z6APHjVfhYPaAXkY1cqDUyNloinGfghX8pnbwdo77JyA5ZD/F4fXGnOjEbkCjHNhq6AcwzENevQz
m4zHoUACgHJWX7pV/4Ebp6z5Ebn9Dy2b0emB8RceIqP74IrgpGXYJExMmtUWudwT6yURwK0Q/4Zy
8HueqvKcxc800LfKsDaRynZ8eBc4M3+wN+kQHqlGu0d7MC7yRfjrWbUb/vBaD1PAhZ2KKmMNtljh
Ia69OElLW72L0MgYQXG11iuiyGjLtldki5BcQSMLocmN1yPYEtj5uxX+kS9tWZQBXp+IYQ42EdOI
YSRvopEU3vhzVJq8Zxc6aKnS+fVSmt38hQ3k470M9Y/SaiDvmwyfjAL50hMA7vrqQgH4KaL2b4or
iJf/s5dpx85s0y6Hb/aaIcrKr8xe8ZbrdyGYAvx4DtLlOGbaPvXqT/4V3tKBfxVyVY6Qq6UADZnD
jbN2oZGMKDmZqV6c+RGh2to4+ZUtam3OU245646rUY5J0k1HF2qYztZHgZvfKR2c77JglTnzf3HM
a9J2XYxkPg9Tt+lmRCwwKQKSzR8DlfaqGpjSpuV0RlTVz6aVhzyTuAXLa6n0j0OZygZaNqpQB5O7
F5o2s9jw8j8sncdy3EoWRL8IESjYwpbtu9mOXtwgSImCtwX/9XNKbzajeRJNAyiUuTfzpFd/x3h5
Hf/MWGnNAi2juvngaNdhNd5wBV2SoScHqdmOUfDqOjVEYPIdu9aaEIi1OjzBDPXUzbn0aE3jazxn
x5Y2BLXvd/QxQcgXZgbR29oOrN/qGZ1Dm/4aih8dyQZEdiX523aGxKRex4x5sxhfzfYj4X5zQ3Sk
2SRM0C8wjYBQarYsY9drXpIGcyOaBPbrqWtuWptIB76Yp94yQsyC42D/I/GNdKwRvIjZjNsuNPdA
tZ2WANiBpTj/y4SoH8pg1vpZp5a1kvlfFhb9MXNKfxicNwQrsQ6ITRYx16dHPbeEPdJ7SmULy4YV
1Lhgf+z8O4DoFrI4uKla6c+jZsqdEFr5TH2UbgfkI2X3q/d87Vq1lL+OuUinKQjFeKwEICEKsUZx
99QPQDYWSMAuDqGAjrz40/gZwJNjfqF3euMGTnygUWaHDCJuaKu1fuK96IiExT7AFXPDAOA8BP5H
PHALSdRBltGMNAUVYmKmT0ap24JzcX+86HVsPKI2UEvR2BB/+V8TtZKOJ4kyA2DmUX9lYC0wx8DZ
sl2YCrEBu42f1FrefaDbNFP04/r3hHlc+p3lVk3irpd5K//mA/jBj5OSGtT8HjOdgJ5t+Ao2v/wQ
/arpx0uOEkf8f8EfLk9Fmbyrd9aXgQW88F5lZO6leLIs2szlVnLFLRAg1+7Oi0c8AveL7R4GBojc
H/qKw/qG/f6YU3Tx4aJlgHktPdQSZYCgQoMwL3tk5g+WianNEbSlifvCFk1Q51ZP9n06rPQ41B+N
+zTEJBhk0ZaPkJBHxV3iAgqIJjloUn3F+tYOjGoPsOgS0/EGzZm4bBJCsRfJz78xxe1gjafjTFWY
ocvHtJeFLhOi/Z4MwKhbs8MThKLzanFnuAVLiOoz2PFH6b12rrFm1POLA73Tx/Kkv8ULKHAPqHiC
Rm0EoyhmJ4s0go/IQ/nvQeVU+lm9JnivOME2fUrbONZiWACIfngp7HdE7TF5oxU+U7uTR156l4zi
0IwOS4OQVCK7ZNU3Xwpm2D5/qYTLOwmfwtLp6/jEHSvexUI+OtmwQfH2xuSkL9k2mDm7e8HuXGXJ
i4v4FnfpCWE+bOfkZsLgH20b9SldW/YOenoKrYKYOaqzjXdOFjAbzCjcQJY1QZ8xcKp/k0E9mpjj
eOpMenoaGLuFwrQCw6TLrsSRLNktaoiOnCv87ayoPR79dDmnTLdmGhrbma0A9sOeJiYOJmIRSVqJ
143dnpTRnu0B6hphahp4oRjeXUILKw1vGs/OXWWomZmLyfaZk9NVPwnOQy6vAhI1uMecK2SnRzgv
dOwjCs38x5DKvp6RZWffh3pkqdrWTYFvMkSRYPJN2xHB8TKnt9jTY+KbntUJHMaKqt2OVz9gZh+4
sYEIq1VQgK6xHXDF4yfTyeAt+yD0bD1TqjB6b+eZ++UShFvP17pPgrVZGqtB+Mcyxq0HXO4tHAib
rMe4euvqJrn081R9LZDHiAn3FT01iBEU08P3keIRluldtMSnwE6eQmf4oyeEAXMIZ7ZXSvHIx+Yt
nqtfQeRTbmwtCvdFRzLV2JHzGx+9LGYacWilxMMjcfasHBPAOeXUZytTP05gtxtpViRZ0ryi7mZR
3nHlRlYdmgQfnFwx8NANYwYy06CfdNhGdFF2EsjFcy8F16l8Ogo+2RUINx8sORzoW7+Bz/yi3MMh
CQkb1cmU0oQOVi3efRTNxpwAF4aWsXLILv/DHo7muM9hSVLwzEEEGeUjpdh3veFDVfFuG/ahpHms
v39KscpX2PqAtFPE2rcU4A+TzU5eRP23JYKj8OyzGVu3KuhIrIfrBaBVsDfK2vhKIly4ytOARGQT
x71pi4dJFRLUh30gcJ0AYCZYJJySBph7tcI/fYABzfOf5llX5WhooXsD+LsudWkAG5stoSQJaFOF
R8YsQBBiP2T5IqpknVfxnZ9g8quToOchpWt9nwSRugPgq248jdJ868lo4Lkglsq3kl0gdgbAHrDH
rQk3X7Qe2hkna6KNGJy+E0pbT00Bnis3jFe4Or+bQqA7UOWJWg720iKhpz/tqWHt8p4UiLxuXnov
fveaFApBcKJt/5mXDeCg/hDXQw/av3gNcv4PdYZfpU8BSQztOfTBZil1I8PrtbGXW4oZpR7Etewh
M4Ca9znCA7HBxk3wh+yvFHtuHuWsoHLihQGVFevGsq/+lK/b3iG2xrXBcC4e5zQi2g8zKv4HPcET
I0Qik0PwEYAOP6OA16EjqlD1JpW7rtEX5QM5SpNHm5dRDyqh/zP5Xc2MX/wa+uBudjHCGACLWmkL
lrgf3SeIlzGmxjRzwN1FdfgXk1X4CC7/1QZgMnYefZaALL7wjvHvmJndeezqjYt9Ttoz4IL+EEBI
k74bnkzLfdFdnDpkeq+ifR2miMZr56nibqX9UGG7UdegZUChfqfkGRNnWNmUWv2v0g8/pFd8zWZx
o9S31bjTpMaGhuiMyc4M36d+fuqUlsFk/SWs2ApVTUAutGd1yNcJrrHw5TfCuw8mtZho6ZCmOIoz
v7oaE77aTBgR62PMTg4IVVceRFnfPU6KQjUwbkpe0TI/9fE4nUIjecob/6+XDbsi0LCBcKLSCo3f
TMLXxe0PSe7vUkKmaIkFRys3XyN7Igfc/5yD4h38/KPfFeA+kPgb8X5UOGQHx+TcGxd8NkOSn4OW
qDUENGfcXH1xpNG18Vp5CYhoYnnKxwexOGeJO3uh1d9XoMboJHBqeQsRqdFA2rptstf/LgZ5iiri
ZQxfIKBH05QPZQqMej4Isz+p2PrGxP8jbbe9c0Y8FBYK06Dt353COXuCW1yZOIQmpB0NjGMT4jAP
uffFDlvTNfHcY8IrnNTw4WZoDEVmX5NOcWAgx+YyUfG4uK1fswuRA/5iZE+2KV4d2P8Pkz0aCNfY
ZprK+60yYkd8af0OZHHrI5+smkFQs2/7txg1FpxJtfNd5+LbYKtdlZh3FCrjCY2AT3VJ3AHKfKm5
voVk9RmSIeoSrJL79Jiq4EyR62z785usormjYk7pK7bl38JxsmlDkdL4nOzIJwo8zOR7DM/IsJZV
6HmnBv5UQt0kZdNEIAvVIl6xbGBsUY/zEp/ZEx3OFO9GxjLhAFff0XkyvMhu9TZ3wcYZlvXYNxbi
T+J9NBOwdNY43XcBd7MwgRuXMTE5Ag1e3R9SuSBXZbPdWVAbG9fi03XBM+XXV+HYBIv0wYftaRYj
D1kDGaKmui2WdaaEvq3wNTkOEW+5BctPsu04wcIiAEFpNfI0kIXdNQrzkIpeSxpA0Dn6y9SEHRGy
QZaD9Ir/ZHbJ0WJGfkC/yZTJdpo7C6B6CBAS1nuCkLMlODCKA6SwM5taokiEjYaIE11pUp90Gomq
nzOWzf2gNTQ84BJ0JbJnhYGFde27s01qLJPOcDBLgYIaudgqMGwiemu6I8QbwKuAlYg0IRq7Qzn7
OA/Det7Jagi9VbNE5mqQRZbt8pau/kukmhk5bf2rNXqQ2C7Kv96YJzYF6bAQLl4YNY0i38e9oTzp
3cM8N88YrJbpTKQ8HGRjQeXaDBwKXBQhMWZUk62ikbhNswnq1BSc9WFeFBir623t9FOxDbO0Q1Db
qv3Yl/bOh17zjoK8/hK6ZbNOnIVdUzeLDQWMTcAqiNRAAHcAuv/qCYkFR9kOimoyDnjbcCeiYejr
+TfFO/8xtsJxq5C/HmCmLQ9RF3tnK1Y/Kne/e4eGmppxxgwG9BhIcboVxSZzrBB4emJ6s4vWO9cB
QiD6B8N6hK8HM1RWDNo4I+Jwg+OpXZugLQ+hjEY0A0tifQd9IBR4Ty/Yop6RV1/aCFhNQWqSHEKM
fH4yrIuW/B3eaGLZhpY9GrpomGzMjrHMMClmWMvCQIZA17z4MeXgtnHGqlh7AD/XJurQ+zykAAKy
iMYJGcxv89zzhlWpdStplbLgxz+g9ckwHecGBmxUoL6Jy00LshoeAvsxSrDQa0dE1xNdeiMK3fXS
BCQVx2tR4AnrXCumZkNskS/JhJmTpFu7ho3KdIyca+PD+U5CCghCRlT80kT+micPzYBtpI8oZtCF
B33IojbotF202WFCUC1nEzb1MjEYe01krYG4Ng9DHf8QTU3XxZFYLUfgOO1Yij/WUNTPlRbXTNRo
T0Zk4DhBt2RjXyQ/OPc65kqfAD8v4dXoAi9Y1W5s/zhLHiDuYQ2EiE5X3gzaQ9RI5HfALVZlCfOe
NasnWSQXzhsff2F9YcavlrS41SHxRaRyyBcy0OR6bGwLdNWIw8zokkvl+CllnDJu0LhYsJl9K/hs
smZ4ZkRjc11Ste9l7jOYKp8wN39RlDbt4o8dQIFqST9+oPKJyJMukx9vF4QOutk0NIjrnQ5IYzy0
HxZ6rVvutFYPZr1bnu1ZTJtyuCzmnf4dZRzfyUAkdOQPzaP8NICdWWAkAdjYJLXnXN/ONgvsxEVl
3dLaow9SgcqhDuC9yzDi3XEnFdJjaBvaBkPCiiQQBjxk0R/kPJz9GiQghMdhXUJa26x97urD7OTp
s7vM06cFQf13kMe8rzGBem7Yd/j4DMI9rWzCWDSJ5KCGKj+kSTLtG9cpNyIZ0YQbofrKGgqUrY3k
KBs51idtklwjRUewZYmDH+N2j8scZ2hEq3R2noUXdRBQJ5jSoy66mE2aPJuG6E4VAxsKxLKc6yT3
2CxDW2qk+m3B8PGnoiZTbYirEUubp31D1FHZE1pPrUtPfXL9YLgESRwPuzz16nIV1QrW89SaNEO4
5r9GJZJwHfqS9KMJ5OQWnmjwZIhW/lQqLV7NuduH1kL5fImp0FvdJixy2PCxkVZrsxlM0BdN2gO/
MSk8cKw/qwnJFnsmDRwkrwQ3bd8Grz3eDwtVo7IoR499T7AFi/RvYxjnz77rQ9DVwgJtlxFaSIdl
UxVDjZgQC6cbCXfHtDVdSeWyL0L5tENIZuJU0VPKcRboDF772cbhuJ/tReBZq2lJJm50yoUwqSOJ
icwfDF6rXE3DYxyXaA/mQC8Lw+yEm7JBpgzQ3t/TAIfeXUuebZHRvZ9TbOpe5JucBVNkFKPP2T32
0MK3oG/cJZhOMR2n6zT2+H7aslt3wA52rk9zzumbGocABti+n9xrCflhO5QT3iNXkNvqEn9VZX37
m0wP2s1VjhK5IPknIeOKooum3Q9BuRs7i5oNJ7P1OHoOu2PvD1rZDqN662DzaBwMLMW/LaC850ZG
ryej5CBMZ6RTEnkN/tO6Pv37HcTDo9CuoQB7RlCeqrRIOCbkNpVvBfMCjd3WiPkdBFUkd9uZ0z8p
zwVudjnUH41bDHuzTYajH+j5kyzeizkmX53jV/QJPbz0S1xdDWYSamdWwnnTj+cDPYLkUneLf06E
mp/S1qL+s3C03SxUL6AK1Eq8IZ2jwViUcHR6d3wFMZ2eYLHOR3CNMXDpyaB5ioDds4flagVuTN2l
YH8V2DRPBVmldO4ccfYXMD5GZ3u7LJ3lLaiM9GxVSuws2vxri/drRTQSZt4FlWSUsNnxzAhNqSRm
POgRhkaOpUj6RanHBimkf1rkxiHLbXzeDb7TwUBaNC3Q5v6Rg4jPrqhXadmuibqH8Q1FxmFFzpq6
I8clpz/7jx+kt0q+zfl/cHJvKxKn2HpFDTg6if0C7itN+gDABw0N+mnCc1GTZJAEYxEl5LKRlheY
kdy3hBnS35uXk+qJqKkUAiyKBf26GykWINyDQKTgx6cc8fax68IldlhZF8chzoIcBQRCLsSMyY4h
tIt2r0xB2k7ofRGKTrWvhoggU6i20oIcxw4I9HM+FKSqoWpogmzYNjZV8ZaHfxobfzqrLBJUBOX8
xMa32PpyiLYEqKNv1/8QasnU4pnVB2pHd+8OLU4iXqTV6C7WB6+stzatIDkYzWReqjFR25g05/Vo
OZIESyRndlXRqfBJkUOKMSDlmdO8/Y4zlb1k1hD9ChUpbW6E3Vmmsc2UIYJT3CbNm+cibzRSC8Ib
JTvAMZaxz3D+rgJavxiEZ5LrDV3SYnhOz+bgD6fObyU2IyarvRAzPC8qgLT/+yzZ9L5jQJeWVfmM
wAqVUFmxY63zYZf03i+NA0Z6sotokiYkEtu1vHh+9zGzjX1YYMBUTouX3gG/NFX3oPT3ntby2cbX
0HrUzBIWmmpykkuQ9vEmTp1fZph9Vg2YGdGXH1IA0UOw9mIs0JeyjmJ/mkNRMR+p5z/lbvbeNf4n
HPOjcspzJ5IrKehvJefklj9Hj/Xbzbq1sMZnnirfVJECQ5JQnxQn30YkGA7ZrbS8PZd65PxOUzam
bZWo3TKYRBIE9W5yoluRsnJLp8G63r+qIOXENoMbiuPwNZuJrGghxKfR9OZU8beXyxexdN8aIy2W
eNcNNmJMH1dZf0BCc/XG8qmkDQygCZpj9rqY0aMulIQRPHTUZqgZ7uESfORqPEPlflyakME8PXh9
c9Fm8coptci93yJGIgt3iN6zqD3qpIAW9gVmXSIQoLB5bftcps0lCqtHqeTjHIYYYRXufnJcggp2
FbrjB8tnc+GSFNzFh9lC1M6PQZO17gSNDrI2wyHeJxGuOnQYq9SkKmzMz41b/2Ru9cJmAoNSMD0a
pX232pq+fnjWd2mKiptgvsCr3EOe6E4eqROzas60Ifdh3/5RksSzIauPSWjBrMZ9A0ezIL24p+A9
pS7az7o/81peES59TUxEcW2ypsRPTFoR7d74Ox2qU19L3imHBSRY9hp+n6fWU66Mg+icg2stKPJI
DXDSZyg/u2kkOLX3RkQ+/bMJhqBzsKFrsCXpr6AjYWjPYB4UakSjD65F7R8JQrmHM8UYuE343Hmx
YwpbwsJ8TRo5qKDpbqbRb9fSNsnmo6ujQ5B2e9GB6K4k9rwS2F/L+5vUnE5dL751JCa6XXhVrrcy
mhQ1jNy2TXycKmFC+4VhkbivcWWD1R7eYeuQaT2cAy0P7L1rZVvPqKZhIFIjZ8bJKNznd0kmi04p
cUt2n6hDdRPYxoQBcNRc+YRS0Xu+2XH61pXjZ6oDwqroPhXx59h1V9vzf2EVOrYtBsNKvHZZvzUs
9wjKks1i/ZIScFsTOM6qR2hkv9EXw6Sy64k/QAD4jUZ+E7XpTkb4sU3j3KHKH6PxvlT2xq7anUSN
ONn9PuzEpW1dzg4D1cUClN9qtrxfU5M/MfTeMzZK8Pt4NcnUsLzdwnEpat3zmOQ7Oc+HeAiuZkjr
OBpvoTffxgrIFF/vWAXpNKgv4LsbKEWciaskrA4CMYu4cn6klb7MAbnGY2zfcmTRrKTIBEo+REp6
nTNDatIpambj7JvSoDGP0lzfBKaXfN1U8bNAYwqa0t7ohFxhAtuLiz8m/iYfF5FXfTZDzH6//9VW
4i8yjb9O03GX5yt5Q4jVKmpKBYBlSJb2s6w5VpY6xDA1aUkZ+94iPI4k2bJl2DbNO427a5fUrD3O
xirHb7w1W5YS9cDtHJ9T3vFDU5TfCze0ysxd0vr/PtUgCoLhSTHzGPL4uRB/ZT6+f+rBfmV89gaW
O9JEB8J16NZvY2/edz4HYVGStCOs19YXWDNAdJfLd4LW8AH37WaWJm5gv2OREBc6q+j/sh9G4Ihc
WoMwbBJK/PzZ1HGUqtl53ki8IQ+Dz+WUE1h8b1dYLREe2ECqnnwJ2/El3ARYwZ2JzwUFV30YWuhb
HkIZgi4k3RgGx3pR81uYJuIu2lHiZ6T+oLHXeX2Vtr+b62l4DfPqPbHEm1WauKqwI7TIFUXNqwQM
wpuTe6YFDLJBpS5z+diVNOhCRWF2LPoPiW5P+VZp7+2qqP443uzfF4kCgQOhRSCxaO6xMtWLZVBw
2jhh6E2ILpLxpyCEa8uvLNDPoN2I7QDrtcdZp2yj8aWi+wL3OIX82TaW91h0frUZKxveRGMuG+Ij
a8KEZrH35WwdfJKYKIPQUQxadJ6JI5t9k9jNrnJqa+e1EdQe5foHainRnqzoaD+jQNhFoe+hG3Tp
95pZeiAcq9imnqdX+zFDa1jRBEKH/RZJNe66hO3+1DcFRJiJLHRleRufFvBz3AZqFQRZprtSxdZK
unA3Zw6Sm7RpdbL3b+nRJnAyFz8UsJadrgg+O4ExbNK+S5mLkz/sQ7HTxUP6IlyyDB4a3AFAwGw0
1y07tE+zpZhluE2/9n2b3bdHxzjxiYTjbDsQ6eHIwl7TMIjQrJeR9a68HDIU68TO8vWNm3lazYBr
LhODATfCmFexVrupnPTCqB79I0Z0EhAji4PMVBjtqSvgCqyyNgRcHwZx7u4TQzr7OcfT3FlSHacM
N8MYLta2l5amLRvdcXay/AVeUosKv0Xh5I+teLOhVBE4jtGOXp1PubXOXlMuz8R+FIfTg9m/E1ds
sZ4qp9Hp1r2d4Zvc17WzKud9St+T96WZz0nYUwYMoJRTpq5/o8RYyLGiW4pjoFwkpgdjH3ThP9Eb
GCuV/upHxBspfabmEHrZEdkhwn/C8zyQq+1TG7+nxnLBRsUQ+ZzltHOJX2WjuarnM0L/B10qLHxK
ybTpo2evnNYGpp+2J0kbpUgMuM2wVnxg/su30dNOm666TR2ee2Lu4egU7psgZXuiKt4V705CrOWJ
3MI05EDnkClIbHE6gk8jmrn4rebnxfk9cu0eKW8EN6zgOmxMfJojhkmD7FR+TertC2IdGj4Cn5FI
ox56aUf8IHep976D+N4Iwn7OHNdxm7PuE8NNqq/R/PESRDL//sJd3ltuT8PttZYULdE7dzk33yha
E8p0DJoPu4kpLP3W1z0vyL+o/XO7ZgFJ7l9KesO3l8Wzrg87yY3Otv55XFhrid3UOQ/6IsokvzRU
vqUVbNsoAynhbrmJ/FgEEPoK6ax63U2o4IAP+kDYOvKct8L8y00L6hpI/BOqu4cKw2SlHvlOAHWr
ZPS2XKMkbpAL1mPBhMyP6sEzzlxEYaA+HKK16PUlcct5Ni0Hn6Ya9KBIkgNf59lX7gr3kn8MtDYR
FwHk9xk5BpeNZTSi0GoSeDQ/6yfN8OLWueDADEFxtt9NDUUQ8cGY08IWRqbWKsTZN2eMNV9WsNHn
D5MMIt0Ncep2xRBiQIDS49lA2F/x2NT0M8cYGtC+6x/BrU2y75QtSJ+zV2ZXQ8GGOYVcrBQ54tVY
+Iw9rw5f5+31h2HbJpZfC0GipiSdBeCReEVJ4RAWSUazSYApQYPWiF7JDPY8Yv3ImKB3+gkWWMY8
xKwBc8QCB5VvSCNeuRD++wK2m3NPzF6DM3NbB5hr+CEkQ/13R714/tCP2ZnhDPsgFcy/3OcynlEG
umxHLqFkejaWiZEJPRHHUcIrzhDhc3OVTFa6+Lz+b/Ba/u+QyYt/4mkywhhC+u7ybPQv5WIZXXwl
7xZDIxMejwErqTeBUgEIwnfh4hj6t8VCBrFll4mQEJFZ/2ZMxSNv2/9/HFaGh9YKqCLfMV8c9bjn
VRHt3zTM7jY4XFVdu6ygnsJejtrSnG70vNL3zlHfjhYUq1uzxjS7Wg5nPStJNj8EI/I36ZS9Qqfe
DQ7Hu/mbTx4NlHr4NtXKvTe80wDkePbkhvbuv1Gnb61+P7hoLr+0PvkiM5QbfeGREAgOsQ0RIUhW
qhiajR7/i3nKDF8zkbdOaf2J2v1cts3doBa6d5gX54FAVcMI17MI0WJzOCQ9r//ulwW3jNv9paN5
KFWwy43qoGcOs8b5pBMUEewIGoJQQ9qj7g/pLzTT7ouT8hZT7IZ/3PhJgH5jgSDbP+YJ3uimufV5
zLtMl7Wv6KGXj3XXv4cRO2smtKAzyPhBSiIJcEwjtWtq49NPuvtcB2+Br05t2G2cLnhdnOZUhsbF
IDo3Xca/E2NgKQu8a1XwJBUD3LS7fcvtXvp+rcg7QapMvUoNF9VNxDX3Xz3iHtr95PK29VdYWh+u
QUd2qN6w9/xWQUBEq92t9TAXy0jBcyYgJ9sToLhpFWd9rli4HRa04jHyrNtg1xcDIwRRZmebw9pY
L7fWCW5ZY23U4EDyNq+Tqu8h59MH8h9PRHZuUCjjBaOZ/G8EkAzg2ONR3z+LgOGKmKCm7V8rh2Yl
GIEdFA5fF14xxYTVOkk87yEaloJWP108Um5ogYPaMEiia8i9o1bxJRP7GsX+dyLVJ+a1Tc38gV/u
HEXojx3QKg+qwO9Hje4pdmIqsvXRpvMm8hQ9TPFo5TmRIGpr4vjg7aTvsIS2g2aaJzUCLXaVtyNh
deem8c6MbY1yQSqn/Be/i0hvYrCIqn6kv3UdUnlUrbsh95hOGs4ou1KnvqkogwT0mXn6xRhssUpi
fgaxW8udXWBvBZyVkTBAIfstUPahkLR/uiAiexl2TGi9hAFCqibjMIJKi8UjvtWZTcexbl/CFgik
k0Mc9b28ItzV5UbOz4EyflLMSmsitpmvG120jEmGZg+ZpNOpntrdnKJXLh35Feakto5j8dvAN6S/
bCZpgz3YJjEaiszFVnH+60CPRKN1gayz7ySCvzk37yl7DUoLxrqdjUcg9cQ92e8lBJPGcF5ShW56
pKFGG9LE54Y26SAGlD7u/OETrvzvyr1hndbmDaH2rtPvZxM9RqSNYsEd1vrXhwIwOfirJk9f/QRJ
6KxeRJxC+mV0JB7N3jS9hoiD+8b4Q5gV+QtoW3v7wx7CbdWrA9gzDG/ElJqth00I10fDAgeQV0F0
tN3iZZbGe1gUm1jqjxEcZ2xbQIvinRs2u0mxIQh53fQFZZZxdbr0Ivxoh/Dt4tPldAMYn355W9Jq
j1HqbEv/srjTwYXwKHv5yPnpVstKA2k+VWwcTXi+PomgMUfvOnI3Ju2cJa73fV3uc8/+cnLjFZXB
n8Z01zTm9Fn2SJdu72X92fHeFnh3ERaB0qPbBm3DHbztlCfbesoL7Gj9yrJBd1fLofbbv2x3NzWb
xbZDnKoAZ9c6UIKxHnbs02R51p2Z1b8HHo9gHpJmX9EIBw/mfo9BebQG0pFqSs9ul/waLeTGMAup
OJprg312LlnDB4U/mjL+t2cwXaAgFCl8vwD7IpRmxxzonI3WzjXNC6gYinWheZoKjw4ShO94qE9W
wHHS18lmyAP1Z5fsC8PRWPWl5BxCBBtQw0dwn9RJBoRR4lqhGHgw1bJ2nPnuBqjJomZEGOKncBWa
+qUwqLwVDtnIhD1SNJyN/lY68b5ug4uV1UwulM4adO2QTgbsjBgK4oBaozsFV0pY+4nCZEBOCCE+
9UflARDFhbfLnA65AkTUmGLuUEQb37BvlYF4h5HjJojvlNpROwXfN13cOf1Vl/lLIihXquzq5hUh
EHZO+qq0//nO21VvVvs8WejCc596Io5m9MZ1jn72nJcdGv/mc0rphywuOkI3+IUtjCokZrKheIr6
exsIKlIwydMZqH/hHKSjDjnOyXJoVm39pFKomvx6u/8oDGudq/og5QspwDi5HhSzZzXf5hYTKJo7
z2wudZyiia13epS0pkubIz2BkJvZSajgUz+MELpYY6pHPVwMomk6Xh8DTKvECZRW3vtS8CRs7PFe
vDElPjK/fyRUG1sfiQK8bkNH72EMECX/ValxzavxWc2EfHmvflhv9W2sCLfoF04NTocXOsPS6bqE
a0abHO95teR02gkiQm8+eOY1ZaWuRXR0vHNR9ZeaYIeGkpDdUSvRnJ+AhkDekobARzTT9h113qav
TCgGYHMEivcwztelR/Vn6M5Uwx/9ejyF9QX36Cmk+Wm346NOe2M/OyOOoWwuOU+5htqYMf217swL
d5GgNXM/2RgTyAMmq2SB2UUy1INp0cRisYiC7iKZ4uoGnkaE7rqmcoV8oc2filgCjCk+6xJxr6Zq
hsuzhmAmzLGWqh6FKI40w39Zw3KTy/gUoaOZak3rEd8Fm6Rwdo90tU6sa6ss7dHL9PAyAhJyMvRy
Z52NPZv5mYjdx0hZl9jCN0sLJakNFilWId3AIATMITGtbp7TbvoAy/k+dOYHRSBUDGhDjLc5Ihl9
RlsDcc5lQjXAeY3oquyguw1dcQn160APaFPl2b2cntyMVqBqHuyaFKTUhfsgH4gZoYqNyaWIN3jZ
UYz8pD1nWixTSy/v84SVptHDeSjkqxooPGG0jFG9ooClHBRgsWror6ZknblhuImQtzpzlSCHh6aB
bFHf+Jb9CQVqiD8WtRZGWxamdNy/uhggtR0De3UuwVBuPJKyhxGMjGE+k6C7U7UOx17YeeMpDcdj
GztvFXzReXCgAz/5lgVyrtr2+ZMNBzCAmGJRqS9g4ZK++AJt95bgLAssY1sF5RblB5VwkkoTHwKG
PpXglufxhHgn4Hg+D7ZF1S3hGP3FqDuUXRs/6NcmBnEwpfMlq2FksWiG5dtkvcMg49hxWDpyxOZl
R5rUS98ZW3NCP1gI0hNRFHLdeqdhsO/qWT1bggCmf21Z/wsB0kM42TtFE9dhFigCGnXFmTV13bXf
kvQNSHGAtPDV8xHj5bsucMzwGpVsDXIr2OsrMd3wYZzfoszdNch+kAWyT4H/51V7y6bUEtp71pF/
5D6y0p/caTmmQ4HOWxwHQNTsycezFmPp+zyylxFdthkYdgGCoge614RMFWhy8DAl/jbn8rG4Uevk
J1YWRUr6FQ3CChykE7tTxmPJNTN6QScf/t3cId7VoE4qJPYuxw1MiuY6Wr6LJvgEMyFRhdGIx6Fa
OS+JL7ZpUX3UKAF6pD4Wsx36EGLLSNao4bcuyGXl15w17BNjhW6se2dEK9ZhatJHvR5b5GdYsVjr
ySZnzs20NXdmU29Bk5GUV0WFB8szMzaZEI5RZgkmy3iK7jbKDrYQ4yudQ+3wfdBPxyYp1RrPUeo8
eEDF/0fTeW23qmxb9ItojRxerRxsS3JeLzRHchGqoICvv51zzn1ae4UtSwiqZs05Rh81Gq2sDS9+
jJGD1OzSH5doOwINCkyxyPwRP1dM/XG9QEUxUZCXs/kdCH+LbSEE6sT4Txg+MRV6MT+WSzSG2HGy
IfXWYSptxFSyBAi92AwZaM3uU8N4hQb+I0fxl7siI//Dlzvg55tpLnm0aLbnEY9uBNkuPGjwWaVT
/vYKtGVYVrC79cVx/V/y9DhSmiEainZjCNCrnNOycPjiW7olKaSgoeJwm7g428aSDpllSbpQTn1A
VniPH3kTYvWDs2IghwPKlNoIsPQoaSri5IiSn0Qgmci4SmAdDqVRfbk+rIrQi/eBZOrNeX3agRRC
sB4/RoQbre2o/mpnPOouYRVQL0zayepWRvoxhhS/aZeRU+vdSBrfB6U+FTkp456RxUSGoyIqEw44
Mtjjan7zkvxc4A8CRUij0puaHd33D9h/r9rsXJYts2UzmX6KQV8NHSD3kc+ks4PIAUXN4CvY43Zc
19J8aWNEjN1QnrRREH6R3fuu+bwsp0wWPkSfbKzW3aK15GIMJ6dI3jB1HRuSgoOkulcaIIxi0mxl
5EfX3YfTyQ8m9bssL/bS6v1VyWix8RVBFRTI1BrxaeGkBRyD3I6SthbXpo1XdmtDrGQCXksOUYNy
HnBEQhmaLchF0WnOWPzxYyFfhugX75uiPdDpZqZhUVdkW98qCDMP90OYPNjC/xgWl0+NFPauhQu9
Nj1rwJIBW6S0CQRYVHqRsxnCAoYdB0w77kOkXN0M58EDsJqIBx/rxRAP8LxC7a86TkZpC5yq5/tw
PYiI1JNGZX9kmYmk3I8Yl0v/aYZyXViKZcMiaT7y+nObhjB1IiCJzqqcgmcbd7Wlwz9BgKuKerIZ
ve+mnw/GZD94qJByK3n37PJWlJEAQ+J8lynknM5s75043Xic6VwdroG5v6atpEQZhQudrfyBZSDP
VjF/hTHH7KKL0ALmLbm6gThRA6/sqHr1QoOgVUh3ZUHsI9JhDtk0vjLzzzRxRaIP4UMkvyY5SDrq
2xVYiVvD/EpmMNPBBEQ+tyCpM28kvX7MnjPuU0FGXaa9L8cct2lCX5M++bBuGwD0LYUxcwG5troi
vNPSvYUIRtbzGDDXS07coyDY7CvTHCDLWXMyVcsqQm/8LEygQEOjvjO7DXcpB9w5oA2vmMQFcL9o
mbejsQUNs4nGdjjNvrFeWgjM+1d6Yb7YynuIhDzqar7vu+nJZWX3ovYxbNA9DByQkCiu0g4NbgTR
Qpv1k07CZVuUHiauggh1L/vXR/0/+LN7F6CJweYKKwg+7VA89K598mBz0WEkPy+T/7wCi2NP/gMh
UD2RqaFUP7YihI0jVsleH1nBTkX5PsHgmWUV4CZw0SpxwrVjgSOY4SmFxovCo4ASIq13ahGTj8Q+
3EnRAU8I5VlQPfeYkaPafzDpq6KyPRZxdspZ7+qQyNMo1m8xCatlr05dV/3VHibcnDY7JbL1qGuG
l1TTTd68VB1Plcbt3jBTm+p6H9Np3pD3mJOnOQJh4eGasolYp6y7iNLDLI452E8/i6a8ZnypNLw5
glk4kDytmGuZ45sbgPJNeEjZYCm5iDz33QTqDzFsc5eeNTOIc20z0nPSH4MCNi+Le3vErc9h1CzZ
35ATHRllkivc9JSqrgRcbEnyFHzloDkZn/yxvMaYFd1CInuw4Ti7M1p0AhWXqzuI8ke5yW/q+K8Z
JRMVQ8suZVSs+o2RBpxgGMoJ9WgN6hl7MlC5HkPc9GwX5WNW+/eJj1OSwrcVHjFO7vPCQB3z4HX5
BB6tbAuMmNPiTIe4t2Bg0XLRInd3JHacfMhfHPTXeAyo9+JT5nWfSwmT+OWxAZ5ZoR5wKh8dXLFf
ikt+NE7nHd6OTdXHm7SxV8vheHku4qW7gy4wrf09cR8bF6CylfWrEXMg76c8kWd2GtLw3kVkveh+
Me8ZoM2HoQJEgvxCjoQYm2SnFkygQpVaq8JmDZ14zH0BN5aFIO05L3FmmHE04Ja6GakN2515sUzf
lxLZMVxs0z5b3YQSvUS6gOkJ+vHyPmwNAE55aPXI0GzIDYwYvi01vswfHOO1Tojbwz+4r0BaLY6K
UFT3LfSkk679m9mWgsNxC7xyfKR6CbWmd4SK3XZ+cmoLLEbPwKHO1I1eUm9i7Wyhu69s0NNe5e4F
7RybQ+xctPon4hSuoWVNmv0lbLN9n1L8N2pjdj9p30L/6pkrR/s4iw6Wq7fAKcoQ+Zx2MBr7HDca
aXL+dFet1RynECS5elsqXIp32FxLVZXCzyuulk4+/NjZOvy5gH/pxGo1c0DTJmdWxiS+AW9K5Akr
Gb6P5TyYlOHGzYeDsM2N0O1HZGM046Sioumx7mF78OqdJyjb0UjPA+ocZ2VFzY+bQbVbzlFdSF22
9CEyitUSlwG3e/IzhtlVRf+WGtOmPGsxGNB3B0fxhtGIf8En4Ww1ckJlEnsL8M8kHbreuj2TZf/H
3xEVYHOzDW0DNNkBgmKycpQ+xKYYHAsPMMgpai9bZZum9tYVP2h5RRaZ48SKPtASyE0mfRanlopV
Z2iqB2lG3FfDIyKcapVJ1CULOSO2Y4bZowhwe7ivEUlnd8bCUA1nYKE15V1o4PxtiNdCrtc47lbM
1l4Z8jwlel0kmOQ5nXFWyfbz2DA1XozGYXoYVXZPn/MZDxG8Q/mfU/lyZMME/jBxXEoa9vIm5/+e
nQfPHM7EiqxhQTzQ7v/n5/gCOCt21tsM9yIIQK1axXa5r6vxZnNrd3WI/sY8yGmkv+NdrSK+9FBG
6GuZVrP2U2uX22NxBw/pQWKfCIbhwRtAI6SoYFP6RBpl93JHMZO/MwFdArGgMDZZyClOeuKmLDAE
VcQcgDlCRQHTiy8vd85N6L16Y7bDaHYo7eBKX5SiOPNvuSruQe+9AAfaeG31qgATVqk8SABiyzoy
xOUeDt5PVcurWYgnniU29ZgYMG1sc7P9hu/15ds8F3ws+C4rNto1f7dCbLERCMwB3CJ0/NWZs5HS
O+ZoHTj3BgoTjeIDEagiKS568nsIhT7ySNDcVwiEEpeGNN7wZVUZEOhue+8/OaX9bQ55sjrurNx0
HrGO0ozjAVw6MrPd7BQrQ+Ib5zp1H+mrUAnIvVvpD6WGD531ZzbV96VDY3AFpSs3JcWt60dHJ9An
9Ad/acmdbxnFSXgwQUDSbmeZ+wR9FqtuxjbPZ+9D/KlV4P1mY4POsau+U5sZuJeSeB7PPWBS1842
zIdxx7XXODQ40IMRbbPsp+/poEUmSxSBL2icyBZgVaypWEq+yZnF1yzJjITCRxjrRgpuHaBZXwF1
EeZi/J8E2vfuurPqXyxqPJPAdweZnUOnOiNPyikHGcFx2uFcFo9gPwL5m7uUM+6irwQ5h40p6Yd1
7/k0n0DUirfEbPDmMvqgbTzwLQWSDJsgjFZCLqaawUc9RE2RBsPW4sQbstF5ebaLq+jQ8aksVgVf
dKfAAvTjhoCZYwBZ3D1aQk0UTndfZvl36mPMDwb7BxPJLmFptHv6jzr5Qjew14VzT1G+4itgyEKU
BEu30TbvUvaIHbFxUHmX40CDO976rtrSkD8sly1CZXwnYmtrWu7vICIKAs8leglvpDtcGK49Lm2u
ZdsrOHwKVt5Mxpu4RB3gM5jKcPSYvPvlOpgaM53yyLlxEbI2/sJYKbdRO92itD6VjYepm15ponZe
EV2sxUMaZtBjnf6cOhLQ8ORTNop7bfbw9Ixd6gyoatxVZdXxGiEqh898XjWCaZIeCGeA8gugMTa9
N8PtPpcufZEFnHWtlV2N92Faluwi+XfXZljyIBCxUNZx9+VX1TPx8MHdrEDP23ozWeF7QUPQiZG8
Beh0GTHA1+K9D8awUm3+veyyRu99cN+vkVnczQJfJM/pMj5wBnfX9wGClAHQkEIGF7Xmylk2mHE+
mYPxnhMNFqTFmfoRqCe4Xyv1aT5DDdQt4C4CDndLDodoEFFSPZq07UqONaMVH90RRQDbq7WcA+iu
47UJ8A/Ad/uCoE13maalVPY+mHxaBAOwOmVrDOcU3JnwAGEzKmjDYuP07V+AQIZd8oarZ7O8PTee
kEsZaLsAQ6/aWhz6KfsxanRbbJOyLT4Hh26YNXJV7M58N6T/kITzqewaen/ISIvwoeXppwvBwNex
3V2DBWLpcHh0N0oCDO6ktj5MTvw5jSCEPCcy3hj5iuuYIlrBebFOR3C6TQpQTAKntsnO3dYhbiwr
bwkMGrcy10+Yxj6WZqLT2MayByjXPJqGeUlEsK27ljID3Y5cunW6WOsy2kWOvll463M1fYYq/47q
4XOZt0HUuPqTPobB8ARW7ZDj5a6jcofzawTw0ezRXi/SdEAYEUaLcFPPUNFSttOoPzl5cZK63OL0
yWAe4rsND53ZvSEe2xNwh1HTJvnH6YyrEOqSd95tWXwithWeiNPgRJtShZDKTWKOSs6JhTv+cSJ9
DiobahyDRFbM5Zn0WVyCxHx0dYPtX4DWKG0/WxvzdGzV5+wA1htvmlBcLi71tW+/6JDVKf/ME8AO
qWYeabQRpkvkGqyAlr/UGhpcsQkNFVLx1FytYIky0SlyC2dEs4g3Bh/YqTXs63IFbKUOWo5Py13Q
LuK7BmsL5b73UkS3IEgOOctJXv/JwX8m4XIDGo4heBRvZsoFP84PsqsublS+taYI1iqMbtM8HJVq
HicSIDlSabqp0/2YdYdxsC1OIdHaialdyUGa7siAfuhk/W5Z36Gc71Ndfsz0NARYqYKJuB2CPLfe
mxkbhJ8cRc3JKA4+cBWDkhaUYL7jov6wSGXtYWMuE2hqlRi7sF+OewwkzIbFPfD/l6EY9lOPbo9x
QNxOV92E57gZrqgEZoIL5KwP/RB5a/Bid11P+RRUaI2s+iGfivs0AQLbfdlsFm13ixMfOd1g3tdE
bMRhtilb6+T38dPUebvRjzkwyc0Qeztt6gsniQMXE5NIf3Hs8a3tit3QtOvELvcN5nvP0x+hN29w
pV5sc/xzJvPqYqJuZuoX10n+iIITyCFIYnSjh1EzbeticjajdZIHJ96NJjQbtcPEzY40IszonSOa
kcrdDdh/ElbCSIyfptUK9Oz1R8tYUZn6TZrGbzGyuA1lelbIdxrMC3cT/Szk9A/CZrWhK/Zi5tU5
V/LRA4uAMQROHMiK0LGOJhdNNAjGhuyhDNr7eK63XRneptR5RmyHjGL6merymiQQEuP20OURVZ37
i8cezoLL0ckV1oZYR8pbz7mPVH1EV3pNvOkld/CeUS9GPVQrp3mdXNhyHPbRIrkyH4kXyNLNIrjq
0B4R3UTzly/BQZBTGMZR2MPZqyK6ATK5TX2xZHXI6lEWvn0se3ISJAq1jsLSq7tniZa6ikkdD4L/
RH/ctzHhg6hAerd4DXMDQtk8rQMjrVZ1OJ6CiRy4uUK/u7wAK+up9quFNNCeaelO/F/tvpkQBoce
wrljZup922UkN5TxJjd6qJ/IBuT4GMYKUoxCHgeGs7XhMmJb1ljtx2xdd87iUY9ePHv8LJL+eZ76
h6DLXvteXionvACLju4adzoL3T2Mi5sjhTueljudtjAS6ReLAlqjTv/htbXpr8SsLtlbmI23RoW/
TdOvU7m0jwtc1Xbi0hXlW13XBfL7kbSBRglGejk7TJmH/8Q4bdMShSwQa1llJ7ec6ULiZ2vmxzwm
umuJfA+Dfy4cKcdttlRru3oGMW6bxhKVIPbEdOxGRrYrs5ofuLmIG0G8hTho5HbLOS6JpWHsu+gL
k70xipNlzEerpINg9HI7JLmzKaeoJpy233H42Aajt+Hm0Xe16ZyltpMzq9t7YAms7SNnNUM/JkCN
jaQ7YX5eW6157NCW5cZyII8LypEqebBmnqjlwmGJXy1PF26BBSj2KkPnXKX4OXlx7aKuHuRT50fP
oZAXR7rHJAteOIslF7fKZ8CEzdaL/ScLRyEu9dPQJ99Tp75n7fkILcInYWGxs50vdyS3wjd+mI2e
cgCzXJ7sfk7jU6U98KRAWJYlVaFweGhjaLGZhTfcI5UNo3n7oeb56ExFv56VJOwslA+QYba2aR3A
NzS7Wfh7i42pn1GND8CTSoA7Dct875xDdDNznWXbtpveyjF/0W5B5uY0H93YWMWgw58run6rWdHt
B/hpwWJ2d4kjIwYfwI6gCv+MVMjsddRViABTZ/43ieA3LyEpp67504G88JrgMTLcR8XKFhVQF+P8
A2X3ra7QpDQIzkARYEUYyO1lFoa2JX6Vs7yP7OyYlw5Rm7q5VC0hyq2hXvOsP3Zok5YHtfe8U1Z4
f6qBQZ94KSjLvMdM4B3lhNAfwzvuYAjkFTeZOyynduK4ooyCaxFdJf0iZnThTIWdsfeR9YjOO01+
tLMlwpTO7FdW7ewFEB9Ls+oAMNjnaqbcxpq9wvN27Gk/iaR8DQR5hq7FeAjRmfLVWQ3Bkt3VPzd5
/Vo6NbTe6Sl3hmselWcILgqVZRFhwrPMwwTsGesubmoDrV9ZvpeBv+2lfI5zBCx+/5Soqdovgo/R
Ls+S2/Ku9/1fnczfsaoudWjtPUs9axYCP4ZzKc0NxtHXsNcnPzKeZRWQj6bP0vMIm3E+w7xAK4Hp
uAMgkAQ76StiFPwXE5fnQh47ExZNRhGTGYUCPmleRzN4NawAWHL1k6RiP+DjdIdxw+Kykjw6E4RH
OsH+38ht06r0aBVkEQJ9WVfNMKGx9aEwujDIkXV5q7rN0COheapSRrs2KCVUMcmiQBecSzTL9Zia
f72frIXhkQRtw/OoDdArmQE1oW2+nL73oLJaF+a7cE5Kd+Vqy6WScJ9FwHEjaohuw85XuZkFVdd5
EX60KQo6L1hk0ADZ0HjENatdBkCsUCm5cf4E6j615GUyQ3cV2c4OX+FhmhZzbmxykASWQwboWaTB
G7MH8lVyHEeOem2Vv28TGrNxWqNGDS+y0za6Um87yQ52sG4YUfhPwxTRU5cDgMgeIrc44x+dNw6t
mK4fkeNY29Ey0U6Ob9NQPs92FN0NqMGlTfzIcjNYrXEw7PxK0firovI4Nvm/wALAbEZY2azHssrO
g6AzFk6PMmZyNbfXygg2YafPo+19gHc+dE17dXxOL70H2KD41LHR0/V3nlAzcDP4w5dd+39JGD0g
LiVzvshPoVWuHdzSO3rL1yYSDz2Bo2wh4tItMvrSpmmDp4LnBIZDmd1nIyZRqifq8mkbaDTMjUzQ
KzcDOLIw3KZYh2kofFd4IkLHuUk9BGvo4ltujlvXjrugQPNATF1SWP+gapyA+0qQqOIQRNW1CPWb
he7PH/KDUyCHw5gFoGY6WlG7bbwWsnqb3rJm5GNlKOZsBjWNTRnfHLWN/2hRctTq2SgQx06cUQaf
KWYeccYOpHwAiXBOo/LqVfUx78tDlonj8nmWS1+j50HW+YNL7MEqkqe4Uy9EstNwIxeRd4cabp/q
8AdtjYUcoL7HH/AXUGplhngkAPhreQG6NkerqY5jL3/wABJnQLMLqBbVtFOKaxHZu6kSj4tclRH7
CzrY55ZMC4bCZM3ysVvVcqwnNI/ZfNWEEF3Ecv1tmjkScsJkKi43P2e5nm0TkF8zMjXr/TKCNsRW
NE57FylmW5TngYgJoBOXIq+OGM9OmeU/zxyT7Mo/hFFz8criPRlpvVlOaK1REoAyGHsX4m23SKaO
xsxwjBY8z0A8xzsCO/YVVhj0vyNNuCzAUQCTT9BDq+S/GT4QzdUvnodNj+2ZHFzKnrHYpfl8bjzn
tPw32+bv5PfErjabopQrzGE/KNYeI0ShQ9Q9FLnzl5SEuDhmkL20YpA7lrUb9LpprRLrrYE4+GGF
jUfomzesk2J4n6NscXQ8km2CGzaIJQnUiBqBtoWxcayQLRR8vYWW95pyClu8+1MS47M0P7Ks2QcF
Ecx4bh2j2o0N1XLc7YqUNzCZ98XAeVnC0jKLk51B6LaHe1dUF9spsc7XO154G6kZS3i6C4f2YpjW
3lxga/gb1yrAyQq4HwjqiDo9K06DYAzvJfY7Rc0fgQ/QISC9tv4jeAdSCkYsBmhT6VZMX46kiGc1
+rQFfTJyWRykAMWjYYUfKB7/3IZNN2GCUxnjyuZOReZ6HnW4q9L032wYe4u2Ypwnx7Ao78e8PiXY
MJkZbZefmiNbtzxv00tE7qE45Mn0EI7Bfa7HLwXXADZsvlleoAqKS2Npph3lt83t77QZJNGKkGFh
X5nKLsZQprdmhS9IvIw9z1osOtQMSJPuBtJj7rCi33ldtB377DrJ8FSyH2Ruv5B9aaaF/V+hPfkh
rP5i9PZB0UnFCg0qzkYQCaODoUcZfluFwKM5HY2y5dZLQb65fn4r9Bxtly+vwo7Sk4M2FAVbfmo/
OTQWqhR2dTsegaBkO+2L3yYHqgIctrfKq5pmc++P+dfIY0bjeMXzv50Ld9tnfXZv+NIjoKz5pIQl
lEwBNOgChk92DUAw/zcmoHiCXB3QjhxMzMvsNnV+m1Bx8A1Wa1z86zzwAFGxFSDKu0WZ9zknnPet
wPqpu3mfoNFjxkJzcG7cCg8sEC7BYCHEAQhcAtQEIkUtIIopegB3ApGemUR7u4SI0CfGMWHMjqBe
n2unfuYEaO3KOid/efn8y+s0+NJXDA0vNAL5GYl8jtLgPDIQJ8o56ja6hbojGzLNu/nBx4xM6Pkv
NK94Z6TMhOgR51sXmuqqrEiXsc36uxwdOM5dd99lZPEV3krNtHELQCv09ZCvdVkQI/cZWuIjYJHF
BmbheZkWVxH+Lmp5VL9QOzBPItJsqkkea0HcWEntxIbapVsEdrCqCvrQWTcwzzaHvCPbMAHC31WU
M63Kyc+e7K84IO8BIlD/1Mcuiey1z9meAlG+ZUW74N9zZpQd6u91aNojYURsrcjqZFNd0fWWGyty
3rHycpAMZudDeiY9E9sERWdO3UXSxdqFTqHxg+fRhkgntrM4HyFitNkTaSXdScyCXcyLoq2bwB4L
VI8UfUhII+OkshtM7Iy9aSYnjvv6LGYjRj5V0/vxsH/Wmq4zXJV8P2jhnFIQghRHtb2NU5exlaA+
oyNduO6t0kFVEWqr22dlB2oVW7CnCyv5VyvD3nQ1nZeoLR5CzAg3v0ppZAvPL3DyI7PS3ngJRqPf
mboDF28F5ZbTHNCIKUF4oQEyzsyWiHWaJCnpprfxiwEYBBcX+UOYr7khiPhm6PnYJTYPHQUd0l9k
ciRVAAsQYXHvt368EkuoNK0/Z50lcJnnuej3GdFI6zKNwLqbWA2i1GGySrvgKoUgJ9GyOATkOr/5
ZRrAHhzrI9i2DCpBpfezqzC0WrH71Cmm1kWVtTeS9hxIK6gkzBnHrIoZ6DuzHi6qEOGKtkKzmkwg
D2w7DLttu9nmo4ovgdN329yaqidlDdHNM6o/0C+/sc1lqETE9U1kQxo1QoMENtG2r+0KP6ICHmFn
MdNBAqyg4mIhUJVmlDCoYW9XmXuymz7Zz1Hhn+Rg52ddmREuJz9fJb2w1hWhkls16uychZgK60mk
rwo7774TAXYBv0dp3eA3cyeK3HHI+296vtM5dz37QAlLFelosHKWy3TIHfMN2AQYtmGm9wHqxrty
mrr7Sg7vXkzfAw2gODCW4pzeCJyGghwRk71l7ZgtAmFMsgfCcvJdqxMF7Ffiv23IJ1FOa8LqSEoc
c9I8eX1sP0XeXLxyasO6wZQPQIU5MBERyPotiX2lrhFRR1iI4UJ2YIX71ENYP4MZUEyaR8MwTnUi
qQPFmD8qPKZ3SU3muAms+jWPW+elrM02RyUZ5RD6WE5ZN8QROhZHkh5z7LXVpPGsHASO79JM5YpT
0J30ZjT3iKk5V7SEnY1Cyv0wTkechI9pXaPxJ/GpcAEyqnbrIogsqxy9gs1OWriQkunHvNnWeCmr
Fm92TuvYmncTobBGw2hmML2HBHoZdMzg26+CnZEg9iKZtaDgGdyOcERBIU0Msks8sc7yPdvEVbXR
+6zKj3aA6jDX9BFUgPoGpQXQwE58R6r5y/wZqSMByEU4YoFAv0X7ihkH264RkkjVmh9OGfNRPMJ9
ZxoAshnuiTTaufSMOa3d8n76CDCh+qymUdLdQqve2F55HFps/x4Xsg/irUIDFaaYQYmaDJv+T2Xp
Ne+Ks6mLFwBd7yoO3gH84VwJ4h24XmxL7tWSRBJrtyIhcdqA6DrbzXSFHfXienSzymLbRe1xNP3n
aVR7v0reUhT/gd2ua6t/bUew35pOYCDMW8qwi8ucGpvaWoY+YDkHz74KGXByH9kSBZ3EO8yn5OS1
ePCyvP3IJmodE2Vj1BubymsRWEA4+YWth5i/xNlrhRahSgXOsaRPEWrAcbYlqiOPwUXcGjfV+k9R
U7+GZXRqBX5J0xz+TS1eGp38GyxGky7z9hFXN2GdRIkK7zQnMWPFEolhBzfobtQeNbhqV3bdAeVe
9PbRW9YOtzAxXmRuvUz1QCJifu+o7uIrgGp9Q6sTPhbmQzJGJwubBPZQ8iUiBjnoQToN7Y8IGGI6
zU04fzrFfPC7mZ3NfipTewvIBP0O202V0uUqqnvStYj8RGboRc4LH/Sbgu1lXoZxqYE3LmwuPleM
OZL1LBgcbaAylbB14+NsYEPolgYOvmTSmErignlDHFkze0Ozm4ah/1LS6fUDMjJMyUHY+eL0Y+9r
ZT3HvSdZd/JnUUD4HjEjr91xXE9C5Gv6LaA1GuexYXKb1RN9PppLTOXw6Q72TWCBgdwVd8SfQM0d
6dIYEI+IGvvrpmobxhyvrcpGPMcPL+vMvJMtSODlCG4XIb0E+luSsqIdx/NCUViIHrveR5NcIVlt
UlyU6UtdsO4saYzsV6s2IP7cFrhc6pc0qy9gPYs7O7A+fJe9CLIFzvkucdYL7bxpGPcVI3ebaJuL
CquXIQWsXPrYcIoadmUceNgl/E/LFAQwtBgGTGxhC24lQG6AZHSTWWif6XDQ3HgYA4PDJSbQ2D7o
IFpxA74vjfF0ch887VINjenJRm6hMnS45TgPmL1g+hhO2uwKz0DknrCCCZNgMuD6Y8hHcVycsZX9
OcvPPp/0ydSufCs4UTqe3i20s6X1SlX1oM0RHWo138qkyFYTPr1NylKY+RiNFcTTzPZxnhrQzJRd
rjnrWbTFMn9TjbKHjmtzeCv0hx9KHGUF+j7tq3+zhCRbuDiLhyUarKBX1sn+qWUlR3HJkc/l1eJb
2CfUCnGHQY81ykZAhTz9n2VELhoyBnM46B7sdGKoFHrVpkJnMucjDEW0ByixgfrxgCaHYAjxlS23
u6vjD3oTVPbqgvLwWNG4OCQF7OPlCrvWtHKYXAizO8FeemyFIuS42Eo1bUbLOQdl/4EajcVD43iJ
Ox8M0k8KykVmhEU5+qtIe6aN1Ymv5k0aCfh0yiIbubkKwSbKapkT9B9xNv0RHJeym4aPrJYXbzL3
hB3/tQWAG4UHl8yZH4G8WPQGiOZ+nJlboRPLOb60RvSWGMnXlDbr1LSfim4iF8V4ZG7xFGh1zO2p
p/uf6XXjAhCh57h2K2cV0YKt2/LZTfWNfiXav/o1XswadfkwyeTkhf4XWL+1jdgM+V/77pfmKYf/
ElYTHSRYT3P4BGPgXjIzCIpoByT41ksCwelJrJe9YcC/ZpcdbY2g6vatolCMO+uj9/B7U78fqMsQ
5+A22wSL8CidzYek6SqSkfnXXb5v0kaul++I0vwVhfXNcKa1Zc2vBsP+sYdDNjreY7boqD1LnpNY
PCdze4uC9L0fnGdv7E8iqM4VbbZwLljasdWwXgjCTrGH7qmNL6kXnmxlrOZixvLAdtjiReKp3sQq
5sMum7eKLsvzx6KHIINNckrfGencusRb6MXRFVXSm+uQuUxjF0aZuVUDaik1XDBv/bb9vvCNr5Zt
J/EEg1UeDQET5xO0P39H7lIIVVmhduI9/vcXFQFlql/xSN7qebpNDVPTOe76lfBzJAEc/k4eSoPl
eeMV6ooIak7LAuWxE363QPNKk+BaBlATEqOOR6m3GCWye0ODSZ+WP8zy5jQY17EkWp1PRgLv2H0R
ghHgbCeMM/MeFHjD4ndJLOFHhNBa+QVExvI7R6vzcqeNyLQVajfeNSbSbYE9aui+kqpfLxgbVyQn
V0R31YS6+mZFn5lRbKLpyicXMTte+Pm/F+c6eHR1OJjQXkS5/PW/i8F0Hu0AJWNx4zVIJDDEK868
hZ0NIXq7PJuperOX2WFBi+DaUd3wqgX9f34ZoR7m4oe/cgGIySbflJZ+4vPNYAawWXT06vhnIes6
v9BQ5gbZUuM3Exrvfs+/4mtx0E7wNOd8YfzZ8sqCRnMlgBt+8bapRWnl8r7jMrrnbdbN9EGrHsLj
wxxdnIJMInuvwhrV4n65uCMg8tg88ztTRr9BjISrMQBDXAIX2gsfhO/BcB7ZqRgvXvX009b1/98X
/IEPBIj3KpxkHXf/klBxwAapEWJ2e+cH+dRh/3uXvCRfioweiTgtrNegIR42pEQHMfHfLxTbQOX/
8K+X3//3q+fCp8H/MXdezW1jW9r+K12+PugBsBGnps8Fc5BEUdHWDUqWZOSc8eu/Z9M93Rbtz56e
q6lzSm2RFAHsuPZabxjX8j+Mcy43QElixKRjORuzG9pz6pEvje5kv3D9ChKh9tCa0UfZLnxwYDUW
lC14UmoeS7O7p5ds8oK0lODh5JYvCUyZbJUhh4bKVtKNB/nndLBfyjH3taXkXKAHvv7COFWKK/7d
WuVe9roGIaRybhtTX/OqQoJetM9W20nY9CZuDuZ0Ly9rWtGOK/XesUdKhE/y9TwqtyGHm5yE8rXm
nmtzLRqWnzx9az3ykRGoAz2vgPLkUz25pNYebvkE1a+YOmSVk1mPV9Yw3PJAge+utaiXjx6iQ5+j
fs+r2WRt5cPxBXL3D8np8tcUiuWDoeG1lpdl2ZAXqWqdo+4qTvRV1xwLFF9d7BGgAsl5K5uNNzsR
LiwMYelUBr4dGUg20/EZ9EcAYMlLyarMCErL/pHe5xqMtQaYu6FccjdF+1qjBuIgW3IpwgvdlbKV
uBH3+P3Q0/RoyNdgmTavWTlM88KOr7KBOjE3MOUHxI4X8eQhcm+uTzfid9c+VJE8fKqjcKexgob9
rV8iHE54CPXTexn7lbAfbCzoaFwGAY1LbptrI6kPRwq/HvtBJ18Z13JQhFO17KTUoX0fss7IHqQ5
eQr+kvHM85ME3cn9C1wcg0XuoPyZ68QbwYCwTYIFlh15ebm+8Ic8AD9prZ5pInq2/GaVmfE2cV+7
4VJp7/lO2Q18i5Z+7ZuWkhpCHLR+9ZRbz83objpwuvZDQGlFDhvZnwHn5Ui78QFnQ2DCwDtEkZHX
5SMpVbeVBdI/70Dx5iKLQWPjCYgNlDnOcw+tkewWdPjgo5OoPVggUuQ38j4gp4U7hnv5cbkioaY0
EDqz3TFG0ayVoxfcS5yBhb/hrptebFuVmT+R7YU81/biYIMHEuWEfReCW6vMoMCeEzk6MOfiK85V
fZSfFuz2gRTGjM2asywSHwxBAa7Ycu7wzJ5hMR5yr5DOAdWDgpDiMhQymAF0SZtgWZ8zcqp9qFP+
19IF5nmLOtrAPUR1NiJf/rlRr6LcwASabDzTnw6S/9GzTeyla2uoZowZblXOjTY99ZZLZage6tOk
/zpp5K5Dz7O68Sl/7HGnc1Zy2ZMLR4qjukM4wlyNQwqryKPQnXIuo95UFqhJk+dJWsy90FgMShly
D+u4v5AtSefIYe+IAzNEBkIeB3f+yQDlO8x6x8gNEnduqHs1oh483o4cw7kJ5oIcUiwaGAPIWcM0
4Xd2tYTArMMRsxCgyMSBh3X5yekN7qZ8dGWiCF1ehQYqmYxqo74eJECrvOJ+eKEfxWOCjKTKWQgl
7bUjvRbreG5mz6b5FhcQLhAEYO3js3L/HkBysD1jcboYLUM+tm4cbfu+7j9XKHRyQbUEsq++cHcM
FHuCZ5it2JtqSle8ltGdNgdXlrguoXICcJSp1wE2lNcxv65FIUqHoKDr5irUbhy7feE9rJxnngB4
HtYYM6/UfiJ4Qr8ZGImvbTiSbhoINYKXDLVBwvdWPib3MZHDooVhwPBXKRuRkn/OS8AvMWAJEmMY
VoOMvxy0LahHMuoVfBOC2LRaJrq/c5V12mgbt737+h2hVqK0rl6j+3fhSsVT4i05xl1GjNwh9OZB
TkYtD+KlfERDwZKsvZVfXbTRs1tadyWXZEEL+mVlUJvrM/2KsSZvR0EviOWAh2X30Dxwjjg61Qnn
euxFy458DJkdgaZhXzYPoSRtRwgNKjomEdaWloqyRrYb3TM4LCTBm6nnlIoMDF2cewQQFlmPLzRL
XO/FVxH6iFNXXxWdTT4YD9+gGven7mTG4I3J6sMDMMDanlAEFhDVlrFf0oWG+MzAJKAB67USeoKG
zWOboOLqHsboEtzgUoaRZg1DMc02rdtgM7RycCRKapwGiLTi9ohu/J7vkWsC3z1QuWtrAiEGH79y
DSaXZteI3VIfo1uTEgJF/cZ7I0ME6jW3ZhDlcFO1uincnad8qp1HIgtWHzfXYd3c44JyWpcbEhAs
cTKAkwM49p4w35qxNfGw0hEljT/LFU175S7dkhrZ1k+YonDkiNetCTVltgmmG3BvOUYbS27UMJFm
fvHZNVkb9Gd5TqyTgJr4LSs2b0MzgGQCutH6LPMQfzYrXiGbrpLavij8EOK4B7nkmRBVyBY9Tbnc
FviLKmnWCXEIem9o3pDoOxFOJqiD0Y7n0vWw39mkL0Kcm3r0c2xxDAcKgCZrRk8KBfegjvlGH3AF
eWlUttyDaeE/yCxgWHRMGNpJTp9qDGHZtUe5SWUCdDzAMZPmof0LNPoYeHJbk0seTS27teMGChV1
3rWv4PmADQyyV26HRlgVIaIzXMrhMmZQRsGZzHJAa0M9XdO6fQpgst3AVZVhn4pCp0HbBmq6DPVq
FVto5hdV89SpK25y4m3XvocAvoTOAr5ToJROyRugilwucFm4m4x2m2v5YWrBvcoDSO/vsAeTh6mv
0RyASewS6nngow1mP5icCLgwT0SESXcKOFV+8zgMACtASNBUgkjCsahbJOFaDmswyNikXMg2qEB3
EGTSBprjzMaGVAfP0RA6yWYWI0TqhpCMcxQDiu+X4gByRwwhkFSnBRBJVg21e6ctLxnFMv4Ijz17
VIm4GzEFJ4ySUs/gaLgLxCSTm1sUbeWSxWii2bgJY8B5oAPyWsT1vsGcndEiH1oGAIj6orZHAgpU
LX8zoEwhXyaA9YZ6xpjks7aS7TGshrG8Z6gx5OURRwATZohUgb60oRiB4AuRWmBPVtEi48/5O7qD
EcTsqql1Okg8nDJrrHWyJzT9kx8aSya1TBBI2gwaMpSukBMXW1qZUCWwb+TckDGZefTRjtCGGuI1
rmqnVVleQTlWzXCvQgy1ORXxuLwoJ2FI7CPvjjDp1GcMVNqZ94X/IAVJWSZxAcApw15qEDHqYVtQ
kFILKcjBFhY/1VhVTe2Drn8SjTyRyfhRtjoDRcbRnGDMr2cXvlaGCkS3p15qQAlOmwwsDXfC6syE
2nFZXMc35tCstBAKDiFfOZw6R+egApCK0CCxtp6WQ20t92hkf27GZjGKej/0iI3JTTTUkX4RgfNS
TwX0b0ey8cjildGIQyb6UGQGorLcNV2M0FPSUL6vXHREon7TuPleLY2HPoruikZ8cab+0W9gpcpe
KfCokEl0TnwXMcJFp50zcBCSZjK65HvBF+NNb7df/FpcUGWu6Tx2MkdTKbFCQkfXlAhM3xtjtmy8
gPCqvyMbDenPhgYei2LPmTGZ6axATTWuC2iu4PhLaXqCG20AYSmW/rALRY3vtE7fJIVxS1b5kHVU
/r3uE2WcbdUqzfx0goJ4mgfVfV/kHBuHFcZY1wgukzZHSxe97EdEXAlbqq1Iqn2qcBcggLZyesjR
odrqpo28vWUM5JVJE8stM+/vRgL61riVgSHnbUBY9nUrqBYpcQo9QWBl3qT3MhWTdsC4ON9UQIop
xm4sVaGGgXuAFnHgAKx506mTpPQu0WQ/ZGbRzd2+/IjO7LHA78+VJ+aKI3fq0zyafS07AHA32c1a
X1h5sKsZJb1bXyiU3KDSw8rB1NUavZktogu27ZmaRE+NgTps1m/rDOF1sCEshTpWFlHKGsSQ7ure
pkIdzmVAg97czWBbaLFY15os0sApSz3/UyWtZZEzlnSWkINABwAdWclxTF5xNcKtpviIBimsT7t4
6BXrpcphblBSOU61c+cO1lqONXn7WgZ//7Qlj/5LSPw5qiDb2X++ICIB+85aeOzMWYUUDhgdF8i+
2fqP4K/vZfyal+ACIfFFZVWj2WvtW2wbwP9eGAqsRtOJEM5BeWbI7sNJu8vd8bqRpQvXhT8hgWYd
tCC/a68x36LmUBtg6j0EPAoHgm1N+S4YO7b9AZJgslTRscE7CEurTlxM5KRnZYKrhNoFl9jaDdfU
NNp1aZm38kg6SUtlEVM0TqdSesqukGZAQiXmWJ0eTOFft5JEx7ppso42ibMuULXgNOXfYVLCGUUw
Sa1yWptDUMwLkhl9YD7abvhik9ddEs7MHadaZyTJtLj57Cl+SnJSn7WwiUKcx4XQWEsnfzGMzDiS
rqDCWGNqYgcl8u6htDylNSpI8aitTuc2dB2zbljZereSu1ff9PuUwNo1kO5Vi+46xzFv400qMo1Z
sHHsaTOJ9MnwAnpf7wGp9Q1UL4ow6yxtnUUpqHHaNQmFpPLQLhafOuDHAKM2w4RAQdQYu7HC5sUf
nn3NhV3sKkhkhyW+saI4Isr/anbNp5w53HXxHqDthliKDBArUtkeUGgBw4IdteUnV3r0jMjOrmEf
qS3zWu6KjlqTQ/DvZKFcU8i6Ft0uQ8NvNqjuhesRXsLLrH0UGUA9h9K5E32umW/7bMLpsiYVVbD2
eU29l2uBzTpdIVQiswclyMdIV+6dNv6iQaSyEOPAWu4QoMLWp9R0nGIb2PYSp4ZV4KhfQtKVqeai
c5TsPB/NCtV+isV4kyj1kxeNpPXVz4BSyMph8FMMWIR6+wbEEPCAL3KExHF9J9TmkGTGUWQQKIvh
gjr+Qa2R9tfJvACsjJV0b0EOdPRwE8Q+hxFnrdr6g86ukkiRVxNVXSjRCCpcsxdNarnuqZoJLL0D
oK9zir1XRpW9DSaMAQ1mVYmsFM51S+V0Fm13Q+1sC+JnOVxVuCoYZu57197YjM8hz077JTDYQz9F
x7am5mYhhE/wkVVwuEtGlg3uayK+aLIIMeRmI78wKvyXusOSK/AvIwmkdQsJPkN7RZFtiFZ80Y/e
fOxVqm/ao9oS0STQYgTDv2aGOWl3kYbTiqPgVo5tPdIvwsS8iRz7LuN1SlqXMgNVspJZRcCyEbxk
YflxcIp1YIYrClRrGSxypFLmo0GWj+SLq01INlfs88rNAJnCNin3FqhEuylK7ANQgnotB7GdYLFo
iWu/zy+AmuwTwPczMuPgjoR9BMQIkpvjZ+hAMvVL9SC7pY7chWKqK9MX6w5UQI923qTmjzoiXIZA
drch/V55K1wAIBuBMk3KpfCGU7UySKd1UNVb2WdycA/s7InV33e9P7eZi7kBErzL9jYrXgSSV0bh
Dr2Dh+CyZfLXrSKJX7O06rcDjllBpu9ODWPEaxlgaKXzgq7JQomCJ7m26GCn01hbQvNaaNa0jQPz
wsUPMmJUOLHYkZ3/FLB0A0OxSOSYq6ZJrsM4QPSxvdRtc59ZcMDM4LKHODYqKZrIiAEzCojGHau/
w96JvHO20oF3tfBDPRR7mAJbW1B8N4uFzRYo35ORbzuJK8GBTHVq1mNJBKt2eKgxR2PvTT6o2vt7
VB4ue7u5tfzwIq/xt+SMyx5qL4pwvJOZTBfT0c7P11ZgXIw1JrzyUcyCdI4ZkezIdlYxfc489yr0
g20y+tc4WM46V98WAbvf1DyI2MUT19vIGV+NnDlUpIcBh1AwpQZs7bqAcGWIEQCR6WUUBvwZAcQe
o6SdgLQRqwYSR/wS+enKFQMbp76Q96CGJXVSjKC0GGWpbl0hBgEi5FOFYHyUlWsNSPDQimfMEe7T
Gs/ByX9LOuXgj0DeaiN4xHFgg4LEbYMqp245KUem7pB0/scYsEtXxXfoz+9YLzaRY0CzwWgMr4Fh
yu7gYV9qtrnNKQzJ1bPwks+pCD+aqXlRFOMugpzSs0HKXJUlZbxCTqXlVFEhRKeiYITksgrZ7im2
g0F1FwByr9sJ469KXyciK3CvspdGgZyIHKNye9L99lobQGWwmLsRFV6WrBCoZpAWl5aUxS4wSap5
02aQ5yJ86TG0QHhzgSw+6tPlHk0tiB5U6vHYskuo4ugtIigDVKl6k7WQgNB9CIf1lEr4xXDRt708
0AfA4J0ENc263yVsyLWnHOQyivYAOdDKfGgq71r2Qku2rerctY8tyqkjBTPRgLEGmOfGNqmC5La+
63p3lyLuUDVoxaHyF7JKZ1jey5W/sD3wNCSiEhFc1In6EtFZeWCvdY3aMWoPqSPu8yD4GJE49A27
I2gKdpD9NsLsX6zMvlG1DvvtYZ841V6w1BrsPyHP5adiXyMEpBvAdFjbB1O/gZBuLoPE28YYDFAq
865kLjRodHj72S5g+fKN+iB3BzPDVd7QeP8Zgc17yw7W/6rHPrVbdszbsHBZnactVGvUNcb5v4Io
0WMIM9NtORbUVV8D6v8ffvuPf//Xy/Cf/lt+nTNJ8uy3rIX2EGZN/ccHTf3wG2GhfHn7+scHxPgN
4Wqqa1m2MNk3VJP3X55vwsyXn/4XQC84eFNcHAMH7HHnHdu4uAvNfmEEKfMRyYaQVFiNqFLlHX5+
bfnV7y5tqo7pgiVUdRu8u+OeXbpTijoZM6h4dVetVEyyLnQnDC9HP45WP7+U+P5aGlRJx1RVV7Mc
4Yr311Ir5G70HhtZoyuG+RgiLpIDIQ/IOYFcjtEJ2qsCFqawxi+FmF6g6mSkULPsoKuUGNMgNi4a
Uwuvwhp/+iD3i60/6giw4Gl1r9h2v1EjMrBxNykrrzUEu1f7xOkaJj2c6HmNhdKdgr7JwaEsfhdN
GmFOAc8309DyqeV5pCi1Hswk8UyIKeMvnt8+a2pT0y1TM1Td1TRDswzt/eOTjHMoFQ31MQL4kwTU
e9pgYYR4h6nFkTSk/Ythdd7cX69nGxZd7KiqdtbcrldA5cESBLBTvHfwphhMSDRhfvWLbrV+9FyW
abIu6QCDrbPRa0aFHapx6F0ZbVikc9ybSPNMgeteVAFiRxnDCx44qrngh43mox4G1k02oLRNxNIt
6IGQenfQXQfYBK3KMHCXtaJ6G+Sk3a2rJ9ZRV6TwDxRBZBIclGv7IkgPk2nqt3bVZZeeTzKmSJMv
CCVN15hk6huhgQkTfgierbK84sG3DeOxMScL+GHRU8hpS/OSHXC4/XlbnDeFYWqmrTl0sqqZhqaf
NUWZoDwbqH55nYmeQkx9o0TplZaKB6ThftHs313KAs6q6QYTyrF09Xzi6q1emuTTrAP7CrLZhTM9
Wf4U3dVJikBBS1z080czftDLTFmSmgxgx7bORu+YZBog0tS+gjYqnlBPUVGeHqOHf3oVoeuGY1ms
iaxH4mzMWoOZRkXsFkerCz76NptkIJY/v4Rc0b5d8UyNS5i6ppq0Hy139iDoa7aai7HU0ReR8Rkq
BnaqIWbWRaTAUsns6cUvsZfTzBb7b73p5z+//A/aEfQwDaiC2DaM81nZR10NWppZWdtOfBgnnwKh
1jmbn1/l9DXvnxKYmU7orRuMSM2Qi9E3W4oVhUmV9HZ1rCpznQkDOQdTu2n66lZKTwJG2IqC+rIq
MUTT0jQhaZT4R0+T/Ytxozk/aG/NoqEt1TYZPWftrYEUtnpEPK7GquMs3IyOh3WC5dbIICUpYL9k
0nqUiIZsgz57P0La1n3WqzK8iDjSY89GUouaWYEmFECCykxKQMNq9jS5kMPd0sMX4heNp//glnWb
/7FiGyzUZ6PQtKu2tPqmOPasTaZYK+T+4l0VVcuUg9TgYg3pYjuBv2eIvIY9rH5+/R+NUEMXrmpo
bJgMlLO+c1OjSjN8vhtkPubFZIb4kw1rddKhenVPsBCoAZI8yEJ18fMraz96ckPIhUVlq7bPL634
loO1cF8ca7WqL2sjhgtQav5+JFO0URyELFIdOKEu9BZuA3S/SrHHZVtlYlGqYGh+cTs/GDs0gMbW
wh0Rgsv3vxnFA4dnHdp8cVSDIN57sUGpaqQCnjNQtrGuMjp83b4s49S4TS3TW7R6rW1C20cn11Cn
XZGhu+9zo7vaGnX0jysCd0RIdg47zPiLYXO+IrP2C5QkTNewLCF0cXaznlmaZIbT9kokSXHPeT1b
1xOZeyZACRcOq9tfXPD7cfLugoYMK79pnR5n0M4Hw3D0HUdb9UqBVEWaAcfJPGhX8Pl9ykKR+uxa
0fbnHSNH4PvVRbzrF3ln31wZX7ZCWAhFH5UmP/SxcZ0PznMd1Mo/fsJ31/lu03EM1Y5g0h9TcJ6N
Tr4QjSYd/fIKn9w3Nfhc67+Ih7+LxdkehKVxNNdYsFz3fAfy4gIbQt/BTrFttpSSM/MjIJIse7O6
W341kC8mf/Hz5tS+HzqGS1DsaEIjc2tbZ+2JiseAAqzqH8KOJGzpd9FmMAadgoShAjiwi22D/Mpy
zHpoxjUw9aCVMnxOmkMIq8NlrEYxeVlAQUWCeqYzUoz7+S1+3+MmaT1ukfOJA4z5bBXPOB5N6oC7
FwkIcDwOKvDxLzpb+z5A5ho6/ydGhsWpnrWCgzkCWForOeZZQMaum7ZDnyAGErXXpNA34VRvcIRf
SFs/qj5LSTgdDWQ0JutBtXoAbN1CpiijZHj4Xzz83zd2GjPfDHdQnr4WVPEI2XjKjybBD/Ibrrli
ykeXP7/U9+HBuzbQztrZM6fG5DSdHjstX+SVcfQH/fi/uIRcoDTXYAFxz0KDTrH1SPGU5CgjAWZT
Udb/OMTiIQxVU4UDTe+7OcR5OYlMgvRjnT5OaIYgqsVEpYQY1PiidurC1H8ReJ/a5f2KxCVN4cio
0RHG+cYVD02bDmhEHvMhuEm0BGB5WKIrFx1UGJdgBxAS9MCY2D7mh5TqXK/81WYlu+bdLTA2NXl5
ixBWOOZZu2Ig7kypb2jXEQzhVgPhloCQRQgyWdsj6B4FQRAfsxhZfqrQ3Px5r34/e84uf7b91AR8
Klwn89IW6BdhZQ7mFLXnRUUk8RIX0QCqIAUiYk82GDmwAVL8TSuHeTSYyqL2vOR61BT7uhJo+vUj
PguFERYff36X3w1vbtKAz2hqTHRm+VkboR6f22pa6pd6R8JJZNN9HTnFL9Yq6v3fdYUwDfIaHFgM
R//usKIOYZNgII4LjbA/9Yku9Wuht1dV/ex7GElAOeBW4Irky7q1t4rTbHJteCzscovfz3VUdhde
Dk5R9YuV6LCRChShzLjxRY+xAPjTYmNUxWU1wW8mM9S1GquiaaFYNmycLJtmeBMu81b7OFiWSV2o
Wzn4W9RN/Ew++KbqopsgskAkGijk4YVBXTmXzkaYea7AVM/DZNortvqqJf46LUnfW9BVTXoVQvLj
FIqnfkSBonSgSCRBKsGlxSM6xDs0BhZO5DsoA9Q3ruaB6ImgOHFuhxebb9rQIaQMqMQFt+0AvNxI
srnD2QNf5qspCFZZW98iDXmJsgq6ffiwoyRYP+k9nB8DzWWekM+T5LZSyedCrU7R1I9qFT2Kvg5B
1Vk3Qc8MR61m5Wve3Wgglm2heO3X4W0KNQ5s9OOEizmoBvFQxwTQloXLyuiFyP0p5GmGMHqVjqpm
o15bPmzdmpwwyRk7T7Ywjl7QfPvYxfajkiXBcpqadQhTeEyM/aRGm7pEfbbhyA+IZNuTcoOE0CIO
HlHCGjAddIz4E2cmIFxptwynAV1AYWfgPNBJsZVwb1UYXmqWSk7V0BYG1giYYK/zAICY2+loDgmU
Fd2Cuj1fJjLg/F05NYh+pRe5GQKGVfobKXgJGmcxOHy952DP0kTGcmirZpa5gH9ChNM0F0eB7qN+
6DSlXDZpiKI2wfg6pKhBBbrBJylsWqreUXlT1i0SrqWZ9xx8smAZRrq9FahIAV8ZnTVy7RVAnYyC
ilUCIzV6S39zwmQ42AoLIuXnaMBJ10h2/ZDtvJLKKkCCCYBroGLCnACEyQFKxtEXMu6XkG+gpTtR
e5MnyG38fOafBxCWRljsmCbpP12G9GdnKkV3FRNTxf5y8oP44Jpx8WTb7nRJRmz4RXT6Po4gJCKl
yXVsEqkW4ijmWVzs5n4wNtnYINKeRcvKd6z1WLXB/TA57sc+iqdVXDb+2+n5/uNdFrc+ZXVfgPJX
lD+as1//vX7Lr57Tt/q/5F/99an3f/Pvuzzl/+cfefcXfO+f1108N8/vflnCR2wA/L1V480bTuzN
f+eZ5Sf/p2/+9nb6lruxePvjA+oqSK3ybX6YZx/+fEvmpXH//qaL5ff/+aZ8xj8+7N6q+m387g/e
nuvmjw+K/ruqQXB3SXGQ6WVXZjz0b3++pZuG68okkqrrghjhw29ZXjXBHx8M93f2UEdDjJ4DHxKp
BMo1UsZf3yJbo5sk1zhXCmG6H/770a+/7sJfe+PHKff3G4Rp2KTNyIq6hrCJUAxbBuTfRHRtGzQm
mogocmVvGrrdiIs7SLgh4wCbAyGm8Bej/0fXw+tCJtptdD8tuS9+c714qBGMHIhBguhi0l979TB1
D6P+OsAMM/tfXOwsFPj6dJrNxkemWbdV4+xqtlVRbFZlRYW1NoE7tVGKA6Yg4PwzNGbeyrqZIWJR
G6hMwudDxy7TVpZ6g+jmmpXwF7fD3v5uO+Z+SPmbHBsc0m7QjOm6d0+v+1U2KtT40DGfbiv1Aus6
bk3q5gerQu8xgnkxazIIXoYm8oXmYoPkxeDt+msMQh5SjM8xIwgVJEkKHDq0DPjyKHZhhDNQHB5L
00IxHFYIydCksj6PfnYxIR5R5jpCLu4x6OZdXD3E3bjRuru6/YILK+W7clkKRNMyqkU2uzzIMPUN
G+a5De4x7z4DHEHfPJxhqQmCifLY0q8fWqA9COGBJwPvCNbDwPTVw44VSp2vpeylNLez1aGnYWAw
b/o17IiZKcVB0EjpyV9nQIGQYMXeToUOoiDXgq+6M4usah6hrpTk1bJFXMWzEMEGCeVFUBDFqxVR
5IVuFFbwB8d2MSISF2lA4XHgUCi4OxoEZB7KpbBcDK8YMFU5YN0WpIINEG7RIT9hBoeWAlg0wc4H
BFenczc8OABy7UrDI26ajdqDKSRSHB5nEFHEb+D2wr2LFyYcIH6j0DsLsBgE9xuy74FFIcqdmeWD
BLLI9vNxzmyeQiDoE+KeiM3NxJRAvKFyiq+tZANEIZ7clLhNWtyJH8JJQlRWeoRDgPNUOIhgMPOa
/IFnJgzrESzp0nljZ9RL34xhO4wPCeqjGo+u4HZnDc3cpXJkouNfdPVMQjNQlCblD5Jd51GqixBE
DoWzeerBkFUwpVpr/auO53VZPI3mK+JEoKTwZR0RH6Ur5C0Y7I9ISFNRxQe+R9oGNFuKu0uGqKgm
sQzkv1xjhQP5QtQ+UYWy0Z3oKB8XExHCJh+yP4XKSJ+nIZpqHQgH5TWZKMc/IbjgdjdxeUTMo7Kh
j8TTbAjQpQhLiOOHosXVss7mWfbaTdgngGm1FYkYyWaYugjlSs+fTHovo59GDyWL+kGZnjR047uM
kahJj843jW63mnmDIy3K9RH9UqMFaQm6U2OohubMxSk3KZt5hOi/fK+vkPPhc7IfQoQSOggTor2p
s4PCjLS8G4YERjKz1vVmA9zdSGKqyC1Z5LXEpK3kMLE1JsrAgDNhVNv+MqNi6TnxPqcEXWKcDeza
jNFgwOKsTIF209CqeyOfUIveAnq5NmjmwIONoSAwjOKAmmyMxl/rSLgkygrOCZnQclkhsVtDozVB
yCHGMR9BWxXSBC56qxjEaU2yFg1injLs3rQczaLXgY7FzGweMvg8hg1NCdMfoKg/7zIaU0UkglC0
ht+U28VVE8tUSgUmIbkoTeeBFW0JJuK+UIYXrQKW3WJUUw33IjcWaWxcNr6xlk4yno4BYJgCz5tr
Ln4gBWQUf4Fn1ky+q+LvWDDxK84jBaI9DE+Epuad/hZP/TxOnkJfx+8AWA8c16580LQBtkK1SvLX
HGkclxZtdo4GOoQZMgxH27ilkAGhSIV/xk31b6jizm3QIFXacYBgTNFLQW3McnxpIySMxmpdhygL
aNqc+JJvxFXRX7RWfAx8Z6tiQSjXRayXWNrkLgFphhbKWux/CsYi+jcFQEGrfIsJZm3jxtOfovg5
yGj/HLZE5nzOKjxyO+tKwsELFjyvcJCKeUpw/Qo+Jnkzi1JWQL5cTlTmgSqQAAb9WnFLcnfSclY7
3KuFhneytGtAHLdiDCvRg4Tq18hC6iYOFSyZ5as9ZDjWIPbwgIYOqnkM3/RtZALa9jbiZo2+RZwH
BBDruBqkC1RI0DtD4nLYBuikJYq/zAEIOX42jyxWQA5tNv7Ebd/M9BFOVNUgU3woWx9Cgr7qB1QV
U6RLZmBfV04mVhC8UY8dXqpaAemiIxFkEWUbOVyupP7o4iPT+hRaanrLplOwjwxRTNTBhKrca5i+
qR3Wv5CRRjpF0DBoh+WKx758U0U0T3/IpR7XCMm4BPzqL+UaFNPHfTNtGt/a6n2yyZDJSDgjDSZS
lWxAMm8mey5mDbN2bc6aSPHAjVEfcn086xE0NgYyEWI5AJYdK/dTAWFKbYyLNvWKmYHsQwMc7J9H
xj8Oet9FyZch4Nc6/9Kch8bvPvX/C7H/D8bPgjDnLxjId+Hz/Dl7fn3+NnyWn/8zejb13y3SWVTL
VJsKni4jqj+jZ6ADf4XLjvidUrPjEFi6Bv+y9L/DZe13y6YMwREIhy2LSvQ/iJZP1cK/U1ukUBjV
BK4WtUSLe1LPAsq8RG8VTRDn6EQ28WTXOMrO0tP8ivpDflUpFUjlwgVU9tdrfuoG2JsZxDund04f
5Fvyy7h19Ms61xGYSrrxSQFyMTMNbzoMapocfvRGAQgdd++qmIvY0BCIa//8cfq1t3KoS6Z85+xt
3Q9RqjX0j3+/XorBX5Z1EWz7osuvWvmj6HFaR+tfXZ9+7V2t+kVq8HS4PWs/QezruhxpOY+69NO3
4b9Z9FbYG5MBi9s9xgCHLytkisg4oOlcm1lNksP1L08/Wo12C2MPdcZYhEvNMbSH3m6fldxX3jys
aB3NN17cqUNmzyiCW6X2nJXeqQDvzHC4tKHK4WWnGBufxFrBJhuX+8It+GfntyWEL0GXAP4u96ff
T++ffth20EBOFZvzz02G7hPqCCwkRY7YExIwCIpH2d4JiugyL0hi4DIWPWRt+BY2hvemFPdBZNSv
TYruZoSOy21F0gGCaxj/ItFsv8+5MjAZ24IqumWjmUWccTYwLTPwJwOS8dEpsb0a4m7f6k23r+WP
07+SEOEiXx3N5endAVz3/u/P/ei1v//WRXd476VErvlrpTr6/eBU3uVfv3XyN6gNr2VfiK/vyd/S
qh5nhsERxy8U41ZvUdkbnU6sqqEyb91MbS+6wXwB7pVW82m0N+QJxcGAyDdvtJRYY/QG58IfSxix
8uaF8CU3qvDH/d8/vr4Yar4KM6FQlqgxIonhKQi/9zbkAiN/zdQeZeQM1U2wfMXF2DnWskE69b7T
SWYBkvTegqc2VtS3Im1RHS3H8U41qhBLA93b+2nqzL9Z3/48g38LcztVsd7NApkGsAl+qJRKBNhZ
Z5mhG0ZK3cnismtJde1MVW/rTntCdjN9iRz1E7YqGrodnrLuM2pg0Er6u599IDLa6AqiRImyeEL7
ibAFDd7Xh0j+MLykPggc2+ZlDLno79dKx1a3RUlZycK1IkvzfF+GEaq8am7N0nzI902q619//fvd
Qr4rNFg6hNjXinIxGEp0g0VCdOM4urdNpUns6dfTG56BVYFc35d/v6b0+WfYJOX+/7F2HstxI8sa
fiJEwJst2YbsZtOKokYbhMwMvPd4+vshmyIoHp0zm7upqDSVaEptqioz/19UPr+193RYOGGY02uX
AxwNnLp9lJkPq2V90b3Jq7lu2kfI8uCPD9v236o1ljued1kM7la4oNco4tIMXhtFG8tNxrubirmu
NWuYK9AybIjIUydmY5vQi0WZOl1vbnQjw8j/H5uLRX43hVktBvTXLagXuDdFGDO6i/64jrc1/XX0
SbRKF5+j/tHvHN+M2aBaxKbamYdKcL75gXE+23Vy+xxNW7DFE3v83LQTnTyab9x0vlc/KJ1aUzo4
3VFKX4MIgcr7pQqtuAcQcxEbd7izmrJ5EDdR9SySEKL6PY64ul51Dm3VhXmjeFrW0LroKpwjIO6u
ct09WGH/XSR7bqaHOMrD6wrM9wuXihJalq2k2XsRN8fnFbz9oNwZsouGUmnjYqbi7BrE1yfbDDJl
X1BADOb3cBxBQoFRwUsDYEUdhXuB0L/l4zVdq3ZMy4zLTXNo1OpdZVBfnIdBcNathkLnpoHf1n4n
uiiawEpK4ZbMgiG5Safs/bDqoMz5Rom9t1tVq++qK5YgTTCOtITpObQXNZ/N1TGszezf3rvGx18D
jdwxdYi8aU3L5Br4wxdMUulmZldV+VQ2g1F9r1TlGE4Nde6FbgKMxSxVlPeiGKa2A0CV49FZWnyj
eCa3sq4tFDc7phyBV9WHcPTChGQ5Ndpm1MGmP3UJowIfv4+DwjyC/OSfwir/0jaK9anjNvzRikhA
WJP1qV9Uczbv7KgpHkTlmTQNRiTnbkRkn8TJUeG/XkQ3JV9idvVAoWRtf1Lz0bwOKi+jY41IvWVE
uxb6P1pdKSu390mVWYdoGWQmA/ja5qFO6XiASxniDJmuFpmJThzXdRLGLDLo99YQ67oPYZTIqbYh
X/vn+GssXSLIOg3w4b0JMNgJ3Kb+Kc1hchktuMtEmkgP2WGn70RsgfS9NaryTqQg7PqndvmhVSA2
PaYZFRqtOmlX3H1Wl2IFd/2pb+nbsD1XO2m98W2B6r0apwVC0g36dNokL3peDCdxkKEExPqUL0Oo
DfSRNsoX0U9tzSJVRnPIi02Uu0CyLIHXQdaJWCX2v/x+sqn5+N1sUJXFnse2eJub1H7+/t1MHwJl
/7bRPE0WSVw7VjwYtUr/xI/ffMx7A0xb1TutepnJoI46lJ2ule9X3ernlSEgrAq0natVAq+iE6rQ
iNAM+kEvT5xrD1o7c+nUW17TGlhmvt7NMBPRmPn2gmW2vthSs7KLxAZaUgzrIA+TVzcqoDGtAda1
oltenc11yXFduvr20QxZtNW9vjpZuv4VpCJoxh61jajGStlEtFEEQMN+u45Tzfnm2OUI77taHaA4
TJ567obnfnK/qWnWXeQ2GXPDN+FmM/Nu48xNv7EdWtUdatDGHWByCyiKRdoNCOCIbXvkXSnzeD3I
76IHzOvN2ZMdSnTTlbA2B4FzbVMaCD3RolMiiMe4SaFHZPCq6McUqS0t2qQSynCAzEkBC2+rTqVN
H6dVXQFu/31UCogFizm77ZZBxClUx2s6nR5Wlejb0ctuWz9xDk2z8JWykpJIkqAy9WAOvtF8UAH/
ELJpKuMEb5DY1rDrg4PhJYyr5FSODvxIdT3sgsacTl7VTSefD9OJXDpkoH2V7qAZq8u9WMag/Vsd
rRls5oHzA40e3Iol+nTntmZ+LS5pG80n1ynzEZCXaasMenh0PJf+6rO3We4LsA5PSxEsdyh67vzL
uUNjR/T7Z9Hh3GVQWMuR2ICgm1P675/FjAxhmcP1/aIo/XDBQROCvuhZr3OD4Z3wy6L1tg620S4x
tPBZXdxqejplzbh0mjshifouLe7bzKKhHHziy1pv041PDSZFAGP41LZ2LlaRrMoLnwBfeO+RNP3Z
Q4ziNhgTOQNbj84x5AlFZoAutCt57x5H3srH0i+hy3OT8tc0rALS0Qbkr9nSv+gCIHoJNAq8IL1v
XvUg/130MaUL3D/2sMT2APa1IvfKbVx5DXzmw9KzA2uOU6nwC+Zd+TKUvrefrKreGk5QvkRBSR4k
AC9WrGljPU5KpG3zha8pp2/sySn4TXPBI7wOaPJ+Kqsgu/bATDxbByfyH5XuJDbx9woYccoiHLiH
a90nN+J5SyXKJRukFFwUsjy1UsFEVdQHpa6oVDjLmvOHqZhqbagPMpug4qWAZJHPUwBm64MnUWQq
URPXp1W8mbxNPyjZlVqB/drohXlfLcOUqMNtWcAn0XvGvQwZjfNlZTrbNC2Km5K+72srgKG0SKPi
5BVTs2sNP34A0Boc1ikfnwsPsHWe1X0dFiaXMfSgiMygPmT365Qm+Y2uv4vsoHkgr1M/NE3Q3Kg1
9QCLxP0b3SAkuEQVvHkZVDXcGCz8oHpbaOqtATvg1N5qTk6rXlNR80DW4zSZmrdpwLn+onWgbTe6
/RO8w8e4HbOX1bVaXPOU/WpY+f2XwIhO4Ew7P2u2QTEw3beGPt+Xfdac7MGtT7qV2XsQWL6JtOqB
YwTplvqbAUiYs6s6l5Bo5ctS8TPT8Z8x92jNGzwM7N4Vbn7pK+mLpfwqN71buxyik1ECeT/MOhvz
quRbA9STwuZjaE12d8izLHr0YnI9oZX33+2w/qLkefEpNcCOdwso2cwWON6i1GigxWGN3Sc2L6w0
/yV2pfQ5fehRvpu5Ed21sUMticntV+cm881k8UvCXl/7Tp+QQm/S98yrIVmOB+/oZjbIe8nAPbHq
R7c55KLbGixtyCNK/ZAsg8xEJ0PPz0JG8ch/+oxp0l3P9XDnZr6+VZ3cAgh4Cm+rAfCUJrCfRNW0
2kPdZ9GtEqvWk6ql+raNTIB8F7Gy8/DWG50H+t2tJ+hR5sNA653bRCr5WA5r1ZTqhwLIatpbadGG
ravWbpyoB/xrMWcZeDdnUcxaanQ26HmvFtGdzecYA2i4V0oE2KlWtKS/Wu2r5alQCrdae6J8db6p
Odxtkk4b/oJbYN/USvRT8TlMWcXYPcWp5UOmCKyIP+ndY0fr9IW4/B5NbZT21ATqfBNAVAAlk9X/
1XgcLKt+OE0Lfm7aN1czgb6zK5kuaSz2TzBtTrds3MrLmkP899gNj30Xjp+jslbowrTGvTfrN3br
aafGaNubyVBvq6xVSELVs3aCHPnKL4LigWuQ/KGlkPDOzGgY1+pXVWxA52UnJ7FT38b3GS2dcWZl
EB1VGsCTALoeZSaDkrEJBmUu3kzwRL8ziGh5DjwZ0bCPnNbhSjbLN3FuQAkBYe7JWIYyTMlXi3ya
9diBQAZPMa1OstBPJu7Iksh9XSOOVp4fm6p9mSzrIqff7zs1ZhPVybZ7F6audT0AerRXJhW0EAX4
5sDO7Z9pz2XM4hsUyXvfyNaaXZdUd3lYHMY8HE8y8AU8nuJxSqaLiWvdw2IVnVijxRqKtYdXHFQ3
eG6WtaRhUrAIBlAHSJtioYHkbLGi+mCqA2m8ZqoOVehUB9oIfRBSlylHx5LM9WKSQU0UyOvOrmb5
6r+a37mfPQPFq6g2LEHY7sYWgJO0fVQzoCccK20PIiZFF99Htnopkgx12uR7twrsyw6cqEvefQoc
0ZF9pzf8rqau7v6V6pDOLpegMKfl0ac+bUFSy5K/jGqfjX6x5Zs2OsDn0zzHIH6RBLa/miCebPxw
KCh4i4wnUKieRK/Ry3eZFt1w01KD/thW6g9r8VchWAKpR7FPvjtMVPvT06yXo/11GCLuoWdIgsbY
je8yvmGpQHAey7y4hmbGv7EUujTVSQf5MvBv/EXlFKp/s4oyE11i7m0va85eslr8ZVi9Knt6TALq
3kTvQT54tLN56ykmpaxNHYEB0gMf3BUvUWdPe8sc/T2V/tNnJ/QPUUbSDdwB28g6rhxf/Mrzjx3I
uiO/OuE26cmwKopt7WCh6b5CCz16VvoNlJVkFwPfd80uLvucLBgYTZF9s13u39vq5CTDD/hheSGt
Zj6OQ5FCld7/1deh9ciJzXoMJpqWprILd3WpbKyysusLLgwUYDVM/zwA44NS5FBp4m1WsQn33swf
HWmTxN2uuLZIzeoH5D3zRQ/x0hWdoFT3wrGg89l24eRVqgIA1HzK73uP5GAYNVvx7grnl/cMp+xe
0QLAwsBcpjb4zrqNAMK85UVAnsKWZSOi5tTFbeNOZCg6dfgPy7yYxaf2J1LJcX0na52MrgT2n7/F
yks/APR5WVL27NHE86zka98gATp614Ao7ezeSX+oXCVcWJC53ffcTx4yaP22hmsEf/GtCBJmlZ09
gFDPjgsrZDXW7WPZk2mHEjO41gyleVStVnmAQofSTRUOWn/orkBLBWp9Mf5pAUUvykNMbrhW1NM4
elcZFSc3eeO0N/NsAFbpGTQPL6IYZKj8pDuLqyFdXLQUPE262g1247+iiGEVB5cqjQuRNas4ahqH
xTXe6ifLWh1Qgn6iCNlS792SG0GyifzPQzQYbo2C6hQ6Ucd715nIOM98p9TzDG5YEsdXXla7L/BK
fgmXtlvAtqJPAUjOPq0CL5mZqAe7bexLMLvdF7eyaqpiPMASFmsUtkefNuzHeg70B8Wb783GUD9r
Ftdjls/9Ncm816Hs258a/XuARsb2Wa+6QFZAaIlfnisO/4CLNy+Ye2+z+hk6wHqpk/+U6V21p8Ml
7jix4jHPpd9A0VK8ukgYiux6gLrmYwBOSA/cyNcyys1j2Gn2TTiDPb0z9dq+mVMI2schJDsSZBV3
em73PY74MRcrxC4dNd3l16IeXteew52tsqIr3DulNGLocUbo0iI9uIYI71IkGQYvGg8yi+l0PM/+
pAsXq7jMnF243+U7CGL1dqAuAkvBp56KXfh7MkqJl3lSOCCe1TYUH858Y8apeuNq4WcbBtS9SKte
X4wfdHUAIaoR9dpuNfRmp96sy2QmOnuqxwvLiXU4ZQi1Gv7kXCRKTJ2cARrx4vzh4VNbNsek1kFL
his160DaAlauurT0OT1lnao+Dpr3XFlhAieG3W9gR3MOWaCb9yUIV6rjpKCOmd+1hv0T29JXsbTS
0bqoueW/A8ng7GJWA/VdZqg3d5YJO+Ky7E+6BGapu3ZZmqQRe2qO7jvbGUApKlJwtJfPyVRXE6c0
/ho1jA4uxJ5A9ENZdt+UwydHTYOjuMkgS2lmfV0qOiqI1BuADA+yCFgDC2q2Hr41DqXb2LVhUHd6
42U2QQmj1t+9df2u/Nw1X+pF7SqZcRMZ9ApwTW68rItEpJPiwyLW6V6lHRJopygobAAEcbU8jK77
yvw5lvDeB1pHnvdsGafqKDMZOouiINtrx437u2F1Pi9WurI6hj3DebHplVSrgxgDJCSNZmZiXRVD
Y33KNa2AWy5Xt2FsWZ+MyJ+u6TEtL0Uso3DpunH/El+t0bXHmu4ckc4O5Gb9LBoezsEGCm1sYHlv
RPz/eFRnXALsp3HkzJXzUIXT64x7g9si8czrd6o3N0OpgM/S2nizLpWZOMMvXRwyF8idtwVAK/lU
OC1yVMbnwKt1XQqVSkZ5FwBhWztXAY81ps68DebCu3HICNWzZdxSkAPjuEzn2R0vhyLotuJ3XpIk
rke6KbgUnfjJEMSJeWtHbIaSrOm2Hwx9Pb17hvj6EQs+PEcMAcWcgd7GtwZlDSSgrfHm/GbV//HB
e/gMKmB85/RwzMm7lAw5F/m+4WzFi5+LPy0Kqni4Jjf0dz2yk42aoP+kTaZ5cszxJaqt/tPoNP0n
xyBpXcdnoR6a711mwA64mNi8F5uYOxjQdxB1LsWuJNbZ2nfnWCJJQGKl0M9/kmdB7vudvP2FFure
3p/LCsgnXrZq8AXsOok9bKxN2ujKp84x+aKgneWalpLkeejgFNKUOd1nRpg892Zt7yxrKrcpAF3P
Dmc8mNIaE1gPRNXt+qMWhxPdOYhKSFVhl3cvspR6lP6BW8WdSG4QB8/jTvzkQQv11ljWxam2o8Ps
DMG9CXTW1Koa4DCF9kCdJhRXRXKrLirRg5ASHnQa20hO/HLjy0DdU5ANc96iAzNpOOWzfyimwt3M
Tgg8z7JDUpetz6Trx5Iex5OourYob7Qg/iw2GWSRGxXOVkTe480j+TtYjl33NHWDd4o6CK29i9gt
ZmoqNc704E9dlktOXUReSfhedGGNaZYUux9r/4KLoevLzeu7MgNuZgEh0Snwpy7EosD/w81sTRLY
TuOh/hwF9bQ1gYbn57/7UgO1clXkY70DlGj6WnL2B6Os++Ir9nBlaRU8bGoCiAb+3Zv/qv/dv1ri
AKM1fW35/f7gL/HfnivxaUR49V/iO6WTwNbBjXyR1XC8xjBf9zZQ52UOdO6QeuN1ks35l5FsdgyB
0qfMjsa72qNxUPS+lkw7qN+ivazS5/KbM+jVfV/axVPYjgcwE4ovxsB1lTnxxhVRsWABG4fS45hY
dC9efSWLw3Bi+xWMkBAtjyynsd6wwVeBe4TCjo2XcpKhKgv7mDQpOaZfKkWt+boTeZiSr+EAMqJI
7ww6/xHbWWvLyy4xXkPp2UguP+dMEKgqm1Vrpla2N7IXS+WmpgY0/ZbLuPyFwy4noHl8hiPJvu+1
8lHUeh8D0s51xaVCKdVLlpYAT7nBTEMTMbj+HUCIChNKc7DW0HUl5s+k7jWQVQtOLlXr5rcyULW8
pDW0WaUKAdaDRXCWCrbIyCqKwumr81NwotKa3oRl1YcFZcdtVFWb/+RN31K6moDYZA+kZyIvpQQW
BklQhH0TBCwtcu7DzHLYqPsBKJlwwC2quHPxC8CZa5NMuz2LUwei6FADfeRMcBZNXuvci7fEL3uo
sVfd+gwJL36BP4anqK+uV5UsWJ4TzYN2e3555+cMw+trEWfHAfKKbqHbmEuotPTqmwBWuZt8mXXA
h7cwQCGn9kSReUwK5CrEcfVZl4ju7PwWpguT6EoF7Ej07+Ktfjktqge3B0o6LGb3Uoe7eqP6FhsW
rSyPAdhx1LHNAfw1y5Cb0+us7zMs7+TFfHaXleJuLjHGXN15Sm9efdCLx8wRZPO/q55oT/r4fWQB
JkDri0FPmm3REf17piiyQCGjyc1/fi17cov4uzXXDtt60gCSGYgmRd1C9MMv21tqwCs17zAp4+dV
JbNS/9vjHXS3qu1+4FglES2PqyzzRkrN4rmBYb5I8o0UomVd5d5HHuB985DW0DsU0DENbn8kw2U9
/cm59dyNKc6pV793znOg4GoVtP6B9MVSUiNDVOnJgd/MV52U2dSUXx1oYwsvpIrmg05EMcha8ZNQ
f9Kta+UZkH1ReJgX4abLdfuoAQ0/LfeUhVxcxsttpcj0geWXNgmSrYgz7aLzZvSa85J33qlJaTX9
KLh7eV6D75gDFhougX5/gsQ+L/zwhHMIUerLJaqsIwztFUTpffWr7nffjVgxnU2bNzdtH3Jr7/jG
rQyqPZu3EAkoO7LSJC4XA83LIWw0y7Qbq/MKSgQtaPG6ItiDJUa7zaBF7n4JmJU0wVoS34O3fr/G
OQejnB70NBCH6uYqrWA/tYwufJKhUKsbqyrrW5HEQ1fMV4/KtMOnnouVDx4ZHcP/+/NiSO/db7/f
Fv/GS7uoSWmnxw3m75+X2YXEsisb5xmUyb/BYGx7SppG51iVgxFuwIgYLkBhLrZK4jjHeiico5g7
zzW4P1g9QUH0W1jsTC+EalMM02I9y7JQQpxlrlBIanAdRbvD8hwxRXbe99frM9LE/GcCI3c3V6r+
6iNWqmh+PWP1VkOyGzVo8bDNw07AHim6ngqaUVM/uakNNeG/CyZMmX3Q+QotEm1dzHQ34yx+9EZV
u7lnE8DFl3r03wadup9yJ3JPzfNuXHxWs8xMRZ+Vy1Ap1SO71R5mxHSgv+o8D4vqFFo+rMqi9AZK
ImSV+IfDnB5MmBcd6qhP6Vi6dHjH/V91RgGrVtDPl9Wq8anVo+sR7JS/ZjJDu9RIu72Icd5sB3o9
n2ua6MEnjW641Lkf1Tk7ZjbwiUZX7Lu5yo7tREm0MpA1Bu4oZRRtMQ2mQx8FJa1nxTubODTLWqvU
2wsroA5O92qQCyWWPIOMN6FWeX2UzMRHrCK+iwgq+KXlz/nl//Zbl314hhhEd/4T5EmiDMqEhK/T
/CPS2SrT85/2TnF2cOgSofvD31EARMNO63yL+7Lc9H5W3+gz13+mDnP02LvON7IV3/RSz5+mLAdX
3M7GLUfL7KYKwnqvjMl3u8vc61AN83tlXgalKK4jwwT8c9Gthi7Nv8eh75x9M63JuUoMiutUBW2V
7Fl29hXDEtcrLLDpwfailL11HqYkch74c64DYNVOIsVx2d5XfnDRWFYbX3K72B/dyPsi/oAhU/LF
RRqFvzbIgMtyMZQ+OwCbFPx2jWvQ7UYOHOR2fvbbOy3OL41ST09u26Qnre2MfaTRFreoVj1XONk7
sVINKDxzqIJWP3Ee6KulNHMJFSck8x2HQoYl1OonxqKbkm0/THzNbup/EqonyeFa3XaiVu8udBv3
seqa4CqquXDKxMpx5D734uHkApHxSNWhRaeoR0/l4iyDpRrBRe5SxySiP49cfvbtD1lAB4/7uNTA
gzoGOId4eORkTrHRn9YYzezBwZlE2l5xiBsB5HFP3vpy9YCbz6XnR413YMSoD4F2k4E6cEgNv4W2
kg8ujU6/ZJmtw7/4iFm8z3FW+UOIVZTZf/XTjPSLlgKO/Sc3qEpeX/WsRN+VmiKjYinvlEHRSosC
7QD8IJFHpX3pwsnYf3AJ6jbhVljHu5mV5jruY25if0VZQ33QqckEydHUqZvVII9cxXWtCXOBznlZ
nrKqz48Wmc+vuw1r4/XFro6J0jWXrloU+1xp0u2kJOVel0oiE9JrEStQebktoFQqi/30ru7m9M40
FOemq4uNSKKvqtQ6/O+fas1cGrd/+6kmcUb/IztElWYjx/2AtEBtjclNZzk950XsXitmcldnlv6X
w6u5hCmxePCrrN+rWTMdOseIT2aoqsuHZvzkkkynD3A0foR0ppaxaf5jQvWhBj+ylMpgkw7AJrUP
fpRlxzDpyepMAXlimYpS3D6ISt/xXS9KMa+rRQcgjEQuPbhDGnhkL6ulBEqGPqFhaeNICZRihR1U
Y9oMgOz4nSowttdiWd1L8VmVQJ08FCmsFuJCMS/ISlpNLrGon0KrzQ7n2+flHlqusBe9XusZJRuo
ZJBr7Df/VSWzN73EkRBv+jVOLnfkU9s+xcszxUN8ZdWiJ/ed0TjfjzRXKpQzF1V+lEHJf80+6OII
2pOLJFUYJzogj6FpkEec9WJzViaKDdPVVM6vkf4sn30ltkQRf9frvWuTnc778G8vSVzOj1x0XlaW
W3/08gstKKLjECqA7y9Dl0/0t8uUJoVf09Wee/m3th/gWXtb0kZUDH4II9YPOkiDw2O8sEX+yyfH
kz6K3z46jsaGlC4/Cgl1lSa/33e5Wa2ZXTgbwbOd2d0EWM5M52tup023aQq1oA+zKk593z93/lRS
0pynCXji6JJ2GPZF7cGqVoF2Js5+EsPaDVb2s1LW5ZXoQidcOK3pHeob3+ISlMLDS4Cvy12t6/5t
ljT+bbnMoDhJryB/gSK2KHEUpZgdEwD32ZtOIn0MI37nJQt+3VUb4q6ZY3KoCu8uHkDb8hvVOMFn
HdBQa/xIEm26eacSF5e05D4i1QMkQ2GeRLeuFV3QJM5FXPIVuRrOQUXO8p+FG043Z1XRzVQBgrv0
GpU9aAm7XFYefZqO9i64j9ee2YR3g2KWm7ZK5y+j799X4+D/rQ3Vjmq86Vuukq/S6c95qJvI38+1
Pl3bYECcFyXRPH/Rffe+NbQfCfiU18aSaqR8wdfU4iboSEGKZpD0okzdcM43WQAHhIjiMyihfQN+
A+nL3nXZ4+VhvendEUBTs5yaox8DU3ue6ossSjiNXmerjsKhrR2oOVQJGOfWga9jmZ1jifwf0w+u
EtvpqtvGmIAGWkK8eyXyqGoKgosx6Kt9qqYlhYx2yZUVGQgK4fmF9vvyli3obGzaENR3E9S3XeWa
KeAZi7vY+duAT2pHLi4D56GF4eWaCygI63MujG/1wLI33M1AyTgVI7VJoHRe+9T9nMUgSsPbxk43
UzY5R5HOi+E0muIqoyJ4ucAfOtOlFc6rQT4rx2IfTVV+FUZBBdd71kOxxpGOfp92uRCoE2dzloOR
E39s+/ZGj7MhvFzlQUtq3jaNCpDo+DUe0/oxUjr9RiWVdUnDw/R1aJuvFNvWj32Z6lDu8p+sOsH0
Nfe7d/6cTt75A1P99xgoYd1yv9Vc2UbF1sRyKOYxAV93utch94tquBB5UAZnGxU6SB2L+YPjKupO
Cw1XTYrug19SauVwIY4j8GiX3IZl27Py3WPEro4A33Z9CwnH20tZn7DquOek/M989mc12+VuXd8H
il6zy0+Ka6+kedGh3OSsE2uUpre+F5nHzp47jwZgsAHqhFyY+Cmq13qUhFyXYDzdnV1aL+E/fNKn
rUT2fcK3ahWc6IaBkj52rqxc0bZpV1rgJZTTV68xvtCUrD76mdGTU02sy8A0znoFiNrHIEe/+jv4
hxp68Qdta76kVLIqzeY2V2z/c5FceRR6vMzJwDssSiGIXjK2NJuUO95V8V63K/OF4lN+l9SofVsk
XnZgvy7Krda4KhW9vSLJfjE3JvxudDHdlZAj/zWrZnNZOJ7/kFTwhKgqNJBeFlAbATv6rouV7LHy
1PKy9X0IxUAwsJSWcssCjqWgCL4OfHtQaIUqhYVvR+o92IL/ZT3RIZbfVXF0TEPwCOy2dPe0ONan
TPerU98a/c6ZzBq0EyXqN6IEc4yagaHSYKkIv4OJ5F5nE0CbYMhx+IuXw996UDyfFjn8id96KBRf
0I7e+4p1OVSabwfQ83KDon7xlfPoGvztsMp3IM9X3vx6VUF+iyeHVDmGfognHnXldpdtmcFh6GR8
RS9DAF8Rs+t6Gl41pl3wHTwnMcUgDbD5lwr/Vpt1RV662Ff5v0WQiLbPRQr/8my1OOpmP3xjeJ6U
YDyubYSrSrP5LlpExzKG47kVcRGHZcEqynrFXBoV/9taTaNlzEhbaBQuisIFBDntT4NKye1bl6pG
ggdWVuDnpP1UDJQiJ5dgGCZXopMhTt1dNpIVPqt+BVoX/ddAY0l9VRsbf5NhVA+wYDm3XGpzUebF
Lggn41bVOvun17T/5N0QwKM7jLvIibWzKxjP71yh5zq7NhY50tU1nTrntqGqa9NV04eo4upTDQp3
IC8giqL6it+A4XI9KMwZTF1Zo2pbOSIkdOc4l3IyeHd6eHfY+PNU4hUlb/E11PlYIscUiZet06aB
fMwo+aKzdP5d/WKmRHO0nmRgX/4ZqI6GnV1qPWWuHe9mg9SyGLPcNm6tUHvnDy/TZ6+MmhOkbtfm
0kqR1CSdDbW913XNfY7MF7LB5YtNTeit73LNL04uzABXrWMm23DpxqgHmOStrncB2Z2LF0g3n1OV
G5rQKiCqTb/ImnkYX0N0itZdN/Qa7dtA3wMxav7Teu0VV43jN4q/A9CkUvOxWYjK9Kw1SCjXLnfy
Y7dT80J5VBqQxubOsb7VLPd+Lfdh1v643HCBFMo7D6wi7i+SYPAPmlZ5UE43bnFV+1XHJzXP78/K
Nx+aYrN7G66Je/Fr6q4DbuoC6BrdC2jt5t17OzoadTNImWrMt0NpfjFClT7vxbZIZ8+sPdtEMnTS
4YEeQhOrg+BCTeS7IsgxcDOSYfql6KSWcXXR+zS/cdkLVFzhn8spxU08xKiqxmXkGCa141yEQxPX
8uND8QHN/RSRm9oWZk937CkTYp9pW4H/d1r/UEMv/pnSj0adbV8/9YC57/hH4BhkKsUp9WCPpF7k
3Zqy/Z5WTfIzXtZ0PYymdL4DtcHXfjhD1pdkW88M8126vPsGu89OfP2/uIllPomKO1Bqolrvdlje
sVEOA6CdQ1klRhg3z/4RNfCbwZ/1raFSIaxUyadheV8BmxAcuqr0L6XLx9P7nCYLJ7oSq8XbDnga
UzmJtRt+WnRMP7+FEK3FUf3ATsO/lDVa7eTbENTrK95ZT/3oKtdDZxkcmHrjlJMK2kDUPV92o8c5
QJRi1sbYPDX0ONDA4lyJXlRilCHTfPdQUS73Qb/6RvqwcELk0HO/PfH8HJGX6PSDOFc9eGJXQTlV
n9TGvUy4tAkvlllQJ8XHmaKqrzqS7q8z1aDbpBsgr3H05qgtA7mN5ujkLQcCkc9T0Q69glamSjlc
WoWqQV+EuwxriD8vESdVUeBRi9JyV1VZdRUs6An8sc1dZXfevvCS+oJUeHPXcy64k9lqED9ZsRr6
DH5FEddQFEh7ezGszh+esTqvoeTh63MNID0BKjObIzBy+vLpTTsnfh7eC32/1dluPbdRJBZNPvJA
RTyzZl6EYhFYs1qWNRlgqTU9AjM77hZWZ09Jitt0BhwXPD7temqne0GIWfUyG3vvZ96U/XXCGT2g
Jf8Nngaqx2BjwkSwLcoGjLwFo2Y1y8wQn/P0d/PU1Y9mAbVH+KMYQfAPq3Y+xG8DPNrzwRqaQ+k1
454q1zYDwwMX8TvLeqS/LhHv1fwhjPj9OcRozl22kHa/BhJXERNg4rb0DXZ7zwJLrCYJBWV2ojw0
meU/uHpyW5RqfBIpHLXmvgHdThzAJFEeKIL/GdCwlH6L9eiWL46GW1jecQLaIVAdRQy61RCNxpUY
VviO1VAoKeXNssSh4fPsPQ4DlaKrsvRN40rENbaRRPcg3fMlVlegNdgkfltvcoDlYTACM7uG8Ysy
rcI5iZ7aB7phRC5VeJPVMqn24vzO3Hj9eZ3oyvYfy82Hr1BG7Ky49L5k1DJve7UzlqpB/V6twR6R
0nXX1ndQyLrvPKyo+RcPiWGkQJJEkOb8qBeG0XIOD7GXuwfTGtxDD5jqeTZ3Pmhpqyxmcfyg8/Nh
gnl0WS2D/jYLisUi8nkqdjqLoJ5rwRB899gw+j/Ovqs5blzr9hexiiAYXzvnVktyfGHZZ8bMAQxg
+PXfwqYsttueM+feFxSwE9gtNUkAe6+Fyrm78ftl3MnIhkLcTXl3mXfTzVdDPbpiX0hAzqXlp0n0
MONsdxdRr9Zag8zXpG0LFAZ2iUDtfFT2C0+z5UF4zoZkPmCtkaTcijP2ApyFdPJh2TkDO1uq0L+0
CgZtvBQy9Y4kB6wlO3fYEABsJkgCD3ifPIRJjON7Mp66QeZaAElizuIhFg2pAQgNXtxxQrGeZRSB
Jua5tgScRba3xhbcsG7a2gdq2nGQ6z5LQqQ0cmBAGZk0l9SdbRJkDrEdCbkyuhsXrgvCVxel5Pg7
qqBTfBlhbThUfpXenMquDnVuVsAyQeNnw8liiXMiUW7V1a1B2V3btM6JRiRXVvXvInIcWYwiVOWo
rGbH9/CTCJVIe1kgTQFlmfol8Q25xOuRXJcgQb3oDmo3FyjMZJcSHIC6lV5GM9WNRa60btIjAXpI
4mVPQnKhMG6VPQehZe7JdYoysqzbMw/Ehcp3CkPGOhbeKIBLis3ddKgHs8/IMZ1E5ELh21aW6xYk
0kvBRiA8FdzacWw9HhpNvWs1ckhxPurI8gBcXkhpzKX5s0sqGpMXDalBrgTQTFk3oOwLfzuH/v4V
cq/AWcxHc+UMQFCkv+1QAWd3Manuze77FIOajqwnHx2/genfadaT7G5KGvceGwAFVrTLu2x4oBed
HF6eSBRQuZFptzcjc/EKQon0OVAA1plh6SuPalTYwLOTB5epZAVVGOlJpnhd01HejJRaR3vKqiwA
DaLmb+ykA524klFjAt/wwAQQy5WoUGYabp7nFNuN5DSbGubXHNyY19myyYNnbmXGcbYUWmAAqT0v
d2RGCh2/hxVdC8UnxRhm2j9eSxVJ4LQO1ThdR22kwH4kN1yDyYL+5IPtEvSEDajwSjdQ2IxaYS7N
wLQOtmpG24eKup5tgQygUeAsdw6kmsY5SlCRnpl9ItlAQSfNY6hJR9K5uZuK5p8uha6KjO4mpYuo
qipZ9k7yqfbBPMP6SHxpBlR2+LjZXAO9wBO/8T6QPBVyXLejx3f1qJdf8vxHL8rxUyAq++AFeb4a
lbdU3pZdvXkz0EiTeVezEe90QIX182VjgwUbBdjg366oq/uG2iHBuEywOZLJBvpBCWeNl5rGNhv0
y51LEwEiA/Ss/+Q9BUq98G88oFNgVdHOC6aZFPPYHqIK9wIVaJ72fca7KxVDWK/9lpU4FeM4d1B1
FIBfUzWTAot5HNJtSZaruo3ZhIZzM5uUQsB3Hj/YCGAXLoCEha1sFZAaT29R/jG1NMOsmuOA9I2t
4yCst1WFvHlk9eAQKcwN1I16dagh03f0wTzM49Wk54zFV9uLuh1IJrC5F2IDH8VTWDEaeAE0wgra
MkiudWw3JoryB1AT4I13ck6R4+yhsG+fp00JoufMwUmdiUqqI5CJ2pWtoQxiEqJiDwbSFSnQwcl4
cpla3WpBaTtZNl0dHfWk+4tnhrtOeux0UjNFmGx+95oiTHKKIO1VojjC7qe/d54uYroguuIEy4vV
qCUjSoAa3OE23mj1T6Pm5OcItMBu1Kt/gDr5ImO/PZCSGj/uQQZRVfHKtTTU6lVZkauqhm04gJ2e
PJyuifCdpqj+XOsJ8KXtJs7WQYKy4bEzqxM1LnbVT6qS8yQqV8E9q+6kUdZalaLIuIsAZTv7UI81
Ejm8k7uyBB8PUmv/GOg95BRc99LpKgA5wsEqFkjtJSqat8xEZAWaF0c1lGYIDMKNjRMIJOYhoZFE
1ADCMdu0XRwuZ1tSkF1d2hus/M0jKlj+9tzRR+0u3r+BH+WcqWfbguHu2RebWWHQu7shyu5gxOEe
e5V4T6/VW/zUJZ+hxg+XhEJpejfbgeyw017qPo7PFQPSoMqpGHWb3fIgxJGCzj/IPmY3Q0Q7wnTx
UUd3MzEi6JYgxkjpZr93y3c/N7OOqHxdZ1oZ4TAGCdYHaiy3fev1GVC4ZlkZKiguEpJN6yjmcRxS
LQ2Htz3wtXl1zsFYecT6AWsyjEhUjc1bb5bhnvfJZW6802RYg6gGFg9mbS6MFZKCe9QbQXs3xVgW
n6sC9XFsUTXmsxmHAWDeK+81YtqAzaZsPJgVkDR6wNzhOcW1r1wvp63d2TatgGgGJuBhss1ZB2A5
55hFsn4STawdZNnqa9/Pyy9ux1E6BghIgHx6i/9qUbiDtwCKwD/HmC2iBgDKExJchwoLLEk0A98c
mFpAVWh8oGGANepCmtL40KYlf9Q2OrbMZuNKDWdj0s5DilwpKFBFe3GcfZO/Ri8D6dCvab6owqvx
6M+mn8fDD8iKACYXiSLfPvyC6ihsDjxLLrHbxxdkXNqqXiHI4u88yZqdTqUMapg5TbMLbQ9FFtYA
uAylfcPgTVHOoEyEKl94kJGbRXUSXQZ6cTvXmg2BKgzYndxwf2SLkKGu6tAOqDLUS6DRTDgMKZAY
3dp7wX6kuyr6xN7RCRiyh149w3Gf6jgOXmMLRb/q+KyKw/DIR6QJ0fCfnIBSbYE8oI1wK5D5i4MN
dNqyEUacv9TBoE5DUONdSORwMUsLl51t45FmRto5G0wfxJC2My4K1jc7pndfSEbNbJIq436QYFO3
kuPkMNtZpYcsUJGNwFdEvAdfPRv8vd47p8lt5Fq6rzPvylH8dYpKOzi1UROeaDjJUhxkNqZeg8MA
JrOCerPxn3yRS3IrtNzc/qMrec0xKRwSxd0teKWe/hhSXQSZ/ck1sRxsoePOs5618yVqjV2vbL0A
wKGozRW3Y3urq7uoafXmqm1da0pUIy0NmQK9moeUxjYb/z/5pnlkHzIt/TvnTlL/nYM45pD1lQvs
QHDzWfVo7e5kNUoskd6IR4GiaCj4QUrUpzbItoFbGJXBckAhxBIQTM34ZcA+wRjFYJV2jH7VcLxG
ZchU3+S61M+xjeS1RTek+pnGbgK0IBO7LiRyOmec5DTMPPArgU6BBq0HpJKpS+Mxdbo9L+zznzwp
UBUNzUbhJS0iAD4uQ97YK6qVvyujp/L4uZlL8Mt6AMgoa1ETFQFG9k8mU5iw7419LrDrYPTjWQ9y
nL8j1XiV1FV4jZ3+GUm54SEfuwxbJ0o2JsAi8eygXFcaC68ko6aQlr11Uw20vrO1xvGVhBI7iKlv
B7vElM9BW4WH2Y2iuLVjLQsjK9d1LtlKYiMFyc5O9loOzgvOwqILjVAzLgEhhVRmGhZ2Ye7xowuW
NW+zV7PnzS0DFQtzW3BruDUOwH91LQdg7pOtbIN7V9Q7tuRKyveZh0oLL26X56/YBwM7yK/uOh52
08xcuVc9qvnfZ/Za4WwSLfsq3WRAKg0aM2rfejQsDKd/lJEJ643/WKNZbv7RNfBLldb1HnkOX/mR
+JdcNRC3/prl6YIGFXUYtufpwFf9HepujErDirD4+TCK0FsBsprvQW+DSqqfSDwMd9gJk4dkQT5O
FhPUzmxHTwrS4k3iOEHwkIxMIoXYIx3B9ypVZ5RFh3fgNsQnJfWdOVl62FdZq1SD5RxijkMy4Qbp
msdpsXxQTLHmCI8fQF0JuZAJ1klvEf40E5nMk5BbQyegAR6dwIG9SYARY7+Mn0HGa9wc1XC8/u8Z
4JMWZVu/RsJWZYYJsjwsIErjKVegNPVKo4J57QnYOi8AXcNRfRta3aa20gxYkz8dUky3sGLu78iD
FP8QhAxEpYHzD2e4W2SVyW1fgzzJUgs3Qy3wqBFB6gK01to6v8rJjKuCJokcnNk+8kVyzVGzvBhj
s9rNCnJAXTwoa83SWc3hSDHPz0tASsSgC9iQguwchgIfdRFyTCQIWmiRmuFdOlWTk9080Tw5AA4i
Da8gwLSiOWcb6tkmEg5xWNGi+AWfGemH8WHEcnlruCChAvhxaxy6onAygHuqx4oa44zXONCwZ9bg
HbEVaxx6d8z3qPxbNLpho26VWjKazZk9jMtwAJDbMAigqueata109kSjDMtmbLMqRZS3VrWgLjUo
u+M7wObt7xQxluPH2STOQ/9IsoScu8g39gPAXzoVcLZL/QBIQTR+dAGCmHmIwZlCLlOYyVBNBfp4
JAfNY+pVneEcnbs5gHg7RCtQtverqB6wVUlZNHIAKU3P8wCvvT/zbrArUnjYtxq6/RCP+1BrZPwC
JJF2ETRhsJFJCtAWMqc8GmRwYF8WNdK8t3l56QG/6LpacBy5giNPARPBzEYDCLnj5ieNI91mRd1J
yjR5qVu73NnVmJ+GTOaAf527haiaDXb/fwlSqUhkRIGoN8tQO3bhKPnf3YnmsCYPAiy336+NnDNb
PLmjHey9EIhIyGdANixI24Nzbh3vRBGlypaCn6MwzDZpACLvvA+MYUUe1HTgRQbCa5pufWXIEtNe
Bw1wosBVzwELk/BTjDeWqQfoumdfa7PdLEp85GeuwG3dnIT7BRS6a11LXOzuA2q5G7ClmrE0AxcY
huPYuTfdREnZMHr5imTUeJ3dL/1KlttZ5oLgRyRhdTSlBijQAexEujvUT2Rhp0AMKx1rP9u3jVXs
mSLfnGVW1xjYiijN1XxN2BlPwIARBjuyC2ygifuBeRLAUjpmo9buYtvd0ahQIqvvebngXdIeNVA/
HklDDScNdQc7NssFdcnILUBG5OHIZE2Os2IePoagMTV30+K/otmpQ8O7uYBOG/7LkxglkA9PYmZY
tqc7YFR0PcXE8pA03ls4aCoNYby0wDFaYyn7JOXg/4UF1i4SAVDW5YhNZRQbg7EWIMZGrMeLvr04
DgdTXCLyVeNL/4cd6/vMrYy/yty4AX+z+84r+Z2ZRnkBiszfRdfkFx3gS1iO+wkSUmQAOF1UY7uJ
zJ9xWJo/V74iERVC7HU9K55J0fbbEAXYt2mAZJSD4WJLe3ayXbwhRWVabBKkSy+stuS7pDX8W2WK
b6nllkcDCFjxMgl2Ad45bpPOsOtTrA3PDPcAoFhGACuEC5M6kuCLrF2W9ujEyxBUx0vpN8amsYR/
w0ajdhNZ8c12UnHsKlBP611ZrSLl+3t8HD08T3O7hvMW1zZehDE6T+Qyh6fZaQ511XkHCPAE+MAi
3uR+bOHdxQf77U2zOTDXdFOigNsJPxStWa/qqPG3ISsAEhwM+aYCg/Sahknat7vO9cPVAIDmD73g
gI70bQMLbRgHLd5B9VH7rOlq1KfyBozzDemocS8NeLhfqe8LAKIX2aHty2M0dP0W4HPmoVGNJQpg
DY7gvVpaFf6YbYZ7P2mKavQ5iLBs6JNOVvqOdEiFtQ5GmdXumsymbjLKb8jB9tZTvMny52yz392U
rm5EOfaP1PQkRpZ5+m+/jAn7/Nd6CvBWeKYDygrTQkXFw08jtH29RuJT85FJnA13MnGPwFP6hIqg
YBumeJHwDYCcfR9Yb2+DKHxyazDL4fCiWkemHr4ACze5OBLwkGrU8wLlzg1e+3zs7O5I5ioL5BRP
FswMohdgTgOloQ6HnR/qxfGtvn9YgvnCvfjC+VEDKPETIOr5LquxSKYhtj/rlWa2YCdH/SsSrTok
kCfsyhLX+ijcJUlto3Evg8GmCInO+M5xsK4mJUUA17jYpyXQdGqko06bMNLHvrSIM2c57dHQOGPS
md5/W0NRMrUBX1dIv17UCjYPENnHjGvdJx4JQECHYMPmcezcUGXyZpExVGBxI7rxWj+0ChLLHPB+
b5Tih1HG4JbAv8iqBKXnRfMV1KA1hMbS8lStssLU6lVT5hXfl3Hz6GFkeJmdyGDGxhNbLWfaVXpa
edKTbF9Vmn+lhuQNYOwAWqnpOI6AYiiFNml99Y8aF8FplrtIKjngYfdZV1atlGB6i7MMVV0i3Uor
tpe54YhnniTiWU+sBicRurVHAod4FtGwMPyCXYZUy55QguAg0y5ut37OkHSYifwJGXpAbrTDE1nM
8ibpnUXARbsls7TtOaBDQQveIGdsFdcGIHaKMj3lTZgD8NmzP1dds5dgXP5rADAjeKeb6BWYxOO2
MRWgUBR7N9wNsOeoTBIvXga+XX+jaEZWe2fbGNITsBXyda6ilYiWAK7qL157wGAowug1tTSghGbi
L8brrxK02dd+HNnHCP8iWZRpL0XNg9eRmUuwGrKPgXcy6h5LLwc599GA/0DVdKrJO4WqCFJHEuV9
7l600X2zSAxwlbZBm+4mLfLX+SIIsG1XRjjVpQCkibTwFRkW7oHAKwwcP4Gq3T3PUBZlJMGdkVQc
0KV2oC2A1IgqPCsdlixK1FizCrzN+adp+B7Gq03nPMn8tHIXrW3x7Ry2yn1s5Nra1gCe6i3wkUuP
JAj9W5TkG0cDsdYYxrdciuFz3cViJWQTXBsQA+yBjO8pjIVHJ5AE+X/bYXprzAH1CpXN7G085D/q
kld7wncNJHCeQIYwQ7n2DrKs+xo3lajF7vDSwf/cIsErH/4h042Xp+YVfyDzWud5egR70AXYOeZV
1Daf5D2QgTeNETTLWUFagCsB8TP1tbsgpGgaazdIddb+Hhx5L9YJx4kbMpgDdQIQdZrsDfAQ/bwQ
MmGFyYBb2TvrB4XPmmcQz4746f28TNzP+ovlfnuIrYe4fcURCsyCsgHIKKnDqu1XQPdRBTc//enj
j8L9u+JVun+Qg+Edp4lYn76bl1qUHlidfZxFFEGkdrcOHBeUr++2pJA2sCOkKeztrJg+pCtXUdqJ
8/wZgdtsHIsYlVTq+5jlvAp0pCcH6V1wioHi9XQpinp8/CuMmX50y4yB1+nnN5t56uymqFbzNwWw
0XgjUtBBoebQOLu+901v8aqSVSFoR0gWdgzd6jMSObszSbqwNs6ThQV+vB3q9z6TDGst42xgQ3RY
jeCtWhmWjFaTPzmS/h8nmkP4H2gyEkzXoC6OejRhxZ3Pc8C+bDu8DoW47XllchYRtksXOfsYesC6
IBFHRmS0HSTAGku7OSc43AJxbRQk50yGWBQYFtgswB4GwoxZRXpqHPzOF1Vi6Wtk1AG6cdZQTzrB
Eenj/X6aGStBYEGRhrOM4ylWT6MUbMA4Xfnb9sx0Szd9ehCMvbtmOHS5tuo5kIM1+Wg+iWoUh1KU
X+JEa55ir3hrdGt8yt2ywWnlT3kveYKCKQe7I2SmFKmn8WsGpFIl6QLk6A+q8UsiYEZ6y6ygmQqr
+jJPQg5qpjYYMdP75IHnoZxVzUTRSBFWDiA3Qaa+CAG9YXvF+JxG3vCMzKR+zf2gwPeKdSHJgrDf
e1hNXGiUY5PiAOiTDDTXcKCmD6wMr0et2JEX+M26WwlMhncDZHkEW2BkBKtZhnO0T6yNihOJtApV
clmRvNKILqiMAN6HVQESL98DxWA3HnKV3qNE0rKMHbIVkT6jhuTVCWQTe3mYHUiW+E5w7Y1uO8eY
P+P8uR057KNU3n/GDGviu8/oWzrIZj0mduSlZaK/4aY9T1wyI9hqSRjefcY+1u8+oxGaxknIPXDf
hdMeq+I/lvNiG0hE8BV0MxKdsK1TFdKfxrab+jDCsEr6MVplxSvjdnhEUQ72aCZrcmwRb2fw2krO
FhtfaxyDDVh4P4XEeYTfGXLwkU1KQ88e9WuqRbtMMSD5ijcJT8N+wbhVHmjoYf2yTxvbXOAo2iuX
euasWZmUT1oACiUdSPIooDMAw6l8KZxbJjtS0gwUrpVvF1R32Oin2vLARvatE6aglhUAV53Kz6N3
YTeg0hKU1PLNaIJwTVpLgJSYShCYHFAlf+lcM9zmDhhbnLzz9o3e7OpQYptEiahJWBTeDcnMRSnD
gzx9dyAv8IEhmifuzAA7H3cLcqMpkvaMo0Vt6IDBGYHPx3XjA6FnFbE+7ky7lGANBm8jmOfYM/4h
A8XpSBKgoXHQYuvxAbiJANDyQM/1YB/lz2RKTWSWqK1W8f9k74uOPcPeVGBcU/wQNC10Pa4dxic3
jp/b2PSxkEuZtbTNEqUTKNEEOfp9H1kP/oGaThknVjssRNSOq3uj3/t5GGqT271uDjZNFOoOJo2p
BUzVdzwGUYzjgDcKjFvG0VIJ7EYdGlOjv/dIRlqyexhyrxCKUxwZ+MrjT3ak+O9zAH/peRBJs6Vp
a2swxYLc/ofLILuyRtlsWhr7+WP8acY/yWiKRkcyUhMf/ocPMZtUZYpfw/SRYz7uUg+7Y//+XQZB
sTH0RuxHBWjFVFMrIKxALXSRg3BofD7sSETKBzNS1ARZNftGviu2KK99nbTv4eYo1KMpZpM5vB97
zSKvjHo9aSn8f3emWKaOHDA9u85X8nC18xTUM1FfsRrG2t1ELNxajQsEA4VlirJicTRY+dcdcKkh
UdAJDLDNLOPglE+wD/8npwLU9EvNip1FCtKvc64a09K6c9EALZOZoIdQI5RL9mejG81uxc161xnj
B6AYxE+xXsRPAMAqs05gAzURtwR0r08REj/VgMTl0KU3cazeTUjadEuv4N4T2YErV2wsiWeTyVsb
J2CmIgfHnZCaRPUCQ4A0+E9qYdi4v1Xq7unEPN4AIBr4vHbkbtw66z+NYb1nTsG+N/EAgGss4a7j
EGvHOiysVVPn5fcmXZBBpwPNMvfcBqxEvLoi1wdpSJqlfx9ssGsxkX0u8bwE1pjV7PvMz15Q7vSD
PKMk+54avvWCzbRgT3PnmtnR3Dbo2B/nzvvIWqFIbp4b6GpvcwMNu7rWOMZbsqaOro6D1OOgAqAz
NsG/gToa5zVVI6+pEMnBZDnq1eu8eLU7I1kECepHWWdMtqjE5gDUjN5sNceqllL3nykLwZcAfBuj
xNnRMMXW16oIatSWjw0wapV2Hg51iPOOd+PZFxli8tL0mg+U/aJY1V4efO11gEm43ADkpZ1eapa6
SE6DnAMwclHnenVxXVfepJb9Ryg5bucg9AJy8xHr/uwDYDWwKQG58Bp3LePQ2qXYWf2CYyMSmyBb
2uIoABSrNgrrgMoilvFoWhcPtfgrs8ASy41a61LnXc4XSAerzgUSGqYhaVJlbXJUcIAJWMPxuzIk
TYuyu2PusQMFJLtJ65uAYvMZZ1vA/pcu8NMdd4e9pW9TrCoHxPBgV6+iMUC8GGDZ15csOJZLl2HL
pW2i5pk1kbWTdektaEgNsDN8cFQnxs7ThbnKYsdYNV5o7GsZDkv6wxRA1t23akjZIvOQ/k40bILs
3rj3AZ09+5J2NqZQpAUdt7H/H3zrIF11MjRvBk6Qdp3lxltsKdWfZe+vMvBtfEPtcbKywl4/jWGB
7SPguiKjDQrNKj85ve299FZq7ksAr6yNtHC+RgNy4qAvOrB9+2kXgMkuz57jnq+LKLgAbWf4qlsO
XsaHmgNJzUhuTl4DD16BHRR5koN+LXpTGCmOX0jRBEE+ebgBdqE4ahJAPMJLHgL9WOegdwE1LvWo
MZqqX5VNAQ7adwUYD3+zm4yT/kckmDdFIrM/xZxsvWPk9eGJrPy6wKkryecG+B7aFgALr2bkNUgD
BOWbiZwUB/VYHfAsfbbLG2T5LPSk9a5RMWRrq6vKVRVZ3pWaBD/066jxWzeWzmGW175gR6nLE4nI
nXppDkJubIoaIFiNr03VKQZmIfSFFuLMxLBzL1la7VkAoQq7oHH+jJpN0FoZKK+fhkpmBy1f2fHo
rWdZh7dApxPtyVLnJFaZRVckrm9mg0CLUDody3bZgUt2jxPfYGlaoj/i6n1kYcbGl8YOQQgUgOSr
Loz2ya4bnKf1jH2JSpatsMEXH2PGyo+5r61Iro9mvB3CMt+Wyr/CAlwL8u5jFuXaIZUcEGBK7thh
iGIzEHYAm9kEBpVeLIpY8VlXwBJPRyA5FtlQXFmbe8eAOci/EC7/alkWQP2q7D//fxZMxeC/xGj6
WyNwPkccVYlVITkpRUotzj4US5UZjF9cx7I2uhrpbvrjX3CXfqNQ1bGm544OxCXObSCXPRwTlJnJ
gVZjJS9tzTcZkoeWRp/3H20tMDdhWoQbC0fOH4sanJM+gGJ3pJUmoLOrlOHlVGl9X3wugNVzJWUx
Git/CLqXYuz8VzsLFpO4q7Fsj8snchnxOD3lWg/as9Ltnl2se5BWCAbHRJjYae7ZAQ/T8IUaYQq5
9EsrAT0NZJ4ZGRcP+2w0IicHWU5LDXea3RB4/UqyEpxnv66QWoazN6RADJtZQQsebJQX9WpWV/TC
QMulbgyy9RhgWaN7iTg2QSuOUjU0LL0SXBNysJ5MzsrtbEK92Y7cSNa1drTTBuMw2z6YgTcWMUnt
DvwJD5K3wLPd27TqMkxHbFyndXZAxUNa5jwRXXOi29GmNKLxioKh8RoyPAtNOyw2th618TrUir+B
exzj1guT2W7sgVhgVsPJSH1n2XS6vwZTWYWloMay04DDhrHtrI0AoMeJGjN0n7HwUWi4gbWMVLkl
1s7uQfMsfcuT/DgUrWaCJANFlNhxynzAgcOmoxpMkuYMB0GLR4MhAC/njqTk0GN3vZaZ/VLxOjrj
JPdbjhzfV1OY6asHboFeD8pnEhUtfmLcdLODRMXeayBcUGgA6o53bvjEVFM6YYOt46pZdn0fPlET
dHn0pEXurRgjH/X1LHdBRSbDA7I+vjyYIfFNA4Bze/2XnyN/TC1juCykADumjvNs4N08YGOPQ4GS
eFQBvwABsD3hCAz59bzeezinxnF/0Z1sZNG2Cxo7cY5uYYIvJDSBAjEbUS/U++402bjKc3Ln9g4Y
TfWeRrN89p0moKiNj1yUx1kp7GxOvffrLDtUdQUWysxD1/3hFL73mups2GSWGA+65rkXjmOLFVD9
/a91CrjqGgSZMUxNvUc6vXCHDY6030x1rQCXO0/8ryyr1p2f2X8hJyqyMl0td5zVDJCTSD9+8tYT
4I2CcaVebsXmZElDwsRJJdYlb5aSgHNmK1/zLm97HxJsf2stj0sQzOHkkxrLCM8FThkvNLKtUaKc
xy4mi1CdkgpNOz1YFJpfLOOhBHvtH7Q0A/atkgI4KL9FJ9/CVAAUtpsA7+mDCf6LZBmA7eDg8QBP
Qi0Mnh29CZ6TLHDWccXHRegB8EKCxDYdAfHnRzlS0NSQ2GyLPhiraXzXxbtAFK0qgNCCvqg4kHkP
2B52o+7URH299BIU49CwXfz3/3xuOL+R1Vsetk4NzzGQ1cFAVvErAGCXukUN0MnyxWSFe/CtwkQ5
+MBWSdjkyBRMjCs1LSvGU+7ZmxDkktfJjJWavy2ysVnwWBbJunfibiUt5NeRi++3b85Ius9Rcly3
uzkgadVEyNT6baIgwULx3Z2caDJg8DcLGlb297it5InyHCkfsi3D4piA35tE1NwlfrLczEk7505O
nI00ftfeefAxBkA7N0AsrCojOfj0kD+gusjntA+Faqjn2qpQkjSZDtQ6PXTvtCPVRaLK1D40VGxJ
jpOU3AcquZxjJmPxIYiRxo4j8uJMzdB7ClnfbDa+HmrxpCkM0DwVg7cjk5aMe0fr1NF6cS714O/O
LMA5qMltF1kpHqF9cWlUMxVbqIoNpWziCKDXSm4UPrYSGoCqdDkKKB3fG7eUK8BTPIi6vq7PNMzc
eIn9Iu+1BybnjWO3ASQiSDDA3fqQdYBeIiuKoXW1PsWI6+Q+xjgmYAvm3mvpoO5hQqDjPci/KgVI
Tg1BjpdpWK1Bb4sDJ6WYYcht0QxgpHmHJSc1s3xz6fs1wNaQb74eBHi3+9YG2h+py/fYD8FoSC6x
muohKsBlMRXZ3DWVCUpLnIqDv7ra0ycuB/9LJFN+DSzN+IhbJX0tqFGzLkFVA3FapWGMOtYSem1a
K5zsZVetCWtsgLhfg1HmXyw/RRZ5WTavOogcsBPSJU9hrGkb3YnrE/L2rH3I3GTfAbXhnOJFagP0
4eDGZSFW6Zg3H8yyNRZ9nlRfE+a8NuC8+ztoKtTU4zhs0Xs+8Fna6IeH1C0kwpwilM0e6Zg4iwPs
YldIYZoOhQFobS7wA4v3dHBsOcK9tRlgI8AWSg6RlPUOK6IY2xeQUQP0xP9g+c7BDts7xVYWw7Ai
ep3QdCMkBdfDirh4SqO5H+ZG5WwML8q20u/qV78ETio2b/7j5+5nrAvMV6sQ/pb1brL71aArvwB7
iB8rooLUHXA4guM+OvP4+50IXMLFpUdh48JskUxoxd9lEIBpZdBzEEcP30kfA1oS3w3YFOl+AC5X
rwbI6XQXUWnYE4UrjX8qp3vFXT44FEBte/Oa7zPkhAMPEyCTI6AREm3cRFiW41AKvEcLAALlJ3C+
FicblcQCJw+HhBSJsiFtruvBGtx/Nl42cHqLhX3Wg4EA+UvkNzbS1c/UdRtwLfm6uXFMpBSFmq1/
yPHVLrLCzX+sPbvOfsi+jJEdk48fYsnrNeh2s3NqlS7Y5mJtwzITSW74wgEOyFFXUdViQ1ChRoUU
PEueglGRGs7gohVuSKuKCWvJemwFr2TZrVkGlD5kUoMa1lCoQXMzKoQfGmJzbVxEAFdeCd6Pb4Z/
9LnT33UpiN1WP2rudABDTH8gmX0EbQLgn4868GujDdfC9Kj5EvVUSkgNyeqwqZwldQV1gY9/BUAu
SFlbD9W+ov1BXDOD5kXGJk80lLC64Bo7NflSK+omw6uUkk1GYY1u3ZcBEkKbBY60lYb0k7/rRto+
qwCBb4NV9l7jFSWW9DkqkhUFXkwseim1v/fr0cViI1A8eF7FDxozIpCsOkgrRBEMcJfSVIDgXqnT
ON/WcSQPLpg78V9duBmWZSxZITOTn12V/Ys0C2dY0FhvwWekRyE2+Oq+2uYFl8c0aFdp17oDctOR
5Tt1w9LhWENY3mIax2TgKQMPvLwL32b5AivFcMmHsLu2Vd1dqadbQFYdLZyJ0NDDo8leaG3+I3AH
f0d2KGoDDHRuDU9yqNhhMiFrJNVugM7TA0b8/xj7juW4kWjLf5n1ZAR8AovZoLwhq2gkUdog1FIL
3iZc4uvfyQuKKNXr7pgNIvM6lEQSlbjmnN/xSM5A/9tJ+biI2xxfYXX1I3aM/ubuRuMVZ/S8ABJ7
DH29TWuf6lpJFlWPVlxeqdRF9bQuyl/0pHEe5kLZoDsbIPDKDW1LDvi0JqqvZEpOH/YkykAxsgkk
H8H1heIZ2av4DlHXmFn5AvjE99jpR+y50AYaX5y0Laf+y2CJsZK67FeRx0ZkpDCJQZch7I8TUicP
8w74yo9Og+Z8ZUCjFqwsnB2Qt2p0Pfx2+rdAdQmeNfJCO+ocCMdZZ23i7XDTBeFeH0cb7eFAR6GL
EgVtYT8QOgphqyhRVXvWA5PWTzzs8OkUokqisZ2rLBdglj/jmbLedGYHMGdF5pBVKc63GTLH9LJA
l1poQCsN6llE+JkkV1N+KwFE2y3rJ+76ehnkDylIHynS4k8xa2U3Y4ZSPOQ9t61jsnIDGPv3Wy5+
ZKJCUZT5DWX5aHd2KtQUhJ+G0nr0kqo/8bTb1F0B0KVSgkwiM9zKt/vSA1gC2t9PZhIAd46Ws5Sc
aK88xxFwTbPixuk9iu4eNNTUT7YiF8WvJqrzQebuBqsfIrx4/N5rxoASuFDV71THWRFtYXw3CyO7
O4+5BSaVKv2UGXZ3pI7FvNXQ1ChBRza4oKtXnYxgD3zvc8xcHOTx98zmFsdFkejNPhR6f15Erg0w
BbPj3ymGJTEs43eG0a485tZbuo1RaHglAgMH6JrxDdKi9H2mVeeIAR8O3Mlur6U+KWxjwOs1qeel
VeLBZiVmvCWh6AYgVDravlFhlli0upNJqxXbQIWOAb2BhGcyYPzWwvzuxsx4cnILL79yruODAT3m
Rzykm+xPC6cM2v0k6+isAfzGN42c/6zClyAJxA8zNQvACSYmnkQVmu7D3ALoh8ufm8QeAH5qOh+m
6NQvkP/fth4qbp4ftTVfC3ubSNH+NdZcrINWDx+AXRk/elXprsxQ5j/+MAC8MAadHP3y3rIAPlwD
T4t0ekNdDvxoTfSztCq+rUw2ml+qKP0JegG+dW0kgNcmN8Vallq9IuMgsAC/8OFHhrTLFUcaiP5+
a/tlqSLmGZfbIdlMCZcY5M2nK63y8CeQmKoLbeiCXD+GWXkjdqGymk29Pt0PUYKvAuU+deN0lY4n
rvbzEorM9bgb0Dw0if1i6cY83RVog8SLRwYMTw0AkBiswVCqukHd9Q2KNhmy1Oin7g99PI4YwkDV
kiuuNbogtfK+mjw3q/xFc6fuJ/2qTuq7Ozlt732XqEs8kgVeJtdGWuorVvAHPF+Sc48zWeBbhq6t
oqEGTBAgYQJfHycO6LrC8ee9hZTGIzpg8DatzEdumlcR4bGvQtCOLkuYOSxAOt7DdCZz0OeNiV9N
YQz2GE9v1Jw64Yi2f+xcjPg5aqKd8EdT592SdsqP9+JlFH2/j4SFB3YbY4hWrQB+Kh+SBjiNQY8O
H1KQjLR0YQ3sUhSa1m1bd6slwJ1dEeY2Ki18WC++S4DerUAQVHxxUoF+3KAw9sIu82d70PJnNMeu
MKaSXUkEKiLzlHTARotsv0qcDXDC3UuDzOuLqmbv8glZLccEy1hjxqAaq9yNY7XuhUSLBTmQ7CPG
YlEM7XuMDwuK8U93IYv/vEvVIcNtlEOF2UutfORd9NVCG9eedj1qgoC9UApMLc6KRudA1OwMd1tO
nbYCxaO+vnktmV9HRJtpAOi29fX8YmInIHNx4ySPH6cmcXdh1O4iA8NwICG1kjXqG8GG5Xb4FUXB
bQpGr0/AF8LXb2Ex9UcWfQVltrkai2A89dIpvpQJcC+VfAiTCkD/YTK769MU+00zAHVgspwn7naf
KGw+ZOnWBmrqjrw+7sINC1xGhQt4XXX33gQ98vTHXUhOd8HL88bwvAMqmV+nvEufgz5OAaDmsU2H
V9g1bWfFFGGMTxuB169M0Jd+tYbIO7fuDwCJ21eSjl1qgG0k/xqh3wp5vY84834Ms86P6ko7OEPr
bJiHsnIqomvOuP5atF18dFwwJuPpWnxP9BEPkiD8KketR9Y9mHZdYFpvSLf7ZKABWXED0J3imJVd
92p7+ZOdBPl3oG5Nq7yrqgcW6iN+x8GuSwrJQIo2uZp1jT2Awlh9ujFLZBnqSRTf//wYOhJqG5Kr
j+Eix33Oh2HYWm54TLJhunD82F5sb2jXBUZad/N20CIw5trCpy2IEgKcS18intjPJGlAUrxK87o9
0FagmWqPFM+wom2VxtYT3hjnHYmkDSR5TQMYtm779jCkj6a60Ip1P6UXBmfa4Hz7LjZKQIewEThN
crAOi5zM6CJ6DahazgBce2V7588wm76KRe+tF8Vix3Kc2SUDXt0SGV29I0qrOmBkuWP8Wm60mDD8
PR6lQMM3fbrIkdr8z2FZHT3Gu8UyBhrCgwhmOMJCFuIA6DeQ2IECKVote8v6AUKDFjPpZcVwWmMZ
17c96xoctxRckt2PYD/QG2tNQrpYiXD1rYd37rRMNhgfQoMsjq2fWRhsBsXzG3ALL5JKzv+Qhy7k
ZC9MpOtHicyOcgK6jvzGHTmiWCHGg1u0czCSL04fNynw7nbKbFnvYtXma5nVQdiOfu5VuzCJxkDU
G7wxtutYdRaTbIjq+nEM8ZxPJmDnkCyupI66Lgiu560y5vmAU7KMUx+czTr4e1RUdY8oHfXzYifi
ot6gCQX3UJ+CLl6j1Y8AzUKtCyI7nCb8+qBdKNIGBwDa/d8Yw0UJwu69p85xXkonxihKxKetWfFq
xyZY5WX3AIhJHaXRCVDmcfvgpUAWp+e3yPNx341FudKljroBGise4panj/Qkv9dGsrrX9nYDmuvR
U0P6vyPXwjtbRZmdvaFrN/qEWfBeAYRLhRxOq7j42gZhdOni8V1c96DuXUzJKsxkuMkmzled12pg
z5AxSOUw0DD4eNY/WThW7R3FFee1+RTvRh3JCNdCTlDZ3RjzePradoWzzXBemBGdy5CD6KVH4uBg
h/raJmxnQmO+WfYs+QmIa32LhFJ/BqZ9f9bqUt9qThfipIs8PClG2QbtvHeDvC3WqWN9TvJa7shl
jIEPFh4q3oE2NLd+AC9gABwUWOaJPF7nUpyGLMPTwgDVk/DcPc5iw7VVlxG/YbtIc0BopbakQCmr
wOHSXyS08pDx9fU0MnaLAmGHvafj28HBw3XXphbmEMZsrRccXBJFnPj4axIJSLvWbexGqY/ecH0S
GSRojETNHXPeDfKXbjlkiv2a7xqnNf5u0uo8el75M6usp7pn7l/lWLxZBdDoy4b/bQ1N8c3RUWVt
e9PDbyPQs5pQilXA0mA7eG3y6mL2m5KitJvQHiHQyvXpQ0f502X3oVOW/39+TRz7jijECeUms/5r
ilBMFkhJAfwBeL2KOCbCi9aqzp3wYSrMgORp773LAU4Q/avcBTjrEse22H0ciq+HHqiFxmTHrPhC
fU627BL8qcYXaqDiavenLvTCCwH1kKXaLX6pnl6oecqQdnJVumwczLOOud7VBFSDlWR6+qVJh8LH
TGTzFx7XpzSLgU3bRRuwdGHEbcL0ZV/m+o/cw7CUNdVv+NarVozZwwsDfoAfZqArHOJnU2/dt7QZ
vRXLs+pqWk0BPFUpD23mdo8DSmvrpE2mz2VQ/O3ge+cXpqqCqP9lt/kvvKl3n/vA42uMe+WP4RN+
3XH4Gm3zqmEweJWXhvNFOPK7elj/AjcdWvpQJcjS7mmyO/MrH+x6xQE/+Tz1Tb9NLC8/Ayc/wPnD
vI1jWwn/4hXDRxy9HxGnRjZG552xneJ22kcdOirBp8S/hsOQgfwIq0TJQhCpfl20y+q/7e60/xqP
7NBNh+nD3gGZseUCzKn0MjQxAKIsDPTb7aJtFDRa09jvWtouWlZLDIilbgAicbCEHJC3b451A+QF
evtFTyLwClP82qPsvyPCTrog4f8JjYXstHB4Ot1DOKYMD2RFFOoY3QNvp9O8UyAEOQD6DiLGvNON
T6jrm7BhqHJ/8IOWGs9WdDtHuZGi77NPHQAPbsLF/Ey3o2CNE/bo6x3nj9MCb/WgyzL1zVG3LtrX
EL9nF1cHcCwJXCdTFMD2X03SozOYZF2B3z8U8+U6jwRLQT9f/pIAhDyMbROkm/cYfEpi7n/4z6aL
68DQQuZM7QH/ovREF0slzh1Kp4cgZjnRflFPoYNEewAARH0qzT0pFruiFe5RmD6JZ9M7iyUSrZbo
FORO1gNuEumRtr86Ub2mBAx+qWM/acLxNR64vfX6pD6GlltcUFvhq2wa2+8Rq9eUgclbG5ADfBpe
yzTGVBhIWssQIA4oj5Up2mmxzGSOsbAiROXQapxZTTLSgh81PdOqCxVt2LKPYv1YoMSBwU39rajz
bl6FZvW+itVqKEf9jVZkR1rQiulvd3ZLlCKujuBS+smBYrXKc8PAcZzhu5eyMwEldKwwYqtuYMac
0JmzPCieoJsuRMGV62C+ky1mbsscMDi22pLMqiwHdDqfSFIDbWkWa3XjoQsNZFykGFCVr21dPJCP
lyGdGbnsPQ55jU7MVRzaxH3xik6A8ZU9ETvIkPHMrwcQ68Q1czY9EDHOedKyk5brEWBFLPlaFShZ
9J6u/82eKkV5t/g0Y8Y3GGYWx2IAx5jqAwFR9AS2WYcfaDvhS/g8uXhmS9XgAVzXWy3ANMA7y7ML
8bSbef+K73P9BDI8sBZ1LX5n1HZhiy+06UZETgJWumZpJ1tU4olMlVXd9reiP2NxkWbbOtL1ddYB
EbEBxtyUhfW1RjaHdjhwzzvC6nSLZt7ZCuPzT8uPHek+LFHxcdeJUYaPoqmu2tTFr7y1wdEbYPDd
i/Lpm5K3ZRy/ekX8OXKjbDcCWeSxZOL9IjsUpZGNBcjZEDINlLS/NY7tYHobtCirRbY4MxFjRNpO
8llLCrS/e3ijAnHYNhOp5y/WeCa83w/tWsNWen/cqUwTccAc9EvO8+CxMHSxisfE3szbdgQlpFJY
8WDvg1D8uJPTtsL3cYS81zm0wwpt3d64VwAJV9A34wwfs9anLZ5n8kqrLL54PcbTSBLZEEsTvw5C
IjO0mEqWjXuh3MnkRoETaphmm3eCnKrNPiWKJGKmeEDm77G0C+8YKdlEtA82ZI0LIpcbaogPGSCn
XcAQ6N9sA5PZ4KM6cccWz3RpPQ8jzkMPjKoPmWmVn92sKJE0R6n9TycSGbr57iTwe3AShYOWhXWJ
YvSqqNAlgB+OYZ3nJU8YwBnyol/dCAGrBug9D0NaOJ1a5/jjwqb0ycgKsSdjHZTPs/Juq+s9A8e2
tyU5uc93uwu33Dw2GD4XWd58DroByj9PHt4Wt1llj8BeCzXXRdepba+Z6XhbC8nM1xIkNccqEyDY
UFtDt9PnFORMY1kAc68WzVvHvO5BT4bi1bQney35dOsqA0wDkiuIGKZr2omfvaU1Z8lF/+pyaazT
Mct3tO20Hv2AlpBIaUNrAmTjsY2MJ9rRRSu+ByyIX9DiBD3OtZju/h2sqK33YIkI+9d/CqY7E9LA
jOH1bkJDzqTb6FLAb4bWRegsqwPNe6B9ZqGCabuBvvOsGhnhDwWtSuaxrazx0L9xnmwdIbhAuoSH
3mmOSPpOR7PNwNt8G/AmRIoHLBZSCjAZ2DFAKFmRo4nPxUAigMrSB9MFHbxvqaUVW8+xAfRtMaAH
BwN9kLVqzhpf1NbJDmq0zGMXDrrZH50WAFc8Mmq/QnvtAxlXUd7EO0szkNJNQlCV023mO0z1oGhv
OmvbjGVznPLU6I8NEIgOXWgflnvN98ZRKN/EnR74SQEQWb2xL0alemgxAtX5uqcpkghQstKFNJpS
8/xnhxL3qQczZwcOFeWhLmS2bNHKEflhg9dcsCHCcAnVcfA3lrw8orE93yVDxXwr5Mg1qksSDtk1
6NxzpTmqlfy3iGHocjdgxtkni8UhAL+Y1SbecRGVaa/tkwiExn2U5zdxuRt+q5IsPgaZY7oYsgDW
xmDIX4a6TZgrWSNBYmvZbnHoi8Fy/QxH3mMHDBIKT/HoA7hh2PjuiH5K2pIiR0PySbryaUpThCKZ
23LkcVCn3i0B8lCwk5fYp7Z14tUks35HdeJqaPCkBTTenAsLAH9yAdIpKGV7PG5Jq7ZkS+ViB3DF
5DBb0FZ61mxBZhRjCfkRwx7ka2oE2ufBRO60F1b0mfcpZietTruKYmRbpLvDc1mI/hhrfbG3AcLw
aKRtsRmEy19Qi0cuQWPWV8XrB87P4Vuap6XvuGLc6nFiXQdVeomq2N7poURRk+oxXYkSvF10m6aO
zHajDdUD5zI/z1rdBSkXRQBoHao3rIR3xYD6rAd46zLlaG5ReBWXm4uB07zssmAbehPKt3J8c9x6
ANdG1KNDCKkVfJbuTFtakaxxvIcSAE6Y1AzdFu09sJuXZDgq576Mo71WF8+L241JLqrhVKI/RKBO
i0QR+ss0oZVXLW2Brdzx6C+tsV8ToBS+dqmXH5Km7bZ9W/df9TACCUy5ruvYe+rrqHgduujMXRSf
LaBQvsa55SAFppd7UuYSuEOyxbRUMpZoHJdRdDVzBKSdcvhwJ3uznYDsWqfVPkLqHUl4NOHWCT+5
aBJ/RoXAvSaJ+dmY9PQtahN913QJ29AWbNrCT8Eg/tgbIyAjetO3lFmJLo6TyZG1puM6Jg8wm2hE
uIOJ0Y8zt5xTjyfttW/qHn1PqfsQMoAmk6wEUN4V+G/IRApk/WlLCsnwfAKS0bdcWYysjg5Nlnxj
qtGTmjnDKganjU1to8YknSMe/421ok5QsgozELrXDLmwYqqEhUkKuJJ6dpLoBfE2cxiKuBjQii41
Bf3nuxTSRN4CRLPpw0jNTczGX7e6JOEYn4aPbdZzQBoZRY9HExQJi5NTnZQ1+NTJOnZ+L1NknXfN
WH3hbuLuSyDDr1MFH2WETgciTGTPY7VFJed7O4nuUpVe+KX4zBxRfgn7CKOTevI3ebBQ4zcBioqB
RFwFIK3U+BwgtECQHGDMfzWpYZCERi7YaGS7yeNPGPyuT0JdSEuXO9nsQRr8AuG1Y7GchSpWg4bu
RT678NQ6AsPT3UVm3zorFw/D0vfkGJ1sE1nPqRr1zSysS9TNtpnss3eDW495TX6zhTsCaUEDgtgO
OG2nd9kSnNS30jk6OjWjE0WZ91x9kOXTCHCA46AEmxt/UtOeNLMjCck7oJvO/4TO0YSzypEIixJk
P3uFr9VF2nh1peGAZ2R8nDlySBbYAL4ACMxplgkJON4YAFXrVrmR77+5DYWwTmRBtiPjLvKwDsf0
Jm5GF89lzmm0p8dFRLbqruSO4RDtBC7D+ZlIjz5KQdOTr8X0uKmBsPtOTkpKUtOKHOzKnrY2j6M5
Zb0oyHfZLr5J231HojDdTUWBMfO7eyzhUzzJDmhvRk/U76f47EH3vXNLnQ7EwjmSk0uA5R90J7Mw
gQva6v3dpwuEg8+zeNEtGl4DEg0VwvnLJKjGrUA71blVJYgpjMeL6+zn+gL6hTB24wXdGk3AKdit
cOYGHIo54Mv54HUltFSzWEzIr7IStrIF2NfoyyvCDJufg/dqR1u60DddAPh2P/VSpOTVt1/JbX7q
i5r7ujNcHC+cgGrr5Jfl4rIELRqRFuwWGa2kI0Y0jIGfbFEMoDi96FNSbMY4DQD+iS1pSVF1eMnz
HACm33lk6FpBO3Xx6U4OGmz7PBVyvcRgA77ffSd5sqaweqSwU3wyqyG7WGHVPAw8WGdBF1xAsBZc
aBV0rdygUMhWUhumHPQb2gv+xdNxsatEPZ2a2jtH5hcra6eRH2uBLKATtWDACQDR9bBc9M4GvoWe
MVTpcTrbkQagzO4+RJNEkNvvxlFphyhKV/37HgBg737k4U7dj2oAGKGuAwkSTFfmpopCfsDUWnXu
8Ri3D5bTl2faO3nLVmhf1Ffo7y3Pi6LTGZyXPak9YbRHy9RWVTh12Ro9UcXadqp81fcecoiBkKjq
oBnr1E1Ak97Tki5ebGqHRKAcqAxbFsCQlosJrdCf9juE2ac1Xy36xdwaGDQJ6DXQbGUdyGS2vnEn
6YTvDczFqk9E7rMVaDTTEwnlpF1l5OCbhgyXWzC0k3p72s//qhBHGh39cruc46DCtHrAy+voOCe6
MC1xj5nxhZRN3DUYBcIfJSZOlYkwwt/LWZdpQbkNTeMXqe1eTsD9UZaTa22GAj8gM0nrs60u6sVk
vnQ4MrpxNRzv5DV6sm/MZgclG9FG64eO29HbzfkuJhCCHrouSPcuz62TwKw2YMN0vNtFYNU6ge0D
b9rhcCQFXRY72uboV6vRkAi/O7WVlRhmkk29IgXFm0PfGS7OZLNsG/w+Z0iaYOz5j091E4U8SE9u
ORoG1pOena0QzdZ9Nsi3GPOm67hox2PcxfLNqL8IVmZfEuDBnb2syTAHATHSU+9WHH+25wn4ESvh
4rxsNyL6CjqkAUCLgFsIct688BI1WSW3OiBAYCYedCFqm+fl2eaVfAGJdP2YISnlg006/JrJrFyn
KWhseNRpb6kxi+uGxcfeDsY1WQGIvgH1glWtxqCvwTtii7OUw6cpKDBZ0ycAUlYXktMli9rbLcm0
ACdy9T6+mP2rrVMb0alpwQ2ibkUXugPd659kfTEm+25Knv415N1HKkfQniNp2PuLQrOSYp1nOP5O
LxWgwo9hXyQnujR9gGdtNyQnWuWjMPcOSLlIGXS/zWjbBXVbog0ewjs3kv2Ty2KXMEu8O49Ast7b
VTzf5C7esk0kGlsZGMa0VvOO/dB4R1pJtaVVg6cigMXUfl7e6cmH196tt4Y0kp/otbm+U5CxYeKk
7i83JJu77Xyrfze/0fMRSBxaFRYb9PcDzBtlYL9UBG49zRUA/hJnZqa440gaoVFgXs36f9wXKlJb
mwCCJveUZhpCXZHBkQPF80DVcRycfcY4MthcGw+dAO6RI2yAyoD0LXxo3QFvah+a2ZA0Rgn+NxAw
T7MPyegCukQosiJId3EsEz9pMVgd4lvVx+Rl7O50Vh7qFrOArdebGGa1gv+l5nX23EYB+phSidnM
RvTbWL2aL2cadBPEKwnuo/mdfVEU2hCuMGarzYqsFWjLji03wJO2NrdlWIqTA86hNbis3moFEY18
F/pVshxf6LUiaVdbUnA0sWD83nG3dsogUwp8A3wL6qk50Y7kYjwHbR0/0SZJpXU26uAyNgyTWVOR
gAu5moAHqbzJBGTv7doIvGQOG/dViY5uWYD0QLsEgN4AuDymF/BD6DdD6ribWqGKWWEObA/Te2El
cMdI9GFfKgNbsFt7JLEBzyhBmqKCfdjzOGgeaUf2hokfdjbMtyj5aNAtZFoBBoJ7wyWxpUCmFYzr
pmzdtTWmJrqshkk/0QUwAcYJidhh1bLcWS2KG0PRmOC+JtWNdHHSMBd+MnsP00uxBIZgUwEolojX
W8Xj3gOj17cyr8JgkA24e0xjzQTvtEWV1zkH1QttyH6xolUQgQEWvydAoTWDH1MzsS2VD6m6SBdB
NcWlDJmrgiQPRtBpM2u/VCFnu8WvjLqdxiUH4E2LAYSaoUbnoPkIzTBj2p9ulqM51uso9ZiP41l/
0mKZ2Wfy0qppXCHxnyLjCiAYHKcU3QKopoITEgCABaSlHl15CnRmUloZSInWix2tMLuEBosPXzhU
Av9tbZHmW2RYx3JXA9z9IdWqx7xoBMDCcmA6IaeE+UzZbgbTBBax4bR7Vna3q7iNu1kWfqzu7OSf
voPe4ZWi6L/Xk1atWW4GOIFryDx6HVgHtMH7Y984KnGUFWjaI/u4N1eYuPMU+mDFkWJtUEWkHatH
VLmSKN/MW24jOzgB9xMwH+gaiUN0e5ZZdwgVLGIBaNJj54StT1vyAIgomJ/wthAopMOY4dxJ4chi
0Lo5XKaAE8tpBHcGx/9OLRJ2QFPRW4Opbg5GzMQDJGjjrfKs1jZSAdFo6kKKsda2mFtxAJNlv4s+
/MlgkS8xSNFOOHm809x4Y90f86p5n8DNinACs0WZf44Gu9nR8OvdbCxtSbG4kUx5SS0Uuzv5zTgu
2XGuPfRostpTEI/Xn41GNjvSzba0XKIYIY5GuRiR9L8ZmMsyQ/X2hAcagaPLzVAd7d37abl5cm7R
0UoFKoo6PMwTdbMNV/N5IKxDzlsxTv73ED437+kUXANIMDrqpVwzbM+4G8Gvs1of0CUYPVdiQIcW
+gXlJvT0X1UzWt/UAqlP61tiWr+Q0bVfU22Ua1vaxQHvDuZzNFr5TODeNs0lHKPx89Q69ZYNza6u
q2q1wFfOICsoCL7DWTpx46zbKAMM9Z+wLXdgl4tdACahjY6n9qr3OJDZW8/d1q1bPFpE1kdLbsW9
b+n9uwZtE5jLUzZcjZzHDcCXYmtEhwFYtIjjKsVj9uyM9o9IcW3NnFr1l8YzvGfaGDnGOYyw5kfa
YoKm26K9LtuUOvBAyr4M95kaJqsrLratxOwcOgOQvwg1YFJUzbAxDKtFucxtHv77J+fY/+snB/IJ
zBSDmcr1UFxRuCI/vgMgMxT/7//o/7eOeZmgyA2E7dJwzwNDYQZMgBUYoE3+pcoZhoIwyGOmAjCo
rgG6BK10AKXKXbQDC/4coTsfHcNB5Z7QyfrcUY+CMYXuqbfFU5Qa4dWL0HpOK6OZMJFBo1QA6766
6kIKG31PFsBkvB45WT/IcJ+BN8WKlE4rU/xP1PEXGygnqMepLbBe2bEGOXaggvBOIHUEbiOf2GGB
F9LueN8z3yV2WIC28EvSH2bqWFVSD1UBXSvtHlOvcbufzchNDPiBADMC+PtRLJwLZ7Pb4msoN7uo
2z3vK8U924Jv/r9/Kp7m/a8fi+dYrgZaT5d7QOq9+4Nykb5iIA4NX4o26fexesPnXYOLAJ/ual6q
/aKxE/Wel5YHUi5y2lpeOZb+4gYOOewB1ovrvF508y1KHfAGiamhQe3j5rdeZG+rj/DPUUzXy+It
GVToO9/FrJn/BRhLsA4ueC/zyQguAvXPpzTuv6dZWn/thiHfGA26qWkboZIcAEp+MMPiqA1MrkkM
3pYUE7ARu4SNlS3eSW3kG6DeVIeGo1cn8PB6j4q+7k9R6O0I33mGgW7D4sCki6O16sNeFAC8R6aw
0M+LvDQttIq3nliTjC6smYA22KFIr+foACfZfB8PzfmLXYZS/iGfcJBYkK1JW2ji4Nqedl7ktbpP
lYPdZIG27o2gpvsA5wb3oc85ohzuy754v09bv4D7qn4MdWQiFb7K99jgL2oK5NVNU3HIkavYarqb
fxPJD9K3NibQ9EA+dTZ+rxT4TKguosmNleFq9o5kaWhkF2VB7BwkqpUFfmXfLZgWAmm07fbjlE5+
ars9YCQUgYzZ/Y1byOtMH4M83UPoyUdrUIQ0bibZDk8MIrBmMy+NlYeAFi1YuZ05ZRSxTMuMX4lk
5pFIYkj+O+wsMfH8T+LxkehpSIQ+wvfQ843Rnvq0hF7i/Bma5Hg3T/QMwMBxDzIPh67MQksv+B5A
OtrGhzaO9fMsmtVda2lnuuCcGJ2H+kCbyga4C94FjQ134+w8YDIqioGlh6M0zsQkUiv7Y3UnC5A+
OHkC+Ce/rRYDklldD8pTWtJFNlV7zFuxYoPhgSp+0L41gDCJA9l8q7p+WqFQYV6zOs73ggFf1MWY
/CUEduka4w/ZG6otr7qsMGhbxO0WLBvZbsAgBFAXNOfTJEpni1klbZO7Ef8kmdFtMToXzFphAxO1
ZbLasgDGKPTZm6aytC35Bgxle2kP49oG2oyRhfmDWRnZQ5tYFmZQ1ZKEU2u5K4GXx7UZ1WA//zCs
mxSGtO/cYAeimvSoKe1iMq+U28Crdm/m9suipHDtNJjvQdCKD4TyZtX9kGDm2bRIjly0RATgeyn0
L+VUMJRpe/NCl1Qa3QWF9NmAbDs0xB8mbn03heE5PplNmZVtgBZTrG+EbYeSKItEuicbRPceMhND
E2kONt8iHI8ZL4pPZs+ONA2Ty9Bdo3VzBBCOVnzKkUYx8Up3wvhSufaEmNbSzL1TGQXOVaCVxBfD
GP8VjtObNlXoAeg07YChu2Q79V3+zevRfa8MyHPCv3r2ZBLfWegjjdF7O76BBdWdPSO8D25jA88H
5UkG5Fl1Sbe1AAUJImJ82+aCYeCoqg6dzKMrXcwKXcgc2GiNyESxMTHKAZhUAOQvJrTCu4lKMOqP
eLAikhBRsZOgrwPp1QQM19mm1P5qpsw49ApTjURZnQ2n1gkeSDR/iiyx7RXQQzgaMn/bBSFPcWyw
mtDYOyWQVJvJYWzltK52avRMB9Qd0lA+cOIwjVUpAUlJ71TJJjWG7rCIZuv7/exNUgqRFdlzpxCy
STSBsG6DXhYckDiQQkx1qZ3KXUkw9qwWGVrexYku/yTTFKwIWmhOTciDHeaGZDXHI48l6MSRQl1k
/x2PtIsx3fdumybTW4pvpXNVJXj6TU6mA6LI1c44ySbHPPc2tCO5OUhtVpJMU2a06vQkPQKCaxPY
ox9HWzcDf0SFd5nTmKbRvCKZoxS0MrwgLv079T+53Mk4JupKv7LdehVLXV+RmiJSrIlrCd76wRiH
Imd7oounaOwAG6yrIXwIac+UcNku1sivp2iASdI12WFyzDxWgNL8hrefH2YUDS/CDPCXgHFR4GbX
+Ru49dCBaSGl5VmgkssyNKXF0nl20Aa+S6Y0A7VbYF4tF43bSTn0P0Z21fXO+UmmLZoFbkw5r6zZ
NM2ie1MjBQJQAoqx3DAzH7mBGE91UAebEi1ItKoAcL9hY8lWdwqJecyDU/PX/6Hsy7YjxZlun4i1
QMy3OWfa6bnKdt2wamoQCMSM4On/raDKZGdX93fOjZYUEZLSdho0xN6bYkGwCRViCmHhKyDO0Xk2
jXy485JuOimwLF/MQKHLDHmHW7XFRjWaQYzhy2JfPhdmYWAiPZPPd0XhrK5+hrxJ4nVUQN9tV5VQ
/wCh1FnjbU9EbkTMSKOmR6JaJPzZuZiWMGiyzk4KXewU+/dhyVkK0KJQ7cM5cy8tXT+GXExLV91r
GqP41JvIoMU9Yn6Llx6Q+gZSbqQmFx4c/x7Ytuyl8XkFVBvYEsgOXqP7UrXqjDu6cE3knXGqEzyo
et0mls4Lnk9qB5Fvbh0w0wKI+JtfdKHzJNvM+xl4XXZ03HQbZz0zP1G/Gqj6FfQyUn507OQbsltU
xtctx+kELWcUEtFuY8tYC2RPn+b1Dy2FFq/fcLNbBWE4x8xLqOZjdUQjZEFr7O2+DKANljQ7lZb2
awGKgRUy56ozn5j9OuHoFdffrzxo8LdA2iI4pRAVQFJ8/6dO5MUVzJ86RboT0zNNDtbtXTAMSM3+
zfreILPy5EVyq0i/ghyRpUngyeMCeJPqk4QsrLp47+PEHzRQIAtvPCy0eNqdqEZFkxn4N1zaVEt1
YA2hOuCS0mkvw9TfU7/ZdlGl8Kshc6ba0/W4c3su51GWrk0TMLG67rH4syTAOX9ShJs8a6K72mYP
RsnAb9pErr0iG2hNAcEp7XwOIdvsAFHFjZLqtJhUczJyqGEgv6CN1pPP+htZsghntmC5Axo8LTde
HA83FRnJr3SQKKMmWpPLSgp3w8akv7PzYV8kMolXzCqxyTIiQMfKaY3/FFC9OUCRs4j5HNnxD0Ei
AdF2Id+U2RDJKGMvOkY8yk+T614Wf7I1gOICiWH9iqPm0o0cV7YQqx/kYOCI6MpB3a7mWELmOSS7
jQzX2IHMvD6lLK1PNo4gIbmr23O1SfzqJLGAECsKWEKpudh8o83MNbnNxEx/VedBKOp6kIso1of7
QRouchX8+AG8jfKIc7J41dHaSdvIkdkp3gQVREBrWttpR2CUwClza+XRmq3Vjtx2wbTWgrqNBgAY
HSc1wzSd4sTht7EwkLGBa+V7nFvdY2dvvbs1G5EQaOSPbav6fZ0LdTLHTJzBTjptLTDrvaS+h2dH
UbjfoUKAlxoAfY45PLM+/qtB8u4BkDykk3Y+bqAAgvo+iT49zk3y4Kz5a1qM1aUtBeVu7RbqmIbD
hIsrjWcIg+Y1qKFwT73IxLGzu29F82lya+NXf7KFfffc8DE/USwVUIZpoApkP9a53852WRWn/z7x
Ya4+0bmQ3cTZme1bITI1nRCkigFpx18cxImEF6rGL/TRqz73aZrdmU5RnXgC5Dcvm/opq6Ez4YP0
+htuawGqhNaeiKPPTVV2r4HKIDlsZlj9Fma/ykDWf+twc+pXUQHocuaKL2Sj4iJmrlbme+dOzxE2
8UCNJuFX3FdBLtuwPmPLnxyk5zV7rGWD167Psc3AIYOJ27k1tjDRbeG0/n0AKoxVkdtaY1PuswxS
7evU9cdTEE/jyZbVeIIMLesPnm6TkQqkeQdgY23ve98ufnVBunGV482AwC6PandLA/kN7lXX4QAV
ej440FXouuamqNu7yvaMewtn2thKtDbfAGTSQ8vejfJtnVvrKYq8M+QBDWRtCnzjw0Ee8IJtVnMI
1LpBvBfjUILGoRirikCUD5bwLm9t5DlomTYz6vttmY58bQW2daaCHHOMROr1yqmiZre4lxiq1VWM
Tx7Imys7NUPV5qd68I40JpmoEKRYB8S4uS0rZeAAFpNfxZBNMuTk4xgHcEYdUveDdWyH7Efga4b+
oXWx8a6h6Da1aifwyH1J4kiuUohx/kSCkc/z7geARzZEIaE/LYH2NsR6MvEqDLG5VytADXD/J4dg
6/uR3YPnxmjAoFO2Z53Iv8U9klyH5dSe48w2832I38QBSI9P0QCFzZMB4cTbxDrNrSmTPzhP3quQ
ZzgVYlCUCdPxvikBk4l6xR+5CWap0DZMXAs02Sbq3PIFnH39WoCl5LPjdSCfqsPpbLi9txuNqN13
BbPBt2qNB2Xx8gaEst4Rsl3hEQrJ+U3qpdahk+JnzHoo1U+RPC2FWRRAKoKL0twuRnz9U3lY2lTD
YYia1lSlTlfuxeYAbirmeQonSsVqcV0PdBF6Ub3oNVevuy0DXnzyubq4Lj7v8lEvZrmopvTzUteL
CS8CLqo01jJLVk/8169qMV5MfdHz4sf64wdaRgZwKjj+9+PVYf/gR8flhsV8N3SgQxd6zPz7PUfq
5YMLXYz6ye8dnchpZHcKhwx3jW9A/wdEgpteN11VtmzjVoXY+QoKm3hcT+aKIslfuWl5MHrrG43g
VLJjmzC3nNPkIV0WuEwIkeqxh8JB+lEeggJnOwzuTweAoDuTOQ9+UycnplsGzxxcOqHWylztRTBW
yFqO8K9GHoopmffAcE9ymh1ki/pW7b0JyyPpd0i9/xi6k5/BjxCm+dmqp83gWdn7GJbeVtb1dKrB
oPQoMzDCTKYdf495evI5ZyAZgHJw7ETWEa+m6imOfTlHyDF+wNJNfq49uwB1jEhx1sVaZGM4x9HH
cRzRYC0F0WUZZTaeDcYBlFDeDTnJDuJPsNNCMKQ/h1vHqUH+SnaK6NMQ+RD+zpvwWLG4rcINrtJA
9Ds23Q7X+qBJgxynvfLT0Nj3YZzru36ALPWCdilC/qXphXcmS/0RQCMV+dTtllCqVRM0QWm0eUoy
eub7MgjUeT6ZVvQSVKVzJ/Dku/OT+2pQwdnTlsUMbnjkgEtQa13YdDzFjc3ciUagAmg5524E0e0m
1Z3I5tjZWzsW4khOMqEj9NaDMzWgCx2cMi5vqEUzxjUIwSi8syODrchT29ez0Wei2fRyZJ6NQsnx
+yMmSTQArZpnGTImY1wxTSKbaTuzIviWd73E+QZIOcO4Kx8hwUoNKkB2CLYmBYrDxVa24IywrAkH
4f8yDgf47L7mOOPUzDY+ACuQmLxzLa+7w8F1f1fVZntkrf/cQZPdWpGXCqsui23mAKVEcdjf/HZb
ZojlZOImkCX/PVbSNrgACgKxdXGhegNNWM012IZpvbFiEHdSc+YLzDV1ILWtEkwbjStA6amjZw5B
qd1zlaxUeHibXkReDGSZPbiKnGa/BNMENHbfAaGFBFkBolH7C22ScWIForF6vlQgy9VOm/bcZKux
HP4IJfOy4ZbgnZebPFzZ4mcypRb280q25q0vwMIlyl8pYJQMNo2+e0vv74gpdxWWNWTL7TwDGA4O
EMds+6oER+fYVADyT+YN5ctXeM6fpOe/UWvOq7dD9i6RfopTHqeqgaJHivaLWFOdaQOXyaslxuBs
edHwEjUgzHMbMR6KKjuUONC7dyqkoJtp/sBAOgtqLggcQbwrc3ZuDjXHJoVkJK5+bTYEj2QZTcX2
YFya1tSsdIBwrHfWC35LJmYVzS3Lk1c/mex8XTqds+7Z1O3JC2yXtbWhcr/OAyPZ22BVm7PVQ511
vqSez3nsrYlHp1G4h+vMdMpHX0ZY+pGDinkExxSPFo/dQxHyr3aA9JpMi7L6A2SFrRJsrNTk2la7
43rIs/JB5Qqas70rj6B4slfkJFteQceuTaU6gljQwJJdJSvRiepExcC7XzW3UVLgLPJ3e4lJP6KX
Lh3WTjjN0J4r9xKzjBC4QXmaVMq2o+8Ux0BGgCCNZruOKSEgqQA9vmg3dZPvOzG0IKjQCQNLWw5j
/eholoJlDDDO1I+NXWVYG0KtzRAQzOi86ROImnEW2wcTSP+c4guf8idouLTPubDqWyfX/Hvajo/1
lwHdwce4CNO7GmvYFdlbD1dKAjuZe4hMYEdQdcjvBij9y4i/A9BR4XA2hWc8Viz+6iRDcfvfaxAL
96rXezzc53se7vQD07N951qpwvI0p4QnuidVN7gu833jVOpCMScqVnO7AyQSoIhdHo7GiUwOINHF
6ro995l9c310MxB4f3SjmugD9J39NFVnOWoZ/6rLPBpNSr2v2+ShPv+cnUYfqu4rxAranQHtiV0c
1fHKCDoLzL3gev1VzYsyPpOVii6UkFt3nM+8ZripcbT0qQVGz/hM1daT6Jnkabif8vSOuoiyi+vH
uXeJ6+bR63dzolVfHYPcVjdtniNr5XeL8rJwUPrF7XiOzWZubUFSIA92XI9vqqtPZS3NZ9Bnyfs+
wT8B2Sms/ggbjebEgFt5xnLoMsxm2doxTRwB01M0c4BLCavy1tEP21Qn3Sa6MAYQ02s7pBabA0Pm
Owgs8M2XGcSY7cCPVy2lzlAbXOLxav5HWdoUTv8ZFit/9aEmOciG1Kp4Rf9Ly9g0FjXJUeWQhhuH
n4yN/c7Fod0zrzv5mOGooLc9cJEkQ2tuXDAT7kglK9NeKx+QesnhTbWX+sY+btWyqr1xWRU/23bG
D6OC+iY1I8ZiZCE0N7L18FLXEWpMuoM/sHJNTrL5Pb/LXds4kwlYF/eAtxfUSmjIwVkrYFGs3CrW
pV+oV6RcsW3cATAbl5Z6haYurihE2t05Hs5H8OXZyik+2sgvegPQUexYqopTWPP6EZRyE/6q+Er8
v0WI2EsOY2OYtwWSK7JmzN9ScDJuWdkD6pQGzS0AVPUWsOP+lUvz0dGkyoGQcyi3mmRbKHEZimf2
HFpqUmUd2oFMeLS7V+Q5WzvPq4dkzYvRWV+3EyUBCU7Kk4HF2Rrs5eyRjbG3j5k/gbAiyABPz/MN
KPOzd1xAnEvPd372oBCuWFd9YaPjrEtX8ofUsMND17jdweKavysO+nUD8P9XEQS7um7zg4cjkk1c
A+uRMDeBSk1hlUdP5AeyuRpTRTVb16hpEgKLjFR4ffzNhmTAjkLIpJBUAOp8MPBCbwuAK/DwHTv9
fCeeGhWZv2309V/a5KZAsoGnM4OsZBCcud/hUHHbuyZI8IZIfwVacQ+NQfsZ9PVHpv+n49SvDtIo
J6QkhOoNyQNA+wz8IszRYRH/WxgULZCGOPJtjBfnYTRBMsNt3//kO9I9eAxHn5Mpg08c1L34lSi1
AYNH8Kk1hLXH2jDaVKMVfDJbqNt0pWy21NfMMnPnNr23pb5FXANuAYGhHXlziWVIU+VQRdN9XQ9L
2xAJuXvyAqnnbcYBrMjUrEMQVnom8s5E2Jdbu3SNdZu2uF51uE5W0DetzDJ/V8sp12BefeEqDQuC
zJFxoHAKnPtcd6d2qhF0KdAzuOIEO3uq06LFR8Ftu9jhXiVZjTppmhx2A/DQRZuMwN80KxK7Isoj
uxh2PXOte2pB8q3bV5CqWGdKgW5Se9sPr9JeiDOGFxJZkve7SkHLaelv6wicN+O59DG6sIP4ucmG
y/5/n58Et7jD3V0JjGAgzT3yE7vXpC+QrANeEdxRTu1rJc5uHDWf82oa73NlfCVr64DSh6Wes6Em
ULopCNtS7zj34dOT6rvoYSoa78UB+zSNnIX+OmnjRmbH3IWIg1bwKXSCMhWySXHb5kOjaXFgHwia
LmobfQuSL4pUTP6KzP0EdF8f41CTQhZbXLmQQBNYEo21805IsJxBoyDNo2JPzSDonmSnyQ/dwX3Q
UYQqC8E9fBGVeM0cNSaB+wB5nHksigpSHAzwMBzfPqI+xlIaoUYzUhQ1/xlFnYsguVfjsPd02v7y
RaOv159sfY6sW7vOoOD08a2kL+n8fSVjQ1/dxR+EfoejRLxbaNg5kgtbANuQeasBQIRnZIo/IX/d
PsvEnJ7BEoDtX5J7G3K2k+8+9MW0STpgXoEP7UxwxOI9TN4hQUYftlvxekh00oedVcgdE1AE1EO5
oJbfTMAM7Cm4ylz3NveG93koPW1TZs7Z9Yp/n3Z26ogOlzUXU/tFAE2+0TDmH4Jm0NP3ElTybpl1
J+r6p8/Ql9M7xUOLflp+/GAo+Z2M2bHTOAzV+N0N1Rrd/G/bkIDIBAtMwJh1t/+vvn+ao2zwf1Bm
ebG9mtwjuAh1qQKFBEujBQ7VT7Fs8lv+gHOy5AmHAM+5E3hvk1mYuI6byr2SAWh5qiLD1ja0d5mP
R6iJzekTFcg7hjK3w9NDy1MkgTRVcrJB8H8unSl5qhOIEDqQoa11i0w4BcKeMIsc8IxjEMF7A7C+
km/C+FCkHlg63b7aO0Pqfy/79qfEVcfbmDcS12LB+GyE+ByFKKp7u3XVPgG45mawAOdUE5AkLfJj
7gIPL45OtPlT42LP3OW1/zlVJlQ5rDj9NqnwtoaWRrz6X/PJSE7PPOfZtuVVveFuBwZmTUYRNRMe
e1SFYsZ38HCKXej55Q0VZKeaXSS/4xY31fyP6HmsxuZqW4J7BDdgztqSiXjwGNS2Y6hPHJDTVz50
hc3WXSWbL1B4POJtF/6U1XRb1Y5693xcLCUqhj4fjmeO5jRAz9ZM4n09FDtc2EO4WBeWBo30rsG2
Wdf6WDf9zTFl/AsIAH3cYf2210MU3f59jEgfQiZhW26GIlFnAaaA86hrgYBoXNk5P3BDDmF6slFI
ElrT3hT+DzFEKSTWPro1Jc5E3EYDLtBVR5Cv6yuELaOHyKWkgWmuxc7VCEDtMrr+JBRS+BZgRh+f
h3oUNPcywke3LKrBm4Vt74gcZkykP0Y4DqV7+hhgHi8zg2JdY0mxjgModZme81q2IBA1Uzd68Puh
vI+Bi6AW2fGtjR6YO+xCC+I/4HvzjRV2LBy5fIwdKY4KD8+1tW1CCqVtCsSIIq922DD46yWGD+N0
VJORgjcLs5GDQaT6HEbhbm7R+MwvVlaq2nuanD5GJZJXN53imzksaMaDY0IoJhsgK7jq/UjcFc4T
hNEFviPxZWGo4tgF3XRzZQ8yQM7K1Mb6Snco3M4EQ4Jfio3sQ/CBfIxCgyKby9vVMfdWiwNEfcO+
zSPnPFnIjp4KJ70TpjOcE5kZ67TN7G+m8yN06uhL7Vly69dRfgPCEAY585StxsFi35Cqe5s2vftZ
KDvfR+BGw21VIV9Mu39P9AjSqMHcrAQ0W1Q6HIGtB0F+24s3MOTvy7H6C5uSJxsMSQ+86pyHtPfU
emrYtIt1k2xKWeNeTDgI6ZXrPFCwYVX9uUqzPbVsFwm71mCDdlb00QnQp1/FGNpuoQFU0Yk8zoeb
mqwe4z0fnYerbkj0/ZdRJg5kPRCJmOWiOg9W4M4bJ1t/60oeRZ2omqv4McXd847iTFv+DCahtnE0
9ifAk/qTrwsoXWJrQFXIaKBK/pSqFEVt8lNt6T7HLO4l+sIzj3kx0zIz9byeaBmOap49/YT+rRf5
j4I73nYB/8544aEVzsrFre7sKTSS+AI0nDlhfF5iZiQxGROrBHb43/3LRFSjMeyPeRavNYGt1YGQ
wrpqAbYoR3z7oO2cHIW00r2dmvlnPwSNVZzm3/8zYjQmMUeMZf3JwSvoUGUhSAPGpv9i+eETC/r+
OY3b6CYED/YGKSH9F3tqPjeOGTzFFbbavlu7a7KXmfgyNmn1BLXI4LbxDLWmcSav+SFd337MIlDe
FxD9ne2WdMGYnRficbSmd0Cb8hWYPOsTFf5H7U82v3A6fH90TJaV3//HSaDl/eMg0PEC5gCaCxZo
fLIrteYUqKMwGrvwEauB9jasm/QMraH0TDUQWP2q5cgNFVCmPZD9X8OY/C7GGnR2eghh2s2wCnKW
ghcaA0lRN6e2wn2Dbi32q9EsgKz3srH+msMgyjmsKGTpZnmpuSkK8G5eOZYm1Sz97c2TydxefBaI
WxVrJMOVm0Cxcm8DWr+ZpQYg/r1NlX6hs1Y9Ceh3VpZ7Q4UVG8MxN8qtpVXsySRI6Z6qWe7mICL5
cEketzfc2tg20olWTRmPN6ItBnxTdJWKRHbJvrCMl6kvf5nIXkXOPnEtfqqxLgEBkO1W59YwDWQI
y7lFJmUAjbUpsaoDFrj+ibd8txfQ2zuTt+lMEFJS24bQEMSUISQ2D6hkVu/TFAQc0Vh+H9u8vO9F
Ll8Pth+Xrxled/dpxL4PwyRfnbaIjx4o3CF6BWdlM4BF+yI5UrO2/wd20/KvIYAMpwLMM00LBVKP
rq/GQ2XmHUcC6KMAI++qa7rWQ0ZhkZ5c0/lUZql5P9uQtZTsVSVB9sfB4L1tk8zc+KlnbQqLD8cg
AwYWaAJHjGsXfLsPUFn17jkevUVk4VyjR/6IYShc/WgnFdKw+YMdDSBs7IHb/rDbEZJwRIonD9mm
BALfK9z5NKt85NVhCazL3L6NbHsf5XoOD0jKlcwYmEKwlEcWR/E5jjlqMpCfgVNP1zmIoj8nSYhr
MV81n7Hy+hHa9YYYkucTqT4vNy5SgqBmGNYzdbLSNqjxGVuDbi9wKVhuHFZDvIdOrYY6+dWHxiHO
5cV2NQ4wa8aW4pCd4q57L6+2XpGrcyWRBNz5UbXBpe9wvijkoOYmheBwrto4ugeFUN9pwNX+qm2t
XyOEfuYNF+NQR1A8/a1jb2J5WuvBo8aI10Zo5Q3fV9hkgDcCBBA45YlWgy1BRYVUy3sDewUUKjw4
uBEkOxVkT0qJ/7baPApmBM4qiAp+a1nhz8RygCsxyvTgZMwEq2Ft3knsiu8Cye2bKJ12V3ZqRg5+
RPB19xvqQEWru1ItZhaQ5WZ0Yw7A8EElhQPZmETgmU1GA5KPMtglyJlcFX6Bpi5yKBxNWkrBOM9W
ql64cJoHXnSOJAQyDikbV3IAUs5AKvNTU0H/AkR66oSUVeupD3px149gX22yKV/XLSjsmxCA+Lnt
iWrdOnH/QH0HhcPDCpT2q6rKcEkpWP0/Ugf9f7xMGAMPq2kjeTDwWOBevUxwHgAejyJ3H9xxVODJ
7SGKc0uKn2HUNhuGjFucmIP1QtbMhdhqkWI5CcYLsvVOvCuQZoqMf3tE51T1RwvXU0eSjCTpyta2
bVDBqe8kLUl2qgEQDRJBM0qgEjd5Nk4EIRYCVmvQq1jgbNxV6fDtgjFlJlIhCpZAg9GpRsVMrrK0
l5gCe18QxSKxjhvpw6TV4Lhh3DFeZQ+WbsVokY+5rf3J8JJ7xs109ulW4zjuPvDTaW1kXohnlDFA
urpGakZep9vac9RLUfhshSdg+1W61e3U4cQU/MOQ5+H9X+CxeLULCJ9EJu4usRTqngwrynaTKo1b
i9fp4b9XBs417pcx5gWB54WA/kJxyr/6W4LHBLivNuofC6/Ddc4qUVC1VL21jYK0g9SC8I95HNaQ
jizqe1Ha08Zyc/E5dA2xCsOm/GEF3bqHaku8skGaKxUfvyZSeitWK+85tnDebI3mN9+HCpEZpEi7
D0MbhKFph8fOOHi3+Pdpqk1WJPhWxPLkeLJEQqmfe7dzEKj0e9A04vzRGMKvkjtbkQn5Hnc2Xvdp
G51CZjQPuEtFmp6BM/IyU/1mzrWvNWof5zDqtkp2F+n3tv/5v3+LNvvnK83xHdvE6bzrm8DLXcGn
w1jFU107/LFJwVDVVCB27Xz1FMkciddu3N6HQ6duGjF9H732u+s59l9gdpagJ8jT720Qp69lhK13
5DTZ/VCZ4cHLzeiggia9N4NSbTwowr4O6Ipfd7jywYxziMzgu+Gy7t1KQlAStEl4rGqfvfXhrvNk
9y4GmRzDvuq2FJUJ9akdmMCCh0GElUEHKVeeuoudBGf50pyAe+DlpgjL4iWHhOddWXaPzRDmL3aq
8pcqMLetMuJHannCFDjotbtjpyNCPJL3Pk52NtTBmCSEXmTzSINRB9/VKdjgaIJ+Cp7bOlfJdGV9
lwM8BfS+PecSUW6RlZTFZpCBeZE5RA4DTFW6Q8D344jHnee62SNWBtljJsyNwtsfemqBitdVlj2k
Alni5BRdlz3mMfQvTIYzGmzTEGKEabRiAM3tU+2mGM/vASmMwmxnN9MY47RiwqVKFGh9AsTQdCwA
IU0Q2h0oCPQ4AdZchyiR4OXSMTThaNbRCTwnb/OnSaa2PDd5DbBhpx5+kZZnWXBwygrXHbXESqRj
4BO33Oiu1C0yLcWfbHPfj26Ag0U3XiCiG5ub5k56hr9KBQs/cdmvnbIEW5sK7KMJnqVNC73lNz4i
qUcCLX+msDIBI5C2J7lpHyFVga9Erk5LChAlCM25Po6PnGtmDF/JCxrd1tv5Ec+AcC9fJWc/fKz6
HosOGumWI7s1oU613UYG3p/seRv/0R75UG+woFa/JjJT4jY1bQ6djDi7n3lUwbYEjFtfavQDVmSr
MavDw5QEEugH3SbaVCNHro0DBaTZ5ieJxLF5zTeAt/6A+JTxVgz2LXQV5U/DmO5A8Dy85akATa/b
IhmuCRIs8t12V/DKfIkVy1agLsaGkbEvHR/8T6Ho5KqO+vD7EPCNahKtJNQk0Abj4dc4RJrzlI/Z
i8Bh5LaOJDu3ZgOy1T5ShzAM+H2KXP9NMHjymPv1W14gkREC3N5NqhkMqUa2IJYA7g6mjTzq3w4v
ZyVOpHSXuUqR1L4YZ4TqvTd6JZ6yH4F1hYRM5LKsU9rUJHoLVDdRUUPHEVUq2gICgJn0gDY16yLZ
NKbzCp7YdsenyT2pLnBPvBLeiZqZhEDbammnhoV2r4PmyI8+CXnIuLip2botjuGa98YqwoOlNyPR
5H7P6ry4p73IDy6i/JXjyOw+DEESoiPYYEOInTdqQ5sZOwvGDVLLjXmnE6A/mIDyX/1HzylwqKfK
+0hmOCM/Ox40lfqTxzhUUWJg26lwTNdCHnUV/2pnGiVVlBJG8pdXkUvPK/fioCGouQw7yWhc//eb
KHT+8SayA2QT6dUZ6FFMFl690EOQheP2O+0fEx5XAAFUHphloHT/DSQnm0oLxyi7eGlzP3ydqmzc
pJNrQBiR7fECiwHVR+EE1RcJjqOjL9gvE9ndBkiqhg3F5sohujI+4dDo6coeQHTnHrJKGxVCIoPG
aLm5tRN2QAIMtnkS+KAIZC5v0P/udgNyoPbUzHz1GlpN+ODYafdU+OZdEtbVW58ga2AS+bSlZpXU
7SpAQvgd6+L+Ex6dUIBHWANlodPYZWBHHN3qrVLA4Wdl6d2Q103XJZa2r22XdKCRTfZ9ii9wseGB
ekx5mu4VGyHOAgoD8ybN+7sUzHsPOQTI56KDoNnKs7rhUHlShKvcGsIj6HO/UchsS3znS1CXHIQx
OiSDROUBAKZ2JfRYy4DC7c5+JbODFZgvvPeQppUYT9xz6nOblQLZL8J/NzhObksfnBY46x4fs9T9
arMkeI8B1tr4QIidhgmPowBMJtU0+e8gzXJ3QdTukH4yrD0GAqE+Bp9QqwuqxQKIF8+a+v2Vg4LJ
2+MmaE89rgYAaihf5SnHMXTgWEfOprtWoy/xO7ZuO01bQc251pcestNNuV1s5Gh0HNWoUEKpA4Ni
S7PNQC78NKRT9YTVnjxGISR9g24Euajqhn5dmznbz20379dBARU8ikbSa3+Q+QMYAKFphrxcUO/6
NnJK2qS4seLaPczNvnXkbY2TA/D46iBqUy2MBLA+QQUVLr/SNL/aPUcmVjcdqjKZVqFtGdsoEcOb
cv09Jfhkk8WwEeyTx6pK+9OUmvWqD0GKgsUF/oKp4d+B8t7CiQ2OCSCJw78FSuwTgVR43HvW+wbJ
NIdQFeKzrKdbCpj6OAfYHPqwS09uxukzMG3Yf8bYBPV28pfVNG9FL6K3SPQ1uBVd+6n2QT+IpIX+
bLdBfTSDWBxxruicnXyyty04OJ57H8yF7lBV7xznEVWPTYcdvgwTG/cSmUZHJClu3G4q3uoYCS9T
WY97oCWbtwxXl25gdl97wHs2prTyGzOpLaRB4by1zruvSk72ykTCKM484n6N9y/WaTprq03LhG0C
R6V3YQ26XeRTn3gvwuIGULO2xnEA+XhTxWzTOurBD5DK7CagmoBkmRHiFoPnuMcy7icIK3/tIUC4
HmzW3TUMJOtNjmxbgMLYV98YH4qIGS8CANFjP8li5xqh+cVPbw23YV/TACkgUbsukCYIFiL8X820
/X6fxtuaiWaVgCikeyCP6CEy/MWL6vQmSxrE90XhHezJAiwLr9/1gJ3HAMGvPfaukz649ZvTCHXy
5oeZgDnTABvturOyFuwbnfCeyY+NGEI7L39opjxe5bgZ9RTHxXHqui9mMf0oRSCgICa8FyT+qXUZ
B9lxduKmd4ssk3ALURnvxbKD/Fg09bAOdbDLDXmelIU3HVq+U2dPHugEqCeZkB/y3zMFIZ72NJb5
bzPRaBzMpv820xwgkDL08TNB2OmHC1yKsD1zx0polTq6MJCqONci0G+CKlW3qZjbS9AEKORFuBzX
3djwCwv1uogCSeh6ZgxLa/fFQ07lVmo5X2xtgDLI4s9t5cenv9sFt41PCiu2P9kbcI+e7DIptlYd
f8dX1FglXgXliSDCqJHxJlvs88KGq9tU28EMCcXhhr+Di2n8kz0Ze/XUIONrju+wfbFwaYr0OjNx
4nWONfmKm0gw7SA6C3IfFoud5Vg4D6K2NXTdbTcUeLlRNSalk1YJYGdluSObXWTil1tMHgZxaw5G
an7Zb3ZQOBW1HdXbCmJGQJFDO4VscwxJocwz5lPyFYrd2X7+LBT5f5RdV3PjOrP8RaxiJvhK5WTL
eb0vrA1nmQNIMAC//jZGPpbXJ333hYUZDEBZligA09Pd4QwWN0O1yKbu4/sLVAi/TH2CuqOOgEXk
o0upYUhX84OvzDbJZPS7CuIr4Hr82jd5h71a2H9hkENS2CSiLIa7N3jyNRH5XVE5K2bzfFuZnfgS
dgF21DgtE6Ifz8jEf8OJufjS2MBdxJYbr2kQH9WXcpY+NHDt9t6S/m079Bnw/6JeN3mpDnRh+SS3
E74SZKUcqdxiqIDeniG+DFhxCwd5wWwEm03O20By1jwE39RoFMvLIHIypwevPc2HX/F24wGYKKeo
ZuVXS1ntrddPFtKH0EYCNYCTrEawzC5Ks64gGInu6wVbuBB7tb6FnE7vJqukGa1lLtoRFAq9l6wm
1O4uGvDBLmOdlyyA4txwVh8ZcCruKoTG696B8oq7om4Uo6G8yfjsHcs2eaQAGsDmAMc9lRKrWITe
xgz68c4M3F9QA5i/lmXSLUxpiBNxTAx11ywnIGOWfsq6WzkHX7k3GM9A8GV71kMyg0yB6vsV4Aao
hYBQ4vPggDYgblxU8utgT5W3Y1hXd1Jl4RMkcD0dRBPWifeVLJrQM2t/QaaN/P5lQjKNFuRt0KaO
aFJy6UkbVMzczfMYPtXuDd3591c5hVi10aSfXiWZkB/NP7xK00EhCWCPlwldFAfzNnn5/VVmqYoX
RVaNUEnC9jyvxY+pKNWaduy0xyc/tf7DN/PPQ6/j8cyFTo7nIWMQNhKcEUC2DxYH0nGYUZgjE/dQ
8jkFBujPXqOctOhflRvLhVuP7esU+O6O93Gw5EXHX/Oh/QU4DH6NMynPeRv/YYDU97UdynCJhaGz
I3OLR+Pb0DHOsT/VQ7Ed+OUN5XwG/dS0A9Vru8UbYO2vFwUM8r7lo+evyImvJPjxqZkKs+kgiPRn
vGUBIhQLHIuaY+aAIKFfhAZ486AwC6RJHTU4+j0wLe1S9PgaHPH0Bxf7bFrJOilRjsJlWG/mOuhu
UVFYb0H2ic9ECqHgCFn6/rblFd9OJTgtUl26P6sSPc3siS3Q8sWbk0ZTdI6iNTyM8+gSSFPMU6BA
HZBCNHXC4VZb2Hdl3fKXaZiAgoVYdOZb/io33XIHjZcP/lwBbQX4RrnztV9hD4tNr/xaaj/FD37G
94DCsIjYRgXw0ZltODviI70SkEo87pCF1zQi7yHER+oUILZ3SoGVQ4SqHTC9L0FcbW2AKPeXLLfY
EmshcRapI84og+xPmhYvDjMI0lMHExBa6CrL3JZOD0rAzCq7ZdBDxDKb26Oomgq/ULo5tgJ8ND5y
dORzZY1ujrd1+SEyjeURZdtqS92N8lGdoAd/jh5ZOSxwEFwvkzrAHaj/Q5MG0XCrARGAtL+7hvCA
N5Ny4So5bMlUgWxRee2ZEZl14yMDwb76gSfuP8VjNe09mGPwFp9Wc7YA2J8jO6Ug174rQ6luk8I1
wEic3jZOqG7JRRfmAmTLUP8RXX0UomwfoB6QcC2p4zoMT8c4wsc2XF99lZ50rq2nAZSk++tMYm7M
Wxu0FVDoTm6uE3WZz44ZjsavLmolgVNCadv5eZ2a/J6Pc01ldWJBpsqA9IOgFx7HcvbkZRbqoRs6
o4YuCHfYko/molfYymwXgGT1eJ2emZVxk2L39f62UGTpg5woc+WHd4qmNqCps0EmUoGIAzWbZpeE
+7wqAU5CgcE3X1m7ccog2gjGqMXQJ+pn1hpZ5Bhgh7ACSBQHAACdU4aChKk3QG6H3MOxtwVfpzaS
JQ2b+KLhmXo1B+ee93JKkMeNUAGUgevFB8NE3vpfUKEoQSBgeXdj3thrfwqgtNuOUIeaW7ExAEs5
z12RLWtstazWnTfVCA0b155yK6JmP1cbPyybwwdfoWMkSKjNtnYPFNZppify49i7XZvQY8CuUi1C
BsZhJJBkVLW98WqV3td4FtYPlff7JpAqiXAQgfMn7kK0OfklQHMAzpox3cfgAf8Rj/XXEBu3rwJs
ekDBp/ZNh9pDUxf5BkbdAlWRDZGgEl1yFnTcbpk3RqH4PuCoJfb0ZWhM7z9yg67zF1oRD3wivg9C
XjcIIfn7KROSCjfPLcXHc2HiUMnW5ebtAKaKuOHg4BvMgm2GOtumwhkPgg/Qsbp2x6VKHaRFe+uI
ndYS8oMgRO7baTnn5viQTn55L61XbLHHhyGuxweBc5iF1xXjlkzLmr2D3YfgnNG9PjjiH0A/CjrK
NDzRqKJp2TrvzWeci+cRuZq6qu5t7wsZdB/Zzx9nTfEkWJYWiqfT0uHHRgguoh7rwCPDwcKRWrnu
CaviPveKeEPWJY6GkE1xwdR+bdKxw4fCkOu2BGFbi43mq+24AG6U/QuSH8O+r0yJY3pmvSaG/OFZ
XXnn8JTfSoW9lDsN1ms+T86igyLAAeWE5VPh1Fuah6Y1ASPdxONTUO8nuzDUOlfgaJe5Wx8NA0f3
HVTRe7AgWSfy0aXGehQfXF2vqIMv46iHBteNY/SRHl0X4QD5TD1tm9fBVgWQ+ZTlDIlDHG3IRgwR
TgOMs9EN3qFJ8F+kDlZ9TxQQuHbWp2un9pxd6ObOw98M7C3HO3hS4LCydaav4fQjzMLI4yq7IXgt
12TtoOEIt1MATOgVcksd4DMFW2HJcEb9jsWljt8noU4/HOLPk3SOVxwaVnx1sK6cUWnzMiiArPHb
j/23/i3X/lH7J+1nv/mv8WDM+RBvT6750iqcSRtBaazKMbzMc42n+f3KTfGyK6QBPa+tlolbb6rU
k6BR8gJrTfXgF9ly3ZO6k9xRrXchRhCADg5O/pKjm7L2pZ9TuZ5Lx97VaZveV4nTR9nsVT/eI8IA
1QYUEWPfeV9bIK2nCLBLHXEI8i9zNE6+TObymMdhsKMFECC30LHU66Nqrp8BMg12k2WM6UqbpQ6b
SeH5PeSDj0Sh34ddpJ8ZNg6rGI99qCx4XlosL9pqEAptlzmwsauEtNdKg1e33L2nwnCSWhuyuTrH
OizVYaWYvRPImBIU6eehBAmPkDeyCYXxwGs/2aJUL8RiULXGnv1+cVlwQnFav7n63Rr8NKDPSlBC
i3K4vc9LEB/2+7TTVaREzJmEuvJUl5/6RAJKTrKpxZrTJEf/BOmf2LGKm055zk2OnyYQcISJuwzs
rliSky5gI0IP9Fe8sStukhzkHeRHqg1cHnpA6Yzbcchw9/esIW0hLOl4yOMgLdxFlza5K8+okGed
gtW/bzlkCzrHbkQNZmqVGiguu2GpHNNHpi3jHggSYXNjhMCjHRsREJGgsgVRPGoYxzlSzGAru2gg
zUQ2dY1Sdidq4Vk4HFg4LzLqpQ5wNb/1kgkY+33nxweWFkB3ZfqLry+1M+pClHgyF4Axx0tyOn6T
3YxtiEseTfhVw/PfK6Msd4tuAcofsA9is0/6KZZyaxRPNWJDpgmQzcHGVzBKoTlyHzunOC5FB44T
1IBeLzhL5Ms69opFYrx3i1KgTpQrLI4pkuxLS7l6jrp6NMak24Sgl9tL5NqtBkeCASQ/EudoSmEf
6ykDpouaOHtolg231MKGNjCQ8Nf+rnHsIwdUMmrj0Vx96Ac905/jmzK7D1JZbz9008APNpIm0QTu
5kPpEdhe3wKVofblxdAdof017JPQRZLoferLqxxB1LoJJv/10wgyW/pDkH9JVnbdJQvZA5jkOL4d
gVjbuqWLYw7xKe/cSMytfXGRvwjsZMcrLM2uHZ0O8UXfrFSDajdmKtcHfAjOoA6tKJMjCJj0zAC5
8+jfs2dB8Bkm6zMI0kOZ2fZ917Q+w2Tn0i/sHsCHM+qwUXABScdbB/iU7eSxCeteH1I8tQqXhdvn
z1WIXHQJ/rM/EgjYAXv7S47Di2v5yRfbSsrlNOAJmDhpsSgLnGS7UpSnXHNPzg6Is/vw2ZyZuBnm
AF9K7fYmNweyXTZrMmlQ9scbR2a/4wD2PsmAH0RWBucOacurRX3pCD5f3dcwK11jUQVgqq4Jp0vY
269YFoy7zGn8fSyq+YDTMbBvo6IYR8wDOPF98OsVlsh/Ns0fgGi3363ZDaGe0MqbTIUSxQyOXAEu
aLzg83wcQ5b/NJIOGC3Dfxwc+Sj9tJ7vUGsw7TxLgt4yAzIoZpUFCKoyj2EdmsdPJmiD1H8AmuzP
gCbXD5iFk3THBzzAtYmX6QOtXWzN+IhjXfE4oyYPNNHWMZ0m/oq1xLweQoU6lTnjr6ZwVkltWk/+
IMsj1IymhTEiLNDIiRIQmZMMTRT4YrjXql0wVzb/biYd1rIzyjeC2VmO7mg/Ve4RHKv9K1Kye5z6
tk/hnE37svahvaQs9h+fT8u2Pn1A3SAAAxTEckDqYIWO+YlVCvrDftLEQ/IYtN3KGbLHgTkZ6uVr
8ZCYzhZnOsHLAF6NvT24ADhAdvElAenqUkDWYU+9Gct2WSf5w9wDp26iTouiOiXUVsYgYXkcQMxy
7h1VHROodi/NzEy/O4GKmsp1X4Mm4WsgvPvdnIDXzcj4MwU0JnZ0DoTEzuCnr5aiBJd7OxdL06ya
e4f59X1fpsk2aMxmcfVhH5QvfHOErLQOoQ455ovQtcqzXabdJg16C/KDoIkDUfwPCmjKWqIAurGi
EIoZx5DxzF4jPzuvwVKcRnggTSIC88ULaHCBAamZ/woSpRWWvTixN0EvH9gQHvI6yZ59ExXb2l+P
rlqxUAy7ufLKPU9nVFDO+0J/MaVqcnwcsPcjM7C6eh3KttwQKSxPevBD+aAdgBCV/wy2Nw8/0C8S
PIEHG39sPBffgxCSp6vUATQ11ryYmR//mMKivk/r/pxZoOTxQBgStW1hPvbKYMuxkd1th4KNjZEG
4X5QmTokfGo3QZVVZ6swDokN2ELS8fw4yeVgeuNx8PvpSC1A399a5EPRFU76XBvk1WElUCwIvu9/
f25Cafkvn0uGr5yuMTDx4PwLjLCfSyGbpkofkZWuDnXp2afAGbYtSUmRKXPQPaUxlKPiOndOVS+2
1Vz1dwW4D2+TpFkAOD2em4rNq6Zxx3NS4H9GLfJ96O19iMF1I1sIuwofykasXA0EAWG9PCoop0e2
NntQCmx6ICbX1Dv0sl3wAKxS1CvN4VBVbnWPKgTkOyVAm3Fl7fvMtm46108fymIqtm0zjAvfGdKH
tKvl0efse8zrqBzN6ikeOv+utJIjznuN58KEuHIBYfKIzNLrh40N2pwVmR1Ot0FimCno1CI4zaY/
eG24YL6GpWeE9gTbszwo1fPU4vjprgXYTeyaWNM5tcOKfhEA1ysWzFPs4NMnbOoXwNZWT5PMglvR
+d8oyp977K71IM8SkYLOmdj1weQWJ+TaH2oXhHFJDJJUCPXxPfZRkNWy7OaLha+/IzsQVpg2MBk4
fIF0T9B+aRQwJGY89WuTjah+8LA3OUB8yTtYYwa0UK+aFrwEoK6NrbBKl9f+prZ+2HkL7K8Vjt1B
JN4GikCooNH/9TALurugYN+sKoAyy7srnr1vqNnB8poIKmrDvpg0iMLeXXJ2gbsmdSBZM/DHtqPc
tdALBB0p7kDBKqlRnSi1Crm+YQNw7noABwVE1hroFrDxZ2h4PJJ9kTyZAGdAHqnsTkOSDnsc+M8b
KEXUd12cSmj9Zey1GMobVrXWL1SUAS+S1j+KCjjvoDJiyBu0xsrFPgdQiLk81HhMrxXyvPdewJHN
x+f3W8m9XZG7wUvq13v8l91TKkrvNLQBWtqczTqIsI8OV+TzEyBjE8iGY8HMVr5yrC/+nHMc4+WO
5pud7udfbYzUH9RMvJ8gFVooZ/K/ddyzQcHhzrdOWmV7vDgIICMl+EixdZrziAc26FMmtzua+tJ2
bBDRaAw4zsDDqMvNfEPWJUQhCTvVSTHfxQwCkGBks9dz5QxL+qbQ98MW1cLsODujPJffCfq8QbtF
vW3VUDW4ilU5nq57NbCDdGvUZ00L2rVxeZNPnrMakAR9STnkO/SH0S2wt7JDo4H8QQv6qb5lgJfb
Tb1hCe/Wl/t4XmbugrGAkk2COlQB1q1lwkt1XyEV4Rr8kX6pS/e1ZdXVANECf6SFE8KoBxKc/dGv
Kv2FycLga2jcgwwDzNB9CtmNWfFfrosNtkJ1dRjUz141DN+8DrjSuMjL1zJ+HuyjI5S/CHnRbv0Y
PAtz1cVriyNmGnL13FjZsGw8y76dlMy3Vu0Ue8hDZiccXbJVNsbiYWhQAwFdoexbj5M8/elqx7K4
a7PceUrLCmxUf1rSLPZNFZrQBlH4ddDZCxskRCsWJ+ky06ajt+TXDsXKdInfEyQ4Rr1jv0ZTIA0p
Uf+U5XxeTUha7CGwBu5F3Ur42C2VpqmjYwhilrsSzV1OJQbz4BfQlyQ/K+16gT/QjYwJj/RxmJLd
lATm66+QTep1NqdsZ/NqWhlpa70WJb9TTpM99CwzTyAABLuADi67JF14splPOBgrH/BggLoX4iFt
O69Y2RZRUCQe8Lk4sU3ttF0ohdq0fn42vNr/mfaQL7F4kjwAMWpvxlE2Ox97rboxxcHI3RLCIElw
SnIAcqhFvkn7Mu2jFvkyBuk4wNPv/ofYf5/TmPjHO9J8Rm48V1UK7LomPPQzOd1mkEq8WJrO0E25
vS1qKDWSjy5gX0mXlmYVuPpm1zg7WtAU0G8A9eusBaMhDotnVB3E2CZugYtMtnbhqMdKhK/9xKsf
/xlQAl+Hkt3Ir+38J05sdynHEToobgCJsILiaDdVfDITXi9lnotvBgRgR6PKfwYdUi8Kq6y7upnA
UzABIz5XTfYYVqiS7J3UvRWx6UVWJzxsPJBcyaq6earTxMHj0i12ZJrQ8V5C/3rcZFbSPlVlnOPh
XSZr6nUrX20gNmcvqdePIRkz4hB3UWco5G8qP0byBz+FLdbU+M7NEvnDufkOFtNojCv/J5RSgXSO
C/+hAbRwM4NGbUexYQEy8QDQwk+xLRC0D1zHjjo2DHmw/ve1lP95D4rjc8eDvpZnMeaHnqk53T5s
YAZhZWaYDvbD5bcNybdNCxG/tekN6SNHdjQCSX3xh8x/oN6l+wHNAbzhtdvczQUQxchto+CEz/wu
5yJfBEMgfrDu62UIEPpQqCuMB68SbA0Sxn7v4KfjxmWqWGaiy7+ysd9SrCHrW4kv7fc5g1AP61j3
YM2Wt21aY1tYFvQbwPRoghb0GxRHHkfLqh/jFiUIIbaJK/LbUPMsrfrbNMgUv4T1uBvC4AiizPQw
xbO7AtNVfjbc7q0ltW9KjOxcF667krqVxK+N7SB7LOx8RSQy+OwOURd0LTIdnvtoVz1UvKA6nk04
XaUwlZrDfyxvw9/3lJ4VorgDuismtpaOiS3YJ0ytjawX9CsaoPeBNUaG0d8D9u/vqWW9t64+gZcA
Mqp6+3ex17Dr+P+XD1hQpA3Abp/oyqeLomeoC5zIJt3NIS8fZS3i9Sc/RZDvMozsi2onNa/9NM1F
yVNPNhZmDILiP29SkozoReJzSL57YS4ESA9rM1nWyOXt298vBVYM+6lnyPnrDtErD3um9xjqQYGu
D8L8p6v70yjqIB+1AMKEiOfV/sdx1xA2uSAh1+rWdJBasKJf5WBqW1x0rn2O8qegTk91V/0HFaMu
qvpth+RhXwQ9YD9wcDZhW775mW7fnZXNGrcLzrXl4Dh3XtajV/3M6xhFJF7CQQJZelvonRbbOfaa
e9sHrBSE93hG4eFW8eqnVCO479wT4dkSkWPX0A3muULfTRanKdKeALoZTQJMRJm/dZQGZDKoI4Ve
OeAM8XRGqkD1bZRXhbkD9UkPVpaqN5FuaYKzN6vg7PY126YdWOuvPt4J45RJtQJYdzAiioPe2tq1
S+dEFl0CiAhFtuQW0NFxcKbxJer4Vyod2JJCHH0LZzCCyy3IR3FjMN4lmhNUlda6MCz2kCSpcQ67
FIjO2XkZCyvYTgbY2snMjVRBqHWO92T+dRCKcURUl+zHlY0Q4oQyKLwzCsfKYxOMXyAjATQmmGpw
PIvjH4612ZK7gPwBUx18KfhiQtHRqwR1Bchd5mxFh0eoFv4BiER4buKqOiMrhtIifahEozXHBqjx
HXfZhVyeGs8Arq5u8ycHC86o8oEQnaB7BaoD9xfrwjtfFPmrsgwQ8VWWe4aQpLsZeVXtB5a8Dce5
59twFXT3eVGd0hoZGpCR3FlmmNzNWVA+5YUFvWO4MzHKE/JPXXTZ+DqZt+EKKgXU2wWJC+JfFIVS
r4jFnaPnGP+cA6CFKM6mEOWVnl9EuTOYy9EaAefSSHKsxYDIrnjQ3Ey8xYfG5cnSA6Zic5H5RWkH
mKhAz6xlaaHoVT3OwIdFs3TEsXcGFJOhVgwo77JeU0iJo/JDhUcVJCsRDOoE8WBjc6MNiudJg9Nh
lOLuYtIR7l02rYd8Li7neMEIesGwB9STl8HRNup6Qf+KwEvKBTTSjOOkJvWIv2RH/+AOj7SNLvTe
0KmgHu6ao3uTNvOe4O6EiO9ynWlKJF9eAfJpnNWQeXqht4ECHM745V254OYrAqvX7tvQqYOCgq/6
cWd4xQz5AFxsN633XFW7wR/eXOSftFmkGd5vX0DcxsXZPqoz1IbeCKuuRiQBAYKnt6TrjPTOBaMS
WRThxvOdyWZxQxYNr7JQXoZX4zDuOmwnopCNK8XCfTU040MIDdvbgkPmhqeO/NIagbMCeLXcerpe
DMJjh7plw0MDFP1tymMIN7mF+lJBnuwfwxKeooJeD+/0bNhulDKO8UlKnaRaN6hgOngD52yRxy2U
KcwpaaEGi+Znu3eztI1owKWJpcVTMUjnMsnFRyOLdoTyHTU/DCLbr0H54oOtSXr+SflguwcdPFsH
Ajk4T1+oZbfgcPdFw/azVWyufvDWQgtRyEQsqj7OVxSHnDVyMTQOoPb55OiEBGafgwx+CiHb9Xpv
OSCnswgArVLLrEgbKLnM8yaOq59XinKe4YgI1I7gctRLf+qYBrOOeG8X+yu9eT9vnKoc78jTx3F+
+Kd5huSnUHH3EtgK33PDtA4Fa7vnHkXTAB/wV42I2RbhXK09beKc+dYVRvYA1YoaIgK2FU0yaF+v
wxlWiQ+Q8NkkQ/1HVQQSwGSIhbbJBCSvrArIlNpIrV5talGMHgGBOLWmOPIXlu9HoKOUy8lGdqEw
4viBWqLtjEure2+1aZHuVOyDxysp6m3e9XyDFYrzgg/OhlQn/dC2FwDpm6e5VexmUKoEvxrOqz3u
Hp2hLwA7ZdVlJPhynZe0eJxn8MvoV//p77ia1GtLP9vOoTqVqrX3QNba+zADldii6WosPMoCmUM1
xhnO5tB/cXqxiy6KtTTC8WK/DXifhjk5SN1m8ZPob4hrp0PWPgJ9bL++UuIQqc4nc0jzsxtAJdUA
oH4ekuZElx6kH5cWmYPdQ5VZjqdP/k+xri6DSFGHtUZhyMfxrOvdrcdHcZ562SwKb3LAcV7Ej04f
b+gxKoa42rBuiNf0tA1rGxBGf3gEh35+qqAOd3kKX4dnwRQ/ojZjk8bfambN9zjMdp4CrAuMtnzq
PxqdTnShp7Dt8unPMMcVX+aWrQAdQeWxy57LQFZ3FlAp9zgGkFBHhGwMmXRpDdktmChjnesV9+TD
oNnH8QZQoMjLTW68GNsMJ/95+tyYU/qAIorimJE/sHFUXjpimWAVDzJcoGWOHaSNezwDZ5zzxkm7
TOykXRjaNGVmbKaa3UJOGSHkozi3L3+zK/slxgb4QBE06WU6Pf0n3+VuIBBC0SZY8SKFkt4t8iTy
QJeuUGCcudo2MdBcbcOSb5ESyLN15qs/qPPqv8wQxs0Cx9LfkJuFyGM9iPtRZOJeAogehbnX7Mkc
zKA5u6iQJIsu0PXgm0+jHL//WqSADJvRhB9yQDWKrNj4SJatgDEMIl5nhXdjOdM6M+Zpb4hOyD0y
8CvQ/LR3uV+zB42xR3rFeXq37NG3LxZIsvEXf7Suff+/cc3ATWSdDHCXmHb2JYCCZeqMLyK3qlOZ
gpyB3D2gwCvAnaFkrKM8Fd5D03C4w85pvPcLcaIoLFrZ1vSEgSQMokClkwEpkEJX4W1q12zHF9eI
36ZG9VX5YBtyPki/EjeTvkAHOUYJPvSNy4SbFlbm+pd8ZP1NAzUQbiXNTssX2ptQIL3VBfmJIi7B
cVIOBxmG61oBDLu8jOUqwGG7lUH0MjVtwC1ncElbhr0oB2XhBnpuun8NjpbLrS93eL8hhVRT52Ox
5xgbLPs2SZL4OKCrsjueTg8eqpZRo8nCbWjF3lJavfsyOaO5aCFOsoeuoPPSgkeRBkEzNburRxus
ml987Au2lgi2AUNVMf6jkh1GbLwvF3xjQmSalUIRnXYm1PS5fQTgpXkbcw3/PMfFruM0XLjZPIPs
BnPQnNRyygqozuvwa8/7q7rc8BpCrcu01Lz0d2MgDibqy8LyJoxdY3Mlhcp0+TTRR33yUccn3/t4
rgu+KYIuQKveJywHNWfgOGc2t+0CvA/Jhkwb6JZzk/gNkqOiAK8QQuhi5bI+hWG2RZYP1HvkS5i9
s+2KHecAH8IobMq3qWgWDpGMg0T5vRc2znpIoW8xJml+N3KeoRiWKqtZh0oCC8wW+hJWvnsAUuAS
QX6tPnDjlniz9SC6kD/LfnCVeLdX95gZR3cK5+PV1ZpQBAWQEJB2PT11yKGGvFeetpvrfc2We0tI
BTYrVMzzZOHo1+spYGauc9Hrxbeuj66+Ysq9Q575d9c/a2wCVBYJVHvl4iVup/LVHlBJZKcOEpTa
9Id2YaaTerbaxj0I4LsWTPtbIViErNB88rDPeGwxBfkLJYoNhwjZmoan7QSa0zZ4QN1DgI2Y70bk
R1mhv3ATd9q1YxwZzjzdGjhOvEXpaLcAf1C1jicG33uHAAFeZI3c2FAH073UaifnyashVXuNJX/m
Iy8C/ZPjJz/EniAmFt5c3YnKhtPgar1EvIzLffVrwSMlOYRc3NizPZxsB1QjqIQHVWr/8UK+QGvK
UwdzlkM9uYe/C23+ZiSTQFQMjK+v017DUFhq9Z/vOiEfsulS9frpFp9MSWNp1gopsSWkJn2gUfHa
Z9WzfYpagdkFEQcQvXlEdBJ0IXYJhXLrvmzkzdVvdqg4Rl2gwhfDnM/EJVEg7ft5fOUi0wMNsRpc
zZZ/TIEzA7JfFsl6ssohSqQEo41td/4RFF5vlzmp+Bjl3NrNKCXfUQeNvkRf7JGjXkVM34lP3FCh
c49zCjJSaO899J3XrWwUOKzI18+tC7qnSwB56kFBM8A2zBXFu3gm33NUvmrK8tYE6VqZFCJqxAxZ
KxYX22wGvZVrdiWeZ8DcQzgCq19AKKBFhUul47jqkMCfjHZNvt4HhhH7NAxO9GCIpsDGaWoGelkb
u/yoB/rSjavicL3Yv5vUEcZjceC9/2UYkn59dV1HWXEI9LwOu/qo9Y/T0YhrMI1NBSR4ggG40d6s
seIZoQ0D0p1xMwRgEsGuAfiE0UBlPDhe60Xt9d1dX7vdHfQZ33xkUgf5RLcG48+2y4KTguD03tKX
JnbA5U9NujhzAX7ZzOHx/tK8dl1C6yDxsemT7G2CD1FSDd1GT09j8BS3t4PZryvPRW0NflPxqfWc
I4BeOHijZptloPrgmXGHdXgLGo0MGCUGfrDo0tThiQQfg49E6T4Hx783lujNsQdZ2xOOH6h0iC4i
ZdANG9i2s31UGJGPyoyoAOn3EPKTK4DYycbK/PvQSLEJkspCNp1boMGESa1Gm9T6O/N/GObMlVWB
OmJ6GeLmYawdayuwWbthbDKWnWW2T0D54TkCsZcfttPhVwMcX9GYV6hol/N3gwHXKr3Repy8oFlZ
A3h0w6FqoSvUs600avDF6ZlQO9Y+QfALPIBlA9HiET8uEGZwj62Y3y6orLdXWR/IiHzUGwDs1i7J
rnWgAClH1MnSW5uQT0cpYB64wOtw1i7nQZPQgy2KLOqgKea+zRD4++QXpwGd8S3QQCDfB7bCNpei
TcxjWiXjweh/1TUqBCCPDBddTNHk4BFO15aBB3YWt2/+S1yhbVAeYUiKDHoIGqs9+TxIfGV7mqHA
MUqM3h1k6t1u2Gcixd4XdbjTHptxUB54tRDbHjLMe6BTYgeKElIH6L6/eMkxqCGwDhRwneYaP0Ex
0VpQJGiai4VkyGgPbt2DaiLsLpdxsm+EQtHZJz+ZJY6haqgYnq7x5Pe8XByZOyw++cmEWCNSVJlz
f7F66Ms1owtK/wWW+PUpNZSYoZgKJNfOaOR4QCHRLbCP0ybO2/HA9IVaToey3TVAF8NHm/ohenDb
D6h/8sysjcEXiTEUSBMmSH/Gi+tE1APpkxCE6X8ODEswpUQUc2nSSIpkVgCOoqAUl1+AWGDPiqrj
G/opUEPabZU/gSfCaQBn0r8fnmscekdWiymG1HKcDCMY+qpiY0jOARJLx4cybdW9xOez8nFeSJ4S
S8TM7UFZoU1IU+dHoOF/kgXYDMJajnQ7FkkXCxjey4Rk4ux/PqBu68sYQ0sHMKYU5c7gnvRqsEs6
+kImXaYEZAlMh8yoepqWlx7NHkk9c/F/pH3Zlpw4sO0XsRYIEPCa5DzUXC7bLyy720Yg5hm+/m4F
6aKc7T6n770vWlJESGRVZQFSxN4b78Mj0VAuSywTl7UX73KBZYVhULeCeW31SShmVJdeVpC68Xlo
TGNHJCfuEIGZDW9ZC4HJDZ8JsZ1QrBjAK6piFxPNouHMfaJ4U2j4Hkt2WlLi3+54PULlLbi486h+
wakP6hgnV6AQJ/BOgxUUz45TvGTEc/Buz42xeFbxDrNBZDEIwNk4EvJ8yv2msHZVjS0MlmpA+4Se
1csWX2mNFatlTL3ZSP5lDg2n0SyhV6wDiv6+GDn4MJjXdQrlIfdsXMZkpHBpDsbe1dj8mRb77ceh
TzsvYw/4r9A90/IqPzZKA32oC3Rhi/po1dCQGtTR+YFe6ofFRL0whi7zPI3GdWyWJ8s086uRxssc
WpXWVwvWbc99Tf+s4cb+yRu9Tapn9henC8xtqaXGjoYR5IfS3DLfai0Nj3YD4DTZR5Z8mvAe+lTr
cQg9WOwqyJ5lOfgfoJ1zcR2DPYk8fGF2zL84LgokavWs6A3jzgXpyl0xhcZd1Oh/F3bW7UPcBx3U
W2fG0YQcIVcRs63lVgOgYzZi9891Bk2iXyvEvhGI6RpmZUzfTFzDmZmai6ND5LCo2wAnUMXGcEx7
nMet6Lqothuh3dT+NSmG1FZvQFCIPJlz7jQ7OkXgbz6NkhWgTHkfkzGLc7x9Upcacs+RNMaOovTj
aFTlH/91jWUhM8TJmqmjeD6D5Hs7aeNK4lRsg8K33Ed1SAA+5B4oD87Zlz7DK1tQ6+ZFSs8cgYQW
+imCjgZFlFNuXahHIdTrxvS6FA2pyYrHiH2KQP/51HT1XSHG5IIKnPipqJm4B/ZoQz5qSjy99tkI
xsDFVo8t9xshxG6x/b4QCLD7i5HxHSreQIgkkbpCAfOp7zx54h1yNz51Wy0Y8xV1ye+2lTxNHkrn
7DH11mNq6zjI6z82/1c2JCSuc2lacxzHAM/+9xX/w2IFVGdSlJ3hQ9BqYHY+8irrLo3TtNtcRICM
yYA/NkHbrqJ4Ast7LUHPY/dvaZ61Wx7oDJRCBs6/GCQoQYsrjlEddi8yCLJtCKXHTVTZGOZhdMLe
aliRVwdbyqMHSeQBlBUv1ESNdUDWIX6geN2oUGrGsJcmp43XhHm1WnrNIUwDEGVlDThqHOC4T5MG
iTnqLUMUELSQeouiDdmYw+qTrpoMkqSyjC71aEP1WTUcylPIoT8VboPcHJmqOFlh18rPs62T1QFQ
F/PomQXe7twMQCzHiE4SzN+XRLHwU9MO0CUGRceR7Lli61+cInOhwV57hh+BzTBsHfG9lqPwRVhn
924ylJcMIDof98voO4h5NhkEiD+3WYbnNJfdHoyKqDSU4x0FOBE2RDQzQCVv5OnlpVCg5ryDwFrd
J9/wLprfiVHkd6PqOWY+Hq6pYFT/2NqqacHxDbpe0NCov8YZr/7gixGKZMZLRm83WfKZRloEU0Mk
Nx8C+9Et/NCcuvUHV9AM5T7O46dcJaKpiUMUag61zXeUnF4c1OuM6ofrVnI/jxQT2jxLT4o7s3a+
NZpsZ2esTDaok6FMh9R9zccRD83YO2a2U790tukoUXq+GcuufkHJPQhoIzGuyJvoLn/ErcYfRTI1
Pmow79yCxfdBljcvULsefHNw3D3F6nbS7UrUHK+RlMSZSykOIcpyy9VUC3YiKcrbsaic5ICDf1BY
Q7NyiZtARXwVsiSP5RUAtXMpzkGuSzxXmy5/YbJUiBHI/ipI22VpUvBtzMMWh60nUCHOEYv9NrYD
CVcnrV1q4evwp7D/cC2rQUYS5CiQpZzsYWVNZbQx1Y9FIMqlIRu4MfGLIeNNDA1LtQJTK1CIVtCv
EQw4qC8cIN0X6dWbRDoDRIjc8c513QXnLLOR8a/TzVD1FrQopyQ4z10wewRnGksDak1a5B09F2/O
a5p8DXenHxDclLt5SCvObjWZeoYrTL8My3xNCzqBUZx1UI14rM9XQO7IU4NtVw7aJtysWWvHJzIa
yjNSEBnJndjTDyOXjkL84Pb/xyU+rDZ3KTYCNfcaeOZkC3XGTwR1KQXzAJEu07NoMg0Pq/qTVIjk
Lh3+aP9DPK2Tv6+TmFN1KEEoCErgYa0yDq+AGtnIJfVrotB+HxGFdjpOs48otGn0+zxUTtysssxT
vmSnVeG0XGO5ovIuser6y+jdR5/GQaFIxzIQiouiXJtSa1dxXToBoHllempVY9hZHG+bUaSnQZ/S
E/XcNrEBHXgPgk7ouEOO+8LJ4dQTasyWcB0MLIDJDvnabfr6kptdu5WoKUBVd1pfyEa9oeb1hXr1
GFYnrcJGUE3gqqGeU0JJeJ6ml9PJhHTGYbYtq1CvgiIyTrYAoLxxLNegj+GkHtL26mMsDppB13z/
GJUHhquuaAFdmnTraNR2qe+pa1LXaz0LjOlNcbWSi3dahGozu7KOTjKgVI269qRXoCcEdYI/5O7g
01S30mwoiahV5gV115ArIGrtVaiL7KFzZbpPqxEMy2PhurMRqF8wjWkg7ABv0APF4XZ8jaMhNeQV
FWgZXCZOi53W9NwWaxp1Ns8nr4pNkWU7BRMuTSbsD39dX8UG3eS4q/e4ZT4vvGRv2Ea3oqsujvfY
xb6sKXHD3jClZKWtmGTVpiekPOiG8QXInGLTzUD6QJ0MfBiPKm0yJMEaZSMb/DjjyYra8US9eThM
UIRaPJoBEiGjhMw5Me3KUvH2qoaGf7JRSG+NrzPl73vszVQa0nxaToa83YHyyWvjgyzCZKWBGQl7
L35xs0qg5EZ8bD7Yei88CNOdI6x4gn4K5L1wb8Z/p23az3ma6w8gat0Qepsal+VyVUUZO822voPO
C15RgGCG2oBGGonAZZaulir8enVBYpFBOQul4UyhS+Qzin2D74u/KKAUV+PDYlc5Bpq17kWW32eQ
W9vxoWrPLourQySr4OB2mnky4sbajQY4YjsQsm5yL+8fWcdQG5ClzouIXHARun33ObdktMrSuP0+
dvKuGXv2s4F+InOGAXWH/SeuKU09PUyPRq8Pf5Xa8F13nf4L9NvNVQb6CjCgOZ4v8BmeRDE2m+Vj
oeqvPXeDU84fC4TbIPqzkuvHAp+zi+JDBgwTqGUOqaz4k2UoLH3PzlCI4U9NZPKnUmnjGAUQjUmK
27Ydh+wxjV/IR1Exzkc2EhxbGwogh1UOa5Bcxg8UEQIptdesvPbpImQTdv/KaoBiKB7vsu5xclDL
QGtQRKuE5fkAVTcaNi2EICOcri5XsTM3XAd5BKkg9XFHo2KPHntGMnwE3GAENwY4TsUbGwPsw2P9
USiWC12AJrULkGjHMx8UHxq04N8jrLZLfCDPvG3vJh1q1CGuguNzrzpTL4c4HMo6Ss2nIfLz9exY
4lrA8v4X2mYD9eS39cEOiv5RJWxacEKP4abGHN86sKtig/BQ2TG0gAEwZ27SrzqRJN946D1MEFb+
yUvwv06xK1AnOK2Zl0Y/Akf/3JWJ/gXZRndVeq354lTdtG4nq3pIS9dBgTxAaVKMyDVB6PbAXF+W
sdhTASTqVFdxkURvThSnp0TwcE32qtKRL5DcuhuhogClyeSZKn30PHA2Rs2afYTDpJRDrtQCu/kX
DwDOBseF39tqitYaCqrx/z7m90NsR36lHCmbTigXmz5lIDDDXkk/GgnIflBIwpFKbbJ7RzPvYy3j
L+5QNi9d6idqQJbOEmcc5wb3ee3YL15UP7X9tOpLkb1wPUzukrx4plGrTGxka+R2q0fcC9KXXkao
yOCCHSqzyV6mJGl2OnDua5rgyGrcxmMVnZLJzu8Sy+xRU2ynG46Xf3PtaTK/A+967yfKaKbTt9zN
ftbSEmm7St0KFPNjp630ptL3jGqT7EMJKOxToeqOrMDk+7gs3JWuKpWooXg7m/R9owvUMpWnwkjz
p3TCocqIFKCdOj5QhzFKjSWO5RRfKjU0DKXiS0X1BPaiFUM368afbd4CeagCJ+Ug7828fx3OS9E0
Wg9Y6J+e/qM1FPkVlBSZnTtHw9P4h2axIWfOQU/3P4XQ3P8Q9x9CXDC37LCBPf+H2OWy9YTH9moe
//5Jb5Yp+zPEUM2jYzTNCcyuzYl61EjOoPSlGuqRrRgtb5vU6etiupm6OG6mUhwe9zhsXVa2Q9C9
OMbfXRQLxd0JaAdITICmQ0O9/x9bVXhrEzz4h9Jp/rEcBF042IXjfmM4eu9XrfC+dh3eevIh+NFy
AUmEKv/iAnu+7oZ2uLcGIz3g9lrsEz3iD9nY3qV9fZZ2t4UACei3ogKVz6Wm6JnE3ps0Hq9Cge97
qyzwzVHQ4doWJYiszYSfMnC/Q4zBfkpC0X0v7fHbiBveVy8T4NxvA/kEIYFhGyBFD/GoX41TdPnF
lWF0Gb7cWJch9Vot0fwet7G1KxoxrGimgDLLsLrO52S3QNDpy6Y2OBITveAb8OwBZic1/Ug4oy57
4tgwvIF2rjzreD/1yUxRruX+xBsun7FohhO6fmACSSEVcA1g5WDd4S++s+umeNUGkAhIK/U2yFrm
r4bjGLsWbBPz3DrnVxwbzQXbb4wT7RgSjWqu4eFUKbAcnHeouSDCiHBj5F+zKfP+sgz7HhKI0Zu0
RbKdAKI84rTLxd3VKsDNYrl/GeN2DDP5V9sNll80nX1X1Dq06cA1ucZZl48H54DHKsgvPR3PHRyc
eg/ID6Z3whWbxQSxMg88fGJTZTK9oyhyBnor1cN3OCw2rUU5oJfgJQI6st4DxaUlnsqc8cynOFpO
UXufvJy/LFPdmBcPIt7Z0oVODk48GY5bsG0ZpkvnWRZe+Ka+3uD9CKz+ykhNq2X9sG5KG3yh0FhY
j2WKe5Tb9Xjhd5J2exsJOsgXwT1jPwcCHrGugMk5UZwFes8LK3Rr39k2V0frTZ+vbbEWQGp/hj4b
vrysacHtXikFctP2k6iVJxrydO3xXHzWTeGcxrxoUW1ZQK6g4mAZiTp5rHsAhPE8z4HPDCQokwBb
tfCxw2Y0v2Wg6fW57bX3S2xZtNdYITLjrRbGYSZZgMRDvK4TyBZ7CurOUA1/HFCALC/6WJwHt/8W
QfYP4pJonKy5Nl2ofRySl+Io5E9DclAI16R9iIDBHVqQDoAELpDnjmOj7GafUkX0nODQF5lz1a2U
eDxFJNkAomiUCQ+OB6anleZ68aMInHjt9W54oYZLcMWtDVMvtpbbof6sHptwV5QyOIiudlFRBSU7
lE1KUAiypjsBEFgGoINA112Euj+Mi9xlG93BZ6VJcxD5P4wBzm6RWp2QJDNY1QEWIZ1zK4APM1Mg
PT4YPatxoCkFt9YxaITgiITvXCdgB4N5z1RtjC1I81Q6QD5VQWtsWnrWoxL/0gJ9e6GQ0OvHs5pg
0ovDEkzeUcMbalYZx6UOvJclDnolSLZiIw8+iLhSlTjFsRwULCioy4dV2aGetHK5j3x+fioU+GJp
yMYIgPEnN/B91+jAaSE4k08AJ6sVlmBkO049Xq93N/bbRVN19Q/TIj3dJn0vH7IGlN8dJLAKdLQe
ilgWaAfwl587AvpwP99jlKt3uPGWglfLKbduZ7mruaKyq37G0gJr0iLUSY6bksqbysv3uSH0jbc0
oqLND6sguY/yO2w5jDtr0sojDgaGEzWFKYdTEpvX4ZijKEwWYnNjpyFNoNib4bJSBQmDckVuG2Xp
Q6dBHkhdDDmI6yVo+CfbEsKL0Q8Zz4+1+l+LW1COxQ5K5mmYqX/CsYvAMEfjuTuUxk9WNt2WbPrA
9m4d9XvRAVf6QT2PxqifKU8gubjq6P3JxnrkpZzXP0UuEyvTazcDtxvcNoBfWCAKEpz4m0ZJmN44
aLjYQMSzqePQxMnFb/M1GePBHqlVSsCP5lWWuUgZVRBUSxuub9w+MXyUskHrVxr1eSwCtjWD4AeZ
lgY0Y/V5GVLPVhPqQhMbwAVQ064WWRzL8GbuhGoNEHaGAMupBeiySzDZaLg4QuykVqCnazdZVmrr
uJ2cYwVc6cHoZbdlouzwElKd7M5J/qpS7EbArug+tpnHD4HrtVtsBLs35hSnWqH8KQKF9f3++g9k
ZJABeS8YplLhuWr4XwuGOyogvqk7pipiKkOupag2oDt1T0EXeicP52EnGjqAxYGN8N0T4Pzv0IOt
aQmhGdSgoDnb5Z5lgq1u4D4zQPnfxB7eu0coCQKTY7/hR7mYFov+rr3hewNW/xcBcMrOMrP+AMnW
5DGxEtTpqghL+9GiCPE7jh4Cnzc4qIn6OjiysOvWeSbS17FwtD3zDMunYQxaxlMd2wzsw3ryymQ0
XMYi/JucUCtMHmoXGSw10wub6Lk1Oagbm/SVTHlw0RITLAIaKJ8lD15snFdeIgVltIoBbyF9ku4a
BYJ0U087CEOCUFt5+xRUQnzqfDwGITSjKhML7Gu3HdLU67lGse/a65hKD8EAUyP57H69smR6Loq/
CD2GZOKwH5ENxFHAL0SZVgPqoDmBsyUbNXyw7lE6EpxpFIm0vM9d7QMM7WYhCoPGV/BhoR5vf/as
YwAWmgzF5dm0ipjMHsBp7mHTy4P7vour0zzEKVKAOsvyGlOxDse5Ksb2UrCOF8T3WXXd25j04+ce
uH/UmSYveaXbd5McUAWl7HWu1xttrCewtmM4/goTTmHfiXb4itPs7lS0Ol6zZJnfRVaAfX0am8dk
sA9kt4SMoHMhvbcaco2nlmdQlzRyCEgq/GxsO2ybdl0zE0fpivNfOjabiaOqWB4KkLQ9eYMsnzMj
3RGOtgNEEORTtTeDbmkNEbFmOyiFZdOTsR97ljgaAJ/hLTdP1wuFCjfqfpdV7acgsHAgRfQpM+Ur
dY0CfDYj6utFAqUKCKIND9QMWQ7G8AYUCnJ8EDYaMkPJFpzsDU4TPoQCTbkDgCfCydavOIYc9L1l
zZPIbNvgvq28/s4ppvZcQ0dJi8bmCP679kwm/Enw7XfxLxC7Hm7gNMaJxLTTm+wTjW7iFhs5aCmp
dZGfNTZOV9V6VjggNUzuubvM8Vo5f4R/xCyXoctrcfKJ1p4/F33EZRnhvIALuBQBap2LTIe0a/YQ
6aW8QDGyeWriUVxG23ro9ATwJ9UEYV9u8qiqNzTk3K6fUlE82FZ4ncRQ73YRnM2TqhgM0dzrvFWv
TuKpsdVxPPUKnPNCn9a5M3ukYskeamYMNSUKGcy8nOcJsJf81n2ftKwYuLWSvQ3w9qeW/TCFYpbA
ntalS0jJUWWUmrsPtrlL4QDo4sMsM1sk0pHxD5C0l80B23mgsUxp+gY2n/MQ4iMmhG7gNVWuj4aL
l4L/H+eCksgB1i3fM5TqbAbKhcSKygjQBtCjKuNMEUxUwkldA/8B6NpmYSBeHBQt1GSy/aujUEiK
egIpWoRUXQUEWo9CzA3BSNMLA9gFxF283lSa1I92m3VPJo4OAWKNou+hq8UrVDvjeKLG89muxPvE
ITGcb1EeNvPEHGDxB7N2X3RtF+c1pHVzQDD62An7NY27UezGJh2Pkx4inQ0obouKctVltfg74qEO
jKGyJZ7WrYVaArqswEJGXbaZA2fj++LGBJbcrnYqn661XHWJy1DNCuQ+fpx80nEpdcaz4733o4UA
1Yka0wtQ7R/LrtjIGBnDiksdiSUoIpxsclGXCXDvbBsQhEcNqLnnIc0H4GjS/GU93uvY9el5UWw4
ynFX5JmNS1CHGtrTh0W8KMIknEntchwG7Snww3UpnIx6GXfbfpi+DgLZQaZqwqjXRkgALjaGEpTJ
YfJApsW+DDs1fxn+KYRs/yGOPoW6IvRW/3HFtAhzJIzV1WyrivzWFvEGOFL9wtMvFdAUM+mzqXj0
aWiALQXCCB4ky5R3cdAkz/q8WHimawxiJ7UPQSlgOUUDJofYOhB9HzXE1ue8U/ottpsQGgLismaF
Y87zW5SVz0SAS6ws7HadWJ23B+IbgobG9FQhYXDRdTwYE1NjXyB8JXywRY5Kl1l7qtvoiexTapcb
2VfVYUxDDWT8OzK7Zd/tnQZ0TylqXL6AhO0UYcfwIkOnO+ObiHN5WrVq+xVO1MJ7F2dEj1NsorIJ
V8PhKpA53OmBxK6iN4Ce5nh3CJpdDWmoba6W1cFTh+xX/ElOQQK8fJ2spxz/zppdgP5RVul2LCJt
7Y5O9hxYFSrErXkwGFn+bDUCyvdaaW0pQOAV8R4QtX1tTfkzmSRLpJ+1mrunoRHL/uyY/AuNqMms
JobO4VSdaMlpMt1DboNxlLz50JcPRY43yMT7krmglJ6IhEXUIKOHeESxncdOBCBayiowrLIMWYmm
wFsLjp4eiWOlAf+yHBxxT2QroSIhBsnqQtOiFuf6OB3JT3YpoQ+iCom3ZJsZXtRFGKp+/MVGF8Lt
cZ3gsNQugGiQwRScQBcUnGjYGJOSOqaWXLOfe3KjVfoEzohfc24m0pCZzbjT7fCla0ZkE1UDuSwb
hzUoYwGdRr3hICy+2kIrBof27DdV0XarNW80UReeBTgW+U1oN648rfXWddpbRxdPlrmZgO4/ptiL
ZOAuQ5c8FOPloM2cjR/8H7oR5DRMf1nKhbYQcAD8TeiWu+YCZalVem9VQ4KaTie5TKqh3jKEzq4F
wjvULlFc0XGzX1FXgOnM1YP0ODu0YN+VLDgsyy2LUA+FftAbaOW9HidQYlbXitxnFnrZ+Sby5poU
vyxLvRgMu0MGWWvm8mZa1d7ooGqkt/bI+77SyLZy59LbuoXMYzr8DDjedZyka6/B5HbBv0kz5uBK
jhe8BYKmoXlCKUmxouRtotuXtkzcT5mwra0u2vZAEUXYFqDsxF72PcLKRmvr5OxjBO2H8TpwiWPL
uV1D15A/tYcdndknDuNrp9LrAw0h27Q2rKl+LcPYvnBF2U12yNVwYPBdEB6r/YYOXeibsE7ZPQsH
//8WZqnVaDqt9vtF+yFs5ouCG/B60eWz0eLqohRWaUgqmC50EWSdDKvAyMfHeDQEiFwL/JPapfPm
2N6hiWSK03IcAg6JB1Xb9wiegLupTEN3TYXKFcvARMFxuLdUIA8Mp+RQ/wUPpKpspiYA07memVDF
UeXN4wCZlV6PPy8BKX5V/8tCA0uADW9A/WdDRP2Q6rri5oNsE1dNK33ROfUzWbohzXxNA0MkiTYt
8aTTRCFGPsd3jXESYTLt5dQ2St7EXNf4Cb51+Tf6rnBUkvgR9Efv/iVAS7XRF1Z1DeDYcOfggfHK
HoUDSAk8mTaIcxrQs/6Vu9OR15X25oaTtpF2bhz1LK8ephS6jRQB6QF/bGXwBKHVh8SM43Nhgv2I
PjH9KFqc7zq8ID+QCRW40F9Ghc9WBBAgC5H/3zgSSNrASa2TaEGvvlrGZKTGtPsADMitsVps1NMa
NYW6f5oHWRAbb5PQwQOhAKQGUYHCfnpDXe1JIWiWCVIqQl6qxYeU95/JhHpflah3AvPOMeyf2ClU
e9IVmiWGwiKTFMwSSMHgFSfc0l0b8hW45y939g/jvIIqbxzd0QNivsXX0D7/xwOiZ8GltXvvWBim
D+ZxcbeUdfFRCoBQHRMkDtqvujAVB46sEKgEZatyCK8h5Vbi6e+3eFLqd3UAXYuY99HWqEQBCm2n
lZfMG7Zh39XH2RY3QN7XEJDrJbgWZhvqsZOthq0wSsbMh/+Z8hE50H+ww3mma+i66XgO03Xvltfd
Eg0IrIYmvO86FCZmjtZBeB01YSnj6aZR5/6pGWraloPNFA8Oj/mONhZrE+pkOO4fmHaeu+S3LQtl
kMLu/NnoMby2D5qb5QRL3lGZAJUELLUC/1o60PZ2tEYuV/rLjJsF5lKEm7W8CmqelisuIbD7eFJP
6ZebnmV22RdR4+g7g3TArbcus+chypIt04R20iYrQPlIUXXbUomdkLHQCpQfyHBF3sVOQ2osY7iv
y5Q9sBGCenL62pee2FkNN3e25rlfHGuD0x97NYoa2zCrAJZZlY5R/ZjInkDqYjyRxeR4FQQpMI7n
VEDqQqRNitRcUW1ar4RHrLb9YY9hBNrMpADt7aA7voYE8IaMZVpF9+D8jO6RPjR2AiWzuBHDNkcn
VRJd9Lr1yTZ4Hg6jEgk6IFTR3FEDTLXlT6Dx36A8pmArHPdfPQBe4sjUaU8TOSha9+rxIPPqebbh
Tzfe0QycoQU+gGDO+nYZF7QIiZSohBElhA+1ot6DTjm867zi2lTY2AVtjcQrLFGILSky0OiqfelK
Heyti0IchEStPF6MX+Om7I9gw3DXyIWPX63BOeq1nr+C16w/Rj34AEkJSdk7D2/INdL/u0r9el1L
yRkC83FELhTCfjok0nGQBoo85S3CKnjMWb/S7UB7YgBs6FnPDkHjjGsn1COfF0AhbOMIhCEcL0CU
HRNGgcSYmVUmCDMagHMVaKJxe1yoiAIINodavU+mNvW1JLUPQkkyD23UgxeibrY0HI1w2jMHf9a8
r+0Xpo/9GVhgVGSpIegUs8dB0+dYLcL8ZGxXNfK6TxTQs/hzV+jBhRajS6VFA90v3bmUit6ZmtEL
p3jdIuHL7bUE/tavwWBwj0qF5t5lyDiBY+VIJp31Iz43WAJPRQrRMBVmCwbaZ9XkcTmekGo4kilr
cYcbmijdB57uC4WvSSVKrPQxMe6L0BiBBJyyDRhkObQrId3AHUtfGX0C7BTK6t6CzpzOXBHhOxlI
zKcMLPIGKh9z3zWHD15beWmuPkAeD9z5wxt+3dOZmMKXuW7Pejx1LbbSjCyRO6BsQTzWec7GDhiy
OI0itKIGx735Jc/HHJXHOD0jb1hY0S7iNmgzYjHtnCwCLZUW65+C1D46CteiA8znC1b2d3owAGMX
VYNPSJixNvZ8GLO3tklTVMF303bem0Rqw0KPImqsREMdWw3Zl43ZqNsnbV1Mc7xzoLq7t5FIO6DM
8LIAc0bOkLMmGA6k2rHPt9PZu8Bzil5KCKwpGE+pMrSTwJenbUHEUAMWfm+qmwf1ijJCKj3sto6d
ZNbsJUcLBHLgotJriSV7YFQgguHAHdNwaUSeWSBswyXUqfNB5ODxC6auYbmvMZCX1SQVoZo+17fg
LeKHDqCWc0eKEspeGFWfgeAD3dRJu42datNqifFIXGIZo+4N+p5Mg8w6DsDWAyT5nk07wlEz08F1
gRE1lt18r2t3OqNSGK+AgT1ts6j6W7TpqxN1eMryOtKxwaOWsLCwaSbycXotwfHWZsHZ1fANiM1s
eDUA48Kpgj68Iq907U3K1qBo9dhI5m4XYNyCk0vCYQIdhoLULe7ObMFJPWj4WyrHB2ydHYAN7Rq+
zATYHV8Fi20mI4JSTgyJsSkS3SbOIH+TTHXJgGdTRuUuJ/kVXJh8TyZpQW9+BTR1chaBtV7CqBcA
JWDEuOA77KtOq+eiz6t9rEwt3bzIu3wL30Pm79ry3aO4HniXqu3A4pw57AjJDnZMVa9tNZ5CtQrd
eumSvxHSRN6x+YN/iki7SK3yoTuv9WHZZZk8ze7DiGvb2yt9mE7R4PY+dlhoH/wuH0QaQpCB0s+t
M76i9J/vFhP1qCG9IZo6e8f+NlaMoAGxRQoRQw1UxBpo6+7qIUPyR36tQRD0yvq+fcDv7IWsSKh6
B+zmQ9Br8fytnKxkE7llsiev7kC7uAdAHae5KC33vCcGNbqVwOsC9rfYFtMGed4Mg7kcXE0xFAbU
Fpq8SxyzJ+w8AEqB6GcmNyKucAtK6Ww2uM+Iq6T8fQg5OnVyG9yzGIhIXwU3Dk9WnsFteSliVEnz
IMrdQ4j7ADJLPNlcFQQhcyEmxdDm9yOUYYm3g0g9iMaDJIeFJeoNi3Pc1sh95QABoyJWgouM1CzU
H4tNt3t31RtZvZnViZfF5zEgxx/XmY20EN5zAXGzkfkebRmi4mLUjpXjaCjAQI9sVRy9aYXVoN4Q
duTjrhEDs4IMxB7/nGaNpZah8BCRH7rL2ssaXVMJ/JeT+i+eS0BOqRdOFNFtYmPsD1nW6KhwVu+j
SzMbmeRPeigrSJq39coUY7FZKPlu+PcWx8LJ96eQvkZplcTZYtSCsLDW7BfN6LLzIMd01ahhGgvv
oYicXQEVqM5Puh+ooC+edXtEpbQVfooq8PdTZD1aEfLcGoSa1UQI75QbkBVPeGZU/MWMZb23Lei2
J/E03ksuDtEwghsBJXv9JdIliiajqNgCiQoGBtWgeisekahAt5J4nJGboqnhdRcDNm68hjg0ODk6
jlFBrme8Bo75zakZOCPsfqcNdvyVxXWxRqF9ceflOAgo3eathMCvAsFyoDfQW5oPNnP0/F7aoW+H
kAL/4Pi3ueCT/bjUn64x8gD/fsvl/hSzXAmaeH9d4SJVDrwufh+Q7lX7DGT4Cz/u2/6Suk36GB1n
bZ0iBAXAJL4GLSs2AxheTl3e2PeWMUrfNCsgIjVZ+E0LgtVEcasCqsL2Y51CSVXRraqGetRMbjzW
q2VM05hho4zx14w/TbuxFXH4IME3dR+mfXYqIUDoM15ab+A5CjeBk+l7DSITb9WYfjJ7aeBYQ8tf
oLCGj1+L+xbyATupCCzdxAEzpupRU4NZaT2YrJs5MmcqTKK7XJgul3mzu9V2bHBQw/e+1AdGTT3h
Ec5EgJMR/fjgRqcWJaOPBVTaH39ZaGDXRf3YIA+rYsjSq8DxOosGZPZSZ4n5bR0vdl+9zqpCpnYd
eLLL1rsnydi+m4rT6Ix3hjItdgjwsnWQFda6xS4b6IHQu+QsbCCbM3Ew3VvmwcPbMkrIQahISVMa
ekA4YAfZmK/NqGezlxKu5OWJvHpj4LwKD7Q1KQMZ5lBAMN4Qrj9vGFDhcijrESR1pB+lKdVxEELY
92wwrLmxmHgE0hiyBe92D+qDF6sQPkUt9qHJvJ0cJRjL1PTFEbfC9seoNje1m/E9y7XPTWAysXWC
Kj65aW6nrwNnlQ8qRXwWGhdJ8n9I+64mx22t21/EKubwSklUK3SY6Qm2X1j22GbOJEjw138LG90C
R26fe07dh0EBO5FSa0iEvdeqd9yL66J4ADlAh2JXfTovvu2VoZEB1HAu4+awJC7Sxpw4CQG/BdDi
RUtPce8g4dgBpFhcLOn3eQTZrpVYbO+LoYlHzaGpTZQceXn6PW8BX+Q3afVIQ23BoxrpXq8WuKNf
Z1Dh9qCwyIwvqYGaf8DAMXPf5Ejr7CuUHzPmpbtA7P/3ixGsD6M4DxBb4piB9Ll/oC5uzLWkFeml
Kaly2vWnrp14Vejbdnbgwn/CXph/oNCkToFWg4yuNj/E7oyJXVfz5JKCVcbd3Xd9MghKL7nIbofE
rpOHs/+PLU1b+x7wzGusz1qy1MB9SJG6VCfY/Fx1pu0wFW+K/eiZ1g6lmtal1T/zIQUi1mq5zy6Y
vH6bMaXG3mW3YtND7yLwsYxXE0wlZ9QOr8cY69EXvQKlYJWs83etYD90JHj9hThu1SHF1duPGair
MtAJGiJjQIxmJE+qETcLlL8BokQXpTAZTm0ecI8AChZDqpYB04gdohYtO5HMRvbUJx9km0NrPK/Y
fyoxI8TpeIr3eDNY2pkaOSbVZjzZyEAPpc42XXPHCvzayGrEDtpF2SsZuStFA5Llk1+kgCuI6hio
l6VuRIPgCjT9fDpYKdiVV81h3z6QzzGLn72k6I4FJaWmAhOUr7FzATqcc6HhRkPjtY7GChA0ZJbF
9Su3E1Qq3exJ/qHnu/uEjZHNBRxj/jyAxNj1wAKd6iGQv91rYjX0Hxi0UoHutMClgNBx1iNYc4KT
ueQ2mMkKNzkbWh1RFXTbsunIO+vJNfy3wmgA3VUXapq1dZuQ7EhNQhpSj2TpAgpV/C3gQ3XR1KPG
Z06685auTvf9UgM5OAx6nu/zJc8u1HTz8Na7k8WLm15AHYej865p0d6Zk740dWSfOzHA1UWcjaH0
DPr8lwYVsYJ8gPsBOBwqzOhRHndHHW4USxml/jJLhXr0z23+d5Yv4HMUXOOo0wyeq2o1HkWMSpvO
Y95jBiTQFrDb3j8OQ9wv2NHFGEB4e3vAC20jIxvSWrPf7NYMjLpjAzL6cJw7OJKeaX754FnldzLk
JjiGcRDwu0qvXdwEsEbrVC8AB3lJjAl4RpSrq0woP9fH3vuFeqohmXTB/5doHKvsBGziu/wkEsjE
o76N/fMS3Gc8US6RGXt/AFznB0pe/Qs1pTu+9e5lmeYAugEV48qu/tn4330pvM7OeIKjgE6M7mwd
HpSHJG4m+dSg/+HyySCfEvT/vhIPFIOeLWTQR7PGgrN6HJABmW6fLbJ/90jxEvBR9SXOSYEAi71v
KsKWXdc2UYtY2yeSBUWVo8KBCrfpW/UZ0nFq1/wBblB+9CuwTypyr1zXu52BTY+ju4ITjBRp6T5Y
4MN7IlG6usFjHfdn7DqwYkdBQJa6ay1wsVmCFBMF0GBPL/z4OIu8RCDOi1NXw30kLbDPQB0zsq++
NtkvlaV9TkRCpGGDi4AXPuoS/S4/NLmVJNOz5oAYhDYdWTr/6DpsedHGYwBKFgfoO+NGpvYmhXwc
sHmmRNS7yWm7kkTUiNjKXjnVJjbIsv5sucyJ6Dz77lCbjq0b7q3XwDvenbSTTh1zd+6YRljbAUD+
52N5ZUeKADXOIV0wMbLsZA/eN/wzvuRFYx8wlcgiVwwTlG4DInZud6QdUnt4Mjjwgr3J+MJAW/iF
g5pFWJJkcd0XkLkGT+RcTTzbcdBynlJ/1F8GAxxSXYo30KTPBypgzZEefPXzBJSCWLMOu3EA3mKs
v1I56zDlOEXrOvA1ikpYbI7lkVP159xt9YPMKZX8fS5w4cMqdTgADVHcjvtzHlVGamrPUkEJqEHn
tKdSt8R5fgyStrTTDmM5oyzHH+M9CVPdA34pdafcjgH6AMsOxHCyt+LIUDsozSYQCYEOv5zm3pe8
DIqcQfFG3MkaVOjvWx+Q9KSoxcKIetTotDBSY2J2QBLG1oW03lS6ex+ADnsv72v/ZMcTUt0SE3j7
ghazFsn9bWZWziNOadsIk4Ei7Igrk/Su42JrheERK1U6AM6ANCBc54YHRkRejcaLUI5dwVdsJzhu
4AWSerHOSS4eTfUA0YapnhqbAbZtQqkjMRksIP276L8h7c49JzRxVH6ucJZu5ABKt7+QhJFFSQw6
yogeOIyeMln+yagc+xxQ4udGYetxu+tbr4rywGKXdEwAB7xM/Ss1QZF9LR1WPdJo4L5/HPrY2tHQ
FGYMu1GGtXqfSAQC5PQwdKhC1MYMB1FgeH4GAUNEytVwsZeJ3MJwSs32RDK6qI5tYpPxKMGOI3Z8
U3u58jhw7chhLupNbezKjYVvY6samjqttXqfjDloHnTAegnZRtFNE4qFjZRf6zaeQNyR9nuS9WWC
0zLwnXtIW/8FHLUvAeqmPo9Lzz5VNntF7UvzC94n7nHUgPdUVGuNmYKF/1ox6560ZdS/NumMqQu8
my7goO4F2AYNscLDQiFd04scpn2YZX77rSi58xgvqN2iaInNcdafJPUDDcUtIFMeXLkeX6PEdlFl
KJq6nVF8xFBqD843Vyo0bB7g3KREIfTg4ixPmOSubZmhtLbydt808YKlaA6hirMORujoS/roVaUp
Q5OySmoWgYbKC6fRy709itaNp0mrXvk6G3g+iBGFcoahPq1N9p0uRAoKZYJ3k5vTc2NPhy7O8ker
xd/aEE2MktPzUmqfSDSDWhwclj5SHEe8S/bKjnr21PzBeoOfMiCtPk/YQ34GjDd7MpFDQQZKro3B
epzTAfkywlYFykHcufPj1IiUMWlvN5fGy9OCSuAHKzb7C+AX3xrs4YsMo9uYesrGWLD554NYQImU
LclwOLWNd2dH2jsZBUg6H386lACCO/k9wEd2tuOwU9ODXVEUf2iD4xwKJlIyaetXjeVGMQAQHTCO
FyDpFfjV5AOerH/IyG7EbGuv5Wz4RMYUS/ny2/WU7D/Hy5ETucMJJsq8wA3tmhsaLSLUch2rvSRL
HBFxFgG2SWIxUuS2FkkzwTimGLgYOH+Vl3Kl3s9KCmn4ycPSB+1ZnSY29QzisFrHNvnPJ4yYMXUT
8MjAx9Ya5oPSyhNHGqMgfOtstgxlR6QRfsg/Mh9wrNdPe5K5ifc3GG2HDmCFefA4Z14HgjIWA8dH
AAzkAkyAelmr+0CQ4leAfm/lpKSm8nMgBdy5KTWFImeSxShgCuN4RGrR7RrK2BUXV0OLQAho/K+X
R5mSNuMoTFltvFSou9v46OKjvwSonDaRaP7zbShjb10McBP+fOd3Q3WnRlC8rEUzHVU8slXfBilI
1tC3+K/qQvwZbPwZyGMFAgaWbkNoM8AvjmL9aGUL4EtprJmjDehOIaVmMzbIStpq/aTvKm4NO9PG
oR8K1OM3Bzl2Rew41wCVKt1I4C1um0bUVRfHtK5bBOWocJHRpQu3O6xL+eId4go/Xq9en7p8ZV8s
w+c7AA16+E1iyAsUpplmB3ZDMSxKc7iCoyUDWJXGvthZkL9iI5501IhgPRtBZiXRkGYuYBumxvpE
zerG33UkHV+UKBes206SP2tcsz7Nbte95ObfSu9hHoR5a/miRP2o9ad1DIAMmehvkU1gz0ZYdqFg
TcQhY2CBsX01+wEOL3EHpLB93w0BPcAeSAbygw7UjrTTGICRlKNEpsOeXwauOR+vajme6sy+WLGN
DTAgrHWhGpMwM5l1CdJFg6bct007XDYiMqHGEBGoJ43JaOWJfXzbLzKCwAqT5pvTrwEmeA3mHcin
AAfL4ixIrmxmI3TBzXbA8t2/2oXbtGcfuBgRIDUSVFWZRvVaGtJbX4F/qYHoYg+4OoDKc5D8XFO8
Va/+aPqHahKYBpr2JlPaeq5yFpJhkqzAcvAspMQgbYqFZJQjt6Hd2wFrrshcpwhS26MsPrTsxT1M
NIdlPj6LnjAQi4vZK81uAYDQiRxZ1wpRqFgdjBHlcnLOTPp4zNITZhpPbdnEL8aIU8e+reTIntb4
hQ94BHe6iYI8YUGNZSCzxggwz1ayIjBRJ9rZxo7cfM8PXjxtKc7mnP9FIrK1GX72jqnt5EhcgXrJ
WBxcVpnvv2LwLvmhes9VC/B4pxETWXrt0XvOW4xkZ2h4Fqj3pnOTZRyEC6wIHByrOg6IKwcXhFxZ
3Yc0tjID3cXRrkEtJhg0JA0T1RJab1phgBzCyC15/cLA3IoyqtGLcISLbEW7ZYDxj+rcNH51rLnb
uZkxfHZnY4hW3gzXwJmsc9u2+lHvB/2EDFy+cxf9SHk5Mjmnq5zdWlk6qmGRqwPGyeHZaNaNRYYd
8N0iLMjhZpEMbrEbVyBZq1QO15wT5HWJzA9KBwn0OEPWTzFHZPOW+SESRTaWuRUDGNbmTyoOVjEL
qLWp8hrAEebOADXVxZ/Xt8ZZCsCXqjH3zOmCRG0ys262Gy8Lp+1aRhylC7J1D9Nog9Ugy4zr6IBc
U6+WM4moAZEB8gVEo9keMrLIrgWh4Kk12Hkjk11geVbHuUXC7ycs2n6nFXDVgOysSvjJw+/YeSTZ
z4qkTLLx8yLQwoQxUD3AcTnhbzboKE5z5vQAEgEQtHr9eCJPuRg3kL3JAjCGbOo9kZyDVWQ2IgPU
Ax+IrBadAvB91lWwoN541VAk6unsGqDG8TIb6U+ypJmvpI3HmOEhgYZ6KygqUV1kz3sagu4Rf1xl
2KVfedM313bx2mkfYHYU5hl4eDUBtlNiMQmKoxlEZEaiP8a1IyZLrR4BVc0FFbWRPZme5eFd55c/
2v6I/xv9HyiDHsGByZ1jY44ZAgFuu8V0k4MOqQPyttEec+RSIRMQqNykTRoAWYccJcEP4Jn6nNEQ
3+CbmmxQl20AoSux96QIQIDx8JbIgCUL0o0FDJaHFIsTdWd/wRYXNqaWMDWBhS3HpCqQtFlh4T6C
AG6YooTVORi00cT4yQN62h6akMbT1MUuzkYq/TTpbkjqOC5x9NWLF7rsKk/+HDuAB6EEw7rz5msZ
H94SDUXOoTs4NRIqhIIXePB61bBNRnxXkLuE9FjicgB+YWcdU2SouH4ZXwwAqERmUuVhmgbIsiZh
L/IU7sfxikQF0hQJNoPIh4ZKoZzvZDLWbNl8nzpm366vKLkSLDJ98xqkZuR4RXXOMh5cHWPsehQR
oGtIiF1BNdCa5mGjAUmLycLJcNeDro8muBStrJP+iYXp1jSgelCEoKbCRnToeVNzoM18uXsvN+5p
s192/6HTjDg+4ts5/8NIzNaMcuE4bRPdtbfOIp/4QWVxBOK7UkMsRW0ArGPLlhSY5OObpsRjp+3Q
JUsaywwR4d1krg3WudXc3SmUceUBGcF5S3AjrgeAQf5hF1hcaKaBpLdtAhzpCz37sRRAG97qSVOD
1hd7STh2pCe05+HIyOLGL/KBLJ/adwl69DzvnOE7VtDzUT2l1XP+ThYUxm72GA7DSpwgD+YMbIbO
aPdzn/R1SEJq/texLlDllPv/K4YhsObIiG6hmNsH7P9haRJr00WxoNxxqpD2v5BN1cB3bZEbkpSF
CFaUG/X+Jxne32/xJDeLYHqpygr7vqNzou1PtVnKY8BVtr4zHpQCyFbvG6ofbp7S3uq9xl460E71
E4/8mpWnoGj9iyeaztW8TfORLMuQG4gqPOAG/Zvxf47H/CxivTcACPr9YguISZbK7P6Y6+JzJ4iQ
GtFQzzOB80m9NjBBLm6b3k7JUFIO9qM7Q71E9ieLkxPJqaF4BnEq0Rg0J90JLIZnFYp6JbDoo34q
JxSYA6p9MPeZOJKtnR7ztQ0ykI/3z9wX+aEkDRnJLoEDFRU207f2Ikh2c1KBNoGlD1LkUX2ZIpfL
zdYSr0XgsA+AM/mJFSwTBGFtGaxv3GE0JlIw1nyvlwrwEYJdTPptuh/6kZ6cnbXmzk6RiwEjajqD
YQkF7HyfBcjiJ9BxghuX0OF9IJDJSUDNTIjjSFlkoJmgPonJDZBt2mFe3B8kItBxkktrZScjo3ww
zSIl/UdMt8yf/AZHzuqeKKZyWcRL90UTJ8BYouHsl7pJZ9VvXRpTg/wCEJKQJgZ67YXGyaJrh3rJ
ftzZ1Y0JxBklrIA1enxDJTEs+8UDQsjzNGb+0wD2UzHo7ADAetTzqziaGZYOpDACV/fCvMThn1eC
eImEVQwuIGNcnQH/T1y7Bep7A1yfpGV7urm89ZI0kh8p6JGFH9LtqhtSH4l6m08sPyKZF9ViIn0U
QcmoQtri29Tbq7CBrLHiwsCxACr4bEDVsl3gnYgqbKnRl2EZryQlS1tLywvPgLq6IyEIa5BIDna5
tUfBM+iR50tlxxysyZjCBWmP/z00SXOTeDo2JYjfpVBN8Wjq11WLC/i7PDjcO9K4838fh2a9ak3Z
7VaUOO4z1HldFnG2W/gOw476bUw9aqypB/dOACBkoVQNua3C906mhrW71AcQhKJc8mYHLm6ccHkj
UntdnbFDmetuhTTfDkmnXul/B2BEzV5oAohCohF5CK0g6cG6nMry8862QQgHbm3M2YDrSUI/i4tL
kZsAkJkc7LNnBeB1cXAhDXMyJCG2DYHEwq03wwm02oeYg6DQB0DsAxiUXzblK7OoDlMgcT+bKDl5
6AQPhxrg4ZgX+7Ubq1/Xmp2bxnL/RG7mN7M25m/MKJwDs13zAhBz/TFlXAcRHgCuUUtay7VWgzPk
BgVTHHtkfXVS66/FnvSrga0Vvaz7a5qY5t5G1dy3Mi3/NpFA8nfbAZseyG74Hn8btJl9r6a63xfT
yJ7HpTYw8Qe2aL9WKYiOmn2yMLDufUAOBkDq+bHD+fWOpYYg5sNiGNU97wRi5NKZ7izV94ob0Vdb
afOOLkIBP7ySuIi6D3nhWwAaUhS6DxpKUjJ5C8KwFhdRahlB8JipWOo+6FaVL5mQTJko7d3nogtl
4itTivur3b4TFVnFk8a3D0xDpaWggPc3TquLheLtU6mLyT9DR5/tdqHN30bFUre6+bZUIPVhgQwN
GqNegJ3eEDkS5JagEg0ZtEJUKAQNCaZBeBuyK3Wyz4BH/Ya0QX534CBAasGJnosMOcCmPK4MlKbI
/kbRoQAx6JjZsYjGDlUG/WzzDzVZJoH/aIg40oVkqP9ECSPF/NkG2XTxxQOhEShMAlkeIutBZtQc
lfzzYmLhrSpEViEe4tY8Vu5Uhfd1JmVfAQCv8LBzRP4WeKJ1nQPDwuqCBaABbYkpDjC05f1sPhh1
qSGjrkIaC91bkueoiKIuqaeq+KyDvyaKDRTwOQJa2RQzeurdybTcGZGUKGwALDsdR2dE0hlGyo6G
SBR7C0XD/x+ZDUrOfY+dJywzl7ecZEDTaueU/0ESmXKsCaWy6AGiMmw8khKZM8UASoEk6Ssk4t/y
m3HGnl43MawcDBVzi+/VEuRPfdZ3x2BJP/ksFrQqgj1Kdkm9kc4Mhbx4T8baIQBUcZixg4207+e0
BVRHklSVHXpN+2uLevMTyUhLTRybzd5Fsen+TpGv4/JQYU8qVMbU0yxRo/R2BQPwxrnvdm36aamy
9UB4qFoCOrewbIIfOnazIpItgzddJoG2Sr07GYCe4SH9/BZUyAu3cSQRcOy/9zMyjThSwQ809hwr
Pq4Dm9LDWoLR515/P2bDVEfrYCZf43WID54xdQ/23Ha/AkEYFCIcIBGN3l5qFIbtamZ1v4IhZEYd
k6U/9SCZ/gyY1M84WPSfPL9bZh5pc1Ou37AL6B3r0q4uuRPsdWyUn2hUAzsImTZCwSsUqM+O6TWh
VAnhLISkIRkOO2LMi1x9eZiS6SiHpNHqrr5oZvHuTY6b6BqgYj3UxyHmarfgNe88AD7dRS81bPHQ
1WRk0md0TWlKd7c2eDyuQ1Id5EVEzE146arumYzkncmPKC6qPqH4PnJMr08yRGplOF8fMEHR2Ij8
YQkiSmC/pcATDYogQ0p32kSkoYYUILbDSqfyUuDqCTBSpR4qNwtb8GFF0oY0fR7/0vWWF6k9YOrR
ji+SzPGYigc8u247xmoreLN33GQcPymlInPlfadQF/gobAy+srDVk2WvB+CVVOSPwPb/q7Ms7UDy
ew5JZUfqO181pB6RSVJPBF3FA+BOrpgslS3JcKiNJE+lVn4kC/T8tZ+b5OoXjv0KhoMOqQV9e5yp
/LJyjItV1YBC7ouyF7kqB/w3Dc4sNj4ZyBZ/1NPugAp5rTkMExCWgiTFioXwFNy1k+pUMPNQUwlS
HGWnMWRThchVZqAU63cGT1ej/70A/mQAkK6zfBbk/vq6GYJI6hUcFTjM0rIXQgpmNgALQwUaLDGF
QUgM6T2+sByDX+jk10H9oCCOqWdXzW8MFW6oy0M96oQKg/clG2DS4n3m5/P+bi3n2PpLaa7aWcmB
BmJd4hTzAOHeZV0fmQzZNEmFI0KDdpstsfFsVvNy7vNXkutEqIDSdTcH3Cmyq6sEnBZzLGqmzELb
l2Dj2VGlVNr0yyP1ZElV2gvAV6GmYqtNnZUsvvrZmwqwyJu0qVdWu7dlq9azNtIs8It26/IEgILx
xRWNqTXtnrV8Ohg2ih7CxAT1HoCukCmRjy/UkHGcAQtwMNhwUorCYzbS0ktbHBLClwyTzAfEgw7k
GRcbIrQrIprFtoGGngOlj2TawgesgK0/gszozj4QpB/SDrnSSEriSFAbwU/aVmuI/Q9AXLpj85KB
nkUAW/qOVscAYcn1kAEWC5QCsChjBsjLaTGPKJ7HglbIlsRIDpaOJHILiVuPmTd6jz54CA6ewFbg
wEVdwfvhAJWox59vyPP22qYlhvroNrsZOCGPWl6EHCjgWYhC/LeekM3gCnvB3zrHIhEwxyNxbiZz
VWJhirFqgsXtPYA4Q0jqFUUuoZn41V7JPrT2MzxOASnbn3lpgnuca/PRBGbvVxpi9jYfDeYCb1Fo
Uba6bIaktfjaf21/qOCFqGCmm6i8uNqtQ+3LG0vxVWIuLO6RbO7urKLyZnL88HPOI4hVQX2xyCWX
mtbTimH28UYFwPPLR+sHktUx2KHAfv7yMfvyu79cOXjAAVrn4DRVo/fELMt7sgkjD9QKu1EMSUba
wM/7R+RbhCRXDjQMgDQmdt21iBSJMzALcDWV8eA42Z93xhRzTnAoUcxAiBWX5g22fgJgfR8Zzzo8
h0D8ZldIkcR2VfqEs91SD2PR1QNUZ7fNtzQr0yfHCuwZCcjIjmzX4kSyAHUPbw6YF9s7u+POnoRe
sI7GXoWuMD3bYXZT7+g7pgWS/FbmpAW6BQu+3335cjlFWh9a+rrVukoZG0PaAA5bkxZk1grQ4LQ1
r2AJ8i7gyAFVmw7I5BQpeIloqMeMUY9qM8N/VqE1xnZ+UnY6EHN25dgGyAmAgjyUNkibs4Up55nk
KvBUDGtk5BVDeZSF4mKQIY7iwJY4tOURiRhKTAAa3+w2sk1Xer/HojD52qAag5yH7u0iTTHjhIrz
ZTB3Y+0VD32rAZ8396uXUTTUAzzXr3GSl2caobK7frGRcf1gdhlI7m9mpJiX7leN40U3ZUv1QqI2
yAAxLWxXo/0Sczc5yae4KqFdeuReDo1nHdSbgB7o1NDznUyMMbUFg8YsXxakqOULZU5QfbXWb+o3
obgCmasL0JCugrf689r6z4WmYYJl+gDhj+egCeU4BR3GY9Fa5ho2Gjih2sa95HoPS5SlAsJEqH2z
SwFTZ417GpJCuljTXFyceoy2weg6mYXjap7263ETjXsMdQvB31n7G81kNtOqlmY6NP2xiZt7M/8h
WxonXowfFvuxMXFybEJ1yANFfVI56tjJXVo3LHzs/Tb0xM/FuyEVzbyAAyMfmyNI9YAbd5NTj2S6
lTzrOC7XkRzqX4N8NHeZAJZNRDMx4MwUdl8B+hpDC6e1G0XvYXlOMmoYqJaee29uHpSCopCvUtQa
8oWl3118sgYk4y9zXIBAFrDwyX6cexuZaGjATW8Dl9WqL4P+D+UEeL7LIBqyxeoR2ck0Jo2Os4AQ
aDdFRGplqIZe48FFjalHjeb102G1k0EGVAplLJ2TgP8JLhznMHvxeqYG3/2MrVUxBuA3qwCJA8Lp
2TPRtTJzFX+cd4M3FUxtvRtC1qOYc6OWTpMMLfwpqnKicGq4uTxppPv95e/sJ7oxcqXGiyOgnbfn
WHBYepL5Eok450DwZW7GjlkuR9D3XaTMvzMnd/KhHqmppxR2AZI0nEYjLiY1wJigrpQqJ+S5o1LR
Nr+opLa8CZJd3SAbmFNi3L+nsUk9JcbNq9Of627G7xp5ceSiEuY+TKCbKXjjeBPARcsLgCe+8xYv
TOSosKsu2J+J6ZkaonumHiliwMqc+47v7uQf2VI4lpr+HhQ4WvivMe98b7cDUoj6iirSUZuA0Ff4
2RU72/MSUddeyvw6VNYVrEnjg5vVcyZqXbOdPqx8v6LwBKypwocb84DjPGHu4Swh389GUgKwK8gB
TGWt2icVzgnwewaPSJhVRmec7NkyQqS5xsB2mbG/hiQ+a++1KByQ47tHUGp8KU3Lu26eW/RUIjeU
qVk79eCiHgj2vEfZS79uXJUZuQ56ZSFNAbbysvQwlNd+u6K6EWmBk0dsVODFoeFhuutSrj3WXr1t
5jm3z+7aPyi5M6XxGtK4d+ZPWCW0p49c+1Ez9n22ukjv+SkmGQPRxFKBy5sFz5DHEFqe/klDic5J
ucrLjiJo1k3boNce9Q/YiDSBaVO6pnlGxZ15XgwUCqJ2EF2pqpIJGDmONXgHjqXGg9dVB9N3Bgvw
aTAiNfU2Pv4y6cFFqaQ9KmjDpBvSoAMDtWGhziIBAXmCBdOlc9gB8DENshfRdKNfP9HwpiRTJace
KYHodbiTUwxS4kUilXfuGtjMwsWfemSZemFhBdlLOvrJ5xqM9FfX4c961qSfpWhtxiPXBvAOCAtq
tGxZsYAAoiIOBd/sMtd44alhgU0aZkNRtC+BMYfKqTB4fJrzAgt6qy+KHXDa2oM58ArAMO9BzAlv
a5T5OCfyI4WReqFnNvkLY0zHs6SoZwbabpH0iBTKKxPkARr2sh5qvf5EIz6UrRWR1iJWgc4eht2c
5gP2rd9dHI0x/9Hyl8hCoeJJGkqf0c/qPe+dLhriBCwVleO9GKjhf2lGlNOAQms4kEwqurl60BzM
g5Wssc0coAr5SYmWYPSAr+GgkHNZn0hOIhMQraCes/pTIi7jAfHKmIGzJ34Z+ryUeCiMyzGpQJ4S
qlIHU2hwWLYcyXCjdrj+k4+urQnKfW7SUQS+q6ogrYpGl5EhSWNUWGJuyi9EBLJRUd+tG9wl3bVj
6AtY3X6u2xCO24jtGPpaMiBT6QZ4hi0akHrjmUzQZUoB5GvrsTaxC/EzQhoNUVT9isKj+ESjZp2x
Vw4IO+QhAsH/QMJCq9eHQeawm+XkAAY2wbzXbp6C0fXPtoDKQwb9DLLptZOy2gFRSIh8Nmlnd3lw
Ji9qPpCT6BaX7Emk4pJMDumKgEsEitIFu2PNBbyL+jM1AbLJn6eI+kY8vkktcGBd/GB5UoakNFk6
HYG3jW2MW4RVeLnztOJtYpj7O8WASjU8h3J+VNHJQ8OmXwvg0QtOuLvHfvT33GrS11Vrke/WTPOZ
hoMO2N+KzX+mtp6+kgholEiD08ytRVmtf5IShD/J62AiYYZikFfaN87lZkFmfZO+jKgWbQECwoAB
d3JKPIuo6WLzradkGetTYHYgRYdkw83kzrjp4jpqswYItLd4Kug62oKoOwOitYfcTvJVoZSd8sVR
+eb21mX5/pbrX2bJdALQPN4V9MIQTS4aMEIAWoyE4MHGuyZukeQIXnk5IoWDNDa89W+OKk4j3lGk
INkm2KDi4hyxs3Z3puS0MZIXqrznrAelHKh5rbOOMopz2r73lMwAxMi+Nybw8ggTpejdKaikkDR3
6v9JpqKSW8GS+L8KbYBJYNZSJBG3AOHIkA+dZvE3u3LHU8N0/VA5w9PYdu0VvClXwsbx/Hl5uY0A
5ihHBKOTJnhOlxXy5MxsbpqTrIMFbtDFZWZ2CkAyR6JN+Ww7WL8XoIjsikuGlTGSzPCcS3SAT7Va
c6KReiPTy9iwmYNU9A4pa+9vdvWivylJdOf+r2H1eD3h/6k2nuIkGI72ylEVJBqDoT5oFQ0N82T5
a0lL40AjHVsMUk5DMiMHGv4XssQuOyCqiPBvF7IwJkcVR13ddDA9WYEMBIKnBbk7oAwJyjIGro9t
pHsuZKNugR8J5xTehRruTs0xGKqvSoR8RjPdywjUVaqiRkHSmkx8r2Qb87nnxhjRdZC2vu8sH3vT
OiDeiwyJORK2hDBIFHbJBqfkDupE2SgX6rEgfqgtr3kgCxLduZKMYE+6O6gU5fKhzS00ae/uoJ9c
VOxa9u8E3+JZDBNL6lJTA3vK49mVBk3rtwzVs657ld3J6vv9UqM6THlQ7z5MBprKBuscZXZvYSzg
KfgoFF2uc9bXRpDuDUFbPPKJ4dB1TX5tUayTHS17LQB/iMZMebo3mZ7sG2zoPAalsQDZ12/4DJoB
OFbe8mtvIhWPrJUfKZXsl6zG3IuEmzg0jteJg8ELM4ld49ndee4zzf1egk63KYL1mqV4dnBnnL6u
Fg4ncVAc/wXUP6xEyr/KzB9CJw3KL+3qN9EAAGdk2OvjMVmyFdiJWokSHoBDHcDTUwLpujIBezSC
axwYuL+7jQ0oMKTLg9Eh6b2DHAvr2MmRp2s3+b4qhvgJefLxE/UyLUexFRLYIpINTeuAfbPFPKxu
ACmoDKVmAtBV1U9PvQggRRRBw3lMJMcUls+YMVIEKVRxMn4Asx74m8V90IUyDrD0fdsHR1cfsiuo
0gZQmKNYzQDiyHXJvt8vQ2kFWaC0EKdOiw0E3BlLWrUEnUxeY82Y8tDrE5RRiJkFzQWmZjgWmMQ8
kwibWeux0D1np6YXKdBtynoA/a2YSpCFikFeIkYuLGjU+zXQgMVVDEvwC644QbtLgMunzDibQDEh
OaXOUWIcNcr2ZzNlgRVzATAkFHBMAQO2FlidI6RuTKh2zpwVlb2LH+ma1QGsylnmhxK4Ice6dR5c
vhpnaoZlDRY51q0W2YXj4BsAYM0yICncrJQ9qTeWskt6UilL6gXW3PoXJbQ6vFeAkZR4x8R0H8jF
Wm03dDug+qqzH5/XfLyqsTrYAqAR0j9JI0+NBt4Wh9JAeoc8JmIVeK5ZH+8BIogdDa+Kn1TT4ijh
Mee/kITXNep/+YI8eHPstCMJBxc0RuGUg7IS6HFxGCfV0xTXZ1eAOlKDg1x3M7yTjSVesf/ZhDx4
PgLZUUW9C0ND+3ZNFpf9SWs96fCv4csEhUX90oBlSOz4gU/GPvfihmhoYmZWh0pDPVKTIQ2pyYSz
GpIWSS1wVoZ3fjrDTjZz9N+UxV2onuvYIVR34wy/Oxa24ChDV1VVuYYZlhzZHLL6ShZdDUvnHk2v
+5PydaVM6oceSc79OoExiWq5RsAmgCII58ktAaMwbeqx1dekgBlqsMUwo/BzT0I7xy89wvkUWMQF
dWqulZ4ReaKoVFqRF3DqvHBjL+NNHY8KE9PpuQXuAxCpK5SJ4fSpbDr2lIqzKRoapg7qbMwRDyQj
rbKz9PFzNpgrWELfXanHK4CaTEYiQyolxVAXnHo3QSZiUx3BBOpeWVHWQdTnng9GVn78P86+rMlt
XOnyr9y4z8MYgDu+mG8eRO0lqVQu21XuF4a35r7v+PVzkCwX1brunol5gZELILlIkQAy8xyZxF21
RiWOfZq7dpnIVTVFxoaPtlFeBgWwxkB+7YfTiPwMPKtWvAUtNY2hKeuoRQn61H+4uXRdLLm7WS7y
zT11Y7JE9MWWEtlLFd5rHl30eZK7m+JmzHyDFRYgqHkwiXWt0FLMNAfsij3VPy3XdrazSBbbTsYT
9XwFs0JiGmR4mRUpiEjedeRSZ9h+zTMGEaBkqugP8uDA0+1QR45PWkZULeqsWp+NWobXGcsPTCHo
hHjqtLHWHuf7hO4DwGGjNDKGpUES2vHmNpnUEJITfJ1NCKJtH7yNKGRkbeAhFybaTZPfeIgBQ9YQ
TjgA8wjs4yTrUc1VBP/DwEUTeD0fukvuW+vAMOIno27ipyEI46c6xn+p5NchqrsAaJBsBzB0diYb
uTJ3ePVH5h9nj65nE97ZbNrTHNQgqR0BX9GM2/mzauwhNjWSJeYP03AlLn4oVnqpgyEKtQ44OXVq
pMsF4CJUOqdtYFAi9UhXVjj4mIzp4c6NjEyNalNz3A0J+/a3c5AhGaS/ihi7WHHW4e+gIXPPGKNi
rSUjuATv5ClNfrhRJ0+jXXXXRpZnXWGZSiWNdY2lHdghG5/PNrsO2SnBXxTUlbzbJSl+zp3ADbtz
XFmLx7ThSGULQBagTVKV85onJIy7e6xzgf3uK9RvapDmw07Sj9OtP4AnGJQQ9cqoSmMvKEsE0NDp
zgCcjaeRDNju9jEzXpxoBGa1bePssw/Nj1nh1puFDnesRtQgjf0jqSw9sk8pDjZJIl7dXB/NrdG1
2EsoXl1qbMty8ESwkUGgcyw6prTcdsiru7YqZSoaWIs1NkTSITEquGa985yFA174Sk+qzgTnY2Dz
j+Q6q5SxQL6CZ2g9XouNSNyVdC3/MfHIoR/H8KppUXqOo3rTGnpxdLryzErct4ZIbxs/DuptD1DY
1Z2BKz8uANAbActrs1jJQCLob14MQ/f3NLE7Ou3N7K15ri3Gzvdq9WVA/XI2bFA4pig+n5LIASdz
6zwBJWnbo/b3QhLLpHz0wWsLVJo29iI/QBS2036Qv11bzlPH+2CHjZ6Ki2A4GdoWpLBlMnTbHEf/
MX7aYE6aUhYfaQj4ErBvsB1r48c93p+mUVlHakY3BParlBbwZ9EjXV26fyLLa9zoixvqlIDdrvyW
YdS7G3snkssyzTL2b6dyWepiD58lAMcVFaAWqcRmaYah90Ca0B2ipED9NBlEbpliT2U5Nk42ixVp
TeoWDZKx9S7/HAzIV86bCMVMqnh7rtamLjU1jhhjH/EtquImFbaIxRkb/GrdoQplVaH4SEw7I0Dh
Mt5eUfXF6UYgQTHgEDeSlV9EVv4EIgy/Sjwpr0Pm/0lqzix7HXSDfbAKI/3Sb4TLsgOyWZA7AVKZ
dVHniqbFNF4ATH+2epl8ENXEPxht8dD6lfGSJHUEilXAzFpOUX0SIEWUdspPU+qyEyoq2dwjnZPo
wwMT3xeb7tfVRgjOQdHU5Fe9fEFaNPh2VK6iL9HohtVsRonHGemowf7mpyEHa1cCjOsQTj1YLswA
u040KCABPcwij/kwu4CXCIbk3fE3LouKejGPwnMd9m8z00wDysxlCRATACy0qukUloJFqAskz117
qP+sa0UvSZW8naLnIM9lDOlyxCoV5/N1HhsAeBopJcXG0GvgvkoTq5VGoLxBxy8GGO+TXV4SAbwC
IDCTC1d+NuIvG+wU9Y2mchYBlpHx57xqWb/JiiMt2AELM+JQVWa7rB1v1/ohiAZ3cmDjal7o3yzv
qUvufZmvmBifNCBUgJsS2L+aI8BPrA87AgEmVYSq8W0Zy2ZNIhmaNPne4eBrMzVTuOmNotl2Sc5f
gHF31KcatIBDj/CadIynLIz9w//dAyAzhWcyLndmYvIHamQT6nPvn3WdjJ4R9K9uhnJf+25qLgMc
bvRWNfXXAits4z/rfT9+nnrf3IBL2ngIXP5zLpEVvhUdh0pVIesAKsReyj4tDcq+cA2nCUc5I6oK
TrIB1TlUdx5Azr7VGUOEfJ2gyXddyEbgjWjjdQIcyq4JLHvVKpEMoNvIr0CnICHQqsJHBgaiqnko
4j3Qxj8iKvisv6OJ91ZhI9VDQ437u4564WAi8KdrFmDcf0GPU6/LW68AldMZ9E0AhnYqARzJNLr2
JEo/XBk1EtcjGRanERDEp9xqC0QEwnWiVKRHGlKerm+62GY5KwZSyrVoBUzkGpeJBtAmm9dga+iR
CBgC6LBTkN5zTz36b0RlqFI/XDuN6c7ORS0BakjeVlXEyBL46xS1EknnMh2QtZ2asrdNASI61b3R
VjTVMoBlQNV4AymyfWB30tnefO74t/DJyznh3dHiciaoFVhAJ5pfeb9zHmrdc7u0em1iRCZEw19E
atrDuoiicJsF/gBkoXJ6uKOhqBOJ6tUclMWoGbLEapbJU1aoBN8i9iPBrcumo26nP0Q2+c9IwG/3
bDL5rnHD7FPvF5/jIM6+o67+RzT6f++AEgOgDafWLvf7XW91qMExeRyeml5HkY3qBYGbILXoXSYl
q8HnmjhGt7kzjFEbAh4WDfmNNCPJfYL9BTKHd33TdPs+dI/uwHA2V4EpeQ7pzzIF9ufoPUXztYq1
hkddBAuAt0DdOTtg7qoIUMtUTsE8rG+R3zFw5mOJ8j5g7na85fsu87H8Cbr+GXiIwOUAKT1I5YE9
2cgeJOeJuSGjPVbGozCsHRmDEP55YoK7Fvf8kXS54M6haFwDRyew2lhy6WW4udlT+zF24tJGxskJ
D1wO4hs3/BT2W2IeIKErtsQ78MvCFIb7L4EstgTWQh6Bc9HJWxQsIbsPbelwAzDhiMIEAmAqVOZE
BU4pjo7jQ983yaaQhr/iqAECERxIfAFO7Tz3EnEwC2UzK0vhc5M4KYTwbgoRZ1NWatr33mIgP9Gl
ABX/5yE0f2SGhzovemR4BtNr7CY4kK2LS4TQ66VxkbgAmJLcfFAGgIQiZF6B7nI2D9hUPqQwJGB2
2JUiSFYOkGYfjPQnlbkuVa8zctCCNvTL7QZciIw0jPCHSMThQK9mMxyvxNLpfJ+s0cnprE2H34WH
NGWrnJug0zI4QHzs7MRHijmBHPC7bGMApiqcjAXSIo/bjcWM7LCoFpQLkeqqpKuYevDe/GUY6Wph
MY8JwxQ1sFTGUCEq1E9SwUQaXfl16JDh6+CcO/TsoLkVY9l95ZO0wTqF+8F7d65yQFSCcKRexpd6
Ej35Kaq8Iv3QC4ArT21X/KEbP8POCb9NEmzTelQ5Dx0SXq4dQ+5wYTTht8EPvoTAXHg2cVZ/EE9V
3XfIzALvWNbG8VXHgXGKJ80zqTTJ/7SKBmQrStWiLGs7IFiAhEKIGsCUF3/yiDrzxr/RmL+1fGSF
ueBRehiqqdk4Y/Ay9E59ahLOPkinyU9RlrwWlpgyrzNKy/ORlLLjQcg/hMBf+ICYBNkGMwJslKq0
p5HUABL9xbDF6BVutXdU9ROIpPkD9RaRTQGqBk1ube4Mi7g4D1FaHEMwOFEmOM5BJkRKP8a6A2KM
X1Kdl2OB1BP1swhKj7A0KaVjyeuIA3NlGwDXXjJKFregNlZ9kzJFNjCB5AEI3lKKx141OoAUAH2s
HW0Fm0D6Eee/D76uPZBq0VcB88HB1g1r0onJZjsJotDxKWFCP6JezNlEPGVHF3hs11H3zVUr7ey7
b4e7mhXN2e3wyJ5pFsBz3K59GyywRJZAXAq/o1Yg6+Iy5Vx6bYLssQUVKCAYIJJbE1cah+sKdknX
nHXX6ODXfacrXVCBFt2MHLTIbmy/jVsAgqgHjFyVR9izg1Vb8TUQ7VbGrH/G0Xj/LAHHpJCZ/cOo
dLaLjHMrseVqtipdNLY7E0Syj6TKdCS6Yz00bkhM29rCY7gu922IA+rGZx+o6UXdbsEZN6zbsGCZ
l/PqUqLC8dwXFf/QmQYQps06uhlRCT3zOBCt9jQBNlLhk5pzsiT3Gpd9CdxBXzuhoT1E/pBcrTGz
VwPKJL5pfohwndl81rIYCwZZRntA0vNPcdFeyQE0gHIVssq85qboHppUBpucueG3BoW2agaaehoj
sR6bTuLv9E1Lo+g6P1sC8fVvpUh8rdI2uk5diGcUxnGj/eYCrWHblGDTBIRrgZMotSgimRp78kf3
BFCVi8wsY0e6qmsphbPeNL6Zv6TDR+L4DoxQHkPbiACuIqZXx3FSr8ud5jSCUf7FdG+8IsuFVxdN
r3qI6rDFqy0/kRpZt9OxNMN49pJ58uaVCbAXOSzbjlz2oECOUK5ejeGzrxv6peymI3OCNFxXCtke
W0/ahM7b1p5l04516ddli3q/0SUXGRQ3LrR3BZk21ndacAoV4QXiMzjDSB9JKBX7BS9B1IoQK/Dp
lMNiYGWDKjOcdewSJ+XOyo+rVYyyx6lA6gzvN0tu8F36r0QdL0rcxy93KcQ0IEGVJj4qRvEayU6W
CQBSjgHQpYFovLqb68Zdk6GHQzb7SOOWuRGIydcohsNyNC2HlRV00RVgYi7C113lTbYZfwXd0Usj
s/LZz8CylXObI50B+mQqdnHvWp9dpFrsdWDybFMwY3+VnefKnv0B5D1r2zKn3IOGyHjBKcma7GAE
jDYaDomPfV4nHwe3/UDzmUEG8Ng+y855bdpXbdCw3lEfpLMGNc6BFV1RPHvMsx4gTxKBa6ssp9es
bewNEEejvTAT+epU7EGXfvlcteb4iLpoxLdD481tqodoT+Jf3VhqPZl1tsYaYItDSetjN4blBQcG
3cxhH/mInwZDHhzoFjXhBlpRjiTcvlibkaE923n9Ocyl9bV0QK4szNR4HJohO08Cj1IyWGG6b+s2
fnErKXYZMM13k7DFSzCaG3KIyyhBDWQpTwBWaa5mgQDyNCXWV2T5fo1QYP2sG3FzbGyE00lvoxQR
yTlfg0yzN6VVOofWrLRna2w/+wi0hzne5iOY6D60phy90kVaevROcD8lyQMbwIFAqjYPu0uJB1Ic
6+DRyGsEw3tcXy8B/XGCwD0myEBgfDMBTsn+Xyag6f22bS6RmW4bhUEdtVhXZ+70gKz04twpFelJ
pCauUA7aOmPhLTrqLX6TTOvTyMDdW69d3x+OyyITVOtOsab1JjXvLg5xq9rEtrqsTt99cI43Hgsz
/DNIbBzbvi/EaUkeEacPrclpDU7mRaTe7LOs4IPUj7zeGcP14kjjTNsH7dYc/9E1QBo4OeqFA7ep
NqGqqDFVRU2sepYyOBoYp8hAOrIuhkEV2JBuMSCJ421EEDkq1TNOsCtrzAKJf1QgpBuJ48WgOzwm
Wu1e6yZBdas6U9JHnPAMGn9NilBsfucR2vWuRCHsq6HZqGCOtHrt+6a+AwfMYWgSCZLh3tfWiRs6
mxA4mhnWxOU6c9zwWlcJ/9AXeXSYmgp5I+SNVMgKuTxdcQw6k30ItHi8qLmCKUccq8ybrasOa5fj
3PlMN9aNLR9xcu2/W52wBaLR4jhZ+cXukO9GKtccYi8fcSBqmwjRR4qslHombp4WEaNFDeIGZHQ0
WTatO6y2vREVRBLRkl/DMAIVdIgxKUpTUCqjnJaM/Vi/jaiVhcxksDP5+rZ9wLqdr3E9zAshJCHn
xliHlpassT3+BZtEkEiIvtQRMITJbcZUSpSzayXpmpQ3I+A8WX46O/Mhii9vBdFZdWgbvdthB46F
WyyvbmaKP9vhq+MGlkoy7jeoth5/AO3pq+Vy7bVG4bOXtUPwMcAyD/Titny00gibiK60UO+dNEcG
Koe91EuUQWS1u+mTot9aVYbgacJBH6I4RABk5R5Kzd8sKtJTM5rO2K5u5LaXeIlm50VFyMs0NmQo
C0PG24iScmTZBymLLvjm6adOS8AWZQ2voxY3B8es7XU31sMrA9ozYKBjeWbgHfrkjgi1KrfMscBC
FLugidCy8bVwBUoQNbPG+R0q3Q6+XfheAdSFc1wgSZZFeNh1DQcqFXJ/3TRPDj6rUdZBLtRocYDD
/yoxvMZuzH5H44CvqR7uNluHg34pTPG5CvG8dzu8NXVVy5xKPFtJ5KrSeRHJWihnXzkz5Xw3lqxh
kqyB2YJIbukA/mFuQ2S9/OoPdvHez8DeYTMduTCi4w/UGOrodxEX3e040r4Pnj/jP+zkFNfY8kxh
8hDmgXHmY4/zQxaEO8EBgIJVEZTUuAoCN0VyZMtnxaKllIukBKlJiuA9qHx/M7IdHJx9otIcL8tf
U1JKR4bN94TsetC2W4A8o49ZXFBNHG0CE2U/g+UXngP0PEQVwNyRlmH/GKtm6BDNFwEwjMlADSp+
+sc8AYp4WLrd/m5ENMWvMV77h7sBAULjbo6N8TIH9bSh3vrRNJxIamIENleRk6xsHAlcFt9c58gQ
QgZOGynUfNXgjAwQvVjPziLp/DRTOL1KSeYbbyzgWgd09O9sWQETOQgkETsk8iwydLp47vqwPpEK
1dfxWkQB8Glq29kYJoJJAOUpzoiL4GFK3aXhHdvxVCuOi4p6jnoGz7qY3c5CBqGsSb6PcIbzQfg9
fvtajYiw2thh/9IfsgxrGdBpgoxHiH7NUc55pb0fw+H9xg4dsAOAxPXZ5EH+mElxCPsObLN3U7Gy
6g99oYtVO+LnkSW6vcsaf48coPAZJIvhs9naOMYBX8+uMm2k+zdZ9Jhq7uwxBV9QCWenwJ7yfQD5
leAMA/mND9wmZiN1vmD+ieQ8xfXrRNBvSNTBkKptyTxhEbzG0W7lkejmIQY6auAy2inG76ap1fsl
JZGSGYWu4+olRbHDyxTJKVnL4t3goCpnKkJtTldsArBmFUP6GrUp3hV9apgX7PnMiyWyP5FQ1uxJ
WvRZP0YH/Bq+MN6YF101Pnhhz0HlZJ8Lp/ucIOiFNKDVSNyYhWt8qrEyePVbTXq6Hk1PAM4Q+M/5
8qGLrQFcAbm2rTHyCWXG2O9OhfGaj83nMQwrNU9fj/YXqenPdKSAfISXyhz8LUlLszA7kq4UuT1T
RN65VK24H28jO7UDpCpt5WwEnobVvN2rY22V10gtIcuyBcQhneP5IIJRNBzNo24iHdLCudjCrIbi
VH4CNfEu0wFZodWZu5tpISbUxwdgaV0DYr3/aE8JP8fZ9MqKyG89vEFSO/9IbBLI7gDiS1GeaZyQ
xu+n6V3FJVWL9OAkzbCPeCh3iD3Vn/SuBn9ogriBFv/kiWk/zw52j9eIjSM+ZsQ7LurvxPPuUHoI
kcIT2zs1ZHn3I1WD5LC1zGoLb4OqqEJQbsTm1VBNzqefJgB4DoNjGFfS+13hrstIautFNxV4ZQoD
VxaHB5q/YpnPri7qmDFocExozJbfTORawNkcsYIAM7QunU0rI3EcdMs9Uq/+jbi4kB8gKN9GLMOK
uFnVocEOi68z1C+I21ZbbMcZkm3/+hGLH33iIlLv7lvQ2Du/EQRwK6OvC89WAIttgyhWlrv21lQi
eNOGuSEr6RYXXDPg3dQKEXBxjCbgZdIMNKRpZXPAhQUZyejK/aSV04HVFvJLRNtvGsFAZGdiFWMY
afjNifV95wSgrjUF8u1cbn0HdTJ4m0bH+FThm65FKrQLzQTo0OmQ9jGoKkTeb3Qkv11EmGZ7evLb
voiR/C0/0ZOfmsKcyq1V+PV6ZlB0VCozaMqRkmaFQ+KNobEytKi4krfR5MkyAY8Bt6YBZ9jSAHBl
t6C/w386zKfhvCZ4DWpuAE+C0vlD71LnkmgB/wDq9q4ywmdqSmwDN1Zs6psY6UzPWIM2j2X+tchT
G6tRrHvWrQ9U+VmeLICyj4BrOoI3FHZgJ66mxPYf3SjSniYH38JtJer+K/8p7nT/yS3AvZsbiMqQ
SAYhM7lOG0tsaJRZO/EjaiQZUvIQdw1PvnDSB2yHT0ZhNY/N2L01hWulG5El26Ar+Mmp3Gndi9j9
Og5PzVBl3wWA3vGN8+4iTB80DDq+exYiN5A7abUdHRePeVtgg+o7te0t6WuAF0MsmXLSqMmRmCHk
VB8qORhvBnDbZnMmnD5MfIvL8ZlVOtYRuvOAeg+V6JW2zoONL9Ufchuo1CSb4B5ZTx1vvKJBJnLf
o6zT8f8ojQRnHlLlERJNH/Vq0KwegGN2DtL4B4iV609V79dbTU4ujstLYOkNVbq2nWD4I0/7rRb7
9g/lapl2NbtGfSGRIxZbR0S2+ssQA5PABvDrSzmyZCeSKd+mUjdepMAJipRFfCYrrmaWC/vzMihh
VnGVsgxRiKwA94A7J8pVp7f9A86BThkQNZGx/65rFVzfLN/6z/0RCAYPYQZOPMOtrdOA35gXxTL7
XiWfnMnVv+oSS/YiysfTEPPxkgITy6sAU79lSQi4YhUTEgrS3OoLfAmSfRUtoh7oRUEAPvLRWwwu
RZQWmXr3U5RVMG25rL7jrxKiKB0wOktDOqFAcIMmddd4B79ZyRCz6Cns23DP3XhC2L+zENQBIsmp
m0pQTlXIOiAd1k1vBupJ8qZuMeGtklkJGMf7CEBhVY74pWKOR4ykflKZqLPOVPzyiw5L4/jQchvh
rMWHzIWbaRcrD5DV5I/PwGyatuXgI7CZJPFZq9wKjE1a9Dm245+1qjnR9I+9qTU/StSgrZCLNT2D
kGfa6mOePyQJ4srI7f+ka0NznhD4W75aGuazavlmpCpt9yCwbLv8+1//83//r+/jfwU/i2uRTkGR
/yvvsisub9v89785c//9r3LWH37897+RygheHlM4Lv41QAFuKvv3rx+iPFDu/yNM6zrP28K4ZMh8
3RHUDsHqcCPdMo4ax0VFyDuLOKPvROBpwbN86yRtNAPykMcd2E8vBABeuakju89PTpYNnIMIkUUP
r9PkhDNmXGbqgsQhQV4YfEikBlQXidcl7CmaTNMrEK/8Co5yD39++8cE/qBVVmrlRw0xqC1rrPSo
Z1P7aJgJngk64N+I+kezcLqPvV6wnxn1SMbOMtinFL1c5JmBDysZfxXYUbgncrzJ30ixnt9/cZDE
21JjDJwRJRISSa6VPNmZNayRLK2dEjzcUHT5lLuu/hSFoEKvJ+eRJCOLxse+7TwnQMDA6wHp9oCy
8Y+LvzEk1h48iyj5JpesCbNtZvvFmiagBhxD8Vofx2bbvH8OA6H5Sg+d4DBPHeXmB4CcpSeamnEz
ugwiAkKVCJ8pvtBXxSXFSvZMUlwyDrYfhC4cfyi8f77THPYfNxqyS13kC9jCdLhu2H+90erUCqYk
EPLCHD14IB4lux7LcCZfmtmVClT3RRGOV2YzmGcegKSbd7Mc9rwI13/1YbL0my1qMvF0IwhDhtfr
oZ3aYOVPenYlREMyJO34HdBhxgHhAtA1TRHfTLiptlqwyuLJ+ZarF5nemuU5BHX9WXAD3wWJl0hv
tLYzxrcVdtHFrg7FiJKsXWAAmS5oXHPdAj18awDXCNVeVax5FG0CKihS0im0VJspGEWn7NFOEWaZ
JeAJy10dpNUJxKHVpdWRLEibObV7K4y88kAy2s7bt3cPNvGs8NKwgdWM3qyB9cc/Xyr89O+vFQh+
8DAwkPAhgDzqKPvNQ6HvtbHITHe8IC3T90bpnhyha8961bgn6ZqlV/YB/4JNqLFC6W556Yyk/GDr
2ifS+6EWb2RhyANOCfXXUDuaQ8e/oKRv2E+R7m/Iy8b2065SZxN0Tbs307J5zJF3slGBVo/EWMjm
MVRNlxi3hhKVeedOIoJc89iL1RvXB/PdJg/KYD/FpfEyRMAlFEi2yRu7/MQ6YDUqr6keNXDFYJDf
yVceNC1KgxOkTzE8d9aaUQuPlryFcHECG4ps3XD35HM2fOk6zfcaZzAeI7cOD2Ccw58fu9kr5xVq
xyop/yjC6FCqh3+RWydzyjexFsI+uM0HYYfJqnBbfiSRi8l8HLMeB6PIR/dqNwt2KGbxQelUagct
dnBiHumvU+nH31QHeLzJtwidQWlUhzTvppzJxQemHc/T6oF2i0tD+0acRDhrMPcUHhkMPGq2/3z3
mI55f/cYto0MBdAoGDreKvTKubl7Jj1xkiC04ouGjDuvsl3zbOkTflIC3MutwX+MqiCJVGQkPYl5
zLIHI2SbOz2J1IRD366drtDmeX/n1/LkMDJUlBTqk5eh9AnTCJIgJ+Evd3r6Dk7u9se4DHZWF7tH
QzUsQ2wMlT+2cxy1EV0yzV3Skkw9YEy4x0V370PTLWbqodhwH6C6d58O4TN+Tvr27fP+dqqbL7HM
dTf1/SeTI327eXZyX753BoDZTH32or/xWz5lmWbRjVr0ye7bZuvj0h1FkoAQjrrUxOBOOmJ7x46L
jnp3OkTXRyAqqCmouZFpill2qggITS2OoX43x+909DFIBsQq/c4cAqRuVWl1vuUC+Q288H8i5w7h
SCE/t2kNPAqzHM72KJ0j0jHB6edo0TPCAMBJRMbAd0Wdkram/5OX/CtwU+Vn2x1+DVKLlKoc+21b
Omes4VNgkfI095y8kah/wYGdlmvhJRmsM6fn+aSsRZe8WbO+jMiKSHH4TANkF96OJ48I4xkCctvB
TaLtiLSKk6MbqVf0gM6uI7zFRz0B/Rbv9I9dZyDlqKy+YH0Y7RIDNdvD5JRf9Nze2yPnH2n45CK3
wVJuy3CB/zMNRxQrBMky9nVzoh3XmFiDVBz/1/ccuznnjiwu17eVk3fr3izSV9b0F6fR7R8ItD5x
LRleTADzbIbcbIEpnbunzDDCTdbo6asY28W1ikFZ0YbuJ7cqzYtoHADytMD9VFLq+AaAliQOC+2J
Mw9J8dWG/MhCDcrHUJOOEXd6Ca5xj0213OgDcvG1KWjnKNcSOVsCXINtYUWaYVGigmRz/Iz8egOZ
eJ0fv42lEXfBMTUWbxgQcGjhjqgCk0xD4SR1e4TX2hW3gk3TRvGRdEUpUPpGhtKR2gHvDRvcLFKU
SLxRFcWVVfEj9SwlUm8xdKr+uKf6Y+qSt0llw+SEUmpUEC8juyotV5NokGAtZL91sva7pVZdFR/e
GtlHYFUimeGMr151ivxysY9FisyGDPkxuaqgoKZRpRE11VuQPCJlbaX7zN4kKn1lcUQFoXYIcPA+
/4/pPx+5WNzYeHDMXImZ+oPMfzQev1noL4V8FO7FrcoK67viIW/Tt6byBZClF5nMk66SVUlJMshd
9A0WgtFqtvz/zDHPZjf1NtaYkZzdrExxbAwgWk0IccVZ6XDkWJ9uJo5kDmRq7CiBmjwq/Fauugs4
HvJgANBclXWerZEZYJ0AuXoYRN8dSKJGKP0iopiwO1ZBjTxXVAqWZlCgPoSNm8noqmpFWCd21E0P
s0zdsLLycktdajLEuVlVGFuAx3bFgXQ0G/Uiv1Qp42p2C+C+OGa121PeYFMeN8iVeSLL8jk0BsfU
NRL8Bi326oEXB0qznAAhcKgccIhTlibphm1j+eyZ+hbD7o7cXQVwjhqoW/eg6RvP9tPSA2y0sPVV
1/c/JDfwSViv76hEMZKAHyORq0xnozGzTausUolk1eO02FEF45T5GbDJ9X8YuzjTWNfSj0WQuqsa
Zb4PibrPTJzIgz0aUXxU/CgtK2WO0BjqED2SU1RXop5LmaiJ9azfDIGFIKHyJN2QR0GyJZkmXbzn
If7Qr/95acYZv1+amS6qAHXdBm8jF4atlm43SzOHhZqNYwn9jPStuD24X1j8ajiVt2SX3iWlLsmm
f+uC2LB2UJOEOn61rQ/uYL9/xNlSce5Z2qL+2RWnRAxPWTe2H0jV6WWxsbqm25BIht8Myv3piRyo
adQgRw1aJnofNJh9tcKCPZ23faUJ9Lkidb/R/i8DkwRg02UYrvAcrg6k5Doe+vHY9yiOy1wt2PwH
jQfeNgLPy+NApB6UDp9TJjx1dfCqbR0zLvFCyxGvS9wfZulgRVBML0UAGAUdmCBPBkC+t0nQBacG
mITgx2zNXSwN67HH3h1JrNz+FIxTjRDc4H7rbIBL4xA5QIa9uxLDTmCH8YAyQRC0LrHINE7E2myw
QwwLKxhXS4ByllsdMV81MAL59j/fQOI/Noama5u2y2zGHdS+6HenRbFftBV+uv05EAD9CQxU+K4q
WaHmtUg9wwggalUGFmrHzQH7hYoTIH2XIFJLM3NNSmo0/DIZjpekvwZxa+P5BTc2jmVILJKA47ei
AFbcAUO5y6X0SATtK3KGVEPeiwF/hPaRXBYD+dGIZapQUXex0sr/8JsCQU9UojwPkQZ6ZTcC0Zht
o4AKRVmezyzUn2WvQEQo9xbCdl6jjl+7d8oU6pEOdSbJztaKZ6JSWfS/871xSX192w+9XMXTFHlT
k7FTaZvu58b4aau8vxTcpMfcQcSunZzxlbzqcGAnFOKIz1b+01Re1YSUucBCQI68sBVTsKaYi7ww
F6kXLxpEc3FgbZ3++c7gpnX/aEGo2OYGd0zHBR89vzsz0AEY2YXC7M6mbFxPKmRtasKYg1LQBkbO
oqNeNo0eIFjiSzj6oJkgP4633I0fdmDZ1aknHEg18aVzo+AwdGazKso0e8ZvncLsFD53sZP2Ij22
d6RDbj47OX38xxx5l3b9otWGdiLflgOCJ8XlX5NvnVfVc36aPYcwEF5X18Y8T4cl3qmJ2y9uggRK
b4qyV9cBajTNwzpd7iq91YBy49TrYjKbQwO4dCQ2c3GYnP9D2Zc1N6prbf8iqpCEGG49z7Ezp2+o
HpmEGIWAX/89yNlxOuc9+9R3QyFpCbvTGKS1nsHKnpFnWRcVHb5pFX/uL0GPMv1BKT/3T/GpnY3f
QjG8Wbx5aLlzAvW8vcc+NDz7pHhJkC56dRuvWE/qgytB2uqVRc7xHRSVMgewsehXAdGGo8HdTK0x
isKjAeV8jPGxpU8fLQPJ+Wh9zIOE4KermGt+zIPaQng0LRml10/IMwA7owgg1ulS/22yQPi/fT3z
ZT++gon8+Hqj38x7qUAIEx6fbOdp6cEw1rfurE7ncGLm5UOEXRVSd235IG33ve82ejszcVbXsP/x
Wwi+pjqnpLrPPY/gUYn0B//yU1Aa4Pwo1+JYemCMkbbDMt9UoK5lKUiXranTjjBC+Kc+xYIKVXLe
H6yxRgUC7JM5RLPcR8uKsiN+Wb+jlPNHZ/DDS+v2C48I9zGYDqB1w5NjyO9NQOBVP1PbrY7XVg/S
eafaYmtCUfoEpjEm0co0Cc2GJXX0G3RKxAxqhuyipGKXumnydR9bgNVOfebQxlWwyGpPLW99lgqz
+RB73ppz/h4HiO8vqgK+U8xDohmQ1rUIo/JkZuWNzC8FlkHTp5geZOKqI0Cb+9sVWCei3e0bZZzH
gChEcjfaoIIWTcPPoNrpKVeaIhsux++DAn6vCcVLkCbJpu6SYl2VNn0VoT03AXDJpoueg3XQI9Vy
z3zcNmbAXNLz55YVIxE9k6Hwtv/jqci+PhUpoa5tU4c5jgNugD3dKp8WXFWXRD1MmKxDzKGmfiOR
cFT5OGo9V8PqW/+NTPKlD/bc7cL3I1BYwGKbxXk0fpJzvZF54gLmBHbgDNfR24DRjKU5LBHM3NsA
AwiHzMwIT0QLGmhzbg1yubCBfMpSYKWa6dQBunUVONEwM8MWkozZ2pzCbnob0ija4bt1OzvAeiAv
rPK1hAbUvEi4XBWqOxV4dP+KeP3lZBrq07L5NY7tl6EePeM09FcMaiJixnhfbeqlG1TlnZFr9c3K
oVqYnmvD9NdLgmX63V89QKyls8aegAtF0M7lRH3PJ60rc5CjSw4plI5ao2aFvCyUSTKP/qgKy9t8
ipumeQA5LzsSq/noA41M6posdQISFBu2Nx2bpCxVOzPySEbX5naY2J2jLlfdhBcIyzp+4Bp+elje
AeY6teBYsQmR58EvWbmgo8KZWQhYGWpg+OuZOTUHOXWaM98fIXqRKnf5daAbHv79BnfZl7c+JR4e
cNwFc40wxr9WCtxmhJqfBzCAjApkiEBof9KF81qm1G3m93ChEo8JNJEelSTg0vKU71um8scsLYF2
TCsOvRM0bQuOFMBg5gA8uSBWqGBSxGyRVEiFHQAOklVrU8QxB9iyZ4e4SvdmHW/KPKbfLostiAxZ
f7FFGq55oqy2nKR0lrH1q2/xWMLT73vEU5R3gT4GcfGjaUaxYf/efhSJs38irvVgEwEV4kuCPd+1
DgNdIAJ0JkpKpnLjM0kOOhAvvcn5dUwRuI5176Np25ODwmgVgHLz7/8LyKz/x39DgN90QAkJCPSP
/6O45jLuY8mPTEmXOSNoiFAmH+dR1jUxdBHtCgydiPc/q8FOTzW21A9U5EtotcLWBxCkB6uMGbZi
qkP1pcLSJSHjsggi/z6V4Mz30mOwKGj8+6y0ukOGxRTkLzs5H4MqhRtiQDcmWNqQHYTSz6bLql7O
627IF6WMwtUY2t59KRhfAart2d/HRNoXZ+zaFQTw1GZMQqxmIZ7RoH75LY7LFqnoHpnxWg+v4JLN
BPZo1/5bvECO59b/d7y5jlTZL+3DQMPwWW14Da8dZIbm3HBZb20zLHMo9vGOhvDx7ctDlOLABwlD
qdHFIbX0tijE2nSZwVsYFXhoAvGNOJqAvO0rP9sXmttAM+LAQKY5qcJ+LOui22qRlmsuGbapUTS2
s0DYzcE3p30r0rUa6u/XJjyeLsVYRatBQNp/ZiGjsJNjYO+wXcCZE6DTtD+dfgq9nn4KuE6bLnC7
1HWqGYkbBYOXCqjJsiL7JFFv3RCzVZu20HGig4WjGQEYkuw/ta/h0xxzVjPINGg8uJbXppl+vQgM
SiHLVc7+x63vB1/ufRQqCQy4bSQ7AGQAs/pLTgNCcwIb1Y6uepUpFPZctSVtE501x9bRJR79njX1
AsgO8dvl6e/MadVT6sTZqoKY1B6zCcxvKFtY/qBfRyFPg+fgXYR8vh+CaDqAnPUC3c9kWQ52vjFN
x4NZRNx5gGpMoyx2psq89QAUP7mHask1Km6c6uBo15l1bi8WZZ+P22b4FhHlPhG/784qYY9YjpQv
fZ2HW6Z9a57mbvESW2W+ZMLONma07JIXVF8NmMxAyIgFe2Ud35ueFpafYIuATxk7uQSsz74O2n2V
b+II+qsBFRlqA/8c+rJ/qToi1z4eFoeo9GF5MQ2y1tfN7NY2w2YE7rwwKGQRlBV4waHmgCq+DBoH
pYC4eNJDns/zkfvP/YTY4oMYXx1UGEHei5pvVqvhuNHIH0VuP6ixyX6VJRi2dpj80U25onafxlDl
QYo+cmQ6S/N51tv5c2uLehbSUb/4ntpXlVD3kVdY94oJrDTQ3Y1FvG1669nmzQGmArpYc3eERVKY
EwD8moMcOxR2KYBNM54V2UqptVWS8CcYVQnyEWN6EXEWbNJBRBvbJ+reh7vljOA/5xch6yjN/yPU
7/MUwv4Otq1TPGoPX+I90Hyvl6aJ728oyiPXS/8VmrKIP0bK/5mMtX2IczUsbaQ6nizJ/hRB5f7m
+lnYncSiBwoGeAGKBwvcYTxikidgFoNZ4NFgW6Mk/AgMK6gcI6tRZhHisROlfbKodQcZx6FBLiXe
NFZUnkuuijl1qnxtsH7a0ociieAqNCH/PBKDhVKW3cHNW7b2ePgmhGU/k77/zq3I+u0CFIaSt/NT
1gWbNbVKHpy08leg6Xu7uEj7I3eTdCmnSZBS/+5Nk/oaehK9fp+kow4EybaDmNCkGJt1/n1YMgl3
t6mVBHIL40o4TU7NvyNoRptjYlXngQHJLGh3vDKCP5qeeZzHLZzOXNUfITHdQ2iopFCRLBJSXpy0
7chaoQYIHk/l4bdhu3dQExz3nZcfTJcAHBaSGqIZli5AkwAmWe5dNB1MsPRwh4pcxFjPiQbULquO
dlR1sG4A/jKZDtovdlDDcI+my7JCcgelMFwIY6bLieJk1/jQLL1NIkPgLOtIMRimI85uoXrTMyDD
GnW0nZADz42DOUOSwcVvD24lCtD0TU80UpcTmDRpI7IAWlatrGmx6NO4ujAA3syTwRyA+ieLILDV
ykyIUAm7QMTvU4S5Rl4UsInPv1E8bR/9KJa7qnfhdGiabZvfdT1AorhFFTxGl6ri2aMZc9wMbKWg
OJmWV2OdCknMbRuS6qxS1D7sqCILqVsAbj0Br4jaKun22m7lGx9hyDFMRM5UOeM+7fjbdew214yK
rs7ub/NNnzUmwx3IZtjt2HCD9N0fusBXTnVU37cZBBjazCp348iyk4Qx30Iyql7Gij+bG3TAJPtj
Us7s6j4UwVrRPryraJ6f3NLaQ8zeuTeH3E+LxWjJYCm4qk9Eiew59tM5mMTuAwRW42eo8Kohe85j
y37QpIUeBkJkNLSX0Wl2ZoJt1+LOxXuiCGj6MIIK9xD65TADgiXamWbJfX9fl9kv0+qnCM2nZXFT
RTA4ThZRV8Sr1k/DTQ/m2iXtxnRue5X3k6db8+zqJZwLWc27ezlSa21CXeXG19ACsuE/g3Gj2iyb
OaH30MBu80mWMkYhyYeXd07pExD0KMamkHU0uvtm9NbMreav4Gku88sjrBPcfd1F7ixnFn0DIjkD
EMotjn5S1g+pBBZr6regCL5EXQRZjipo3mBSluFvu7SLQm6UAj+vgqHc976wNqXl0D8VH9YN0LLf
m6wCCaKvvPs+qIcV71MK663WQl62SJdJJDZJyMWGS5s9wZEMTBsd5xvjuAmdI70AffF9VOSZXkho
TyzskGYLCIf2iwrODU+9zLON1Xefm8HUrG2fPhW8fR+9Nc3c0hHqoSjxctSxv2csB1XMjfUCejTh
W9JV66jSw6+u8H4PyDA8Yg3qrhKsJncd0ox3nkKmJU8D+iPVv00kFdUwGwsL/4NFyCCiD9ee2imr
XU8TkFxV0s7LqWn6oix+P/v3vnKEZWHUAyMMWPmcTChom6Jcth6nU5/DmVJLCH7jw4CPjkVyNGfm
kCdtvfSGli5sbTf3ilLw7mTxqiskyMkI06O2JMWrV8CuO60K/5jndfIMqB1gzQiL/MLZiabz592Q
vQ3YcFsPuirJiiuUFT3K+29tggSwZdn6REu7OJsBjQ3lNxti4TO/sd4HoBiHmuSUTzUDtxlmIOD+
LBud/BL72KvwKt1iceafTCucdilh1KVz0zQHq2mfsXR8HvCYRzkx/2NwBV+gAtqP36pAJdtbf5Nk
ZwBCipVtOdbSAp7xUfqgUQjbdX8DjT6hSaCEBAvBDvoQgJ/0S5asYF7snoMuAGVTxtar5sE9Udr7
E/S/qiqxfrkusho1/lZPVu9FS+UreSqQ5dhSGs2BuVM7Dlj4EXQ2H2tSkG5R6j9o0DF/2bp8sPwi
ewkTPH5J4u5YXELeqCjlz7ErNu0AtVS8wY6lA+1cEOv1eShF+K0jBCanGbQZC8fvFgPWI+e81wJ6
3vSl8ZzibA51V9krAPxrwN/+6TNno87AwdHB8dYPcS6ylLCUQbHnr1gn2Q+J1HdFh3t9RkYSzFHR
mmG1T+fEKgHQCwLxI7dhzex4oNIhQyOOlpNcIOM/3psuu7fVgtOoW5mmGajg2KS6ATyfKQzQTxeg
PBLOGhZ3IGvjeZMrgTVtap9tHQz7IIRPdJp48kf8GHPZ/Uj6hAP453v7uK/Ks0Yab6ZH2v2wtXvs
wXWFAnhTrZw0LMO5kU+6nma2k24gZ7HndoKRm9rSFwWm67ARWrrqMDERgXllyb1yXLWUQewdUZL0
5oPg7XLMSmj03tqOJs2Sewl0fTx4NOeB1RxU4aYvok42TIrgXgaD/dBUdIl3X/piqTg6eh0SdqYJ
nBtf60Y0SznI7IWBE4gsbgUu+xRMGfvWpgnIoNOgx2cd6y2sbtL4InWGUhmwQk8SRkEL3ObFOcPi
bD0AUwStUSJQ52X2RnQgSqvU5UtiD6hRjDGYBU7ev4AoBMGboSl/Wo7cpEi84gYUkDgrNYqbJL+j
wER8d3PRz/o4cZ6SxioWuui888gDsrI0il3jaLOtjvwYUIhBgbqMRXwBy/lLGruwZGYBENYwjSzS
uDlAXgPE7OnsdgAAt1rVAZ4YDfzJ2cKBG+bCS1K5AJc9B+YE691ru1R2cYIHAIJMZyWKSe8andgx
tIemFo+RDYcSPeUxbEgG3Xe99z3JNTYyIP5AGQrSXxnP/piWObQNRHkYD6utiU8hWXQKmbjGW1bh
3WvAyBel2yfwcvDaue+X/a5Jq2FhV3axk7bTvXII8YA2/NZwihx+38pllw7VW1ok34OilxcvBRq4
7fmwCgks4LF3KN5Ij/WeAmJu11d98ArInDd1j4rb28EvwXo3Tbv9E3VhB9Vii+GpVP/ysTR4c1We
LPsm7bZR2xRvHV/2QWy/SlYXu8zBnWC6AX3NZ1BLIne2socLfHdfM2XDnQGmagefwYh8BFR7A0aK
+wr5imUPDaon/LzaY54Fk1nByF/1VN2kIIzuuix2Xwe9EH5UvFadXez9AaYPprsJM6jtOD58PaBu
ikSUJZYhRB+e4YzKn8tKRRd3rO5MlxN76YFibzUzTR+i0hsZF9F1QtIk0bLDq39jRk2cO5bVuvEg
cBNW42sSx/0+7Snur+mQwRBHggd11pPisataeYpJsL4FlHXrbb2SFQAR/DMJ/N96NQAmtRAZgOhz
iDhgyT4JH5urmEAvy/8UaoR64zTN9MfQCJUgSi5axxELFrtwcwijQh9cbKGhsM4CYNWF0DPHBYFk
EbRhdyASWYeVL5IN4WO/NX0jAQz6emrmhCnEZcyIuZo500mAJAN2MAnsDc9AgUCIxor1N8bzZI5/
dHyKNAnBonTglz4NeAluMo9Yw1EB13WBp/UfVmj9DWgnNaehlR1rv7QudUJ/XC+kppV1/qCipYj9
8dRJByI2qTXlCGCaB92HjgKLgdO0bJ+lhoTjp77IgnkC9aO9mQuVi95d2ClDEcijzsJMi1gHn44a
GkR6StYSz5uTJo/vyona89Flcy+64xO9x/Tb0XuU6Ro5hBNp5XVrgN0KLMcbFECaERQbX5QPtc3F
nlGY8/keSct5zYtnYnFQpE0wcJwbqoZ27sUqK+ftQBf4/O5sRnNQTFasqLJlDCFkyIOn4t5x7q+h
kJ74Aa78C3Wz8vrJOYPhi5MAJDh9sLlCXZTvX+Z6QZIAEj19GdM0hyKtP32hWkTNBryLdm4+0lzp
7y+lPHWI2ug4xkF2DuNCnFPbweIB6awOIh3nW79qiJ63IKuvbgN+PFQn2K3OTJjpF5DoBnXHp4D6
4JFYUdrC5sEX2MSgGcAq7Qi3qPuiSZAlJjWWncgHJRsz6jl2eAf5vqXjtPtC6noHXw0GP207W/IM
llLbvKp7FAdib62A0FuEwNWvjJ6gOfQiFIuqstNPfSIg0BfKY7EqYpfe+YNY1k5fr1qo9D+7LX0A
0Sf55STkESaFEtmVSK1yLHd28JhPzknMsK6eIjT+QWVh/yQN13NOW3UHRTRvBwWmZJWA3/BcpOxc
pzr5Rbj/wpGVfOqEDZfKvK5XIMgjm97Gdz7Em6CcPT04E36mOg5/1ww8Q5SZvms3ruYUS4oLEVW4
Bq502JpJaajKhaDj+CowSRZ9+Ltry5XXVMOnScBZhms9TZJAUt7pxC4X6TTp45NQ4lxB8W1wxFsT
DGRJrSzYeRS/9UpjLW2o2DoKlv8eMSCi/m/XQMVW/Iwz6IlPEVlvwUg3EsewegNnKT+bA80rea5C
WHAWGW2XOcmAwHI6Fd8hDMqRWO+buByIljl09/wsbU9gv/sLp2jFsyXyZCYtQn7Dqh3ahQzK7v5L
CzbvCx9tseidwb0jg9VsiAVlBDMbsubvs4Nptm0L+jEbfI4XPiDtgccf5ImUC9UyPxy+yTKp8TBi
4kwiPp7MQDrq4RsInbhnCf5nS2GvLQgELGMPIjutoBVb0PsmAesso6uYNxkoYm325vtPZstS91jA
gMybYd3tZW/u5+6/os0+xkSnmkBHr6neVAS8xxbPU3lop4NTwP2kCTysSZui3pA8wIYpwuMD67tM
3EOjk615L/m6mnaoIyl+ejae4J3T0Senqj+1KFoZhB1O9bTTnSJNK65V/1NaDwG2IneMkfIJTNv5
iD3ESxRldD8GEMoyTaVFBiBrCnWcadRysqdMaO8cKMkfqJLrjgbuCxzhoXBHK3euRIq8Ze+SuZ6+
rzE6vzmn2y3YSy1h2QxASSx5S+Y217YJNP7ptJTNoZJYvUK5LUX6EDKePg3SC1RwIPwBrKjpcqE7
B056Xu6N0Cc0iMb1lwkRzxcGfApxHSCdaZMtqsIdsSK0x0MUxt0JPCiCxBXu6zZ/0Ezw72BLg5jd
VuNBVkCv4wbAGyPO3zQf9Ma4WiFtMSwaFvQrk7KkQZ5eGjD90qHEG/M2ChxdsnQTBqFQkB2xk1L9
GmKW5Wul9COqevWlz23rAr1SSJqV5SsAHFAosyy+NFFQTinBaw7hGQoRuJkou3qvBwYRMFzCldza
2p5fLZqpmUG/ZO4qC1mRqeldAlxsV5EpHFnCXQl/vuuhwuJJzm5tUoDhYpq172AHWLF8ic2/t7vN
k00M9YikP1GJWnaF3NkWsnQ1EJ1JeQny+7DX9b3pEbDj2ECoLJ2bphkY4yiclTKhk5bde5wsVuGA
jTPPwFvMfTXMNUS1I1TSfbmFGVA5i6DFejEHlPKyg5bVXeqD5YUsUaPvKMXiyzRJANFjkdFibjuQ
w2AJ7+aEJk4/S8ugPZpDBeL6cRxsGPEGwS/TFZZje/wU54Vpsi+qCGVQxJoQgVzONrUj7D8IaOJs
qq2HWejvzMH/OPs6YsJjdwCjAu/DuYk2febsGj0kiq0jD1SjqIDiTQTZOXP2fzX/v/qCtINsgMfT
xe16sDsogcax760cKgbmgJSEPhaT5EMJRB+es/Am+hiECPh7mOkboFezF5Y7N/FmZtRFkIMwp7au
0kMOf1YTa6ZqHlH4uch4hOtCBHznjT4M3Gi4UHUczw2H2DXadZ7RrrOArYK/9hSA/GB0DXAq1iEV
zXwwIWTYHrGxye8T28ouTgPgk+9nc7+FOQUYBhDncDLvkOK9X0ZFsE6Ghi19iAy/Rhb081Ud6KNG
IvUlDPcNfpivdUTSQ0GnZGVcJq9dkULYWst4a5qh6g/CgnSbguY6Fuvkgedt/tw430LW67tcoi4D
FitdmyYvSerOQmW9Jr5NtqbP076+C6ZDzsqthTLH3rRMfw9x4xODxpNVBewFzNd4P/bxMDdNVftQ
LQH6YoOFKkMJ0n4MqAf/6mxDgPVfEJhlnFRXaDbLIUQDYezmvqYFJg2qhxCplDsKOPjewSYEr42p
/Jq7zN5fsrp7UZ3FQQ7Q0f1oh/oytgurgeO3TER0X6Qq3iN/BedfjEOhIbqvVCZWne/j7z9FmIE4
PQXkUqbeEzKW5RniD9Fz0T9kUwWTNoE8NXYBf+upOQBqsxlKVIlMM5gSEXHG+NY0p0t4rt2tpKeD
ZVIRCE8qh7zCpui6ehobvWLW0H3vG1bNeTIWl7CPrDW2YP02oSy5yz4mhaK7TioGmIJPkxjSOhIr
r0k22rwx8g4elUGcX0yLCZ0s2jwhqIfincJ9WCfb4J/OzATTJ+GheJswRPW59bSTHZWTP7VR+jOf
EJt1FnZzl7bpMXIUvyCV9aucMpUesCzzzmrlsWsc+6Ji9tvE05bU84ihvDXKqLtUfgoi8nQhOFiC
YNs3/ZEANgQxIsBqAJFwID/iByuCdPnBHGQfnQJPoc7od+9dpt80G17obtYNsl0QKK7Ov8QkFAYD
i1B71c7N/aWZl2d1A+gHy/CD7X0CVe722e4dAKG1O+WNsFKuCCk2fqftLbQR81PkxdjkkTR8yhX4
rT7Amb9bEO5Tx/nz92yvduLr7Nh1Ps/u2giUooYMC5OEoRkY6YkTFidYvtK5FWBx2UHRi8xMOqZq
Y3cJBunPNlDBfKhC+CBjo79xck9vsGBCSZ3FeE/TpnwMen4a/H5rLED5WB9EHJC3epo4tiMKgZ73
PjFWQ3cOUmxbez8o9uCMNaDkTmry8SQsX3vjRSMFvb2u/WwPivNTn5r6rutD/IWvTTMoUCbaRk6q
l65cVonvnV231jE0KT+3lL+woCJzzvq8ueTTAT2g67w0OinvCould9hb5DMW1cMrUnPDsnE1NnpT
U4X2tkTm/cGEhQWqhoXjDK+hk/F5VBVzsA7oE8/xtwXtSB9MGYT93TSjflrqA5QmI5gmKbwBcud5
sMvsCfVerCydBgkomcaPpWSQ/YYcd96Pz6yi7wHUgkrmCFM8C+DGS4Va1nloH9ya1JdbTxcDHR/h
n2/G0TJDDVHhGiZA1sxPPIS7SAwlXSw3YvpLcLt77yuTUm5MM/yIM300sZG9qk5ap/59osROlyh+
m1bvZ9am7hO8Alum5Zxr/20M8/xgRqnXAGkkQba23A6+udPKuQOga2uaZiFtmqCIDvNb04xKd0VZ
w7MjpA7OhmOQ4WP2Xq02hmdgusxZHNTWPgd0D5lacCKkrvCoTuNNiZfMJnHDHvDd4puKY/kTNJU3
2QbjowmwdZxsOqhFPGKbdw0QJHyrfP0eYK4Qa5rNwjaUh/+M6q0q3mDX+X4ZD5/DogGUhn8ucwsw
X6TJ62+UQQMZOyt3VTcWf4cVMjfDzoxy4DVcLL+u4MKsp6sSjJTtl34DNTR912mmHfp0PUrQkdYq
J+RC8pYfoRtnzRjYEG9lACGXnPbZKejs+B5Ly1eNlPy/A4S+QuM4AfiWM4+5HvEIajFf4EGVWw2E
p/hrKG94QYlmZ8gH1QgBjZmNau8MAqmADJt2j8L3YYpBpe0NG0IXpYOKXKJoCBdFPtrXM9NXOHm4
MGdx04QL2GL8M5phS5noNF2aDe6Q2fkZOyLgNyyeT6oe7zvkIe6jfZY39yai8d3/gYxyv0KP4fXp
cB/EbQ9gdMemX6DHEH3pCBeBd3xfhKVQJ49RQ59HPXGe0o+zYojf+25n/zUOjxmg1pKwu8jwEYwK
8TbmUCsPEuCv8OIYvvmoJgHt9Eam7gRCICsrZtWxyyTWAgX2AFBUAA+jdNpnp7MhWgW59LADOoKA
PrFIJ411Wvs//ITT7CjsarjjI4Cl8yhEdRGV+/oY5fkkpKnYOXTK9NTBbQUaEPjooCjzmSgcelaQ
sP40YGaECrkbM2NwYPZsZkBvMp+hKAhJRvihXWeYvIBIU1wKxO9/vxmDYFI5+Sy341JGAtv3sBLl
xPXdLwSqFo8yzdxiOCKf60O/pcvAIEz8Ym8OQybKvT0dRBukwJlOp0hbLHvpRkiTIs7KVbl3ixqj
X9vX6GmKGbk1mzBsV05oAWg1ORMnULxYFl5V3KU9Ke7MWetl1qKIkVr7MjDCFXQVl+AWmQG8KvBy
mubC2hWFLKTxQTz951Jiul48hMkuZf3D7eomIkD29CDZuPp0jWmmC1rRSeVIrWOyiTSXMWc1Ht95
DdWXqM/IPpV9f6rKPAEfvwCG182hZjX1CdoIOgOfo5qVPsS6cgL4WZEP7FfPk5lZj+A98mDrzn0t
ObSDSEX6c68hSNvU8E4hUbiHEkbDFnVdfEu1HjaxC2zm+v9ogns+bLjBzEOSZ27hd3yM85Ks+4Da
wKIAqwiQGPww3FYTQFrBEVIMgJIl7jTIcd1dI4CcAyqpBIIs70PEmgkfs0ZfjesWRo2n8WrMwtjP
6/4ojIAr8gYikZtw7APlAfiFZhdl2rdh00cEU+7quqdiSo2wdkZpAeZbATIoZtd1neV71b6EbMQb
8tgBkGJWePQohK3AzQe0LBn7H4ouTOpQTQH2FIC1QrglaeTvjRZeo0JvBQ1bwIXx/h1mpvN6MNJ5
I/NWkPiElsa03zSHT4HxxzCbZAjNsI0cF7AxjoBxCAEuUE5M8CiKX7CJUmthWg7WddF0UIYyfw2B
TP2GRuIu6Jl3L2qZXMoMcq+DRDK6H0S17Cs9Lodp4WBC6PjCAGyeJdzZ4FXCAcpxrEVTQFq2gsfZ
QwwZiIMum29s1KKeyw6iEDJRi7RyXXDOIGWeCNiSwqxm3PVudzZdcaBHwOpyr9052Cbh0TcCVOPB
TzNVwf1tljkblJ/CVTF7/NKvmiHcQhj96dMlYcMCGdzWfzYfWlpi0pDGA2erhHw1fdeLTN9L67Db
2pnzxuMImJ6mgXiRQ6rvXevhS5tvPh2gsSi2vhP+CLDlXguRQ+Ru0jpAAtk7VtMBCpmQYsLu/0u/
iTB9WTLIeRfA3dYzouGmM56EyAEzuM41wZ9Gr5Pd9n2eCTbTUMzw5rAelXBRSHYu/B9/oK6nZkGu
7Kc2BiIHhHfrTvfIpPVdmu8BKlF7mC5W6xQYjnMfAQPotGH0jGVTjcVeSX4Il25gj5bEQL6lM6Qu
rd+BZK8ZEsKvg+zruZvl1QkS8TC0peGpCGm9VQN7gSg4aCHTwfSbsyHIVzZKZwfT6poQnueoR2G/
IoGUuWnaXocdVW+9kL9c40zfx1Uk1nzXq/BshWqkO8mD2MhMQ1vfC69Nj/vBaYTqoRl0jIBI5X6O
cGsZnqJMbW+KIdZHhOn7+xr1JBhc0vIXz50ZWF3ZHsqIICgDDWpnDPdT7olrnxGI9LqeAevfekjg
Dz7sgydHX83oElrCYmf5OTkErYCt73U4nCx9p+G8h6ug8JzvtpcfSYPkP7b/FDmuFMw4LsDzzWtr
MQC0cTBC/0VoMeAPkhRAfZgEmIMZSGnqzOII0iWj1pgWTzftrbMwvwEqh0UNYb/d1Vf6xrDRdvjC
mgHK/jdP83/sy8G/C6T/kvS8Xn+ad3WpHjCRTBOv0RA9RAk6CWGE1SUxIIbwq61i+aimg1eRlzil
/ZEBmP/YOqA7A84EPWHWyseaiHyHIgGS/FNsKxRWu22CChoGzYS/p1sJkMhJBOFSqlHwhh3bRvn9
gISIs0L22H4MUW4/4S3QwrAQ/WQK86cwPTUBPVglQWY/wmtiniO/cXCgiDf7f4yd15LbuLaGnwhV
zOGWylKrc7B9w3KYYc6ZT38+Qr0tu2eO975hEcACZatFEljrD6Eipk+wo9LFb9Pdh2lyuWK8XLG0
/Pcryn75wTJMZNqnKcUdG+Jg/xxH4WK+Ub5RDw3OCSgdz7CD8k0L/Hpnd721kU2bhB2YGNRzZNNJ
3DO1Cu1BXqPIgrXsnliWn7PlGtrPa0QFxKBaWGswGAIlZDhZkp3VFXgZ8dK/dF37oSjqK9XHREL2
XRhbbCHbg2mmb5fmTNKgYu+MjMiQ3pX6IfPN/javbUWs42C8dRKq8YHSwZwVlpXeTS2/ZavBY1tr
0GBZp8UQY2PRB5SxoA71YYdbaU95WR5IybGta0TqVVlY+Gsnm/gmtX3vDO8RpLtAqeaJ9RVfzOBw
acq56tAAzsUody2j+4gythyIRTcceh7ysnXtl00q8IkRG6gHuVQ+ULXdJYZJtoJ0DEr+jXjuESW/
pTJf3F4GSAeXq15zkPOoEcyUEoudNSI3jXwPdUe8YK994AETRHmQZZxkjBySE39Gy5bWVKfaIRHu
bnS8sn8x9pC353svL6/mbpR3rYu5/FDeXVw75H1tAQyOcL2OzJegKcS6bi1kQBH1BC0UNUaHtNCo
7x016s5TvmhFCPZskuqlxx3JNkwxtonUdsjV5hKT8bK4l5QwLFkpBEEcR8AXddFkESAdkio4y6Y8
AFg8UXapD9cueQYRAkdgy10gNA/oa0/PbP5cIMrsuZdW35lsz8347KfJcCe7KDIHK2UEVyEHfW3w
NyzVrI0cneMaBYc2/1FCRfAU6h2fm35irW0qwakoOve1N0HymFMPuEe4uxZNja0Mo7xxwzM5eE6s
Lj0jGZJcwoTbRKux7Ut2d771lOTWjZXzAy4V2z4maQxdolJf+knBvA7V6kfgENrZVuyblIfOY74c
BEX0TdGb0ebaR+bsUQtM80ZGpI7arPImG1HFOw2aYr6MttI+O+pn2egxW30KkVKVLZO/yRNqe6ua
++0lClX/EaTE+hLpNP0jTyTubN96ZhdYJbgeRaizlmTlB88p8p5FPB4Ycg+ZAE31Ah5hJOnEfDdR
ifBIcjkv7CpepKeNPBRBwttI2jAOdjLe+HtplGOOQ8uiV63IYAmMb/HnvUeNJH+l/BLvNAP1vmoy
xaPZtoknFXkS37rXkZ57DfC5vESU0EKeqrb6nyOWT/FNxT1piVJuJvJnXmqCMovipnO8vsUgLRyH
rZmMATruvMTXUOunDVi9+N4IM0TbgZPfd4exacWd7JWHInf1jaKx6H6/0BI/xT2FuMq6+SUu9s2d
sMB+d9w9xWaKrc9pl4ZHedlLnBUXRyrNb5eIMkopHAxi3sFtQm5E/hOHuseIeblAaSLNKf+Jl7Y4
Fl0k7q6XS9xB39SjglyCnCCsdlcs/ygtHQNw6na1E0X/hZxMc0vmH34LLaWqfmkloWhumwVybgAC
lmON3+vAUZt/m/dzDD+7woticehMm98cqJoYCNuNbGlQ7/eOjyuGbI5gdzInAKQ0bXIfWPC0+On1
TZGtY78ud/1i1DCZE/eRK55dqfJQh/O3hKzYDfm1/ikOIAjJC15GB2MTuQYXKpVhlWOXu7NKniOJ
NV38l9ufTsxOE7NwLqObfumS/ZWOy41SKFAoQkycZd/cp+NJWMO9DLv2/5ye+gJ59qwcts44ANvv
ZvEZjOr72bXvw1lJyfXLjLfmZYZTw/XJmlM7l8Z5GCcN7DOeHLYYH1H7J2szvtl1qr0ur/77MoSs
tcRgvaYvZT/Hs6w4P6chgFTIRfVjoY03qpsab/OQ2YcpDNiRLq7vYnbSteojYCWbtG6seOwes7qH
0KJZniEBs2Q3+tPI/9x/CcC5UHt3/NVFV7rW82Q/2dgNk6JCN1dpz9byDxsUF5EqK3y0jFK8xN1O
9sZhbeLxJO5kq0mH+ibUcT2RTWhUyr7kab2WzTbI1A1ffnGZmpsl3O+oVI62WTt7YbHJNCqh6dQf
JxYUDeC9sS+RPmiUecS6bFxfmrU+ureh5v4FKnHc88xDldqYUCxzMRwcairTOk4UdzHC9rsS5Bll
R/quAxN/ws2IHu/q2ifP0mpo1ir2yOsPA44y1KvJadOtHLiO6ka/eNeTTJAfKQfkp6Fp8M1Nuuog
+yPLns+OO88bc/rsI2HFb9vOb+RZ4yQhEMilM+g4hC6Uc8ghWbJSwX+AZKJTDstDLIflaZ+ZJOby
Xqx1pUjO2tDdN05l7mUrGKYEt7vl2S3b+mi7p2AOyI0yIEdTc1bXf86wabb7McOmu+x2HcU0XdNF
UfpDhs123NAYyik6K3UxelI5CqAu0FWly7eyKQ9t4eytCsaBFJOaZoDnraJ/uQb8f5PCwrS2rYDn
GrEHXPvQ2jaBgqSwPJArQRMg/H7tuXT/DPX7GeyTDHPD79QiVjHoFG3SwrugtYPn0sGkex7xSnH1
PHyGxa8cAzAunhydDdd/mlb2MiQ7sMUmtSEa4yjDFadJeabFC1KXi1F7cG+r1jrLlpwFlOncu3OK
vo2uekMQBy8zSUvPHHL/WANVfWnipFyzQY4A5NDM8xgvCgPLURmsxo4F9HwyV7I5KuivRMtaUgaX
jVbdzXl8f4ltUNbJBjKpwgoGIEG8xVCXeJQfM6vZiyn84VaG9ir3LK/95CSvY4WW13RgRpWG8p4s
X/FKDdbT7005KmtdclTUlPSuwZh1/Nr8t7lVga9LAkei9hWW9kmvPAVDZZ6oTNQPJMSah6XLzELz
JOt0sr9UtEuX2zbrvEwAmGsUHzwMjdy7IdBWkbOszgFY3c3LIYyK7KCOzt8y4NrPXq1faYWfbeXA
5SI/51+DwwbfoXGG/SAL1qaDAFEyxF8k3kl2obl9FE1d3MlyddJMSErCJ9he4xGS+SJbVR2rD3qL
3PqSh7Oko4fUPJbuHX6PkmZK6RPvhCX7JoPyVnW3PXufVVeE2R3snOWHAzunwQWWr6+b7vCaze7a
NFIv7JyWpOhlQM6I4CD+MoNa9oSIV2aRgwuVnXQkJ73BYst9RvxXe2nzXxr/GZFhldjLsP/MGZvo
EfUVd8tWYD1P5gBOIp6KY5WQAIphyGzZEBT7S9EunpVP8vUvVwb4JGyFBRZVtnKEmDfyIJtyYImQ
SwC5SECzlSo0dhNH2ZRnWI+gtSYXDT8vJz8Bg9X3y8ngiB/6nePz3DC5k62w564MVefQtVa64s3h
PNtxNZ8zffwqW3qfJffUdGbgqLZ/iMQUPfeiV1hgLdJGS9NIsvKOYuJNXsKCWCVzdE51O7rTqcc8
i0Ar11OWDbu+EtEzPOP4GGM74MmpepLlN9M0rjHpLE5BiJhSVQ6w+ERcyubka2RZRJ5nuz8/nSHX
f3w629ThXNNazLY0lAg/FKX0MoaD3bErCQPImbrG1gX0+A/XF5A+eqypcJMeQfxHi8MDVhsGPiyz
jpY1G+LvPB6+GsINvhgGvy9qW+Zro8RkGnJhPk09gD0YfOFDWfXBtnSa7jYe/XmXtVbMy7vqDkE1
B0fVNfpTE8MO6EfFYPeZd9sJRsY90oDBRq/DdoVYI5orLDdBpo79m4OwI4pBWvnNTIMz9I8p8Iru
UWnLCAfWAbSYm0V/6Raqtvqy5FL9RRbdbl4QAynWiT8VD1Pb59uoKuezKIS6D0e1QchhwHlqHtWd
EcTilj1nu9ESVt0pVPuDZZraCfcLyFJ+rb0aox3tbb0VrK1ojgqSl0k3mjvZzAsqWj1Js5Nsuq7+
CkNQu5Ot2Ok8fJiNZ6vuk6c6jLeyO9Dr8nZGlf/yAUOhHo3MMqpvpmlgDOW1Gm6viHFQZ+oSDGwW
ubDOjU0P5GR10haAQfOzOYSkXUkyPvl+9tCN2fiWjgMCv92MwK8dOTdagTEuWnXJJ4oDt5KpSoLr
AUGY4c1n5b/pMcW+wd3HvrEiGCz6Iow31MNOAolliVRHKBjh2emm1y3yALKSKlwcqPUyGXayKYN/
xsV61e0U4UdeOsXjRuTU8zSzxZhwaRqgG7cwIN+bchRZQv3FUWqczUSUXGAToSFWelCGT/LF0rFM
vbasOViXJilNBz4YunXJxbQ8MXjbsQF2bhtnyG9ALVnrcczyr4r6P0fEpdOvJtRv/+0asTIb/0VD
Rlc/qpZZLhxISsa6pSJP69hL6fIXqSrFxz5CVFy41gf8dkc0D62rBU2UqMkmdmKY4xouNc1ysKV3
jWxfIuUkFZhrjhsQrjSyLWeyw+/wrvt5Tew1olWLcuba1wPl5CwHNpTzSTZRx0LOU57KTjmcoLSy
tnILN8Ql0NJdYuTpdeKH61wnu4aocHtKA0w8SOfIar8EAqDBgfpmlPR72QQLk9+PyaQfl7gLKsBK
p3zR6qi9gQzy/h0qsMTgQvZ8US+MEM5cOcOyRfCnv6WE36g39UpTg/aMrzaaRMlw6YeN+d4/q+bw
sMRLKUB1AYTJeNm/xKMt+CVkIb63ylw9i3pUz/JsMUg7h93GHafsl261t2eSqZHbH8KshsHOpED4
7U2i2/cIbz2MVjTaqKi1zl1GtXQN+dZYy6Y8lF2TwU2cToYW58+UsuY1yamUzPhAEzmCQ+z6rhcC
Dn7W2exhpGMCeSNWTkD97IUUqHW+Tk8qJ93J+CkNxQE35/fpakjyw3H67NDVvX4eO1M/Y4O5ztKu
OSlopU4Ux1lFRbXZYm9lvMmwfnQFYMkEnpOnswtlIdwkGzlZHn4JYpl6uZjsk9e6xsmrOpX2JvtB
jTQHERg3Sl+opacJ0ZyuBx2a0i9NUzYRVyFpqK2vYfJMxl4ilot8mCpDPn6GjAmbwNmYeRJ6fa4p
pXed2Mp2I2J65YXl0BSFLGqi/J7da/eYJI6O2K3Se5WjdI/NcpgRw0IYYE72sikHim6ViDYE5Mmk
LOi0fQlD0UN8AKr50jf7wNdTY04OMl6YMVCs5jLmVGhmxrZ+q7Ma9dD4bL4mmn70TaMOPEdhr5i7
3Y9AQZuug3D/GsDrxmgCemlUucV+ZhG845+9Dyy2JChYLaKZhfiiYJMxL5orRen/7Wq+85zV2bzN
WcOy7SEU0opYWZXlf8FPayNfHE6EDysFU0llwPtnulVq55MkPViJMt+yjvh0HRtd85OEcQmtnK+R
/zJvieT1jHJ3EwLLNijmQL09x5hHI/OOAansuw4sxNyzbDrtNG0S28dGEJ1u9mrL5C4Qzqaq63oj
1MzZohZmH6u8GhCkx2BAwfPqtWnVr21T+n91UemFiWF8d/FeBQ1cRE++bt3l/fASOlC0oOJ1rBiW
Q6jqzTEaKWR7H0/lOFLkzTGR45dJVdBeZl6n/xIjTyPMkf680jM/vk1sxYCNiFiwi8SSZRkfYFf9
ZJnYzjnNTaughaE54TFXOzg90m1Jtot5/E+7ylhWl8s4DJPmQVou6Wk07jEN8GrImhffBEdM9m1f
2wd1SHFVgAOEdAI2gSsRDS5rR4FBwKo1zO11Z4QFWOglCYwIuTXKAPjjgIkAhNwMAR0o7nFRZqNk
nfW4pnqCPaw8/OIRa484mU3Atz17cXt1ru6xsn2ZExk3QkTNoYkN5fTn7/IfKQ2b7DzAA121bMUF
xfbhzQy8ulIhoGQ388XxUk3QWbq8w5yAWy93M3+LD42LhM6MH5fTT+9vKfnqor5ytAb7WBt30o7O
d0L/JuGF5klTnEBLku1UNmTFFiu7xoWVk7EFvJ3cfn7956QM27LVEI7FXpItfQ2O8SCC4nAlYJqN
4GW59Em6pRwI9N/iuoW7ee1Dv6fGJDEsaujZhtNubZt8pBtkj6jeBbdodDiQQSz7c5YnC73fcai0
ttXjUM2vsr/LUnNNdjI/mk1WvLlduRo63/qsNst/jJzmTjYVZWYXC/7fDZXqGIEJW8vpy8cpmZo+
wjsOLx8n4+u0eP+4zEeZ8M9/WF4kH7ZDtmJh+Os6qqkj7fsP97WkryzDNofyxq0Hb0Yb4t2NLNai
u5Gm9C6Tt4P7/3T5kbG6WJbJiOUa8h6SM7lz4rslQraGCsVM/s4nltPFUfhdstVAfH2Ke1Jh7IO+
64qF27sTVFCgYXyLolncDvNPVqg8zGHVPAxl1D9FWriXPxw8KRTu2plPjEv9rZtydU2JOjnIJv6S
v0xSg3hf6EJ4zYTQXOwvWpW/HxoVlWZPdjaYrOzNdjj/W9y1r1LyM7J1hvWFItTgRQtYO7YMfV/l
0LmX1tWaRLVBbYM91/esuT7NS0t2XcPkzJnBS7+vP4yARDynu5XIZ2fuFoVAUd9SXdNvlFJHJgav
oG9zcgloBJXo0Krq29BGUvhPAZZflYfZddeRYdiQcP/8q/oHxtDWVYzWTNVEJ9IA/PrhcZGTv2kn
Rw1R3JBg/iHqj1mXqK+tYXtOrHTPdlLMT36srcNSV16HaXJvtSr/5seV8tpCSQSsgJKcnONm6OM7
dlJvZOxUAXvlE+L95Yomng+KOY8nOXfZeCq+r9z9/DjFt9f62M4XczZZu42KcV67OMxvZFMeUlez
7gDgy8ZV0TNVtF9D5YAMbYaVrPT2w0IfM3pBlhmnDarsRlWt+1JpcCQAl2BVxue25xkWw915pTAn
e/HfMW6Dnlz0MMzFGyKXKqxGHO/laPr7JUpbvVyiU0d5CXW5cGQo75eQc5TGVi6XCBZ0xPVfkTj1
3zBsgsMVD4WQ+L3mWICCJFDqCqEKEerj5WRknsRcXQe0MPkviRhn+Q38ikO1eS876ITCa7Q0Bajw
75s9qwoN5A/m5ki+CYXcZTffLRt+nM/Y3Ne5/tL83gSP+j4qJZauwU1tfHMVbNLi0sg3LbTbbeC7
5pMr/OIMZfEtWYib48K+Mck922aLSe7SpcT+e7wcTIDvnuM2epOtn/E5y4zbywWrelgVzrQq/MLq
1FVt+NFeSvxqqQCsNSJngsvVXb0cZL8OJUr2y9ZgpiVI82iF0GG+tQcteapmtjMJBOqvE4gNQMn+
39mEo5JS9N/83tQgtyX2ExRqZ5NYPamJzlaOFGi7XaaO0fI4xO7KmuLPejY95lXh/92kX5DEy/4a
eQh7pt7ErynOAuvURTLRSZrggHaJuM9r41NbCvuTUvnxVokUe1cgKfIpRatb5GPyHMSW+C9/cv2j
VK+jqjbPE8PULM39Jx48QY1PhWo0naALkQaaUG5R0W9Nw1bZTLkjzrLvevC7xf3SiH5cu+SZIOW/
1qq4QrBleh3G2fyrd31Pdyn8e27ZrNvY8n9MtfrFD9rwszayQgG/bDzNkZNsmq5J7mrhmLu+G9FD
acv4NIUQWFDuc4fivzwLSSt++KFjRKArNj9AHWMCFk8ffuiJqfekRIv6ZKCnfoOIrb3vQLUe2qAI
bkfHXFbnavssXDK5uJfF35RW3VdV2ZEXK+M1NTPxPc8gfWoNeEJNF8pa6ZrqLrfKeo/qnHNgnVsh
O6kg5ie6+QluoutFmUaqEq7f5Uphx+YB7aW/5iIL8TBDK3MKzHKt8xXfK9pg77Q+7o8k4zRUwaNs
azWd+QhTNF35AGK/oENxZ2YmppaauO8dP/zbTbNvYaiYb9MMCFleIspRIbjjTuyPiRinXYEPxKrK
4Rc3y0Fo1R/6ZIgMlnFlhKanVMbFAMVZVTWaZWLh94JRhEulPcA0qh8tHuWHRGlHT46F4+TcpiNZ
MP6U5WtIpcPLLBh4fJt3VQ/uy1PdF1+NbH4nE2X0xul/4MP+1YfX9ZntdLRyqBPdzrWLTFcWfbku
HoumB4CgJV/kUlKuHX/vyhOwZ4VvFbsgrFdFpfBb/P0s1hOE38eiQhZZ5eyX0Q37NrAwWj00j3Ib
ubTyFN/Gny05JjeVeTFvjCVSbip/zpM8omVMzpNjJa3/bd7Pq/ycJ68ClcE9uJ0+bupomk62KsZT
mSsouXWldulDXG06XQ8y7tqUZ7KvT92tS153PwyiqKAOcL0iRVXEmHptc4mbqh+OYk8HxR7zR/TN
rB2aOA1ZBJr97OaPCf6rKzRd2r3sa5c+bgEEZrPyXnaRHypPkdF8l60uiGECoNy7w/uTdEgwk78j
cyUPmkxWydOGEuOuI0/MBmvJc6WzclbksGx3aghcfWogYV7nXC8UJAgkYl0X7QwEuQ+k1kknggU+
S9LS2ITm0awX+SnWnEWfBKhTdqWyLSecXRJXRwnCbsvDRXY0cNJzl5dPIRJmT2jPBU/XCNmXLREA
ii8ypXISz51/vUZsF7dkvV46M4q+6XqztuPR+OQHtrkdHMPcl7WavJR+/iADwhhNilElaZ/HNi6r
oo3Wc6SE3yq1XSPgbXzKIs1iT4OvFosPtOKDzt+ScitYRdJUjSB6ysBeOHUGBH3p4qn4HiEHZd/v
EfIak2EWa8Dn9W2tWE9gRvEdUiNSiHFb38fgaVbGqDvfSiMkRYHcHHJ8jQdPp3wiC/EeW06heTO2
2T5K63GFgLL1xUjbvSiQgi0NA6Qosh+t24Zr1CqmuwZuyoEqYLXX3NK4T5ZJwzKpRfbb1LL20QLw
zB8mQeNWZAclt8xPvZX6u8Qcw21NkhFb2fnLNAv7Xo+s8sERxpvsRjRcgGnUKU9nyp2bDqtUr+wH
LRbWQ1uYiBwU5o8aT9Z4BTAOvD4uy74TO4cQbe7Pyb2TaeVnLTNm5DRBJ6eL/pZSaz+KtNTvRdk3
5At6Ml5LmD/NaA1gintAcz1icj4n/dufV/Oq8TGTgvg0m0TDdG0TtVXIQ78v1XzTL8dCU+NT6/Y6
pjfqMMWf4jBFNXixiqJstXHC0fluJX7i1UajvSotViioJoz3uhuiN64bzcmfew4kMXY1QPn71kj3
3GeU2bSseTE6CoSNquUrSPjNi93P/Yn6s+IlS7OygeLW5hB7bh60L63Sjbesu9/kVAdt1fvCCc5y
pjBM8eC3LtryTOyU0HnKhx8t1Zx1E4b2uhz1AqYJh24OylMfwXX1rm0ti+A1XdvCbG8UKxlqrH6Q
FFv1ix9QF43ZfWtp2Q4mgPBk3/WgJfVRb+OSWhKx8vBLrNkZbArF5yATLgq6ERSfrNXCbZjEvkfV
UplYVk5iPfK/B5Y4Kvqp4nlLOTc4S8NcaaIrz66HmcrKSWC7ce2SEz7EyjAzSLy1OaaK8PxaRftW
1c9NoRY3DmsHgXxmZXvQERxcpZa2BcRgw3Njep9jIy6wr0QCr7fj3+kFiEWdyclv5cUuc9gcrgJb
n25dJXDv5UBVYXSoRLkOKOvRaOETKBKdMJDBba3hMbFT8AuyL4dNszYz1M9/6eyGAbMES5A5WPAM
C84B6P5l7rVL9lc+YmZGbGv/xT9c7kh+3bE4rONYwDrL7WAj5/ghoTjAiAv0dopPdpbhDlGRTCaF
vCiehxUu0Xn02C0WGoWIwi26DOwu3Xl9sYNAHZQZf74vjY87KJiVqm1riktFW9HJQv1+W8aRaZYk
yMxjZCvpzQTEgZ8qB3l2bWZFBT5kKkmxLaM8abqt65QoZeTIVg6oOkAmb2CO0LoeHKt7yKJwOl27
YsT8V3VM+TbKdDLNg7DKfQ7nCN60q98nlUsBN+1x6EQVAZUVdO69EqLmVpKpzJ+0qivByjCU/4Qs
FC0Z98th6RtC/fHP39vy5XxYkrs23nEWGU3VMVmOfvzmoMuO8Iza6phbrH9NnqXmBqXN4SzFiNmd
BJ5sSjFivcagXbdIm6N6h1QxMtseoivDusZ7xMNWMjwXMVpstZ6dnLwOz7KLAtxy/y5tKxOPCtKE
D2Hpu7tJ6/NNbXbiVVMmvG5GER5kU9hK4iXGhD/GMpoW6qp0nfq5akrUSDN8ckNHkA1V4LYUPBll
04m+K8Fo7I2wTldxA0HCikvlrgCWMdkNdAl0mJ+5yVZR2IkHGRD0ZeNNRdWf5GDcqviEp+24laOz
mqgwtDIcd3LhQVAs3uDl+dua4j6ypyQebN/KV13Mw1yOsnc4RmVaPwZJbjwZub2RXAoeZx0pKBIi
bRzrpxCCJBI0sTC+Q3v+EQ8l4pSu2WwmaVVSv8VpbT1KfpGOvdKm97E/r1Amt9o0XHDEr4Gla2Ch
8vA+LAYWU5MefC5yuCQTyLYDwMTwM0rznoa861vTR+qprDV1JaeTOQhXBZLALMi69AUM6lYFm8rG
UAT7fvC5XQcAKcZgkMMRmb/vIjRoBdJv9xfjRrVBXWsqs+MF6z93YeTFlhOjJe6WSKjhEuIkxoNi
1ICBpkC7F+34RXYbEzbMRpTCC1t4xj3ioXoURCxaiQq78cuwTLYzo9/Ka3XhtPNJOrPHWthXTWqs
RND1T2HIQWvXhsGPSTb6KUrXxtDXO9kUzZSfgbm+JIg3lauxE1+HQW9vfDvsnzpV2SCRr27mKWZ3
vBjeVGVU3Fqx+qg5HXe/7yBzQbn2IVm8chQX5ST2P/PBHXLoQk3Z7yZ0Er3ImW6FKXLfE9Fo4G8+
vPqzOd7LA4pcE9ow1j7LLOfmEpZFOgD5Npw26TiTY0AXKQpY/FevNvvdbe67+XpcsuRDHf1VuHHy
kCq5wGgZ4SRjhKJvKDH7JQPGdqun7ZMTNffhkoWPfBXbutrvDtkY9RjVv8jLRDGSO0K3Rrw4uGqg
8+27qvPSAiY7JbaRI1oDcy3kQYmC2YRQWuxX7nZw8++XZtCW4QotFs0qvDZo1YPahTDy0nDiFa2q
z3rXuwh9+zOC7wVC9U2onLXC/Sxbxui2T2H5ImIiZQ+33U1uCe1OTjaN1PTSvJqPl/DMrNf13K8M
iqwbRRfNY7lQJVRIKHUt2IIsXYoVjDe5UjyTDlPSVZ2owUZOcK0KDS7beA0mRIDIGvApQR7dldpM
zSrFyUYO2EWg303Qfe+URv91AP0X7U6I7B8zrgP1cqlkMb9p4nKjuXXYHQoqGWFiO1tEjYvbolD+
cRb/HB2ttOfLLqzkPAG7RjY8JMfvN68wD7KNVWkYxSU1KgTGQizj6cIfOFHZKZXhDxsPh0XIOqQu
0PfJ+xy9gIBPZS5gEVcb28JvmGM6yEg3xnVO0ibf+6nxj4NPerhFNmgLq94+CKe24IBZndcMVfa9
dcKTRg3v7RphlIH1oET+x4janHvsCcTf9VgFC/9vzr6bht1uu4akiK1OTyD21LsE0su5s2qUP9C7
/dwEDU+erhzOE7uiJ92f70Wfq59zP8fqYdTFPhxoumslL8fPGpIrB0cFzisns/l6cCs9eBoA7w8g
MbZpo3fwjVzrKVD5k1e2qf+w0rP8mtIGoBprBfMlc8N+4w8je7hQaU8Uo9bTOO1rfj3s78iC9suh
6fEoNirzXna5XYW7gKU1O5npBIQ2nSYblyBzUL/bro1YJuhB78I/LvT9aEETldxkRSXdYZOb3F+o
yj4OREgM7E0Xn1SA+ugjw6e6SacM3WbZ7oJxQet2ZgIwKYXRpA/ptm3nhn/PEM+vcC2BPywwKeE/
quj3PmsLJjPXUfmb3htR/eQPNYKovaJV38pm0KtvNnD9+TXqivI1z+DvmEjxnGHW6W91gblmYLz2
uTneWj0myLIba5kMQbIk2w76MPKvRg+sRQwL3Mo03Wa5qq2hucVr2TSWPnkmD60xIczrugcljaiF
yr7QyfxjHUTHS18Npe1gwhHeq76psvplLx2F2nNLreC5E0NGhcDttkobQ7qysE5dAppcrdY27Ogb
FLKL+x5O7zjGvI1F1T0N2dBt4KmxUe78ca9qdrT43g43kE+UrVW0xUPVCLGaSt96xVg94z2PZg5q
Q7skbvLQK4F/OUYW/x2k4lVUUfPZQCVxlaUFq69p9AFNsWiIknJgPSjEPlqWD0oD73UQibmWozjp
5jfUTRNPjiaich+DnsTWMhVHov45tPX7PqDCgXvesII1G+47HlvnJDVP0kdjMvDbMATE1qpBTUA2
LwOOll0myD550OZphxP7dCtbY9oUnqMOkUfdEp9xAAwk84PqOVUNHNogmCKpp+3tvKg2kkhqqO1f
hfmmhqb/5OSWu8mQ2rkhEeUf2Tgku6RWzQfwlvXKKIrmS5x3N64+GH+jXLDu6iz8PgDS94QRGEdk
J7+bojWf7G8FS9wnee4GQ7oC8p8d7GWoj8bhELVoCMrRclC6ldKJEc8tZAUGW+tXZck+9LoIlgte
o+6GfeTg8R3k8JuDEpp4XuXvZxF9A5BTAAYxsFp5do37fTQyasMzwr7Z2VVj7NtU3KUL8/B6SKac
JetCSUTsSz/UtrlHzd/eRHUNhnNclMkTPfut3fuNvWl0Ptu1t8bsnh2opmd3YNcNXTs4W8lcNGtE
/lnLWvY5Cdzvqh/Xb6M5P+utgsAx3/cpYeG2vlim8StRBh73c6tSh83UcN2IPj4MwBBWgFoCl59B
EX4xOgizL2OlfZ1tv22f7GnO2JJ22UV5GVWhdj+Xju6F0lOv08FqRRNmiTJBe0nVXvtUC4S9nCNj
hgUAgDfIhFRWZ2yr2AKKv6DKkTGfPd2ESKA7Zri3UjJhtZ8ZJ+Tas+U5Vi5PtG55gH1oyoFrXzkC
Y83V/tBMIjja0yBeXMDg0h3ObLCB7yM9OA5gyq79/oR5/LXfWRSplhfwNd41kULBuuBqMR34CGc4
1XC4yj9J6+mlf4TQeJCKUBo2cVtlySnhqYjRVd0G93WuJQ+qqX2Vuu6AO9AtToP6IFXflWY7pMr8
iTVxdnSEMq/HRf2dTXLsjbB+6vqpYgmjlqS71eQewdWvZMLQ7a/ZXCgS2Dq2uqdmYX+SeHk5Kpv8
UfT/o+y8luNGljT8RIiAN7ftHZtGFEnpBiGNzsB7j6ffD9k6ao1iNmL3BoHKqgIpqhtVlfmbz/em
9KbL4GmZayzve2kOft2uff4/1rIxjRvEFJ0kpBq27FNn6i1n2ZhKs1BBntvHm/WjG1Xpqsgz75wG
JOPQZ80WZT/rjOe3dZ6XizTlUuYV/mKTN2OuU+eoJy0D5SIDZUoasOSid2+yMzRKtebMpaIFYoH8
eVA8ZeWABt2g6K8dBZsAw/PBjOIYGmxgvNg2xfAFo9BHTXxaQEAbGYV6SrUp4+ppLMNsfL5tlRLV
nXbaPOcPJWnyLdxF/RUAV7tSld77qwvTtc1q9rcBPkstzfFL2ynzemys+Jmy+7iHttKdprH4Nuul
RaLcNNcAyLK/vOliq1P0vUIBfEO1wro4Y1Re7wOa8hLFQ/x9Npt/DNCTl3HGRM70vByRiyJ/DZP+
UT6VqpF3m3+Jaz3yJHxuCnC6/Ect4+VTrylNtwldVprCd+dGh1LmRpiIDGeyz+GDFHykErSEjLSA
ni94rV/NeYFnJVbjIZW8eHR2WZc/jH7GEYZa6vcpZxO0oPkgJregArviE2K0wx4meXf0yiDHGC+z
Yc9bta2wAdJM61S6+e8ru54OO0wn9PN9sZe1P1mE4jOteJO4EaBCd1v2odLqa5bydCtPyp204gVs
TojbTrxg5p7tXTNBaF2a8mL6IyYvIvvXOGnK4D9jbDHRlYHvXAB+Os6V8o2NaPN406TIlthkuP8a
Gxa9lbuoRVwVKoqhn/qcT07vevH3lo0qWDf7hzWNSOSMs/cpsNtkbyYLkdLWzUe0Tee15ZZHq7eM
pwwczyafqvYJDjSrqJ0gsYIL+AkIj8KRdEoelRRmQgE35BURIAeh9qn92hY6Qv3LFhpjkNueJG8C
rEj6+Hs38S8Lw8H5PM7p2+ibiHONabcXiHzYGuG2wfhhLztDaUqv7A3vTQHQNzEWYTL4/zX3/uQ/
5ob//DXk5/IndK+3jWdD0hDwX4NazyJVA7SinVemPuYPUMf+QFLcIBcjmZ01KOxxI6gMD+zLeTLb
Q4P23euskTKruvJ5tibrtbFRi0F3c7wg92i9xjOSP307qwdpOm7OSxpDxa0M9vrAPJp+iTPqMlcb
Mu8hbXmDL602zt2X1B9Ru+RB8qMSFIYG+LnphJIKdWHnFangEaQ2J3m5c1P7W4m138npS079llor
W3yw8M6RLIBtJNNDpqCO36vWCdyStc6sBu7fIu2RIYkHaTcvHhQEdt8GfqveRR2ElJx9TBN7c/vr
sdg/N9NgwwEKeBkajmOfQp+fkOhz/Ckv2mA9uE60xTgMJ0UZmXoPpo2sQhmM+0obkifDr/Hcw876
jSpdsShdVH+liNcPgFAgknTRxgGE+qPwsCEqQj15jysl2Fhe7j2NuNXsl6LFedCM6CzPdHtUrBvF
cy65n8Cxtsk6jW6nH7WKTA6V9vkTZIQKiQ6+MJoxcB4shufMm/211WpnB6mOq1l5MDb0skSDjtxX
Wo3U85aLZq6oxSHhqIRl9dlL7GPdB/mzsNAHFftWGFbPwjQfNKTYl74uw0gGlzycEUZO/6ltZec5
MPVn2zZypFk5N9Se+wP+kv9iNEF5cpyBarLblt8Ubdcs5T+1gaCDqs6zUbTa7SuFogT70KUpH3xp
TpNKc1l+7035SuENiyxx2Fa7AvukYnmV9cv+qYrsZ9/AUFhaEmdtgoEzhRdp/QppSRlC+mWODF1G
yURShuVjrUWfOwWC302oVG+KeM+Z7B/tiLfESumpninxPm8m8m/59PPmV+T3G6VQvZgtMzIA5sxm
F0X9QAcJpqjBVX4H+W0kRB74Gsge0tcYsTTv/0a0/Eh4uYFH3Q8VsrmqL6DOTGfj9xFqsMFUrudB
i9y9ns4bUjLWcJtsNph/NHG9nYN+uP1EeegSquGk30b9CsnE+x8ojKqthMLlv6lSVNCu1XhTZmaJ
8DZLdvDA6YtNRc5fz2nsJz9pIwi86U7CmgcxCFubuHtsbW35bZOXGWDcy8S79QAYyF1JTC4py+m6
g52zu8eA3ONNkTvAfpmVh3HxqI2kQfgaAH4OdQW92rLeZ8vH2pssAHRKsKTJoFhIzqcr0mcY1nzg
57I5iMSskFg7Z/wZu9NcAT+TnLqpdTdsdQzF3CkzCVpKHPWXNn6SNFQ9ZtYtnI1p/QW+t4RlNMk8
V1IAKnTmSNN+NAvPuSsbtgR1c8YUNPsGfcYjVTaNSKw1/N9xCn8oPS88eUWUHczInh8rR+03Jr7Z
b80CoUKm2r7qavI3fCzzOiHKR0LMd/bS7DM/gKyPDdxRH9xP5kR1TzrkMvuY6eDD8+oW3vzs1ck6
DLyEg6aTIFkSVN7pdoLUBuT2Lcu9HRmRnQw2t0wI55mdAGe1xPEgiyNUIk252On8M3aHrId5/TMm
kF1y3sa+SLrwUKumBT6Ron/lWfGLXHwVTwMsZB9vLQXRrCY0n6XlzGny0g6kaMcB1c57zMjRj6n4
GqRURXdR3E5XuUBf/3nXQ7oPIushMkHuIJLBCB3S3N71gkUzg6aMTb2I7r6kEJAvj7LMeFynQ7rs
ZBc5szxPx0sMRahc1NAQUR+8TdaU32KzCo4iX9YUJeOyMFe3TgQyT4JJMtm73qq0g4fT1sEs2bRo
s1p/cvui/jRGaAGUaOqkHJc+YWWSUfdhSZPOCvH9p0lVttIpkwAgY9XbGJjvLdMRbTTO5APYvfx6
ZOb6b/oInt1eRijLD+W/51JUOZxgNIJXDmIBmypsa2ddkSI/O03QtRdDCdOzm2MoTTWVqFwkKJOM
ooR85/h5khxAkqjHdOj5B1bbNNrVUdZuI3NqH2eT2mNi+f8pM+vdMlWQpBZ2RUoZB9c2UFEiw2J2
n7o4ObpZCNCwJZ9hD+W6Wygf5uS8621evFcV9ECZlJsHm+ToZMDKagYtfYpHahFywb9VmQsVxU4i
0mdyqtxmKQo4LkmD34ZqY4laTq1d748IU/xc8C+BoraM9QMLkLSW4Z0HmPkTtms3wegxHX9r/eoT
OOikmz/YBrGr7/j6NEmvv8Jlnre2N8UPowESfFYKpNJMZXi2iqjDY7LOv2aafinUQPtbBaUAMdP6
rsIGW8E7BigXpeluruLi4vR9dw66wdjFHUDKsXZDnCP04Vtjlfh12fNnPWjfnd7t1kXN3ovcs/XJ
LOL4hJ850ntLUy5t8ux6iv4ijfv4ACvRT/oyPtLITkjvbHifGl3NHkBTb7Gl9h/NRVnPKgBMaGkY
bqQaJuJ5FfWboer9Rwn5KSCzBrMhahkaRh//0lstvVAneU0vT29mFI/tovmWkrbd1Qmg0AwRby+b
9R8azq8l2ewvBcAWAActgt8I4hxqp0d7MK8/J5lvPAVKlbzWgb8tlzBawfFZ8fthbdeR8e6Gtr8h
12exHMB1ptZUsVUBgvwOsaD6kmn1wJs2dw/D5JRfrPSjKAfnvVZy7cSXCRTnEq5wh1hlrds88rY0
n8FAv9tW+VGE8zt+HfNHYUNIcOrppfOBVUDL/lGhLP7hjU62UwJY1vjSNnhMGu1u7q+ZHtov8nal
2IvGilnrB2lmThCeZtirq8EIkS8vbOsT4/NhR027ekh09rCnBp+2TdI08UpPweDKP1ItYSsoAMH2
8icoSYiucDBRr5Y1qG/RfJUwVUwf/SEmwePZOSygw7Tz5gsn6qdKx79ghTBd/mSaOKw6HIMOKcwb
SDPIoJ+XMQsnAl/K2DoLujxSsHNQEAnZ3yHp/DHccxf+BLQH+lgeb4WZ2q75RICzQFEr+j7HCmSm
QCleSo9SXWZSxpIMc7BS/Dz4nip8e4tE1U+kMusXmRjo1BudPI+OTe3WLy9k9KlGLUUogDTGAXo+
KFupQpnV4K1a9lUH25qtZyvcWctmpzRLkml+/3DLxy3NwsTFQ06zs92Zm3KeJ1ifWXEFZVUgU8eF
w3Kyjgxk3O+xCoj0b72WU5D4WQbfO2SwzHWWXumQCwWGn+Puvfcnq9ipGD1JlKgYPly94xvkx8O8
CkxgVGJR3fjVcElKc23WGDYpmVnfAOnZjDcnYotUJxZ8uoNRza1X0OvSvPfK4P/DXOQ3wZfdq6gh
L/cuBbHmyokrXBxPBmDSOymvyrjOdZXj0I5/SauEtnkuzeY5zks2I2WeodY8u+O6GAP2pK6Kqkji
epd6toxrjv3pNu2UdG00mfNftosQX8aOEp9bUPlXRssfj2Ph1NB2ip4szRgnb4JkarK53WcWmEVp
YnrDp7ds3bOGvuwN8dToWbwGUDAddK1Gd7stv5R67jbreFGecLXyRYrKc0+2D6wOVMEllReQkNp5
A1td6eVrc4waSiki9elgnI3vR96uRetTYv4i8ikXd7mLbOxQG8d4njBlIHXjoadc2o+dn3kc2ABe
3uNVjxj6ToK+Oha7xNeS+W3Ui8cur3ykmGOMARaTg9LXLjpHgU8uTmSPNmSwFerj0wfSrxY+Xn70
IGwRWJ3ZHstYZSXf2TuDpGyq0/L9vFhOlR9wuI1WfySIJYcsMVxTPqhuxft7bvk+dmwtIIXkJDdg
u/vHIXR+Jrx9tuOPNf8bt++bwxbJ2tlx55ATCPydVZbTR12qn6ek7J7bWi2fm6F9k3BJQnsDF+IQ
dxNyeWprZJ8wYOmfvCLd2aIzHIdoVxeTYy+1VtY73or72o4w9Og4JSIS61jO8SNDIOhzXcTscXgf
R5k3HpU4M9DyptlmvApHGOYPGmUPlG3R88PvN3oo1WJdaiN0X7XMAlzuHOVa+tNnFzjP8R5CCDHA
XdPpN3xRh40Mk17pMIaZjbc2fDaB7IA0WQbLkAFVI/kxMhbkRkCmlAuHBmvV2akF3ZDmbVqztIul
57fgr19SHprz0esAqGGb6J5LW3HOc9o652e5vQel+W+xP4aYlq3zpUTd697h/nr0PfbH89ihj3it
tJeod/wVysLmT6njW8YpVc0MRQRvKzmlW+yWbpLxYWSYt65bUNg9Mod6/TZchJJvc+4Zq/vPIdU9
7RDwVldNP2rsYoZgD+HAfuEVCSunrLu/QKuRWWJfaSNBolaz+9b4aJe2RW48RI2WgZ1kX1hXZfAO
Neyg4B4C7K9MXzM93gjkac5S/8HkFbSSZj0Z3iHOyEVLE/vWZFv1HoeZBR+V99lEoie2L0kdOqeg
t+dtgFbaWS4ulvTnwMnwfVs6BjtARkSCt9vboBTbIAYwyRmn6oyYwc/pt26303b6WAQbFl8TStR/
D05O22H22EbzTo5J0tHpzUsD9/oioTAJTKC/9vo+qR3YAMmDZjN8joCiXGRVDGKSGKimZWvFjKlP
3dud1KukXaYFBTHdN68cXjaSIA7rbtpL/J4vlrGoT2ZrefQfz7+lnuuYHDjl+j2ZWY3TQ1XvQuje
JDgSSzvOivf3WFfT0y3WOEjphUqKOj4YBLlMuBSGabYslSVSCKlcLWtM1knmtdth0VG4BXm5Iamw
XPQMa1BS0Gdp3SbeBupteOg195u0gghQiJH1AQblpEcemtnjAxO41jaznSjcRr092tbGVFEk/iew
QMAEOSv4aVBr5KN+YQ0Ee5DrSnEoLO1vYM7TvtJLf1/z0n5DheQU4Mz1HX/Xah3q1XBVfTyNjKkf
115SRd+pix+g/+fvRVbE5Gy8J1vzQ/ZACEWZmuE9GUpEhWXwXiU09Ye28JJXiWCzewUgMD1KF2Dw
btUPmXqWTkvlVJ0l2NdLb2PZ9Q6jg3krvVpTFscKHcS19Fa8oC6aCWnl9mADY6+h9J3neRyV7Whn
zQWWC5Z4gflU9uV4RrQFfSNwtJfRTfsWo0jafcXj6qVwyXK4T5QE2Ip4S0rbVTnVWoVRGsgBk7sz
UPpZ1aT28WzurLccbfKVwoccIAvNuO8OeaCOLwr/MZ/5z2IHS7iO4unRGYsPkoXWW+I13qmLQaNJ
Zxhm6b6sWmsrzajDbjSI1OTohkjJJXHMcRF3wiQNy61gUlq0Qa7oaYNvAa8SLJQ+P5ze6rZbLDiq
7mxGzVfhvv/Ggl/o85wS1wAp6/M9/huZvsrCZDuDvF7834sHGZP1Vnk01PHcgwynehN108/b3k0m
KoFjewBGdpQWluV5cbyNYZd6vqWxjbkbd4EdNM8+ZqD7tuw5wIvt0L0NOsK4+p6xVpbKuZTP5ZIZ
aXwyonF/L6tLvEstf132Ae4uJBweWzDN5sDZax0FXXAKTLwOkk73n+Xi6r6xLZrS3ES/YmFKCr5v
avUgQ6SjrcJT3M9U6ZdhcVzYhy5r/4Nm1TboTPVFLkrAybpF+QUQhTtn60nx9yNlu6v0+pXlHR0t
6Vf3GW0KuAz9A7SMq0R7GSZIuEPRbeNAj89RrH2WPdmdcv0b21qCvJcuThY3hz/GWZ2FPdgQVSu1
8Ejf6O5YbWol1deilJws2AYAePR0uvNxA1oXQQA+2/TcR7yHvMc6wpd3nk0cdZemxKTXdcO/oQgi
EvArTuIO/k/s4SLPdBZbyhvqeEXJTOOcmpfXXGmweqrVliN4m7zYCbLLY9nN39Up3IhrLuaDnz0t
tx6HfjLWcnCTjaEOtGwTmz0qAYta473jGFKefZoq76IBOCFB5VkHsx3M6zy33mZy8/5zSsF5NaLb
9peGThrAXTRP0E/cU2VvvneKPq/YH42vShfVoCIhFpqx1RzbIcRrVmPbFaNcKOkAq+SviR7WLZWA
ngWS/8i2rUHwjFQIQJkPR90v1fzkqka3djW2Xh1azPnJ1GvW2oHCuDp+SCNkhboMDR5KVUYqB/VK
vQVkPjrnvOxbDhe5360xWgaQtATHCoblRr3f1piBnuUiQXgWB7+KcM5a4renye1t4u02ICGmR/OD
jdBkvfrtYVZWWOtuDOuNvmRhEXDr1wEr2VZSsRKTuyiLzYs+jmtMpjku3VK2dfqXHutoRVvdsHXG
Zvri4h4u5lisD8G6TN30CfRfcv6XEaOTBms9GdOnhXR59vXZXusVdu0jggtPdZ0qLGpGAHqKplzU
EY0hLTFe9Cg2byGJz72/0jWPfPOvOEn3cQVDojvIiKpIrnriWadsEaYfkwdLHZKbQL1E5OKm+EZV
So15MJ9Fb4OArLGndFOu5jwfPbwGx6+3Q0+MSDismJIdlsmdFECU4F/adj/529uGpOMIt0la//PE
cnBbWvAEL7PNbZXJPJSNx+5HqKbFuUfwYKWp7C+BGh356hon9ke1sZFzOu+0o7rENGUOtNU9K6Az
mDeXcbof9mcZssyQp0RGhguyzPj15Pux/59Puv0IQ4FFqvOjizI7yqqvg8xBaS9Mr8Zg1Vfki5rb
qg/H6aRWvfUW4q+yV/tO33t9Gr33TnLsJhd1KL16Nnxbv0ZJ9nFLTvaDfo2N+LdWzjo4UdU7GF7Q
w/Gt0CKPzbDZqtjBrWrdhh+QlEZ1mfLHG+5hdLBpjWa2lZWJ4VTK++LWxn6Kdver/4aJsCz953hB
TEB4Kp58/eoa5ox7gFzlfCzHZTPMvT1S3q8S6rp63lIeyfmTIL0aATpFswKOrvwi95g0BXIhMXwj
0MKymp+EXqu1jZXE5Be4z3WaDq01wWfMOFydMDEu90kaDTs5I4KM/5rNLgB4/mEvQek9Z1MKRvmG
zCh0jtk10APhI1SkPQ8QARdOH6Axbdb0K6ji52FpSWhSfgSur7xIg5c82KS5KG/0hzRMzE1YZ8le
WXRZaq2/uDM2lxq6mb8tEIgsWg/xNN7Wh/vCEXjoyNkDbzFZIO4dbfMSI6k6sO68FGZqP4+u+YRf
X/RBq8PmZSKV0nrRh11YLMB5414WJdz37Fjg5P5RKY12iVqdOtkyp49aaAxRoB6kl5I+KydP9svX
Wx3tZvbpNB9G4Cv7Lna1V8vov4ipHl+TrwNAkVds7uIDRmYzjhvdt3zZgWl+WqzGltO3bMg6qjCJ
o5kvgMCc124i0b/s2iwf1nYS4QG4zEGfzTgNztzcdm16FYZ7o/Xc266NzBryn6VeHnn9Bmz/OrhW
qP/yoQZh0A3sC8aAFGa7QAyyKE+u6He/9UsLX9Tkk56kaFMp+bI3qvaRWYTP0pmihrQqippt6jI2
IR2+HqqC/fTSNBxlWOzDYKLlxYRKN6gQeR3qbLdXwejgffXr5Qp5Td0pLtWk+1vUqML6EvG/DyLL
fLrHncKlxtpYDxKSt3TTG86GNb54COfqWxbnxh7cQfHANihJOPPitTHq5ruM8JcOHy/CbjNyUNyw
q3LWYZ9+8zkc7G8dMlAufcKxN4idd6RiUQ+9PUEmB2HxLXTShpRwBpw5yCD76+aUHyscwYGbucuh
zTfz5wGa5OX2mh7N9LkGucN2npK661GU9ir3jMp5AFq4roqH2y2AgXKrjGMIJyQo0Lnj0i3dv42Z
9GyTOxFrl9un59pV50d8Yry9l2XZoWjS+tVzpm/I3WV/hcb8UU+t/Qo0koK3BeP21wCRqanK8cNP
0/xl8LJkmzsm0NPlIneTsBoTLQofYBTGU9ZfIFcFuA/8oH5AJjofP7RcqbauD17U1Pj8FE6ZbBQt
1b95MAPKUot/TMjKrDqv1J5JDiRHu1CRYs+VkkyC8rfudf5T5AND9JzgLUDJ9FNfJ+nFaktkCmId
FWJOrYudUoNkJu+vwRpPFAKvEkN2CrOlXxenGy5RV9mne0iGtZ7SbLwCUW/pMJDpgUyxt82uWmM8
nPyVRt96nCZ+aNXyLRv9+JOiUaMIsNU4apQ/nnCdQDXMBWdd2f0DLlvlJxj3R295aeQYvBx1FAQ2
0iTtXqPs6OtnaVb9tzjup7ccjYMHn1s4aEyCZIDjCWY5exmFFNy7bfTaU5jYbCCc+d1fBO8VX+lQ
yuGOikN/u0P44X1QXWMncUvU8e9DPFyHypVSYL6dhUNy7iK8D4OsPFQiWI16m7WCIf6Pdk5aYRP1
QI+7wYTm33vaSjCdoRHOZ8ta0PALPPTeFACoDJbeKgsM9jnRZ+G3xxgjxGzXONJCKk+GqT/6Bbl3
6ZRL+N8R0jJRYztCpf05Ikzb7pCMMfCjYP7uJtVwdmyreVHC3ryqkbXv1LR9kRBQgHpXlXa7uceW
SWVnb/rmXV/sBnqz+0IKJ32C2G+/Zk2+6VCifMdzFwFRDHHWSmsa7ybMua0ejjAkQ83Zx8XY7Phm
FijJtOFOU9G7u1n4BdA18BpZoktmAgQyg9rlIncxPAM83IN9HePmNiJY+ob8z7wvJnaq0iyWV3KV
We1RmnYF3gEVt+l6G4y3d0g2/BXWQ/QydcpJ8/vgveYEcuH1Za08fz5oVf+XbyQKnh7YZHSTp26U
wvP3QnjslQhVLWlSF/wszXHWjNWsqzjBncsqfblvuOQOQXNcTwZr3skGzhSvwntPROqA2jjFnLQO
811X5Nq5yjbzHAzfbN8ft7xV2hMm4NaLl0Z/y2bNNJBAVqPAfS5TYFqYgcXbvGejXuM44pJ1UGP1
rbMy7ap0KEAK/sWmJL8f3Jy63YKSGcoEwblp8C/SZJLdl+4u8huoAsuJTAkV4xqjfiSt+yHNb40I
pxy2TLfYUliLtRHWCBVEHznlox1YrOUC7hiSjYl5w40cYHtKvtbtIDx21bcSvbh9iT3Sg6LW/owr
ELfkyzHnrvt02yWGgjUQMb0wcI0pqfsd0Bh4/9lceu5jFCfZ2lk3nLHMDHauE/TQ1ToMkbySTKfc
qqSwgGFz6Zeef4sNHRWH1Jxe/hhbylMk6GeXsqpdoPm1v8ZogrIIBs0k++LkYus4F8b6qVxS/a5V
4bjWO9Yl1pP8qcyHVZUP01VaqYSUQt/aVhlsJNZ605JF6lkKO1KwRRNU51EStfe2BJNg5t8kt7dB
UW2sebu0wOCZE2hQflYgC38+Q4JVsquyaXwsO0dZlUWT/VZB1TH5vlCSOcmxXM7hJNIGxNgdbyWL
PaafOV6Rl/viLeF7swu6fBOgVbW+d9zW+xDhpf+Cmz0zj7ZdpY5/AsqjX/hyubuBzm8oc8GfJ3XJ
B2KZCNbXzKmb9WG8TTlgO8XKGawJqb4k2v6+YZXNaY+D+qZOXXy+l/TF/eKgQaI4vX9WURzA8zjJ
rZNaxi9zmNQPGBJx1sUNhhPu+ORp7Q9tctzj3UemVfD9SB20dmUYGP3pKWlMB1uUnzPnwe6PJjAv
b68VbvIlsAsShnNUbJOAbYzjh+955mp7IAT2Htd3803x05MgFzM2YGtADxjx2DgxTyPGWiJIoibJ
EZf7eauEcbJ34749d8asrtvJGT/Cho0upLzhPCh6/4FZg6UUr3hy7Es9Gp6wbf8m1NpEIbOaD+CG
hY87e9rTUOTFy+LLxVKdzrwPEX19U7z2O4Jk7R7Vg3ov5gIX0+6Gr/YS1Kum3ueVPn39IsFsxHqn
8uHXaoPVPsCIVmDKgXVAGqlh8wvAJxzb+rPdqrsb6AEx+P2gRsatWeXF2enq+BP8m1sNIePUg+aW
eZKKQWxX/rNzvZcXxsbsT2wxYnDTrMJrmAf4uRZuvZXxjWGO159WVhEVIMwssJkm4XsvkMrd/Two
hVRpVkuKJ0TTVDBi9x+p85HbAC5SQTVT+ZCOBR/mL0AxCZHm1x6tINzcJwnETB7U46yw0QXomric
iapwaJI3PwiCFxggt7U7nKddDF7wUZbtujK6vRME3vq2pi+Lffy/jJCdQDUW6YVNw+UGN87rb27p
TU/dpKcvU5I9S9imgrRvManbDQWaFwt7fSMCHtMitA3VxeiwxuljQCUSmRdhE6XB60JiGYt37mrq
QxKMb8FC1nT9KNrmVaYfVaCbH13/MHdQPWsl7A4lWsQ7aRZWf6mSPHrVJ8zMvMyCxbzM7kADw4hR
62vHLupleWoZfsnrNkt+DLyid6VSl4c2cNhfwvbbi19j5/Qq4qbIU0nTHIvyWW/x6CkduNvAjF5c
TDyu4ubYWu15EDIJeqEGli54mNieOx6LmEOipbP0pvqUbquliT7HdNa7uF5Jr1ap8UvJ4Uw65VLH
yOpwcn+UFh8E8LQIZ+mzoV26Np3OqeMbV7cqSbmFFeyrIv5bQpY+k16zpcPKvuB+Gh4nfH3wd1Be
gyAqqs/wuKu1vy+7cvoK+LraD53Z7Y3E6L76+4BV9Cu1rGo/q8jdSZSEVtD/Z0bY2i4dr9kVbeQ8
w+ZFDNavg6c4LcqDFRXAClX+/B0KKheUndjCj0mwaxoVvuDS0dvNcJE7AAdwDqR9u63s+pQ6eny0
9SFAaX6ZfZ+DqoWRLQ4FQxg7z2pn/BBEjZP4+cp1A0TJ3Do/854NtoLBsdyd4Q7FN8DT2ja2jOLU
ACA99RY62+iGI+e7AMiRgF21UVV/H1t9hKiU+o+TOZpHH+uPfZP2xicZW3ZXv8ND0lct3AySzL1o
mY1FZzasse4YLxa6FRdjudgz2s67xvXbFdA+oDmtFTbX1MP9TQvZ3vRWP/ZoWEBMUz0865Q51S/s
2W0kFxSQAE5zZoOPUZd0GOXUnK3l4tfGKSI/uY98sl9r16/jc6HMmos7GbeWH7ZoYdZJfWh6FFrx
UT2To0bcRm4tL+1YvOa6PVIK/S17b2hOh8e4vrql8ZMlox9qJRl9uf3VffdIpCZP8kzaKZzFLJiR
IPPM8AAc4iMzrAojk/9eOOo240rak0fZNu2p2Fj970Mwd65vM6p2ytZuzN7yt2n3Z8HBynYZdYTO
SdFviwEEIwIHENyoMCQ1k+IoIJtOMsupl+UHGShBf4EP3yA6y2hVdfOjsWSqpVcuw9Dlhxr5mJV0
6KF1rAF6nyZV7a/DcnEDIyajXnrbFAGP671D7vywOCUNp1XpDEMFS8NlWKsq9tlS0GBYWhKX8dLs
NNaoOUCESprS4VYhX8sQml8N4u0Rjv8b/hIo7TV1+CgXiecW5OgS/yCwcv/sUNXiYCUlNsdLhwyW
OyMus6uVX3M828xbp8SdKT/A98ScMDUOf+Rx5QiRdupHSkXiIC253M8cXTB9YIPn7seSDMKr6UXZ
+pZJwR/22W2cZBPMVnRVkjK4JK5fbkmJzR98zU9u40c/tI4jE2DR4pUiKsaGcRNjCjDpz5036isZ
gggoWRht/iZPIxFbr9vZL/ZF4Ggb1JeUz9oc4zzedPGPKrTWUKOp0LTAqPC7Nb6ZGSD4yjaUT2hO
YDtQ1BMJEdU4KqPH0lga2WOqFvMCXzwGIfu9ONfcs1BC2kmggtHvzc6tgaEsZzUZDI3v9+Zca+Oq
Sq3+hDSWtg4seGLYxq2FrQLwkPON1YWvth9E+wAYzInXQ3TSA6qL05hRDuq6s2VjUGssF7lztT47
pzOH/DwZrlXX/4xLZ90Z6a5WqV1I894r8wMN3YCGWvTu3nt/yq8fWHPc7NiXf7JtLGYap+2O+FsE
X+oaFYtkeM9Yxs9+19hrCVu8K9hDePUDjGDrFbjJ3lokYLwRRxqA4KC6ltluGr0qrRq+NBVaF6aD
f6qzDLMKxBLcKXyUfIgkN+6Zkf9DTIbk+qwcndJG0ZhUyi1PMnTP4RxrVNKgkVgNH+hiPFHRYc9t
x+wZ2QOkuz+SyXrhrpO00x7u8TxFZG+pTsoOPrCUHcW76jQncVdt3KR2DkXoPvRJCsgcPiq8qHph
UOUImq6stBx3t5G6ZaNhNyKBgVrm9FTZ7TPJnPYs1C655HmebHW8ezd3zhc15OxiYtohk25Er4Kp
5jJVYvepGuYOmzjhHcD57Oc06b2PW35qq5aHEsmZs/DxSj9EmjZOygdp1r+aQjxKvORnrzR/6104
w+Kmc58rg9XMLh6EpXQfnGhlt53ViX/d4g3ssiVW+nDrLQbA1ua3RrjHtwljcDemREfigeN7Ymrn
+2VuQv33Jr8FCIFfY7KClBH273/N0qHOfbTJm8qBTqdSo3gO9dE/mTCYN+iATF/jYHhQO4Smm7iu
93JU/ePkKoffcAElSa9c7CZL/4ey81puXFnW9Kuc2NeDGHgzMWcuaEWKlO9Wd98g2qyG9x5PPx+S
WqJWnzM7Ym4QqKosSJRAoCrzN9u29VBdex/oZat8bUugTG5rA4kY0LYrexEdqBefNWzr/Bs2EY/S
kn4xXZPmNaI32sdpBPOwug5InDLr/k1vjY8fDNskpJowbA1T50A26EXQ6vYCY+d1xxejSVoScTTJ
2GI/61Qv0pID0oyURmaMsmVWW7ThebnGNUKugS7I2zUkYrnG9adcr3H9Kcs1IKc4t1Np/qXmWvDi
pe4nGxDEGVe48CWqINhP/VztZDACK3uLTQi+SMuo9CkgNQtqG0/S5bHLXc8pakj9ElGjfkfGDFiu
jFZh0TxUi+nh+3S4IfvGgh64sLTTautbefgbmQjqTliYf1ZjzaRI3ap3hTKVbLu8CZBROd/zZaQS
62XaazzPXz1ShkcTKZDqRxNAMkypdhvOq1uYpLdcf/pWGVTx5ynBZR3N03aOURObB6R66HcUn/60
KW9VZEG4pdEM0Aw/3wkmLI3hfRqahnOuYMzIg/2jLeOuPXhrwZaZefAUmk68CTBdsFZ+lY3HqQwe
Tb/gi9NHPY+40n/gM6ifBidlp1zbxjpt6uiH7Vk893v7VcFKdZ8OXXGTxVb4mZ3sWQJawP1rdsLY
j2G5g3FPcHBaGCou/6ZzF2JQhjiWs01dr/7sxvPrMLXOr86wD7FZNF8dpZs2/hKq2dl8O3X+h1DR
Cv1nKK/M6NiR+yi4KU9u0ZZb1S+1LwMkiERr41+uYwSwjrv8BfG5Ye/6c3SAZWQ+gtBBCWkJKRN3
lYbO+D2frZTlzxDesRAMyRV9acw8X1PHAaxn9cU3pQm9W8S6x6dMdctzWCn3Fm/+J+lSsGPYlI4d
7f6ekG+B4Kn3MgpyEWmZAvh50as5O7jRUlZUX40bGTYNO2f/8f0yVfG0EGQVNjUyGLRoqjTUqHeo
7Ec33axnoAq0+L6pe54JSdqrp7ZBQXvpw/yhNy/DqocPZOXl2Bg3kcKzkFs4NHpz3yMq+hYTZarK
aq/ilrpOlB+j9EhzKBjthAjTnVxVhS5MhulgTwmy5YPGvnzJLiWtWW6q3B62ir+gDnOV9aoLvNyv
gvzeLzEQjL2ifUDxKeTr4nU4PtGcYDM9IJKj71F1BXwtzfeBBK9rBS4NTp5L2NIfqBG6tBnMk9h1
ISSq3ECn3LGOcqVLXN+AbmxyF3B933nprppc/6ips3/sUIWCBb+00U0/D2ndsDp574uM6i1QoiXu
w3BF5VDZytD1UPiGaq29JsmXL1AKJydiZV8mjorztW65RzvQ++QUwiTzucn3POyxnieFQSKCF/16
0mMAuorhnOUs0mwfFab5+dqfmgO885AnxrnFpXiVpdm4t5PcmDfx0qlp02WKtD4MDIobrizPH/Yy
IlccOnZCdkEdm+RZjDDKOivGDv/3cDxfetLcGC5tIB65052RlRnPqUTLmBx6IIyMybxrrzt3JftF
b9u6KYKnikWRFav4p1apAoSBdkYBIwlROuSD/UCJYCkvbUXtn8t6tBd7GfVJRWHothid702I8Mea
jcYEbrRp9/GwkUyO5G/wC3X3Bq5MK0n6lOK7hiLI/dR27a2EtEvux+pad5/lofpBzlWussS2ZfoW
C4n9ls/incc2aXAAs5Oj/DK6NWh3VHIOceOrT9I1WDDOeOuYsAv5dQc0Up5MLKkSu/TvpStwAJS4
QFpX11mUYX825q+8nSng6Kn/WDfhF6+d1K8kN/yNNdiomE1d8SWLPxV9oH3tG41nagM5CdNJ7StJ
DsQW0+olH8v5pEVGu5bZvlFQJ4Erd5en3f3oosYwrC5oOXK13JiB4x7ZQisrbeG2QKN8a4rP4rUp
o9dgMWV0IjwQ03qGjFnOxj5LW5XSdAfiG+7Yd8VstrwJ/b+UeELOfM6/lEGAaMiQUn1LeuswopKy
LmaAEjN7lWM/WvU5SuAZB73lvNhp0awS3Yt/IRmwcszC/B3H2oMzKNXXXPO0dYXNFYQqR907Htr4
jtXAx3eC7sibTzkEqdn+eZaA1zv2daAc/n0cy6ViNyAzhVu3Vj+iggy778cooM7WT5dGWJbjmfW+
wYo/aCwD8SqUisF8HS9Fr8uxad1Th+XxBzyT9c5+0hL/VC4zrhvaCx5qGUh54+y81Fv+W34ZfoK3
uAv1wPqdhhiqUuH+bqFNvO6trnpqi8jeqaHV3EKWzU95pWQ7jdzW8+y71ko1yTAt0x2wz1sqTvlO
tSF9/MJV/cnGj6KYPetg5/4EoY9misDlKqUQcMfqrkZWe8EXv7tMy5k2dM9B6wC+X/rL1PR3mWe6
aycA5WEB5bssyq9NWe5Ls0rC6CyyA9fmh1GK0GdZ/ctoX6i/37iwjaNQ73Yyz9/mrukdnRQay42c
pkt7mEY0KOTUz2L3LSpAN+eYlGyWYmN+HDAjySFt0zdYoX8EtGHvimF4doZZu5WDOSYs8uVUNd23
zuuw9A2K8VUvWx0jj7+ntXYES98MMFusWZUc0QHBt9Sb29sxae37SkmhgI9W9jNy2CSolXnnOfoP
YLjavWsqSEC6kM5syIk2YFY6h4GtW5DY7q4eS/1e+uRgzcGda7Mnt6qS7009KvqdbT9KVPseihIx
xGFz/nadLYOt5VBerOynoqtJkP4N+0paPFTypD1d4GbSXCIybJ3bAvEbeFogQJeD7DYvG08/zSmk
9fFO+q4heUllbHVtIw0N3wsmz1YCK0SwKRFPHpJgPrhINy3Mo67CNHTzItsOiV8jK5/E26tbNdgR
776f52Ne5sotukIQcmIc+25MLTChWfL4/SvDwWkQDHfol2W1Ghb4thw+tD+cypBT6MVxXGSfRmA7
3jBsCtOPfyw+Er0CNMVywVNifVDBSk2aA4bI+X7UdO3F7PtfEuE4MIIQi/+Sg0jZ5mWhk/nMuztH
05S1prPUVywFYJqT5ms4buUJcnv9aieLwxMMLWPQjnHGX0Ka/zUqgkbwBanUt6hokZKVKOpy1akY
fbmWdPuDpR1xGwkR1OfS16iqe0ihsR2SaIifFABWWB1o4Q83B4BjU11njRrNRxRE2m2ftNb3+pMa
JNEPw0iQB9YN92jOmzpitw/9FlqcE3fw9RbmnRwipYWYnSre9tpHjg2G3hItfUj0gkuUwLhP/a1f
JM5+LPxP/09t87xXgXr78A+vuuZyhpBrcL4opEcVmjESEy+oom4I6lsD2XTEnVJjACZEfjrcOUt+
Gpg5+WlTstTSEUoaOyrBsWM06WwwoEXjXjLWyZK8vkxwdA1KbazrwKirXD8hIrhX+k690Wp9AlK7
pMsRiCJH3oE6QyupRqOxtuwb2GWsb8bpCy+i+DCjLrkNVAQKvSrBK6zN0zv0YMe7sfHIURj9PhyQ
vxfNEJEEufZdtUpay3+LkxAJvsZJnwRL38QmgezfQiq6xlyvf71WPGBjWGatTjER/SIhhgmHbE60
eNPmULSlKQMX8lilq+o5+nENNSs/W41WkO26ie0utK/YvnUx4lj5itVubSDCt9InZ3JQ8ctqdnJq
RBpfv2t4oOdFvZIhzQvTbpFU+4tlSrULl8q5HBKplMspInRMnxZNNxCfL7w0KjxfCfwQUzc+Mdfp
ciZT5Ox93mUKm4C3H+Nk489i5NXBLpD7V25lRLGc44I/kFtcui6jzgV1u9z4MCicYwbx6XLfX8b5
YjVk4fGrcYy2ue17EgAfT0fbeCwjL9/raAbdSowRZoV+klMttLNjMEYzi43JqT3+KmHWrOpeD09D
1KKu837msg5WoNId/uiPZcY17jo39rhvq2FJJb5f5RqnBOQckWP5h1hFPiMFsohXqGnTRbtYcbyd
3ihPxbugxQetC/SiCGcjOK57eUOGfCM2fzJ0Ogyibsl9X7g5QtBJBHjZafhlDAEEMel0saPYvqm3
Q10v140CzaAN+vxGCpWoFVr70MCbRJpDMaVnEpE/rDnrX4LSj1/YE8qQHJRKe/WG2TxLS64V+cqL
6mrGtutj5dWuijWS7vM3WNPxbpws/DvBY2JEoe8hm1qraNl0hvEMpjdmN8pDS72Tvn7ZkiogITY4
Ig/bSHaj87IbzdiNJgj24lK+bHbLTusAzxIt86b3S3u8wbEksA76qJn3cuAD2Kuy77lRlj5Hq8z7
uQ2se883t6ZXoUHwHpsis3HbmuPttUvOjJQUmNN3WD4vsUBkSoyzrH4DCw+IJIgvfY0O3LRBk2c8
y6GNA+uUl1rPjliPViIHT5W6vzEAJpMRQB2+z7RsE9vjdJBmbHqvY5cFD5ETN5+V4hgu7nS1m3Ug
75wq+ma7EbnGDG3mKaGY2xs9mHavY6Vmtg7vWw5THf8eotQ4Skv6y8lbJ7nLLm6ZhBqgc0fGYdtY
VoufmA57JdQKZM2W6TKBmvG4i3RkF2WG2/YULZPQYuuf9mF1qHP0wVb4PWOWvhwubQM+uaXAIAdS
macbGbmcJnNYsMKuzJ1Vhb8SjCXZpCx9EUE7s8x13lpoSwACWLKvovYa6Fa1aWLE0659V7cD0YeV
kGoJme2Me8wdn0KyZ8fYhYUqkt7gEj+BU0mfg2IOTxkmhkg5Ig/63p86yGz9N/2obIWnsE3uyjFA
Vc2BrNu5+lbEYK/asI1UVqVter6GmxrvPQUEfLC/Rspsn0X4BvKASy5IZS8tnEwP3KTers2c7w0z
wdiKRg9sAyoWqflD+kSnpxeRn9oH22tO+smuK30Tl5N5xEbgZxF45ffQKi8n8d8n70PLCV5g1Xfp
0a38m+V8K/3h3C4IxbSu24elJWjG/B+t97EMeuba5+90uAAVjHz8raCOjw/pouxVxKjRTrH5RbAM
kWvjsZnfiNpirCO5CLSmqxcGuZ8C1n8XV/y7W2IkWgJI90v0OAzkT//rBSSyGcEnOEX+u05mVq4m
FETXLNMbtS9x4dCm6VbOTCNg9BKDu0SqrKW7yRPzphgU6CqE60wmU5Litord3tsFP0yUoOvhenXp
g2CHGGn2ZfLb+hihBrqRYlob6YAMKyS0Ozwan3W1PEt/OGYKGKEk5Bah5mYazqnxEcJn99/f1fZI
HX/pT4K+3hhz1R4RSla+/JJOI+Q3psi9Rxk+hrjIwpa1NFYWFvuQBdTyWuifpDufoIQk0J8vn1d+
0csHk9PLn+X6QS5/Gg3hfhRw+EAS1KPMtNWqJl9lQzS0q3kw65MRN662M7zqkzLV6t4No+aUluxO
bJTzWefvUEGxnnFHtp5Vw3NWoGesAy7d5vNUQ1DPHbtcy2gbQXDoyi0Jfdur1whSIQB+mhAYP2mW
b659v7HWtaGiGvw+cG2meTA3K5xV5hsn0I4B3sX2usyn4PbfnbqI5oNmHuJiBc5/Ps7dVrrspV/O
5BJyVukIn6LRiTTQjCb3G/+liXYg6JSTVBqlAhkZvX1AS/ybaQ5ssWSgN1xkJ4PS2F46iyR+MMsW
Q1vQuNUGhd5VHm/yDJ+mGSkMcxUi3Hwfz+MPPnpwaMY0va+Wg8VX6V5Ta/QUrMVyfmk6rQVWu8DH
ZJsA5qNQ4VADnmIDV2DT//nHZMoKNpgc9B4TAPwrGZXLVKO3lt9AukjZHNCzUE+Gp4e3RmG/tE2p
PfRjofkr1zc3neKHd60003xO12VSpvsi89UHExHEBySkLLCM7Pz6ZZ5MTnPXv0NO561L5pZl+z11
hvIoYXJwyX9s4ZFom2sf9dTLbwFKZuFMeZ/Hpkar1zPyfbxUbWp0E9Lym/RiuPLea9h68S1R0fWV
3q6MlthZ75VHrMzrVVMg8NKMg/6t7Otz6wRgGQqE+3GTzf7qI1AIoFD9z3mnl5s4dpX7yO49vO66
+hjWqnNy9BrcBc4Dz3Ils2FFmfZp1UQgZkFSh0vJJMGmZmcqbvrC9iZdrGGsX20xr/Nutr4PCisF
L4vH+2YR3Y3i/kc7slGsbR1FVNMGxWdE5WNadIgfRShcLQVBXFeQdlsipPkeIS2ZNCSGumny6KHB
FOXyaCgV/7PZztkjX7/hMUrCy6NBb/FGqCPV2slGeSztz2ZW5Y8R8NA/olCusnA/wn0hi1NWY8uz
PMyCJy3JG7RaaEmXsTzWKZ48db1ff+jPehSwmgGzgWExFZymwB42g92NZ/SFx7OXoeGaRzYJTxQn
t7gMjSEGe85jFxjFZX9y3YB82JDEmYVrkmxGLqdZspi1UNZeeTjHrya47w+1S95OhUC3FRlRM+nh
avOuXXRGzbpLEEkI5z2uquM2NzTrZli0uuPxuzaOxmvkzsbR7rUCABR+cqHNO8RN2pICouY8RiYA
n8VPrk0sUAKD8mLY4CsM8kSPib4o+bikALUs8B9VPvJF9zRFociffyG68BYZe+lbJMpCwFdNso6C
OcGhwm3VX8280Uk3nC+8hwvFQfs82E1+xksNZoQwIS78B+1z6Ec5Lig45CG6dxZMgWp+iwununfZ
S/ir0q14T7De2l8gCkoXWOCtlrzdRas2jpU9cp+gMDw7PQl7CTw+7lQkL54iM9UOmT3MOxhl2SvJ
mpNdWuw5xakLVQPygkXxmkEoPkHoUJ+4EYpTXzivgRDiMWOx1sgjNHsZtS11fvolp3IgYVuBoEqc
dd8klC4StXolTQMTslZOsQngYpUMc77GtWfeekoC28PrnPWg9ouwBrXenETOA2zH8E4zzGgta7+k
nd8GdKoddwNr57VZmxGmsIuebFGhvp/72jOVmnKFDLXzqx1I+hdp+0OBQbfuo4wKZBCah0Kbi33E
Wm8DK3PeaPkw3JrqWG7k8WIm1aMeGM6z9Lfsb0j6UHB+7wdjeUZZrP7pmmn+Wha9kh9ahyKVo7b5
GbA0wmmLoTOZuPw81uDApGzQTysL4Zg7gCL+rcLyVnBcf8K9lsHAhXW+cGCuSK9o8MojihIZClfb
YeFWqQ0lWSP3SoxQ8/hmLFP7pjEaeMFIz6EhQ63nufZL5L2GUbtzXNs+lwalUaVF8gMjxr3VFd0r
dhb9vkYDabl3ms+OAaS1mPMHcAfDqp/SYgO33QSqbmuvWvWzmVW06rzGusmCcaKKR9NAU4mEsftY
LCJStd9XK22MAIMvs5sIYSILKswbaTeChAJFpbu5ZFlVK39rX0i/PL7f2h/idUPtbvRsMNZjW04I
QsZgMYCkb3od7TmnK4Jd4tT2bsJw87MRa5QheBMfZJQcQ4Jye26dZdSJzRujT8qnbHBshLZvJAjS
lfOgVdW9tAw7msBUh1T9luvjjUGONUV7N4cX0VlOh22Dlz2rPwGo9s/9cjBz5C11dKr20uxrdwaZ
XXyTlkxxm+jVMdUAFzXigTD1+xiZxU1UeMYN7l9UQZc6XGUU0CeSsFpLvU76pA43eDaQBTTir/2K
Emq7JQV6sWWUWBnNE4C3S6x05akP5raa2PzzN1+DnP9U5eN0eynkAGK8NO0ITygqByOI/Ny/s8rm
s5QgqFD6d65SfpZyhRt6noxJtcJaIh0iBX3038xbriKRfgFx1aI+tovUbC/LR1k0+gqK9Y4dxidZ
ZoZ+GOy9fBw3MsqqNH2YoS7pWAovmstyKJG1PvvasL8m/Gz0+KTrku/DC8LDyrzf+7WHgk1SpDep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GG2zRFOh8yKU40zsBoyCdaM2hbd2i3Os/Pelr6/jeGXYwOSlaajOW4g05SBX2QMlHm60WU3UfR3a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F74tJp7xdk1JWGTHWqVLDoo+3ogemXTJIVvcg+TsOiACZtIcTCM79Glyc+2qlOlzOLg91Jmuf56g
ynYJttPeYu0I4SnZ+qEPSmBpwiiP79OwP/qUERDeAjVNKVkhd5rZ/TN6fvXB15ai8nKlkiwI+0Rj
cfkA8qq9A12vkNegcvRqFYPB25lu/vUKe5WzD3EJ91WL+Mb8mYyJsezwPFQq61wJH2VLl/TI5cFX
43ZYdoTSpyNcqbtz+Chd3KhIDGa8+mRwQlD9BMH2M5Kq+Uvk5DNpJ3jzfcT7ytVxs51YswgfKseZ
ZQ1GojoYnpq9ROBf9+NsZBtFHZSdXtnFulACr4D3FWknJHZ3mF8Fx0ufn9bPeT8Y986qNMwC4Z/M
wkLDphy4rOFsQ/udV8UAutGYHwbL+ku6qZZ5PKUd/WDkRfjSV9X+DxtiK9Jg2gQzHN6lbi0H5HD6
uzFMsMW13rqkPysDfdfVRrrmn98DUVssahxyRieRAbu4a7lqjcMMaba1qIQFVsRT3M7zVYe4A/Vz
mPVlUZ+72QkeeAqGD/VyMIvIW5sW4AIZkD4ZjcDWqwu6Y4mXS9iBygPCAMf/xzWSQv0xFp52kIky
aOjDJyT5jButh4lTuDj4SV3mcsgsZDEWCQ05JHbjACxxDtcuObvWfqQ5WPrv2n+CMpzfXHZ4WpjM
+zwY3dUFYa6NU/SQmxsbo7Fmi0YMApBLdO80+zfLToMNDLjr3HoemsB+jsIvbeMPT9KT5sMIuqIZ
bmQsKKf8qJQuifAAhOVlDwX2ed5dIR95NHH7X9sC9fgADmmb/DNFp2B/DdFH7JaxvkkPYoiHDqQF
FP0ZMVv0aoIiwJIvVE8ylvvOuJnKudnLaOSiWh+FE3K7AMdfFEut7qZIu0ytJ61eZc2ChR4Dc42O
RE7xZvFksclpHDI3+StEF6PZksoBkB8r58vfEOPMbTqjbVoXmk39GaBOCubxoQzK+i6GtS5d136V
TwIHjVgPVZAPsWRCPsT6iznuNXYqx99AvIEfIzFlFHdwsce9MikFy0NSupqf/WyCsXqozbh7Akd5
L91RHb9FCe5Bn8uPUYZ+L90hVQof0btNWDUGsj6jd9R9PEhZ3hrgJ8pmTca7/BY05ilLMO5r+2Fj
6Er8MyzcmS9HFL5kSedu8SIs1vWEuiRqtu2TjWrjIey8ZrGaaJ7kMPJyZdXRq3s4I3itxi7ESJSv
H+IFzd7Ztnmpt9kxG/HYnOcbKbpJ/UxqcB3A1RH9rmv3bPoB/sj9qwRd+4vISbca5lWb60CPBfff
Rc2q8SHElYW78UFVrFFAwgBxwGPhcqZF0x0OsU+phVzutV8GdfYhtz63eWguDgzSJ4fYhTPaOfpv
9rbdfe6AVCxtWF3kmV5HtZ9vSc8kazw4ytdqRBfUViLMNuymeIUh566c1MxOMhrM5s7TpvixS9Hk
tDZp4SdbSdHMQ/jLCiv/IPwP4ZTMsC93luNZ68sd6QaKfYa3cZkgIemI87KCbDFmx5hJ5bbvnOUs
Ugr3PAQa+k3x7J6n5YzEg/txNDY/k28K1pjUm19QItmI343PWnUT1KN7GrVKv3d9MvdCNx+V+rGs
teTT4OKG4TettQuAaK/tvnUO4OjMdaA0/t4PeEHyWmhPA1bK8m6Vd2YUzZ9QosvP0jIW/2VthFco
71djcWfmN5AxObgYXgHPykO+GUNC+r22wn2fd8Zjuxxs18sxyFbtQzDzBl03mXlqgPueL01POVAG
9B8k1ip4efjWsJPpBdDOx7kMg1tLG3+8hUeLnzVpy7XWtWwPyElNW61GNtqflquniq+u5TeQ2XbV
v06GjgHFUqLMSJCtnbYMttfqpNQkr81riOskJD5lBKgNlQCpd7pao22mudKXJFtvVK9hOjyyRiAj
XU9HTLTL37PWfm/LEQ2kyvSR5U9MRMDKBauAH2dkVxnlVwgleW6UT1B8q3XZOaCkvOKkzUON0yBp
XptFlbWfJ+fPivY0FNEmCXgIynfqeoC78sI2sTpKl3xTnYC/puH/kh4KPIgYBjWmfvrsFSvprB1l
M3g+YljGCOsqn33vpk/rs7HoICLnWvWry+ll2MCUsud+QBVkCYdBTpUuRjE7KJ3w3pjDeqUopb43
EHC8H9DpM1fzhKJVbCi4xy2dl8DlzKD6e1T0/PFDsJw2FkKPc9Ker7GOq1g3jet8EkiTQJjiLHDX
AzXndS6QJwS+4lsZlsMF1iQIp+ucD7Coa/ilU64p4VmDfDcf7DsOwr9s2cdHZH1R8B1/qcsuP0bj
EpEmcg13I/YhMnCJS/6Oc6s5ujHU8dfwLg/ccrOcNQrnZyUyfplAGvcyGIu2sJxOkZ6e2lZdXWP/
mO+EWF5ZZY5b2PuFpzg8aOjsnRqnV+5xMJFn1JWf1oXVuCotv7y5DjSsLvYluIWV9HWON99XyVnu
9QI2CXZe05NPhdY6GrVCU+ueatybi70d5trpX//xP//P//45/q/gr+KhSHnh5/+Rd9lDgXh985//
sq1//Ud56T78+s9/Wbrnsp1xLF1HTcs1TV1l/Of3JxRyiNb+B6DosYiCPD2C7c62VpRAoXP5ki+5
UcmgS+bcgKFLulp/HnF6afR0fNF5ex9wDXO32KzP3+VAudLdkqLQDnFeTy+eVSOvs1BaNS1F4b+c
7jQffHg9jEjjmrH6HfXTp3Hs9Bs9mW34bAO0hiP6eeYRQbvb0iGvh3354iqAT/gKa3p/Z+eqomP1
lwcn1CF3lLQpI+GOe8nQBaOPXUAFA1zLox6sxNKMUuSWVJwinMKK16QiYhwrOCQT+ujAytI9cIfk
0hdN0dlWuP8loqhm+27E+fg6CQRpdiMXSlOc5//9f8PV//nfMFTVQ5qdbI3lWobG/+Of/400MUi7
gLs4pgk4n8kK6ofUrWsKhlqzwW233EqfHPCP0M5lE1+60JGDtdUBv9bNJt5QcUXfJa2Ge/g0/eWA
IUcOVrTgvQuwGnGXNBxAKXfafoqGJtq2TfUL3d7Nm8xH6TbundKOwTpUyS4jigW98dqm0EAFaw6a
+3o5kwG9Ij8gfW7uAEToWrz1pPMyu7RaHcWAfWoZPlRkNoyXLWaOYsZcvG04lZZ3faoZbxtO5AJj
UEf1UUJl0mQ2bDrDzjjKKxBORXO4XvLSxyXT2rMfpCWX7Iox3kkTPb/4HsWiy55VriuXBCttXH6M
XNLTFR+NNza9Ol+gm3//rzZU44//teY5Dl850sSGBXJc/eObpyiugdlYHt5Epaodx9Qlb9/gDqGn
aADjYOBu2nACz+MXpOukPXWpDTfmWZ9i664zSwzzGvxz10ha1dtL24uU5uQh7OZE3d8xdcN/YYzR
yzXy0rkLQX/f1Fo2kElPvJfJS75hkzf/NObsBRMl79OESNnOULr+MFeB/ciznmeY26k/g7aFGxA2
X/2QSuFMRvIWKx0f4YcG4855mH8iN9cOU/TT9m1vndVdfqf7I07j3O9QbKwaSiEkP5OflgSNvfKs
QXmYkzxFlB5pD9NLn5FGDY4GZLh7Oag16YYwTxrESWcXDi30LemT0VGPul3XGcG67vt2sT1kXliQ
jcDX7nzpy8eFednr+iEYxn6TDEnE2z9F49rXW/JQ3Prw01HDkYNOTqGx2dZKa3aG8Wxb4+1V8NpC
Og9/ZZ7el4uMLmXmhkXE9noRq0ADAwhCfLlwWlXVgRxYhptgrJEcxOmAx7tGGSnWyrssxZdoSPQS
25OqvCuXvhY2Oq851/4rbKP45hItI2Ybv/pOByxE5i4zZJo0YeTeKwNAPum6XEROtcI5aH1rQFQx
uLD0yVU83fhc2NHe6uP4tp8BLIzvB90ukDRAUR4sMWX0PwakGQYtLJoKWLE0ZcY1zrQV45ChW/tH
/7XZoXTmeLiZ/XfTB3uCNZYBgJQJTqfPmzBEsvZK81JrZ+MqYXYbIEdLoVwIYgttbBnwl4Fr14VU
Zp0zly2k+k0psvF7F1XWqmnK8V4zU/NcV26/loE5m+8Qp88/OdZcHeI2TdCTK7PvCGfKOAbx3Uor
jRsV0ZE7kpDtnTM6HAC/b01Q+WtraboAIkxE6ClpqwAndlYAsnwjc9Qqvzfwyj6YrqtrKwm3Inbk
oJyWy0nHZcyvavtg2u3DJUiugRdBvoPN6a4kuoe/fcPGmOw/Gd34uexvHB3jvbLTTw05ZpT8XfMx
MRAQ0qJLIyZrfza69CBD3RJk93z5KPRluJ/RlD6T/RelRdjI0pQBc1F0xksjJbVNnPTpZD9wsR/y
y/XkoqUWsExbIDvLT5fYIQapFrSPtTH/X8LOa0tOWFvXT8QY5HBL5djV0d2+YTiCyDk9/flQea/2
8kk3GAlRoU1JmnP+wQKJbMyXMkR4ygYCMpG1jBQdNYcOqh1+szMWtnFlPPSBajzIsyozZ9/W3Wkn
kKWzgYJw2VOLbTM55vne5yhxe07ZwMuL976hoUAB6RbYkHwDeamxRh0SMe4PsvnXu6QkR8akPo7L
G8v+bB7gjfaLL5sHYGfpL4uJfGAf/bz3Ae+8/L+XCN31/lkidNV1PfzaHMvj1LSW7cJfmzPme90h
iWXsMP5YEF+praXbsTG78j04xGM1HJHhCm6mghhpO1TZD1NVdxXWRu+1yVJSFfPfI0j1jO9lholZ
Xmse8wEF9Kof0WB3G7jACytvjtpuJa9K0Wl5de5gClu5avw12HNQ9OWndXNnpd02YhCsRC4U8GQq
lznWRT+mGvXHeDmMBoCoGK/uveyLRP0mhlo/ja79PYHOeUTSWH+8H1RlhwN7fJUtOVyeydfRkpYL
jEBwx76xyy1P2qL1bnhRV/tzjFZ0pWjLmoi6ezOpdN5Pl3aYwqD5P15BpdGb9b8HLOPlK8/Ly8ub
ZFOeyT7Z7Nh7boIgxLLmP++AUgbr7F9v9n97LUsfHikhqLvP17t/uuWGvz/85/coorzZt4Z2+vxY
91s+h8jPlWbxQc+A+MWeHVwIkwx/1Jzsw8WLbgXbZjiBSHTeJg8kORt71GWmcast1BSpsvSX9tJd
dYkZDoXgJcT7PCDrZ6wmy62I+SGyyAufLzF6qFNs/7li9Q3+m13orDr4/Te7N36gahEcJr3E9Q0S
TI1Rlq6uHGVxgZvNlHxU1vrI/vVF676TEyn3U6yOWxSrEO7qfyWd4ty73SHJ13ZlB7tMG4zen7ME
J99oVLyzGKpi2y/kD9mMlz55dh9pl2VwbjXqhZ1dmye5sjROhbh8pO3u64zkG1udDoxc6PqvYFLH
P1eWhUaOEZbRrOrOQrKPfdfOaB38Vo04/WK7zq6bCvOb7TnuCtvD8IKVbnirYrLCJS6k3wJYpgPq
N8+tNWKJgFXeRvbzKw27of5mYYK1iarcOqSGmbwkSoZf4hxu5pryEGHwQkxPsMpTw64Bo4FU2r3T
5Zd16tG8kX04q5vX1ggInSahej5TYQM7k055uYo9MCYesHzfvP8zii7ZlbUSnFyjiY9JVZCb6NWa
Sl9eb4GYJo9M+OUa3EfzWnSZgT2Enny1s+oNzBJmH2O6xuZvPI0R/qidomhXO9epl48FWzlP1a/3
voyQ1BdDf4iZ/U9tV/25UC9nZo6JPORGnj45TnbK+6gk/QgFriNVF4XXOD5Lh9oQJXE1sKKrHsN1
AzOrbGUTGCMUpboQu5n5+iqdayNW6kMQh73yfE/Ma57ZAulpbhIsOSZKvU7ivDkZ3PKy9EvkkuyP
m+L2/5nqVc/9JxI3Hc/THAJwwyIGVFnE/nuy578lt22ttA6zimJuBPd6XnlalmMWqSnT/TQtCBN8
Z+kF+tcfSoJmTe/CrQl3e6ONlffSREHqg0rzViSyzJXsizBhPTdjmftqangvGeJntyGxjkiXqvDu
KeAl7oscKWZxcjR0C/VlYIP7DIV0srLyIthZaxUR0+xlE6q0svEaTdnIwWJEucEN3Q8Hys6KqMV+
sexpPoct5V7ZxPQ1eySlsa165OFlFwLyfltEKSq3jEfO/Q0JmOIqW6gfRyuhm/Gx6yZSjk7gHM3Q
wzgQ9Pk6gi2z74bOfvXiolrzJ6JU3gI5yuoMMd059u5X9dCzSep15UEOnktjpbloKhXAEQ9dO7ev
PZxKSj5ltpdNT0X5ls+VkqPP2tdCaFhODx28s2WwnnbBtsiGxTqbpmIsvjVhMq5jTRUk3IDEe3UT
X5zlAJUqvsy2ig6D161lCxTkn3457LOvLjJ+xUmP0KxT/OoKFRX15WCLoryfffZpmn4bhePsP7vG
NECiaDnIPpDghOylKP1/LsiryhQICteiPhZtah3ufQHcAi9k9Zqt5Jnyen7J0zBgT0ehYGvE7Hxl
519XPtsDdTDPsUOSVdz3ebi/gpEt3C6zu2mj/ufqXLiglRDy3+pzpj5N0SqvzOJJNhLV1XdTZE4r
2VSXAald/dDg9p9kVyBgWxVW8mgtwgeyK6cQvSYHOm1lX9tG0a3oy3XJA1Y64YNNNHQOo2F4GoTK
njcjXJRNeUhM3fLL2hEHyAHDk20n4jHLFuF4bpAHUHOgqqoAI5ulj9h+eBKi/GWNMwLBS5eO6uu1
QhRNtuTrjNR1N44TFxvZB3YkWlul5W2zYr444JcumSi7p6i26jO14VfZKl21ewL3aZL+Bncn++QB
LNihp8p3la2W3PsJs+/vcrzsQq2AbXntvBnJ0K4d1W2+9uZPZeiM91EJZyS9WE8ziic87TpljMpV
X1NnNNZwjaN152ZfrbpQjkhF5junSMYVTp8l+NIIq+NZu4nBRkHGmHNAMLX60WviormZ9yyQtEG8
Y/7GFq/Z1SS4eJNh3gBU6PcjIubUZXPU3cb2OGYqwhZjvFfz0L6EVhDjq4Cfb+z2zrX2jNeiptTq
tlV08vgQntakhwZpmo03kBAc6mxX2WZzVvILogRZj4mB18Np1vhEg73X0nibGCWG1pUVs0tMKbaH
k19OM1FmHtmPaoCoraEq4zGPhPoMLeOtcsb2Gwws5pfSVK9oYltXuwwjSnNluDOdWtu0Y2o+sOiu
ykkPn+SBGqh6mDvR8uL/0xfh3rKpgfhuPvsGD+Fo7O2CA0LN0f3esFk8VNP0JoepVOHPeEE+fN6k
VsrA3IMpyOdNCbnVlaY58U72TYAKzwHiP71ZFKlvNFN1VOIIbQvZLszyT1t22nDDt+GEqC6A0dS/
H3W0oMBC9eUxUXrsn2Vb783yKM+oKDF0Xq438i7Z++dWtRz9IBvytVyJ5CKFpynU0eUg+z6bn33/
jIvlWiYv308/r3++BD9W58+Cdz/Nsh7cKfEy4ojHsWn/HEQIwz5ZDrFjRakv2/Ky7JRnn32fFxKB
T5v/efnfl/i8+89I6Iy7isQdbqkClSDLfVRgBzyLtMczvvuZtv38oPbIP5h9qK8b0w3YfWbB85xm
mBxouvhlmb/KcMx/EFFmK2Zx8CuYnO1LrylJ9ETmYz9kiN2JNvmJoWNsaPEv9ss9ULYge1bastkV
WmoeDBzKyL8CxXVNp/kWT856VlFHsjx2oCH1yrUF9PuEYnb6injIwYI8/hGlvdi6YT2v+DEPyNd5
Cl8iDl+1jl9m18TfW60PX3U8fB0Ti1VcqdqPZE42Y2cqr0MzV3uBNW07OsPJRmbhBMcWPw9zgwHj
dPDSPON7K8mjgT3Z2rBrb2/p+UHMsXHoQuq40Fcr7E2Nd1fRP+TEHqu62LiNVayDV1bPaZfZLcBI
RRMfca081vxBn2JR7iOAhVcVGQgfXxIEV+Zpl5doy7vZvJ6UttlUGdZL0EPALuWpujNC3G7Ykxpr
nhs8BhXwNg5Zb2qWborUMRIFeC/vTczP/CCmSmBrjv0dLu0e3x1kqcZoOHdJ5TywrqwyBcUflEp+
zWH8aHqK+TGmMU55yWtKPfpboyACFbqN73V1ei2w1b0ifE0pcREJL1zlFIgufwPHWOxzYLq72bHM
Z6zed14tdrkruh/ljC7Q6Nb9I5lY95BO8biNA6wYGqW4sr2vsPwe83UW5OYKQYL6xP42fVenDbOg
tpozHhhgod7aisjfVzru7dWYn1IXczmnKh6wFEFptQ3TVaMbJoabRvHQa6a3HqEYeHa5Hhrb2HXC
9K62rr57Okpv7ASopKBFcIgDFVBiqP90kE8/gh8kw2Q+u0xjTlLkxz6u8OUrVXJcWYgdt2G4QP2x
0wu6Ut3bSnY0B4xAG7v0PZG2WOzm1bqAEXV1bJEebTZ0RHW+0la+p2L+i8d78KWrwPS3mec8xwfB
vhIUoH6aa4/NiZUdu0bkxwpHkd0UT69GV+XP+cEaxGPf2ujnglqBOtzNT1FfDFs7qRXfmBV3U2fs
wib9Af1R5RgYjeuP2RjikUVeLwMbFXuxe4zV+tzF4yP2WRRKHhVEb/wpmwTTfdKdiU/DID4Ev7oY
Ff4GscCjPFRena4n1LGmwo19sC/tsSqhcFaZBzovT/aWYm7xlNftjZ1UHZ6L9ofKAEdH6WOIntkJ
tdhzjMVRHnRPlPcz2VRKuzh6y0E2sYGImcb/M/qfy6mAp+GUA/SawT3WiwwYwPopv7ebvPgeWd+d
yuI5iJwV8lP6schS/YjniJX5BfvblCwibjZ+1JZfEYtByZlZBCdIFELJFXjzSp7qif5q61G5jUos
1gbyL0dnIgtLTDj6eXUIEuH5RdTruFGi7xNnyk5YsYK7i8srFHW5iuOOVb9+0M3KhWe2+Pg5oGI8
WF8r5vg5KZnejTjZwAB9tAeV51v1VX1KDnVt59pqTLM3J3NQLFo+AUkn21PLw9S+VmU+Hj0S/kdl
OWA3klYRsOqiz4/BcpBrjTwD5BIRo5dkUm1EitfDALhRRb/wGNkmGk/LWW/1P8q6eIFgj++dmvAX
qJYl1kgHazexIqALVfOYD8F2FskVZqJyrBdtN3kIBKgBJTWLlZoA3m2mgyX4YvL/TzOrNwsBzw3C
ZPlxmOb8yAYI+/T+2Oi5eTCt3M9tLSNGcxpUQowu35hqB9gB1sCx8LKvRtFYm1yNp3qfI1e+jav8
LdS8+sivlDQaf1hzVE52jE4ffr6J4zk7+cUigIervMRKXUNs/Siqdj5aLYCwlADNsdzyKJb/b/by
7s6JBRuSXD0mi0xUVpfd/c/054X4M8mzNK/6+1kCnevQGsR9AVV63KJ03IULLOPRpZ+3jW09GkUG
JDb04MgqUXOUB1etmmOXkHmBkY+0jjWxdy8Kn7pTc8xE8BUxl8e60lR+YFW7Auy/VqLq5NadrwZo
bOKzFIrsKa5SSkEd+84+hNyVkxDSHOujtpXgEo/9vGrj/LGIsxHRAu07pFC4jM1wykZzguwZgnq3
c9fPHLgjdncOE7V9qpImXNs2OyJ8M5qtgDW2Ig2PXHxlgpUTWxPE4NukB9kWBEe8pvZXb9Aa09c4
BYVEfhQBlJIfnJlu88D9liiuu7bs9nkqynE9lqHLLV6wqnU98vGDSLcRkT35meE5cuAajFP/wfY/
ZJ31Kj+xbPSQHbBj3qQic+gsZbnY8ael/Nta+kaDGb0FDZOgJlKZa35UpPrc2to7PVrcjdeyObCw
doi8iEUie8woAa0NdaD4EY7W3raouIZrfAJCP9D5TWhBPu6AExm89agDCuX7xNGs+fWIsxAzPrqg
Ot+yYy9Td/ssuKVJCPsi9ZRdKDAyiq1279rt2Q4QCk+i8hCzZmGKJXZdFrf8KXuHKiYKiSlKQT5q
O9mmnguMOXQFKSMlvCYiwxKmrtUNc6u9QXV2XIdO+obsm7qx4zJCHKRCtGSkYCnwVxg8HT1qENWb
xA3fMpPk2IDgS+i045XF7oHfUH3KI5Rlnf68LKs+NbUPFaDrWrQVNF8XHfSaXffaVZ1iZWva196l
Eta2dXR0g35l1faE6mkDBKUXycbp2m7thdW1jsQhjwyXWdB8QP8xZmH2zL0e4SfrNs2H16XNjt8n
9KOmeNSL8kXX62bDf9a8t93M2qV2v4Fs2+ya0ax9KMc81Bnq6pHg/1WJcVQxeOR04zDXo9gSTFyX
3f+5EQDA0mksDprRExr0qp+57MaTeULsu2Ohn0rcHUqQyxZguFOqit/x1GXrsF+AUT0ENBB1aIZh
0xmooIPcYpE0TFj8vOEhTCbHt5SZQjBSque0uzWYNq7Vku/fTslPq6zyjeYqxkWxEPUkA/PbM2Og
cWn9SjB1mhsdap5FTWJw1Yc4phZaevNOV7yLmUbFCt1T72hpybAuNWAiSexuE0iL19a7jKEWQhOL
xLOTjwHhT2rtXaV31uSQLCTT21tsUmNDnXWl22jZawIyY0T6L/aC4ELFBJ49KbJrBTHyYbaQw4k9
jACq6aik3byjdvK1KPAGwF6hvg3Da5GmULUHxGTZ8Gkb9lHDqq6ts51G1h6+KiQOrf4xTmxXqLUH
J1aja5xa1R4vIFCxlm9RidnVlhOf7FS1Nl10cby+Weew9Ou+dB+iEVK5UbdYOA966xuhyTMSJM6l
mlVm/RknMFCmGio+7KiGPnPXoZfpq7YzSl8zrGw7lp4PBNJ5EqjKrLQMW0Avc5aFG/ucBMeLqkde
JazQqSO1BYNlsVBM0RvQO2v5UPE16vMb3g7AiMOgAXEAoSPxeE4y21ZJJ4sQeyvHBtB9BArJ16du
MFdutFJmym/gwHEPdEnLaWa/xpDnbUp0lmjwnTt8lLao333FQNdYBxg3sH7oxaEoRfpQjHW8mg17
ha13y/vl3crIrRJrjQgCI5vp1UDqZjUNzngcMu2mh129zVieHzIP95vcEp3PIhDdwrB4RbPuDJr1
2uFhcYUYMqEddPW0ctgGbu89mla/SyfWnyqrjI2too5eVyJ7mJQJ276xW74PW9G8sqdtrRbPadM3
G9fAZrFQum9JnrVb20XlHPMsbWWESHclEQhQTHB0lB3sgf8Igv1gVgeMNQogrSVmEs1grprEfZ0L
U3nxYuWWoNquQxq9kProt7oaEwDhDHLVonbrJqV2ipZW14rhamcG3vBKaB1tRBYoZzBCRBYPflGu
0uF9njNlnTOrXUU069dMCdGwB020kk0m7eOItgiaAlhRaPNcvYcmDpBtWTXvZTlgXW103ftIoc73
MO17J6fb+xOT/XvImo2xcjq/oyaGeho4DwwS8RS0YGy8e3PS+WPeG+9NZ1OL4YF+N9GcAhFQO+9a
QswDPth9Z/tB9EPhYj22GvxGk9xMqbjFO/EOT1Tdal/iBnu5wDCjLwtL2DeCrMeYJoLSS7nwtRYK
xUO0Dcnxv9oUDlat2lovUZcbVNLD8kVkzMqTHWkrxwvy/dhgi5cCdXgKEWBbT6YZPobahcS/AJDa
OzdLmyC4147+4NlDtQ11j4J+CENoFPV08WJh7uK0nc6FUw97E/XXE1n2CpJxox27qAcdWaIc6vYh
sAjcX/fKlCJ/ZcfpfhoqA6cklqgsszGysZwDDGRnDY2aj0RxARhCg5i6UAljRfeYTiouDk12a2o4
7i2ITz+ZTQtoVf5SJ2i2xXP5paCasbanSV0VqG+nuXmyhXlGOEgjCtJ+9I3xRmHxd26jtI+wAJvg
6pCwfxh1GzPkStjHkUC8w7nzNEfDn0OfKMecz4Lbh+uts6Q+W1407mpnegOQPKwtHIaZ90Zzi1ZJ
vynTrDoRneANAT9cc7Rxn4MfXI3AfH3XwDpmQtVz5SyhRGwZw8EcsifT+3AdVX/NlelX1BOZmzyv
kbLvlDB+qDHo3qae8x7kWH2UltW9uiF2ehS9KJDV1TYOSekqtd5eA8UgGG/aay8Gdxt6uQ5pdUIV
kfxtr5+pnAExWmqtsZu8axrlpcrLDpZHbt3omVBFFkXbDGYAiHvxNOkGxKM0eiud5rmpfGOYrbXR
HUuhaFjeiUcWrvVgYuGqTYCAdLX+DbNKs+vCV7L2NwnZgdW8NdFOF8JHZR0/7FnrN3Pe5Ugs16dI
d5JdEWjv9N4oCjUg41os+ZRz6uC/UEIvVtgE3qs2wxI1psUrCQBCShDfJARdUqD5Fls+sdPND73I
jC3z40vVI/CtZ/Fw6XjgfVfgGQAPced0dXLKjB51xxJp9dgeXse0sndhELQoU/Rf1aYgpYDw/GxH
zH1j0OP8p7GpagDU5jiEi7L8wMOx2OK6/op/sDh5bBhmV3nuaoqwimBlUspyU7QaEucOC3/VUWKN
kH3ASXTTFXb00rjbKkUbrlB7D/UKcFseHvIlGuImAI448uZbwU7ajvsfig7CUHMTgOcBSBnbec70
7yOCXEwx6GtkY/fx6ESp+9Mr4bzCUV5ZsNqaPDwGjZb4NTw5CMmz9whk2z62+vSrnnDKTYblDyLc
+gGKKlNGI0h6Qtt5CD2hb4d8bo4NUmRrE74xAQS5gqxqBlJFpCgyLFXwKq0fVF3lARcecUc5EXLk
JaK/z7XaHdgI97tJXpZX6qpi2wXIkvGy4/4Cf12Tr6Jn6tEU2bSznd9JFdSHvlOom9TuSg3Q1DQQ
rkZ8o9XXWqnae/QvVqVGDFnC3NCi2N4Z0yahiPUEpOWaQhFYibZzCdqhnoyecF5RPUcCo9/kJmYa
QxuIlZLkTJbhMml6OyW3nR9hPBxgvgNamYp5bc8FOfwAIr2AxaWShMIMxyDOL4dTGeE+2nc3ymsl
njFttWs1gTCF0T12c2asbL00D6hubaLwEIXAYIwUUcgpMSuqzIv8W5bgb5BkV1CS0VOBwx27pauC
9Ofk2S0II8sAblsH6yCIXtBk91a6c2z7Xnvt0hd1MgYKq2F97YrhF6JKE+rvVbyv1Ijymcb6Nrvs
K2sgoCI0VsUI9E9Rpis2RSUF6eZVBDWVueB3MOT5ixr034jvOviFzXYKg4Wwxm+xLJOrjVLDAQ3M
cOXZ9gbEzgdxONS2rJs3nRMQ7DbuV8QA0/2sIF1hxD2lIwPXzKxyQh9lDZ6r+i0x7ZD4qfkF/KDz
nXh+scpkm+TvVRGZ34KqvSAsBlsdWks2fQmzrMCH1kK5biqeEMTpto5wnowx/VLkiDyL5iMZtdeg
a3/lKfvULvymium3K+qcHYXXUTkIQ+pyQj25GsAmSxyaqtupdjd/gyUPCxP9Tj3tETis/KIllaLk
WrXVKqPF/SvX/Fj8bBFRonBVtJehB3yeqSkeWlUFVN8bNppomrWiH6kjZAlCrHA/fjcFKqaWg7EL
rC711ndk3nhyhYPWaZogb+i2K3Vi99EjUejNjkNsHXxV2wF3AWty/S6bv6b8YVCTJh7pbkVleNsx
K6NbMJqW74hr4dlrQeD87jTjwcLu3Dcp4O2gN73iEige5kJBqyFQWKJaDwPr0EOsPfymgFkpVCM8
5EFQPIV18gM49+i7GlLWuqGcvjtMEGwfnOIYUurD4hYg5ez16codmeD37LqTQ4Ip1uCy88LvvFwV
KNKRUsihLsHH8hM44JVR5msBzJHpn4BKRJ62nUm5rFXdBKFZ4Hsoz4yWdKtjx1/UoRi+AnjB+Map
xSPyxIewKZ29bdvKqohL5WoUfFUHOQkL1Qke4dS4VmLCAL4im8MGSXnzJpdgIk3mZb+kvBmzip5A
aKd73WqimxIXuOApkQ0LCQD9gw7AmryKR1o7jOd6Y08t74QScfsMkgCqXtqdW4zbt2Eyt/5d/eaP
yg1uM0XSRxfMkzrfnNP07MZ2vW4FcJTCmYOL3trr1o6gtFRD/EuF9sFuPSL3p8EsQMhImKu7j0I0
UZAif4ERtRdbvsSH1WFWn6YkJOhZ8GG4lVaQ0XPLl9gyNSZR/TlYXpVNNpQrK0bdKSWRuxSGe5RF
whrfdzUattkYeA+2Vvw5DMEGa5Xm4bNbNzQ03eaBfes8S8HmP0NrBV3reEoI3coO2h0EgbNCppAJ
crH+KrGWbWDbUlpzH6Y69Z7qabzIbjnKdtlCIH90H+USZj3MjeU+6VZ/kd3gxK6OR+UvMSh6LLLW
EkrSDdA30iQ53WEnTq0ilTOKk7wogSmyaxlBugiBENlcXsNI9IMbFxFLteXc5EHPflVoDj1AKGQN
Ufk/ATEgjp8DMgcI9UzYtWHL1Su+mbrjLsKEfSXkLRRWkRFCK0rekpdzubbjhEKSHb+zq5qey3aq
jypplztzQwsuNaTFr040NdsKGtFBs8IJCcj+Iskb0YSrlBKq5iXXmhYptcHx5QXsdN7dsrl0I4CO
yYM0njYJ9UmoCzvFi7/0vRftZjypTtGIc3iQR/mbIep3qe0Vi+YwzWb/UWBssC4MqzunwRcmvvip
mFnfbBunujjGsIJyQLtNU9O5yqshguEXK20uiR50iJ0bQbLTPBXhGlOJn0wYvdcu01561V4rnamh
3OPqrwUMNdmqh5LHlNZUJ/pTb/b6639GNsvIpWUi6b2OW+Phk4J+Z6nP1uLMlIHAm3QNPzlJXZcU
9X+Y7fFoi8MiFyYFhvsCpeK7ADFyRc2OFPqzvBAhl0WOcVEuvusRF7OID0BCFv3danCd850Gpzn5
Kmpq4/SHFfQ/TehoSGjYzrap93ANvFsAAXlr6LO2Am7mwd/noCMWd5yK7NdnVyhg4aA7Ccs9MhUo
DgxDuHPj1JjnfQ4bGzXy3byzDlTSgxsKcd5tdsnUIR9bogbAXfICwF2XWJg0zLfYMP1BeoMmmdAv
w9y364wM6lqP6vhBW/xg5NkoDJiu7lT5/1yY7Dk/J1a6lf3D3RdmubchBq9y4ETyRdp6MZoJFkeY
XA0F6TWGfB4UW23X5awh6tKNvyTBNB9na1O6fQO6emGjTvpiYZeJi7yKHeHKdpT+pZgb9dHt4iuO
E8WXhHz/MexrgDFB2hPFYa1XBGG/rQbYq1K7qM1JnQpLYc+3SBnBA0eQ2rTERTb5+5z1Tu0eZWti
ebSHNy3ttccK2IjsbNq6uMQNcmlSPomAaDgYTRSuuzFW36Ip70nyUWEzXfuH7qE+kDV9xX8o+BVI
JdlLEk0Z+BnIfnqJFs4QGe9FoTcXOVZFWH6ddMLdyrGWkf25tV80D+SthJZ/bu17635rjOH7C5qJ
NiVkx9nex5I18REVpgi5FI0rp0OdPgiTB5xfH4ql5ZVCe5mzDYRScW9kufrKFJVe5SUO2DCjIYhb
M8P1DkjVNLTqRl4V2IMeaxUToqgDkhySInxALus6VMiiZJkWodPfuvwgwvacEMNvpnnsv5TZ+OiC
rv/530NtV/8ztFfd6p+hw9RdoVhUCVT4EvhcF1Y3cHQ2cKHip9ResOYpxJUmnQ5DF1Qf3W+wouFH
2WcBWxFS33KQvDlAI/aWLzejtP7XzbXQp4McVhOHWkghfN4tX1Mv4siXd1s1Gbu+SpRVMAJSayAt
7DUReDc3UvCdDagvV7O+sxeDk1E3rt5ciI+6Ecm6a43mQUVLy0camjrKIkqg9gPJkXnQV7I5ZYp4
slD5ky3mEeu5T4YRfZt5PDahQgk3dtL5LUkfhDc3IKGNam+GauoPgQ6BS3ZWRY42H4x434AMfx84
1SbKTNgBrVIsff2wy8W5HrzsRYGQtGnjVtnIZt5o4ykOQcHo8Zi9RG7sPqPuJBtygFmSpaPed57y
pjlauDoRUybzexuy8W5qUz/KBdoubkPTtl9YSSqAeK1+U4nuc21WrtKmEjXdN6iGyrVeTCuXa2hS
KleBbN2hQg94HSYWRhdW8KvC+Qz6bcDW3gjI7ve4gI2pepyaOdohPWU+WRNc/FTpmh8Gk4yWN7ey
kYqM8XhDuTdk1k38XF9HA6VJCs2ka/GqX04UQL9ob1AK+d/GqCgTbcvWQ7DFGdR935B6b5bVCO03
da9WZbaevLw83d/KtBfYM3IVBkkiKUEym+F3NY/Ci+zKIb1sSJeA8Vt+yLotGWT27MurZS70pxm/
b4hMCyew/So0lXpJ1uRnL2nDG2QRhFGKqPk+di5E8yh9K6zO3VFgt3Z265VveZZfyGk23xsHGECO
MudDk9bVuSVARmDF6055H+M/inAhjh5zv2+09KnvMjLkTvl7sPJ9odfVb5V82X+fLGNkz8jJ4KTg
C8MmvDkIUK4z+IEHEM3TO6W/dVW23SvOssYlASLmy8dg6mN7HQ9Rd5DN/x7WE+Tdh43Nuy68L0Nr
DdFGxWaDNP8Muw5/YhKNRMCdWlzxAi2u8szBDXttaqq90gaKzFQP6gO8UA/twlx//OeMj/enz8iH
8gT1NL0hoLudibuemkzXX5dWgzL8U6MW+iaNdKQTkV5HFRcVb7RYTeeFTY8F+xCETVHh+R7V0zmL
wN1ImcXWDZS91NDQdGRsBfjuLUsdGJWub8sLKaGtlNMQKoSZRFGN5JKrEUoYUla9xStz16AARqJ6
8dXKy1YAsgDTB1yjVffKMBLqRC4ldkhX2bkHz4C3/ckupwmIuDsBf+NMHohrxq1dmiw1/+n7vDo2
U0Hh1Rl3sq9E9PT+AsbY2xdDnFGo1Y91Ohy8UYTiKZvL6dTaexMTZEwFBorV4J17X8p1S+HuNsQ5
D3gNOhtNcJWHu4y3UsbX2pyn4+dYeabOMwIny2ovm0CZvH3nFDCJCzd4zI1mqw0EgN3SElS8ryiq
UQikJQ+zCMqDYZMI++wDW5VvjOUg75IXXFI2vppn1eHenML0wenzDdbb5Lh6A8tipC7mriOBDF2H
7JU0DOs6Yq7/xdl5bTmOK2v6ibgWvbmV91L6zLrhKkvvPZ9+PoLZperefc7smRsWEQBYklIigYjf
lJ0EgaFQHmM9sC+WlO1q0etDn1onqoRcmfAem64XqX57xdpIjSVk5dsG8VzTu0r9aD0UpFAfYnyb
dnUUAEKYmqKjR4GSiW64NuIGcXrJdx1Eubxq56ECTBFTd2+jofcnMdqZrmU+xGxw50sGaaDhNGxG
G6ffSFltXTq95VdjRP9zi7UP4AVyKeLZEUhDcMoyxLm2kWT5qyqzubWxJlxZfYFRhyV3JnVFlIMS
1cUVezr02FbwlG2P93hHBaBd5fmkOudoGR8N4+psmLy1f89z9dLa5on65R4SZ/NlwrWpb/yy9G61
+vO+PxMRtIrn7VlTed4tSX7FghQwprDVDdNDwxX0hlSvVUVHRM3vpJUgvqsju71Oc3dodo3k7VUE
DKO62FT6AE9vakYB3ux1oBSXXFG9t8HewHTX3jT4/Cf4euV2qAMkL6ZbPQ/s5/lGMKvGekZfQ/+0
XzDgMNHHNpGtMowBca4eKtOkZAzigN8+2aqVonvB00jqeoXBa7JFUNd/CpBmvUHUXwdDnlCk9qJw
hWXmZ69WhOHN5RsqxsaxLy9bR2vWvVYqKB1w4wZu1W4UT40WQreqChCvEmfiIIaUyUeCz8haItd9
6BVNPdexLa2i0rBfk8T/AtnM/VmD1WGd1n6PupbMQOCajyF5s22ZQ+moQnflcXd/0htP2fceULUI
0PlTr/TGU60tU2CCTyJCHj9dmux+9xBcDkHmaa8k9LDk6L+FWl+uEN0Lz1WaS+eSYj1luSH5HrMu
tLzhjwFtPUpn3aNaJJdD/VjFXrVMDZ28qee10T65NGZqXEcbV1DcNJLvEQllzC/8Lwjr5WtyTu0R
MoW/wjjbubjJ6LM6Uconn0X9zhlNSruDYr4MjfGYj310smv24OGk66xaTbsICygrQpJfHP6tQ8QS
A10tKuTmxp4sjnxNrhe+PEzbZJoiJs7EQZrsXmJPlwGap9ztKWa9hhMe3TL/Up+MZGUp5UFwE5KV
fdvUh8ACzSVGiJgFl3tpTLByyXI/PF0bvrhtfMH9r3uWvCQ41sA6Vo5PNg+60RxHi9Q/RpX0GbcZ
X0/jzSmeTPHQ9CpkIOp4XTpeuAAEZl1yuDOvevyWqOhC+11gnAAlkwiMJe1NUVukZBOp2hpTU+6d
Bzn30vGVnIe5Qn23W5OHRtsN1YAnlNCcOFvWCN6t6saR6j1oGgdgjNTXHlVd2zw1+OyS1cuHL56h
fs2QCH4sq8T6I14n8hwPZOZ3Lbh0MzXRK3Awp7Ui+cOWUGaeVtdqV4N19LoviVbIS1lFk01v5HY3
mKW0Q68aTSHL4H/XJOSWzbC6gvAyD4ltXCAxdQhg9U111Tx1jlF4YwGtVTny93IEw1rPpR8a36z6
Ga8d41HtWKQ1Tb0X+1GAGfJxkKVwKZpx4pabcmx0Piv2oZT+bFK9cXISTSuxN4pROmeUoJ8Ufoun
KnfClZAdTqeULWC29zSipFRHZH7krPNe5Mx6sKMi+Car/URG7o2rEmfBZl5y+H467Dy11tZsgtDc
sJAIWsqxjneQ30h7RbbDR3EonZMha8Cnyix6bBxsgU2l/Sa6RMiw6qnUAQ1FKOP6Kq5uCBn63GH6
5CZiQmwXUs03RSlsuCc4yDoR+qtBP5DNEHw6m1JELiNcOcfGDK6AHwSHTEbywIsU4+F+Nia5vfL7
3HjwWMKuYA2Ph3BILoFiJDeyufDpVJyFC2pnt1CNPg8OlIBc8syLiLdxLi9Vp3SXPZA+WMWR8jC0
BvaNsVZsXN3R3pwJGD/dce4jYq//HKFlpf4WZdk8QqXIglm5fGyTFLR10I7NwvzjyE662yhOEgFl
buQTmh6VJZO1chFmHrXB26MM9VGOyJ7gT61fwjSnAyHXnwlGVbsiwKOXRMbPWPbac4X6Wm1qUraO
Jald2uyiNu6kq5ZMGmy1gt6AkhjtOixhjFmadkN+V7+p02Fw0UYLcx7LdYDQhdby5C0btYSRwThx
COrC3eB9WCzFDBFzpV4/TZfDjREYJCr7bC9dUr1bu8j1C9knXi1q4ItkkN2TiAmLE3Pqzase9zd0
rZcipiKjoCemXnyL2vqrHSCaJQV8HpOxnIcn1t6rE3clmjh6kPpnI3LWDT/lSYzVT6WiZVymQ7qE
4IBQXYUaxjVwkTsW+n0ULCgKFBjxzN1lD4MzAMBRacUKIxdnLdYIUthWD/fYPWubTeOqdoKVirQt
JPbP9n1tIea1eYlYh6zYN3HvUhzpYgyjddanO1nmdPouMHN+T+JuNhj+VfSKsb6f67varaOlBUwB
fAoF2BzrJl8fPw/J1IxA4C2Ree5W947eTKp5nNL247ptXBA0atdcvG5YN65TPviRRAlhvmX6RUDt
uDI0oNAeJU8nT5/HTDM3MbaCK23anFNWKM5DWX0000a+mg5JMS6MqsofxXhfgUoMKmkbqo0Eewfc
v+8p4W0c488zEQunWD/Fws7INj0QxO9FBSa4cnr/YEx2AqgEFicA6B8JBgZPllFfOkNGwLbruGci
ODqcZQoNbSd5fNVcEKCV2W2E246CzPoaiXlowNNO/96cnXkKqslDT13TqeFbtCiTU51oH5pCQ3pY
LctN7djaSjTDMgyeiiai0hFvK6vTo/OncLIO6sIRZoK5xo/KAPO2olClnMSDWDySkZvgV03d/ydL
T2tBnu1roIz2tZD86AWAE0q/3DQMM0dDbED9yJmaDYW/tSEpVDsncV3o7fOkWmn+nyYNXqoc23J6
g4WBP+20tvSAEu1Fs5zy2MgXfDZFrz/8rRmhczEPjlQJZJQXvialXqxyW4kPUG2HdxNP3Dgox1dZ
Miz4SeBOpD5INroyevtEYnfp5Fr5mPUkaBSnLtc6gqffMraYPGKQ18vhhEr6oY2M7NEZWBk4U4cD
eVVC8kK8xNFx5As063fxCrN2lC/WOLy3UBReJC//Z9/ASB/BHAClFsVMo6L6kkNKRBpO3s9S9p3v
AXIfW3l/9xxtEdT915g9FXLEZfzWrLefTqFjoOSHMSmu5DhshDWpQomzKCCJnWJJOSU//uxAQPnc
IG93vMfR6kmO+hDuEhvo5ZRLFRlUOOIHk5zRVaRiwwhkWS+b3U4kakMVwX5wPNpSTBhQZbomg3YY
0yg/DF3cLZU4ykA4ev7ekGrjKXVVZc++xVl0FJyfoPYbT120yuWkeBIRntvfQoB7Xusr3wITXR70
Ifwud5dykDpnCtzxOQ67YmWl1FFq8f2vVT7jaS2Le0dwprK5EotVsZQV8TrCN3eKi1Avfq5/j4lh
Ytbva4ixHciq2cwqaoc1OJwb6FqQu0H6vWMbjrNjXVL47Lwj381xnejw4qcRra1d55xYqdRrYRIn
DkFW9mdvOogmue9taAA/78GALnRA5NuwP+RVAiJlkrUXppUuKDm/G256lVez0D0RO7GGWz3dLsVA
Ilphb1W1Ik0MzYkVEnolyzn/IucovljQMhciPSOyMOLQGy5UnbA5uIPzpnSDf8x1Enpp4Mxsc1EF
VK0YHyPNuYjHhzjgSrmKcZebQ+LR83vivF2dmpVaHWq1BJiWYHDfl8VwU6sMeiCYio2ImZ0y3KAd
QL+JarZz07i5bGuBrEFhW76o5bd+GLr3wGfBXsgKMgJBdmBfFaxFDmqKK036GY+sOFjDsB6//H28
iCes8m9g5MJF5MunGr3/p95rlbM0gJsXWW8TIZhl7VgxBuG++iKzsJyT5iU17KHS+o3Igo8FeS8J
Bas6BU5ZFw0krbY6ANbCOEm0jHrKC5oGBIppLYQjy+N8q67k+qWzffmhCoBC/nFGJrxT6mLdIzpH
RnLolmOvyO9BnH4ooRr+MtsPucG8apEDk0vjUPvaqSA44t4wn6smk1YZqgkXSQKr149OOCENNOqp
XgE2vQVIYsN0/cWbwbhIzszoXI0jULVWMV59J3Q3Dve9tSOaiCSsnMau9qJX76wElJqtnos8M14n
7HuelM5ja/vqc4sumpgEUjW5Jp7xRcyB/zQe5Lxtlga8jYvjZ0+JlbgXtrLFqu0Qw6xUF8C8CMq1
Xh3CqLyKljikdU8abZpha/2xCFvpcI/rmA9QkAYnUYKVN4CNb4QBcjFJR4szD3GJYGDTd48btWbt
kP4LFyIGPNS5CgNlcZHCLqlleMGN9PRQsAycsCdSHO8kV2qObpi3x0Q+4vwuI/6iFNsky95LjNzr
xTAZpYVSDKWilbCEbjxn7o46ipIrEdPDyUfNA82xGoY2XyrtqlNl/dBILonIsJWj43waT6dd60RH
cSYOKI0VkJ2mHtbtGIX+EfVgOFilfnBHk5c7Osdiqu2LZwgwOLRSgof/jMyPnPxXGwzhw2y1wmDR
Ek+V/8t0iWL9LohqHKyx2rnibNQABKVyK5qlpPgkFemARJMfQh1cjj4a3o6yyAKniPycjh0Cn/Pc
LKoADanj9j5NdMRyunJNHxtCNK4Bosv9TRw0n+xzVyev9XSfuMeNxttT/LBOnlQgZ+95Ob48v6eK
wWKqFUavYtYw3YrE2e+pFhUcrJOi5nOqXSvDPuMXx7LO0UiJSxZVgzDcz01Jya4uwhyiZdSK/sgr
t1e5I3sUWXP9MZsOCAU1Oat0McoGOrdtVB/7y6lPjALB9wRFwD6Jlowu3FFWGyCM0wgxKzKGXwkM
SVIP+r6bck8YzsLNq+V8aUfwMUlJxk9RvBF9IiKxrF/8f42P286FYRv0OO2FJBy6ztgIvyLTtQdI
LfmfzXuvGCx65UmbyZ4G33vvc4XXkWSr4JEKzdgYY62+/GPuvXn/f30PpHShWttwylYXscwesMbr
QqSjrcFKN3UN1TLr9CEBmu+eKqey8eBCYkEPDaxk0y5aaCJZnTtFuLRR6dp1kt896NY3TUvTnWJT
kUqnioYyfNF8RXpvIu/PcOB/bdASe7+P7ryM3I3/9R+jRbhvv8K8cOfRum9ra8wh+EaXUL1DO3uD
o/NY5I59oyBcvHjwA0TYbCL1rNnoqtdNnr+BDbe2GJxVWJI02ZuU+OZyvkbyxSoRcNXt0AuR0uDb
XuswLYxaDy+yAyRL6xTjRR9ZtfaWl/004qck1bVfqQJQxPPL9yKIyHfnXXSTyMDuShLCe+v3bOX3
bDPv0592/5TiQS9mh2pcvIceacYxt6JbAm1t17WI/YvZngLN0a3zJ8Xo4ufW9cEwWm7/YSn5Gwtu
+WcFa49bbe8vcPNbjUrp/OD+9kXqAue97pMEmy+APp1BEaMi0XVR9FTatrnkHGodTJYVauPW17X6
KrPNWlV1FD9Hw5sDzGwRKnX4AxWBBaBX6auF4PNqynpe0lbVj2iUNeso97N33a6PduUCNzTCnxYv
7hlJm3xbIHULe3moqV6QCtb8KNybwKyp2eX+MYyiV39COsVKYN3ABKu3/hAgL4UBnVMTVvNn3xqz
4xwLWnBiY8WPRfTOM3V0TbIO8ZBIzCt62EWmpy9C9OilQP/iOcovcYJc0nwCJuWXIsval+nkvx4z
TR+nWX+7zn9O/z1Gxjm61Xzv0XCt9gz94l0Ju/TZLzT20uyyUJUKH0XLjGAJhZaZHnQ1TJ/JILNs
gC62st2+PQM4j1ZaFC5nSJ3dNk+uBUlzuiOElO2efvdRbJ77BBZP9CnME63sr3nIb4BP6YPsaCQF
yucuKSTQFPqLOVYXsSnDJN1f5qWfXCPKK2e0K9E4aXAwk1EfITdTveYpkloT+zDOevAWGcnXcDoD
Pft5JmKiV4xD9uB/6b1fhaQO5CV/qPcDpHE0OZSP1rFImKpBudODTvmotIcilOt335f0vTvwP4tR
xdC8IcUckJdQ24sXQ0MUcQo31dKNSvWkIoj7XMPP6hyMQ+K4VB6dDk1dM2uqm6GW0kHVU3lNtj3/
8HIFVRAn3VcYza3tiFu20+TlTtSYqXfsu5JEa9ur0bVoMX4TcR9o3TxMVKynYSyztacR/8prieDJ
PGx0/HQV2clSlnxtgmFm28ys1f/57H8fZ8eKfETKfGlVWrYll/HfX6mSUWf2ESnSJxRHJVX1stIS
b5PV1WAgJYZqRjWgqyMgFniYtVvxPlUfd/FWKh5xnGhutl1/sxW7PmkFdU5NrpQTXN1vosAjijge
6um+okEZnGo++cRs1UCYbES5B7vUZuEDttpCVQCqqcvpRpTZBFpVnIG+zi7QfMyFlzd/9goxajFO
qfT10EaLTjhiKgZZY8mI+rNoWxI5ABme2Ca2MhKiysBDXne8szhk+LKcSZUsZc9BkeZ3vCPBvVO0
ksoG5rzCtbcQ69Is3LWSYh5FSByUum1rlI1lb2VlqLVZFlDT2I9KvI74zEhjdHuzUPOb0vg19JLS
whsxJBWFoWA7PKmp+ig+V9jD5MaccJg/5sBQrmznmsesBVIEWeB7oaJ5/elAD17a2dxr8PgSptC5
lV+i8C6K9jKsf3XhyiWeSGYGZjb/q4h/H4NmKBK0mXMSpfrOlqqVK0fm1nDbF7WxtNexLNU1GEfk
EnNuRV1QaRTWVekdGNoR4brkq2KbCzeHueOnfKeNzKiudodg+XP9bBS4nwBRB+Cqm7K3rUxUUnB5
rh6i6SBiMb54y3bwN9D8m5M8jJlxjtoCEqko76CKAOWNHcEOMeKSJb2j3cShc8vmOurfkx6O/hyv
ZPU1VXsbHn2mz6PkadWpZUDK7rGqDu1dRrE7K35VPOCustrxddciw9/5fpXDpFSp2kwH0S06gglO
LsOxWuZoBG/jtoweq0ZVdhgKQbOekKYiljstj8dAoUwjoKrgj28JRhQnMSSItfaKgxfsNCZkDnu8
OZMR9Wp9nbf3w1gOn7ZGRbAv68ipsF+Ihv1YpetcztoeTgZ7llqZPZ1LpPc+HZ8b57khn7SFzdhX
C+ECncCbOJkCXpGUbrDrG+tpEEkaVbLUg60NyH5IyHg7RqQdDLO74kmB17gq++iXRcjE4AyDlrr4
JKZPzM349ERLHMRnNcWdAvGxe+j3+H/GA9CLJungZSrFfOpuW434pE1UO17E79b0GvpeChcjeh2o
QQHFwUd5SsmEAfXZHjVmxUTB768WVYBqHWRTdn76i5omegRSk+hzM0ni+giw5Di/c9kdIFz47t6b
ElujlN5m2EKitmeRg2kUOAE+qbDdrBPouEgSJrXV7j4BA1N/rYBxEvmZLhy1jdmW/lKYCpl+DdFS
nPbhGK1srQXJN1kT/cN96B4DeCw7pNGmQTKc583nj7zynQ8RnK+JokqyrmwZoep/uZy4upO3XAJH
EZ+EKY4sf/2vQ1OU+wD6Q7BVJsnHUJEPnan26t6wVH2dZsh3S7cU7Svysb//7XgQTO3h89/f/Tb6
b4jj8HrUHalqe0aqtwkoySBJsakSQHSSAtYOF4HJY5w1nhiIq7Nzdmpst9nuYgo2dXhAcAbKHmcM
G4g5o94sPE1Rd66JGKFBrnkFpEbtvppq/CVQrW7TqHV7rPuoPcLWLHD1KJIcelBeLYRd0t0aSTTF
QXIprJrWsLuH/m2YiAEAasGFDeGMRBJIIjVzubUDkF2K5v2QYhN/Kkia3UMCuoRyA0LoVQYVpgyR
ggK/1Hi6uUfSApSDy18h1HGo0QsIdebgYmyg4ut0rp1fs16nP5b+2k4keZU0ff2Ihs1K1nrz2spx
/Thq2C/I6RgtRKeIOZEOecW2cXuZhhSD/F7hiEx9enSabsaoqp67NlxoNoYmp6csRLdApOEaHzBZ
otnjOdUK88mz85PfdQWJMQmMsmYMuNMM7sIwLWMrHsieP9q7Yoze7g/q+/P47533eNGVG5fC16GF
nDkzRDRE286qC0Br5o+QUjuLXqE+TJr7z95mat7nil40jJ5GD0d01Qsm+iScc7H8YvVN2swbHnsJ
8UovCH+Egy0ty7brj17P1uHUdmF0MXQE/Fgp7p3Mk37KlQuxNOg/mgl+i1GGdjVxi4PO49Y7OazH
m5ECL9CwavoyTXK79qgofg83k7xJ51rjufclWMZTFuR3ata342+9i1KSCImDF05L6WR0lqGWd5fI
6VZB7hnPVCg/aSkdZRXDqAFxTSyVXpWaBYp32UWzqnmYeJdeF3r7oh//Y5iUY0BcTIBLF11Kq38Q
j5ywx81jCNwfoiUOESnXdYOrz1o8wEQMu0mwgbKaHNKuhobPzzXXkRp2oajPqWTxJkI/fUOWXj34
IjuUILC0Hm0S2Pf3GQaahNg/qn/TR6KXg4MIu2WvxDMcBtwViIR91PjJzw/s1IFeZJN/3YgR4qmd
6YG/A4WjzY95EesUFoUlAo/3FYFa2znaiArS8AvMlsZti1zJBXwG9axJH9gNgWVFA070cWH/FM+J
ph12JWX2o2jN64A67P+IiWUA7M9y2elsKh5KiIUQIBaaXtoPztiZ+8Hkicaztn2zM7RhJ0DAv43I
9a59g7jyx4iqmnREjRqlrmlZE4SSfcoUea8FEUsa8TbTMcRaoE7P97eZJ+CUnAZI5z0GN8bfGpab
LcWsiGfdfrRDeMNS/a3r0vJFHciwwzSnHNJU5ZVaLxg/1UnIog0L+Fn9j6Gy+YaZNewmVXdJv9nm
jo+0f6j5g81DUvIfcup8F5fuVHUqOthwEzTTW2RR8J7gxnwIK7M+lPwgD2aBvr2lkOgzxqR9bv22
PyaphoRJOLbPZdL4j6MnL4cscOulG9enSqmHa2VEDuR8ecBIlm+bF+rxQwnH7dBgyLpJQ7mAaVnv
RJ3Ij7AuECNw3CwP1X83ImqSAh2D5o9rOGNer2XsSZdgLqKtrYTxMjXhuACWdcurFH40gwUjLhqg
xbo+htZzbwObeqUX0SZRM9J4k9exhFLoMvTM4KQ6sf6mU3xKhqx5GYCmX8mmfRejMi93tobWMIm3
wFsbjoHns6TLPBnNhenUbCW+9kb2BMeFmId2xqYNJm76BFOWM8lZNV6O8Mtv1LI4C8D7XWLFcBC4
inTMrP4CNpfTmUHSbOVaTrJyOhjCONbsLaNzAHSDIoHsjDM0ck8JvCFlEgQp0tuQx0gOpvqLpuD/
gUZGttItL3/rUpA32RAPmE02+ZscgotTAk2+iF7fgL45dq/wFu1rq5vvjR2MFxQQYLAVBRQlyXe+
Gq560I3E8QAmfwxOHP+qlPFdyizjfayDhpWnXj/6bGA2AGn9s50q5t5OZXkXtF0HhUSLVzIsg7Bw
mk0+1fSMqYynxil31SmG9gFrRHyNPtvdtIAUA0XMdMJ2nidirtmhJ6HiayGgEnUMJkWtDRbSlu2e
xmB0T0OheivotNISoQgTMy45kbAHpDtRNbK4TrscZPsLSnDW9X4ojTJamZ2PI8vUYTfsrMAv+CfF
wAL1Pi7ByuCYYlUgQnFs+ovMtUdcbd0QVRJPbsNzY+brgqzMFdEjA5MozrqujLbsYu1JZO4z5uRq
eyhD48cQGEsVCekXshnNeRxxhi9zp39vBiRS9daQ97pXDtAA+aYk4dMneGeqFIv6sSgsa6G65afg
3UTLUAJ5FQ65sxFF5bIHMZ5I4S9Rkm79/ivVMeusTAdxJtfyu5s49c4n/1dv2aH7O7lyvgVW/Tmi
lothg1QXe08HC0H8I6YFYwfJwswGqtmdsg3AZJ7nZiwn5G2zrFyJMfjXVDezrFd2lLSXDH9LnsAI
1KEynnykQ2IgeDD2xzLqzNe8R0UzqpIPSLTDbuwQ89FV153KT/0Cuk61GzWmDpWHWBAypOXcJlPJ
18hVtSfdVT4G3VBf+3R8sSrV/IEX6ZGfnfcRoVS/igCHnI0+to7YUalUb1DZkh1Nx6ihMgsJLFmP
T1vvZ6sxw3qlSUsNEBa03hO3iWjtNZggzWP0yfEN5ky35VY4QhOQkUNS8Udfttkz68bP7MU9X0HK
OULfD7D0yZWfBwPlMCtco7DV7s2Y39F2tOQApESU8U4zbL1FEDrE1Z3GbCIoQou8aLqzwKl0/ER1
rXwDdhBcoobMuQjnMsQxpbXajWiKSb5SlUuj7fHwnIpkqVVINnry/E02ZNua/RgrTzG3+Ke45IPJ
dORQJoDuF7PQngan/zNeTc/pv48fMfhdxa0zxwfUisJ0q0Yu5H6xy42nDW76+4D697T1FUeYGxBe
cl4H/DTkds32pYGycnDRHFuJ/0qp3X1njd0LCpXFH/FpvE9NZMJOV+e0ZNOuufqDYdn+U64Pe3Fn
r3UH6lxjARqlhv+GfnTLnpNdhpnH0cMnyCpnPROdFSOGmwW+ug4mN2DdQk0nrihodYBlZ8yf6BYH
M04NgPKJWnxzc8vdF2gfrKwEdyZnEjgYfX/YDyW+ZVFkwZ/K7fghklCXwQ3wWYRipaBIxtpHjJfR
albL/BCTKDj98xkj2gizKSSAStQ2XSncyGolLbugVC/ohyK5qISkpQ0NgInUdDvotP2y7EvjKTbq
/tG1+VXRGCHOHyJZ/S5ctIMGTf+hxCxdNO+HiOL/WTSTJkbTA2zjFmWnDqKAzSdhsDXfFFSS9tRk
3qw+iPmhFOHWnGBz+DqnN9mZTJInDHAmqd8as8HreIJ8zMYMv+0XyrgGsVFaX/8RF94/aG/0Z1OL
UTHU8dmeJqEE8uTrZrmw82RfK9Xw0cOKWwEtts9V07LNVFDTD1I5eXV1+d2PSN1RsaKw4Z9UqXpT
Jj/Xoi9rSover8wL46MIZU6cXOs+3YzTABEyDVfehLg2rFK/0ZCs66q11+OTrnWGN3vW5aNsY0A8
mPtWJvk4e9Zp6Q8JsXC8Na0Hth7WvgisZjP2VfeGP9hRINeBkwEsnYoDSLhxh/X8S5RWkEQ97aWU
VUTzaGlU7OcW8k7fNR+pnt4dENwSgJ+K3eyix/nD91X1cQiA+dqpOuGKQauhhrkvEdACWEwz6Jtg
pcR2cBA/gGmSgQ8dRh02esOdD3BvdMzsyIbqhHAn+R2yXrxS3z8hy5NcG5Hh65QNUpGTrh2fnviE
VMsdlpoj9dv7x2rkPRBle7yJEGI/3sGLkDscqrAgdQtGJ5W0EOS0Uay7wco/pGr8cCStfvBLRb1a
PAkWIo52Ivrgrl8f6tBM36v2bHV58WHZz63qkDaJo+E91njpEiSRM3Rf9wV5rDluRIW+p8aARkNo
rfpMLi9pDz72VdxWPMQpBPpBCjKLbRryF0AhREQgI0JFcTYj/pDLf3SkOQpLbYkTqOhQHdfbuThx
H1T01XqveBE7YyNe+gMNsS+mB73L4gVJyvGiKMBdpsy3qT8oni2fPH562bbTBmpMSqHcqqKIJzXd
5GeJ1UOCp7wsdS8m37z3Hr0VZCfV+Oag1bSrNV3b4xEQXro4DNZdnEjXPkWTykAZAwdEuzrlXfHC
9hBRVkn33dVYlca6rYP6URwUsgpmFJrnJG1IQdiuv7MDQ43OIDmUrZ7YD9A15Kv4Roax+cDXTybX
yndw6hMtIG/O46iMa69LNqXBnX/AwGmFnqt8UaLUPGD9WONp6KcvkJZ+dG5i/piGdnqVLDM/Motv
nuVH+5ZU2CVTwlejyL255UpRdhHxfuo0Sv/VpV64F/EIGLGyMKMfpaa/lc5gkYrhoPEMhUU5nXaA
FgdP5nPmASo67bhtRgBOcrFSEz9cZWjVbGY40kzDs6LytdVBCQcOSyDxh7RqPPzuzXuvKOhpDpXc
tvdOahrxdv/2DUKlW1sB3kU16O8dqZpfWscrj/d4ldrlcbqGM5TZphgzrtoY2rmfDkmZSyibhhQs
Yjgkf8TmMZWV7LxB+hAd4hCJGeIUWYh0mYZWvm7K9vOCwTbEXBolOs0Yv1mNoe/cSeHIbysUJqef
Y+Bb+RIMB6yVyvZfZH/Yijjpe4pWEjJSoolS1wHbyvIZD4L4LKaXlvc6Cwg4uXeWO/z4PgbfgQ/C
BW0vO0Zunh3ZontIF9kyQN+2AYrASj0AvUp/TfogX4jTP9rzhD/6HFtWF5qWZzskNe2rJdU38b2M
/Ma+Anm7KYZfYhXcJYj3IWaXJHl+ribj6q4sl3ZhGM9JHlUPuTWiEA5FY8D68mCSUltqtpy/uSgC
r2ssHrZiUvNLbQAXjEeBYQ5Vx7gVEWRIt0WOohmM2+8+z83MucUV2JEo/qXDs2tVl1J0QD5dI/Gg
HECBG+jc9t5jmCSXWPDQCmvcay5QZacZq5tdoOygj9hAvWPNealQFLy4o9HfQjNpuYX7H5IeDTcR
muNRs63YEp59CmpznLcarrjbkw9CAOQ812j8Lj0orbtLe096N8YoXodpmJ0wewVr7iZYAlFs/mro
COT6CVCCGt6co/FK2Y3YOx6HyhZjHlwjEhtlNV0Nfti2hPUjlt7zMqi2NGfNYs491Kn/VA+o/63V
FvUlTa/z3R9b1YDcbK8fx5qN0SHvVZigRmqctBAxakUOL+IWRY0uPMnZ8CZuUSKUyQokKHKt850M
/97i3DXVqQzVHQk27aMeg4bEVeVdsLcsj8zGYAfC46vnAcKYNgK/hxagZ1FRDz6HVtiBbXot8l/R
mr8PddrCOo1a9FOsiCq/9eZlkaVLF1j41u6+UhLLpcFUoKcMEez634yVXHouPDe6Cg6LYK2Ullau
rcHJQOnCa8lT5SJJtb0rXRXInOUVSDXb+HD4lQVuLu+k9oD00Zeh46/q+037NLhq+GQDH5ycWN3J
6HR6ti7jMbC3oulEcn/CY/iraIk5VVa9DuEQnsUkJ3FrxOaScEU5U/4/rJ1Xc+M8loZ/EauYw62i
ZUnOsW9Y7Q7MOfPX7wPIbfnz9M7sVO0NiwAOSNmWSeCcN2AfM6tr8tLBsZ3huJC1yHG5ouQqD3JA
npG2Cw92lsHomrxp4Vux/hMfSbHOMuMK0b/ecG9LEw6r6wGimlVTvU1TctbYC6brpAaljqvQAwyh
AFPSTyeYeWAMRQ87jdOJW1bOs4VLdtl5GcqGiXWbuC3wwAjH28Fvw7caHm/X4qBgUfe3WFJc6hbi
qp05/pLjcqKNPtayxPn4GqHencPa8M4Jhu5eE9Kp8v9/5l1YYguzUGz87LtZQL46xArkaJGSV7Xb
jAfAGEWPhWqu2xw8EiQ8mGfhtu4bgyVh673q4albRYZ1qybpezfRs+Ln68rXBmTQHhvx5GCv0D3Q
kAoIshGZKGlCi+hjXY5IPvqfRuDXSFPiVXR7In1ZXQGQzoaQU03uNzdFcCFhh3Pl6DzKAAAC0kVr
88Ft2t8IJE/fLc0nAzM+N5gpXcxUD4/FAFp9O9HX8TpKSJ4/TGCTYEyGxVGi1GQT3ebiKFFqc424
mBxlb6pvujjJVqaFfdOgq93eUW3vPouVm4p7Kg9R3Z2aWuKM32RY4b2pMxiYuURjViRf+VO9UuHV
HqKoV7al3sUXYa0i3ui344VtauPtAB9I7ijkIfUSa6VXVrmpBb8W4eiJLO97RG3CwM1FRG5PJUqN
7ENCp3pA7zm/NUyLBZYRNUfWW/GD7SI1DOzsFYcVc9N0abttZrAkIW6ZLqsemCl9d4izGvm63m7Q
GhIJ5ULXrsCwhfeJyR7A95HnIrkCd3dqlFVQYwojRyMxGiiMhoLnmxpucD83mL5VdnIz2U2+S3xy
3k9U6pOLMEUsxlBxKzhBUgvE/qhZ0HYkbUm2kU/90557E7dlVJrhgrsAIOHiBqWC1mmGspNsSgik
hd0RPgP3sifzSgQtRXws4i0NW4hzvAxx27/GGxm+1FFYJBc1LIlj7xj6SsnxCwZ9OfWbE4a6SIaI
tKio8WoRbqFpPh2MbCH3tzluqRclla1lJHbARuvk8DKcg9wByz2vk8+4klTpjYy3YmwVcvjHFzbS
tnsKyq8ILAkMsVo9xFVnbL0CBC0SjY22RLy5XueqNi/thrXc6SPoGZZ18cgqRWYY0XGCMYcAAE+8
VcAW/hZToPrWRYTkqk8dAW3jcyt+dGrKQRkmI5TMWtUwpbe1UcPdFwvLscaQwstMYx1FHrmZj/Wl
POO/KN/7ngmXnXXnacl5mjY1O/3kk95EyI/x22ynANrw3IwbE0V0ytn0fToUAypgudecQs4D04jC
Fc7HoXHA9fbNz6h1y5pIYQXtCQbRRRri/WJA1vydk5236HT8aDhFy2qJHPZE8VQOeBomW78KN8V1
McXy5hoFEHM7WFAf5B+shXx+FRcRslSdg7qlU25QErROfzoFZOcyC6dyNyRjcDOFmIgM04QZo4LM
uljDRyj6Gys9zxBrfo5isFJvYBInmBZs8kO+IKtYpYj8JQ9wYpHK4Yaa4mn4nByQ0VU2q0sXmbHT
9mAKlXrf89qUt/20Y8CVhRVBhPiN/CiuiV20ER/9ClFgN6+UjWkjLIeuqthiO+MPcE9sdiHJaxY4
16Cyn1CcCfBeb+LdEKrGOha6OxKSlaZucARzuxqqEgUG2VSwIZQRKWB/182EdmxkXsnDUPW/c9IX
F+cuFWzUVTCFGICa3ovszzMNDoFdI/fK5d0qC4/yDHGveW1mCEed++SAqePjWlKG3KR5kO31qH85
f6ebDNk6hOBeIvGPEKFTDklVcrIhzPDfq/TuHmXLhHp6QRHIR3t3ZDf/y0ZcvBj9X5EFJU8d3ORx
MHJrrRdGc1A1oKKN6c2LXuCyNWNC0MK14xNmzEM26jjH9ZMElEkYmY97Wpaj5gFRdlykXWlv8nsE
8EOwvkV3nQ3Rm2lGYqkepjuUMvqVbLYgdVZ5ULoXsun4yk/HnaJr2crvZ8/Ci1CmReYeYajWRpgn
M3TMz4Ru0lwUBvpyN4YxJPWyEtpJmdZHl1JZiTJivuxCfaMKHoNkK0hGgzw7HSrL4JEePcj+c5ii
491u5FUNwatorrTIXp8KGV+aaVBfDKaXLfusCe55oMS4AYfTN6TzjlMTNpBeh3DhAJv6NRvj75R/
jedywN0V2H5Egad1toibtpdG4pn4p+GUppdKtrGH+lfa5V66szNSp4lVf+/1aRy+zwDjUYiCHWm6
2p5l5Pvh3CyiiUSxbOf+hKsIO4y/xck+vVujoBAc5XPKFg8rKOc6D8DSXcgH0/kBJkdlM/ACfY0Z
xHvIeaCxUA/RzOugmoq1D1V2hRJtfuI8y7M4ulYip7w+d/MY+hyqzMT/Ce2stPoU2qbRDRjQqxRM
yG3SK+oGa+P8oMzDdBmqrc97G0uEri30FSXe/rHv8QKfWZG9tTziT+Qi39IWhp2XKNyOP1z85Z7r
oTKXXe3iFkBSEE+Hyl6G4AveFIQ50oEkZA34cONHvb/TC928Y1PMnlpEwGf6gUr+cJ94Zbfz/BkB
aL0zXjqT2ogImGIYp3h0lFfo4OlHx+ZZBpxcObg8NI+KwAWdD1372jVTdjj3yLNPobC6VviOjctz
H1mqlUNN8Caqm3LTeYBVLDuf73u8HW88NDqBM8/3g+pM92Vj9ew8tfFSNu1SCXc6axtQgWFbLY3+
SdOH+k4OmmIvMqZku2WTVRsPuNl6O4X6LTqdCvwjOVg7rMnaLNgD6MW8koTXFRJeCDtHcYs+sALY
kgLzQbZmLZquZAhurt3FnCQ/Zf/pIGdhmFMs5zkxWVWp+WUBZmphF2wBXd3rrjv+I1cwbPpnxKxB
IQXW7zRZWoqa/0aFHPEYf37yPFMnEVSbV8D0Msxk1X59Sn/NpCNzf5UIJytvqFyE2UHbxp4HtKNr
EI3HmXMfd9H04sbrTERNzvwnSnSbZEr+GaVElfL5Wh9Rc4+Ut7zWnzvWUbjyM3iOyrRyM6Rz5zE2
77oijnHH7aEciOYMWOiuh6mOI+x8jPqeljNhrKbZJYa8oGsg1Ufzwhh1fReI4TAY+iutby/l/NOM
osHEB47dJkXJkhnTaujxwDnxqMcC1EvZY5qTjCM5/Jh8j5B+L/bvS2Cg++jToMQth1MxHPrh+zAZ
H1iUYrY7YXQT69Vtj5WrhtBdC61yoCT5pRYA3ndv2621+/Jql+932YfNyL7MdWsn1wuyq4qV4XJE
UedvZYtEM27m3lYvatzAhoUMAfaCi4LcsH8MywE9LgpsPhyecnIUocrT5ImE8J8Z+K6ixM7OHK3a
ZD8H6HSfTmW7FJ3yrHvFdVK5lOemEqanXlvJiT9HyeEvMbIZKH2yR1/4Ncu8+vSjDX3+y4hRBacU
+J5++NuPLLIUatrnp0nyBznnK+SEIcvRgXYmlCDLQLgzqS6ohKDYdZEe4vesvB+w52AU2Ycg3Jx7
a7fS8K0VoacAOSQUYzIHw0+jtLaNAEItuzl/Us3CBqXdOrdTEnHwURtnsXhqRHxvY9e6PIX7Y5Dv
kKlG017Ex+KgNgapqzbSV3KGHAgCJV864jZ9pfQXfqkI4xxwC8LxQG/2Tt5iEeP2PtLQrtGC8RG9
mZ0EOLUo3vrriCXjIVlQAxpWftKU121iVGBC4uxHTek/j0v92wDkaj3HmQsdgdIp/tfVrjD0RaV6
8S2WpgYgI+ylNu/re2X4jnxB8uwnfbnrhYWJlLhRR4W0zpgtKsocm3xwfDA1deZc6FN6OZc9tVDN
tdZTlOA+N2JrVtbY2xW2zRfWkQu/tuObOLjIPvBCNxbCREQkEli4JphEQssmdxD7Oquzai1zB3KE
xnnkT9ifOXAASYEkuUH5qhfc0HZcSOyupFNXE3zRIUKI3DcFPGP8iJHDkolt6/m/zEOCJMEtpLn3
Sek92IHzok919sObCvTeq+Yh66lfgKHytkVTBAurALFH3Su6BKOHHVw7uc8TnukyR5Cjj7FwbWu4
/c8RnZU9NnXcYnHZNdcnDZ8R/lLfA/twtRAQs5T+EX2I6iqHL3Gq6MvVSduGasPmvovCTa6VwSFU
xuLAotpZ90mtPBgGPBJ9CP1fFk7emvHLGF1UOrVKfUjFnCmcgwNaPMXBH0wHqLTvP8CWeJ/THb7M
kffxBjwnYzd60njAH8Goamv0OzD4FEWAbvQoAqCba5DrpD0P+a9wTNibiZaPwMi0kPPYzOeHqcA8
5iNW9p9CTH+4QgV057n9haZ19s9Et14LhIDQ3NTCTVOp1b4zhhBvAFAa1GrNVxFa5fO88NPsN5U5
r8F52enbLcqu05p3N3YTGko6PBXr+7i2vueaG76VfYWBw6iVt1jtDvsAdcaVTMdF2g2lAetb3Biv
Udyb4Ja06UL1EZaJxEsR17OSNAZOCkg0xQ+5R/5QiZtdoDombFbKb7yxkIJvNKda2WHFUtSezKe2
AwsN8htlwiJAVzGdMsQVwR0mq0Qnaz5HCvq/DLSdlRyEY9tydktrH2rmfWP40d0A3e+aND7uLaj4
vw4hhj2VP3U72bTLV18nTxZUOZroKVKTPFHC13AgqelaRnOMYtd4wCdnK/vRqOM5mHhsosXFxE1c
UFALRNPti7ro/b082G7qIwptvjerKYbh0+mYa32E1KA2opU7jouBT76eSr+7b3h0XLYjTnKyqc96
z0IOr5ggUa7ArPT3WlFmWNBhpiMHsQsiKWfZSzkoJyW9HmApphQ73+zYwZjVyFdpxiDP6Z07pRqS
HfSKcBtWSfNk12xBqrx57F19uGyEe53QLyzFwbX96JIHRsqrwrVv5UCuKmDEPfQsNF9v4mUoRAoR
fQm3p3bmaj+TonMufSlnKOYh3rw021i9lldB8Uy/GuJiMyhdsemhyV7iJvWzjZLsB44DT6Ff5I9m
X2nb1ubJEcezf18bxd8CqjHrLvKezKTmJJvUxBYWmt+vyPfBT3pgIc3eh8mfGm/RAPa9CyL9cWiw
YQ0yvhAx761t2eY60h9jfEBeHa6IMTS3M2RzwGq6/oxOyk/ECoarUlR85PM47Lu1EXvdSU/UmgbU
E4buNh4f0dSPsPrRC5DVqfvc2/ZO/lAwUdgJp8gh9znOIqzO8oMqUAgu7KRCDY0b2cory9u5kY04
vhgEzNHeIdAwLscyVLfnPswCv86yDL1ZyAkyzBpt/IBYv/yvs/qckg6E4EbASSkgn2ec2uIe9dTt
eVr4B8CR4f1QePPG8mDMqEPKghHPK/6ZHL567AdAhMTqJiSXwgJWQEJGRsnkBbeNth5ISD5bPfuO
UB1wSuq8Q+giatULJak5VSmKGWmCoyUPCIMwIw3HT2GyX4Z1GZIPlGunlwqArAwLtOT9auPH1Rxx
NdkUYSV488UMvPjom+zhU1mB5IXxbFMw2owOIlrg8dgKKKGw4XWDaw37gkdfT5ey30r6Zj8hKLRM
Qlb5bTtpK30qi50cHflhKtQq7+xpNG9tfwQWw8X0mLorpK9gLZvlTD1ccWt/L5tB/xvP2gr8Ch/I
D6wVImj2oo5RY56DLH5BTQ1pB7N+mhBWu0KUu0UqsIpe6hHx2rwvpi1yEtGL7iavmmL2N07uUi8q
k53sbrVq2mUjTi5yUhWMcAlLf9zL0X9eW40Lluzink1mfb42MvuvndP2N0lbDH+7ti4+QT8LnuLH
tbv8RR3IsRnGYXaMEIUWDqravp8ZJc8Rx1CkiFl4lY05no0yEBEMf5UaCcJ+IhqBVUbk7NFNm13U
dbcwb6MrU2s7bSWnwAlaKENoHgazsi4Qcn2KUP1E5lNJKR8il9SrtYW3UFvmF0pRsvv3W20lYyzP
co/6ocOIPdsbmvuKZxZyD2K6PCQfZ+ZspysyL3lmjptcSC+FLmuX3glvHXPQbs1UuWf3jC5S2CCT
UOKSJCGd1Na+RMnJMkpF3R4dVMdcpjyzLt2q/pkPVvxdnJR/TkxSBbJHnsxh91OeaH9ORPB/FfOf
biEvCLr0yO+UJaKCFpYylNMFC4DxpcjHizRvo4cuExUoLSoXsl+G+QZCAzaLpxdeLhehn8YP4NT+
JcwTV5Nhat99Cqt6hU1TiKz0+WofN50m1OrHf17N9dR2LW9qUeZalQr2xWGEEVkywW+QhSzZtMxW
OcgyV8rj5TQq5RbOo1LIYVLs/9e58mPIG8krUxdXDuf7nj/k+b5ydPj4GFPU9lt4hc4ysVwwE553
tOLBvFYV27yWZ3GDF4qfmCNGLWKg7yJnUXm6usjndtzKQF12NnW1Su26OZ4n/18vKu4WFKl5fb5w
mycY2cp7flz41PffXFTOTwHWnT7tp4tqIIlVJ/z8aUMDxYHAUE6/glPs1x//4/ciL+ra6riVH/z8
M/+7C3+6f+7b2droVlIAvw+T566MVWwLkd9TXDx0yXaGW9mEDAfgI6txrhRKfE3Z+rdlRH1EKPfJ
iEIPP03H7vNfprtV/nl6YxdLebGP6TiQzIsybtRj0JHEtAW2ITG+Z/MU/aBKyjYWRWo0I13ohBg4
bku/T+4Dys5/CU3s5j10tOHjyNBJq34lw7A0nSh9NArTXKcz1A+8WN09wD/gp7jVPcwi91bX08CO
ZNHysP9VoAdFT5ZtW5ZHC02UNWZxMMreX+qDibmYqINYdY9GEWqAJk6v9zJM9juBhc2OolMy7bFr
6VBl3cuz88HAA4Gao/sech74EiybvmuUy8wBC0gVeDgmfg3jIfDeUBhuEEb504yBcxfgVx38/npl
XhdUFNAQSUEMRfkk7CCHSxaP1r2PkhhQORy4TSHmhoBkekdSHjLybzQS4wcowO1DrTzJbbdslMqT
3JAXqNT+cySZPoV9nSPRAHz//nWOXGiaptE8qM2zvLSdB+7GUxx076en/2biXz8T/mD6Mhxx8lTV
rljKtxOGBcoSWX/zUr7DEPNkQdY/A0PLDp478e0UbIWwND9HadoRTm3/zPblPUqd67e0nXNQcGqE
gOWo7TzVt+7jwX+hoBS+dSqQrdkYXJROIbNPM+J9Uvw2Ln6Nqlt8G8VE+JjarkH84N4N3Rc5DpLl
88Q4qNDDEVfs899y4gAKdhMZT81s9ZdN4mNmjkASuBkNYpXFK3P0n+Q3WIm8n20ZJE+UCKq17g7J
kd0SFp1/mVONT9Ka4mNOL+a0YZ4cx6rI9k5rzBu9uGhMRd+w6KhwE3KtfZ/1ppBPQM695n8spKr2
mqpIuUBBCRZevSjLwhffp5cSPYEXbObNZa922a0xx8l2TvBBNjIhvgqWF+VxdfbWsyl8IccxuW6c
UaMIPsQ/SnMnkVxKlMbLKB6nG5b93q5DV3aTYe/0aJfei4zQLP26MEBqlt13JZ+Mm0Qw3eYSQzas
ACje0pL9RVhgTDDzWi3VlmW6gs/kxkw1fymH5cFWDar3mXJby5A4fh5tjL0BRcRHoynsXdUH6gWl
junK8sx07Tpx89BM2OKEoPa+Izx0LGqxP0vYx5um+rsspienT+LXadLqZQqy/y4w+Gu2mYtZSdfX
G/m/LQ+5XY4IzfKv7hRvVpS3hxIFtp3KAmIRkJRo76cJ1X/vWulJ5b0hT1qgUg9HcyF1beO420aa
O+8dyfRFDa/cOF2s4IM5m1eUlTWUWqNgH9eAI6eufawDIJKJo48XMYpm94ar/UIgo7gJkmRaFnq/
hNpKee+fZ4U5oQAUJB2eseLsn6MsF+ljE/k++s+4Qm14PLn4pYpZX2NDZsVy/j+v+fWO/1tcUB4y
J1CrNwDWKUQXU73jbY7IXjOMqBvTtK2sux4LfO5T7ECXfjX364g19XpoEtp4pW0bNoHXMnioAjS7
VBKLdZVodwh1ZVsDodV1SY0FYcTvJPe8dZEY/S7MwvJRn60jDJvmu+UmCMwjW3W04SPe4PfULeRA
mvGwnUa7u83xRT2UNtbn8kqKU+5AgTfokZfWRVuZ/aZJHeObaa7aChAfmjHVdrR550DieyQDi4RC
Wv2UkPg81JxtkVnzWjJG7CYIxf4uPUj8vJjUgJgqQqp6yEbNrMZOZ0FZw4+O6RtlXwCW9dNo4jTU
bVwNnJ0+rtXabYD8gFvHkWA3z76NZwBFbNjIKM40fnWPN9kTrpC/cjuxf2iBcqyqhid8ZfIv1hug
FCYgrnHqsZQIVDyl4v1olKBAfNtb4gdZX1lzAGafBNa6s43qtTTDbZ7Fzo9ZV6BMOOV858yoFrOP
0raxVlcPeHn/subYv3HCDJnjGFaHrltvTVCTd/Zq98EP9HQ9VE15patButNdJdgN9tixM7WjtZXr
0aNVGtjI8iv5ocw+dp0DFW1xpSbN53fx9wgDDlTVmmSpG71NomoMr4pwQgfTHO3vFltfl0fmE1Xy
7sKaR+wQg8Z5CSlHmRdedpTQ22EsjQfPPkq1YNkAxiZHZgTVxMinsOwoAbrj+8g/5uiQMWGI8URM
RrRRSqtbU2rRX0mrryQ7Y6ircFlh4XnznyPmqMj3IOvrsEU4aoE/LGYhOYbRAVaZA78TBDE2Lpd+
meBCbJIBXpOWmy1Qxmw8RaTVsFersHyuMLPfkGLrWLGN2p1iKOl7RGHftnnpPmI/3m2TlqypVpv+
vRvkP0436ebXNpyHB41i7kUDSHGLMLqztAR7EJDfTWY44V3gpM1tawwP1G7LF1VDSozkBG9T0dTg
6y2GPPGuMje0HmoSvLK/0CtnNyhaC4PEKl9QLaCExBrtIEe9lwI9v5dOAwxSqbjEh65XvHSWlKtr
x52cA51sow9K9cA2sbxWXDSFsbXOHgttNCFNFshm3/IWXRd4WOJ/ytmsD5yFuf2pL04a7NhLpOLO
hTp8r8tVVkw8Kj5KY7LwJZv2WISHrnvQoCYdKn0miZdnD91YQlgRXYCZW+ou4vQccm7KM1fBybqD
17b6MpCqxYC2OibbGN3CC8mrctyn4tAkwbi3XNiGp86ozpaVprs7OXAOkTNOcXLEkVPO4+dwkKMu
kg7BsPp0bXnqpYm3QHFxWkWVZu15qFh7eXY+nPuSMH4kcUsd0arzevG3kHNf0/h/YlorOM2bxvFn
C3/zpcaSq8LX8FuRZup1ad7Gygi+pjTMXY4U5gmmNXcZBvRJhj8YEK9zKVeeyT4RYYO6Osh6ruyX
h3fvgD+j54GvZWPv5p21aflGuiMnZJzU73G5xJKnddXVua+DPwTpXfmuCwn9c3+jbbxRSU7K+rIb
vlDCA7lpd3MvBITJ3G4aFxVraFJ9uqWkVS1O7WgKiyvNqYur8WNE9sFGDzRcCvXiSs6JTewnT50h
LN913KGxjrvMtd904YvrDPFabZG6GLtuwI0tgTwMhunZ8q0biVqH73uNgNJ7aJsMOHOEJLQdOKJ/
Ca01xV6y14U366cNwHP0c6zQspZOjFv8Wej5pO9MyotcAQPn4C8D8gJpEc/Lpp8SxPdBK0qczwA0
bDkP4G7hBoJMlJ1nuKKlN+PSDiqAlH8BOMq+8xXOV5VwocGZxj17xJVZpt02HwGeaq6d38Hzye8S
aLfYtik277KsuHOTPr+r57fGDrwb2agGz7qsMiwtHEtHXl+nuA50PnTXQ9kpyZJK/r2dGcNBXi4C
3HkFHW4jW/IC57umwN3XVQ/p/KzgL6X9z02vEBg/z4yXZ2l/OdqgQpllfncZerUH21Yy1uve+oH3
RrprA8NeeHmqbaS2b4e9y0nz1woac4usUrk4i/7Ks1Ncd7TUITmFnrtNsK0LylPyZTcCUl0mk4aR
tjA2k02vbpudfEmaw/w+em5GIrjJVWvn6GLp59cLtk/jL3BPb6nRJi9R5mjLac7MW09rBW6VdIBf
u+2l7uMFHGI1iCaVbeKL1pWPuBwOi3kai7epxmBTg0m8KGvKBmmEn4+EsvfAApymf0jnslvrXYaU
SBP0gNYpPkDTp0YlRjV4cDedUvOvy+BpAknxzm+m03StCgYKlDA5szDMbnQFLk2VVyg52yM0vgJn
yzr3L8DlzEvZBB6nHXVLe5WtDqvv+9Ylk0FkkGjaQ2H06Bmr+vUpOoFjmPv9dBmJQb0Lq3XdjOY6
oiIgJRQsXBKWpdPWl7KJJcStoXrBLUZB2WPszLzH0F2o+ng+4ktWL8ZhLp7zuLK23hz26573x8EY
6t95CIRKHozCbXdjxraxR2Xg3J9+RMg+OYpwKbaaqu+v67niufQxQw58aZ6nAaIjOQ+jf/UlToac
b+TYIG8W2ai9+lABtufPcr75+aLyUqdmA7okb5DpFh/539/CEj9tB5MNSdMOPzvQII1S2w/ZlNvL
zpi0i75RLBIrar3Rsb9Zq7BXH4JI0Xc5z4KlbMLVd4+Kbr/IFrYK9l3Sqws5sxXT1QAUfeBWtzJA
8X0QS6Y9HaLZQj+w5LdRKVN9BLK+xrAPo8UpC286cUgAXK1mM9RWsikHZIg+9xvTBat3nhBqUK8p
tUJuExc5HUZk0Oo2bzFBifML2SevVPy5oe6E636gaso+ImkPiExFy1O51HMxY6OqNK5P7dLjLcS6
2rs4108bVTuACC+Osn5KZiG7RUbgFJ8rfnKoYv1eFmdlQNCgn0eaHplSS1euoBgt2RvXBwlsRTdZ
SHqT/bhsK/ck3i1H9bZHO1GenmLk6UeghMbWcvJpQIBpgwR/DWcOzFU/mnG5AXWAckMbXBpGgGlu
UwbTvjPnqNzIU6C70z5UNEj0iI+RUEOQdAPVc1u4LvSuSeGZgOKKZWMxXyBkUsWLAlpthFAJEPa+
RR/z3Dci3HgePZ/9X+L6v8wV1xsCEBjSIjlIdNRW2bYFZaG9fjkrmkR/HVUzW8yV/i+jo+ibxei/
j5OjJCze477c43zfr3ERGmwFQvwiVyl1QEarXWFrEFFnJ1+J93qygtWNdqVoNnkD+6dzMLcPu6xe
imAn18NbqSpyDpaXg6L8HixH9fYbC67uptTMnY6v91NcD+MVzI0fpTs1TxHed3vVntAkEoMRLng7
VXNTyJ6MpnbiUJLXnLUczT0L277MRgxABHfjLDABYXnJkrJ+ymMFhKc6Bjy2xWjc3plo8t7I1tDk
ULyt8T70nPYRvI7sLfLWvvVRzekm14NHi5SNYtTRRsmj7kCBNttjbIZDEoXKOzUq2NMYrfENnZ29
Ywzmb6Pr1znatG+Q6LF2Iu90b1pdtG6COyGWh4V5kB9yDQ0S0dIVRFTAF8A/lu140lsqulO8PjWF
goo8G0bFuWwiY3vKLgXKMK3aaUAwbtBg7qEdjaded2VGMzKdM7qO0dINjXvPSWwQaloVbkgfsAyV
ay1fmX9nquZdstZpF+wzk710ILHUotjUw1yvZTNolR6r0OH3jNMGlCZrr2V+eS+9S+bp2oag/d32
WDpEVWk/xpkxrhrPsK7DsjXhe2rWpVJ0wcEKweq3ullAy6rcZVs443OV+r8G5HN/NkGxdD1hzaA5
w9YvW/thGFhSu+4E72YqdjKP4qX6DQK24y3KpeX9nOsXYYc8wey6AzQHYLMyFyMn5TgTJzWw23oZ
VinO7WUDw7vVnWM3Be7x3CzcauEndnuYK8WcwTUSV8VBsE4sY1jWYT6sk0J1FxiW1Qc/UH8aUYBz
3zhjeu+zHz7Y8nSy9RLj5LRapw6fox6dIwAf7ibOijroZ/EL5l3jBQ10ajptNeWFEzbQyj2+uIgn
OEvftb/ZbTVehs3s3xZUTq6GxgRtVSm3sivsPedihjqxMAPFv5UDTtp5Kz1o2G+LPnkoK7taJD4w
uJG6TiwME1dZFdfXAdLby0zlW15PJDKD8leDR+2is3v7UUuw2q6qNrky0IrcxY3FBi4kP7sK3bl6
cUvn0XLd/HdfA37fKTGUTVQGZ/Qr1JF8KlpipYVdnmbF4W3jx1hSkU1AegpgMWixc6iTBgr/prFy
kSV9iBfpn1Cuaihu+hCZ87RICn/YRAV+TP1YZyoUu2iJEsm9jUUbBiZqvdYrbTq21FiQOuusLaBZ
g7duYi19n1QvpNdbeFTmbwXhYT9S2p+poKQkeVltm0rrVviTVezjcaV1areGBIvlvUzfZJp9pzr8
tOeIAJmVTxGW6d61/LEe80Fn6YYvyPYTT4iqAHwPdonoPuLbQFr4OdccAwmiSlm1YYon1JhZD10f
8X8lBByRSTWOfD0OmdB/lF2NoWgrJNSXoeYFayiR451R1NNdqCikHRzrKLtAV3Z712h/8kUsMjSt
UHeyXa/ZylgZggq71gKSko0gnqoLQ0fjXzblQQG3ikIjxvJyktfX8bWDLcM5Iq/hrJpVHJ4+h965
z7EASAAr7UED2+mVpSnVVQM7cdlbUfQW+MpORRviCRqEvS16S9/y6gueUxdIqwiQMwcfcHCrjguP
//gP/VJ5dj5IrVN0i6zlbPvV6jzwSXyVtKpx0Mut39rKBtwmzsR59MlptMTLBqHAoruUMtUNAl0X
ECDVpWQUNfjp3MXwLbKAAlAPjA8lJ2RUkHYBoI8z+VYXzRJ30rXP84RHGrIq51GpHSBHUbEhXfsR
LJtJ1hRbkqFY8rrF0VVn/ac4yUHbypMgyIL7PLHJvS0iNhy2tSq62X0yTJvaep2D1nSj+gBKJ173
URO/NuAhBgV2/Rjjnu5o1D5b3Te2oFDsi7LOkzu7x+xOhrArxaN9dh5ynbWNYejuKqL28Gx4jrGa
Amu6kM2phczTQcQ8yqZntmueu+p9oevVvWc2/JU05WnG+/EY4/u+kE3f7JsLecna4Nf7rmMbGe5w
sCEsgAVUu1s7zdp9Nrg4N3aoyis6WFhd+WYhM7KOByUik1nl96bhvZUIMryk+DWgbd29xLjaU2pS
25tBHDqrRoLRLffnfjOvc9bOsQ61glh56MfIvU6KzblHno1pjFxiBcfzPJBSErnU5/Il7/RpxS+7
XeqB5sz5Iq017E/qADg/Hu1YeYRmtC2Q8h6mDbhUayGVgBFKmfaBUzzK1qTFze0/u2qhkKUM8ylK
tv45UY9Jsy8/JinCiXAqR/Uqi98drZHVu8sn3d/9D2XntSS3sjPrJ2IEvblt78ZrRuaGoSVp0XvP
pz8f0bPVs/XruBsGC0CxeyQ2WQUgM4Vk9sY563qzv6kyKILE0RQlyn6pTTtd6oR/BpeZrd9n8/c4
JOFuqOcrIYC8zGiQq7MNS9IEqppd4g7/oqlmn3XXs871ctbUdKyuPpyKKxoG++xTHTwUZnMnpkCh
ZdQaWM2EiYq8b9RlR9gBII6JGQY2rxr1jay+/SKGue0COCmRpRvGjIUH2m1juDHrsliZyKyeEzbv
sEL81xnS1u82Gmz+h/c2I/BTKBvVie7cv8QN5WNfmxGlRwL+z6Hygbe4P76OfGBgWF8gNhhPhd8o
d3KoPOiLNKWdkF+lreTmuA7DkRVjUtBg+XvGH3G8TtG41O9uZoTGnXWN0hlPiKqOFdoLyopC7VSd
5SwO5hLNw2V8Pb35EUNo10ZsGdc54nBTEsQrOZXDpEfuISq0QzvP3kPZm/U9SIZVCEYz26aoHu6m
aECbeZHDkxA5C0fIPqFgNQ43R5N017n9cqWbXS5SOnW+/sOR9TW9UctFxCFXr/qUrAWM1s6sfq0c
pBLjrCkPSR2WWxFSnBOlWDdxpJ6FmM6zsk2opPYnwwRB/5dJEuU7tL/w6/3fTgqs2nwqbfcXdRRk
ClwP9hKqOSMS5N+QrkIE2XaqO10djUsNrw2/vFD7aozeTp27+GdY8+DoI3QANMjBD4nqQCgOnuO5
NBI6STWngSckm4/dgGTLsDwi6yYzH3Ktgz5Pnxcao/6uC+z0TdVLnzZwT99bbT+9WZ59loA2yMJ1
mkXdQxVO9kXVi4xFdlL9A13RKudDv1FmV7YTEJejNozBC4/LXzLTWqCEVjWrz21foNw6thb81Un/
zYS2RyJIdtVwXeIE6Q1PUBF+ikfrqoCRa9F40HSkX6qliW7WUdvSXTBY9qCGn7rEPIhdwiYDHStr
adVTXY2uuw71Gd92ArnaH2FCaawtV/vvMD3NvrA4RRSa3ctDMkEsp1Zjv0FJDPiFJJVvRkkqSy76
5jBoaL8qFN6S1F6MiHRWAYY3VVhv+alM+8KqjX2VhvbnqDO2pPvn74oPe1MHYOuiKkr5ZIVZsQqb
Sf1OFQhCggKG3E434TCmI24jM6YOdXd+k18oTlaw25wix/JhMLH1V0AV3nUoNF634ZUZymDX5Vme
f+XCHpu4OfXDS4O616qL3ezRTqf8cU7gs6an+zVJ6+l0sxuoJB4klv9W+OPG/4q72jrdeI8ZsmoC
QmZEW3+06LtXgeIUvHsut2GM6J4MvcjhTbsckkW3gZt7baZ19gCQ2nliwW4dywmIlJV2oLRSMsc7
y8urTdCmXbyeC1oGUX4o99exUunflQE9TMgjnCcWXM5ThgTvWIXho1wQtHl1D23SXnwaT6JtEVT+
vtDavVqU87/LyZha15P+Pyf/0yUWtTe28zhEV6VJuTeycCyO7Ou+y/0xixrCb5tEICiKejef8SHu
WrponeYh9Ir/BzutKbR8eE59LV5I7SHS/eVVrD1KTeK6/ZbSRgqw4ujr86PdU+Je1QtPw6yMwy7o
C23dD9m0Uh0EjVIrTF/DuISZjTZ2EUSuoYu5CiLburodQ/9kn2S/UiFVueltR73zO629Q5CErWnU
hT/qI/R37er95VGAQjjENPAUKy/KsjOtP0tlMmrhIVmMQdJnZzkg6fx+JsMP7g/Tb+G2Fs47s6El
LpyUOxiqeYkhB6nczR5plyAvlZ14XBtJg42zkMAGGZgFibmGi7/wDe2OyrkMrhbDXQUQojz6MFRB
qePcCwAhpBH1bFvdjxsmoYa9ecO/VbeTiDkYy5PbZfd6CUcSfPnwVixlDFjQ/jNcwG9ZNL8Ppdvu
NpQOuQ/Bv+fmi+CUmps5bKdRSqYT6FBagWgsi3lKN1rkF0gE8BvcoYWnr5KK0k9LT5p9NKe8vFAI
TmiJnwNvB4XFP9ehvnjgd0rtI7xvcA74+d5xK2cXBZH16sw+FSB6MDK9e+1r13mNvdDe0U1kHMF+
p08R/3ureOnnyME3enQRfA/aBh6cVsvuNOCLMDKN4yaA1/hbOzZrLPaPcmpRrfe1/KkaMv3oGqOz
m0trPA4tkJCqy7/ZJA5+2m1xGGzf/lorkFM4gJ3gGlXLc9ORCoM403v9HUqj0zW0M82/hxp+eb1q
aL2HNktoN6jvVy3t8cNVU1JV7EHodCjm8eJA5nNgBfAMqaqXb6LFJg45jGo5XmBtHS+ZbWy1ZgQp
s5j0IAFe+efplCyql1E2bmTy3651neiyaz0gh7OG3Q7Z+X41uUG6CA0aryn6JmwZu+TSL6rFN68I
HIu37IzkwibiPXj0y3jTO7DdLT80hc5HGsdSMzv7y69RjLk5jCunZBN4syXy4xS3HMTzx7wPMfTL
9yv07MPu6Ja6sS+XtqkEAM3ezWoWj52pPl8PJs16djtfZIQWhHJujOTbtSlr6mkB7HRt2osX5vzi
GZJJuZhY0jyDyLTKlDXkHWpGB2L6Wv/31Squdm3pul1NLlB2E8D0eB1L/1fBxnrXuk9uMtT7uqja
x7SGuyKK3PFtMsDmemFl/IirdttKEdAO7Y1tVcFPzUeItS51600NixRydlV9zHMn21uJ2p9LwyvP
lAnqfevYID/GAgFDthoPcqjSyUF5ts+3N1tQOuFD4Snu3o4hT/7Dwd2k83xlG/37IjJBhpqXvoS2
7R9lJPZ2Cg8FLTWnLLGfQmApzbqrgoMe0dwzVpCBzG1qsgvyqgNo5OiTpyvxcXbsci3ezneqJ31u
2bDX8adImaJP/qR8ySK7oDGU+HjiyyN0Vu/E2VnueNZLvnfSmQ1CaCENml3/cnXSvQzGx1fBmzK1
M/Vgr9tUnGXo9DAIw9D3JKM6jL4mC3F7RMVq56fp/DSRd9hAjgu3OCnjlQ1JwjfWyp/g4Jl/OZq3
pk0JTFEWRistHfx/065+KMtM/z5XZrUqIMR5QzFNp//cn55Ze45bT62NeyQ4bOjMYdmr3Xk+Dayz
D4PnO3fB8smxAcapT0L2hwpFTqMvnXso0819ZZgdgnakfM2epkmztcy7rDDjHbLv/VMfxunGbTrt
tU0S+PbdrvrmFPNr0MzdL7/MoeEN+K7t+DPxlChYKap5P2ml/R1+VBY2ehJ+jul7WJexpj/LJxcZ
Ha+KlumbjtyYsSlZmUPhwQtSbbpz3Xrho9VTPFaGxKdgbgRfzaiwycyAUc/Ltqd9fz5YKCV/zZRC
hQemgGtlCcuhBlNVq3ru67x7AB7MInOx06PlbDI9Vo/OMmu0uKs1+3O7gNoMLaRfKe2MteDWpgLC
q0kb9HMR2vkXG5XhBebmeH1x1vrSWAsITqJ6gIjAkfLii4WA7+8oambGWtBstyi5lptdEXT0Fhb0
zxMFH6W6D7sx5Z6kHSSvVGtdxBb/N0uLiBz6ZdVkT2Trbg4JDpYZN8ckSzExln+5TAw6+Aye/1F2
E7aVOKvBQRuDVsLkrYBOROx+ZzvHxvYHWMORDIHUsUWwN+g/mR77Vc/InkEU95+GLATsqqraWZyO
TvNo4FraTloBYGrrj3BdQlGxTK3NrH0w7fxOnEGhKAcYcrQ1yzvnmvfKTb/b+7UzbyUNNqY81FNf
m44yrBX9V9Un1r2MjLRYKU2YsZBTnacZwK4k2IaqCy9laEK5VthU9yvHYvmVt2H1qsWvPtW3YDWE
00MLY903De3oddvU2rMGcGDXmOVw0aACPMHMq+75A9tHo53jTc3y4LPRBz+dLMu/OKS3UMghkwSH
+5pkztz0K1dX200fg4iygylaKYXXwYIXZTvKS8XFgQDoTMLW2dVoUTzPqO9QQSsVSHnLk6eb5r+O
HkNp6Lb/cFFr5XWlsnVmWwUbXbq7rCStLTsWihLITIxFdqia2LzI7kQcEufAuHONK2TzMs35IdQt
MH3LLkb2PfWI8Hceuse2R5BEWMYcISGreSns/mrs6thdXYMk/hY51NwgnpK3pxxA4EMHZ+F/y17o
BeQNkKeS3V2kMAwo5U5xPHyNkE89uD1bu64yoAus4+hlnqdLH3nlvZhqzXiPCM2FGCOq1EtjTu9e
I/SCQ6/b5tkJIwv1pkR7y7qiP9SWQWq/NNS3fKrUbYRazV68XUg+3THM/iTeLCr/hR2ivRdnieZN
EBvBi5FAqxspv65XKJqMPUbxch1pvMThkuDTVOpxTo1EO3Qg/UnxsnQtaezbUNLYjsaniVfS2B+G
kuT+y9ws5vcnSe4PwaHK0nq5VLJ45YNyZLz3IV/FyUL7nCuUJ6Q6l6EisKV/NzlISU+Ls+9J43gP
qlpFr07NqmPh2He9kq1fGAc7morMz33snGmIHSi6jOWzOi4yHKPx2Y9KVLYCN99Y1H4+O66TQMxv
+se2jk7ImgI1VI2jY1vNM6jw9jnNw3jnz4kGdhWbHGwz+KpGqneWkWrZECwzKc35EeZF96i4/vTt
U6un47dQGSA6NIx6P2XpebYL9NORBIHdqrU+2WgBrSpr9H7xNoLtbEqHfGWVgfMpAmO3TfI5vcBu
nVwWNkN3mh+m1Om2WUmLyiCSeDIuQyiCrpvSMvbTfZKG5dq28yeUyLt7ITkcCoSQp5ZnsQyt2GuP
uaekayHZy5H1fPJtfVvGvOFhWiyfEm+BHpuIbrq/FS5vWpfz0mihSXNGMBva1rUcGK1uRjklj0Wq
WE5zVobXoNs1HBUdARMBbcg7i+0Yl8ZnnQfj2i/U+SzDKC02UApZn4YSBnK1L79aUWJ+dlWjPHiB
d5gm94Wq5EmUjkTaSM6iedqHcVff3eyZSuOJZ9T1B1Wk0lT9nV8rYNYWnIkcQFSYlz4uTm6GFFsY
Lymchb+Sio65cULb2AmpnNlB1dlM3o/MdcFqwT2HFAiwRCkN3WJlqjpTsFtixSmmEEa5wLWNB8+o
psdrb0cytd5Fkghm5tn7eW6a1fW/OLS197G4O4MWPliZfgprPDCzdEt1prpyfqcOAN5VbccvNa//
U6M7DMMsjS4asmoyo4os76EuagB3jVkf+i+1lysgfAb/iQKLdubN82UoXP+JrjH/qYdecwf21VqL
TWJpDoKNs7DzvdjkAN/ea+C1IYQFXGgKVePJ/xYGkO9eKdfhlEnWYVfxn1JrAwsCzorJHfbxcgY7
zfuZ2G5eenliyCgT5+y3bLyauW63ZPydxxoZg0cHlQjq2r3Ogh4bNXUclRrdBVVxFBMkIK3CiwuN
7k5X768RS6xRgrRzrbk53mylWY+IhfM0RtgPZVXA0HF9lxlWhciDWkOXsIwpnumnno3sB5vEVBJT
BfEnV4fxUmx1VTTj6hoZFK65uV3XMlDdrqBCUju2xqaSKg/eyI6xHarsh48gX9Kp1tcyz1Ce+kuE
MiAnMkT2NaJRuQNCFp1PXRd/9SJdeatsNNu8OIeGG1TTadID2uH1rnipDGCuXoFghAe9SDY5v6pK
Z582HFdaabpXSQJhijdqlp5K7YLDkftKjJ4aayvLsmYAYdDPyz0ljuvs6y13myl+ibzNbnS3h3jI
r9/0INtU0Cp9TjU3OjY+gsOdFy/0ULNNBpptTAlcL4TUpqVhdTPFZn6hv5qMMRyRqyavoDMV4we/
xCM3RUqlCvamrQ9HCblGNxYt8YkV0k3ptGc5mCN4ltVsx2a5EkOmQqpsG4uItRhtCbiGXc/RoG/P
5pB0548+mRyxDSkLPTh+jI+KDpYzukTa81Cz8V1YjjbSsp3QlgNDOtReDv3c0tQtdmnibnp1n9HS
cv7DLhGaCWfQMlOct+ntiDSGYnk/A6/TzkaCiJSc/W0oNqV0KOXKaZl43iYOuUFknpIOKAxN/iNv
3v488jY5t7TkXc/E1iyOm/dvNk13kNooxt0fsSo8Jzo5rLGyyRCr7SGZ6apmbZk/dOZgHHRWjRfL
7d0L7ISFvytbOpYyVL7WVmuFMF/aw3REcdMiE5BP0a/MVWPI9/QvAqfkXbdGyi77Yc1LLxg/pmca
ukExmvNwquvZvQOL5m6Qtcj5HZn5pvSs+HlukR/y50rdzQ0r8nVZBM9KY8x8hTR5nhA4eahKsKZL
rBy0YLAP9CtbKxmiwOxuwp7mfhgueQaP9QOdGMZrZQ0vbM7rB31Z9Cw+GYkPhOWH0W+fRC7zzMq5
6/sxpQHTGO5umIUbvgFSmF/BrI7gaoiQw42vToZLRFuDwyep6O8S3Q2OqdPc8/jRX2tVRTgnqO/r
JekUzWX++NtXJk58QR4A2AVJWktHkbhTnYLqXgv7qhhzJ1fu9Dop9yN5S1AyDG8OS/K6KipsVpPD
YY/zapLTJgrYUR+Fv2nQN2Vktd+7eZy2oe3UJw/pjmdlUH+J38sWgucgt58CkJtnNAmjbTkA9kHF
wlw7sBCeR9eFUzxuHuSAdGTzIHa2J+crM5c4ftsk4jahUsBkQXGCQAqErTnCp18qDV4er7JbblCG
jmMfk0iljS3ItMcS3o0hRNiwVQN978SjBzM0UbB9L9umjltMjwFGq9/IpEFMkrf6WS5tQ8996MZu
3lhLgbTojTNNIOa5Mj2UJRaTB3/XydV9iGwwyaFb6qN1oPZoHimU8n/HkkFW1ybb7BVdrMU2DhRa
MKNokSRrra9zZnzKUmv6t67e2NBRvqtm68A61fpnCDNquu3Uvo1DsKTCXPfRMHlNDEWfXYomrE+l
Q+sPRVjtXq5d9lG0nuwwH59GJ2wfoNn0DwECM9uBJ+I3MuZrqqraZ+4R/1AqDls93Rq/Kdjjok7u
oGb70rUIXTXLQc7k4PTKqktd5SQCWGIazU6FcZTK2FSr6U7++hAico9V3J388fJvV/rVcIyi4YeY
0BNSYZ2wUm1dJpGyFaMcTGsaV3aUvRqLln3dBBvXSdO7aOFSFhNSCTSiTf4BhkrT2fTW8Ajwkw0B
W0+H1uBo2CsaXX+kbGvUFXfROFiIFKtkabJ2+OpRq0Jf8gu8INGpMX04pzOl/9oY4U9tHJRHVa1h
rag7VvdLOEyZ6caZgugMI7v5ZtvTGu7s4Sv5G3M/w9+0k+lF2Jz0Wu0+mZViXABRVWuZDo0tzzTk
v+6KToledB/h2eWy8qWU3J3hTrd1bjGkwRau5TWqaGhzLQxOcgBZOiMf+SyiSmOcK4ckSlBR+B3w
t0mzc50kUX6soOjh5u+T5EKOM1Nu7lnR6178WUHR8dzEffXMIu5XWmTN965zUDTvNPUBxQ73zuOm
XzfsjL7HSf+cqk31CYx4ciqrqN/KBGv+ofg0LtMCFuyjXssONM83n/Mu3ck8K4zGjQrPxDlswZrP
cDgeRJUSDmubEkFsUfr6L7nKauXAy/I4xU11uZaM0eNE13F5+arLIXb8s0cj7ElGgeo6lwZGrDCP
Wet4ubOdhgAdqGVYy+o6S+3vnadqR7HxCPMeXF1P78y03YppWpZJbGfZZM8Gil4KBFDyJeUg6QO7
m56dRFFO8m2vf0EQFIcE0kADooA0NF8FMlMEfvDwe1TPRfgQVfargG1khLbAdTRkcyiRM90f6MVV
ORyveqNQ+S30CT6Rwvwi6aquruhgp8B0kVyWH3vaxjOh/RSvRQ330CJhfs10lcg63Nsl7cgLSEYO
5B7bzElesm4OznYR9quWriBSbwq7qL6Aoa8krSQOGdIIUb0kTndnGhMv8VmtX+yxDqmFggoRp4Ql
+xKibEjsuIIdFO1m9tDHknCniKd7rxkvt+vJRxYx5TsFvtkhCrNHIyHLPeTmDFl24n3SEis/xjHq
dDJc6Lgv8FiTmV+85li5j41eHmQkB8/cOxaaeTKgVnoPLfX8ICPLdloEs2pWV8tkS5+ijd92NEku
Q/ngadxb5pfezaHpntVE3fcFuhlL3ztNlHWs7h2g5VtzjOs10r8my63ChhCnUU78tKleAEwqIEDL
ULzpGugbWlBiStWATO2rDGEQrzgPS38dL/BHX3XcR0dr87cazHdaKG/FZIGPHK0vMuqzuTgZVq+v
Zdh14aKYSvbtGrtcMBrrC7R6/X0fzuV9riCLCblXs23tmBbHOEdSMDRGCPY5eGXY7SykrKBbi6ZH
q42mO50iH/UjVjoAAMht0LzCQ4Ah8L/3oaSKulr5H0Mz0t6D/5grweLt89hC0M2st2xtszv4dNO7
xrfSO7euzcukbsQslpuvWwLExn2f7DRE21fi/eMatzga3DL4hnt990fcoDZ04yvDPgsVp2etbMcz
EL6p2bcaRZJhSWBf8y8344fmEz20mz0V/nl5gHYhW2JoCwTRUXaOj3bIdrD88G6YsxahuvdRPqq1
jCrVSyDWGLcl1K13ALrcjeNY85chny/WUm5Nc+2lq5roc+56w9attfhSKNm0aVzzV79Ir7m6OWyR
NwdjtAxF2CiO6+cmd6yLmAygbndBaNyLz3ND5IBEbacpus+NQq9rhw7a7HjqWwGU/46Cc7rq9EF9
K6uMzJmimWvxdo1hLfdVuLODWnurVANB08ZRDuItw5m38OzOl3G51KwlD4GXeY/izJKDl/bu6++P
60EV8kg/Za4XwIs4lJ+7X54+KG/p5PcPZJS+mwtp/2whyhirbbeRoTKZGqjpko73Vis+O93wy7EU
50g5W9mWY2pvnGKg9DibOYTQnWaz3JvKfhVCb8umEz1ClBXJxgaBvdG7o0Fej1b/DCDRgAjG2Yo6
4EJBPLI3WU4dr0V0pSWT5nkaBbJS/yzirFfxVnpa6y1od5skxvJ54hqhcmeBqJTor9oLO3ZnXfaS
W3An1B7tIg3WH7IHciqHiezBmZX3SkaGCt/FXk4TpfpnorvwehUxfchOUNyijefKW2zz8Nm0aOg+
qaNrPnUZYsiZruq7Mm3oG7ebnDy/lzjH6zhz0lPXztqdRPdd2YAoWAc1Xc5rp5wgMyucu2to3tIO
U7bUkSVWDlBeFTvPygtEOfk0O3P/gb3k++i1JGpCdNFh7rmLvbRj+RfyWlSDTD9oXeI+SkjgGsE2
4iui5Ws5j8FyWAAth6E20UVdriKOzp39RYJyezOJXQtZmG59KlOf2ymudmAGQv6can5CoXNYaQF6
QGGeniQii6tqx+8xONHgMD8lKgIu5Nbz/5+IMAOdEGVsuC1X495VnU3qaDS2XI+TGUVHS9FePnS7
XE/5JeyL3AjO124XaWNJ7R4KKRM8mVLseOynn2yDbjQL6qdfbUSKu/B/tYUFQ3qTd6+sTWnv8cnd
Q1amnevaKnZBEWefeGa/T7Ihh21N/5dXg14rMxXRcXZX26Ay58tQau+TdMXKzhZIkitSHzqtcpeR
oL5h9P/E8WsL/F/w/uhrZvUqgZ6fX6By4alWb/ywtN66Hki0aSjBLx2qZP6RyZPTQHGpytr95nqK
spq8oHzJe94WNOHATpf6UOy7Q3BABtV5kCuBB0J7JGjVU0yD8qkMte/lMNVPgm5OFxOEKleTSHlL
1GKSkYSKSe+Qpmq4lcU0Zfk/+Yj6JAiRnSSqckl29Zaib3Pub+pOLOCuxjmJvsVp6xxvua+h5C9t
83QXePWpsH19oAHQjmj5vHJzoK2WHBAz3mtpP3/nvRuhvN7Plygz9UdnAOYqjiiJQoD+fvLsNhG5
pVo1oL5gRuqjdA6w9Es2wG6WA2Q+1JMdfW7ZKWhwUK3apogRPzf6x3ruj4I67RfoaYEyD2nsF7HY
VfWSUsq7FxzqlMATApy6PomzGiACqDLT2cnEqHOiA3rrNIsugFievu7ZzGBck7nQceRbx4uRVYvd
H02kRMdr2vo35D9trQ/263uwMfSr7dpPJ22WPDF+tNP8KVcAMjltGN7JIYqUL1VVWPubiWVUeDcl
GoQneUHnDHwA9FSohQdP+U0urjCUndW12SlZBOXE3jvFL9vncTbMrrqdC83bwLASP8sha3nYJUkc
n5wluyO21DhYTdA+yWAKtPQcDtaP25zJHF4d4B3hvwksCatBRLqUUvusATR8ifSUCgHwGgjRFpEu
0yppeOx4TC2qXOBQDcRsk47M3+JNpwowiWHDJkHZsxW5W9ZyGS2XhQvLygg7rdNbP1PjUi2CQGPV
B6vW6sxX1YmGLV0CzkV1wfLoRdDtsrCl2TLy7+GM0zdpXE87fezAH3V18mDPtJItIzkUaWKsuo4K
hwwdI/ZOIBzLlQxllmbrj0qTOHdi6q2w27uVS7/9chGljWpk146T383Ps2bXL65akb4p9W0X6NNe
VCdz13r0M2V4SuekotI4H0R10m+T8aS1FKxkWKVg9eqFuvb/OslNwepNS5noNimn6syrStfWFTz7
qOTS/yDq0zCgRcdBT3Oa4Gu0qb2meQG0bc8w4fwZOzR9dJxhSVwHKCW8dKElsXFskgbybJ6EkLcq
G5WuvSp/pEXR3cbwL+5AU/Q8fNFKSVwEQ/aCOkoNtMTT2j6Kww5b6ok3/BH1x2ynAPNcffB8OOVb
n4qGfKifWf+57O2z1BqxTsMdVSXb1gptAg779MO1393IXvs5tB/LAXpS30h2YrbcIj5nfjiupQ0+
nWJ/YzeAHX5PUmsdMdEcgTptjv+cJFFuCmuWTIrMSlunaj+eQ4cGem2E8BXZE1L5ZfJSL/i8LM+M
g0Gp9akHccyaihBoF1Yahc1/PHUw1g1iwg+FHvH81ot8Z4Cweut773VQguYn72Zyd9302RsR+E3q
Rj+XkYFILf1Pmxi9ou/LB1OV6w5OyQvdyRIwTF6ZbS1NHd+mPkF4oKJRWx9zKPJsJF6yRu1P4p17
GIDMKPDvxFupwanxdPdJnPa+nMYWmu86eWYtfpQQs2qS+zCGa8tZLj9njXbKfbZsMkU+POxUfV2Z
+cF0U+Nb6UOnvohSulb3K6Gw/Fq4OSwuvmOcOgX9qRjA7eZ36DC1zk+fUIesyV9DnVz9cNXfofHQ
vV9V6YeFJ8/+cNUc7l9dT8pnhCyKnd7myp6sJBrWdK3qYVS+0UtlnJFVNxAaHKqvWdKR1Q3D9B5O
nOwFAaAHib9NDwfCYKP/6/TaHt+nG6aVynS5rO85YK0SIOFNscnb8Z1jRIhDPKNzEfJMX2TU6L5p
0MlCSFQZoDa64SyO1p4BKY1Fiwb1xC+wl/F7IIp8sCa8fJgsc35f4Y+P1FEl3QR0w12/i5kB/Zup
+K/icaaaHpkt7Hp/niZjMayQojU34s80JTjL2azr72c324fZ4vZcOAXe31f0zW4qN5/uEz/wkGHW
tjK6HSxa5O9B45bb1DYmnlDE0ivMb0hOnQr0pDWFR+6n6f7DtNiH2MMdyDQPiMItr2B/hKPGg2li
J0NxSNc6gvQfHdf3ct6wN/FSEEYf9qtidCPT390uK5dwl2v/PzgkOOIpN3qZcs50v7pTUlZIZaif
ZCSHXC0ory5OOTRT0COTppqbPxy5qVZ3Yku48AFK5RdooqjHtgVIm5VM7gukViY3hm1xqXrdDrf6
12AXlLlu41sMyFOopcO4vk5W6qrZgdSGOmaRopXVBPRJi4jPsrDIcv6XaiMk4SELEDHmipOB16kb
ZK+11L/O7P0iOZlDvwNs21CmQxdGxGGuEjA+0KxQzcKTU/WZfhH3VUzm6q/L6L4DYo16WKqHtPrn
MRvPCNEMg8zmmUYtz177HVZxVVCUlDFqD11X+bSDLOESqJOrPBZjvbLGobV3kl03lQa2T6gOdpJx
pzt66lZOE6m0PS+J91tQ2tsEhblToNhbf08rJYGmxkCsLPbYDc+t/nobCrW1DDMPEKO+YFpuXqG2
vg2v+q5RSNd6Th4FSs0id5+BtqZv7rNtD82bljndc9xW+9KMmzfy8DHS2d6Xq0+1ly9iqvwZOGf4
E44pNRESV8xsAoPuhHFklbR4y5GMi6IP/V68ZeLy7HMmlg6LNzcQAQpDv7uIFzTJG/SJPQRjOBcK
evlisVF4x7lWhndSLqnBRl0D3WbkJ9vrcCHmeufoWjxOab57ykijC5S/9N34J5HXzSOFX7naXy8k
npks5/qqmaXEIO9RtTb1757qPk22bTxWtVtujAleSRmCSTIfs8ZyDzFMNCtjGYpDTdUObP8PGdxC
kUJ9o33VOYlpnC3EE200ZiwyfAdae/2zPbj+WbdKCBSNeKA9giQYwPQRIeTFBuvnUbXKn7C/rKWR
R1Vy5czmDvKXpYEnnSHvdHo2d1D0GJ9ze/yntDTjoVXb8nWZNFRts7bHtnyxSnXju2PxvaJXea1B
7LYsHmjLo0K809mTflJjN1wh2+MuDByETHZHzhQ1F/R/m2eQOuwqIaWMQJZvi2roD/2E4HwDQVIX
lunnulficxzb4UbsMj0BQZM7sQ55c7MwLodjAA21Bd0asreQmTnp/OZ7tn3fV/opVguNE5r9/EFL
DlqUAG+X9O1vr09X2QtcvclhXrwSHFhjw9JjZMQLOYxjIE5vSj2A/+fkasEVNovlY8xAo/S2TxWU
SDJlfCRZk1IC8TXaowGPsK8H9ZXM8ZcuVMdHt/Izf1XTnR4benwnNquidEH7y7knL7d1fENlAfOf
KuO1WGbC8sni9nizxzwx7gBKIgRMGfJmd/xuM9FLNCPJHnTQdWWJmezagN17mo8V7C/qvGqWlpa/
RCwyik8+Oha3CM2ECVxPQw1i36y662u4D34DQwXwmfiFv4XbSL+iS2/oUCsOfqhROx0FRCp2KvcT
bTF5eB+bxc+o1+fvbFwBUJVV8WgEvXIJYsVZU8eav/vDcByTcoR/GYEXw0i9XW059VdXH1cSoITI
WZdRHZ5JtajPWhA/dLJno9OGDu3/xdh57ciNQ+v6iQQoh9vK1RU6uh1uBI9nrJyznv58pHosj8/e
BwcGBJFcVHW7SxK51h+qqnvV/Oq7lCqAzN6wxFey5zKmDOabaNG1QsNgUF4SJ9S/6Wbg7ct+9M5I
mR8XH/vUoH5O2WnYIjmRfs06IPxSmZlsoVma3k+rzr70mdl8aVoEJDKyO89IbCRg2ixY7npnX2IV
u5jO8+xF4bkcEzReixntRUrOr/mo1zvFSuxDKPajJtJiT5UqVZurWxoP7b6zrBMc5i7ceqM/3xxk
RKAowv2DbvM/Nt1WPwy8Zj4lgEURJPbnIwCY5FuOlFSCCTfp0ZSlNZqfspsvY0jd59sf0eI7SoX1
VYGAuh2y+lG1QvzPR7/zgHbwUF/apsleDDOs/rQCMOKg2Os4wT3Krma0gpu4QKbGyiZRdPXoTXr2
FAi3TyBrb27HLZtqTb50JXrfn9wBhTh/zKlIcncmQCdQ1REv+pgUIE40yl421wHZjFCAQyPL0w5D
2YSPMYubDbZFUI91CgVGBpRJNt0Kl2wl0acrXhTG58z8eybb8O7l2t62A6tBDCjSkHuHPjlOCZAT
7HWOsmmp/UdfLvp8ERI16l4n17cbhPNtOyg+3Cv0BdzEMl9lH7KitdK4L7KnHlwepAW7RKsIn7S+
D69wweoHG7gZkhHl9M2y44c2HsJjY1Lle28GFCR0Fd9XQAzTESHbCA1YXd3ORtx/DevkKc0C8+cY
R1s99Pwf/tihz9WE5lullOPet2GaGI4ZbfOmxaPTLO+xauMyRmki2QS+0Vw8J+xfg9a0TkOlFlu/
BBm9HYCPDqDtn9PM7l+hfho7z3Jg/IWwUYYQnRBxKR8v8c3gw4VcyQORHbh73GiGrSQGyIGFaTDZ
zj5wRu4m3uG3zBu3KKnz2moySJcQ3/3Lb+1a9Skr2MlR9smDVXp4ZSV8QfTSf/Rmi8dpZ5UPoTV/
C6xkenL6kgeuO2iHkLTTTUYsYTU7ljjNXaxmiRvsSD/GpopnsR70F6dHpVp8H+XXUH49Y5N1TKIn
Dgn8f7+aYM66S9bkjzJi7XdjTd3EIHuXb7YcGEwruUz6yYu0B/Lqwa3Shf1kJtRpRxB4lGP1bjiT
53+QffKQiNH/KWSgVngFkc5SMaZcrxb3hcOiIR91Bae36bvwLwg62qGM9FIo4gSfkJ338DciQRsj
1vzWT4IdlNvvoWhRjUxfXGhJckzG6+MPEy3s1yYclDdnSh9zdP0f5ZDTIHWQ66gzy3DVpN5uD7kH
4J9rqRo0VluI8snRyc7Ck5s55U4ZyUR+CIrMUx2inJRj2KDgxbKL1T7YVVCNbyj+G8sBwRT87RQ3
u+NDMZ3lgN+oxm2Nc0NAs0alPiyx69ygLY5tbl1kAVUtVdJAjs+DR1RknTE+1lkLKkN1HB65JrBr
useo1W9z3xcb2ZzRZj5FHTYDspmOgDWVMc8BaWTa3bLB1vhVW2zk+p5lLvI0KXnAyYb4vDTXBf5v
7d/2B8sp3CBcg3XrgmVUcpUHM42mZuOOFYWgtkXwTLbl0MwbiUpn75r7KnbMo6elkOVw/btIu60w
grEE2ifeyObgwANEtNw59w/uPM4YeyfmPc7LwNgUOKoAVOJ9IzuDmJGa3fwdaEVxW0yzR1I77IFK
38HEzXkOhZTwJGoJ8iyWtQTZXk5lby31gcHtj0cxR6dUt/tgKsdhCMKC512Oyed7jXLI0fFLb5+K
Ji7M6c6fsuo8cRO/YxCfizrVfJPNvsGLDrTUS+kiCuE1eIKKSZNdV9R1w28yCJo9WujiA0JE4c4F
SOeDBxwI25Eqv+kNyrHbqKktmADdZ4msUwar3PWR3516WGeovvgfzXW0qPXuBDg02OZJxctg8mr7
JBd2kX5FU0V/XJZ1w6AFW27A+ijXcB8LOac/WXXXbeSEXiwH5QBTYysxuJ3E6g8cQLAt56SGRVYV
yNSw+j75JHI3jlwxujyVHqfpkts1D7K+oRqLezlOgd3OyqbkKM3MTX1wyY+ARzCknTn1D/wXimDv
qGnA1D46Cf4yBqHiI+RPkf+sodA+LR9iFGTLHQtLc/ljyh94nbX8oBiD8rD8wX1ZLr+HjAp626IA
G5rLby6nUxqLTp7VPKdmd44hIvHCFjJ4UhFPSt7hx7BJoLxdC3j2/+rjiUA298ouUtxha4BlOUVO
Z5BNLRVEwaI0gIJmKOW5EbjItSn/XHnnmMuoxEmuTTm6Btu8Qj+7vvut8yoHjY7m4Fsm9hqGlRzK
Yfb/AsfIeg4YEURy+EO1bTZ3lGmjs1658bnohuquhy5eBbHpvQWtA1Qa97qz7qdgoW2Y42bixjcJ
HfVtNeEJlyY3iRaVo7I5C+xF4DC6BluB+gxxEtvvxnpEsL1+Zpv4Te56WjIVgDaC7GwPZfV1sB+o
4/FuQwF02MmuEu/NjWHH9llXUnevdU5fHOF3YYKbUfZm0z4xx4c7ONX41sgvlvwWpMMOydr442uA
s41L4Smff/saK6CA2ZQxTauDfagWcM9B32fhzqqc5JRMYOF5jevIarF+QTpsHnhoVjpoGtSSEMTr
rrWp30A7tIcIhP6ym1GjFCgguXQopn7ln5Z2nHfRHaw4CV1QlkufnAg36RJN3zMhYCGlLCaj+zx1
gEplC0h185wF1ed8jKvLIofh1CDRRNNXtPSMOJwKYAehGcDdrbvLlFLdSMTAn+ABkEfo8bidMe/d
ARXSqK5ObViACvdrbEkyXVH3PQp2L0njqy8OhF3N7fEOEa2h5AmmGDpKfgVwkW0b1t2GJ7VyDiiC
vES56dzF9XKs6HfOMODoscM7AYBb4qhPbA7gjGn9mzxAgT30seo9yZZjWvpGiV31QTaDSbX2Zlv5
e9nM66p7mI2Ze9gLhze9aZpDPDTmg44p3CPr32A7hmS6gYYlYJzpkwcAi/q+iNRhq2la/NjENm4r
LDOHcx91n2XfGhwoSnfPat7mls07fUgegVWPD8sk8gPaNcH2TqKK+nE0HwpLCRbWmIQHyeYCMmrs
30eb/zY70SzRTN7mhlNeE19L5nfqmdoehTve9YpPbgXdHaFm5DuHUmgurYdOCDQlYGwOAMp63l2M
KmpNiV+emoNq36z7bz2yW86S11Qn+DraQHEDMjN4oCzxb1FoezcsqnQcTCrq4nJEdqaKQlCdIIUB
KexilHOrcjsR3kbhsANCpAC76b3beh05aqosXXkjo0NG7G+XkqeV31ab0CFDLJty7lQ2J1sxmqM5
eTDqnAZZSOoIttlm58ay/V0tjJb8AfzOgMLCg2627NmmMVqe9csDPG27LX+o7i7vfHlQE2/gtijH
w/Iei7yg4/FK9TYK888fMvpsg6xbaWrZFkxufuoESEkeIFWS/Jmf07xrX5LKKRDb1+Fni4CEit21
6nqXkugcnqvJUl6stk1ELij7ESj60wy+790q8vhYIJyd5p57VKK2ucXsg/dTapvgMCxbKKf03+2m
e1ie03qMJ3IWNn83OLHA3uUaYasKn3qjeexSbq4hUak92Aq29w6qWFUSY1WsYh2ceh34UMuFQlan
7kNGQeLYDb76DBevxbvVy74NRnSTO6gWDYvCJC9i6eDCwAx+VYe22StJwO/mZNPN1b3hFJhzfZ2B
58xdfZjazGBNDFpcFEyWM9mUA3/0lb6toH3FH2gdqJTa5y8vriDnUVSmvV52vfZQ8rG+mZ7WQXkZ
TR3UB6f5WQYYG2fC8bgT7sZz77XHbBrQwf1Pfx+MrCdlSOFnQm4we3PiILqZfdqfZzLULAkpscg+
eSjYD97kWRp7BpaDw1fZ+i1uDVEGqqmJWqGN8sdl1mtZgefsbL0vyNvxwevAH01tao1t5yjlbh1Q
gyHamklm7qhK+CABInTU8RFC80JHtUD3zAc5IA8qLAWE8OVRdlgiUJ7xhCkuFXLZ7mRv4Wn3W0tl
A11gPw5QQKjorBod8ux/F+qQw8j+fUh/rPPWKaS+o20Zgkm1q3JrFnzXgwbNUEHnC0j+PpvOOVYS
NF9nqHqRZeYXLfa/y5bsD3VVPejI++1knzzMWdpugYlMAFm5juzL4A3KS2PJF2wcF5DCdLAs332A
RVBf/JJSsD6zGWBbZ96lz5UHmAdLkWQ4WHKEtH10nXUVwOqls7A7qeK7WZICWPDFufpzHDtWs4Jl
n+r6AAPabxdksuY78ynTMWGRo5Ryi7vuKcvMWHD4o/6mRZax68vC3eHX1d9t2+rvqF0OdzM2/3Fc
Kz/JLlP0L4MiLC33pa0FS+Q6sWeBc1LH8ou8gubzbyMn+ZT+dnY2J7v1Gkr3jnUKK3qxh9pOSolA
iIFlcW6hF5I3/kmbNDAghdqQfjXcrWE8y4VkX5hbNsDJq9wy+HwpZcvvFXdjaoHJf/Got9U2QHMY
ssswesspdXw0tmTvctrEur5XvRpF4zWKMmNzYek5nYzeKLYrDL3L9f6QY6uwNTJADuuAnmOuFJbV
rQ27116DbyfLikML5FVyVtVQX6TT1n6tMryrEmlLvywGykLir37Z1dYjCq8lkLa1VNuz7nWg6uAG
lvn3tX/qqaYA1Rn3a58M0dGoAdyjfF37PZcEEc4lGveVwMeiM68jm5YnX20Pn+SsdsdbqTnmxZwV
Y++n44xKafpukkX8W4QKsM9voYOfWBcgmh+haJC9l4Vhy9AAZPWBO6Ps3zHciyutuEqsmUSkwac5
jk5l3/7bZSosESTyTPZbqrdErV2/Jq4gNdElJ84pdiph3Zf7aQSOupmUsTqPqnpfLVAAGo83qSAm
+7zErs6dNfFtpk68zJKn8lBVUX0e/eFeC02xtT/BHuMCD3Cn1HqqbvyiD+8zu65da5Td752uGHEV
MzxFffr3Eo3QjnBRFsJcfgufmwgPCNE9jFIEReUEcWi99IvGMvi09sd+1h9KkRUYu6C4zW0Jukkp
tlNDen0n+7wkFqafQBW2jVVFqAIQuHRmNS+cTTEhaqoyKdDzNDnKcXkYApDuEG/QU4eXe1sHPmab
lXfKBx/qTbBNoiC5kW9ObmUfjlR+f7VjF5MxCBLFpvXK5CYHRiuEoSBP+y4XclowtJaJtQia8iRv
d7q4i5AuOPspnKDlkq48VRrxe/7nY9F9qLOifugpRF8mdc4u3RRmF9mUZ7KPJQp6UP9TDN4Z5M+N
FtwzF4hGgzh5ul5BdzUXeXczp9hlI1g+D9pF7ZvuXqRwHIcsTf5qgJe6jR/9beWejYaPWj5TJ2nO
JHLzo60X+lvkpH/LCDv3L6WeJV+QIkeJhjWQzHmMQq8KWRx8uthT6/9tqqIJCuNj1DPcj2DDrvsz
SqE693Dk6vFeA3X+4CKGdSzzcgCel1Jli4zgmzo4N8siJR21ytZGb+xHm2gj/uF5+VZhWL6futS7
6lMFUGC5XmPU5bZXAaq6qdhNxWjoSqld2ceGqkLHQew0RxGjVLQXXV4R2NSgBGRfLmPkHNJHWKUv
YqsW5clt6jWhsqMmqW9ABCoHXex+Ir9ibyTOJvQP94kfuR+BBnKjJ1WffrDI/wiRcWrR6Leoz4AB
Wr25kX3yELNbzdo+v8hWNOvQT5vU3rcttLoRTNW1iyLWG0V7xg4GU5dfXTJCDmJMklEWf8lY8xwy
zzJ380ieYWt2KH+a2vhcCtbN2HTCMAFMJdTxb9CP9G3kBNVT1eKlOagIH/hdg21JFDnbII3cr6RQ
EdkL/H9A6+2CZLrms1Lj1A0xNSzq8db1FQqGksUao9UVlXkjbrp/+2SgPCiD/i7nrozXZe5ymQwh
FHFldS75tsEu20ochkRsDEn1gf+UfewYHFbv8OdAc6yQjrUpz9Tfo35DdqxhaN+t15GfESWCpD7o
896TRbMRPP+ZHYvNboNfuFPDbUIS8CJb6+8BynZ+gNP8IzKvka4X703VR09m3nzOYrf4nJAvPwcA
ZnYgbIvPdjMqIHFzCNKi2VlNvNHZl9xl0wlvLI5iymuOskGTFSk8K7KOUqtJmywsI2r7hWe48uiX
2U/Z3cNmPIy/opAl+i1KG+LfouyWLHDkedMXXoA3MMkf1+qM4KfUf1qupY/qoTR8zIoqI3srMGbd
mVkYH1uvylAg88OHKCtcAOWM9l3lPHuYMMrBQHSlbvvuOuRwyuqfFpjFsUjy4djBBH9rzDnY9EK5
fBpDNGdi7Qtk9XI/z1V4LbQgAjLW8h9lj9N3aAtLKFIBKIYmufk89SYw0K7xWaiJxZgb9+mmEnUv
2JqAqUPEc6cUn1Y3Rym4+Bmgs4izav9cJGG4Hwfv42z+dbaOrmdIFA3PI6j2/f9HXDGBguA1fPQz
s9Q/u2O8pSo0gWUE+60iAbGN0TP62mvZy4KT96rj7Iz9z3xovtUKZmx66LvgKgL3qUTvHd9saKRY
A0ToFnKdQlGrjZkJm94Wc45N3QPjfezs16XI3LNDtsyuRTU0aa6d1zWfkBc6sLLHuHMwu2Nv1vrB
BR73VYCW2soL3iK0qW927VPsEv1qOvNWn6oKOG0xnA1sU57nKb/qRWW9G26kXlFkFwLDBnn3qRhO
6JqCDhZNbD5hvSiFcZTBUzVQpbVxbJGjQTm+5H3YPclBUz90/OHfm77ArsoN35CVVq9mP7kFK4H+
PPYOL6LcU6+2Yc4dJXLQvnNdK1W7KyAvTX8HyVjvA1U9FXWuH1oDNl/qYakFAUzbRImTvdmaNb5U
ebaRg1IaBxrMdysgwyq7NA/cYT0H7MDN4NCXTfUlY+vm1v30DRwuSwlfty7kRprHZpzYbrl+cDAg
muwXAs6YkmQmmfq6aolIek5p9ZTcf+mLkBg75AghPvwuGCIDrT4btkmfGtjnWCDlxEHO81OfNQyF
VYtdOjamu2JorDfD1pTLYKUlphSW9ZbXzfyEXOBJtpSILsyni6ibX2WPmsVvKk6ggMYZ0jXEUhw7
LB7ktbSedGSNb+BBNuUntWEE3QkrOyqKcW6r+4ly8WrSlODpmbHhAjtXZOl8gO5WX4FRuQinCXUg
vHNFvViMj26NSrjolEGxAkfmoIq27NS7+CNmmbNG5qlNomdOjnjrJZe01/uWijenc8D3EVCgdtb7
Mj6ZSk5TjsiDl1umd9JM3TmpFOfDqpsvcDwwGJenUJJh9mk9PtpxVp//HP4tcjkdIkfh9ThNm6Xt
D8Z8QathUrby1K+wv8DE65xbv2wvjSEvwl2R1oDdGh1FPVHyospahouRpmzLwxIpT+se4prZzPFG
Em1kH5qnbnNAuuBfQkQAi3vBoHVKPJ/cKfkmkWJ/CIfojTrJwQVbto7+GljhZ+tgmLnTKY3zb4uV
pLywjPMUHVOXrOV7gJoV+CCW/WqH/if5MyXZu03KvdN0N2PUzEe1DaxHmGo5yafyvkToThIcsHyf
tmuIq1Xm43op1A62wCx21pyxpR/16MEkx7DxJqV/cwYnfYqL+SwHZVc3FnvXs5vnKp77Ny+wkYnx
IFbJwWnIxn2BfsGhG9Xh3usQz0xbyId5SbiXpW78U4s70FeSCeLMSq/BGEH72QZj7jxKl5XeAxYz
lJOHUBj6YNJ+JfBKdBZ1Tz8tIXJg42Xd8PBhAzE5oXbuMTOWqmNxQkK9CBJ3K5uGnYy7uAjqZVTt
0yffHrTnIlL0Z7MU3BvnX31nP0TkQUgxmn2IzJHQd5bNfm4njPgghg6Q/dHZRgo6zPdSCnoJnaC/
AMSfvrghUp2GZvnkIgn744oiDA+k6csqLF1qiAAZsc39hsp6NijVzbQM6xVbrwSSNdUjSbPoO4Qx
UYlZBgPBprDd4b3syvomA2Q8GEAAtIKWgYSBeffm4YYks/Uqu7SJxImnhZum4NKhwFlwb09PUAlN
NPVQ0fEFEkMeTFVzzl0S/bN2yTP0jnaN2fk32ZLXKPmkreUI9oW4mhzAfc85W43yt+ySYb+mGxOJ
+eWDEUUutLJeYMwIP9noF8IJlYDkBYe8opnVMqmuk/75N2TyCnBOBNQZQRsU9P06Oy5zV6xzklGA
LfliAJEi65vk10ibtUtReiiSpCItrHmXRHTJcekF6hUzOHjZZlB1q4NV/8UrQ7ssxTLfrd/+aHYG
JNJltBryt85wknM6Gvpz08HCKQUYXtYWy4pvV+NE/2nW8HZkqVEGy1FZaqxFsJyLGqH/ompYIANu
A2BBQQ3Vhij6JlIoMC9i86Y2ozbtJrvNWR0HFTt4RhTE7qfNMidr/C0quJpMuyxzMlZW2zCrEQE+
l1HxKjNISd9B0EmT+LDwqte2zEXJGHmW21O9ZdcVfQTKtpwoh9fMFTRqAG8ydWSnZGdLl2LQIj8k
5Yh81XKvvubmD4hFHRIpWDR46oug9J4MKUtkWrirLfPQYjsD3HuQqR2ZzEmb1oAfWXanNd1TxeNH
X2jFbDs1W3y7urA7KaZoN7/GO82mvV7jz/bCc8wQEbNDzziUFguksnXf/Q6fWXkIyYbfFcV17pMe
PjamVj9gTYcOagb87T5htLJ3NfLTMlj2ybOmILkajcd1ujxbrtsg3sJWsT4kFUlFECt8mPxo1Mne
e697zAbVxGOyKUsDozorKEn4pcWFv1ZxkWfrofK98GP4j5jarhkJei156IXIorjCGmJEmKTpTXqV
76b1BdW1zquqBsX5N2dkOSoGDJI45w+QtQBu/xrAGe7fGeulFEARcoZ8L6I7UJxqHeDgUGg+ruRJ
hO9yl36aKzSiyKPdnQ4t/jlV9Res6LZaH2oYw+VnkaF9k5FVQ34wmbNn2QKJ8zkby3qZh6EIOuHI
yFzkIAZQA8o6aDbKq3ZW6OzcHlEBOapUCNh7Ahclm7qJOnRiorhbyB8oqhC80mt2h6Ipf9x6RnU5
dGc0n6L8Ct8JpBFybPGl8w2oBpk//9vhNuNfPrTCw29Bmq/Gl6W9RHo+b9wtVmgxOS612jp6bl6r
djSvZooxX0QRpxAtTdH4tcBP/3sqY3Tw9+hGt9FeNtfJU1NG/Wbt9OJqC9gguMiuZXSNVlSgfoqn
8fU/OhNJSg/7tWvoqD3icX6/nK19ZlPDZ3JSjKLjHK+3/zVQTjb7CwU+HIzElQaERs6T0kyo9XcI
S1nWOSTJPyELkeDLYNnDcvg16mu8xqhRMRDLQJCgFxjpVx4QRnNALLSB1VKEr679l17E2rOE55Za
lx9UmJs7OSYPXvlDFQGygTbsR4CMD7T+kx2S7W13giO+WX/rFi+Wndll+MKJ/w5Qtoger/8VMtAV
v5k8m3V3o6Nv8LD2LzPWtjYEuzrIkpfBdrXp5E19dW7z+blXBPfNaO7pVGdf0gxnwEgLvKvjBO3V
bYt6X8x4WZYIkfVo42wNfMdvpWtZL/1kvyLg7Hyl1BqAiZnd8wDf/zMGVZtmnp2vWdGNx4xKCbgD
wmxwdV6O2U2XadoDHGlM6kVYVGjfCgv1SfRuSWTqKB3JeKicMUqLyXDDPmc3WWDAez+6LNSa3067
0Qu3pYJYjuxcoHXgm+PfQ5deFkDjPhlU5WSYGAkO8BAOhiiaK2r701V1/1ELa+eFHNHN9br6uXFQ
O70FbuTDpMns65yBbgDuBUN+GuPXJsrdjeGpxR5jxDl/UPEWPizohN6fqH6NxmdV30wQKz/HThKj
VISbLQlX47PRVu6hA6lK6ppmMBjDxtZwBxpii5IaL/f9FBuCd09KN+xcrKdihMCwl3Mxcg82Scn/
1+SRXkDQa9NUdc3HmcG+74z40XPS4BRTunnQQte6gN9Ljj5YccEyqXeIbzqfEOhoUVy2FbhhubWD
GG2xFunJnlYa2S8kXHAEk6fyEDd6xR7Jj3Zrn5wTOZ6xqSq32/oYRT8Niabfe55EK1pWng2qH+4G
PCTZ2/8Lo+21Sr8PiFTLrhUyq0xx9Fss2sDmuQJ/cJL6c0GBY7IXTtdVsG6KhLKd2eGyMyE1j2t9
b6s7OR5VPpDI0Pn5h8adbKZznO2zqcaBdYWDSPCHh6LeFox3t5dNeVhipi4sBDTwe2s3Zk8iBzBJ
aOtbX8A30gqwdMweWgqUykP+Oc199WntsICuTFWvkNFADlUqniLwMG9DX52WeabQRAXoaB/0sO/g
1NCUfZmZVpfEUV5ll5wK3/BbZsbIEmUBqPHQVd4HZOgP89Q1B9nsdHDWVY8Cg2y6jfbJyPzoSba8
FwSXzffEr7qnTOtea6tT3uNm9B7k9RBLQa0sRFQ/GZ7npld/iJOiCJaT8f/q+X/EBEPTfonIoc1u
gAZ/XL3bAAD3BnT5a2oN+dVNIvBhgLE+NW74Y/CQ8TfgLqMEXv3V5ZTFZ8MPsDXqoRMGs37ymw4F
4EJptibazN9LvtlhlXT/RLX/rXbz7m50oK4nl0147OrZdx/GN+ZOhvWo2Oyi1MgBNIIR4Hc1sD/5
4OdRuOrRo3CF+U6d5t+nyNyNQMk+21QXTxYY2WOF2sNX03qSF6wV1dmbcz6cUeseP8Uh5DbxQaVq
BKif1B0eiNX4bHtAsj0kot6SYDy3tmGfwtBuNlM6spVtOtA+nWLu5Z9TfifkX5dN9yGPO/O2/K3F
d8WKhg6hvFE/rX11mAR7c6IKr8rL1b8ub80zhR4/Oi/+Q2utMR5gebmzdpSVw7V/KTOK0WEi0SpH
g858BHZV7JpALW9TGo77OC3MN6fAzk/V4+DvjAwjDyTz59ykT0HpdV8N3VS3OYunZ2oVIJ+5RR46
20y2iaHpj6blZ5uwN923AHTPPvbm7JpVWXRF7EbZu6qjvxVuRRW4qpx/gh0yRtkn1E7unkga+iKb
OLfoVkUkF/dum5JD9N1MW0ZQVKftyMhOiKGIoHUieaIeLmVlHoWsz1qamzw7ObejCmuJsttaayvn
klLWGidH1hjZxAD232LeWuGTIzkFuQ2Ah6/D2AZbCb6QMIyMW2g3uXnIPWrBrsuLEr9wlOceZIxE
c1SJCkbTTp5k1xg1zW0iKYdjnoOZCu+bE6+fAD+IMjkqplbd80LN+7+VWNG/GZne77FUDGFjTcaT
PJTwNm96lh9rJOSWLtmfOtNDxQrvGgk1bdllmxgp4z2BdJmYLgcqL2mP8pI8yjAPgYcWjL7jbkp3
2JMRb28IXGVPk9D1Hya/OfTkWrddNGZP68B/Y+WgagAO9DFn2cowrc+hKyrJfEVkUXBG7L8LoZ4z
KGaJqJzSH/Ow789GM1ZPiUvSPUV58EV1tNd+qL2H2mv0fONUHqSGZnT8vdqq/57KgKVXBiyxLclQ
CqRxv5OdMqjy/draYgVenFNkX9owAb6nVZZ/Ld1XeFXeDXc07zYGeOXuDCGuOmm89HOnxC2iHqvh
NBvVFxnoUZwGgiEuMNbuJajbCOM9EZdOQ7S3DP6TZMwMkZL3Vz4+KFauHmoorWKRMnzN+wht0Dj7
MSKHhSZ4nj056EHgRxrIZcwSIcFztqP9HlGCCd4YwOBDp4++RI7ZCUVt74Z17/Duemgy0M2LHu1w
DX07t/WiL35vTbvKG7uzHLV048x3q3rt0k596sz4S1FE0RdcurRj6bhQty2MGD8EGbXoMjhN8FhX
enJ169HdmeyEv/dg7aQgkwLVjV1xCM+T58deeuPVXQRcN3bu/NL4KsXB524AC6sJBrJqJX+MtUrr
3P9f8/DmGA4aa3EcAJ3iHprBYxtELvm7sbjbelbcZb88++9gkHkhsCARIgaQzXHPrZi1Th2aTDuN
Y/rVyVGiGbQSOXfQEZ7ARIRGjK2VOEM0FWZeE3q7PwZkcDQU3RErpGSzzlivIn6/a5L9s/bwheg1
kszpy1y35RkFtWJX1n5xxrkRkcwkmR/DJtePc1PGl3Lq20uilt1xxBcczUNEcFV+k09qjMW2O/XD
9zLOb9iQCDnZ9wpzjWBTW8ljmavBd4zp9I0NAv6tN+G3gE1mT1xvet3XHpdDo+qP+MpNO0XvzN0f
AwkIcCgV5FMixTNsyGUi2o33xgB+b+kLet+4uqiwonCqPzrqjE1BotTRSX6S7JyM7Ad4nHILeBoI
mhIl3d3n52pz8750pb6LIEeTlrs4CmbsWGgiCD8hFo0OHMvjdAIeJsA0mu7/AAqu86wXraFgN7e+
8LCS+GEkYJlkl5ywvghjM/3sBkl1lGn70NB/Rhpmw7JFApB1sTxdD3+Ka8V581G5c9qXWsgAWVhP
Fmlkf89slayHYg3Pputaxwl11bM9d84dAGzDHtCtvwyt8ow7lI9Vtm+eA8BQeTP0PxS0s8UGqHrT
PQwQe0yorqrX6w/YS8EwSf32mSQ7agyIJn4NshxZQNP4GeMCgPj2S1qP+m2Q9hN9pG3+aDZVmB89
Vc/IKCCoHpOeP7XikS6fy7EwpWw085N8wK+P9TVWDqyxqD19kq21X8YmET6SboT30k3zkU9CHQBf
miyct04FjUo2HW2Oro0T/CNbEyywV9jrL22sTrfez/tXw8riowM9HGV5Bns7H1/iYBlz4UJtZyCf
RyU17EeMwXarPq7fWDAmJ9vbUuNXU3ghwtGvTtSHaqzbl7l/n6ywvSdzgNiw6Ucn0rb4FIc6oDnR
tw7YLHg2dVV/9LXirMqN6BTi+L1Zg3lZuH4yXiV0qSssGxef4NuCePoDziSBTc0c8JcL/QX/NEn8
FAmIPevJfCOr7oqdKLAx52QzFbmDEu9bCTDh1aKu9xYM2Jh6c6xeZOhoJh5kBUUTdB99j1WstZd/
FFvt3x177h9kSx4AwGgn3+a3Wv/Ek3LwmilAQcDi7XH+DZAIDhUWrQaYa0EthgnKWRtDwBQlllFz
Ric+k6F0MOIY5ofKzNStixjkEV0IvIMcFIUzrR6fYHS3L2ppRg+tE3BXJSpNbzIfSx81jKgFcLUC
4+SdOsv72Gqb6kB1Y8C+5Nd9vSxf5ZCcaWlIVicWVEFRNFbn7udotcNVVoiRra33sWsWS4G5Tork
Ar0WUpaoN9cF4leafylSO3mmBLTrcEMDFeSk/i7LQyBLv7CxK0o2nf4Pad+1JCmudvtERAASCG6T
9D7LTvUNUe1AOGGF4On/hbKn6andvWPO2TcEMggSEqPvW+ZBCds5acgsAkvxRmqdMXzKEgtkrmyy
JNFk3/xoh+34qCuMzEyDzmsgczu1h5zj+2bqbkPdCZT3KRE9vZbYtKhar4DG5SpLlXOig8A7S1fp
RQYP56leFyL4ON+hA7WPu6mMhsO8GGUJ4lhC1EHUnahAHUTZ7WuIdpdir/vpqnkLveYrE5mk8tw3
hB86FlfAgUJ8vANiCpYwRfxXXOSfAA7rcZ5/0Kcoqx8Uzfu32JsYeGGUPqh6GNbSiiEu33b80Ppy
21aULmByDrGhaZGBNHM2JAvXNS+te4Ou063C8YZzB+chDk/mpa5qfQeRMWTiN4L6xRbUIFhsOU19
EyGF03GPvPU9daLLaV3+XU7qvtjrMquAoAryqb8uNxNLqaISTiNNVK0HEykU6sjwrfFKiHlCjzHJ
5N5HBuGTaiZdEshlX5UYLfjYwVDZoCO//nMjNSk/ThvliOl9GqeN/N9spKDODauEpIUyKSLgtW3Y
Z0TqgqqE/4lpFwjbJ5hEQoQhOoG4hDnhtOj8DIBtN0q3c10EeCIEi+p+qev0AA4oWjvpgNVdTfNJ
XWcVk8UoQxKhgYUCiLRY6DW9iHICy0a3whvDMn80WCoyAWf4u4iY4qQ83E9OL9hWN+gu8yilk2eL
lgLYOdd9GKVsegiLlC14/n8PPA/Cot4DjfY41+hx5mOtaiPdcTJeP9SnPSb/Y5kku2q6otSdQCng
utyvtxeqX4sEk5m+r7uz7tvZ3wbSZzeAEuW+BAF2cffLDF1o1nEqGbiT8Nt0bVVfiaGCu/9lD07h
uqcNW84GmqBy7SGUWJ4xmTYfMJfZEZE5uztEQoMn7giMaikgRXRHVtR9jVCBb21Hi0NjKvetRWK1
Nqxk2+E8L8aeDGfBVpUv+Fl31W26egRWaJNUIIvM/TmsD20AzjEc93PgY6bt52Y9gorXeri5Wq8J
q/51uA87m4cEKv+KeyLZ3zNLieezncHJw4fslM5FAQz6kOkOU3ZrTk91KTVWUeznwZzOmlvv2aq5
rFNjfOpNutBY6R3pVlYHEP0Or4Ybfnaz3trfc22T/ChS4F90lU7p6cVU1TYwYLpn6CCgcS/OgG7Q
hg1mXfOoiC6jweJn2mN2ikw/O3BL8Oe0hrEzAUNmp1tZMlarKKnpWhfhzI7cj7Kcpe5sjUhkG6wW
gW7tQSADBAt/12gaSta9AdyFg3QySlWcWY+l80k33QeDo4o/4p2jSxVtHvRRZRbQ7AhQvir8u0Di
qeKvlPQm0BpTER62/HhfhT0TVqFceNRr0KLkR4iBtIhjAzApnM9WTNw96MQ/FmQqOmNXFQDgotL0
DRdSr175o9zXUf2fq7rrfSs9wG/L8550HwvQlACyzxJBiL8Pgekd6zJjgwkryHrRGmF0TBvkrH2q
4uNc5FNdOQ4pyIC2ukqr9zYfuiDpmDWLex89hN6GKZLAjQXWINPQehPd+GFoXTc36H6IFH1OiUfW
c32JYG1zP8oyl+Pas3JoiAJJs09ghLjXa78r/i91H0b+70PFfzqMrInDdDEf4H8fJs17vE9+1+eP
R+PbJVinw3DVW913dx8GNIB/7PrXtt8N9/FQf+3/S5ve9L6HX2r13u97hIsYmL264j+O6d/v99e9
62H0pk3awc9gHntumes+HtWvI/0P+88zgB4+XqBfyr/s9pdVfVi/L9f2iOcVCytMSXmxL6eFXusd
J/9Y/F0X3W/Ck+312h+3nbvM/T7s7Y9D/YttPww1H+m8tz8O/2Hbf7G3//eh/nheOsO4QaAboufT
qf/j0c4N//PRGnBTScFU+MeV/hc/+o/nFO5+iID923MyDzOfk99t+/95Pv441B/39tvzMR/lfOb/
OPQfu8wNH073PJQLTTKeRhB16WB75y0GfECcB8yeA6dv4D0KXLkF2CEq4wkdIzvQ7VOR+yvdUdfN
rb1MwHWYWueG+whAsqKFOEDcTsNArPnHgLoYQakngNQe3CTGEo4VTb2siDJPRlSoYyoiA/ITbHjz
kOBuC24/+zAYBnzOJBc5LXzuesckY1C+R0kvOGjsmPTnw6aIkklVqTHc+xbRADBbSjvr3lt31Jsg
BoGspCj38wCu0UcXSDl/GNcnIxTUMviAhsqPXprGchdFP3aHqifxC1LAFfLJhXtMVBW/uN7wBWrN
8BSaSkUCMQfQDi+6BBw8lANBKNKlkoyIQEEzSI8aZY9m7/OFgD7BuqyryWgKYlj7X1ZpGNV2oAAf
+lEr51XdF+GPBmJyCQRjOHCFAIc70GmGysTSc0NjE/4VeR15yWHmjLxQ+SjNNHpVreft4ziBD3xN
IGQUYnpNVN6udWtTKhnw1LD2utVW/FkhoXZ1Qxf4CyQ1rSkdKiDxusiBbn8Hse0LxJesh9hMoKIe
88kLoejfWaECpCb4Jq/hgRUS1V8YFGwvMGHYc1nQg2+WNl8RA9ICkJo5zz1KCMOcG+td17jo4ELO
WfqHtoUh6jROKScdYYS6t7D08E8ITL6EgEHAVcrsn0IIAxmCPzFEHmByd0Swga0pTM8vrk+B3Wuh
ozciIMNi4T7D6MyGWGOfwyAQRddFOBoyUQAVTcUq9sINYOf2EtLyzrPrwCYTBi3hj1boSm7GKC1A
CkJnoqCjmwOFu9KdiwFcGUgoOT9ah7FaJ1Lxte5cjKAPWFBoWevOlFKygoqBfW8FDLVbWb6MIAlr
YmTTylYZJEA2urMQlb+kg2lt9E8gCGrBT8mItnrkzPabJabNzVZvSwmw2UI6ZOsacO1yqhgRfxwu
fJtkcSwRT3j1Xbi2eJhmjkVqPPqGA4vEqTqm5SmhCjnbcUxeSd/wrZNW2Uq3xias5g2oz+90KyT0
voJtE56pKPuT34ZnU6pkyTwrhAG4UT91IGtuPdJDeGcqCtJa5yL3roYa6ifS1c2THPIgSkT6kNTG
CwXU7ACa2rihIhWBbKmCE10PW3JZ9PvUdwtYjuVfoAWYPrSAiW/yCTyf2SVYe3zokzUw/tBZ8R3r
VabQRhrtvD7qYkcobBvwSqSTh044iCcBLmnJAPAuG0M8OWYKxVCIIOyzFMws3C/huhLKBfSPnIes
ptAisumNAOO7ky7ElXRdDIrxjZmRXFcRNLp1nV6IHHpUbeojIDRtq/vZFaLySI5nELLFULrBrv1L
I6V55H4STw5nDyPpIW1hgXWRsr3dcfydQ1chuOwLLBnU/g96oZs4bt17sTXz96GBLVkMYBIfYZ7o
JFX8CIg2Zn+s6V4yJZD6gOnlJ9GJN8gsQahncODA04h21UZ0WCOzUIE1s58Xdto08K+eKtuw+dES
Ik69SDvoxyki6nMkv3axTE9wdX9TtZ9v3BrKaSMPKRCg9jKGDI/l2UcYPo7XxFFL3rnZNhuaesNE
G90w9XcC2yjpVWTmuQDvdBkDl72RmbuvaQOaLXASAUmbcdt5Yp/Rlt3c2mE3IwWc2R4R99V1lqCQ
wsQjZ9HEQ3KzLLZJoDN4ynGCVZ+FO2hIGpDDw6KmUbUxWJQvoKJgnJjjyrVKumYB1FXbQm8bHJX7
qhDIMpdSpqsWyiDHbmK76DXdx0OMeNWaRRrIGPEkC6CHoqeXvODmVdcgxDAZmsQMaDh00A21byqI
EEJdWtdRZqVIzxUwr5gy4op+KWALeZ5t790WvmIcmJelrtOLovCLK2HP8FVPLx7SWNeCBAVMwp+8
lD4lkEM4V1lbP/cTDNQBIe1kNFH9DC09ML3BAYJkECbnoYjEzbdqccO0YzMkhnvyIGkALADkFHHT
PUwCkA8lG+0lK01jGU/ZwLFUxS6NgMGgMe8mud8FoIT1Kqw9N/CiqD94bbLPKuXdOs9XYEvE9ips
ePYmjfSvtjL6WzzUOJUQLkUWtM4XlmEgY1SQAYqUwzvtw27jACzzgBxwTM2ljEb3m2e4V9j3QH4j
nzKGNYGMvU3VLvMQgqBtUjzqOmC7TtKuoIZY4h2YpaLYEl6NR3Mw6AZpkcSPgeXIHXLtaiGW0Ebk
L6zpmwWc6hogd5qTZD1Z1J7dIxEysKNemA08AueiXqOC5VtEpR+LqoMMuq6TzpT4c4laZsRh6wGu
ZAEI1cNx8OD1Hfk2HCGZlf0FT6bAT40igKAt26aVaz3DeyxZ9gSCGhE1nFuYGQFMosa9dKczVMMN
blUZWb4wuuR5iKcoNdK7dq3Ud2do34nb2a8i8oG3azO+hWxLsXYBGHbVBVao6hLj+2tH21bBUD22
lqJMSeBCvf5E8jrcDw0E60f7CCFfiKF45SM36UoaDXALg/uJSpIdnRGRyjCC7RATZXFSICmuetmP
r0YLOwdrgzeJbSyKgvhXtkwd5V71Olix/rVyrKswlAscLUpRWKNPQv0FEMV0M9cNNStXkdVYS72V
brCS0dwqC+qWcx0U8solaI9vpYmZcglg1nOYZd8y3lnfHL9ejKJrkP7s/QWoKMVDxyFyqnwTXu82
InFCGqDwpT6cVIvirYB5Z+kn9CqRDbl6Gfs2eFbx1nZWtLKp7He0lsgelC0eZ6EAoVcWDy1z6FPd
ecBWAf3GpNeeW3xWQHQbaDqn5+Cbp61Y6tYihJt5PFb2xujb7GRXyllIQDcbColNV+4tq22uGQSE
nkYB1qbLHQVsEvO2cV9FKw+IkKUyW/eioCO5McdEwKXYd+HSBpJRq5qt1TdiwyqR32JQCyHmVkRf
8sjdV4XsXtOsRiwvp/3OLPLhwevxeNQ9TD7cnKj3n824hekLSEVbbpXRE6SBP2c+ZPVYLoczLOeT
VdZ0ycFyGvfWegxfmxCx+5w3/Tef9uxBwhMGX5MQIa9Nt3ovyjWDQ9rCgpPhE+mHU+T31l+WU1jL
YSTOCf96cYB0UrH2Cg7gfAzJvEjA6qoUKsgbln4uQOmZlBWaq5dAjYOp+lBmrUAwP+nWpbSaBzcm
JcSmWvY2xO51bGIQBXL3ZLl58n10ms9gftmvI/OiZY/UzzWx4T/PGsPcQLENAhocOo0xki9Gl4LM
TizAz0h9hmp5+V2SSZ7ehITa4EClqswfLbN2vzmps2KMWO/C76sAjlH5zXSTZGs6rNqVws5WXdml
QRvij2p3Dt1ODKQrrzsStFbRwEpKARwBcBo++aBQm9VvuJZ8ySO/hQd2Xe86idGANQRJoHYq3PS3
FBJjT2A/MsgfcAjCVa1YWdCCuNhiCKHmL7xjVIDnmOPK7QsQ4/HArYAy7aMrtKsBV7cwW0rgbn2p
UmdY+xzy8VHo1psqrKMTs8t8C4N3/+CLNNm5ceztq5J/d13IxpjKOE5YV6gp2BB+L6udLul6vein
HnO3Lnbf05TIzVw1d4sj2a38VOEl2zDnKbeLoBrz/qGYSvCefCexPZx6p4ORVWzXAQEMbKeL3mAe
kM77PNo0P8PbrbzCAyUKOtHkG13MjK68ZjbwrS5FiH3qoat0IzL6wAwaXQhQQlYBYwxBooJHclkN
fbtIG+Idey77Z0kfVZc030HAC/BCApiEv1nC0ypckI9ABu86Ju3noreAjfLJ1w7q2SxvoXWdOJe8
Ga6ij/191J8dEPMDM3EfhBfBXBB5QS+QMJefYG/AK+dT7X0Vr4ohyKOxXMPrtNs5BPACobzqxWY+
dC8IkLm66KtCrlSDOXNsM7Vg+Kq42SBZ3DwQ6xbScobdXCfG9HOnGNuPQ9jfdH1K45vj1gLsDLyk
g16xbQaFwZNuhPfuV8j15oDWFhCe7xv5kkEYZK+gdBjA4bjBDD557mUGl/ZweA6ZKJZe3HzS0Ego
nFkQazJgI6HLegGAGirLONqUMYEpPbroeo21hG2jt7P87lSZXXwgBtDaRohnL75q1MKxZX9mZWE8
hIN7wT2dv4kOyr+wuwHcZSr6nb8K8VUq6NFwc46vqUQNu5FHD7CyKI6x/03kSXKQCS2OyqmvVlI2
pyKyGDxOLXDVLfPZrP3s0on6qXQhGdJ75XXsy78kG6yTcIR1AvnVWSWGUQddFCe3MCUPZWVah34q
6UUyZPh9ntxruJUHOzNYcU84rjLr9o5lw5DWEeAtZAzXE5bEzMEd36b9tYZt/Wer9PgigvHHpQi7
vzpO3PVQdAr/gYy+DlkDP8XBP4QOL1ZVFe4pTdU2xczhIByHbZoWBnIqRSyAIX9U5h5bRjLf+q1/
S4TwvwPiI00HlMOoB+cC5MovyiOYWQMG9OqCCRhI5Jg2LvYDZAg0ca2Qdp9p4b4aNSS6ILW/KEoB
qdwIfiG21Y3vLDQvDR6QD54fQlrKwRt2AXVfQDyHKgqkGMHdFQgqTkoTK8NzG0A0BjjREbM+RCJE
WpRX/l8jgSOuvS4El98N2a8KzD+jhSHeaXYBT9s56EWvuHuATzUeREl1Uz0kzMe2jwMb7JIvaU6W
aTjYb5FbnlzozGPuBaF7cP7DzZh57itgMCBgy/rdLRlm6hYsc6tuIA9DVX8GcTTc4lvO2saiWWSh
5F/hcNEvJC+jNbc5zmdXyUel6k8ZrwEiBdLyMRxtA/pTsP7Fs2YHTky4hdeUOMOItVwBFwMJsSa5
ErOCPoAdD68kB0TRJ43/1lX11xa4n895Im98ZOAxVbl9Njnsa/yKG2fptjmk2LKvIm2dN8J5jcl2
6O9T+AhcWRw/edAkhkOf9VLHrnUBvO9Fl6q+avDxkbWL0hZTRrG+zFgibkIMlTdFsh5yfDWbA9yp
8th8KqnyFib320MH845lW4QOXGpEuC4aUDgEjOyWUPxS6ylNuxNTitP/qmCdfIPqZegQdhaR6y9S
xLLWfsHw0YJHdXOZK52pGMadu0RatFy4kPSD/RhU9ECcgvt0B+leCfiaWfWfgBx134G5uK9MNT+b
BBudf/YxU+W+M3SGHo0K4NlQnJWt4gXuNwHsiMuueUW/9F1YvZlmEq8iu1E7bWUFkr5bQ8lsQWVM
l/gJiPAQoKNgdC3DXQxrgkutQBCCeF/8OcasUAyV/+z6bgXaO803Fff819wH476p+WcE0GgAXy15
qsHcqOulVhzWMsR6TasQG6R3j4V4+VA9d8XHUwCNNEjcS77w48nPw44QopFDs1KTabmXM46/Zpbt
htTMr3ZeFdeUO3DbTat33QMz3In6HntAK4KeWKwjEoGfAeOga1jZFoKXY7WJC394DKsa1vWTbJmC
q6CdD+IzPjRBEkX0vB/F6+AjwOUzjrgbi8rX1M6TZRiVdKdbqdm9GE2L6SfPkpesv+na0K6qc+pB
YzjsBHAfkNxod34L1BpYtMVS5gTklElDEzQM+gWoTnwI4pIOBl5cRmhkGxyoeNCLmtDNIBPrrEuF
zZs1LKS3WQw7MN9x8VeE+d4nO9oaRty+j44N+BmxrJ0Th/5TmcoLxM7bd6DXVAByS3/yhogdxyHn
y8hr0zcmorUGNtsWOFYWgEJw8SMMdxfkaf/ZY3TwF+25cPYgHz7bBrcP4E6SpSBN/DkzXkEI6D8R
yo0VCKjuDvKOxarmnbOoQZ/EZK1wAgkb60cBGcTbAFlYarTOY8dafNKT5p0IB4BAu65WuVGA5Ixf
uRgIiD5lZpb4FvCg16VJvk3arKsm3ltQSDiPvt+8lG58ACRF3TBVb19yeimionpmCHI+4g4DqQK1
rp2GlzEcHssCZyFyM7m0I1XBdN7My0VrGWIjvco5wJu5AP8TFlBgozzoheVDqqJJIJOFb0OZBh6o
msuoUtnaHWGOqftUvQdcowmdr2mzfrC66zRILGHfDg9LWDD85GM5JgCRo9dFOEXgaOkFUHXJPkz9
t7slR+deDJEI0JFjnHLD4a88DWGVAcHWV11X2PC0/rCmWwvh/trPEOD5CK9Y2IPxF9eujaSmB8Pv
kwvgmA5il2myisGkWJNJtGDsk/g09QVCIwlKu0/XjmZ7zN8smhzCMnyA8YZ6gW4wTBuhAnzKGWoJ
dJ580GsMkd37mv9z7XetUEw+MX2LyMjEpyNbuNAm/JoXCNqZYeo+Qrc73wwlJnClS+F4O0IUg41c
fJ76gnFOMS+cHDoMUGBIR4ExJwSI684dL5Af7vFchapR70DGik4N9T8b9BY2Ny+JTF5i1gJUxBPy
zKEdttHFJrftZ8x37E0lkE0HX3A5wr16bwBDezXauAxEaSVfs29OSegXB+wJuMlj2tGO3N5zIPPW
HiPmS5iOD0YEuSYS9s/FiMdF01IJXZeuWYW598wrk5VgSMawNDdMkp6KIonPJCubC65NtzPq6JM0
Q5R01bSIMFXYcY9/0lV5XJXbmMJdAP9L3JhR+QV2BfyUWpwe7EJ0iFVee7dTJ66ptqCkqRM8b1AG
emQPIV83x822iWGcBSE3xNJrMGoDq8UEcY2Hx7gfgJaUE2GE2xCBpqVfPTKLy40dwSEoB3n/mkyg
Om8Avag3hgKiBXh4gyZoP5e2ZMu+oNZGO6ENkCxemgy+3NrrTLeqqbM5da6nzk0DiLydKn7xRdhc
m8jeKtZA6GRSPM1VCC/YLLvxGnKm+MdOnlUV2+tGoJ4Bx22QOdCtbe8X+7EpobI1bepLZHGgUBs0
oSTPuTSydZs1GRw7cNUhvJivx6guV8LJFnDJxPPK75wDuJZwyJyK+hlmGtEaWtz9VVflkWyWaezh
T8om7RkBapBpJc3NlHSJl519npX0pqooysi5ZH5/TaM0MF0wSxGqKZ4UvtVuCYH1rUYdkyx8MVrP
PNEJd0zxB1yWDYk3uqhcnu71poaC8lwBdu0iBoMI0eIxPZqEQl14LuekHZfA40D+YGqeGzjJSxBG
IKNtMnh1NEkyHBwE0J4dCw9haCIjdkFyGKAi4VmyMv46Rt8tJoxvGciDpDBgEde2wMSSqD6RgUeH
jAGJ5TRx+ZiLFEnS0Y2+Nv33timhe/f3NjQf8xU8veuTWQuy4+lNhn59w7SuDOAL02zuT3pdtnwg
4tqp2adM4bNkVEvSDPnSpC5fawSqXiBpB3mlxvxRp7Glul8P1NV6nC6H7hcKTC1t0ji4wZA7DQwD
WNAibMVTRIE/1Wv859rcavTIStDERGgVXLq277xL6QgfX0+R/JxRhmBCY78kLfhTY8cFPqHd+rmr
Q4Tc0UExGOlBIzC6qbQXiAzBF29wOMFrb6070NAeoAxXGHvKnobJVhsscCQ4yA5ehvm9oKuRm0i2
RFAkmaZec9eWUm+R8DLb6Abo5MO1L4MvZkkYzEOMB/29qk80Lqd3IBK01Om86npdxRv2cD/1uuig
h26kkyW4H7bsEILVkBJ21N9C3KfxPvQtP9BFmzVi1UDIYKs/goiChzQdwAHVrV73PaeR9WxV/ngd
Oucxzwy5K3wO5nfWQ3UMrAKBaDs8g8Ofa3lrIvFSk4Ou14u5my7mSQoBpKaogrkBkpDZhvAxW2gh
3KgL5QkJzsXdEFXXaU1cvCs58t+QOtZ1c4MXI9jmAjEfzHUI2pq7PkneBXQ9LX9htt6FtoiuaCi6
RqhrwDoHUW8Pv8izrtKNul6v9aBWQL4HNJBf5J9/bqG75LaIyWLuXU299VhEFut6oq9p3UUVZtWe
QC56lnTU9an254L2GvDfYLMB9wmgLIK7X6EvMG4UPFo3HY3UK+3GzT0sCch5EPHUORVdTc+MdEC1
lxZ8jFh0HIEiezHjMdn6I4iBVPprfCCZB94Jb1sMvXkwZPQfa5hCe9vf9Yuc6Njqd/UAqSl1w8c3
NHvE0RDQQ9IfJGzKS4TOEO70B4nLS7qNQqsJdGtvMKjP+eoC8y0PWmZ4V+BzEqT4qahfHaAQdphj
oqhfLKpIZNA0sFkgWcwnCgrg/wZsl6Hllhz1LhxuGuvMx7NFtxK/yq7czDe0jOjFQTLsroA60FPc
NtbxhwAqigYwDkfdaGeQAB+gsbZBpKB56PwW5KrMj6GmhiIUnNoHkd6Q2KtvuiZt2+l9DnV73Wbk
OYRqfRdScxlcgTP61iCHL1bSniYhXh7tNOm/cEdjbfGiAyMVCRKWhlASbyl5FTyGChqXT5VJQDB3
5GsbVuSV9ZPAYEaSVdShV123HSKKPak+31/pCK2bkDjgXXi7VxeEXPLKHj5VmKYuw9yvDmMH++u4
Sq6mcA7VDx3XbNIvcEa/OFthZ2wqNrjrBEngTx58IHt4TLuqJOt8ON7dDRMJd5gOwmZJnTtHHwzV
pUgS/1lQqB51OAA4hD9pYSU4RSEXQpN7aWrTJdtpyfPPnlpkaS793WZbDoVFDESEtAMTGVwVqBxG
mhV1YUDZCXbuaohaTUrjetHja/VHDzA4YVEJ/Z+uofceeqN5DL0BMyDf83OMIaXkqmxkDy3QBUAY
SvdGYllPNW/GVWioYo0AiAW1iKHaARrSBLrVLVV6ljJ8jlP0NeGP+GSxlW7S3du6vJiSZZd7bwva
NARazXszDKJ40iWC3+KiZSrbMh1fqBxQY63ObNbORMAj06Ka1Kz72FMHfFAFulRNEtb3talRd0Mc
Tx1Aov/RY6pPK94teAEr3IGXXlDFFdToTVjtSQbAwODV75CVG09OVJjbofefuiEzT7qKga2glk6c
+JDaSxw8bwZQVyo5BQzKG9xhBlAVS9PMT/oGGAdhHPGFddP/f10FxTdol9rI+8w3zW82Qlrkfg/p
Xj4sL1ehqdqVXSA0G/y3DeJwbB7mvcx7/rkRS4XcNhUeQDIvyj0FE3TfuLLc6yIxbVhOF7wJkE6g
MGtW+EBshmLl4p+3dOCetipjKIkgUBsI0CvzVY87cMEaIre2UjZDMJKPZ8P/di8ROuRHr5c7E0G4
dWTnOPzpja7f3vrl73ArX1R5jZP9s0H1fXeWeGDoHjSDgBJ3/WTdIbd1VUpFa/zZrGA0kdWohzy+
6oaBOFe4tPKDNfj8LHLk3eXAr16TGDvfhCAiJ/g8VlNdg2y+5ed+IKHAE1R2I7w9tBWQe8tFu45M
6MkuExKap3yikHCRHBg+IiDlQIqFE2GuvszMihwbE7K/YKuFEmZ8/ZvAo+lIQT5eulGG/HEJAR/k
EBgiuGl11gsDBpT3tba1NywCx9AePBWAiV2fh8JBRCUOQZHhJYQiGaZzS5C36nMbwTMHZCSIWEtj
XMaqrh7tpoLNc2iWz4ZNkiCitH4VDmaC+NBtT2nG4yBuYcyQAPYG6EeHPzIdYPnuQd4TgSMkk8JP
AwyDlj21yhejhJtC1XwJnXC8kpaaGw9CGWtA2ryFN9LulPrsMXVBIG5UWW4KhIiWRZMGcSQGcCax
SHNLrU0O03NdB+Mp9ZCH6ikTiYmcFGxWKxBxuZEAa2i2dXPBt30ZJaxYwf6hW3HPSJeVQTDbDHly
X8S1v1ZMhschhPe548Ofy4SK+l4vMgCIodeZi1ME3t/S7HIFJR7Hf6kQCllYaZ2f7KgIXxIr30Bo
NQKzEY/g0I+XuldEEVmRYDsuiID5Y2QpsZNiEPdWCsIOXJgShc8HjFGnlrdgvaoWuZ3ZAbPyYh9B
rH4Pvakfa3OdbkjERM7WzcwGlA4YJnTXC91z3nCum7voNUjrF4AksmHV2fLTQJSLUBvHKKJy/7mK
LBQOxeNA144TelqXdVe9puuMoQXR9xmU43Zj+7zc+5WSO7ctn0jo2+v58Hkaq6AeoEvVCoAQlXGg
9mTxBfjCvp+A/mSCgruj81VYbgnwRuwsfCcyAjws2umJ0e6rxkOQby4njQtJiqLIdz2gDgjzwkGw
NpHD1vQAPWg/2knzlzUNjUwcssYtMCj70hrODTL6gJdWq5rGHUTXumTLEnzXJQLYj8AZC3AG3KgE
8xfWAsX9iuhTp0+xXtw7ha2NS3Jf19W6/9wV80J3qwy4hqWyyLfNhFMeLCfPt/oECjxaW9AqcQH6
DklfmJpOpx0aEQVcrQpSXQdy6nmHHMFUP59+fTF13f0Szc1zy1yn1+aFvi5z8UO/jpu45m3shlsK
WQZ4WCCdjws8dzP0v0KXO6CKhvtBZ0B+DgEyOxVUaTIJDCuOeF7Mx67roq7zfmyoy/rMzL312odN
PhR/+eHzdpascfCwI8TMNVVPCSXeuNL/gJbZ2RhI8PqXkNVAFKp1VLbSlwvB7mI/X+i5qOvmKzoX
DaMEIG2+4Lrl43a+5y+LEpQpHtkCuBqzNJFibQXkP7CokaPD/zk3mjHQFXgStT9WaQ5oM5xZngaJ
sKASewfP7n2N9D3+nNOqXsB5tvq1nHNIQnct5Ej19ZlP1y+3+X31fnaL2l1JP1wx+8vg4WNfRnhr
T4tkOh9k2s/vir+r01voBr3ZXNR1iIj9GMrskRw2jf67TP3j/U7V96RedNODQK8xTdrRZX0j/67P
7+ogJYHLMrd83INu0cPe9zDkwAbWVRIAaYco0PSz52uqb2J9YT/UzUW99mGz39X9cah5+A+bxT6r
ELKJ5IJPz0huwnPyx+pUltM/SD8zf2kpManOoG2BpiHPsao31eX7IHqkn5sPgFvAze1npV6zZTVu
mi7b6sErKIYuR7IyIHd5v5/1baofXfNL4UPdfCfP/X5XJ6yJuaH/irrjPIyum4vzMPovPRf12v2O
nys/7Goe5nd7kpYNxcDoOSP/x9h5NUeqrOn6r6xY14c9eHNi9lwAZSWVpCqp3Q3RLanx3vPrz0PW
Wi3tnj0nJkJBkAlFISpJ832v6VBjXkfTa+/3+6747IfK60j8e6044cNZYvf9pCiuh+XakY+ij/3w
XeKs36/KzKs4DMHLe6dhrKCw92K6diyidxF1oij2/rfnic+Kj6V65i+J2u6v3er7rV+7dXF//21X
/B6x6MnFbgjUCQDP9/cHIYYa0bZ7BecfbYD8LochjVl0YRkJte5GdBKinANbXAGUv7q4GqeRvnt+
71rFtf5td7sO1O8vmjjlt/Pe3zFxIAkdifz2LF8H+d/e498+G+QSUSz5eL15s3iZK7k8rJP3xUM8
BEW7kcSFumRbnUAL+7jY/z1Z+zA9iMQEQ9zI+0bctRUmuIprG5PkxlY8jPeeXxR/q1PFUwS9JiZn
bRTJG/HOFmLXBh6914l+7aRJ/zYDbF88MdvCRUiC7re+9eL0wOmfxghV1bi1P8xBr3cvfsd2UKS/
ppqZmIBef1MxARW718b8/ku32PJKQW/uRaNBrC/zpaWYEQ/99UTEf3z9KUXlh/KvnxE8n9Ys0+G9
MV3b2K85r7i8+Nr31ir2RJ04+u+Kou7fXSpTWx3ZFF9f1/bi5sSpXVp+CUHDsmao/Wt3q9Ws8BAW
cEDxsoRLh9lFPuWtX2d3oicSe7hGfCyWUZ5vzFz5GWpqfUx7opAg8+pjgKLmPoiJNNwNtY36TkQO
RpEWNBOGev9hSGNWzOj2PkqKoXEqk3TxxrKE5EoewQV98PL+YMSe2LQG6H+t6Latet8nsPffx2gJ
IPMWpOJJnChNhuLj28s6CDo1l15H5QxU4b6F6oQiF1hjjBLi2DzXrQOVfKp3os9ZmoypTAmDfDPw
yETrFW+2Y/QMRotpss7vw68SqnVYcFa527et4YtTlBZtf2QQGYCvG73h+7tJ8cWTFBvmQmhnWAdx
l+KXuXZVMwa5qObZF1FXJ7HjEmJ5MI35NYJVc+Bzv/0w2Sjl5MRfxSueldFGSYaOG3E8eVKP4jVp
nH6f9oSIlmW6YaKUE5VTcd8sfzBipBvCjajJrz/3+/1J4J43iFx8xw/pGXCHtGmxjFi8DhuKQyIT
rsMTLHORsv06OY62Mdq5PjLR0zc0gC/i5j+s6q4T6w+111dNTLff2/fY2vUKlSCy8GvO9v4UFSsl
M9J1e/F6XR/ZurYUbVtc5Lc+6Pp+i8rfPlJJpG2jCnlE1uIzZk9Y3oiJaVBsSx11aNyxyB1iLkUn
D/vLzUe7385T9agPOnEgUKLQ9vfGmD+SOHMVtGzyMLg1k9TLl+7RzB/K2LE24ltTJD3XjKOLXPo2
rFh304JoLOvLhayUaxgVxn3qXipblieZftCjRrsuUq+r2OvMQryI4j1/nxz8VqeJ1YI457r723FR
/J8nGNfPiGZA+nYrp2Wwa+NxC4vMui6X/sfZh6k16G4X7e7a0Wo8xuxL00XG7r2tFqbugRka96KK
jDrjiehTrruiVpTFntiYocRJIQ4WzB/Hra4uiG/g56O3xua947hOg0Xr/TXlVkuzOaTNVOJPS/Tj
VxxCNJMpMUO3x9ob1kz24QV870XFS3mdzziLnOzpUwgvGp6TR9NetEgAMDNUA9VDaCLYKUq2Fa+f
+MXJtLnqENt70fS6ZbieIL47I+jmF2WzXKeK4s5++95/Vxf1zpqajW+7gZHZqyZT3oLiur92Z804
bNGufBC3La5mtmG5y7u/winiitbUyoSQom9qVCjLxpIWsvnZbkEnWRz/MMKL+74OlNe3R4xq19dJ
/IeG0sbH5WI2ut81Url/j3zkg6b6/aIU7ocJsazigFnpenFt1h+a4IddcfN6WpR+2Gm96baowO3L
3GKQAHOwzRJaoRjjxfq3VYmpSWSzwyrewrvsDslwqZfY3GWtvtUKi7mpaE1Wm0UQbzqk07sfQbN6
kNS1itr8urIWb4T4YmwqFxI/gPHem59oWL830Xbsz3kZ+NjT7pcmWpl3f0etPjzB6xNdB3+xJ56i
DNDbbacO/9xf3Zbel7Nf1jHd3q+ZAmik46Dnn+npiQWhsLZOiYzCjPcTgAL8I+mFxRr0uismepMe
maQb1mt82F2CiiBBHcQY+cV7HUVLX5wtWnAU1jxaUe4QkV9Zb9cpjvi+D53O+1vfMN3z8ylUrw9J
PJo2iju/KlTkrcWq3iCQMNfpYYAtt3h6ok5blQS2eF21vLsYegIQ5jr2j4QQ8Kb49mHKNQNf26Q9
6l/EnGfTc0gEE+pVWx6GiSPY+h/+9aj6793SoJAr5qCiWYrHzF0dI7T3V0cBp9+9P39HIZGUrOPd
e911Ltut/xfiiOo1BlIo9auBnvcmI852KPJ70SREa5CceeG1Hr1xgSS0x78FNBA9kvhmc7LiTWSh
9PjhrRG7101puJlaW/t8bTFE5JxNjfvNoUK+eJ3ASo280xTIQNNM2B3bef269jesHDZlJDMrWzs5
8XOIPbVBlRHB+l896fWmxLFro1FSedmIXVEpNuJXE3sauWwveLO73Hqs+tInA/4VlyT1uqizY70A
riZVI6BQPcB9a/w7Zmf1nbRrrapXvREpSvFkrjM70R/pNcD1vdi9BirFj3/dnew2PBr6jy7IxsP7
Wg/HAyZiulm7vy0C5y5AlHXJUNFUlgv8z3wTZrObmTmwO0JKkfxTj54mEp77eWesvyPSPoAIRDsR
3db1J7bA4brpTa+v4QcxB1zjqNm6KdbNggjeJg6zT6JKbPT6ZsAN4CBOL6IHx+GWs3UWPK1vpNk1
mE3kz/LyfYhup+ZehQLqJ8V2qPT7odNAtkikVS0LbESrTJ5iQnNhshBm9V4HD47sZuTqDY3HJNG3
YbHVu1Kj4J0JmvBes830vl807YDO6kO4OnHFSbHsAil+Bcxm+oU0SL5TowYcAkwimG+1pNrD8gnt
VMPr9OavYlWRzEKLSPPi0PDh5WfHpLejvaZp0s4M4hx6LYmKcrG1x75qKsbLmATqWsRp53OsGs1W
XWIXk9DgYZmfFg2vvALc30OeAXeSndzCjYf02yDNXBBgnrONoSxe0vlnC276oRoq88HoaCtS1vRQ
t2OUmu3Y+dRCYfVB3cr0cJJ79QOtw4AmNcNDlUKomN18i0/1TcHioZURV1FRAYglWQenYJzsZHG4
UT92pmiz9NpeCpvkW6V/XrRI3mH7a/rpKJ2VNEQjToI3o7V+UVTaZzP6OsAcatf5MA5KWAWsSU1s
bUn8/2zHfIf8JVzvofmpYSsneYnC1BakpQ/gc/GRNAu9Oktqf5m3SqouR9lOPsX9BKkpxxIJPXfZ
bZJy3Jq6ntwOCs7Vq6dPIZm8q6V5KsLQrWY6x960EfM3km6nYI3oZ0mlYVwcFodiUZ64H+04ASs4
OgGpR96/MhhgYOZiCxROghdkOBisNXyfICOKzZgBTK4XdfDM9QriMpY42+5elwKmApbt2bNTfp8q
iDmzM1rPcVt/MtQO/miX5PfdOIGQjBb7ZI5z4emx0W7eB/jrMgoR/NRfYD94PeKqVl8VJ7TcvDHk
IeD8e6OuP6m2ClaEVpT5Ytzu9cDxclObPbN3plMWKYEXIBfp22tR1uQH2AkVEB/1IOV4weN6SLor
VucNJj+q16bQsqAu9KCJK2WrFmhILtg21LvCydzM7hX8MtN+n1cDEvTxlPphn5q+tTTQTOXYxcE3
PL1verhXR6fIAanx69Y6OTPWpyvn7G4ODAUbHrTcBql5xAgCHl8zadiUeah3x57qGJHb2eaj0xfJ
DdmVwAWWC5JaGuAjWG1KbPsx6JQEdseUIId46kbQttfNrJu4xZYPSaYaOG3Fn7ohwzi7qwy3tvND
aqWYAIQWvqg4lACrl6KTXYXd46I33WObNJthQJROlLRiUm7zUTvkVZPepusms5DFb+aHpYTOozsT
WNzwDWxI8bgs6b4prek4pcrmzUBTFECZfUjUQbtBEL/eI7bvTlNdelCCIwyYDcYgMjfb2aZB2Yhj
+HpQTa5UL8bJaIadaeXtoRlLQGUMfDdi731TBTFMIS3dmD3eqeM0uTZilQ8BpS6Qdb+xjBI9Xvup
xCwIJEN2coyy8RobdV1jSZ29UsutjwQh1EYjD4+RNnhhZUsvaekcbZxHZyQ7OrkLXhC4T4EgNHBm
yrnTd0mS7LSyhKVr9PaXJI0vSomHprSEA651LUk9C62BEQsLBJYr2e3qCCnxVQRfKipjjwcfqSqU
/LyuLEKSdTMChHGFW6UphcesD72iWL41nRK4WQa5IBqRLq31i2401RN8WEjpDiTUip8x781wYwWB
5lZ9/20IStyMsvSb1CQb2ZxqJDhiwgJpH/NvO7dV0n/X4zJGMSPAWSagLZkmOfe4MA9TjbAwTbQ8
pLnaYlPknKO8u5/7udv3kPy8EYuDW1hu53ogCS1JjpuQ5z+Ziiy5eQ8qFlbvKgtAP03URPYMjGC7
VLK81KQ61kh8NjByu7dOyT2FBR/sNOBiSWDvunUe0CIlTGphpUgAgtjbNRQ4B7wLqniYeeodlpCp
rPlVGLlOguSn0luQhtbGCA60d1VEez2g94671OG5Vvt55+Rd45olWBYVL9y0sAyS4jw+pcifwdTn
SMvjfGf4XZ52uEJNj4RaJ90y71o9QKmwhdCDpnbsqqoxeYYO+KzN7ywtqT5FUveiQGe7CSjrz0x/
uVc8+Gr+3TqgM2s6Ce3ZVhpBicOVCtUw2KSFS1rALSTd2Agv6EX72yN6gKnYqxMKCk3rDanOKjCt
/H4cCJjmJV12WlpeL0H7liAEDFmturqsGA9KaH52HN04Sm1tPOA2/nOQk3ZrmTq+hqmn1bG+b3Ki
CUn8OqLIjD1G/tmsx2ZvzA+5bitbHQcSj/QXrymIZxfGkXas1EX1Ovkhq6rOozu0b7Ne+REPM2oQ
fQJ4LWizTdmUybO5BKw3SP8Tx1BIiCladauY+Fdnin0AxkrMQpvDowUb61ZWpBoLeZSOlQG60gKt
JScspCrneZWz6fvmNJW1ci6msDkCzf2ZIhBRGt4E/WrXm9JJyb/XjSk/I6w7H6K8rH1TkcZdqhB8
NLrBvLPWTaH3j01f35RBpB7aJoLVkaozmD75R1WFFjQeRdv0Bcl2RDtduUlJlAOSuzFaZCAMKQG6
2cRejee9l2kItWpl4Xi8yzByDfN7ZJg/yiDMtqlTKBtHscetlnT7xaxKzxj0CC7eOAH26Grfzifn
kDfVrm2YlTWQ+FiJ7SVk3W+ZrAZeos4PmTl1OGKnPX7hirORExRSoFl3txZv4r6WzOduqOtHM5II
C02qn0Gz2Ugj7l5Lp35OMW9lZJvBTuog3bQmbTe0g+Y4dma6DwttoxIZlUJD3TiZeimnYblRMYVy
M2OSH7OQPGtQqrdFg8GDsUgjLQzTu6wao6OlviJHLJ06IwtYN8pob6TyxCgwfIY2C6c3to9Ay/FA
+LVJ7GppmHpSOTtoJnEdSOXLUxF/CsZ5cLU2kbd5EGq3xowrazuPuWend3LUOg/L8FjpYHJbaA6A
a4naYDrhDzW/0DJp/ZYpRVbMHYL2Gh5peAtvoV6RszNwnRoi+2Izdy0lAqJxi7yMqj1nA4bt/TDa
h9X20gdPINGIs0OpySepsRo/q6XKNXDK4dcJ97HsTQ2v3YIBmq9U2o0hR8YGWI8Hvx/bz8aKdyVZ
r74tJ6gJys/RGfVt1vfSEXOo2VdiGynRdu1mEzV3c+cbAAmv1QsyJfjd+/mAf7Bc0yNOZXPAKwR2
Ex5dzI72KU5iXmaUF6VNZj8nMms59Y9E0ZERgqTiOtVwJ+EX1mgBXGGz/pzpMknoIrttqta+w/LO
xtkq7bZRizYOvl3AKeWxAve0qUNgbnOY39lTA8G60cfqOI/as9FEA3eiT1D9zeq0gDE+RLMFhN7I
24uimM0lZd4r52pyL6oG5mvIc2N/LA4OVTqeAwORn2hAqcFJJC9s7YkQFZ808nm5k5TmrE99cwH7
pG2cOWRG5UDSCJUi3ZaVhKcJNhT11AcHejS+GKT8iseXbvpxkk9tEgDqt2vkqfj5fHGyqNMU35w0
BzAoLDSEkh+1TmoOtlGR9e0yHrnRdghw1Enkd2HzYzIL9LUnJz+Z9WDJ7iSHWGGUyflDndi1smw5
alF5FCXxMV5yPJrM+RZbLVIXwzjsIDrIZ1PuprPli32xMcIWHd2R0N17Xa2YX/owSG4dMFznOpYn
5EfH5/cTxqEL/axBgOu9zuy3r1ilAx4fwMDbshwcVSd9Q4ghPAOECs89rtjbFD62/16nNTXktRbg
XqFmMUiwxt6Ngd2exCeWUltOzLV2oiQ2XTsSVZ5VnfZqh2fTtn3VKuKHoUGOQzW19KDCcTmXQabd
9eZ8L0pi0xpo29awDvaiKBfJfJoWbnI9X1Xr8NL1kBZwYLZ2og42QX8PhWHHLH49g9PmGiclOLjl
9YxayZuHVsfB7HoNzgCA3fv6iNe3qMsKqfaLXAo2df+zknrrDCHUOjv9MG3sPG4xe8dvBkT+hL+O
FD2KU+IcZd6CAduTOxWMOfjb27ZgmmuCdDur7UgyB/8zV5x83YzjKiJeBPsqhHNd9tplVPFbZhIw
eNZanKw8vlTJTh5N7ZIyn7nISxN6WGH0B3HCyCLqkCwS5t3r+eIU1FPSwGHBG076ITfV+CxVTnFU
ZuQPsrSJz8m6qVZoaaPnJZEqimJjR6xQa2CVRyJiVYqtDFIaEO4HWS89AIX6U4V5i5drKjPGptCe
mMyNG0PBAVQc5QE5+5Va75XOoj2FqVnelVP1Is7F4mg6B3V0PZaOrzKPZV6iGktvM70tuuRnimID
BOkmOjaB1d6T4lIvUxLlmwgia4bxiZfMVX9pjTG9lywW/GtJbJxydc0MqvFaF4S6BoGVtUeg4kdm
r5tOLbdwv5OH66cwR9rQQc8bcVDGlvehxuf9/ZK9U5gueFLlIOpw9ZqP0aruLz4g6oIBgn8Eg+t6
hk16oMCmciOKkx5Xj1MA2229ywLrzPtcivdq7ySeiXzeoVd0+VJ1QOJljYVZY6fKhZCXcpkc2tag
dY+iyoxNjNYXM9+JDwSTOdwO2vSDSZFyEVVZ4tzpFS+GKNmqZQJgkoaNKMYmD0uuh01dJvtabZQ7
R2/Hsz5OKH1U6lcGx/EsNoud4AxjdMo6YP5VVzm2t5RK/HA9Yy5t8grg7DVyAbvEQoAu6rGoVpQg
etOGO6GYUs7yD4jZ2icegO1LepGe9NpA4i9SlB007O5R6nCZKzvV+TbX0UFfluonztXHqZDiu9FJ
XoJVi9lhmn1rrRuztgK3hlV8r2nkTeq6bC99lXydK4nHFmoLrbxAiqM2fcmJI7+AmnxKXREiiBpU
PCYlr7eypDeubuTS3m68YlJP9aAgJtfEzt669H2+caRv4BT1e+wWGxK0EM0nUyk/tbpz4N0Mt1Yg
1a6FsMNQKGfLRqCie2kzLJ1GVLoQh7YIf0T2YzEg/qI7WoU0dOjs5c9FC3A4lP0Z0+QL//q2Ucz4
oaR/XFL1DMBz9iHfOiwdnenOWGplk84GSiFL4tmRln4b0tHcjk1CuKEsSL8a1gZXZQUTR2Ku3RTp
NxpcUa2J38ZelY9hZb3YbXqzlE68UZcFBo1aZ59DcyfbKnM7zLJKosCek9TyJzmzpG2UxBY53zy9
72LpFcYjajJ1jNKfBcYyeuHdUD+VwfSg9/WzruTzU9lmEl6K9Y9qyuVDuppAsJ7EZRMXyYNidUiW
IY3GZLRX3SRNk4cCyhiYbTn47ozHwDSRehiy/LpRMA6upQldsbhaXDGdzrSmwB6DdGE8LU+jjq6h
hflrOhXJCc+dhBmiWWyUTmm3e0RG41cLcQ9PrmLzvkAkY00Am0zbqldtjqZP7WydU8MIX5U8+VQY
NvZSOfpfUEvIPOh1dKPUU3C0hibbN/pUnZBqL8mgIMPJPDS8KLlReDEA4K+OJT1bQ7X8VBCesVbn
oyLISDujTYC7++yOSZU92/Ws+0sctXuUBBTXYGmAIWvdNkekB5mahTKmJGmFp2AUDA/90HdPXWB2
T/NKETPz4SxKmVqwJI3k5UYUJ1WpNpVa9VtRHDEPO2QwBNy+K/qn1FwHNPij71erC2mbqpbxIM5X
YsvEotao0Orjqww9zbfRmEwbUXTgj97gr8HacT0aNQz9hjGjXURJbPAZO9n6SAhtreL8Do4AAvWi
aHYjlDww7b4oYoWz3IZE8P+6mpXr6wgmjon7Myrr82IW6p2492A0E38g+X49Y84bVuHOTJRi/aqS
8eKUGcWzKHXDHPqRnmZuOAfR/YCz2j2ghdTNk64g6kCd2CRDoPjKHAL5aEzJn2HT42soh/eYA6O5
j4LqvSRLxdGq9Yff6kUxgolqDMt8O3QECVxRFw4dMxWA7Vvx+ZHcDxh7J9n0Q+2c5qmWd81E3LHV
LBq0qBQbvOXcQebFfq8iQOicSgD1Xjcl1vUC4qg4oEGMP2TZ8AVX+pPcVAMLK7XUyKBH5qmL5qfZ
lpfDh7oZjtKWFS2CA+sphdqYJ6WN+IgFuMFi3n17LbI6wakoH6P9OvyQBGoND1hHzepr/YzWlsOJ
eL4oiA3iPxxEkgSDubkj4SLK4pA6z/lNDCNJzVXzpK+b66UAF+fuqCrWTlT26PPBT2+HbVJnywml
W/UIWw2LU0qiSm3UfTgYy8MUzQcoljU6O6P+DGWfeVAvX0vY+e2Y9QWPXeToz6mRbOvFLM/izEbJ
N0s2LddSPNd+Gy/OtVSBxMWtqryIM3ECd5ulmS9xUBnPvcrCUe+d67GseVUDFqeLY9g3yAFVz1Wu
bK1oUh6z0S6fJbjYfZq09+IYEqRolOGdfddkVb7VU9INut2cS7x+B8ONVXCKmmmD7ZTSljQACeos
tPx4qC7JgqtdGy3aGUw7K4ZEXkOfc7NHqqLw0Pun/dP0MhZ3e3UgrjIPSuhqNkZHWlXWB6efGQI1
2XyAgaTcGlN7p6386XS2w+M4od0pikpZqsjKmEzWDGAeCeaCE0I1HsqKth8BHd2lyJjtpPlbkzTx
S8j8z0OnrH1wUBZ04fOniBBa1Y4X6JPdoilYSkmxqZSl94p8JbcUxU0FXxy1JbRBkkut9MYL7ePA
osp4HnRiCiH82ChLpc8A/OH54VW6TH0RE1Oe3eRkq7YeugMOkY2tym+pJN05gda85E7ypRYyZDO+
WW2OXR+BVW2PMdYL5iVnI1RjVIfrFIyAkt6HWqDdORUNe61K1o3Ys+VE20EESdwApheqSsEFBpcr
Ta2zw816eZrK7mFw6vJ7Qi4RRkyuuBriSp6VSR1qekp3q6qN5S+ahWixVc+gBqWY6Hzz2TKd+zzY
mXnagIhhE2MqBTfJLwtJwnRLK7xoyC/ZDNmlrLAfz/R+2yt2tcnp+7xwGMe9XISWV5mJinBI2Wyb
CdPasQii52JIlb2pQt835yHFLKPeZXkfb0ztUFVj84SwFGNMj2glEquPotQ5wademrqTaZnZ8xwj
CwUbCcL2WkylqPd0ZZoP00wEsgvpPcdM/hykg7Yrlrx/VhHz2LSaaYCNHM1LiqQuwY51xdyAUR8e
81jNntQpjHehNWQbM2u3f/7xH//1n//xMv3f8K1EnHUOy6L9r/+k/FJWM10/RNJ/Lf7X7q08fc/f
WvGpX2f9dtJTmfP3/z3lLn5pyrb82f1+1no3v67Lt/91d/737vu/FFBxirv5sX9r5vMbr0En7oH/
Yz3zf3vwjzdxlae5evvnny9EoLv1amFcFn/+dejw+s8/FVURD+r6nNbr/3VwfRL//PPQfK//2+lv
39vun3/q9j9MxXFkS7McxZA1hwuNb+sRzf6HoyhMg20ZWp6q6fqff4C66SIOWf/QYBfrsqZolorc
gfbnHy2EUQ6pzj84nai75hiOY5LJ+vPvf/tffr73n/OPol+xXkXXrhfWzD//qK6/8/qPUSb8a9i2
qiFbKisk9zn+8v0cFyHnK/8noxcb4dAVftn15GyD4GFop620WMYdyjCk0JpsJG6Wd/OB+Mt017TW
Iwa31QbkTcoiM8KLXLFvLExoUHsPgAhpiXYgpmg8MPDusgykmaQmwWaUR2tlChcHq9Ot3azL9Zkg
6QoQjfXXZnDnKs3ekFyY0TcbnhuyW7f6ZHW7xMAVEXvr6b4NZXrJvtcv3VzeZzlJqCDsv3Rqw9CM
yHurmNEpXO5jZIeOROdMsNeMEyjWbJDTTW5UVE4ARkT5yUIqRIk156Clfe6SvVMejVYjrhuguyb3
OuzmSU2e89r4LllO8jrk/d2iyMbnrFlzLdk6Q0ftMyBVc1akKDxruqJveoCKfuq06CiX87OSBsPR
KsxmQ9ZCQ/jokMaO8Q3QU+FnWfFMsKHxMazLHo0+uyjow92siZSdPYR08PaAnOR60GxelUhRvRS2
ylE1SyiYGgTX0JmRaq/Nr2RDwp0+MooVgXKMaFabFKlxFEAbOqIWnfs80veFaSNOK2kEpbMSKTeS
XzCLiO6RzK1OtQZ/UDG2UxPWD9FiADVLTYTikN7ZmmF/Dkswj7Td7vi+SSI08waF+DgTQawzEaEM
Zm4drXKrPRamw7SZhKlvyzVFvJCOWVV/HZIMa8HEHh4l1pceotvOrsiRLrSL9FXoIxKrHkgvFfFB
jRFSEnVBoP6Uoro7KpqsnSR8Rp1ZmR7JB1yIQk8MGkjvGlzmXLOegEKfZHucEx2SXVm6kl8HN7RJ
IIQyqbiwLeg9gL+NcRfdZo5+q9LgiBe29YaUEBqs4GputXHB5q5MWp5yjknduoGa2MB16iocttBm
oqPtnmrbDM7y9GJPSvs0oci8mNZ8UTKDabumPhqO0TzbgYSpW2veo8rebx3s1P3RGpy7UdNIfxdJ
sA0ny76bExQg57QiMlEhwSx0mNdN0Ia8L7MD4DUbd2RTYiSOo+XQqrV6MroW9b/Pjd6pt2prZX5f
BZqftH1/QxTpQjci7ZgXKn7eT6M/BQwvWcMjWyrySSET9q0dJkd7Ym5e9Fp8F1mQZWvLrDf1GLW8
bXGzC9Eu9QnFbbRhyu9D9cZ0cOQmdJbtw3qRdk0rbaswRKVJ3zCHmwk4VlCuceveYTE5uU1sDr4p
fSZfBzAp0rnQYm41CL1eQmyj1MsWCm51O5WWfiNbElqQDd7gReT42IVHt0HeaWR3GyCG45hewnom
oSW/DGYSnDFgarc2gUUXp8HSlyKn9HB0n/0pcx7DYE58JVT1Q5FATu8yUi/kFPUsQP1vDbIlkXKJ
QDQgTuS1alLddHGe3OBXgVnYC7my6XYEZHNb5chRO9OwQ8mvxrt0HmEtQ13N4vtoFUNWEDeJZtUG
F8xikBD1VlW0V7lBBiVPCp8oRX6Z9YEnWXpyCepKj2PCliyygA0sY3OsxG4z2aXs9eQx3WKAPvLh
EGJnzVGUQ6fCOQ+65XuVqE/XM0Td9WIImwSe3ZvoMq6oOLFRACX5TFQQy17JpY0KEy6sQY+LvT5V
gVO3qv4JQTMHkp9cHVlbkx60qiwj0fqIMF/ljS1AeyMEaF8q4O6jGaEXwiZ/l8Vh1VyotNZKcURs
pBzQrCwhLJkPXwMCf5v3Y+LUfvmqDeW6hFnm3WDq0qVWo/6YgbchcZQBtQpYBKheklXyYejV0JuG
CZBOy5hhaJ1y5NGGT1qZV6jZhr0viovxE2k2406pw7v8bCOzeolHNXoaEMEOFUQFRWmRnASJwF1Z
5vxKlUH4m8w+/rwwmgEiQh8flR9tWB2zLtFuZqORvHSeVwSVdA4RBds22L+7UZLv86hqDt0YsHBF
hQMAir2uDe+tJH7SexbPg1HLm5rESFxqqhfO7Se5mq29Gfdv7RjzsxbpTDSp2xlKVl+SoDsak5Pg
wgYACZdaT7bsBVRCWT5P1iMUgMCbh0OV9rILHA4PZXIbTRk9L4P+lCfS80hivG9hjKCh/NA0yz0T
Adfu+01R5Xd9gKyHNaJUMeyRjfhCaLXnMkXpxYVzB6JyJljtG8ToZhK/LqGTN62rzwrRwVEy4C+Q
aFbTMPOy4VOq6XjYl/UPXvDn1JR3uWI+GbN+6hb7qXeizZTajqub1k1Rzo+2oR8xYvcQgqqRHhnO
8YTKcH+WyuakYv7iyCTizTr/YhvylylR7tTIq634Hn2JEwsbxuQvptwOrHDke1TyH5XBekQ/j7Be
jY1ydQTkupesYlvb1g06o1+Iw6euFgxv5jphAfFqDqXmT4r0qiGaSRYtf5Bl/abm7SPqogJO1vFY
ToxvykB8hJTvW8c/P7ljR14gbvOLqfV+lembYlr8NGfVsBiP2SCRVsWCzizOWYQ4Y/mjjaWn9TKa
Y//s1OwZiAV4DwQakphVVkOiyq2T6t7R8YHEJyEYktFVzP6slUc9H7BraZBArg//j6jzWmqc6dbw
FalKraxTSc4BMDbpRAUMKLZyvvr9mK92/ScebDzGlqXutdabzEZcsZvc5E69XxjM5cu0mg7kVm8X
g+8F3p9nK/mrUTtPw4CTcYfra83MTB0vBE48Rdm+SKfPUFvYlMsBaP+6LKzFvTJfrUX/jurqHpi7
IpNi5Y7KUY8wFC6Ml9DQzqO0fnNrpKS5oI2A8DLumVER/zuC0nOVjT6JJP86bRWrpGuO5bMZETlZ
N/lybOmm87F5SJJoD3bdemXnfPVifF/0+WLzrK4t1ks1X7sxeRim+ESm5kNkr0IzOzjMGRZdYHKn
grkoXyMeqxY0FvxfiS/4CEcb2gBtT1gnP1EbXWwMfTzT4EkWUda5fEvZ+NJebNVePZRWp/CtaXd5
EVQQd/6dKshxA9tAPmmLpynTWzff1xUmeyIXzIZgE1vJHUnV3nH/e1IL7RWY7lWB2YWd2+yhNLLp
3/OTqWN9Za4E1K1e6v4yTn6vj7d25tIKGyBlo/ixujvLRv4i/HrTagP+hs43NnnMOhIvHeAvRqF8
T0r7FbDZ0M+MrxlahOxMei3hwNhS8cOJbBzMJMexBRQOP0K3iDB2mKTPLImxbf4iR+uFxBcoTwlV
yBL5jnN3nmZMXhl3LMcxPSjcfgVZoKk7oA09Jmcm2Xd6XPiTDYvJXZY7MbBzEL36ZWjyWfFh9qaO
GSib/OR5sT3iaVE99Pm8Bzj8Lm0+XZq8w+IIFRMvzuI2xz2ZLGpyyVSXMwmOu6Fou6Tho+Ja4Hpc
8u+AWQJPjfxItLcxLsNqZKrgN1kcmGV9Y9j+pqXa+2C7GxG5vyVxNETuNp8YDHyNJme8ukDJg4bo
u3GO8bGS+aNNJoow7HW7uEdXlxfRMd4qDUo1+uiJKTQRdkXnpWReGhZcQW7Ic5DfTpnBKyoPqcqF
TlUNP9C9yFhMIBA5epE+O01mfQG/fDONxvCoYAsvmxfGtC3HJsYwiHSs1kU6U3RO78sk6zALIoM9
im9zqT9jks3cDudIKKcpiTND45UFJpVt+UpzwLKGZs3D+XRdyva7VoFZFQA9qPJ7zFsTdHCAOJQD
R81UVoOpjWDL9nPzGpEW601a7sOEvRNBsVt1rIl9xEAYiNcIhfu/1A1P0+QQsGXgQVQ5g+WFRnxI
KDuTzPhJSFDwF61+XZRslaYVtCQvjIp3tXHf8AiZyBx3e+QNnGxaGhDP8MislUmQSrfmtuJHI2HJ
aCHH81q1DG9VhtGZncc3xWWDyDjuyVDCzBCf3TA4fqxppHUl26LQYLyM1Xevzz9LhRVY4ZyZw98i
PLUDq8sucxdtJD1C04gfd+4v0wwgBORlwu9YyT5uvKy/Gp31ri/TDdykpDozVp1DfG4Z/cq7RQAI
yDmJp59KySjChvBa1hUoqfoZ5W2NsXLymiZElqdvMJHJWNF+hlS7dEofOAkJKaOF+EGQGhWjNojN
y9Qz5xZ19T3GVHHNnXPpEPDU1Wc3M7+bJv2xGPPVb3FkbJ1J3eoxtabT5A9krB9H8Cn0WZumS97a
mG3caN5tqwnvCz3u8KnhldgVcQrgMY6Z98eyZet/WUg6iJhoLfaPKsSHE9aNVydvao8BzsTFAmHg
GseCw2Cf7Vkc7Vi9JSJ9hpOMkCDHedN5zdIUXld8wRvy37LuRuPiMverBjfGYaNKA7epcigBKfg6
s9DQDiCBVl7btTtgnaNpIhFa8Hfq60u+LKHXz9O/eHT9Sp9wYEEP4drqZ5Z8c33IIJf5D9RJUk3S
9pswFXa23rae+r69MPT8wk2096tixjWnSH64EPN7wcI1OM/W2VwkPu7jBxFllYeExu9q8xdiOUkO
+m5p3EA3lWdRdT/NhIF6YlZfUfZU0CPTTXC10fliFU26cZx+OrylfNa+p6V+irpP/uAZsvGJedlJ
ai6Tueg7tKFJ4kwpxVNv0u9r9Rx5MHtGD39bvhSkWWmsvLb3OYNkvyCZAh5umr3RTw268YsTy4s+
xLCntMMy4uZ3P9R4gR1JHnrq8ng7O3Og9fFVLctTlWRHIzRWtYpLXG2e7PvpXDOrSEh218/u2K7h
ZW3ZGye5w20TEqBxRNz0gF/3sRmGR2u+LZPEKJIX1EuH2Wdjgu19GEa9MW0wcn3eWcq01WhQ57L9
buHa9+wA8YRcgxyzzTDCfMTCYDCU3A8H+CBTUaA2jIaT7V47ZVw7sn2U6psrpl+pOV+l2pzmKTmW
bDVe2jtnhoy0vXKjs35ES/LD5OedPS5iGVRUv5bVsbCqk2pV27abZoazmJXELuB57Sjvs1GuzYw8
igXT+UH8FGHE1moRJRFLe9OphkTpWB9SiWPMEr92k4RYCLPcnOenMs+h7Lv41yzqU9c01wLvdMyd
8YC3LYo/Xb2Yy/TWtDVyRtld5ozBvfOUZ9c6d2g1Z/HTRCGZQY4KtdSan5fOCb2q02IYZA6bQWh+
TV1+g53IK6pPgy7Nh7xJ39lfKp6yGjt0rK7QN3irZNuqjFbmWNW7TkFkmgzs8Mul6Prb0BjXsPzr
Aztf3U/R0h2ZtQKKakn02s4NA9w4goyVjitgDc1favmPsJ3ZNoJqjiUeztmaqjoOEAdpmzwyOOGG
kjLqPsqH6nHSyrBaz2b/KmLtzYg79JwbYg+Ho6avoEfna7yePhbNyleRjqF8Z5QStToeZ0b6xmyy
eWtGTQ/s6YMUR31tkj1tR9hdh3P7RS7wNiJ3Lp3nM/ZzMRkiLuN3ZXlgCgBzUpwNMyw2qWE9DDa1
d21TlwyzoQWY389X2LKP3eikJzkWSFXN/gVxW/XiklBn5daNjCjxkcCWJOGxPt4HKFk/+bZ1Dx6w
FBnM+NmzR2PMh5JKPgidfZIB6FnqoRao1TL4pZ2p67jPdT8qgMVEHiE2YHu8DHkHOlXHn2X2zbxR
+oY+mVsrp2vVRwUv7tzHR/tOh26aVT5hDuooH6mZFgwwsSnjd3RVWK4OoNYSOGabJii/d2D17Sa0
Gtj9RolxuZ/hYCnqDBFgeBJJnj92cCSblJkZ7F+VMVIOrDUAm8fDhCdlNq+JOnqqAQ2zUmyAAm5Y
M69mDcShfrLmUHg1Foke6hf6Zur9MWxaD7ld4osw9Nwsz7ZqUwOOdMC+dvkhKkvijdj4aCfydQKG
45t5XQZOrUQBNuCfSmj4ufFPtAy1EhMhbEsAWJUW/bq1ypWmtCsMsstADCQ7WDMHM5EGDc6i+PM0
VEFJ3zSalEFaq1+bXmhHPDBVFDt2x6pk7k3zRVOEuuldE5+D6NLkRbOF0ngsHewY57SE2sFAE1B9
xqqutlczfWUQ4Smpmn27a9/ynOHs0is/QzIEjM6oFUNx7oqKWDwHprqS4fVK5KMgLq7S7pdDLup1
Cw2eaB7T8FNS/qjjs8e2rX6netQ823LMdSbbs1ZAhFaF+80QiUFT2v7L0hoeMx0BOleyFdHj1LFI
Ma+k0YwMqJXZmOM1banBmN7df/Twl2aR4M5+uLgG1vC9FUYbSyQ/lZC/BlKSoMe3C75EMH9qpZOv
MUdDRtcnry5Oyx7xdqt2klhAiEbb1w1TqkELIaEnY0zNBCicJuXRESgLmiEOakbjfjpOFnWRuzZJ
3aOnxGsgNh4N0IAjUw0WLlhgG8IZNlVWtA+uGPBWw38WVunb6CwovIklwAEehrz8FxkQKjJ4OVbd
7gw1Ziub9ZLR5XTp+oVTT5519l38LcOfJK8Jd2oyyHDmripbrHT14V8h3HfVgS1muA1LTls+zVlM
ElRVwyXC0tztHxOO6t4yCLfpbfHuEE0vXhfNwSZMa1HhpJ3hc36aBkTZrO4ezWSI1t2M4Z2QBlZd
WvhpaNQsXbLAs9AJwJm6ZYTS3xzsaLxlE0rhucheS20+WM5Qg/1OJvUWQbVYeq6jiC8wqr/rCIwf
QDba6wpyGoHDtUWirZvkSzD1YxPoPdAhBl9Y7nRRcUnz+QeL/koVoIPwhH2htRcHEdMlSmxjM5Qw
YmOFQbXpyk9R2Pc+QV3WpsXqkAn8sG1n3OEiVaykcJHJ58VTMbvMu496i3mfSSntqs3eHuN3i0Hr
KgV3ZPEqFdQkar0Sjv7bV9XLIibc6fEf9mKE/tDbMT+gZn+B8b4vwnU+T/LMvw5E1KBuydQThfbZ
tDDR+qkP1JGi2pX0CKObkzp09/hsF+0h7bXXzkJPmi3LvU996LN9jtpG2KNv4ArFrqoxpFL6C3zm
p2pYJUvRe+Ju5Kpk048OvtkjhS91MgjkWz1Pb63J8poNNe7PMyIL5IaVc3GG+aXV93Xq2UC290/3
2skwDbKpNwOY1m9ylOA6xp0x3DG+MmjSba0h06wiqcZx5BpTX4R3UeasnP42dU2xES1lXpngUtAL
EVTqaO3aRD3ilsNqEsDb2rAkU16pDmvvBLkRI8hKdRDzXegrT8WwEIbT49hsnNgltrlprKVhBOFf
1hJ6wOEAS2/nIMeGtfEg8AeMumqnGd1Nt2bEos4G6T3mpaH7O+cKw1Azf29VCAKwDp0PMh9+AUq+
RwVbTda/wzJ0J4MkoGw8NaV+WULC8mR0TnrXv/8sbcwTBn1ruvopbJ1NXjUPboiM2+3khfpogm+U
Sus01ff0DnGoFfNltONDT/11Jzg3dHyZ+aXkZuQvORh6a62zJNwmmX6K8dO0wBKw3QusWL2PGr26
drY9/rgU9sf7W7NNPUj4fGamPxp5dRYl+EllPjHbRISmYpcxsoRAle8TFocwnwyvz+WH0jKg0p+Y
YwBktFsrNl7VxGKQKsoPAt8Pc99Cs0S0UczrVm9vFNZUFKtYwVXFMJ+Zvn0vjrvRpqeauV4bubvR
ATy5H4VFqa/OXD7qjrZZWnMXLR6M//fClIxpaphjBXgUzscQXFJPGC2ubfj86w6ldoG5fTnr22zK
N8zR2WGtx9HKPmbMVkdneEwN1tgBWpJOzI1mnuo+PFuUV8uMH/xwMXT20z7FbkV7uP+5VsmPOVEJ
VTqtWZ3OMFGKsL4Qk80wgg8UqjENamasGPaerYSIWkokZVK/K/xivUU6szf0w1dffRpl8i7LxZuH
WQBnVfoO+Q2dvJtZOx0KjK8Z73htSz/BhD6Zq9jvLGVt2ztraT5kq+7CjAhOmUHo7tZGQZRcg8ga
ysME61RxgkQMvT8tsAlzrpvSdHcy5FiINrw756iBaZwjne5Ji5ZTWzzmA/YYC7IskZ6SORjoyCWH
LY802DxE4Rk7lRyiqO22bCXX8QWocKfqvQc0ti7rYRf24lEBmiLRa9eUxkpawRRNp9IQd8hyZSHe
NMzobDfJx+L2F2scN5ORbiHrpcV0aGT8gLjkGxroI3HxZ3Uhtsl5JNjzbCbjOx0cjtGsmnF1GjLO
9Fh+NMl8jlFYCzMuAsNGXBHH0jNq9D6gBA+uGT4CeB9syjU4ilpdfJSpcc0w1vZqY4T1KXYR4eKs
QsO5SoYzI869vSwByUmsqMapugeYZONZVhWtdJw/sloTFxqRPxUpx8hKn2WyzhftiJfpk2aR3igs
Imn0Bf/afoPU6tI4SD6yymU2YZDciyOrZ6QOElrzIHHZIODi0cjS72G2H0IzelrM7Bl54WqKjCe8
Wa7q3e4Tce110uMHBAs+5l600fUJ89cLfhcnsxy/Y70+C1pslv9vFyYRfq3vmVm/5QI7b95TzAlX
RT3+5+ljW9GGu8OXOTus1KpXWnngpuhLgN1aLF4piDGGgUYpgobdGCl36Mwsu/0p1wj6nuItF+TV
ccJz1qxJyiXADpy+Ju1M6z7CZIHlKw9x0wfobtw4fm9yQFmG0lxawazaL2gWDvf3YbG0WtSQan1Q
KswmxN0GRexFXvzaFpeY7h475d0VxUOu18dxeWPhPWOifWts8VSK+TnFI3op6p8wjdlAXHEdiuVl
yO4zIDhfXXLQxvEa2dGzZXHq14m4TuHwFsrBM7X3fkKx4YZJzHQt3WAC9M0H7fAjADVQDq1L+s5c
7eJKHvGwmR1owkP1bNijsYnz8rt3pi0hg0By7df9eb01HiZRPjGHPLvGXtZQjgtsyulkK0wRgIr7
/WJzrpTpizPar1BYH1unxDYyIU34inc2AYHkgQpjl1mkdHMUs3E4aJVJSdv6jUJH2BB7J7Fsyq+C
MIv7O1R7fc+A84HG+pVSKbDd5OhUFoncSut3EJPxG6HjQU6ZTiMiwmkzIk5Dab42nXPe21fDtA52
l6wJfPiM7RzD16R6Jov3EbkQLrDqDjnwCQ7UkyasZzfW7jFC8gHXl6ANmjmO/DRLvwZU/EZNiHOD
iq0hzBRA1EtQfQWgWe7KUfLFk5WLyMAlAq8coNRpv1FI7VKqxq/ak8cTkZa8zevXaXBLr2qS84g/
hS+Kx1a1Ox+CNr5WVroXjoPetBU06GITSkG3FJXfnY1VZS+YkReCaZoC75VE33YgbhX2CLKPfPwo
RoyY6z/aAfbCHZHrTMRILzI72WzDrH1StCq7KaV0/E5ietwM/IRkO9thodCuQQpPyAZyrZ9X8MTq
A/Kgd8cdX9qaMn6iGdgI8hk6l9HvTCTOEjq2H9fFCan0arINxN7sEr6mlTl2QwysuqplfSjdwAaE
99vSfRsXVm67dVadjF/bKbp0DKgXS1cDy2HDraKJoX352lIQBgix0S45+UrWEIDHkRtTYKtbWsk+
sfIpqOLyuxLXLLHMld5WhmehP3AWRnHkv/vziIRBH8vvkGA4PSW5TyES3JPIA/yh8Q2wCNpzOIBL
h3Y0meTkZQSDccSEApnbif3BouxJQ9tnq5m9CLAgGKJjOzNonFSiZUN7JNFTN5gEzg1gQF/tkiKf
jxk2qENogkCP4nUEgz8mkm6Yqp8DcowWW/hC35aIWbYYEB4bMm97e0GfosprSsTSJv9GuM2yqiRv
ZYQpZsSZu5mqltK0qtyNPS5bu9WQG2b/bMP8RhDZ+hGV+CZb4m4NqJozsQJ0sKiJZEowXCz6oK7Y
9krssRo0EiKkngZGIddO3gd+H/kCGoQUIF1hX/8J0eEx1mCB6O67bJTBT5f21TVpyl1oPzTZFbhL
YQWlA46kOCjnhoPoxkuDA6xXjTr4WbU806wxEZc414xaxHnRkpQkhyLoeiUOZoNyh3RwVJfdOVLU
g4UIxJuTWWAIg2RpboZjT+ignC0WVLIzgkpvV0U4jLTv0d3RD1Mc+gOysHUXi/YUjwPSuDP37lVT
2CvhVhPNu0WBomCOxtmJWFNL3u5VCKr9+jKq4U/RLPHaXrB0R7C/agl81if6BYSI7n6JibVFfhb7
YzFz+ABSrf7Frd0yoOU7w37ZUBz86lUP0b/S90g/kX67KIwRaKyj3HooS6KmJIBKRV2hTvr3xCwU
MGGY/XBedbBrghwZm1dV4VVO+aWkJ2Sm0B2VZPqXSHLTOtLSvKXApaFVaSyy+siM1z3W5fSS1k7k
z4ywT7OCg0CWd6+DiUipoCNpLAb+Tsv8HNvvI1qVY5EW0IxD+Oy4MIG+hSVUfQQCLUxcWzSb0sie
4yiTR7M5ZkhJdsmyPDYReGloxyta19fFXPYoMvWgz8tyNYkLbZn0XXUCfdLNEXmhDV+FdQGCKnlP
SSrLbaeFFY398OyEy7MieohHoutX0PzmfVI1v06M/ZNDVkk3hdsWyKYaB/UbBwOM6cynwjEID8HB
nvM4W+uJ8lqRSIju0vxppPESzRSfUeiu08qGI69qB9Tn85osq08FbBz4+w0jyWlVz+maRHF0w6Ia
AoOwGj7teXaUHY7M6hWrwkMdivfIaS9mJRhTkWETKNVWbemA3LT5DJOf3snQ7Nm/VZ8CKRnqGIwz
c4hanc7O0p5xeToSJJ6sQ4s+XmmBwiD2QoMuYKh0NWtMQoXk6AMcinTY1mztG0jHhI/bl5CecIPY
Yh+iXQZUBHOsc8yMMkzfSeR8SBzzqBE2CFRm5+veAl51jRSWHgDTZGKB0Q/RPxtm09yO30Izkfja
6cfkVmwWk7NydTxt8knZAJpn1Kgr5S76oFbfTfd0vr6tnqFXLuDdqQxEhhSnwUzisTEhuEHDOEy9
+DXa6YTwuN3PFIWwqfvzJElbNVV7lznCogWlXq+S8r1o08qXqntryOOAQ1wr8mTO+c7R5HnIlr3C
hk3U1D5JjPZFqdLjqOJM0Nfzm6ySnZ3m7qol9Q2zAHffGslnJaNyVUjr06Q7d7Ns18A4CJnGUQvD
mtD1aJPXkcIfCs8xCl4vGUOxnl9U07xEpAd7cuoyhpF54etx/0R4FvUKIUYrclEaDyuVXdQQNuE4
46/UOWIhmEmWv7IBZJua/7Up1VpSYNtn+njCbbDbwh3gmX8hk6UROu1wDKBRo9kCqRNgd9hdmeoO
Ud4Kl5xvF0TkKDTrU2q6To+Y4zUU4R63xJpXxNqGZJ0pcAqrfIQX7f39wBkE7qpWDvZMAt2tBXOy
EAVrG6anZHGTKZY4SVCiY7AnVK5K049e09kVuyEVnDXFh1pyyZRkbAbu0j3FmJZuVSaKsiBDBXnX
V1P2ysrRkz1l3L+Fb0QM21xtjSdUiECpPXU21dcgmIGTkToHEbbUsBQWnyPCyyg34jTiDWl9zRpE
MPeXeNz3mhS+HDgtCqUCOqePQMTV3QznYWzkC1RYiqaS8Xdl5y3wI1p6+q+DbN1bV0HBV6L62Mkk
IuKhenYU+QODdoRdMCcHt3RuyuL6IkvErUQeQe6MZ2dv1rKY69IFEbQHzT64bnjEjCJaFxFRXbpX
EnqywjriZk79j2F0MUpDCUVEaR4WB98adK3XUPvO+iqmXa4PuTcLvNYWEmq93qze2Lt3Ha5Wa23u
CerRBFhUP20nFTrTQDQRH0ZbWS6yUvCzN1XX1Z12d89AyB10uS43r8SZPLtlAcWLJq1GX27O47MQ
Nrwrk1cKB07QMtRWTGOhFSRccQOL5iF28YpxXHGwFYBmpBzdpoQTuh3a9q00rW4LamswLIs4q/BD
nYlS8syKjY/+O6zVbNtaBf0AIOVsHAcXxkWl9Su6QHVFzflRDMmJAVJzSPLpYmrtEhTk2WORnwE4
uS+qxp/SKkAQvihCUNr+zRhxHumzsguS1oJc0Uh/mEMmb+78gBb6K65oVmsVg4nWrlc2421G2DAc
XRx56lQZjiYq87wx8WoY6oMQU46Ik0RdJVYOnUj+Ka51NGUIBSdSiD+njSzb+Wik0V2QV2xUqy/X
blqA5MAZCYv+LG2X0LUsY1AKxdUojZDdgfJ1ov016zg6x5BFQeVucKasFeFsFzF+l63J4lVmj0yP
f5s225Tk++yGdviSKjhqXnNV2ZjEBpa9SZwRnZj2HJGX2LutvVUorrNiROJazW7QR8Xj4lKOz4Wt
84GrNX4E74qCaCsNQ7JBJr/tFMbsqU0A7RCXEAk9FU9mzY2lryOtVlnh06kmv9BoYvhR8TauUEil
KsOAodhMGkPBSDxGpE6tSeOY/FLDZK91tmJIIWxMvXJYahf3Lw3fljn9MuGWBYTcogh1p134lrBe
eZHC8Hi8K5JMK/SNMJm2VOyPCuY9nVziQDauujaRoHl5PLseFjarVuXTd2ayTQZr2ROuuKI96jF3
iXHckYTHJ8YlNspzDg0viBLSXNYKjDi/6ufGd0bO7LFToBUuXoMTMbj4EVuPatuVHIDJmmgg9XFT
z+K7cRIMd7Ci6Ab4fHP4O5YZzLDM0bEgSF5NvT0l1kIC5Z2pNWbbTMuCuPiadBM9fsyYB/RXUEW5
H3N8ILFK+06zGth01ArKzhELYOjZu6Xt54ehyZB/MUT5bHX4WZbpJ7pjf4YN61y+b/n3Na9IeZn0
vL7es79YNlOV5LCeHq67166U252IIWJhqwAQB4kTyep8jDo4YEWqTO92Og1eGAvymAnR2w2ieu3i
zDhkSaevB0hcFUQ5SoG2bl5mex4+ct0ih4eO5rl0RjQ5Cgtj2veM8kOGgcllSV3nJiT4bTUr+zya
rWNey+ng5AAvTi6Wz1pYzC/m5W0yGNL0qn5YOjXa9lNUBnENSAkGj11Sot40Uu534XDfc9Dptoe6
AjhpuAirQTPZJ0p8NofeSTZWYerHmsQSpcfUAqay0bTokjunC/Q0x5snqhhAyDYGkTAtok+yedO4
4EZEWS2fOAX8W8p4vmDwlbAHZSFgsrZ8uvUM15mzltxm9YF9QFmPoXU3koYD0KbM5sYUj7T/3bgN
9ONBAjn3Wok4N5JXZZDVVhnn5PT3EIRMwxuHeV6lNdZQgBCI7W3DXeBDpziHmwnYK14Ccw3lOJMD
feg6TcL+VRFMF+NELbaZGPvXHjMo3I5UFye6MXsFOOm07qeISiRX5Tidy3JKPXqm7lVR7/ab5giU
zvS8qq1xZ7RKd9BnU688oObu8Hffuj8Y1QUP9klIEJOo7iLdUNmr9RiuFNmXr/lUP0gR1puR2nZX
dONHEg505YaJEU+WjTunE9VTzmzNA23vbamyKcOVOvzdlKOrB+FokmqPB+kTuuuwqZlMoEWTmdVA
rEH5QIZyYNTvRlzER42gGUywnBO+Ce4pxNNzp47RifCa7KgNbrSvqIoV9B1g4cQx3T+aGs8ExhH+
0tG4/HdPLbLm8Pf4lNn1fz+hf0PRr8YMovGVHO+Win8/QZ4nqilXiVh3VYiZ9xvXytN9GdWIX+/+
op3dXpJHMXbyt2wpqV2EnzebcZBpEsvlZgXQe2OF+4g09XVTNs4Klz22TOp9BI11qRW3wgFnGf8T
UhaOdK6Nvl8Yet7sZl6ubfqfLnIqaoam4s6nlx99q+m3BNhtoCbwrdB+G4idryRFEjsjXX5qBrqj
yjVZgzE0pcSkXEDkUZfVs7bMI4IayC2hpnbM4KzlObR3joj1jppSe0nok/cwA+CjWP1V11kHE93e
oOi3EKfX2bUBetwlVCW+WYTpdYry5Kma6PoNqq30flNO3TOSpeT895DonCBsa3osI7U2cmzN6z1x
b7Lx06u6wuVLm61rt+CZk5Sj7bn3u3k3amdLj57/fgkEvi7RUD8axTvMNvvaIOy9urxJTbrlE9Nz
55qGIKZlM6LuH+lW0zQmzJFxVJyY3c4y0/Dqukm3siZjXuu57l4xoVU2ENtrAsNtIijN+Kkv+OzC
dBDB65VyTc22Oyuxffu75+hac5H3gFb+bgnP5GlWYFhPJTrUbHoeaEOp7+IzhDTt4e9X+mgEOOU+
S0FfZSt9cmOy37DbGipeEnYCUUtzOBAujdP9tzVjXyJAdaYaFCB112c35PrWtjdiErn0OLs1risP
TQ0/9e9ux2Es1O5kThXrlprfphi7KPwm9n/3rNqdnnvmyUUTuc+tc0ODJm9F/W1mnBdDQvuHyXtz
mxVrXeVSe4rrqL1lvXm201RA2sTBQpXdTRP1u9bL6vx3r767vALp28fJNtubzRXiAR8quKBimGaa
oHsF7Ven93hm3e8SGKr6RcrX4Cptf2uGEoBTcRuKBui1MurGWzex+JcF49q/uxPSxxVWkckmt8zx
NvWLuWpstN+TIfykiuYbuvtynXaExU9pN9+c1NzURXiXlmAbMSinqJkyvn9uWsd8NuNyPnRKnj1x
wHlcQAYaakmA+/2xv6cpapr7hMyOm/89Vg0x2mRttFb/ezm1j7HbN/Gd+t/rQaxtNgODJP9/j5V5
gyq8B+H43+vVVdsdtCm+/e8hpr7mqRI5LdT/v+EwhmGpRP+9t//e7/1zVIv0lzRMHv73kIr7Rgtx
+jjXZYSVx1Cv8P60xmq8OzVmD3832RIlD1ZZAwLChfvvJnLcB+RqXkj0wn8P6dS9j03++Pf7yuyt
49Tmkd+PIn+Ykwx9Xr/Qx4+TAwfC5K5u1/kDzn4jklmr2/w90bYQekGlw69YiYqnrjRXtdNTZd3v
/d0UDH3yqNCOtDuvhqKWQWtq9SMCZS453NG+6KyflkatbvoMg62t1XzDdNTwp7pzd/9H3Zksx41s
W/ZX6geQBjjgcMekBtGTwUZsJXECo0QRfd/j62shmHaTYqWU795nZfZqkLIMRgQQ6ByOc/ZeW5Mw
Xone+Z5F6ntRB8N9kobzPkPSfMgnRjm9xPYyd5ovgau0G6cjD/708vQPrcwZRVtgXp5eEoiIB8Ag
VuGvv334nFkmX4OsyQ7vFrJ8/7Sk099SSsyc0NHxwzIMpgyXsardiza6+vDtv146ZSrOSoMD+K9f
9debp78lcRLusTlSfl426/TP6Y14wle+agdbMQS0qO//9bao5omn8cxOIaaqEt3Y8snT+29fwvTz
jJTIcov8sspk89mcJvi/bf1ADsTwyXPzh9OfiQWezgIAsZvTS8ktZcMjlHE4vSTb94n+vH0dtUX5
WDnX9pS1n8u29y+NLke/uSx5skxr7+Le3p7eNTBWr9FWBEe5fLhtHKKDp/7WiIrirpRcw8uXigKK
Bvy9dH36krNQfmirZfvTl7AZ8tiM3ueyMub2s6B7UUtc0fCQO9LerbffXrf5cOYTEL45fUnN+DO6
zg7OTl/CI/+VeqB7rZI2e2zz29N6k6LQl3CJKkSH/DqzwrgDCtfanl5GuQSi0fIgf3pJefO8pxp3
G455epfXCRw+fk5lVeMR6RYYv/yA+H/BMEXfXT55A6MqvWsTh33R5P22re3sri0gOdn+7WLdvjt9
wBV2u1Fh757s3HelUYprZXhoyZZvL9+JIxLtQ6OpD6dv0R8eLqPcv4G9mt2d/mToEjA1aKnz09+i
au6PKVo5tEYs5PRPI8oXLMn+8fTKJ1vgrJwR+Zxevi0p01dKG3dONeqLdqTzRcur24Rp6D2n+JbK
usm+uqFNxAnS6EPizx1h9eH15Pbe8xxVyRopqrrKRnaqckcqL8s3Pc84C3PDeqwyEdL+dxtCG331
ue0BnCwfaOBzIZ6fAfFFLU+/aSSXZrt+HhCUJ2Nd3TuAfDCzOQm8FGimVvlwen8eqIqQKFAcs8TT
jGoUuU5vIKCjZkNg4C0HCE+hDlDhLUuU7XUwzGiq9RjunM40z2p6INz188fT+0GR2avQVca1PQfq
Ajd/SDmT3xiRWtCPSfyldosShTqdWIG38dFX4vz0ASYVPWKQOryyUYNduRqI4Wm/UMa7CpLQetBF
bR28xHN3WRMYXzpPrF0RTV8k4skmQftm2FN82ST9eNUrLm80UvY3z0cZOs7TV2a/NAbiojnXERIP
er81Kmo+MRDv3sh2fggKU+2VHQYHv8yb5cDcVcsHQg/Pjlu5xs3UWGQ2hjOWbJGiRO8GSC2u/Y3n
D3p4SW1fJUbtXxhQCzZva+8P8ZSp52yovI3lCRQxin2D1tt/W7lLYXOKQvEZE7y9M6syP0ujqb0T
ZvXjtOgwj75NQ6fvRg12bEKEvQecnH42E+/89IEa9cuqja32U1P13XEhUW3HTpfPUXJ/+kBgTNGG
7aadHtb00Ltxfts1EwYkPLjqK0OGvW08fzwPonq8UTzIIKpju0zuqmgi9IPpBvbezpzkMIkieWDa
/LbsTBEY64VDfqss2JaOXjB68xx+NQIetpZFAAut13Fc+FeZa9kXVlQ2G+lr8c0tNuyZ5FvpWnIz
BcrggSqU16bGfXP65twkByx4qMmrYd7lk9ksA1F6JymRv/08zyuffO0xvRb4tLHGJ/sYb8cj/x1P
i+gTJbCsGeanIOYkp45E0LDsjScrfDl9AJCDsa5Mb7i04zm+akoq+6cDZ/rGykmm9MnMXPwyReCc
m05a3dgGKpm3DZvy657TANdGLIGD8hQOQwl41ul/secj+Qpnzz4Wp7+iIQ7P45oS+V8feve/py9p
MELH0/9RY7MC5BeoVuzK9TbvFhcvyzx96LT0t3dOr98WR2UtWR4jd1PjimBzeudvP/72fmQht6rC
dnrbhNMn39Z+WtG7n/i2Jk935SH2zLefcPrMx9/x9vXTkiyuGuqYcfzapHDj/vodp/8rJHE8/z5m
479D0HgP0Pglr+N/ImbDVr/DbByf5+ckbDBt/ATbWL70BtvQcDPo9ZjasaUptQSO8Sdsw3H/cBiY
bO1IYTm8r/8F25DyD8eh3OMpW7iuay4EjD9hG475x/J3JGtgLj2X7/07sA1W/o60YbBe5WgbF+zP
hI0aLdUwIObdKUuAb3aqGPsH1IX8/t3O+BPu8R7m8Yvl297Py+fpBzuA2c87xx/QfYe69bONLwTN
3/9sBey794gQVHp+W2O83BWzNRyryo6Otudk298vfVnKXyCSf+2e5Wi+X/o093Y3QowELpSVa8pU
cK2yZl65o7sNZ/PHoKJqb3a5ufr9+uQv1vcBeNK3id1GEyp4DFXWDWtvN0nThmeuU443v1/Fz2yV
vzZpWfU7pkomGiOeZAHOeAGleL4DNgte71iP15Ur/sOjspwO71YyWa0TU6xfbirpC9rzjEqg6rz6
H3bTsvv/7rCAoHm/+JLObuWUqKG5NJpvWZVYV5X0jSMiwngvKHESZR30/7Atvzom4ueVebGebCTV
864ecDpl02hdYFj4Mnildf37Q/KrNYDheb85TeNOvitYg2rweq+Z7zG918op6r2QGvzV71fzq2vx
w7U+zJXjUhbJsVJM3XfUgKT+BbmHiOg/Wr74cK3D5Y/R+vT5rjR8fRNoMV1XeJH0Pyz+F3tJfLjS
IacVcdii2RaEYPGU0YaHHjAfCRuFvfv9FvxqFR8ud3zb4ZJYku1oIZLaxBHY0Tyg1dck+e3vV/GL
EUV8uMLlWPWGNaP4tbrkmngTbLmAh+xrrW21TdPmyu0//WdrWjby3TVYRyS8+B6un1l17TEcDblr
XbO6HwyyR5N0Nm+JpqI6XNJG3/5+lb84w8SHyz72jbzQhL+D8fVNHm/8ZjyPx8Z8+v3if3V4Plz2
HPcszfJ42GmX4uTYxs5GKtQVcdT/p+ew+HmnjRE2E0QdwE6p/Aa4nwgrEj1Syd9vwa+O/ocr3QO2
kwVBmu1zK5xoYzgD1+KTXWZ5dQt5c3pNYYpsGkyEBCGOeVKgq/v9mn8x7IsPF7/0Kl8Zuep2evZx
gyvlD3gr7HoMECNGKDVVOrfV8fcr+8WBsj6MBJ4cOPzEy+wapfIV/eTJQD1POuCKHPTw4vcr+cXJ
Zn0YD9qhCWCrgE3UTpo/GVJQII9o1Tr/sMd+cZOxPgwGGjJHT9RPsvN42q+/jlU4UWAUdMzOeoRy
P2KzqnYkrFfyH24Dvzg5lrne+wt2lrZnI+fA8T8bOJ7NzKnVbR/7YYVFoENekmVVShE99XR/h5HS
GB5/vyd/dbiWv78bKazeIimOQNddq8deH8qWOSexBdUJDFHTwPjPVvNhdEiIe1GeMJOd62FW1lTE
X+qsT15hPxHd8Pt1/Oqk+DBEjJ0aAD3RCQOYgE6sSusZaEhs/NNNiAk2O+Vv5h7WhxEiYLdjkLWd
PSV3BTE+70Lr4ER4mTDMGbG79a2MSysfCkeRJQARbmNMToCQsh5JALVML8a1axM+gtGWWcxN0zcd
D82102oQ0wOlw8vW02F6pshCIKsK9wHsh3QAqiVk11NuLT3pfM0jQNQbw/er4rMqE8NBsNZkSfWU
j0ZWPedlkUz1lvLT5L1EEjZbu4ISU3Xr0NVeUa1zJbIX3yMCkTJUMBQ3YzDU7qH1ikjduQli+0+p
n0beHkKqtG6EAw71XHYYWTbgmsSWpgZjCJqwwu6/JQ31/G09D6Oz0caEJzYbm1ISrRT5/u1MyUeL
m44CEQavpO+HsN20pdVk2zHEHPsNdYGl7+xyDLyjTzqKeBlpHjeXKi+r6bKIq8Fa4XKbJ3xmJsCN
S2QcTXuXa6qAyJHTSDzHfUP7LhzSCUICbgWL2KSB1hWu08lNImNVNvVlXYfQUYhB6+10N6NsXAIW
wxKX91h2Tk7/Coxm8i0D7Ws+9Ald8ufYQw/xHdyINb60uTT1t7S1YOKt68GpYV1pSVrqOteGEXjb
eKwj2CGF2/fWF0UMCxIDdm02bLOyiX5YKYLNOTVq4rErsHFfDNQY5XnhzCb7BZVrRjXCCrVj3bnN
bLc9Txz+XD8TJtHIm8q0ZPtQAycyb8DD9+WljTSU0cKL6v5+BqZdw0fygi5tKL6XtPMIYwh0v2l1
HszepoedRMaCKqbkHBEtcgYdCgVAJPVJL0objKPJDtq8KsxV6bZEVK96MuzUN4U0q3jxRFdDsu1r
HT/kplfaLz4wKOMcLnxadIQwcypeZgaKhaMBAQ5/OM7XlFnzqMOEwF6FyfuT09VhcTn2mAgfeqNy
3TsjR9dlQh9JBoQJMkoaGa1VUGf+NT42VV/moBUOjmqSRUsfcmcuKzOa73C5W1iDNSgjugY+7ewJ
FULgI5iQfh37+1JlaF/XWdF47npynGBwuZ1L23RWs0NV/ocXBaVK1nlrgHRZlBeN2a7A+pF6ARyM
3E4UAqgJZu6YRZmTgZEWGEenEMwbWVtOOnRPaGiFevTNCoA/1EZmIaU7Ryb8w6oevpgIwfK14TSV
95lLMo4+JWhkEjiBAw6y3RipMENzCYsAuUfrOPquwQuLzz3oU2JhnKJvfpAc7PmvDg3lvgX8oZli
c3YPWPfXbieW5AgfLX30TWPAi289rF2kDUTVlBTbrk4SXcBCGSy9BaKbRIcM7zQ6NrPEaQPqNgxn
hKpKVO63KPFS/wGNmJvsWtOmFJCmTjmQKpTIEmPB5NHpb2urqy67gCLhnkuEdiy2yrbtryT0q/KY
1INV7ufQHMSmCFNlguRPvXarI5zNhKfZkxGeV5aMrM9JDgT5qqXQa927xNRmu9j1exwFODC9kEHS
ycs1kLMh3BbKlfNF1gKs+xRO6C19nsFiiJ6rhulRjvrJgywppnBl+hE9OeTcvfyixn7It2D0wFhm
VaDz66nvILFB1XbajRlqL8O6Fwbg8ul2JdueSCYJbc2f3EPlmWl9GMLKD9FfRePwgN4rRo4tzJSg
KCuxuViQ0Xc+MirLgYBFAF3FFoIdyAEVuR1SW3pXPNfZd+0MQ/EWxEwExNBUPaB4XDiFUyJKNIPi
xnNgw52VkFAf3X7U31Td6fRgWlGH8QcnVdjvVZPDtRhskRkWfZvMSTMYY7hbNtgTCeWixzGbexk4
Wh9CN1PNWpOljUoVxrkF4G0wPfUgE5FNsKaMSl/05O7gFkp1PUrQqnPrX7RpY3PFNhORhCbgBW+L
g0UEWOq8ya3sZm1YYZF5x4GEJ4H/cpxSu2SiGs+QKD1LDMO9FzS+0ldxQbolniqkcU0IGnhCwrWi
2NqhjwjsiHBmyzIbZIkAqR4H4WEQbOnFt5wB0UB0QhQTZdcXsgV7LehpzAcxNaOHcIgQunzlWGlM
pUIN6IDu0zH0xTnUgPA5xGYBOzTGQdHv/MDIwBZg5xrCswFMVgBmMhcEPNhNbXyZQOJitYqZgW87
eHrqOUKrMWL3No32svN0O+z8cZzaNTHntHKdoZTcoUuy6h41hCVrR8s/JMfZiJz6wprHlHyKAbPD
2oWk6Tf8bk/4e9uyCYv1dO7rrzkCSPgJbuM01paUUZRvyYBiIgfwYlRjg7kO2M51MdQi206lsKKd
ilK0hI4vW9JPMrP/4gmvSo51Y49uSlyjTxcvyMPS3fLUPYKikEYzNJthJDrpNp2qav7ca3tCz4SE
M/mSYlnJLnTr9cmnySEVA6GCMfdX8Qxk+yKsZzyv4zS6ErdOaooOG8aE+MVuvbYBsGVJ4JFGHIDr
p5kRu0fRu2gLPZotmEz8eha7fjZd87H2WjERHdVlI3x5W87+RZq3s/uQtmVSrBmurfF71Ju9fgos
QdKjsmi6rbPUQG/eD1j4N3UnF8oscuzhR9IxOmz6xJzSGw1L0ruGIVGpfRHMEyABSd7sa+QmRX3b
WBVG82Y2Y+OSnMDQP2Q8y6EZBh3ZVA+AmQrxo8vBWT+28MfrY+/nICPhsgGJvNcdraELIgwaqFWi
ZBSyV1PW5N251q6evyO0xNWr52xEoVAktdPvoiGHrz+3XQTew5yHHOV05ATdmVEMAQlfOYSclTOC
Jd/1MLluG7vL4AXUkygP6VwG+MyjLtEd8/2g8TapVbtyVQNNHF7crtKsh+ZYPRzdSoCYgQwDXODe
6OKi2DcYBvKXZRwxpxfG29Dd05/rZwB18PuuPHQzVrjGQ+s2QMKiMd7PDk1evQoYRJyr0YUBuxFj
K529DXAjvlH0BfvNDGFSbQsjdRVMpEKkN0nG6ftj6CNqtluyqZXa+2an6ZNlHswYFK36oevt2PXW
tPvQPY+S9A1B26G+n4UjSSsHZJ5tu0FU2bRB9YkFr+9RF2ymCKk1iJwgGx5nTMrB0R6BNA8bXDl0
kcIlwe7cjyOhvpCx7JSbseCKWasZGRzznCJL98jZDOssVACtdj19lu4psYIStPo4DeYuKHPDP9qh
PRGRrHvC0HPb0OGWOD23vsONgK1eTUXU3/cqi2dEPzSbii3oD564KoCItGrhEce4frUbqYswkXSP
eATLAkSnfrnJgS1Vt87MLfJgp1023JtB3IDvn8p0Cf2GZvzUM/qgV40MGT40BHe3DyUqjOFLWQ1a
IDpsm4mlLYf4DLehMVzn4HaGz0nr61e36cfiKibPbT5E7GWfEiTescu5ztvpqcKjhnG8nwt5JPFV
GWuJP2wE89on6Rl5NS48DRhvybxLGgRTR9mw6v3ctUW7NXCCctM1y8w+sxygU9dujPQW0JxhO4sx
ofKcDU18V5PtOkXtUynndMIqZoGX/zEUXdjdB11Eu78rLVGssSqnGZ4+0+nEFbniAAFJxS7bbp9x
j+q8XTilqK51VSfmnQosown2JnCG8bwotZZPqprc+QL6QG2/QK6sYHsD+hm0dRFaTNqAN9pVCvLA
LsYkIgmTkuzdEHh2ejOPg5M9ZYkW/RlRjRbXogbgJ3EP16hCSu0htK+NObLPM2l0/mfFHbmNt5IJ
zvht6BMdnbsI4NPDYDcg9QNuhPMWZonsDzwiZNN35gdjemXnKU8kdijr5Lq0CkWEXg8PalvT0qf/
agOSuBmYGsBniFTnHDuKVHIveGyrvw/D7GSHSBM7Aa48dYjeKcrBJEWvqWLSeSMFnIzpOkCJbF9S
mAcYTGlIHguzU/kDZlsd7eCdo/WYZ7yuXzqTmBmuI67dnVjmnK81qQFWezDDfGyMVRGAxSKuPhoY
tEMk4cO2KGTmXjlKS1JVOzsNEYpa8BbA65hg+S6FUyf5ZqLXPR7oOnFB+/lcNk+JGyblgTwMSTs/
zbhq+pVh99H0gwEFIM7aQUOrKWVVUZKuF/GJ9YgokryOAJCAwmAkJexV000DsoIx+qAOHGNvunBz
hrp9U+VmekaTOB9J30SfucqUOaMOFm5sX0StNGjrc01IZt7ABG8IgSYDe2w84H8gyxV8ugpsxOLP
QZNktBN6JJVjOoRJKfWCA3XAM+1mQ+EsiRtzqm8kFf1ozThVTnu/q0Wd4rDuUvMu8+bAPTdE0fZP
YwrhmRzhbvLuJgJ02mdPMNqdaaVt66KLCVnaJL4ZDRtD55CD+gFoKUTGHL7zzm/lZJ2ZUUpbNmx5
lAaR5VoOnSLusqQtmH6H8zcq+3WJB+MlYlitzsfIzvxd4zhR56LaRvkKXy/Le5J4/TgdSDr1rWRA
chV0fb1zeuHglnfqPiLntNHY0+YI5W2/EnHomsBver3AViK3sLj4ZuI5NqZHqsZNEhAwdGaXCW0t
P5gm4yyYRI8vCsefEZHXSrQwJKui1+EXK46scJcrc8iztVuiaQuvC0BkNbnVdUe2PfKQ3j86eQNl
G1E1CoWgrvv2czREADPX2PQio+RZWUytOIxeUZbWxkSJhPukJ0+4XikSxHR0aRrUBx3OCdvPv3hh
BWxIDgV2rpXsewNR8cAkXm8k2bv6YjTsrAU4WAD3eOhzr8SJMQ4RYMHtlKreu8oC0yyiHZNax15r
nm/99msxe2T1WEDTw/s6EmGEJkgF4lAbFsxqs2KK8mz1hCmdlY5tYECXjLXh3q9pzFBi7u2+/GS0
lRM9eGU0dUdtaQczTZvKFgMsI5HJE4IkaeUpcyvNnbOSKsTCVYC85ZyBE1jUcRmi+4DaW17WkdlQ
9W9KhjivqTWwIakNeeakPOldEotU6q9WNibeOqrcksi6aHZczG0iNVKDZ/lE2rtAySpCUz371ctE
nAMXJj+Agi4GXGaI01xMX2e88fFrLoXy76LOQoCG6FVLrO8+ZmCIThQT97i0fI0KKkga6Bb4GwAt
wCDGaFIGkNcOkMg9Oe7bgojHO6/GDQpPLCUc/qZjrrjQ1mvCkHoXUczWriqrfqADrgm1xrNnQUzU
MNJDrELcOQ+AKgXSXB+03REYrN9fzklp4YuHsgMWeagBnpUNfMtV6Zl+e4kf0RE3tZ0L85pwsgiv
KpBWaDZBboIir2K/OI7KbKrNyA3aOzYOrHOQWoVnJJeTLHnD94p0PI7D4p/f4LhQ5bg3FL42SnPY
SipjXViJCfqMdDRz5GD6sxA/qDMgVV01seZeFnhmnDzGkS7mT53RibWm+ISEv7PmB54p8NVr2xDV
VUAhsfymPcwPKSA5aZkvAQg1UF7C96x7GZMq833sAhcLZTegCw58p2PGrRCkIWx1c8qXGxn6TcGc
Ueaq3rqF6foUaTom1dSfRiTIqsFkInRem/XKt2yVynNosLn7NQq52X6tHEwww7YLhVV/WcLC+/uY
qQve8Ylrf14o/I0ntgLpjtPsgNV1mM4dPyXn0iFbzH2mGLYYKSk9Zwb6dJcK2Qq9S0QFJSd9Dauq
zDK3/EpoDl39FSNyLqKbvKvwXB/58VPdHhpLTlLdp9jGOnK3JjEA2ok46GJXykD2az+Nk3wb16Yk
n2HxMw9rNY1ZpzSqPQIL4AGHmB0HVEHY3Py7EGyaXT0jumY0XKXTBMhnNQ/aTUAqwujjOvc6EjHa
0E7Bk3mEVreJmvGKzwoDAmZVF77fYEKwCIDYksN8JSaNd2E1mSWTKnxZsr3iQRQAs3A5YTeTH/jB
CyEkVvVgoDJI907VzdH5VFCTb9YuRvkOO0VKEANFJ83FfT4pY+5+uCrLmq8+QaDRoe61cG5EOs3N
kTtsaH0rKmb3BycpSnABjtfp9rwE0o1v184l47vbKxf4ujljQrouuNqwUlu9DD+LrsSFsFUBEJTD
GFPQ2XBzI9RCDpVLViatK0BKfuri6qh8fEbibvDQVYG0wWQ64OcPWlDsVxL7qC3O7HRM6vEpLXzb
2JSSve3vVFrk47ZjeM0SVLXd4Ac7F2srqrfGR2QIkBe4cryCS26MISS7Ft/bvqrc2DwzSkcrc5MY
o5WHe6SQc2ad4/Gs8o1LTJC6wGkfanDhjtOVn/y8duSSg4j6gEKjqrzskoFzHG9zctsWODKU/F04
yoxJrMEt7zpiUB5ugXmUfnE+N4B5Pp96Bn9G9Hx6K95/SAz68PJ//xeUTb/KGPofqFly6FkRofSL
ZKD185Q95//rrEmf85fmvWxp+d6baslQ3h8KMIvjWa7nCUsrmkNvGUEUWP9woKWYxIo6/OOZNKz+
DAmy+JaUinYOkH+pHEGX5E/dEm8JV5icC8RMUG1T6t/RLQn1c0NTSinsJWrIxnwvPASOHzo+FGPj
2Ry1vfO6GCfx4I/bcBgSXMa7xHcvuK+/oKeoD1gJoBszUa0SrCFBX+wBiK0wiT135nQ0i9Ff5eTc
rIJ2IvPSfCSIc4/r+a4N8+e0ajHQJlA04IRnXgLDLKkr0GxYLB1R3nQAFFt7PADSwDc/YIevYcor
okHLFxzXLSi/5c8Uss6NoakAXYFgMq4dM7egwVWXaUr5MpkahL2YKlYdTQsg61STp/mxgr4zpRNu
x/F25tGcyURDs2DoCaGD0w4w0QM7Oj2WSU2W99TeCuy1qmBcK+P5mOfEo1tMT/MXVJ23OmHP0Jcg
63DsLzxEzQP1HZgaLHdu1QGc91HY/WPkhrCT3SsTMJCn7gI6E5umxt/fIh8ZjPTcaPot1fHbTtVk
s0wzOTD+KhzTZ9tmzR15c8KVV8vam7TbEKt9HGBfTP7DFD/B4d2F+XykKbHqVHcr7BKo8GMWOZ81
0URioE5WzY+m93VCZtq746PRTDwqR89GxbOp1fOAPT/K2Xy0aJZD5tHQRptd1dN5EMlzVtHkTu0D
N2J7BWvwuaYjpER+WHZMOzkYl+xDXAy3FfuHYBLQZQQRCLi9KhePSWg+DjAsxvw51jU5Oeywqus3
dJ2OGrqYEOOxc7EK6bPlpUvgczC6V5CeN8Usr6qGzzO220wfX6Jwxi0WPWM1PwRs4fKFmdNi7J+b
3LvqHJe4iPkxN7rb0Oxu65zLdR5u3abZOhj6mgGYiK3AqzKTNgrvKYnS576LM4pl5hMsijMq2gv7
vtwnXeETHRC/EoVxawfyCoXwNqHevZzb9YTPmpB5J9FXBvfOJJ+/MlJvXVdc0I78SudgJc30eQrG
R8WOXw7j5OQIxF+lS2nTlLlN/k56P4UA6sa3zTCmo7LAKo+Xy8GZLOcqDs0jPMjzyazXy+rG0r2S
XfwqCk4Nf1JnYy/XBNKcG2V5QbxxtiYr6RmZ/jrtyuPgRK/NED2nbKOZmWtwPPvRbndyjHnd3yrD
RfrdP1KNwJw6rLxxvlwO7nKQDMJOKLRxXtjfZoNOA2vO408dUCCaf5R1S1zTYY7jx8Vw7h7M2b46
XYeh5Lp2zPHWqtksI2Xmw9VJe6nfG3H8aJGJXcevOoLJWVBs1ebNqDmpADZdvRt4/7zzvJdH6kV+
8Vc3eRnFpMVIKYRJMCT+lA9dZfqWEhlGaO2WX4OP/jnAkxY25Rok5quXmI+kzT26QjxWRnEG4OoQ
EnEyZemrb4y3bg1md3CvykR/g4yzrnLFvkpeaRohtibuaBXjdU1DTk0vRc3vQx7o56V3612bkKZM
pvJQF8LXZeWzK89qrz73dfpaN+ZjyX86YwTph1tVZ6/2yMwQa22xDJbLGAEw2dd0sKDEURtAcw5/
vZmnbN1SRVpZXftigKY+DTpyGbqY/9wxewaV04KemwHrTo91avyoeypt9eRSGFyxL55zYhRXWRS9
LtctNltMVo8Qr5PVMkAtMHy345q1kBY22PObZLjNIpsHCK586Rz+4fgsd5GPxweZLRpZU0ATcT9I
JKCDBUVjVBQVuT2AtcI3qnvoMuaNduszSDtLMuX4WFjnIMEfCm2f6UmtB4I3SEHkMueGMhjTt7SD
LbEM/mATyAopOCJj/aWK/GfSWqhEfB4cSqLMg1cDRLV0HKMFqvCMSitwjfvl+DM7zLZ0Vr93U7Et
ubfDZbVnlqMK7lOK/2nJ8pBGvUuJb6Bk92M5RsXQPzJhfBZDvJtNWLb5eMgS+biMl+WcPLte+Fx5
XOZh9prEZo+TkhdOIM/Sub802oe56+9OH/ClTNdEEiSrxm+PTB/SNYkzQPGTYf+2FIhfrYtrPGYB
cbNEB1AdL6NXTDOvtOpfT8e1MOGzoGy0FOynqr/9fzKT+2XK4/+vGnWbYeXX8727Aqp08bcTvuWL
bxM+pnl/aGlLylEkLrpq0W69zfcsxOjSsk3lKi0Et++/pnuG/MNEXqU8pZnR8UHBBPLP+Z5hCYTv
ghsJMybmfdL7d+Z7P8/2mGwiU0erzjDpmI7DvJTr9J1UyRnDCWDJFHxawpnRW2CqR01BviCbTrTU
P0mxfhb5vK3ORmPLJNdBfWV+UM2NIM0MJAbhJyNV1wRxp9sO+tnq3VH4m8H/77aJIYW5NXgMh+36
eZuQNBozadThJ20DGGx7TxG8AfZjLkiBT+1u9/vVWT/LvN42SikhpesiT7CcDyLEkBK9nqY0+lQv
vMPMSNodNhiQZcrj6ZNO+0r0dQC4xkrPczPxL6dJXAnmolcBxsANd+Q7+p8eD7vxp9//tEUX+Nco
e/plnokTwXakw7443SXfHd2AuS7NQCv6FAGs2AVOdx8rgwCRbji4CfkJSjrfDSW7mz8f/d4efP7m
EPzfK5aonizlCm3R/P0oXG3cOKPBqUNYkWG4TnL8/64z9Odek9IJpkAjrAkgfWs+mhF5ib/fams5
i37ebDZVkX/K5aN5kuHieX9Sdxn9PYcixieyBFMCgDr7LqM/KShNbaVVLoIB9Et0IHf44Ugu8f9R
8Pw32881jQsFx6pS0lzef7fjDR6wWrAJAPO7sl6XWV9vWgVvzyeZR5YwomddvBC5B3lS8qffb//f
rZwRQ2iX+6qtvQ9znzlKhd+4TfwJf2l0N/vpsKn9OTxrk8rcZEO87bvIIkJYhnt0sd//YeXLzv15
57s8pmpEBwxriOo/XA2W3SA2kSUFSGQf0NwF7jnHILAU5TTmuK1EvEF+j8NE5lDUtT7LO6TH3plw
BkRgqq2PWCVvZqcHtSj6IwT4ATIdzv/GwLk6QnW/RwRzYySg0roK5jTtlM0QQGQaYIKjEJmyrKP1
SbSGg35mG+dnYURBiWCF/HPvXmbVYBzMRMXHqVv3eitMi+J9294GZai2NUZNiJjBvnaAsNNgv+wX
dFra+DCkg6A8dgNkqTBvi62lfO8cyGS6KVtzbTqZuZoXcy0IBbVTrYeb3XiAqVceg+WfEeLkViAz
u8nD6WAswX+BrHmeo7xPN44gRPP/UHYey3Ez65Z9IkQAmbDTKpT3RVKkNEHIwtuEf/q7iqcHR9Rt
qVsDhvQbslQFJD6z914NfKfG1kGvTd9U2Tu+MxZk4jXpWdlsFBMQhFY29leDWAhfbJ5YWomn1phO
TkNMZQAnNgZxqAqULj0JHTubCD10gdnWbm2WNVpFxm8ZHW0LIaOAFw+5kELP0n8wVPv298vgQwH+
OHpsV5emLSxiznnEfFATD6NMLGynyXWYiFRuHQlvLK6vtqWD2iNKYx1nALLmMs1OjZlWG3N2n5JH
Lx8a7gORqTeMbRtnPRoyPVpzX0EyCl2AANodhLpxZFMf3I06uEU2Dss4asZj3U8nc0jfKjNOPlkj
B21qkakPId1ejM7Y7HLFEDruDrkXQSYIenMzlURJkaHSHayGjXiepAci99WW6OXrCBxuqWRrPU+D
BywpLa4ll9a+J+LQ7grSUSCr6kSlLWtSGDodHynPiP3UkJE5dkF0xKB1nFxQxE3krjQ+XRDC+fhi
7+IWOlvgsOZMg047o/Mgrce66oxFFp1bImrFDL+q7ZaAOVaHx7a/GBb73wIZGVqCgI1+OPidJEhE
odsi/NLdYNUdlgmrlH9Izt8NFB/uZ5pX4zFhYhzEZOr3o8yetKZOujC5sgLimca8eJv03TkzVLYD
Iz9tdDMM1rYHlDeyuk+zUw0oah9B3VVfMgRpoKDWJFlXjVzVpPDd4iHU10yFsa0RrAkUz1nqhdP6
thb1WzPr5ALtGKOapD2WpIOs/n5hGn+WIDajMpbFwkZoYrofOg+76UovwPVwjdkcPgp9jmOkkKi6
CGacdmOTNWTYNLsga0S5KPTNEOQbZx7DTck+iQLbffvHK/rzvHYtCkFTMMPjLf7YC0VgJkSKHu+a
TwEnmbkhYTo5pwyBFzEZTDu0gJsylfN5MORS8+KtnmmrmMnziyHk2dW8JxuStIEO6K3tvDuuDiIj
ytn9V53zmD9+ONpdWzdtnZWEMCXPtt8vhSG2pa4hProaYXOTsoCUCjqhQ5V7cJyKMPm4QmU/n7XO
NvaZDAg8LKvrbJkgWLxkJxADg1XmiyK0apGqpFn0XhvdlZbDFXa3tQEBvCINdVsQVronYG++u8Mt
q0X80g1F76swmK8BeWqOAlf7/rAwg3byE9TZ/lDowg9FdGE+Na0kEU4LO1HxgZ18tUB3MCw74mgR
idvf6kZjyE7YpiB1a1fqDb17VffbyXFAX9TCuaUOS32m6z5qPQZKaABFbXwXeZiejOS1fYQmeQTh
ohIiFteGcfs855g+TFNdKEk48WbdOlSVav2iDKEf5oKmMTXrU0lifcPld5Nu47KEZOHuWZJYACun
xT3iZWlP2pC760Jl7VGRRGflcXLsHb1dZjOMwiTEplOPGjqmXs9WbctFKfQy40EXfiozRmuh99pI
PT3mOeMKiIj20ciGW2rX1kbiDGB+aSGb1sgARdVwR9GZQF7w1KXw6u/lbDos3Vq5cGsvvMKNKP2/
X+7m/3IVObQ2/BST0uyP6kz0yRQMutVe8y7PT3UCj02CSd+YuiATI8v7lWIGudS6sro02PfY3bmH
oE6yNWEU4TITA2GvTVPt2lyIFx31ODkZ4bpOQnllFUKofJiMnzo7oX9Bo5DFunVn6XxHuh0cVaer
TYTt7bVHt4zabuW2YeWHAXs0qwu+Q+YlFyuU6LBZXbKFagw/kVq/cFpzYc5jeQlENEIfcbuz0/V7
Ky7MU6FZ7q6OOe3J8fhHMWc8qrXfz192BLb5OILxK3MD/n7TwQnTG6vMu6th56Y/DNabDRzbD3UI
N3lNGvu5afuJZKFQWxr1L2nG7cmYERH//WN7twN+eB2oPzyP9CjxWE58LGl1zWg4j7urm9bIHo0b
wnc4J+yCFygnfjlN2H9DVvGTreLOY2JxT6vxAhT++zCnwZeJ8YzN9/bN2St4IGTa0QxzQLrjihip
F2OcpmfY3d6Z4EtEfnYxP2nu9IR3rD7qqLKTKC7/8Tey/6xUWbGYtoPrm1bFe/Tf/12klwWXf2Vr
w9VleUn2TC63pAC1a7evmwX3lX4wqzDbNARz+SIgBltFXbWuEKTugkh7ccaQJ1dQGQc0AuzB0YnB
KiXJ6lgYwzYnxK9Q9Y+aXcpCKBGdtTq+shaxlyrrpy/CKO8JuVA7EnbCExtaslhbMa7dOOo2Bjyv
hRlrYh0a8euYQusV8WBccABjAXYIKBVJCeSuc4dPsl4GwiF5obb2WqDkEtGUTkJoNQ3cTQ6HjTEe
2jJOlw7twlFHUMvEb4YfqKRcToz2tH6wrlpSg81UqKmzyYONBSdCy1N0clVKQIQj7IuekIBSH2pp
olsywJLwlO3/0bp7j+7gt6uM9A4dDz7Bk8wGPf1D2VhaetcoIxHXuAApUKHH2o9QNznwPHtT1bzi
mIzJTY1Ga5luqhiVHvImbQX5UyPEkOIky7UT0TYkVpEtuHeTX4QdD4AWHQ/+NsnPBZ/ihqcnWSru
TUGOXE1JavDcqnm+lMNTLjXtlNkoX4Z5NdQKZCOPwxc7G7T//DHPjTVGUG8tx8r1gU6QBx0W86Ke
HLXJPJH56NWIPSuC6g08I6aFrwggnGMZpk8oPQkiCl/lUHWbwHSrbSiqYYGBoUdZNYyHh67Rz0i3
XXSVKH19MhMOQDnvxWh2K85NZB8wiJWVeYTLJdan3q1/TWtKC/stHIjcZY/2uc26ZdY6JByhnPlS
t8WbxKByD5Fd+v1jARLMGYk8QwV/CPZF2Zn6XvRjuxyQbBbN41pICWxkKm8/KLrk7I8bU2kE4KfD
oWILz6txm9M/DpiPHz01GVphkzOXc4Y15oe2tSs7V5/SSl27TLtrnDBg12xzKx2cOSFV8dJxugUm
tOrJcezsZari4xTTMgWMkgp9oKWxWvlSxF7rC81kom9Bhq2SVpGi7lp7gb9ZeLAc/v6yPw5/3l+1
6+nicYgQ+PDhgg16IigHrVdXAzPUgmRrZyGw8KzM2frHg/N/+0ku55Vg+McK2Pww1gqDfsyTWKpr
VSdv9UhyHNSiWnPqfzxxPhbIj78RQwMGjDrHo3Q//I2yjlydlEPuainpCzpj/MDIx//+tj2+yX/f
548CnKLXNSwPfR+jx9/P3ryNmqwzwpZQOMKbxyE3NsAUet+Yh60rIPI4+xYF2z+aGUP+8WMdClgL
UaYupO19XAtRIjH2au32Otd9vxRlV+wRHW7Re3yyuJNu2IYWM5xkEwTFMdRBVura+Itw0HqFbt75
x5vwx7Od+YhOhIljI+TH6vbRRJzZI/6VVHVXjDk7HG2jL0et3SCXI+ecpEqTOomNsqltMwNEKQ+X
YyEgihexuv3983gMlD98IJRitCA6lxgBKR+Hph6QgyCzmuFaknvpPHKeGQ58JzbJveVu+nXm5RzZ
gwHnmILLXNrfGlOfdwjGh31UBWQvjt5mmmHvCQhnVW8QLRS92uzHrxYxwdtm7BKkNDFa+bp+G6LI
PLHMaJ4FXBdqrH+cJe8xKL9fXgS88L5yGTP6RF37++XVsNxP7VANV7JOB1+NybhKy8HeFmY8LnhR
yM4JQ197tdZAKsjtvZEGtzq2vEuKQTJGb3rqC7SFM2LvMBfWpYnJkRvL+I7L8sswK3HWySPcFcn0
vbQeQoFxyG6W3QWnro8XjHQAlkXmReGYWDYRYXN1iAfKG6VDnnv+I6Ig3WSV1zDamL+EiYx3jFFO
NTaX7d8/WOZ9Hz5ZaRCOI7AIID3UJWXk7+8FVZptamrur+wAhv1gWNlKTfhGzO6YWlN8JILZrubu
SE0THjXjoJqcvT7gjlU+xHdPy/K9LROfeOHp2lFxbIZkQNXbxs2RQvsSeMANClVFX7vhFivP8Odo
SrZmX8Qb16rFSktSqDGs9GBj70ViyCtKxgASjxzWIgvGWy56seE9rTijnYueNmJhMqfZRpIo7MTA
FZ4A4vC1TDn70TCmixl74ypXEgEmJmstq6zt3BAp23njWcBPzzxoRJNubSk/7a3siOOnagNfYqYd
arOZhtnVrpkG8nRIm5+unnYwsyBrjn23y1LrgCafoNM6pqL2jGTJ1MI9zEThvCQpjXaMQVWNgh0G
VGwif0GNZ73GZp0M1XqKNwZy7s1sjeGlehDUM7NU527SIHgVerWqqzLePKwSKAzTz97Y5P5oAn/D
AILklzWFHA3zUgEoCFOvxaEAizuOWbI3j08tHusjkvCEj4zRRQAT7BAQf9zoZb4PUwtVunEI07y5
9x7sIwMtC5FjxoW5++jHjF+2JB2mCxce8KrSk4OsIXPi0atO71+01zzFIgpAxVugXRVk5FvAQUby
6fSMidyUbJKO/DrMNtNGCMacpWFs5kyOPlvQBotTMi/dQIRHMs56Hzt3PuYuQJAadJpV5ItWVu6J
HcheCgTaHobHgI20H5gaqfW28TYSckByAqCV0ZHy2gyqXMV6361IdJePx7teZs4zsvpOrYZSMR7k
gNq74HqYAhuXcHwex7y/wdpGjhotZJ9rW1zYzxWerGfTBFmi9QSHtcB29XZsripPXoa+cNcOoRT0
i8JbpyaIdJDLPAHyuxgM/HAJEK4R79uib1DYa4aZoXv53lZFy0kI3IcqjS0vDGEv6t2lmxLM5GA0
Xk11kV7stAfk12JdiuOiZgyM9sOBUYT/+mfSJ9Asa+tkqk4jw+IzT8NjY1fdrk8kE08ckHr60yva
bZBnT4kw0zuQmJWtuc0lZLwFEC9L1sAxsGbKkvtZaXIBeSI/sRQGwjs49yRoyJFE4RdajnWts7Z5
yUT5nM6FWKlUWquO590aVErlJ7jY9mnuANkJ0EzHQi+XmoaHfYCLXCCp3GiskE7cz9PSnTyeUwP5
9jAVhC/YUBd5D79Or8CIExu8ctkQEcBSTH5uFN5TOvzqBedgaXXuWzgFN7OfP7luhH6+yzAalPF4
KE1OnjALL5pEfpPl8/QsNBC79jiBP6FJyUUHMGM5CIjPOHuzS8sVhHOLcWHrhfeI+2EVjs4ujOP+
4IaYDI0095Wy1FKGTrCjTo92M0xGFROqUicOwiBC8vsCJ2bTBRUWnKxaJk1c797/2KdKbTgbEacH
87M2bMF3Ar3q4Djq0fCLMAu15lZ+DF7jfls1qwJ8mRaZN5KBoif85+6O0pBsAHdaFsh+X5F8ofxk
nhFi7PAH5D3r6YDMt7q+38FRUTR+b6fOySHPuUmvPenwSzMp2wu2j+IUV7iNVYgWSbSt98gf6JYC
p/Ie2HABy0M4S6+3xdVBNn8KTIu01r732T6Cj0ELuyAsZQQQY8RnTasYphftjyksBnDtG7OoCWl3
xcrWZy6MzP3Ukz4ZOXZxslVMFgOK9QUGTPdAGIlatHip8XVt4zKIb5kw4wNKJwVHiXhpJP5++WPE
HMWzX6arEhQXlAJrvIYOaEWCTHYzmty93mawaNpmZbQMNSNUtHBOtO7gJRVQV51li66tuBm6bdcM
ti8lHe6EeBKLXXmlwCzuokMmFQCW7ovaB76w60qbpIpioXjno86JvpGe0z6Szb/G+IIuUeLtVDfk
/5gkGB9bFx6xrPkwyD+KSx6nH2bKEVbD2Wmi6VrnjGYCY7TIY7c0v22r8fM4MqGr4vCXEF+znFAF
9hP1niY4/EcN9z6w+O+q5/1lePgkTLbfuvEx8IRsjMlNvWa8BmkXradR+KnJ4qcKMp0o1X1sgDmR
c9NfG09oWxNXhd/wqQ9MQQ7ItXFUQOVclcOk36aSQ9bRwL7ErzV1+g4wX4J1QuCPahwMxVkd8VAL
z7bZeudEzcPKijyD7jv3zlk4JxvZZF+Q5EcHpUxvkXje9NZMwSrUpPts9ju837NvQSUL9fkTQmxn
P9cvcVhMd/zAyDULdcUBNd3sIRyWeDFK3HNRClXY6E9jK3+g/cNYjanJT7Tv02jEL3Zo+Rntxv9v
kc676jDxpktxDOH8oVmIbW8eynCYri05JGDzcF+FuVd9rrLn2AShHUzXyORtTATRtC3RmhsrMLKD
m0zRP3rNj52ZFHymdAn0ZOh8/xiOFIbTy1HiEiEA211xDAFjcaLB/3vF+L4e/+0yYlqgPxIQ6dDQ
qziPJuq/lteeVmeOIpr0FruoGIYhcjZhFGjMyTs8IXG/6pUnQV6mXzzM9SttNNulF1gmxHWt2nf4
RdZtOeY7IozrneLsQaBv/qPCf2+Nfn+RvBMSXhcrfuw1H7vUzqzDyODXjex8l7uNDajnSTDenj4d
GwXbikjyKVCQhYeUUy2rUt9TQX2Gl96cmRo11vdaeNpTLfH0OtDnrSHGKd6VbKJj/cff31Pp/VGF
Cy4imhGbXzQlH4+IkWlLYlSxfZ1U9CVNnG1u993nqrXttYO3fGnoNd4sK5CvuP83npt974d8oqWC
5BELbQ+hrN01uhiXJvNIpuN58IRINeNpFaTHaQK7KoL6JRrj5KTZwfn9eZLG4WuKanYBKGbcO4Re
bzCG1r4jtRxo7Kzzzb6ygmXbFDcapOKJtAprYqnuqnjZFOhEzKi0aZaOPCwx+kZf6f8suD0VUM3I
UVcv7ztyEdRt0vWeIjH/qZchu8tRqB05C1cvTPKNG1ZgSGgLQL03EOQZ8Z2q7qXI8cH09C7XxjEP
2tB2R5P3Y9uqDAh6aQ8L4KQFq/JrPFNu23gpUFXOHAzlgy4mwyN9aPvSDvjPIaCnSXzoYhmSgeOq
lQrZx2MYjDZ4usgAdGfAQjDHCJSPtplbdZCG2/Asc514AShPhxgHrF32yS1Ow1UwRVT89tRucXtZ
m6LKeYwVRbETlTiFHvVmmQAWGLCvPlmvUVRV5yZL5D40pbPmDumwsi7Y9XM0ZvN8b5PgvZZL9rxf
zgt2ue0Yp8Fa9srwB9Ho52xIv2mpY/lWlo4gE0pvN5gueLvCDfZjOyRAixyo54MHFaXF0wSc4JJ2
3cjux03u719iF7NhVRyjCHFhEDn53kjA6KD9Af/lNveBsc+6Ir/54HYbVXftTRCKcn4/siMoSPe5
GX5JOzr3dgNbOK8JFfKq9OSReeS7FhLFInayrReKS4olcoUpLt32OsLXsTKAM8uhPcAv+GKzsQJ4
nj01TNOvcwuaJW9t/djK56KQ1sKJg/lkTENzKIbsStP6BsfJXeYMpNfQvfotsXQuKWeucZrS2iHj
nJdjqvCUgMkx4cL4Y1s4y7qR/bkwzCd2YbGfgjNYTLKdV1kfMxvlu3aUJEuiyyEAOXmzJB7ptaNG
fcbyeHGtkJ9YNcFTbQhk+FZVVj73zTe8DJWp5rMhpk3+QBcknZkfcUphEdUrSJGmHj3xBFyBUtJP
WLbPQZS1J1LZ6/V5Vol+gOZ64GMbThpO+LCzYcBZItxSqrI+Bzq3dhrI61Ps1XtBk0X3F22nxoBG
ZcppaddZcigc9W2Myxe7g5SIzoLJbyTGlaVsBM0msoJel3Lfvzi1Zt7U0FJy9/Yv24HTZpVGsm/D
cF+Ebbw3uVjqgCgEHek1g5IVD7Nkg6KYcJm42mIV11dRxH2FpDtdeo6dH2oydRZxq5VXBQyYrMYp
CnxDpNrGzSxnK4GnL5KmcbZVZH/iJqNItAYeB/pYrxkLf646qrcc0N57JdpjuJyHxDxm00UZzVYx
NuGyl/phGsC2JGNk+qE2JWSRmxnW+DTf1zRWy1o5LSw9oOe4C70dDUiN1eDSq+JrTUDPmpGut6LR
dk7In61Dluk+dUtzw2rb85Jdmq/cBKPjpqhyUJDUaGWg/5jhHrMsWTLdkByGWb/yeEr3Ks9uPRlA
i0GGoW+XgFkrhJ+LdOyGY5/JcEGEdHkggn8hBjWcMx7w67zTq8VgmnCH+3U3zVdm9mbeqkPaaVd8
lePdGb1i7/Q7R2IJaWTdU/6V15AglKXe6NOm7U86QNt9nVX1q9fly6EL7M+UOtUm0llOs5YpjiXg
OY7N2NsntEjriXkkLCCCzfjsuLB1ztQqUb8Mq7wzAsrXM20t2zKSDFJ9uqSPhkgzwMCbWCi0bFzF
VQG3RvWk6xR6tBGaZV9mVZ6NdryrlumYqnT7yI+ZDm4uFl0to6c8mNt1FEDR0lFLPQqxeKnjkrwk
hmEuBYABGEnGptDr6kTAz2eCS+d95UxrAjFTn1grbe3xN8Lfw147MkJW3o7VfAv65lIDfVopJikb
iy3MVlYPPsvInjC37eJxg/4fYILJVC0OslMfTQbPJMf5Twr3/1Ww+D6n/72ecBiO8WymeKZPEh9K
+IkAnDSxNXmd4fdljcLvjtgaF1L2gmZJ7VrbMTdVM6ObC4ctn7t91w1WLJhJ92n/YBfWIl3mNZZ2
0owOUTWrzWDpxoKm+rsdBtNidEuLkDvLZL8c2ytT5fOCzU63EXOcI/KOrkV1NYLGeJrpmhm01E8Y
ayo7nl9bUjZ4atYnz0sPpHtRWMlL+PjiEOOzFgou4pzhVTCcr0xaXd+ITb/CxbFy2mRkUa1H/2h5
Hja13+bF8qF0RbnPAB+bhfyo8NSJ6LJVVDjXXieGiqwo9qBu203LGWjawaxt5D0P9l+bX/JHhBz7
W3tRFVG5EsRGvHGUgUfOCxpw1sJ7s69xCxctQZ41YquC8P2OWdoiLCvuTiu46ckA26tja/f+k9qC
KVZPLsZXDF5vlaHHq9bRIVAR7fZioGSWMli5I/KCyV4QEBc9Yvx7RpHM3rSh1KhgzAibWLcepSzu
LpSEpdIzhF8lkSGVCHxJF3Qs8xA6uzX44HXUpRM9rw8a/dIAHnh/CP4G6Cr7VII7S3WWPmkZ75Vr
jJtgqrylF2JbkHbzVbOGbqe77mZsuB3DadkKovpqlRRHS3NfM8uAL5oEr0VsZJ9cLKJNPxn3dDK+
/r0K/UMYy4eGHg8/jOs9lJnuo4/9r8q+mVKDsl06VyiV2LLTmhVqZnxrJmlAGA/153TKz9786L9o
xdYzsSL/aGH+2MDwEizooigZaKu4Zz68hLZF/pG4YXjL5/Ql46XCoNVf8igjcdTNtxVgXh6L5EsG
CTsIiterp0Iw8cn4RF/9j6hTRk5/XMbsO+jtWHjZSOTe//1/vSPQS4es7Yv01ro4aqU+PEOz7jZ6
3Vg+o0saLK6ta1FgTGyqqlsTFlGDUzfFJrV4NrudNBc6Ms17LM0DDJ6tpxn1zlXy8J+9vmNOviR3
YNn0Q7U0ApdgymlvR9AlqZmc54CR5FC1X22pun1UOicxGe7aIxPt6DadPFZd9CvOy4Q7xI59Mlqb
C3OxfldA2DS0rj5WE9WH+2ix2zlPP9dMj5cJhqiDlSnxCVTSsu+tp6ay28/ayMBX6N1L02WfNNe6
0mmTm5EigrGlNixHo3oQhhxjW3l9d+PbaYtA0y9xretXb44iP2Zvv+i5ZJbwNuK6z46apuk3OXpP
zGR8OKGgGIXxXA/ND0rer11rhlsJX3BjmZjLO67zGjjaGvBKfFXtg2eifbJTKtFBuIeRLLZtHIX1
1rLTh0KJp+806rQCCRmQNeLflKo4vQTx4D7Zdv8aa2yFbYKFFmarJW9YV1uaqRhf+eOPkSQIE0Qq
mlooKTbAjm0+2O1WOJDEk6z0TZIzCZjKvRNa25Y8GJetTYwzLnNWiFbajaZ0eZoC5vJmmDy/KxLA
VzKbtU00xamzRqeSHxwdyLvnNjtDFt7WJvhBE/RKPW5s/pdwq4KhODXQsGGqxsc8KtSpn7rxmolb
KYGcGeXogcJtto7svwK2npYiqggqK/LxVAY/usxNj1E7vtkhCk9W/tOqsmJnN1MiLas4sU6j1/xS
wom37uT+mAc5ncOxkYcgGV9SBCCxDKpvc6D/UPQX51YaakFyhDiaXj76U9l0j+9eXkxC0kBlPkkv
686cZiY80v7VVXNzevwGJcyDXzcQCPFSZ4w/0PCqnYobVDF6va7dQhxQ9Mh9mYgT9gu5bKxO+0QP
r6FiDBcpHs49N1rmGyVZhGFv88E2OiW+bHEgNuRnkaZokGiUN1dbx9rYBQ5LBrhLftL3xZGQiYoA
STDGU8AboXdmvMxG/uOKIXQh3NInCjPZTcxKxdjQbeB6X2Xyq3Lhp4WPjV2aMkzts2TbhMCO4rFg
zUxUpV9Ok0XcBCKqwVG7KvppCzYzWpeeGml8Up2IfyEnX/J96u+qhFQk5kQyu6riDbrjeTEnhrlz
tT4m1LX+npjprSYugnyseVdY+D4TNGX+rA3aS64hSYhmrKMwZlZsziSdYhfd9U7fyEpkUC+bcJnO
EVDdSGWHJmb9EiLPAFPKZijNLHPdadNPNyi9Pbx5femOTntu465ltgt/ltbrqcZr5iNubjeki9xy
htuHZOzKKxLUF8QK+auuiJXRUJ8smRPnr5VhdKtZVyaqGvnUD6V+ncKG9K5adie3dfJnFz0lssP8
Oyu715pMs5fa1JJN6hDdbD8INcRXtAeGVrlPyYO3bkb5i1TCOCCHYJAfzwR+8L4Ru1ScnErUr7NO
xmshwpcptfRDTAtLO05IwaOEf/+ipy2JX1X1C1vLsI7qpDybZHls4tBLTrXJghHQcbNGJDyiHvDI
V3EG79lKawFMSj/xAXrPrMqpeXsTsj1R3GstTLNDyeiTXC/WLyxujgOXfN3n6mRG7rdUqHql6f2G
N1y+MiEgkDCC0unQSCcIVtazqyXXKla2X5jGJ061/hDYdnYBzemRuzOnR+YIbwyKA1wd2pVlUf4U
2lW189z4J8oq7WhEv2xmPdgZ3WuSjBaiQYnsswyYWzlNeSZTcfQ5tyaiqcOTY0XZObT7b1z54qBG
rIdGtp2m0nhus8zZJdTte90ZyPfUmK1wsn7X2Lv5MpvrXacZV1nJfJEaDfHkloGsFOQSe1H8C9Sw
9v39d2FjPtJ7jHMaFc2a90T63CWtj9Zk3MZGFwNcbGLeu58aCUr30FT2cp7fqhkbcTs8k75ZctSZ
2VHvcpiZqTXsDKQKBL74hmzLRxDVT8j1+rMlMnkN9e8Jw4tTFf2oWiNcpaMMtqOAFGfOnc4sCHBc
gMn9YHnqm0WE1XJwxnY/i3BpJXNz1Ttj2FSauk+kaDKKbbzzZNXiAHOhQR6feMt2FsTgCFmjE8tJ
R1TmsGgZdZyax5esO/ERMVVxdOdom/0XcnPBV8bucSqJByCyNl3nGvxQze6MhcZi+MXrPhsaRu4y
EmoZtYqetQrj3TTWcuv11XTJpupCnLFahbIkQKQvm6d8apu9R8xrW6fXuEuGH4XZPYUjPlztPFBp
7NCgkJRUswyQyQPvaFrtqSeAxQ8zfAUsUG5OoqtVkkOII9XNuTM/JNTmcSSRQLVzu343SkjpRfhr
6os3wpndVwwF3+Zq4GFY5GLnNap4i0NzPZm2dhjCMTp7zpAvlF4X96ztniXxqItySqw1zpgEP3fY
HwdlHwh0LDeNwwAqdKNb/Fj3miznN257DkbEFHqvD5vCFeN28EIW1pG4kZCCQbVgUDg4GggGZh8Z
YTULAwvvQmOqcsgSGL/kSUTXganYNozGnUIycu+JBfRbXUu3LpGrSCitW+kG3sWykMJwUtvlvc6j
6jNeoyXjumCXWiZnEYUyiLTiYkm8HxUmunU2IdsfE5OKmmt3Ct6yRCyJDo6+hbX74ujpST3Uwlqi
NZs9ed/J3bSrb3pgQqPuTZ2j0nMXZRSqRcE/u9MorDg59qMVPqGpj49xF/hO7A1+Hzv63R6NZj2E
/aUaM/Om5Xf1bY6q+E05vXcwUvMWNs7PSdKO/72A/3MB4CIGZruDT8DVrY/GNqyaMLojN78FRFQt
yYRr9v8PkjbxUXIsheu6wvMeOkxh2h8VI5MXKOJpAsjMNkYIJKIKkmsTrouaEIEyRqHeaTOheJrK
VtqkmavKLbQl4WztFokye8Nqheop8i27gccIaxHBycztxaIWLpg1PoecIjUpGsScp/9oTOVHeTkv
3mMx4CIXZ0Vi6h8aeQuJ7YTQg72yLleIeo91nhlHizDcxSNifIsTYfTHpnRBzxok5TGm6ObqsdF3
MAY+ssdESmDFu5Jvaj8bohoPbML8XHn11ihtlBF2aS1RqJQbpHJf2rSFdqaM19govzleHy5dkZd7
0ws/eVRASxiBJBd971jaX3IBnlDVDX795h86H7SGf7YyHp8awwtWkR568d+bO1lKHYcV2aOJnl5M
q4lxMpjGOivJFCzUFkPC6JMphP0vMYN9HkXa3pnS3f8Qdma7cSNbFv0iojkFB6BxH3KepFRqsGy9
EB6DM4PBmV/fK9WNRkkqWBcooXzLNnMgI06cs/fapZO2+76GPOnhlR+jxDh1NLhO9WidiZGmXpuq
HX/RU6bhlUNQNr657QkULJCLLOpXgYfU0mdaHQRAI0p7YAqAZtBz62pVFYhbQZwsXNDlj3ljyFUh
Wbdck1bGEXjTboKwsphJh0eVIx8UiecLwOD4AJrcOzqu+8dPDEgjiZGth8E9IM2W66Qoio0Z4UzQ
MaLdPtEICliuEZM/oF+x9r1pbPsG2K6uo68upppXBW/q+hCgXaifMNcfI9PyrtviuHUAoLXBlxlg
NIRvaqj5joyA9L5rFWtO0hwwJiGKVv02SWcmkP2RGHh3p4PxPhzdX5CoELxnbXOnM1qbhWUckzw2
gUPN6QplTL4w8y7ZVAPKxrTQ47JrZLnAm1HsHEDOxCEzL2Qogkn2zpTzOvHL+wgTzsnNThzC7a2V
1/UpJcJ5WV+lx7ZGMRRa3FZM5+x1XvbTAhaa3niSKhDuXojQHoBiMQqqWqrm1eBnPh3mkPqqsLqD
9JBuiJzRXjARGVuFtr9tsByuQX/1a1rbN1aQTfhPrktMLtK1YxcNqvKsvE3Ya/K+3v59VfuXnkCI
DBLlmuuGLuSjqzbxn4dwMaV0sPrs0rV5vQSb9LW8HocsZEWRMjskJuQn2gZSEhQDiEoiMa9Tx8L+
B43fCfvhsxf0sSsQOrS2TAaLTPZREb59QWbQCj7WmjjjOBgQwzNNhCQ6LEgbGja5wWyMyWSxapGj
DD3bZRiMf5I4g+lj9t9mr8yPEZKwVWo19sYYGVY16MWfjKz7bDb9Lx2d0GXBg/2E0dpCwP/2laJs
cfEClvXFUsSoScecVlVU/XDApy+F4YNWZhAH+ObFySrjaxD2D9TfG8q8m8oiw9ZtI/0MxAmqEI4O
6afGsUBmhOWsn1Y6jX/XfoHewkmPNuO1gyKAtg3rYmX1vdqOXfMAcVadSJi0j+ivXjyOSIsMX/S9
mdtLq0xzMkkp8sP8AZB3s8hotpCynEV3sS8A5xSl2ITJGO7pKKAszM9d5TQLp3Gm67YRvpCg+Ttg
4dzgPGmPoEPdi5qgHdF8pqGWlYsp9ZD1AU3cTDZN2l7RmZjM4UsXx0d3YqlxB4KnBqs1V2Jqn3nP
EBiH7KSjalFZ9AYzL2UChZtSN+HIGSQMzv4YpeuBr3vb92snxaLWy20YheWNNZpLMfjqEjuc46KZ
RAemI+bK0GDxMmnQDA2tZgdG9dxMOHLHrD+WIFRXHodQbKbC2+Eye0nz/KuBBWYN/foK5rE3did+
4kla2Ff92JjH7U7PnOs1YkpYcPbZHUVywzkrsPx412XSYZ7dEaVuzt4n2+drn/tNH/y6+ePbZ231
TO6nd8N/ehlOJtOuuUhwtVtWKUR0k1qUQ1MuBgPtA1GMFRF3HZDIb05RQWrvHHuldQWeiT3WQjq2
S+3qm/ae0eics3HeOiHSP12WcoWlN95TEC489Go7mc/+3kutzzxTHx5fGow+ul/acHQbiYF8+1AY
QKkl4N6ehJSyXHcRs9hwZjZG43cB8m+DRclismqK/d8Xsg/lGWsGvjaXlYMpAriPt9eVmISSYG70
ZQqGAY+Jytdjn3/9+0X+5c05gcAb47Fk0s59tzaRUEJroJi6C/3HeTNjJFn4CHG2jnmQ7W0aTvO5
mzjB/f2q7+XhLIewKl1oBsL2hHjftoWeXoVNbfeX1vo1N9YiavAWknY2rFLlm4ti1j/+fkERvqc4
cEn6FXx7VwmK77jvDGeBAlEV5i5GMzrEx8HU9qnvprspHDnIzfmGP+VBm6W/F9g719Ooaq1uowGo
bSZGYotCMRrJx2CPUJKMi3p01zApGkSxoHi8xmtPNl4dVdXWSQVOB6YqcffJ3PlL0WTpzggmtOHK
f/GH2iHjJid3R8LcHOu8RLlHyp8Ry+lE03q6kwme7Cp2vjVtluJkDbdmZapj0mSP9SjpUHgOWTqh
ONT2NBxg9ABkkovek9mmdByJEpYemDvqG7Jn0nsRHROOceYYXiB273rfqVg5pTo5EyunzsPFTIDW
Io4DhtqJRc9YGMxCj71hl8li78Xz7wwzA2WNf9OhKMFP5IuNKepuV/UNA5qQOAm3R35A7M915npL
TIdLJTE/JIb5a/SLeBUTsLFnLLdOU72lp8kWBuPYKaP1bJnfmjS04TE4+ckX5pr29yIp4Hng111x
8HMX7ZTP2xZxaTx6EwNsGvsCu+8KivzPqY2h09lfBnMez57V/BpAWi47P+gPnvwTzlp+CbAhbrDa
xZaRbxvwp89zQqViRKuQzMhbPQ7jXaIUpO0xjBCmDw6s92eTF8VYlMGQb3rODrjlwmsdb0XuBjHR
2ViuONpTxw+a/IA82/h10nOqdcxtWgQv2G0dWPjKX7ZNLdC3wqHwlqKGwNs243Dwg5JhDpEXiUMi
D2EMi0zTwjSkeLGL/ocVVNnOsSNzYZYFWLDWwK7qi349ViDb445bxqtgL8/G0vTiaMEI8KmEAb6c
/IopnVseUgaqS7LklnExPw8i/8kRpVp1hAYs5NQxVeZdToJxwdy3PfpPc2n7FIZ9hkDTU2QREk2j
suarkWwADi+u+vMFApRkgRO6WDpZHG+GSVULx8qJ+LaxD6Yz4LI4IbDK9+eVHDgAF12yqjpEDh7t
elWKpZA9Bo/WfcQV6pzN9owmj9AeQbq6HQ8X65oSjlm8X4i04B/cIGXhZAd7tutd0ADMto3mG5kk
KQLU/lyJ7JqPODx0vlk9TbE6zK7B6A5O2qkUtOsD+yABJTyi5XOXpj3RIRqDi27LlzD0Ud1Xk7uq
XL1+vcE8BCMoLYhv57CV8uUZ5rWk0JvR/zEzWN90BcnrjndQTa32vYRgWxMEs2V6bG/S2VFXfbg8
zoNP8W8gwdJRSAu4fHIm76xTrzkaPf234obNltqFzR+7wgYnWPfsY4NIZe3sCU6sMXvz+db+c5Wq
oz9XnK2S/FSLYm2NPPeeFfxkKEsphm6SgJ6TZ1UUCIX7w8Qnf26dP+FoQP6G6XpofLNZCpY5CBSe
WCZ5dukxlGwjUNFPk/0aQ9C8IN0lsjMClWHG96/bLyeBHzkKmYpncUVTXjHnzxnnOU25KZg6EEDC
KS31J/p0Uj1McrgjHUgtKakigru842TH4R2ZQRmGC1oXnlT3w289wEVW5iDXXQBZGfrvU4Wp0UJF
zcDaebYMJp14fU8KOTlkQCQMVphiGADaeBga984cBsDwta4PssFN3ZE1eYoNmAppduNtVGpj5xzQ
s5elemqZpCl7sBZXdPOGSTJ8X2hvfaiGk5N285YB3lqGYrrxKlbrSoErJmEhO7VgMVYTBoEY+vC+
nZtwUc/2syWZcHGSRwIvsxOKyXqVjyGTqEY1l1TjahWxsbDrUjKW9XmLPY3RJi9+gFP8nVbzj6Fi
Hhxz6yyr/BGU/gXjR39VZZW7Av2HG0b+bVw4t8nk6JOtJqbdrbdwbB/zuZIIbML+nGZDsyBlhaYy
kt8pTuB6orTPwuDLZIT6hsiQkdwT6C/+DAI5zoN+yXk1mnuZLGrb2oxyeo47/hMtbGa0zZSdAT3Y
q+tIH02WvhtbewbeSG8xLzm9tuRgnCox/EhY00wusUQPuTJanTGyo4fInQbLJLFQl2QlJp22XMXU
bUvOVNBSEHJ0aeBuw8xOV5gDSFDt6G2XZV6uiS/ZTCCsOCoQ6NWH5p9+nqob5LFIeNEflEP7m2cj
OPaue9bMyhfCJi4kRed7ydsXL0BIERXyq+cNBzRucquwdWDrJQyElTrLkmSTOgVfYGLe+o56LkmN
o3s/yC3pyg+ztv2TKe0WP4uMdgmOFEtc/Cg++pMMdqOj/mRtMNx2NU3DhPujJt+WcCFy7uzqATSA
BxGCbsxUa/IspB4OUaRXoYmVYSbRYoVwUKMt2xsQ/J7CqyuMcLwH+hJEiDSH1JiLE1nIOCnw5pBJ
oL9G69SlDZRhEtyRnfQrD2Zj1ZnSW6RXCTC+CX3qSrFIIz6kbriNhacWYUG6UIijf1vRQKbfbJxi
L49eCPIEx78EVhqe4uILkZj1kaS/Yo1ym78+b9ephY3DiaxqhwubcOaAx3H0Vr6fB9fZ20IbrvlM
WuydnWSnbOLWNK633tSKB6gF8uwpjheRmqKNZQ+vLVrctWG8M1wcDtC+f4qEKZ60WHmySJ6musAF
zB4z0lJaR0FUY7p1pwVLurk0IKSynRn+xrBxe3DkaTgf5Q7tFtrqhcW+qWZ/k2WoehqTEwKkGxf9
CiY8KUzyVwSD6W5gFFdVXyvY7xh+zLXRlNMSD8Gzg5xsr+3gbAB2skev+ykFFUaKxHxmCnxwac0d
7Ao78piV3tJ3mBRS5lOA9AurneYdStOnIMMc5KawBDAT5cvJxCNmJPSaTCe5JTxQcZtKi4AmlzQa
F8GDoOEdBcnXwEWEophZb2OD7qZZPXdOY9KrRz9szBz7/l7mfpAFO8IxEVq7KDRp3r23DxeU8pJw
j/5COs+JOxGfiMVptIJkUubNJvCGr0NRoj/0PrMT2+GHhiHXdjD98T+LI8V7GB9df4sGUzFetHKW
0ObZuJixLY0x2En8uAOdeF7WKE+kHDCAIPeicFW06HNZnZM+pQPu1Gy7uS3P8A0L/OwwfZzy9TyS
faHodg++OVWLmTJHy8nn6NhYLP2opog/IoBlKFKEDPInAXyPkT+IL1HJbAQRtbOzOKOtgQ0135ki
tqnQL5U3mhsn0ibS2XT+InuHARD/PYpGbAyJXZ2ipnmi6W7tc9zFq7TGv+KMbXxDNbmaGnGDJie5
7boUl9yo2i0Bi/R6I8D9sRNgi0FAfLCakpFaawKrT729KvEDWkMeLFHw3YWJd5Gc7e8qzmWg2h+0
kZY8ZuiaDKJgtqNyCZpAiGHk+P+uuwOhYPJoYIzjuGQY+6gbptuZ7J00gWNS4HDft7bmpuXmhFZd
Ts+R8UtUMrmha4iQk/1tGPyLNcsdbq10bbDUP9Z8DCvu2Es21xN/CfDRLgvTlSAN9oZCot83jv/g
uj2ZEOG548m9x8mv7/uiTpb25GS70kqci+sM3W1PnOQ8xs4dmYkgSrOUEW2L+iIlBihNiwTmcgy3
0IzGQ7AHe6Kfadj7t2QXSlCk0XS2Ob6B+x/kKsuK7AfySjilrOYNvpetbyl1VMyHVm2KTJHRvXcQ
RK2tB3Fbac5JMwTTXWb64rn0X2R7TW1Iomd7zrHVBmQMzajZwsg8BWWHFEiuwz5Iz6MejGUpm2pJ
MpV7chnIcwDMG5qy5TLK8G5byu9PmXH1rybGFyD+5dKHmDFbacPcJDE2Ywbf1unzdlPAc2VpVZJG
Zx2eW/2zi7SxK/xJr7w6rG9ef6RWt5QaRQ6EH/+2Mvz7IgBnZKqrUdUds11tJNXFu9bbYVus/dyc
l/Q7v4v6l4ck4WigwLVKq94WHJ7pO1fL0VQ16jcOJ0yUp6iA6irFeYpJGipkL0/VYOK6IuYrwdeJ
nCeY6eUj9fULnyV9kI9kA1mLuEskarbxhxNl4iQkJ6QwBmbLTfojWTWRrO4Jd3UOMLCqnY67fdIH
za2se6hbHHD9xNmXBp49Xfd6kUXuDrRHv9Ke9S0fVXyCOPUIUo+DtvCfaxCnoOJsDjPh/BsJLiLG
0nxIBAWbERvBjliL7LavnqwO5htmTA5T40jYAX7RLUAqtXwduhF/c+wwJ53iINm+DvotpPYL0hmD
FSvNt1dukdcM3I2TiJGQFLdjhXp7ocwcNRijnU3r5/VNf/0B10Xd4DcE0ZKxN71CY0K1aLy+vhnL
eERmw/hxqP0bSU7vemLMzaY2dLj0WGZxQ5xA0G1rwQ01BlnwfUZrlBX9z8Krph2D4XWbc4gA9Vxy
DOK83lRlsIuccTin7tysBdGf64CcJM6VPR11drFHxQGa5RIoW5yF5uPf94oPuADHYSIHHwWVahBY
iPPf9pdmYwr6oNLiYodAp7B07GpFRk/ljo9KNsxEutBcdqHeya6kvJJyCRAZ617+8+8v5LUh/7ZJ
6PnXGRvqHZd/3juEutqbUOZl4mKQcMQAZkAYHYbhEdtSAoQwjlFNCIqS3i7xa1qc8OJxOvp98j1A
9HhG6K42lZMjaYoUnz2VkjBC9NXhHdoXRifISG1TV8e4oB9KO8raaIPzK57AFZWl3PSzK+4Sk9qR
5KNjQB+XIVN9igmi2mvt3kVo0xezbQOxT6LuNircp79/Ah+3bWQcV4CFCSYDJ8K1SfePicVcW8g0
ndm7uKI4j6nv4Ktg+illzYgMwswi8bovhkvkJqXcl79f+wOJyXHomHju9cK+A0f33biEy5YIkZV3
Yf5fgn5xyCqBD7gXORwgQAbTgh5HuyjHP5nX1Evsm+WeUOfxMBkmwQlVcTfimN4qKzeX3nUwmxvG
NvRSjYQ9e4E2dk0UswYIjYu6wV6WN9095WV+itw/VqEZgV1tX39/U//ygV41qT5MYOdqcnvXsgXD
KHsMWP5FjYTweGGHa7PL3RstpLdWoDGgb+IT6lLk/IGVftLdtK5PzrsbGoSLAEzsuw7387vObZqS
mqj5pC/d0I9bwUZQDQNozvSLk5jzQZc1hUMxM0VT6coQ1c0U1ONCVdMmxxT1YIJI/KQRj7fvw2vy
BaNcxrmOgzD1faN3Km2UCWEQ348aF4Fv4OD2/lSJ9jlnGs7KkjP52tdicehUuwhUcqixZR2yznlx
qppMKzsf1nkztwfLHx6IovxVdsTr2bl3gzlKrsAFdEvfreRddImAkzyA0vvR+J67NjVTbmZ9+qJ7
Ul+vWjAjYAbpzeeccOR7GD7uo1KMfetyPVid3ppoiTFf+bQL6VawIJV7OjgzGor4SHFvkQdckO4U
9c4T9uDVkMBL4mTPc2KY4FdKSs5Y5riq4ofUt5sXw6b5CirauLOfxqIoDwINo1DJXa3D+Znpi7kf
ZH40oOAzrh/7Uwm4aGNbzXeOj97Gm3umtdYwQBaIpuXIJ3yXKgJ7qGHWYQe5YshSAARB+MxvZxDl
Gacq8Jvd2IzJevDQsBVa2Eee5HKJo1btokGI9WSQhdLMx7w2vtMZjs892qWVWyM5GoYKpYvCwFS5
cg9hRC7jnnClntSk5kc9f63o+q6R2ubLNmjTHe62Zp1LN9vAavPPIcabMOSIZsKjP4Ll6ZYDM/Mr
FKLckTMOV1ExZ8xn8AhFNTmIeskcKXvyO3j82W26+tlPfTgb/rdZGh1dKvcQ18248fnwTKFsokrI
CpB2wnTcTr5Ogc/wmfnLQV+nfySVoaaV9F7m7iklYuhiBZR3PkHeQyfLfS2QkxXEstA+FPWGmfw6
xgpzNk08Bmi25XpqjW7ZXpm2rX96/VE0NUwAYsZlYzeHIbsa7YzA3oxNyhcdFeHeHZ2lbTvFccI4
eDQ0U8EI5IYYskc1jNbJb5tfVrpuxqZdSMZ9+1INYlP0raT14Ula0SMHuoxsOVVws5Gy4IIChHLL
kdWIvZN01ReG8sl5CKDUje5gHYTOfUKdBUSOrDrlDfjXlIkCNFgj3XcFSqI2B/0o29g9mB3VYdLB
2RjdFi+U0wXMVNlZgmv8GfkT7d4PirOnx3Fv0jRf92s23Xw15kG5qZWP0zuN+1Wi3W5F1KuzYS5z
Zq11T5bRrui6BHATlFiZjXmeBTWoT3+PnMRVa7hEtKczWitdH4cKU7aM0mBRGiy+Sdx91eRlHcoK
PwkwIDN1vnfE0fiTe+MPOeVNnf2pJe1Cb7o1ZwGdIQ+GvQie3Ky9G/Io/BoJdbCMwj552tIXSGN3
VK9fxhTfjS7HCZ13OW1cYySWMNHVCskn5rA8u+8RBhyNhJyBbNDcdTVZmxoo5tpvWp7ZzEWJTsnV
KmYOrXVvmgPQ3SBo917NZAJRsrseuoLEPEaYyLrBzhse6pA27m8UWkaSqoo9AZ98lSbpJOiuwKjM
SKFT1R5ffwTpTSvJ3e5sonrg646MhJCdCD+kqdaQhRjOpnvAt3w/Sq95MFuEYlqQ0NuUXrWvs0cO
Ros475n7WM6LlshooX28FqJ24X0Pza49oqHbj4hX904K6RDdOzF5ebuNsMvCXshoL2seZZmCkvBs
PCAoO8ILuA3LKs3DMBT9Bvby98Rq3Rt5/fH6b2FeLHpj+sS/8NGqfUWc26aHzwrQObztt3UImHEA
01Ob3DtmbL4EJROmnBdougSaK9bggvT6cBL7OOMpn2LCm72Co+ccM77tWg+PwUPf+ajITG3daik+
2dU/yhMcdnQqVZoM2OfFe1dVawVNgW49uU/mbzGwsQ2SeutQl2cZZ8zcJS4UayzpKbg4eJ1cq082
9g9lBUNgXgHxC1ebuPu6x/6jThM1yW+YvMf7yuBSXddQFhZptzCyaM2p+SXrWVObn37WzZ80dj5U
FFyZcTw/PK7OdOLtN0MyLut8VU/3Udfsx0ntJxO24t+Lpo/CGfpGSFVhJdpArpz3FyHoMSpiSNgY
jPVdgEl1Y4Bfgu63tmq/3OVJccmQuhuxupNwWta6g3+HDuohkWzTf38xH+sV4WLoQXKHevmqQLPf
vmNvEAmmt9G+98fiqUU2ahQwsfvWBZITnJlEjM9Ujz8Dju6Sk5bkCHiMvUQyPBYMo6LpZxeWGWc+
+0srURaStExgdCqMk5pTksUa8YnnDy3P+xJL8Byj78GV7zM+eD9iLoIpBdCfudweXNBeR6kfL3GQ
hoc4pSeLDcPamun05RUK7fkcgUW9x1+n6Xfk9VpPM8qCsLCocwpnhYwVOZUxhye/wyFedo2xJlmV
0E8HpwURYNm6a42MmV4S7cQ1eDPKmzM694ZQmMemi1u06/kd3X6LARdQ6sIHWkXBszG1M//SbvWV
ZY+uTONNmyQQ6Q2zuCdm/wHD2XA606JbhiWbFDLu8VF49o2nMG1HfdQdADYtBemEBhIF7MBk0BiY
e5yGNE1Othi8AyQlFYXurLekZ9RLDiF6XxYQc0vkeFYwn1ydNMRjGtxkk/s82/tkdKZDEpv5cQzy
O+ZpMeEXVrmiiPHmI0p0LHoeMXBKdME2MzsCw8z6RzGhVS+kpGmov2YinZg1Iy/GymEsiWTdmFj2
mJMzGGjMadzNhrxAzWQtSwxrV4VPoykRsE8i2ylC4eN8sAhnZDt0mr7eAZamWM3tcm1UiqlGHW0g
sPuriuLomEmqRVHW7RLKMsFnxZzvLDO9jcfk1AIaOgXXGUt21sOU3EwmfYuuaj675z6oGoTnwGxH
l8qaiETk3UlDqKlPRy8W99VwpSFNeUpTfPqOy1cvXyviK85SlOWIJ2G+15Shy78/px+XRF4A+Ss2
pHIsr++VHGNl2DYEAfJS3f7r1AfPMkGuqci/XOYx3RM7IBlZ3EKxF5+sEB+fNs/hwlzewwDIo/d2
gVCyTcMCr829o6i5fRRkEd58PRfnVu514n4vkFL8/c1+EAMLP/A4PMFPduhFvrf3IaYGKqw1iu3G
zXZhHh4YaFFCByQz4RX95KMV10X9zTFSBFdE81WdzdGNHeDtOyzSMmoSH5+E5RdANmZ14xoTeVKd
9FdS+VC8SRtTgf0ydvWTP5kt96/YodeHv0RwgevTPigE8k5YIJEKA3pWKAdUZcstPcA/cbRsUFAu
RO4bJOU5DzBmAQ4mT0TF01YNzPh7S2m5dOuAIMLEmteeFvCMk1YdotS8B31RYKnthvXYuMUlUO1E
YvIf6c5wCEsA41lTc83aRoTG719HXsuYbSx/m8DKNvi/kfxE1NizNNcjwZCnV+2lVSBQ6/PmMLrZ
d1B6SGND/5NC4t8+WPiqglAk5iUMLd5+sCGLCy2dybn3Jm/vKpMctyQDbt7oY2/GX6vg073Vvj6I
779LThGBZfmCvdV8t521o0n7GGnJfR32B7A+8ltXh0sXGEQoK02HRHsHXbAB0DInvIuicDGF0Mex
bC1n4xQMzotwErkvPYgsWWGsgyTwTvFgZysxc6SWVcAILGsIPUHysP/7ff/xUQuYKvHS2dNeuY9v
Py9kTpGf5p5zX6ScnUpCuLMAuqp0/0iNAckcpotvZbu/X/RDEBKPGHo7BLyIxUwe9HcPeBwVVW8P
g3fvFWKASFdG26TCYxkxiam0ii/CUidv7GaYpsWwxm9PgGEPGiZTE11MgXVpTHvS3jGNffLS/uUD
EcSm+t61WxiQSfL2A0lBemLkY9mt5wm8aWQ+VIHNONdUD33mdPewk09Rmohr8JXcJO70B4gVVUls
wswom5XpWtNDyNmPfG76ZeWy01Hz9ZMX+f4udwXkJZvAJKKxaJe+Xz4y6bl5PvjmZXRc78DLxTwa
zC8Nc1vC2Tsfn5P1e+ZcdBbTpDY1EsRNNwIaRCp4NPHVP84z3RWAP8GK1imFdgGa9LMX+b6ydcU1
SSqkrEWEiOz43Q7m9FaQNn4QXBwvCW+6Osbc2ao9kst8F5A2tZIdtiMXRcFCYsTc1aMWD7O/jqJY
LJDIXCxPcVaOh2SrzRKYQT/Oq1cUy2Am+1I73nmAOqdJGbm43DmG53jfO3ijgCeCfZKBIMwjCJHa
ivtH4Ljxkp6UvYanglyJau7ORqAIYe4LzZJvUam6nWXN7hJ+jbqzffVyatrxdzgo9+bKSrnO/SSx
AENCrRm7+1wP7VZrxCrKd14GwvzWajLnIwNpQNlTekt62VOMiX/b2F63QKGJIGBiINiMsngJEnNv
Gyj4ovlQTXDEYT4esRegfHUNROvl3LIOJCjhmpR8+MH6odLu0pq2tyF4EHfekBuH1x8UxU9eqJJb
zYybARgHaWZnhARa0d4Y6cEiHFz02tU/sxJD22wcWqPuyPdBTlZaRXZoEccva0UlhHppO9rMX62u
yjCLZlR33t2YGtW9U83lDup/vKMmGQ6BaatDK2I6S5V3i3w3P6P9oOqLg+5Adq1eoNZWJx7y+znH
fVx3/ZcJlzbzWeNIauiNXXu/hLKdr4A8qm7JACE9+VdrHdU3pP9kQnlnBuvRt5JVbDUoIrLkZIku
3A3Br9fMDD2IX54YCU67MmnTut+m8NCWhnWIo/FsTTVwpUo2BxH4X+0uQKYQtcw1S3XStWctnSFx
NpafEgapJGIEGjcHmYw/kisFKY3KYQ9y4HeYDOXa7+HquEYod/FYfa9V0KCLf3l1bSJqalaVYsCA
Q/kxD5JuDVX/GrA6IafL9joST6ZbKZQ2YLIGRpzKmDaht/glr+ylPMmKT0qLVzL1P7cjlxMVFQyb
H9w3tM3v1laaAK6VIXq6Z3Zl91H6GGBvtjyH9lOQfYMlexLCGG4gQycHUU53fVzVu2hsv9udvulY
dnb0EgmykTyumontN9JHAjNpF33ZWRunCu5MBC3kgyq5b/iNiH3vpySRB49FaRmX6l4Vs7X3yK5b
OBgOUPfk9fnva8s1FvvNnnt9kwAUr2dZ9MD/m039j+N6KrBuVbE27gsPjSwgzfGkim8TkIWVMHW0
yw2zORTWUNJE7Z/4hpNfqs5A0ocb/s9pn3f4M6LMxumSxs2pQvq9CW1M33b0Q+D83vqUt8fOd/cp
FM19q0D3pOTUX+cdxaYq0nFHyNG0yPAaogOtcEuMeiNggaL7cuDmsmKsW0IYDkNYfiFxqZSL+dmY
InRVGTIgBuEt5jSSDbNDVXnrOW39b6HX/ekGRrB//7A+flYYc0SI2pzu9XVFfrujRe48CcEZGiyG
5xza8GYECdM66aboSmJhqs9Kig8zEtdnR6KdAifD54tyr/vCP74cPcHy9e02ezBnCUhC9/PKHzr3
NJb+FkCbdfCSSe8raW5tHYanJj/FsxSHTnTZKnahr0aIUD/Z1733Bf71RVmWTX6HS2Uo/HdV2tDF
HonbOntomOwvckoTIpvS5tBjmEFJF96Yr2N/ExEyeWeED1mbKgZSHAdihrOA6CYlS3bJelc9+aQg
TDI8tkwaoTdsrAj8VYjIwFJOtEJacWWMOnovHXD4DQNkyAEIbacu3TIqzFdUHf6hR3l98HJJYFDl
PNSVyWPm5ONSBbI6+gay1tTIJ9qWsYVZWW80CQIoZMgdavzCvQ2idj11ZvIgCKxmZm/geM31wibO
Y8mQTN+lk3+44r6XiFuxxGDICn3erxcoPDOtXgUvYzSKpXlNI1ChQ1BX6OwxgfmPolbubffJF/AB
ffr6BYDSxySF24I25Nu7oq8Vff7OyR7qljZ6Nrm/TB/jGDZbLcYTq5ncuIPaGTUC2x6/pansz26C
f70ziVflTG2jw6Tx/vY1DEmCzxvX44MKjYWeFBl/jXkrf5vJYByt0tukXg03N9Sr/GpAYoTBcFTw
LzORywnpMn9/Mt+fsHFHIKfCCBIwqGVE++6eRJKfJ45n2A++qX+MnX1X+dUuCIjnK6bbadJnA0Nh
lXifhRtcZ6T/3CK4rsdAkNqQheHadXz7MSThFQ5GN/CBc2cNh+uOkdMdKpWH3qa9o2KAtIZLr8ql
1dCO4iJUhx+3n1GrhNTkqY3pgDv3/9w4//WGrdX857/59c9KTTqR2ODf/vI/29/V7ffid/Pf1z/1
/7/rP29/yR/6v7909b39H+7OoyuOLNv3X+Wunke98GbQk4j0JJCYBFSTWCCJ8N7Hp7+/Q6lvQYpH
vts9e4NakiohT8Sx++z9N88f/rHM26idbrqf9XT7s+nS9u37g5+F+Mn/1w//6+fbt9xP5c9//uM7
3g6t+LYgKnLMet8+2v745z9g8LwbbvH9vz4UL/DPfxye0+fut5//5fWr6X/AxNMU1Fk5xkS2+5fV
Lx8oJFwYGlh6Olj5f/xXXtRt+M9/2H/IHHaE06SKLRVuDaPWFJ34yPxDlPnZbXFmIK1A1uzfd/rF
klPRLQWKmZgdugKx8ePsqFWAWV2rgA5Oio0W9eQMg0utAGOEfOC7Hjn8NeXeu6+f5KV/b+tkBViN
iZqFoQ57g8tmKSt3eUIZzy9WmTNs1eqymvslWpczUhBB3CKQlBw0SopfP4X68Wz49RQqOxO3FQUF
X4bj/YFF6oWa7ygw72AcErVcIPK75ZzABSJdOoF03WsYKIL7dPT4wpx611RCbxwNOBtwSNJ1Gt/p
mu4F6Hr3UXGJcukYcPGXcOIcqD3b5S10ak8zxv/dQv714HDJuEWbOsHeyQ0rnxWF6ypnk2pke13L
lrpRrIvSWfuvufzzllw2Zynb6cBhN8fQtdWrCKsEp7dWX3fhx53s14MYmrD9QmHBPPUeq5XCzmVz
npBPtBfxykrypSpYuDxS2zwwgTaVf+7lPyZIRZsGPFYWj2ZrpCi1kzBDqxpfkw0wQSBjVzonMCyp
xTBlCL7qa3a0haXkgsTpcfc587ofQ6rfmz6ZMJWNHl2AYP5e6R/14C6M02WPi0BP40VtnonoT1QW
fm9NTN938VTXyFbcw1vbGwlyNEN0Ieeqq2oOkvTwg5QOAXdzUTXGglNsiVDKEnXCjWTk3oTxSDLG
V3FggtvHlSqbl4SeF2AeryKlXM/IoX49D7SPWJS/npWoHIiMwsBQ5vn4rLasj53iN/U+HHNPUxvo
9fkazVK3cx5BWpLMwsSv8q/Rdjx2inmlhM5ibufNOPeLykiuCAIXNUnJ2l8VctijpQa+k+VFwqVs
662uUx625sYDA4TuvwoT/zHpirsp7b9THXDO7U9iIP8+KX9/nZOgBalJdAoQadlrg/o86s3Kio6D
XCzHJFvplbj8QFgDStgaFLlRmIUWQrCQb6oW+gP/fd27orXfngbKrcwyI7kin3RuoUjIHhG77WVn
2mUqRD5u9HFOCqLQPAf6gAm76esmf1/YkDnfNXnSAT3M9SYdu3ofTfkmVNptB7JVQq2lG8y7cFYB
lI2Ac4Ly3J786UQiPw56zSR9dBqv48RGknAcmEigJ/pOe24R2dRLZedH/m2DLa5j9ZskXCLasQaV
4urQtTZR/GwOMzJKyarHORi/7qXf3Mpk4/Que/26Z9SP6a1fc4OHA5BPoYbq+seprvTK1GVGwSaA
eXSHgHFdOVelat4BMYWq/r2ecLWuq0sDypMa5Vcy5xnpILc2GbwAJ08GqxEIHQtsQMh6mONkDZXn
GSYJ3jRJfFs7/86mKQi67NRcz0DRnewlfVfZba1qLUQBC/n9tYx6FGXuTp2uVIn6Q74ZZPxYpPDM
PDoBILz1Fg2DRpUpsJjEnx97y8ZQ1E6RcNtPhnTRzv5FnfaHoSKJhTq+r6L71SiZqwDdKeRLS5I9
X3uQFBu75fkxUeRHDC4wgOrHc/Psk1NE3Io5t7Cyouh08lwjNKvU7xQcVPtoA+lxhhpVuEgFe3iN
uyqlEa4zC7+y7rKovjQm7ShJTyherHoeV82i+65sVqa9KtR+G2Hz8/Uk+7zbTFLzwouMgtjJJAv9
OJfGVm73RofZWFKvA0dbk+dch9jG5Y4KtU9ghpBA850lIn4rJSlXZNB629yOxXTh5NVyRGLh68d6
O1tPdiLQj1xZdLL4YoP4OJpTHVdpxT68z8v4NrSOEKHXYiOK8mwjyMqVj6C5TvajWhio9TrBvNOl
V2R91qmWLBIfHcP4MbWRA9asbd719zHQFDCEh95UjnmpftMs/6Lr8E5onjD5cP06Wz45Q7iYMXac
NYMKbHnOKEB05W/vhJUdEAluhyzoj+/Ugj/JFeTo96NpLlt2tiRZZr28Asd/kcwIX43hRRD/tJx6
DfrsFsNb1J4f5RCRO1T7UJYgmj6OinK0rT/DMV0bYBcU/cyJ9MkRIEomXAQ01APMNy78u1ggn+E5
TYPZ7JOgX5DSdhtE25As1MPObesXzVL+wwZPeiVN+iSzMxq01O+qireceh2ADvJtDBR/oL9+prkT
INBf+8T7FxSj9O4FBwmT8kGivQFcRemTtXRjPXX78Vr21wY+I6Baze9fT+f/S6NUu00iSepRJwcr
fr8+fvE2icDJXMQorLX3qFB4o0oJE85ciWW55Cj0dbn+D1s+OV/NuQFXOkiMJwGsnH6X4ablaeWq
yDtiQexlAdWJzKuQ+j7TsujI0+muI6Hzr3cWJ/+7jq5jvYt6fGD38DG9DlV5PWY29YhNjq7c7bg2
lH4AU1tQnyRXRqDr6wf4JLJgJv9P+9ZJWhKgiDbZov0sgtSoXhfBXYAcAqd2tUmgVfPyXzd4wor4
19T6u8WTqRz6Sl+AKG/2ZlRt2DfdWQZ0q2ceqY+dGrWrFCKpniULU4L6mRsL67yC0WfHzfu3Ppne
cmPXwB9568TIPEyyFkOLcePcLeZeX0sUp622XVXY3xRpeuao+7TDUS0H0IEzO46SHwcc2x5JVme9
2bdKiP6WT9CaLErurbGVu/hWQVF6MbVzrX66Yb1r9WSCF3HXjy3+WXsSp+4UopQA65MUKepNilto
xBpgbc4M9Cexo8Yu/j9vejK1U9/Wg6rgTYku3brdFfSrHz0wyczQXpQkl2W2lHC4VVTpTNuiE39b
VX83fbo/x3WvgC7mddGFcsVGOZrfEESmSHiNvsHX7ykO2a/aOpnPSulzAZ7ZKqPmx2xcY7wwqLfs
yl+3cu6NTmasFqqTM1R0pmaFrh2Bs7pWuc8pqMdAPPy6rRNz0V9L9F33aR/nKKp4XWxGLNGysvBJ
vKghCgrSYuhfavk1zIu9AUzRmKytmEKm6u/8OfM6yU2aXggOLpW6WSGTvDDwmhvEVTgzQI4TyBXT
Eg7rMkRvvhpbyqrm6utn/zRUezfrnJNIMmlVXeo1hqONMCZnfYkwB0K4i/eKyBDE4ehZOfAO6zmD
jGX1L3JmrVpJcZ1vgzOAZzu7x4smv5oh4nr7bo9vsjxNpMpo9kSRy2n0SU9V60K4M6FRFoz06bBQ
w26B9YAny0xWpOltZfAQQD6z27+l1r96lJOIkQJjlZkRvWMTuGjhhTI9Ro3qKgC7BkNxleqlHFUw
tzmAnfGiTwcvzXq3GDu3jy5UBJK+Hi1VZFJ/7xsgx0RllKp+w90WQ4Y7Zka4V6ZdBoWkW0aqTRz3
HEtU6QBHgnSD/7vQJmeRcB9JdaRPoM3ZeglXMAY8j7xOv56qY+t/tydtGacgxodNbvyIC3M/+MMq
6Z8luBJ5/kDk4FpOtcgXMSDnRVY/+Nl4KEbpAhtN5HLiA3DcUn7MJ+s7XLhXR+VWHfjKreLsKnt+
bIdpF5sZTuvyDkPFQ6BFt0NUXUnlc1+1rBTDbQX/0/QG31jNqvQ9pmbhSqbkGVm3DpC6sKZy34DT
wl1ykxZNCLrUdElywkLsLss0vEubhQ/kfpZmyBv1eDTMAd5M4FUIrUm1l0X2CorHTQ5Ivgg6wJrF
dmjjhVWhZDAl7r2l5SASzIsCVbsaEQ1QwPu50lYT2cZMUx8DylE4wkt+8GAFFVh92XS7vrwR83Hy
821jlXeRmj9lFNz8XvoeKf228BeVWq+7OimhAY2PY6N+m6NiM1Uy4uJ/RmO1zgOmNODHaq53fqHs
Q4xdFT/b6TiODKjtSkWwI/d7V4XQOGNouTLJMPW+NqPbnFt4j9EhGeE7tWkvwaxtlci+qvV2mxnJ
rRS2i5wxMrppl4aCaZ1ehYm+waDqG1C5TYFsXtRr3jD5WLok46MZtduwjzykPg86Kkq5U9yotrFw
DG2T1cGPEEiz1dTcr5tdpHH83cndtzqgrtdcQ3MEuvwwVde+rIHovdbR8bf1vZxLm3FEMXnJdNCD
Bw1W7S5FryJBTniV+nvF3xONq1hhNXZPfdlLtIu8BLKEmcY4fVex5O0iHTYQJ/yEaHj5TSuXVidM
SlSkSvxDETjbCnUEBOqGAs2SfBYEyd0419fkt5HHqFGfrFBhz9Kl/EPeTqq+SlOUK8JVsHDKN3kv
rxu54pE+GMd7xEIvx9RcTCW2q7RoReumiZYqebHW0Z7F3QiC8zPixd/D4rlvMlzVPFlFQG+U3Nbp
3Kz4linf8+CuQ3UbhZQmQ6sXwjLyioh1oT7jZX5zGEbtKslQksWDFTLKEmeiTSfb/Nvcia3l6w3j
0+iJco2oDyjkT05OJlNL0gEOU7uvsa42oIqLLX2GuzrjXqIRojdookjGucS62KF/2zbfNXtyqOAx
LOt9TLMFbjDON/DRVKnOBMbn2jg5JeTAT7lWxu2+i+7k5hoV84xk9n/WfSfbv4a4cwwTq937zAKT
soDIl0MaX+KShGC5a8/EpPrLv9OojRqdbIiU18mLKb0RxfjfIUJbYfNEUg0oJOppwj9pWcjkTvLe
04klvm71pNL9K4hB1/NfzZ68a2k4kqYaZbtHZs3zifPLeI0NrmeAiKkq6hPMngKlfBnDZohaZ07a
zyfq362fhPkJC3Eag7zFB4EwxLnFCneRI08F99nCeVG7reX+zAR6Y+f8Pkv/bvMkyFdbzglboc0i
mZf6bC4iFKxMfaGEk9fXmFGEHO1EXM18R9Tqmuqi4kptGyuOfFazNO6isma3dpG/xdYiQcsgcXRg
R1cxu9fXw3Ouf8Tn72KicEqkzgqLdt9LLz76P8C1lhMCZsL9QCngyb1Mmr75N9qklkquWKVu9YaH
fdfmLIVph8hR87Z51KgiqhD5YjSryHEUEmrIsJVTUk1ft/rp1etdqyfzsI6zJEzqqN0ndua1WLqS
QCMSfWTJ9RySaG6dmQfiC3+bBu8aPJl6gzo3koIV0D4ZM1DmiluPL4RYrsaS+89e7WTCoXihmEUY
tnv8Y0YOTt1G5KrGi0l2UZluyWZ83d6nW+S7NzuZNE3XkHQkV7x3usALsm9xRVhjntkjP4+R/25F
PUmJQMNo7LBmk6wLvOmAc2K57OkpsjFPoC3cFGG4CUlHnHXyTXmbohiNoyOSy1ZzTmn585EUFWWs
/PDjOHlfGON4rg1Vu887fHNxN2oRViLbKY71r3v20+X4Vrt+a+kUyjwCsy6TvmG7Uo1N1pOVSCCr
MmEqzd5ygXFrnw2U3eLrZj9dGyYQajoV5vApT6CrwUVbIxfNISW85CySLSDdRbPKweriYI7Dsb7+
uknzs7QEwG0ZUKYMEu0U7hPYuM3i2tTuRzxGiyxFNAaz6v4uRH3EdmR80JKVXR4sJVyPuPoNeopt
FGKNPuYvanfIBu15TAHqNODTQEF4AleadtI+brPX2vLhjWrPWO8ojifulw6uaP1M3ZcKpW9hFUds
20KWxY1UhKlzSlxrGWuyj+sGuf1WQaPSaRBCKrlt3ymhtc1kQLOHNordTCsvB0k5lnK28QP7asTI
1AWyeAUF+hIcqqfFj/1I2cTpPSO/LgDyGYF2pv+sz/vPgolHvU0Bs/5x58YcHCOcAjnWclQeW23c
5fKjFufrqmi2SNMcHO5SblhjS2/H9iFEQW2Qxo064EtfIX7Wlgf0lhZVdIPrJfth7Ukauq9hQ2Eh
frFtEJo4ewWzuYQpe9922t6y65VVlFvFzL9lcJHrJXo1awpZHkLHc4IhduzvHBwle4BsJSJv1GaX
OpokmXMcZgsacQ5iitBwrHahvVQQ361K02utyhtzvI9L49iNuEdJ0n7Qmm2hpnhA1ds2g/E3dbhW
g26WjemxaPUjBkKHWlF2JbjUqqsu85Y7CKQ9tPYvekc6Jzemn1CU/opioNAAmKRs58B9POltVABN
cL3dPjOmtQTRrwghGlLT3uQkgjQFBAHKtvXg9taIUpK+SAI8ukNjEbD512H23ELzm6XhSq0oHjiW
25qtC0W+UHTharSxi+BexW+8Qe05iODaT/kxCb9F2P+Y5S67QBEJtK281lNlmcrhckDcFr+Jp2iY
XbK4W2h7btFwKaMGrkoHhNieqpxrwgwmXV+jPLPV2/AJSyUP1H3qjiPWM9kqL/1VOFpXXd5t5Ea/
UsGJJNlPuFAJ0uKQkyEulV5YXyAzRmGqBQhsbp38Vi1n2Pa3rWQtqvqhEEpdRCx5/GektgtZrRdo
l23L4Dmag1U4YEJlqjfAHa99oTOU/qzyxyHH0t5WvDIc3KHX3QRDUwTAdrNtwyoIFhye+5LZUcGS
D+f+Wk8fLMuksIzlX4iLWbhAdxi9gRaj2RGdsMZlptsuLFhE/2a0XIS2a4IkFrkAJEE8vdNWkRMs
FD39Ia7jkx9dVPgZ1Uq7BLW6GPMaHblx70/xVk2VFXs+yHkkN1BAUNNoJZn6dpzxU2vmXTPmiRt6
CfZhmnmZmcpFladeRI4roug3kzQGCfKMVGOkS+tCM7dRheIwXk1m3iZuGw3LOspWQPIXvSShoBb0
d0WCrWOYb/EkW7dwTp1iAavrOk9vuJVaog7udaXkShi6JpiY4bB30RjRKiv0m8kyLvO5uZ9bnTqd
dmGaF4oyrju6phrTB3H6j4OG7kSwzXpt4QCgnU0UDPNumVr1i4OE8eCgsVHnd44+9NyIuYBILYY9
tvOtHOj6WDua2YMdCbFZsCr1jILJvDTwqbdtN0U5YVbkh6JNX9smfZGVrZIqME2j9dDVCzmBOkXy
ipAL9ykXW6JlgCdUqpTcc01BtRf89aumMBrU7WaaVyjzKNMPaWqeLN+JvMxIX3vJvs8D/z7vrLUs
19gX11TEVbaTR2y8FxlAtVG6Lkz9Bbbdlc8GpkbVU9vb9zXCCjKW0TFiJHUHi8PAlNLZ+2ZKjYM7
dGTdala+nLBiSpDgg4Kwtlm9zgzBv3ErILhmER8ay3r2s5mCeOoczEZ90i31sjDrhdrc9X1y0BN5
pTBryRug3yjmu3aV5sGqxe2CkBpFTcIj3YQ6PMv7TvVzt7PZEAMWSf0yp9o29DHVsrZ+qN3UxUuP
27Hd/7QlyCQ9/0dB6jh6DOJxhfrzEt4EBo/JIu/YGItnyaQmhzv6C3l+JJnDxI3jV78ON3FKymdI
l/WMhYXsBC++kKoMx0dkW3I37KWfaWbvzC5fauhmUQTQbuacR4sibR23uMwYxVPn+Ms0zPeT6Rde
L+mN20/DSsXKON5iFPMnIgJX4hcTBcxCi6chhLAncySQT4KXUIpecsgtcf4qPIBhDLz0OMyNZbNF
LfUwwFkrTMPNcqsEvcRbpJL+Y2qfGN2nOuufKEQdOg0rJs24T8MAm2R1n+sqrkj8rD9fZYSedZbt
U/SN3G4KX1AXurCyGWdRPVnUcxu7EnKEU5O89pV+I3fGPTi1x8Rgw1CaJ60woSpnqDhb97ORll6d
mN8MfT/H4UuFFhzaWujQ21cJhgxo8IavHC43zpBvOipGSmvfGynLWVxaiCju0dV5GcLwlSvGa2dm
sTvXD3UzP/LDL34XFMJr78XprlXBjgmKTVfxeE0wLYjySPAyT8qZc4tkPOSfl7eHh0f5hJHUqxRU
mjto6rUldxeaVD7NtkbSHH1WTRYS1fY9Hl43cl/sBoP9hMWJyQmGdaX6NHZW5DmBQ2Immi30G9bQ
pR7noV7OlblB5X09s63g44hFD1MpihYdSsiVYdzFOa7riz7Xb+rwjqB0X7D+nPIF1QpvyJ2lCkT1
64jw00yBQSEfeU0VTvubRdG7e+HQ4Yqlm1m376yrHPVIcTZIDZRci92eCTQQpJQOylwOLCj4OGea
Vz+5r8FypHXAxohqnV4QWeANGPxun4YFvGrDlQt005pkifPRytcChPcqT8fMvjJ0eC3RZVfr26+f
4e1Oc3pnRJxMhZsFnJ64+GOYYUK1NExArPtZSUDQ/uzZHxVkqUsl3M+a/C21leNExldrnau+xJZN
x6h0xFOw9i+CobrMtHiTQ3uESX6sce/oo9evn/CzmwK2AsT/wKVgj5xcNUtTniEQBtTJk/im8Ztd
1viuEkBSQxoE9TrPQd/26yY/xSOgL+boqHqZtn5aqkVD0ZLGyqn3Vk72E4QHoe3CbvgT8ei8z+FU
TShGiNDlbPbqs0nxvu2T91WtBnnJGpGDui1RHECLPkoXem08S4l+TOJ6Z+hPgELQck5XsV7fSdq3
r9/+xGr3r8gTdBqlGcMxZVJlH6dEXKqzUcwlNdQauf7Oa1L7LsuuGkwY7O5PkYiHzn0JOOYiD7nM
xM73RCYJqw+W2wfytyL2v+dJdzDtGDZsUD77kfZc114V29dhNz1mmvW9MORvOe4GCL1d1VXxmsH5
iRXj+2DqV5Kq7BJVPoqbEhSSV7kpRBHoe+lH+8oCySxLXB+mYKPXMlclUv8ykeRCAOoiI1nnxfQt
JT1dQzlCgYPTqR9UL1OF/XO3Mht5qWfk4SjEGcxXYOU1hoAUqFtqGm6dUfex1PQFn8wjavIdOcrq
WKNixjT8lpv2uR3os8SGze5jow8IbPtUO67uzFRvnRBO87ztiUh6NP1MqEuJiokMSpFdDiAD5CWa
IrjJS1jWAPCS41unU46oU3898vbvc88CmEAo8aZnBzjk48jn8OIhj8nV3tClVSkcOUCb9sq+D8dN
zQYw59YWmm5i2Nf3l4EW71TAImpprv2A+pmClTiuG9RqFHlX+UR7RfSaDRydQ2eu0QVPFsrgczqo
3ZU8RSidviBfutOH9DLrIeQlymWj+rd1bWyD0bwa+/4iaDaI/S+jBMRrEScXXZBcUsDbjQraYbjO
mk23yKLoNZSMDYy3ZztML5XaflJz46m2NtTl1nNrbaFvXBWhdZ9r9m1iFUvqqxQNZjPyyinbIwe8
Dvildih/sgO9RiMHalqrXiLXt22aXg1FoXGBqZ4QDwAZ6qPln9lghIZuL0M91+VrAXcP6vBaDitk
s+++HpYTFU+xINH/IBOECgmmPc7pgkwj6lg8QgnaL0XhwN6KyDRNo1dz3mA/cyjwkBq4bhRKtlcm
7SbrUB6NzbVIdo/cg0UXBL6xHdWeS8yuAtyNm4Mb9w89AZRUWvccULmLYNxyfsD4/grgjebWaQXp
ml/jsVAZLi6ce11KIDG0utclBPtvb/n/LftICML8n/fspg/so4uojl7QMPxAQBK/8hcBSeKo/QMC
E7qkMIdYbjbJlF8UJNP5A3oc8HITUhoZQD75RUGCtIRag4xzIIvUAOb/Pwwk0rp/4AMFjPZtx0ZN
wv7fUJAM/UNkAqbUZFBBCWPdhjoFNi4fN4JSM7LGztr+kJfFE85+m0Rtv08wc7BjgZ5HFG2i1LYa
+hFfYXkxVSsrhY9pTdeSUR6x58a34ZsWVAe7PrYBhW4DOedoMC7D/ljnq7a1CAVXuJ7eUvk6zLVn
DET6MeUA3aA+gcsJG8QuVLS7PMsXybhqNQVo2M1o5WvHLDclvs0ZNUbsvNq2wsgH9UfuJqT4MChY
NQ2Kqny9Uv7gB2YHVvi7sTz8FR594E19DEpE/5h0jIrxJnpe4BdE/70LHANbC9sgt5KDWlMrTbcY
boSxTKX1G2qIAz5yvCfSAlwyAnciC5gH8t4ibki4L8hjgLhbgb3POZG5t2Tt38Hc22MZ8pugDRk6
mL/Mt/ePFdpjHWCLmBzqeZ9XwN6lcZsO+2CcMLOZPPEksvOqBQ/KOGzTwOEezuDNzcHQn2XllZFR
+ghbyAfh1sQodilk4bp45IOeseWPtIag2N7MOm4dCA46k7RR1fRKq611ZtZ/Go0ipgi/KhdHLXzJ
8/zGH5DCUiTHG21soe0We/PmQrPiFi0WUuiTSGOOq6YovAydUacnESF1u6jYsb+6UXgjuOXtDSxB
t5zmiwwEQVmvJAtnEfswpS1w5O8RdSyum1OEMYHOfXfCw6Unn4hiVmHCczmOJn0+Y2DJRI18T8Uj
jX4RpR/AQg85yf3B8B8iK17y6HxiQpMxGKMIOUmUcpZDUP+wQsfj93VtXjiUvvPp2KWAfpFY75XW
Rf6cMed/1qF8p0vw2JiPmQOsx1zWmbqrKntTcb+VglVBbRJVpdxlBYHjvmk7FDKlUCyoOque6wJ1
1769TEgkV3L/A82Ep9w+FEb30CLCZtrBEsiBWBBgFne1P1zzVGiYHfE4RWJwgUUxYGnnTBhOley3
PcGEVCQEmpC4xRb2ZHLFU08aKw2TQxEaxSLV9601BktcinOvTKJ4mUSassFG4qUZIuz46h9qKf9M
QPhJUKBaHKWQal01JIw8dGPwiox9EL0pwYFQHTQmL6qsda8cGTC5EBF3uGQgRufIXA6THvP2wEvl
0ZuKkskc7abg2YY5wWyj6x3rqKvVykbMOcLFVvRTldzosbrnc74RsW8xEZwWIa+jGN8QSG36wGDE
aIJWQ0VpdJ/VEqRBYwUbwe3M1wnZfkfjTYc97qI78csML9hUkn/p7M0qsQW/F+auacJU3LOAeJJs
wh4dRNWuUOUFvgRotxULSQUHU6fPMy/G2MmZ9LYroGV8I752tF9RjQdzbC9V45hhfjfgwVI/Sxjf
W1K+mIxnscNl+p7cCd4zqtvECNDLKMWlk6dUqtvGQLlsC0nrVRF16Bu9Mv2i/KhmmOkko0ejdEEX
7w3VXPM3/l0jdNnNkmsZh9EqHngVOp/fkuXp1QYIoopnbfObv3ZssaiV+gJy5rqb4xsH9wFeVh2P
pV6um6Bc4/xOzqJ8FmuO75IDZZerSGJVyUvvB8ssmBHupRdZMh1TNjTLB5PorCu7JWeEGH92l19/
iJWn9CWe9quaclBXS674jryVXvIEo0eySvww1j/0SUOSYhZnCjJ7N4p+lMhlRnpyxdDy6+I0EV4d
9IsWId0y7FUFT65Q24U9EnNkIsqgv9Az4GGSfgAoBpToxlQLz7YCMXVGNccdNEvlpRpXDzIcoRD9
0mQlSYX4oxvJEJ85WsSl/3QP5+wlIrBgGqunCFap1buIUx67AdwlxT6U6wemKo8+ENJZrH6sK8hQ
5wuxGgK6avLrNaOko+Bn9u0Zmqd6En3+dagQd6jAC2z0rU+vKAUePKVt4H8gtma1d25IF6zTwXdn
/yjhDjDlN1hovR3eNYsh1gNv0q7n9KGwEPMxjvS9NJogMKplGBliVDTpT7V4mRNgTMOeMWOidrOz
FO/Gp0XVHA074V6xF2OaSgCSmD1i/ZfmUSy5BpfceOWwBoIR1fzx3h/2EcvFuucgKTV5H7EhYkzs
wl1LFk7cB0smiKSiqWbUifvrROu0SZxxWfYMlM4bO98d2s412/oCNeAlT91lxDu8J6dPz/VLQcnW
4aAZtIiybC+28HhatlhNzZYMJtYUCwgbNvfX4dnEFGgqs7yQE2uJtce6LY+KvUntxJviS3YsFmHE
LIxkTpDA90R447wqcrW2yAtzf4KIsFU4A1loNkY+4qQJjYOBjZqY5CJYEq9g1d2Sn4hKTir10PGg
swrub8XsnXzfzTFU0DmV+5JtCEH+4lK8Eg/AjKliOn0+zjixFYOxdso0orTtvMUJ4oBFjcDrZL1y
/dZcidHvOVhbx1pLMIdm80CeYq0rpEvzmzzjqmyXHntLIh3TuFxk2qs27sVuJA5QeSgeA25qLkZ0
684qIZhvrDDejUWzKYbDXHD98Mm1AuojrBMrDO6dAjNh1LLvvvY8xI4YLHp4JhcsvlH0AdpvC1tr
Nni9MEPdrkXWrlhYLHgRYPkcoDafcEqIDa2vAyofxbJgtH3mAkcL3WTEyi5KKdnautg92YvoEcPY
15m9xIF3gRQnc4dPjBqV8ANyNUsGoXA2EPdRqkhvzCgXYUGkznetFd8gJkLowMaSZs/pEC4pj12F
dX3Jj4BPgd3BBIpJ7FBnyA1wqfscLV0Rq0X9Mz/z9WZyoo0HSQlhOdiRaL2RKVGQUvkYELaSD3Ch
arvrUiWJUuC/RSDUWXt6Ko2exRZfFo5nMnd4yZklYHPBxVxwObAvi6NHzDKfniZYxYvnsiluYO94
KLGcwQOcSIP8elIUYrgO2Rjan6bcJsibVZIm3bWtSC4aV7thfO5Macug24axrqJwb7MvIweEMxTi
oyxG3cIRAcrI1312ojX7+5Oc9Jme2COupHl3XakWSUYOWNqyw5uIdJP4ay6VF4aDUAxTgUnOjNG1
dqlk0TJqeOyGE5LrDWplZxRJT3R7fz0YdGCh0Qzn79QGyoEbaXdt013HnMIsESMm6aYVVPnUiOWw
EjupgZFjIOKaucRJJ8FNGatwcRATuhQZ+xB3E9GHYcGso5B+pu8+0mt+PaKJBIZKTgvbi5N7UTKB
6R6jjKID+1Ztq0R56s5nK5F5nCI6UiNdZ8Qj/mxvzjR9Gp4y1SHWoKxCHl+GW3sybGoaQEvI7fa6
l+uNeDVmNHugaLh1jJu+rjaylnuRUa7OrjNxHX5/Zr+1DTQVMUALc7BTfFlfElVYVKKvg4mRYDO2
rCVbLHJ0C4U7gCm1YtP4+oVFLu6rNk/eNysUNdIbvb2eyGUV3JI1LboaHGvj+H8WfXhm8olv+701
EvAK6Sekv0Tvv7vwKn5CVjSkNe7kOxO/N3GaVtGAodiBo8ymV79+vRNpkrepRN7r7xZPplJpJ7ii
S0Z7XfrxFXvcsq84WtlcQ05HpjpQnkXeFqCt4ycGVJ4Lr2nqM7Pq04FF/I7qjA5l+y1P8u610RMz
Jt3UcFOdywXWZZ5B+K8RVIvYWj8WVX7B+XtmBzI+WUW0CAcWwCIiNW/M93et2nmQz74zt9fQSfdV
PN87Tbik4sdrEgGV0m6YtC1ZhyxifWdUQC981hSfsu7F1YebSFeDUutV8VeuJrahCI0C18D3gdu/
eBnTzBExtC8cCtxBwrWy3E/Kq+rbXkswF0YoVEvWUjX9jSYTgGXPchgubR95k8a54NVF/ExzQ0YS
IRUxXsF15MwUEEN8OulUWUHBEtEwkfT6OOl8a7QS/ODaa5lLRQpACBsIcKJ4u3PtcZp9A46IZzDK
vbhFiXuRuB8p/jk95M9mwfvnOMmGUQF2ckVhFqQTlwAub2+nuP6nOBzZYrLZFov+zMt/rAz8Nf/f
NaqdgBEbcEFRZLKn6O2DZezLyIbRvM8CIgsyF42xgu+xmEOSAZzijD27a+zvx/Qco+7ExehfDwII
EXV8WQeJ9HEUYsevQqQD2muUypbiqMmk10J/lcJrEezy/lh/epGPJ1/7+t+knVlz21iShX8RIrAv
r6IoaqE22lK59IKQyyXs+45fP1/SrmkKZpAz1T09LVuWeIG75M08efJk0rxatKO236TDNCaPW4cF
IrZ2rW2WEsDj77v5JYiMeL1ykgnLAXhOz91CnvD3R14sWO9Lt1+FA9TqHyNPV1vRQz2H63h8YqeO
tPKzvIRm3ygsas16JmJHgZuCHGR6EAoUR7tt7/lJUICMLRdFzfXQa3tPXb7LEfP9N5Xw0xUFDJAd
5r8zBopWi0sqH1cd3Km8B6ufn7yBeHh6akiQzRRbWNWGv01qvJ3MNzldxUDkXmhnzPWi1va3Gfit
ulcNnHBqaQM9cbZpZLq1UPMEHrwL+vZGIleeMKavazSiSZ9fqdPZw3vsfqKyD3iU/LZFBuPztoFI
m0AvY9ukZkAJsyY7BWeOvSC+gXjx7AyeJGDHDnAc0cKUbTzRodakiAauzelNgXrX5/TWflLwhXWg
K6quIYIu7Ima+xXrXdaPulncaV763TC4QHioSSGwwQFHUZXCIuPBxL0rRgCN2hq+Jjrtesu6uxu6
8dFwC2hDnR2vFDrDXjiZJtra6QrKjlY1pOuuiB0ExlAoR6Fy8hkvxCOu5cswWxvurTaiJJGvZR7e
8t2OKJYvroXsqfwVbIQHEv+Sv5F1ueRHvZp2py3NkigDK5zhMVPmJ6X8gueJXa6QDeUfXRI08vu5
dZUTMXMW86y9o3kStfu4o3rS/r3/KfuaLxxDfnYAOYcnsvmFushge9/WpzqbmqSLsZy0CwNIhave
El/bKO/4ZfE1+CI/zofI8vE3DDW3xpy/sag+iogSnUm0qBcv8kWMpjxdQC/S1N1McIvDpHqilwSv
nozYOFxtExB9cNctt7hdwK/rnElb2UN7Dd4Tze+0XipXOWbQ7Kq3Sd9Wgb0Rn8AulU03ws4I+pei
s26HFP+8zeerxo1vue3GpFzN+bPdpWhCD9/CVnkGBMRRfdPJFQYGDb15QVAWAVtg0V7O3kdkqJcp
w0nciOuv+08dhYMXEyXMtC36WsQB0HnS3LTg5GrFlPOPbVBf844I7755tL1cq1H+XVENEvUJrJgI
3CHwrml0fMt0cTr/rExrI6WPMi+uf6fr+atfNn+xqnak3HXQWvnBELYck6jJVoGm/YN/HYgyBdNq
gRbEFHmZvVa6B7jBXy1on2gFfh9BsWQn6ATQc2I/d+kew/d0qatnpknO8HllpH0Z8BMYRoAEmy8e
qDx9plzZrzS/6AAbix9lFX8vo/6G66exqnsNot8F7bqeI0uH4IPA6xf529hqtIu1hr+1tt7Y2QPE
yOuufYkiZ9MC4JVGdVdW7UXUeNd90/wxOGjXTxwz6jextwLUUYAh8ZXYIpaAp8JiYBFijTDCfoOw
tJK4uqHdgUcUbaEFR9PAC8MgnPffourGo9c9YtDIITXNk0n7GvZi76evWexfOS6tKWMAQc+71k1c
F9OGF+BcKr79POUzra8YeNYvbXP6I0agtA96dHq3lhNeudX01avfTL6bJw+1K5knOE9euaKSZdXY
YCwq5SMBpZURFyTtlsoZGWqMHB2tHnK0DNI5/miHDVppeDH21WiN62Q0vtag2qPxR2WATdFTo9Wu
s2b+s0H/Ip2rVYC/laXZagrq1wTGqS4VOr51qxVvcHTWKj18O8e4SGkbpaUV9Fka7iXNra9TLej1
a+KkrzWdZBv6y46+Db3Iu247i5zBNU0nIAMbqxbkIg2flbG8mMp0Jd6UeIICn+DOlH191/lf5DsR
wH1MrXRABCyIVWIA8yXYcvYkfxwJeVkqjhq/xtFqiTFbaWfvrsU6OM346OfuuiJeBuCCCzl636wm
gIfxzKnjChiJk3Ct7l12TW0/OMM9mn0XswcVA6DBpVtKNCFQBMuoGZ7c8k+r6NdJX16UWXHXAQzx
EXLFxuZVq/nQJMofpoOFCNdmol3yWLqFKriycsp5G83qpRn0sPNvEMW+6BrO4Pij7OgZF7yHbnCL
wxwN1dM0aBe+wHDdn3r7qoOcxIqE/+6j2H7ZRVkXANyX1+A84gex1wQ7MS3CzWR4iSsmM/6bjh23
+0ic92g50Wb83pLoErRNHAn7QyteJLk1yaQKGRSeZlSteBvFHKkgBR1MvB39wVb8rMDiSMBco8yy
tlzlEhjlqmdyoDCt6hgpOmtL7Q9YoOA5vYnjTvICr5lHIxilw9tN4pUb/lYn6RtOO4dszij46HDw
YX7s3Ru8SK1UP6TFt7ygozwQceCjgRY6AF60FLuQ9KbcT3KN0y2bXhlPckRZBFgct4KuOQ5WhNpc
3B/CBCAwXlx5Y01GRD8CQQqh+nEHjTEV0F1zGSALzXl6iJsemuf+WiFNaVrb1DRwerEM/F4VSXYC
r2nucIFJqIgHKbtTq5P7ProVKROugosS/LAoCGPw5hSudwurq1kB6gPT2+D8HRkvHvLjMQXm/jCu
UkIo2T7eR6HtMmoR6Yt4YxJeBADsYfNRDbSxNvR9VkVsop5dunh0wkls03U6QoWIt5JlAXSNuQis
iDLwMr7Fw7Wcdq2r6mVhIo/Q2pu2SJ/DublOE/9aRpCEFQemasq1D+cUbxkElCbdgs+xiJJpwAZa
AedPoVcO9SWJVl3pCe6zs5V1bWtqiD0CNRK5EiGaxpu4tPTZI0YlzdEn/kqsZj6Tfym24gizjPBf
LuUDMal2yFQB0Gp28FCBA/r8sB1XG52NY/OWgYxLwKEMprg1kKNXHFiBrQ0a0dgvPKWq4gzMWzWh
hS1oMkdrHxUGQNBmhpYBmf+ZZijzU1vRr8ifbiUdxmffOpRY5fjWSOqtxoCb1nsqJ3JBfU07VuNq
gF7Iw6qdtSlMFBr65kpuDEF5JXqtrGAnuTkOUeu9xRj+vkQaACceQyQwfgSKSOIwQUNMoC4CdYrh
cPN5KyP94BXkLsrJtKm1toWECV35w41fNHLZ/ImX7WqXiUsvUg3BJfLnVk99D4dNnoCeCnS436ci
aFDJaPR2XgUBCAGXm+T6ZLiWPtkiGjYN6Ofxi0yWFVPhbTlrB0ES2dK+naG4AOjKU+V0cAxyirzG
4soAg3fHb7L07IBZubYtRAWgPgz8EluGb1JvJP/WW/2jRPzSKmBs32gkkCg0xguaGy5OeUWOrmRT
xU+STDTOD77YNhqfSJm4M+lrcPgpeZeD49HrJOnda7H/vo1JJ+PEOwTuhzhG4tAxYOfmG8lMBlfA
CnJW5TJNPFC9GJtczitPhVmwvwyAhZzY3ej2kwCVibkHAOVhuh6doemJItm1Z2+i2KFOKFh3DN8V
4BTti1zzdKy/pZB2lYfFSvHA7TjthW6vjaK8k/UaHMCNzAX+0bdROpPeJFFDx246Ycge0Mk7B6m1
KSe2MAYgQkS8Y7fbL/LWOUhoU2mXRR3ehq11JTkHGTTihfp4nyEF4pBIle6BZFmGlRow8xBPm5wN
GJDW53QKnUK2cUJCpZgQrNPEq9ZEYPxnYMzfDPIR7CbyFllhbaKW7lyknjUMupxDynXkEpDbN97v
Jw6VTPbsmxDFuVlr8szDGx8gcSow4gVrJTaYS6dn32FlMF4FkYQkgzVYDVMB4cah18Ibbiu13pRb
y0N1Wncj4A8moiIStaMbki6arsseavBhLRA9mWFJt/KJuvmNBFvuBM9jfG929JjFMuMEhxkWBcRd
YE4xvWY1rzSyW2y2mWw5+VHXrO7an3eRXPFU5Vxpbv/I/TNG0S2xzBBeDahQWMYb4/D8siM56AKR
puGNXEkddMPikuPCjSzGfKqiW9nKDCLmlyx4xL0ou1mCyFE3NrIYJdVNe18FQXvduoqcLz33l609
CTTUynWWvcu5KIm3/XZeCTjdaVxMZn4h4yFot0e+5FyGnE+Q/Zj8lGz06UXCFx5SeCXiqPLkDc6+
axer2kAaAujd3/ILYp+56GparSZB8ZXehXssQXK1rIHORImLgM0SmyE2QQ3i2xLPlKOmRPFD58x7
5knkbYVhsofobONDDmc8DDd1zHMBPE7cNd6UPERm/Z3TQoZPbK4cXaK5FZqI65a2z3UYkwTnKE/c
g+o2CKoV5BL+hEPEdpRCWpkaQZFkKxFj6U1xiUt1meO4+WT4xGjwwTw6gxph8IikyaWYOd62SFhY
0uH6VkIgfkQckP1PAhb+XCG2lpw+Cf/k5Mir856p8iJ5JpvLsRyMhzgkK08eW2KAbnyGkrsORprS
RJiZcN4aqJ7yqZZjy5e4fRpNuLGKgErkxOVoYJZxFMQfkXVy511JogP0P53eOOxcAXg0zeRe915x
xw7y5peco8I5mwkz6pj6L8eTO1zr62tLz4p/AC25R2xDOACaFW47uuUFE/2SuDHF5aX4eCPemRAo
BBL2OBh5TEqlix8Svb5y5xf5cQ6uRJDMuJgqrSpJVm8Hu7qzsJoyBcLdmO2fuaQ+yr6z8vtjyrky
O3vHFDrcCZhrWWCsKpuLfTuTRuessSP5Hk8oGU4hVlD9sYo5xfwafiX/azN4oyTKqrDVS5beqfON
6VSIAj/Lm/ATwlaR9Cd/xFJ4FtnJkdeLM3q/4alcCXw1UaAA2F6R7R7qHtU0/6kBTOtppOWib42/
Zk23ZjLQLh6vWQ6Qw4f7LXkJMQx5CVU2z/+QW3SyFUrHSPPbsxwbh8tUlpKloEPmXV3pt2FtQ62I
RPmPjCkzltC5mb6Yr3ajXIpe2EDbNckA4urCLETfwVuFVN5pWfXW+gpNfGGlUbGC/eDx2YoS2Ht5
K+vKJ4qtrhT9tqVVjTxc0t1E1KI4Q3VXoYcg0YRkbcUj0bvih2Z1MU243tNg2rblO2Y3wpsQx1ps
Tay84E5yBiTUsQDUx+ZGbFOm0Zva02nzgNwah5dD2sIlkF9piapm9P1ZuH7OX2FJqO2HmzkbLHPS
KlcUYgmnrDJkO+dqfScHg0ePsDVxW72FQYLAd5r/aSJooQ0JbZUzonCnh+DsOiuleicTTwUryT8c
mnB+DApjx2BFWm562Hz8UYsM2o2za+oXeTDnCbrB2sZYizv3k73jhVsDoSJfsaiQ+pD8DttAIr/e
C7/LtNHZ/iJr+i+Q47sRB302AQ4YMUq38ImaKfm+ZzhWV1XCxTtj8BlYDoxDtpSzymfQj+q2bxuJ
QprkpsDu7AdwntCOk6AwgtHi42sRS/C3fC6vM6f8LnNHz4ZvRmv8yMb+q4Dfdl59b0kV82MyK8Qj
vgXFiaiISXUHhgExkU/kdidk318TGVwrviV3X5sod3lnPxi0pKKMdM88gMpw15gSR9KhhjsIVQkI
XXSSd3v+R/AM/D/5gtlUrf7GcayXdpDZVdPwVj7Ef0uMhJw6BFXPQTNbi85BvHsRgIP0CC3SUF1H
/xg9C92R//uMsBYGueCGMt0vES4NhCW6aGbPWVG9FVO9R695vomby8ah09rwVrrMmlaaCPrYxPMW
soyl9O0mJ6PDt4S24rAThYbTWV+8yRYkEkWsa/6xN6wrQ5vv48a7sQxlYka4+Ag6arx+6qUhMpGh
ItYjSPRxxbIxemhx2P0sXktMIxCbGtYbaLl6Rzw0XvWi0kYYNLrqjr8OXApMn2ImBHhbtXuy6Asj
F67wHeUfOBfimc4+mCovJpSUGSpd+9EV95WF1C2UVEvjMxtcWMyvRS+qEBFPiHOz4a2MvF13zpNR
QdPhU30r3wi/J3GUy57eLLqqPAUwa/DGuJ/lishS/64YSSWbW66tELciFgAImXv7GiCNgieBGoQF
B7EU9AB5RQ0Pc8462Mndrc2t/NNA11T9IfF46QiWiKWm56pQdGRrDfGzRExezi5UPfyZbRtHa6yM
/KOhob2HBbamL4Xh30+m/+Cg1dgnVLTjWA+XemntfwKBQF71xtPyM5K8+7z1px3mIuBPARC5fFjO
5j5He5CIpNrGHnRj8GnS/W5X7ZN4vjJrERG910Asxjtuk+QWayLEAr5AVIUpvHcST8P3ixwcKhiS
35cOHLpJb459ufzBo5i+r+l9FFY7NqPNnYiENWyeiiJo7GVEVIezbpbnMklID3OIPk8BiTaaeggd
nrbdS813L1ZpGzbb5S4uQaGVDnHzcFu59Z1WZM9DnDw3WfUt9LoXYSjSIJ7kxfRjjptuNUd0AtI8
/9KI4m95qv0QqphR+s90wBaPyZnEpCdcjjqaOxw1oMtnvBr50gbaniWqRw3HlRgCB1qQW67iqNaJ
hCoWwKdnOL/2i272C5YHiXYQ+w8Ngpn2b4b5lWCQ0YTQE4XltbBuc7rDbMy6fglsbxWnCcECRLYK
wbCRsltWEGBkaGgYhT9Bg60VyeGmxEVm9YXqUnXaF+6FTncexnh+lKg4aPZIvUB+sQrpBKQ+bvV9
jBCCrgp9RnzTHLm7nCoUIhkzvPLAySKQL4KLX+x03qjnFuY8rNJ2fpS7jxCBQxm5xrahZ6XvlE8S
GssT8sASF3OJadP4RVLxIbmXCjitgr/VwAWX7wkpTK7nUjW+tGF3w5mVHxPrEspsUpwgvqHcD/yT
kLGaztiJ3c9z73rGhEZDvxYK7sCvpDDTCusat0ooa+IpoEOHZ6SspqQmQTR+Tf32RsvGmwmbFhT5
jePvqhbxJzvOnuHocWfEM8J5Y4HQAXXFgOd8iymE/6cjTAvdG3EQvkVtWrmPFWf2Ve6S+4YrpocY
Cv6OURJKK658DHHaqcr7VjUfBuyHsCbF24ZHep1W1asYdD2Kb0NHHy/94EOSFUSXbxJfsEEKNXhg
0umn9gdkXnH35zYxVoXvSPLKthECH9HkgEMUDqDFbSG05xLEVDYXeQPVK6KVbNi8rK95HCUOt3qF
SdozcIVFzadLyI4UzINNwqxT6NI1zeaDbDfi9lU1FK/q0BqynH2IecPs5XSA4nbd44ptpgqf2XWr
d7Shmsuc6n76NO09lqzS4tVgBWge7T/wtNVBM+y382+arhhBcoZ0MFtKUwd5ijhDkJo7A7i6syBc
UIYV10+W37+AWYkkvM3/g9h2RvsaVzdq8reTztinrZQ0FCrACptHABWJ+GgLvIqzGwID/FfbLr4J
HDy586VEyz3kc7UG9sb3a/Pq2s3reybZA12SxNyvqXQgYUC0TpvupauaV28uJZmzz95xwQtv0+ya
p5yEpVAlJMaliKKUR+bQIFxzQbdNwQl5EX9+j1R3Q8G4BgdUWLyyplaHUIDUOqAPBtSsk4hgMwrn
IuRSlbcSoFYl72IQDJeOdikGmPAiNsFevOpKSAJaQ/0f+J4ZKCuwFGE3wvHEHxcq60zt6mx+seiu
nl359JLnCbn1BNRkCwhLfp80bN4LKjAF/SE3Ja5pWf6s3QA3AJWnndjtvrSFWgO5hnk9bQplV5GR
Na7icPgIy0py8zKDRI0enR+EMtSkVMoTuAM4gqu2awU8oCBt1pjmQ6Ckz3NKou7n9hKitxxlcSyr
nKLsjo5DPAxlMnxu5CSxNCz6fmbXSSnF50uHTWfvlcE1FcLVgm1Vz3QJSivT2Mk6wdXMeGjmN6T7
KBqPqyYuVxNYWK+VIHVgiOM3ZzjjXu7F+X57BkeHzkkFtEPTk8/eJUVobdtno7ELp4o0GWAxgZb3
JLZNso9SBcBmKcdZFkdJ3AetpAdsaHU/gE/I2yLX6tC1TdBXdo9gC7g3IzLXc55Bz9W22djcVZSL
VGBiZDYIJaBerok3ECD9wlzL1IuJFvvLXDuzj0Sh4Mv+G2GOOJQ98KQEGPzr6QVYUi3llan6tqAM
0IiAqrqlaz1wYyUwa3ckdX/UWXqrqs46EhQ2H76SHL/QHGaDnEhL8mq6DGN9R//wC7lktYC0LL8l
d54wsLjn/J7w0P04/YxHPBN5RpcOxLahm1QMfF6g2p7VLGwMLqrpnbNsUoJrVcW3sBluYuAIySmV
GQLc42j8vb9f0gdLnpycMKZZUiMyu0ZvkFWjkCJ7x0xjlEKzuc+AGGVj2WpKnQ2E9Plln4/qXwyQ
icJ8yth9StSuo58QGacPw4/Vov34SvJdQgc//br67w4grfJwQSlCsEibaAtOT1UolhL2Ga1wvfBW
QFzNqX7oY4lgDqoDoP91FlATASCSVcPK0dp73jIhFcO3irlFDSQwbgVvCUzlshusB+r7r3P9Tdx9
buIEHQ7xFZRJ7R5Cq74zzf7m/8Au/t2fxHvFlYbkTG8NmpZ/XrU2iQdKoYx2582gbcj7OsxxTHQ/
xPmfYuGllEfKk2yre7GN/A2g/vRMLoSywcpcNjXjQ6wzTdP2Fo8QG0jgVnZf7kbIDiTDttXsXilp
fS2+NGcaV09sKYsORCA8+Mbkwm/GG5DGm335QXiuoddee+2ztYHCCVsI5reKttie0XXg3g9eb6Zx
P48CmaWZ/ZDSOwiaef062sD0FLzADX/2DXSGG5/ok90GteVbRlt5ufumZs1kr1MveXbakuBbr1ZN
PW0hG/2MwcT9GGkfLXmAUPPWbla9BkX/V1EFAwQPeyeXzOlptmUaD14JDrTwgelnItXbkI4W02x6
s59lll4/wkzeKHqvIceZYBCpPxwmtAQRsYDLQisEdmCC+FNPBwTgQdnBU/WDb4pTxr2LqxBcyc1n
Nkl1TU61y/t31X9KbK7sCq0jR4owKRtp5/7vBqLeKq5K/zIyo2dbqclXO/WFq1D+QTXnX22NpLMU
lSSqeSUmixHrOFc51Mqz4MCVgywD0EWwbgKlQUeJnBJPIfa4Ma5DLZIgQSWEl+sPhzniVJFJX/cj
NQ7eOVb3voPep0m0IH5Cqgbm4PTry0LkKI5jz0Bs8hFfqVuZKuBiSkcDqKuZd9GnIcQLbDkqxcJQ
gBWvWbscaMeqjQ/VUeeLCVeM+8nxsuQi0wPQnB7zWKtofmbNXzBME9xk4ik8DwEXO8S62kj9osTV
h0Je02yyGHnHNr7qeuBImmfTRelZfIMev4vq+BaRunxdZnoqE5LZOA98UWn1HmbKXUxtjuSZBPkb
Na4/Rb8ogZq4y/kx3areZz09c3HrC9asi4iuCfueeg/Vg+3miXNxcJSabAh0T+knSbqwmVoa4qXl
vepvQ4PeqvMbPtIqKvdpZhbWoMZHyhTH/LlER66IYbekl046XQCk1yXyaVYSUWanoJ70fPqELCz6
rwf1kDb4Kcm4sOg5dgAFLJWacacDifOupYQ6L2+iCm0OExU4O/7RVf4ZSre28Oh/DkvTT2lGbMrt
/nl+DNI2Xjz40yOO1RSFt7x2M/1Zz7SfD4uLwgfPplgGJN7vPIGY5CTS3HqgP5dSe//Pcr9fT4Ml
dvmP+bP67mC1ioiyO8OluJrTToeQC8ZlVYDmjMbfhLBoVfQdUFFrxnJlkwcMUIzjcvWAiwqSdadX
ZAn4/PY0i7kJ635q1MmbHlOEBWEgsQm0lVehgK40dzyU77y0OJ3iH4CUGf7WBWJr1Vd28+kn+f3g
yy62/ndelrqkmV9rttJbrJJqXrB5GWvGGZ4giBk4gXNxj2Hkm+STGN9UVbFSzsC/jsZl5ROsVs/8
mjXNq14NV/yR5Fyjq6tYD1dT+mrT0qAJ7400vBJdA/lM+VZeoIRIzIZHw7rXOVpMJhUzo39V87v6
KEMWEKVsZUbxnpbaJECppXVAznsw2O7K6d9FsdILz2yURcsvrsXFhCyuk1iLGlUN7J9LE6Kzzvs2
M0wu752za+TvkHAv2csOvgOIdEcRtmJPN2b+nmTvRM+N9sKJTk111Q94h5TfZXRKRUmSqXMxCb42
ryAFpWXE/UNrv+pGnCPE/8+u7Z66/smoy6vYVJKq4Nf0F1zssrlIsqaLSU7U1UBqmaRP9Vxm+d+K
PazVhGqWElj01aAZUquPa7FVM8vusdXkK0spUOqeCU/Brid3Gd8lGVncgwWzbKaoG+Sv5eRuMktB
YkBpn05vz2WR2M/VwJPSiRIcOkEuVsMefVOB9jc9YjoSH/l8vOqYtxAOTN1fz16wkolltwiLwKS3
h549Txpai8lNBsDEggx+eXnmqWTU3yb24KnE+TwwJkRgs1fV2kQNVEihB1va2sq06S3p+3y4qPqe
itR3QhSguDPW3DpqVw8GXxTsjBGljnMyMXjR3bsqhQnqjOx761+V/vBVVUj6d5uuC2m4HiJ+EAXW
Y1QZf40sada8TOb4R9i/V769bmJPHJ82KmtSn93GpDAUWv44U7kFGzaFM5j9sFzKe8GBQyRMR5IP
OrVdDpBcqsFebuYrv/SESEXV5pTAXEwmeq7ol+no36cAacOkADu+WyLCQIcQDoYccw6F/KODRLrC
GnF3rHWOdWT75w6zBM+HC4XmHu4HHcfBlm3A7EXsZo91XliBnTzpyHMn4byiVBbNLdzxxqHTuZFu
kjJ4rrx0O7jKtTuBfVCjL0UV0RQ8xmH3WiYgvG23YaLoIEOHv2St+sM90pmXjW0/euEzx4HPqFHj
9LLmOTSjm9iuzu24z86GtLr2NNUmBEUohlt87wQf7LjMitvQMNN5l5vGrWTCp3D6KowN3a7vSL1j
PJyqFnLbz8wKpTQrHP0z87lQsfv9MRYbP3R8l7g2nncJDKzIDNZyECWBItixgJSgP3rbvMZ6/1XK
SUW7BEPRCkei2aqReZtohb6u+Hvjk1AA6j19NK1PC/7zAekNjrEAz7EtaV1+eDKVEHX+Qi/m3cCN
Qd5Y4FR4C//dIHJCDxYjJBk4JGM570KKTwkaJEGp+eduomNLrhmehWeuglLtq9cORkl6AN/UD+ad
PrwLG0bw8n/xHgcjLIyr4Vd1HEXKtA8GByFD4jCfHkIO2H8O4K/1OBhisWF8o/eqWAvnnbCWfwLV
ugxEDvPMy0hRyamRFu54Hdq5ZqeMhINXw12XfAw5LGh1wuM9+2JHN9rBiy2ssNs1UwOtYtohM7QW
3g0WMLHfTs/eQiDx9+lbbOdeRcZlqhjFgNwlAVROVlSKM3kzppOJJO5uyPCeHvfoqpkIZlGKSVbS
WTgOMN/SWM+8iRxQtzbq6l5SR3NdIFwZ/SG7/fRwR80KKYF/xnMXGGiXlnaaae6065u1g9C/Nv5l
5TWkcGddkvPhZaWEXrBqqfER+FpoOPCOOpKBQYQUlK3fSlFYB/QvaNvp5zu+DI4DJiYFVrSp/Xzg
EUdWtVbFqqCFG0lrpwv3PXdX4bslYSjfOT3e0a18MNxi1fMB7qJbM1xLNy2oqu3VAE8FDiY5unNj
Hd3HB2MtbBmBfjjEao4tU6s7yWYJYBGz3Kdf6dwwi4s4yxUlNzJeSS4LaheEs3fW4T03yKLurK19
Za4qBglEUa/+ux66ld1s/sWbkJ8GuSb4U+3FXk11dJJTlwnzVToI9C/Cw2qdM2bzs4/369wfDKJ/
3nBTj5iQbTJIk3bfyUA2cfyMl5XBqvnv3maxs117yrrSZMoGGHaSBRGeIpHW6VGObmh0dy2bGNv6
rRt3nowxZowLk9IjNjSnSKSc9huaApbTYx3dBAdjLTYBSs0JwStjkQYRCqa1B6tPj3F8ef55H3ep
EJEX+ZxlEWM0SIrhfQlFXibOhnZyeqSjlhiBByaOZqbevtTywAmoAxrSWkm9v9UAmbSe3l+wSemo
J3Hp6bGOrtLBWIsbNAsoaKjCZj8WbL59ElbyQIVxZVPVevYKPfdui71HFwrVUDRmsTCMrRh3IalS
2SlpQt719MsdXbKDl5NtczCRg2v5uRFW2LlOuZa6AZumVZCkx2D+Ny7owUjyJAcj0RYimZOCJZMj
1VO3j+dL0/Uz8OOxbQ7WDeBiIFlKfPN5FGdoAvi8PaOAqugt1XaUuXjGuQY5sgZLr+pwmMUalX0z
1l7TzrtUt7aiOeaVyZmAVpyJU0MsVsZAYKNTS4ZIGqpE9voDJTlHVISaAt6I3ICnt8K5qVsskN+5
Y5AM3byDWGPmyk58Ccryd6dHOTdzixvPHsy4bjsWqKcQVxtepN7h9AjHtvTh2iwsXYi8vR0nw7yz
zA8jMR/H4UeZ3NpDfmaBjp3Tg3F+885ap1aVBrtAy4ILN5tuhGhPXYOkhvPwnPzO0dE03CxXtywT
5Y3PGzueLZ9OFta0o3gCHYFJoxKO/Bnu9dkM3dGNcDCU/nkoL6hSpbb1aSfRK6mumXQLjPLTq6TL
pyz3tyjP245oC5Ne+TwKCkd6khEE7Wxdv7SnYlOFAcXs2iU126K2WVBZii8vBhCrJ6UfLnCJ1EoU
FJ0NhvU182gnk6qPeBtjq98iAybM9NOPeWy7GiZIPVQEmjB5i0OR60FUpt4075zA2+FxuEr8cHqE
fcr1t4k4GGKxX1uohJNWjewj/6nm1bj6aVG3wTz+4qeL28kUiIDF6aGPLfThyy3iGaTLxpmLjbNo
0U2Hmvausj7+1RXzn1FooPl5oaOYljS2yyiFmT5USnXHXUZdz9l78/RSgXZ8HmdqMnfSfBX7RW0J
O0dKe/6b+dKWXoelkiGZHCxLHb4P1XCPqkiKAOTpQY65G4fTtbhaCsXIamC7eadAr23nb/uaSmNb
hn/a5gdUptOjHTOWEBpgmEEvdaC2fp60wNamkmze3rmROavBt1d0NTg9ytFI8XCYhUkx/WFqRlkb
fFyz+ecyi7LtQDdkOI5fivXpEY9u7YP3WliXmMafNFbgvWip0ZX/p/vy6H47GGKxUHy+7ic+Q1TB
vVQaWlNzRvzy6Ai2jgQ27GedKOHz4qB2UEXxZOLMwMxzyYkXaFH9i3k6GELm8cAra2bbr7uOuiWp
UcNld0ddVB5PD3J0Sx8MsjCiiusMUYYJ2PPJOPcCf47dFkMvjKAA0Y3T4x1dfCSydTBuV/WMxaYu
fSesaIKqCoDH4gMHncUHjr/Sf4ZYbOjKnSCKWwzBhubDewXW8gr/jBjxXzlmtA2kHtIh0vGWjkbm
xHZaOPH+dUCNeZ2zMc6xnXY4xOJ1mrQ0m1aN1B2qlE2D7CXe8+k1WUgC/YzdD4dYbGbftVu0MhiC
BmP4sxAoiXQFLSLLUqNeAt1YjunZlVowt/4ZGDYd0a8QuBYeZ2E0bjQbtbor0vZp1j6kZjbois0Q
wxj5ELLovsid8iK2S0DpGGIvAp7R0O7G14M/KeVjykUaRNievwowEze5cY2/wGo0Udjzr2vUVqUC
9vSsHQsCTPU/z77wDcYgav2mrdTd7PU3sHuFGsAB2gNSxbQVVpQDKfb0oEc3A+wN+s+AcTp7AteB
TfAnzx+telR3bRbft41xT1R9eoRjt455MMLitbpiyuo4ZYS48NY5JBiVXh9VfX3WJzhmCQ4HWng4
SZ0liasN6k4p50fKSEvT2p11cM7M15KqmnYe9KeYtyFwkpCzVc9dBIvs+689jBifKskbkwqNz2ba
qIeWmouZJYELLwTQadRusQUiCKwM/jN/7MCf93K301NBFzdRYdLDaTv5Jj/tvnG5s1nzgrIk5SPV
6ATmPqFbKzXDUswPA9qGJSTFpcyP8K5Zi7RM34R8n8DFPL0BFiyhXy9kojLoUlHDfxdXAj1lZqOx
W+aMmk+vUm+F083I6ACqsJR6mO48sWRH9noDpCugd/IdmV/bJzub3IDFUHY0xwapeXsz2ZTtGuee
c8HW+ec5XQyvSXcqeMifJ57ObLpeUFezU01A9/aZEICpUnjgrrzLLIpn7lyYDKK7IpahpjlF56VU
iRKaIbdwetaObDQdfhCsTUPlUZYVd7AP1MKspmknhdWg3lLReHqEI+fl0wiLfdaWQRUp/TztJKnC
piKX8G/OpG54VA5S2WVBrlu4ZkMfab45DBNeDfV0YCfszpSCodNvsr/kF2HVp2EWZn8ufcM1Q4aR
bFf9LYEWLN7GlL/MM4kizDnUTZFuwOrL37pYW6X2mwhFSAGPFOaLoESU3RgOlTL7Ymc2YEKWRYQg
hMBM6gYN+vBW78cPwaCVqLs5/RbH1gMCp0PdGeVnlrFYD4dGN4PV8xJyIkFuRU9F7qbToxzBFmBw
SwhKiYlBJv3zJq9bqhu5Jqed3CsE/HIW5awJaR5tg9OD6eqxbUzCCPqxwXWsL6UlrcYujbhMp11t
KPd2bQlFOhpcGqZYdD2u34SuyKIQXcEK/SU4MiUtimb6R0ht2YVlj1DQMByS8Zca+Fih3FGhc7Se
x1sJmPjEtEGUh3s7hXE0V/ctRWfkI5Lw2emsB5beTLtKSoNaEqIm1Ryp9xyiZAO8gp3MaikS1y/V
mOQejyPyNy3VjyVii1nmRReYeknXxK9mPCPeAFLWhg9jh8ZjohQXHR0JpPKeT6LUf3QoQ3Ook5ie
xPcQVrf81VY0Scp2Gpp88Mbq9gba+loqpaWIN86129a7T1OYnZm1szpKnvk4KfviC71Fv8wdaqqx
9TCb9vXkqxK483GiNSRXgagcyAGT/SqWSaQiE3qVqtVXJ6KJbJZTuw5PxdQRJahuTZqpklpfVdRo
jXRHpeDnaY4RmUDwrbEjBG2oFaXPjtR/lOH4IfVC+/QuNdKiLNEgvS8iIPGYX8eIVTvN31YO7ajx
2jXkw+vK07ZWVH73vH5fS2VkZAVUqI4/9U0w7rFS3FGzL4VlfkGLLQoBHVg80MB7+jS3HLc81C5U
Gl9DEIdPsVctmeo7aZvhgAx5aNlhrvZKB8PLz/IQ0bdD8yq0lFcp6sNkcgHeGRofTS2iNQ7bLnSY
8ppGD8FbkaKv01ebaESSBZ1D2TKi14Fog6V8pUrlCtmQiB9ImtdGQXc+eS/j8QW5R5pJQkFuu/WE
JIhY5X2LB4rrxjx8kLI71kYEvMjo4uugHtCanbWKoAtSAn/6eB07y0JVBgPHkoOtfT7LvWknnhaB
4kL8feQQe+3/EHZmS3FrW7N+IkWUeumWvrExYIO9uFHgtbfV923p6c+Xwvv8pnDAFRRUlaTZjDma
HJnhcU/XF8Mq2pf3L2Zt5/Shlf3zcgdWNts56ew0XG6CCohNq6rIlrGg26re3aqnXkvGKNkldHOn
/YPLaiX7AzSAbtJ1olHPNk93vE/GZ4GRpqRHmpnihve0sCK4evWbvrNbyLfkoCK7f8RU5nuj4Oh2
hbquRJeSzXPh4A2D9h/2mllWz1ZR/mijjb5wduiz76yvQd7FJ8veP1mzn6JpEoWUSGnazoPwrQrs
E5V88eeOphrsuQWmq/40ld2tvSQE4F5wtI+Cr0RgE+pwFqm747wvfqxG9WOXXET97nYFEuixCDZq
IXOBx5/eAG1dhgb+AdyWhCeF9e9LjO7fGkDfsV8hMvJPBSFoAzDa3kZKqGJwbD2061cH9Dd1NbFE
EYrQV3cyWzC6megiQoU3+Jsoi2IadeHkUXqjlgQDLfG8RbAcRg2RREaoxmD31IkKW+G0uKeTkEk0
z5PfteCUcGAFISx/8bUYfvjbj8Vvo6YbVtJG3oTpabHO2F3cILHZYcnhOhMx1a3413bEKWQsyIPT
rb55bCpbZU521LbZmSbUQqtJiU3UDJTYjOnR1Vs2/jGYtpI7MabQ6qu2/UFkIEV+q/SKaECb2Ue+
b2ceGwhnYN+dZv/J5qBe0vHeqazxWM+sluEU7LB4gGSScGPwI6O0uhWplppsCvxZ2RcT9Ju+Vmio
/W53RWfRFI6X8qIjDhNxi9RVCUkkf/CL8RsPxIL6aaQB/KsQP5fILwzYvKq55mWKuBbNZU8il8dq
CX4ymSIpYyiZd3ivNHT8iUmA8eUlBSrLpcZHNwNACw1YEt3JS3l/m279Yq92KWz9VMMQQSX8pVXr
wNtO+4h2Vm9v3s+zcY06JbVsgIUI6ELexmbC4efMTFqOVpwlof2KUe61dqRcIzoYZNR0WFETgr0F
1YdjhR6d/Um8SmKX6EMYFjh7dBaK4Gi7AD4XOzQIBtENYh0YA8aQij2xdya4IY2RIghKOBYDONwh
FdeZNeTdhRzQDPJOzebKFtVkqEGI4Fxt3Zy/DKMa3qzdwHo+EwUPm4zc8uTfcu9aW+JNwmkipmDU
WehM0rxaRwV9J5ogWO+4LQFk+VEUzeOmhEWQFKNV5HqnkIRZHHkQtunivEcsUT58XVOWXak3uGnW
r9m8fOlm6EriYPrA+TvolCL4YNq8IICBnVYKaiXyDv8IxKe1c3s3m3ETGACrQW8WuA+ivZ/RedyY
B7biCEUJ5md6SMBxcpMb31yKok3x1Ww+SEgesOK/vaODhVREeRNW02jeDxkkLhjhtoeMrF50THMX
sFequT/hAFWIOboPUKC8v5a3IOdwLQM1ktIgIdkboIlTNjHMJJV5b8DMkxTcBpYqDO51BsC4G4SE
te6ZU0anU7Z/hrpcx3gb3L7coZZQg1cp0ifxFWFs/KRLj6dhDWGH4bSqmm3tspbev/GDjlaNnY8D
L/IIm5wkh+br2fQqw++rKeju5SZuqnQBMlbYpOvKHS9S95YGbpYvsnLbdghvRaNV56x1ibZo41EK
mxKPxgvpiHGEcHSoFeJl+uMFfxcrDdUHI2KCKYX6jpqO0cafDK8/ZWkMcFJidmWG7JEOHPqtQtBh
hLUsn33VXWhxL7sP0eryOV5PmZ6cPlF4KW3M84GTMLprl7dT0t/DaHglLDV+Wm38+h14cfvUuhRs
DJxHonr7MOR8m3zcxv7/7uAgjkL2NWz8jDtQRKFWbpi5xI2nIQ3wRUU5weCJG0p0VA5sLe/P/gFi
/2X2ibFI39J8QFr6YAwsADhxHGX9vfok8B4UZ6qPQJZXzI8O7GEFbJXrlaIBGSUx8RXt89YMC7Ht
mtxh2T64K+3Xw5n5864OxmXJEUiJXcbFo3jBsKt0JlKo7FJ+CVtKoEJx0mKF1dpvEQp7RXzDMc0/
37+Zt3BHJgmy9tCxkPy039Si+mQYXSeOu/uVJgxxh23HAxkpaBFEqnHqhtGRuF4z+0EkEitE0aKA
iW1xkVUJvFMg6MtnLaWPZ1BDcThUf97dQSaobou5pATf3XPu4PSc72r8eTBHLnzkKB/4EKC/Px5/
Mbavx+PAYHTF0vbmmHbAw15g4/7i3gv4yY6ZTIgl7V+i+MBSiRtE3eg+HC3v38SbBLTmBK1XGoAA
03jegcEfmrzx+5Q5CSCmlVPHtdUmTKuOhAcG//bjJNRfH9xDah31KBMZkkPN9Z52Ubtp2k4VccdX
cOZfjDCmQa0kpsjJh+8TRRBCQXnMJPG1Xd5/bh2th7MNvxUo313gKjPC//84es2xrgzPHLv7GhK0
32bVRPbx/av8bfv5JgcZCUZf2tevr5ImtTcZXtPd5zhBtMKWxZfUIZD8qIyweQqHj/PnhQ7y4H3T
21WddOhJ46YpVpfoBPaX428lQiEzLu+e54xIdEwJdIs/NbQu7CvvP7H9wSMfJn+sqs+W2ag5BTF8
WZA8saAgwbj0YJSm8HDZ7izRwSw53aKQWEEPz6EsQr9w7uLjBXEAnHlUiuWsy8fT3HCmd+QXxF/r
7atjdyVZ4xknMKa0bnQSFo+Vlz4rzpPfypdXHnRxULmUxyHUfOfvP6EM+TtDfVh8rIhH7DlkTvF8
a5j40tDcdir2VA00719My/C9ix0apSZIi3ZiXgvDvxjgOK5gK37/En+ze38sncOEQt218Rj3PA/s
gtA6ErvHFdHfIKK1TyZh/vuXewuHweL8cb1DEeESscXRM3kkjsQ1JgMzfLWhRNQyWGJ4F5MvCseY
dnH2vX/tv69N6iuO75NsPWz6bMMw9puux+BCPQqfNyQ6IA1PIsLF9y+0Saa/mTfiMdfzUbSijen1
xq+jZh/lNldSFpPdJ4oBsTizOEXkpeCHJ5R3ooAGP43ICTuvAj0OGzlplRuVNhAJLLGQgViEtbe0
0EQV8/7d/n1KqJ26ZIlNxN8O7rbprHYtpqG7L6vuPMA/wnuSQwr7pIRoYpogMCdihxJd4gcX/5sl
VuH2fxc/sJH9fufvuw5LzL4vKy7cb3RcIlUV0k7yY3MCj59Tn5a4loyS/DvyGGRR3r+Vv52FAXgC
TkQINMAzvJ60vqmjMUP9mZ39Kch6iK+ac5UCmta8opmbAJNiwN371zyggtn8Rmko0rHnWYI6H1x0
CpfSSPOpvR/x2pV1CiAdJZsmx510UA1DmGIaOYtKw4hToUIoRZSgYuUc0bqEQhBYAv7aunsaO+uj
CXprg6jhmVSKAd3CQ+MfVA+KcDfZ9BJN9zj5sHs6V7bzw99LOnmpbsWTvZb/eMGT8jlMiYw0C/qD
UBnA0htLSBMKpJo0NZpwMx6eK1k6hJ1lOuNWIU2r7J9A8gQgJOXZzj1lOS7KGCAoI128gOSs1Szq
/ScPsstPTIQqj3rvRvkODJuYflIbvRAc3z158JeygNTgGUo2HNQe5HB08sglDtfuM3Oz9tAmwnT2
Qusi2CQOTMWJarQ/LOYtRs1spVy5PqhFkQMMQiOxhNf76Lt2kAcDZMa8ruO80e+JGAdvMzUqCHip
lRHPeyRTgwmhU/KnYbRp3YvXS4R8RH2oYuNF4L0PzSrliQnaBJyJoArEoiqXvpyGixoKCH2PYkgZ
HDwredWi9hX+cmxwbJdnKZhbxfgfsdo7hvNVMiU7HlA8FwFtjg5PEtBtzoHTe91nIk2SOuPwMKXh
vbBKOyO7ckYI1kEt0JmlvarIRsVmEjKzcRulxhM97MqGDc/wKJ1UDe5lcicadWP3op7Bo5SdeTI3
05cgyAYo4LISjvr/BB7ttWTiSH9SJrJIaLl9cT0adzKPkW1+ZaY1dfxQPoS5wSAQ3yRIiQzjjlh6
8U/tFjpJyNVL9gtpIiwH3E4RrV0Dbr3yoloKpLLgCVtrJrH/tG/ME2/YAujJvoUwHCNNQktZbm1E
GislFwEnQF59KlgXqhwyLTjLJKAUweBa7W2S8ShJZJ/BPykEZ8ZYcCqENnGRbihXMZdtEgv0UZi+
czPF7o1MK7PFXaTLvT8dp8v3AUqAnZGexVMWn9tEPVRsGrhPLfNI8ztB/9RAqedF5WezpIsRIQ7S
4wyYoKTkA0RmP0H23+wicH87pAFS8BhIgt213VVPVlK9s23T/AhZA1JjWErYMkDqANvXy80GA66C
h8WSRIk/ekeOAYQVPNuv3CFGxLFjWBEEQU2BnuvhNhjy7/wlMRDdnsrrsNze0O/q6INDi1ryW4tA
ZWkXEj+QdiD7+dpch25X7z3Oc5xreKEtNFNYABb5fOazKaJjtVxV4fLfLiv/YYFIoM0teDCn+Y6G
ZTz7N1Y+XYrE3rbnb+vgQZUZ3TYAjl3fOt+32dffaF1aEb4xox1J66T0lyNYN+OTxmxPyuSS2Re7
kooUNJXemchEyuxwqsc43B3stlRB1BKsI19E8naS3un1WrePkkoWl784zuX/SIhFQgNbuRr3XK9b
NGDkJ3jiRCUlO0DUSJIZOmQEq5XiUI8icw2bPhxU9sMMcISbrZNLkZ3jULilVZ3KvOgOphJwKwJh
cZxCWTmc9MkPO26O6qS5H+ZRfC52zLoQF+gOGhu01OFD3vWP62SFZ+M8nxgo7WAHdMGFMle3KDkp
BkhanCQuJs8KYn3Ra+pAs4f0qYm779gbxdLdrvqRwH2sAqYeXkxvFh3EVCGB3Bq77Ai5j+60ipyj
OQw3ZtKWfafUVpwivdhw+kWwb+fVpkYm4aq56KV0zVvmAiL1CcAZSQ7y7Rt7J9mCoIJdksYXCjAX
2vEqlklyWFybkPmiWQGd/zxCNr5PMWwJpGP0vLchsu3kweObhgmoYT7eDdVd1lT/tEyWV3YXpB2v
zTh7dmMLrSHHuUj88TNW5TeznxR0hFg3IkqDDTSryQ7KgB2srrsWm5PDIkQy/0ain13pe9LvEFun
PQd3c2lf4aOchwUfi+tWlNX/ikkdvabvQ10tJ4rd1AMK3+HU+Kc6zHZ10JxmJm6jKELNrjHRyYEK
CPrzclfADUpTZdyu9dEyD3AgvOTF+W9kGOmJOTZnrGSlx5Q43RO6sXJoqdcrERfxT8Xgsg1sIz4t
vralse6xjqsbb6xES/kwFekPO83/ZU2oKx7T3wbpVYUSu+yj1Z7bCXROVGPCybpXmqEt+guoCs4k
/ozZ0Ngm3aaynVFKPUlrdM3ed7jwrN7aDUJxOyBXGzp0cFmv7QbOehNMbtjcj1VDoQY87Hi3WS6x
QjScisPO22YxkHQHKmoix8QVk6oCTy67vWWZvYc2R4mHZa2hIf0sMWeOSZ5axXmVCRk2jkcPann5
bcpn8c+sCi7mMLlPmW7hDySICn+vyki6hEvFndhEEpzCaaT5SVFxBEPiRRmngRzTni666NtuzqHe
40gIhtOoysSuJ7PRZi5yZVBpTuTrIZzn7kjGcnN8mr+JtwAnze/bWzEpLL1/lszFlc4Wk4yxijOi
A2Yzi2dXtqnqoIkMIUFtgdaFfoxONwpV9mAdr5l3VUC2GI/p0VxeYcBg605Oh9K+18kk8UncQeL1
0UbnL37kEdQ7KoUhgRZaRFKkDrvu+kuajBEvMY50MMts4IBzs1Lr40OhoyjJJQ1A5SFvr0l7E1Gh
L052Se+MMgzt/Atv+JSjNjFvAdQ+jvV0KekeaqeqBrolqnq4Q2wYDgn5YbucnYKwEkqGYpSVLAK9
OafQIcllcDJYUt3ywhyOZ3c8cfLyS0HJlXLw8a55cXZ6o38sZwAn1DZDZAA+lXkIUBjqUDxEa2+c
QAi3Kb6s2RffeyjjRxNuNAFNlOMKo07lKim92pkxabuZdNRTm+3DJ3Ei8s/fO27DnE23Kr5vWDnJ
mSWo2uy76Rtvlk3LLNhslzhekXaBcHhnld/HKd/2M5T69zIs7dA+ylaoBtJR1JG7AURQZdke5Nv+
oeX4AqvCnCnWqFLvIqrMk8mVotQm+6viVIUzxjgMuJRwU3I/ohKGmFcV+iwmj7zQ1JC0FCHzM5U+
iQRO47G7UCwv2OQwVT9Hx7lhp1XFpUuiITMs2JJvhbVgN8VdTPcAyi3wySFeL8PW5NGZtStgdWnv
uqE4n/mXOP6Ltm6p7v4ILEeQaT60lRIh8H9JG+FP46BLh6IKTOAycPxBI85S9JMU/RHsGqKh6Fax
Mjcllbpj/1tHyJur7kUYMUxMtvZn753pkGVGRth4yi34BH8gVLHYoeVsbYcCwwb9sqrje87mbO/e
OBOqWtQliaXNYGOOXR/IschlwiYw1FSzlNNVcRXfHikmqXWofvm+0ftLfQQ3/g+bJ1/qj3Rnabbe
rjJ9OBlR6VIheisIj94Z3oluBXGOraDKjbEJGMv3r/+2GYyCyJ/XP/DVMPlWvK+5PnFWgZlkLAHW
a+mm0CVi+TgqFUA6uNfiPGCEZInVEbai2MpIWdSAGd3/ue7M1Pu3+Jek9KtbPOS1q5xyP5p7jgVn
KH8wAooMON0wKb/TkGrNXBr7DCoo1bgk9fH+LVhv62ivb0GR+B+zBBteAu2yTibBYyl/EkSo2JnB
uWo523EiwRRMo5Y6ZRuQKyp2Mpqiq6LuzmKrevtMRzY2km0hG/n+XW6p8de5Le4Sh4aqgQ1KdYvU
/7hLs5nnYNBaAmvHRQSN5QY0SJq5FHsYtOn52tDiRj1+P53Wln/ROB/R+72kpd7cCLrdwIudkOP8
IHXihH4XV33U3EcLcGfjF0UnmQE2NObFiAhjWT4MFsPAfar0FVXzF0EcpAgT4VR2/5BQw7BStb1A
8eGcj4ZhI5jdntQLXFHym5vm0qPJXc63zn0VYBUF8sVKVLJ2AX/Ea34pOJHAN/KzpRuiLTbAyML3
a6007gUgPwjPL+Q7YegpBMsFIKhUOKizPuvBBXZ4RntHYG4SCGN8iZHlG/RFq998Dqv+WIg4nmms
vqx2fELmEFI/1Xy9pXzc1sHwIMPJUzAaLGF7cM5m6BqUzZAKG19tcvp5dq1fBRnvYK3nV94ulfMh
vpRq2oLsjQNFv9iKkE64SBmAggA6fZZ4oayGDCyBtRYjiIwhXIHVNacGUqGNnGoiSNnI95ffgSyJ
EmYsv4COQgDSFKyCg+YfN6ory2oNll8grVX/1CjNb6QVUij38a4YWDYB7tqWTzN/qSFRT8OACYGI
oSNaZ+6AhGofIe3HCGng9RQsWN43oKTZmcOpHI5d/5z52Y18B/6jzKNhUKjM1iuBLqck+CAfuAlN
vF7UkB645LjEegDbhmzEH7sr7SGVLOy1vt/ND5l5vkT1JqiiqAlbzQ1iE1RLWfbJlcSyAgLtlycP
Gpx/vLAjIwNYFs3eN2mS2eZl0u6OnPrfldhoz/G4ds0jDmFGZrpdYGfeVGSs2ZWcLpHUCwaNtoJz
xlEAyzrcfwUhhIeCY5VSvHc21nzV0XNrfxXEQOkIqE0jsq8ZI/Fph3bVHCnvBIA/yi4mPPwPVsFb
K7Rph0CqgRkyd8EhH0nme21NX2N9r80KeFg1ZTxb3QB2Ef9yaMZTI2Cf0j+TJPNJBooVR429NKPV
paOH53OKVsuFD8IXSOz9SfpLiID6yLVRd8yRF9V3qSNDikP9iEcETJhTTNpebQmmmFSZcl82CRK5
hmQxj8CPBsOtoj/rE0eXyqoKCgD3JUQ52zJNYY6f4kgrNnOXr/I1POuCV4FfX8si8b/EQm6WlW1I
uxb3XhLT7LO9hR/WuvooNywQyZbT5LjSBpf1kW8HHkHGcDd2x4M/HgOrMvCD/aW5gLL52DUNxVvr
wAIzCTIRlWcYjHyvLJndinvX2liQeCl8dLt/Lo34yRYdk2QGQNYwZhPSrBPiI5vKrmPvr7aaW+SE
n91KAYnVIjJQhNclAMMo+ULGeF9zi1zJ8hso+dYrcamtVnbXxgkeq1qzNihl07oXswJeYNqlm9y0
HnxMLzhQdRSRI5MAqeQBheUVXkxeXK9cBM9MYYl9ooEQQEwqPTuWvV6z43kL/5TagCC+uHl47Lhe
mHElI1j8DL421ESj3MaRjEFh2vRJthYQyPN8F10xsSGpAlRA7lSnbPCnOWsksin9xaxgFeLIIUDS
W8133FthB0Vtzd3tIzKIYJmAD/IP1mto2jcrvj/0Gc8CXvKnkS54JVNDZB0GXNYX2wwgndwdIlme
/Odg9ElggGaKsicQ2Q6fDNxbHToS3pAdd+39ifrpf4Nz69S8SiznBpTb5Qqr/IKQudSuaTvWmaj5
39T4GArN0Jh9r5z0X1ZZiPjHFhUWFtLyYDUYQ31Bakffs6yRmhaux4Digc0a4PbET/mUdMYAqqNX
MPliY9Z6PZEsvQRYVzO+Cif31Jt2V/JWZNjAVpPFbkA/sa6bnFogRUCOr+JXA1/Afu4e8rZLT3XE
mVH6bxV25qkXgG8ioWA0rXXmtdV/d1AEjO3zmL3o3a/etdEOcv1Lg0BPACtAn+0D5z5P9tvV5Il7
UWdX7VHu7clRv6wcUspDjmELH8199chGdkAIk/tn9t63ZtQeseqvrL6sGV0gdALTcwoPwWurvzDJ
izdwqCFCdtz4ySdIAnZFR9aw/S7uL8UfNsFEM9/W7nxcDdPJ5FnXE0a7Djeoptu8qPV6EarbxkMz
/QqHxwgHzAByBgBeNoInFj2cFr9Iw3FsMnJdGHaZkq0bi83A5KbYsG0RTbWH7o6MGh22vqLTtBsv
l2B/JX+CydJyY7Jq2jPo2HJ9wphaeMxdRWJcouovIylGMwaZlcYFGEh2E6euV6BNl9z1TnLjJu55
2z269nrF9ceZCCERZTF3pevL71KgrcTpy2aVgCRfJBhnJ2A3v8s1FhF7Adc6waWEQ+Vp8X7uEIJx
HUyc/f5y2ygTBa5ZkAExs6sAixFTaDwlw3/ZgGrDIBLUdiSBA4XOvR0hpzdSEMfEutXTkBY/yNKk
dFwkux/yHWR8f3dXi8AiLaaHJW+OXXaoN3if1+gzEECqCmo80tmbUFTAjMhxw5NX6k2AG6XsOUwz
eDNUs2HdKp+o5Yv+jEn6IU2cD0AqbyprEG6x8FxaqQPTC3cHbjTOghnNiVPeFzW58Gp1vxVx8smh
wuE2MFgvP6fG+6AQ/zYe5Joeslec25DXQ2L/er3vYR8ZSw6k+za0vi3hHvbV5VPeX/gugWEC9eO/
8/DdxvXJQXK0Dgou5Adj63SOy5O9CHuD3dnevIkC48zPfrmSgR2G5w925ZtEIQNCxRMS7xAmXn93
GDQ7ZbuvPKu4h8X5dCuLcUJkBRbI/qXiAscfK0s6Nu9f+C8T8uq6B8FysVj+PozNAj43KmWsRKqh
qvYhC3eMkNDNPv3ggm/TA9uTAkHesQ5CRBteT0c/O/5aNzzpHkXgHajuna/y4UNdq/cK9MKtZXQX
nPgoKH+Cy+WDWo6+/sD68cD/d/mDFVj6fhTv8l1xH+FuqgVae4RNkQTxB2udZrf3r7VZ4j/8a5/Y
oU7itbg397dKOVLolTYgFpCykU2XhN2gOqg2bGs4BQfBQ6Md2sk+bPpD5Lk4y8egptUJf8VO7jkO
vLHfznbVonlpt7Q7hrX1k9+l8ooxn/vhVqhu/ReLoOI1jEX+MQd5jTzIXABP1hfyejLUEXOrsINX
Lv4EH1qdvqFccgsQV+UdnBTeQpXieOenJinSwDnJlvY47FGSsqj1/i66Yvhg3eEDuxXhPxLI1Af5
0sLxiyOjiW+iBc1Pj3xc+Ev1HJ3C46a7zRf47fTtBaGyHPekIZAWSFBfAXewn76psZL3hO2ic3QL
PfClitRFDAIzuhV3+Ekrl96FCWP9zkV9XSGqKfdK4YuHLpoqSLyJc00Af11OZVg694m0LHbWLq5v
XTxvHljS5QUS7yoYV2atloM2whyEv0geqs2kap/NKDgmY/PiLykInu30eJe71OweiCrPrVkBTH6e
jDFCscanPRF5WLcnDZ9bmuaX76w/PL9H0PaW4bwOjeTYG9OLLpuOSc+ed4B6LdQMxqxQJ8XLSYZU
p1ySviEI2dNUh+DWEGwp0oz2IyyEAudmzr5vTkiUIg1x5xZbN4PymEAsBekpyYqp3JSRje1CxdbQ
aGTPXeBgAMtJq0yVbmUS0Nc4TXleRooMLo91ZzrF5wb5ZfVfcJCY7fiNSG51alIK881AnYOw+VHJ
cHU6JHnypOaIIZ8xnfOvYrA7uZjsOJ2ELAK11WgtlNkdP9S+ww95tIy5bWTZUU898DpNg/ykmkqK
6UAlFrs9BtskJVTlBsbQP1f1aEVLToA9NafJB5n9X1DdYFvkasCIzRcL2U7siaERZa1iJOOiT57J
s/ULpRHUlgnWCfeO5W04hnFt0tgSk+evPzlkK8kTB0NwLKHBzeMljFD9RUq9CzHEXNVKplhALqbp
uHJYIK5Ue0EjXE/UUTnm2/QhZwbBcZ3K635xgmojulQpUA0PajpMZnBbTnWOd0D0XDNCw+7BWPA5
pA6/lW4YHVmutOyP1uKLNYYnnWTAEM6tfNQPweqD+aJBZbEptTDSWZ4+7ez6sx9v8sgqt+DsyiPo
J+dstxhqSpGmpwI6TVC5YSBRB7RmEAn2LzJPTm6eyO0YquGbZi9Kuotu+upDwv/+qfSWZ+P1IeEe
nNn+vgmD0rCL+4Yqj84/EliomTF4vnmLaVKAJdtjRUjk4EIll/v5aSthVYK/K/8m00AnqkpZqkxt
cqVddT2DncmXUI2fbCntgvdvfcvdvj5gTJB4Itp1ISQLNvjsH0Y/K6FBoIia36u6HtDVxq2zoRTs
s2Uz2oKnZP3FAdAZxT/5lP1s3H1zqt25Ff2d/KdENXmILYTpN79MSZiCpnBZNd+hpi7j1SAkz85j
nlHjSDZTKAQZc+c6m/iRdPRkMEn6c3b8JMQggYNfPdRDdNJ9obCM5IzL7GIvpRS9VhpglZQ2sACJ
QMNW6jw3q/gYOyl1zq1quJsuq/2TCFNLmGzXxb9B6pZwnxiHPqzOcY7nMbnCXvT99E2rPMD15r76
kmoDa7oZ+4ddND4kAQdR2992te5kqcZjn+YynVsqOquOI0d337S3/gQmiR1u0fDH7jw33OoDqK39
BuLBVKEkRZY5QNXK35bkH/OWr26bJ8lSyPptkS1GQLmHGVCLGizEecz2V/M8rSnHjv+ksmmD+x06
7TUr5FL7WiaGIEKbb1c+aS875ta6aDfrN42I+wLdtfam0rkc+oplCYs2WAzVq/dXo6sM5cFq9EzX
IWsdID5EAuu1txWBYqvdNCnu8SIeHH9G3rf7WUGbxcKoUxsNoeQ/BvK3pjHcOkt+C6jpQvYGyeoG
5RGVrGsoDpo6vE5oStNAFA5FQCI0pbV8tybYJaKhwMpGW8l9SG+LJ2OpCaOhOnXNP21KtDvTuOSy
lcPG3e135bGRFreZO32FnOqz0FTK0pR2/lPQ6jr/krv5JtAp3KFgUe8PzRsEJgGIOEOsnQswFjTk
65EhDU+rnVMW99Jt9brnNchv6yBQWoZ4sbeo6VrGRz0yf3EJTXLJsKM5BOB4oQcZZZTYyjRf4+J+
oXZKoswls6vENfXjfnlSTRzcmPoe8xKXkLIBCfEcShJfRVhQcwXt7IlNHsMAOeu68trSsvnJmlU/
FM5fb3ZKGvQUQPnhZpYInjoS0/wI3M2/kyQ0rxQt4tj9/qMOE1DmIQJcfM4yix+jMY5X7T7YdDjJ
y5wvPcKfvxHFLmiW3wV/kh3VjiwLXtQmUfGsJF4SPZRYoQKnfnKmk3rdk7ECsjB+spGpzhDPJfMp
sTpxwhApkyvHxRAYFUn0izaKdduzRwIHwTBn21fyNnYNSJcNGsjYqBpBoE7EgMd6mi/R9d4PcXeb
M9KhirGr9B9z119EWXvtpPUPs2i/83VyODjOvSIXkY2q4m094aLGZ0uCMCTfCunXKQ6KEmX8Vdkz
2Vrq1soNKHX3u0GU1AJitT/VHOyWzWM6VfR6sxlglMiLO3HTbvydYJl1hhLCvb+C/2ayPBx17W4k
8Hz3IJRairlqJ8ut7jkRGRXuVecCPaBKS2aMw9iZ2ugs6c5Gy32Ir8AwKM8u0ETNRFgWefzGSEDU
NmeoboPn9O8yY3dC5TgimelX1Qku5JijPK7oofmc7stzhMGdYzV5KJrxS1JZ7z+Y6b2N0ujXcQmH
scMuhZeDDjcskw1nrVPDv+iKYAOXTdOu9CTJQEE7PEgjtrRG+IvBPVWWA19LyUVSOXlSn2WgnWwy
dhZylyvrIjNw0JQkQgW8UKQpUWs+YpjVD0ZO6MltejkigaPIe3h5ycSZD/I3lJbc/hwvX7Buv7Wq
W6On4E44grMsqJmF76kAgoETlicohm//C1L+d4JzgzrQ9QPX/P9ekYu746MKd7TItm/U4cn5zcPr
8lteeZxACLKDw1/6aISXWAXSL3XhOuCHPm6s2VFWd8mJlLRVhovhQmjbFWWpmLsdg2uMNegNm6z3
LBSmOIb4oRxWiDB4wjKRvuCytpvT3PTfWOvqkld7e1oTF5aEepxfuBe0PKpdmCnKUWgWVLcNoEMx
AsCH5OXHFmH55sT1nzRlMP97x6bd4At7rm63CclnCULpF+l3x4xAly7BkRPeSbOaeMWPPHC5lM5E
ZgDEbmqqE3BqsIrkwzf5FLgYcpMZbx52h8flXwQzdqMEauxmHgrHyxcOXmuezFNSdQgUy0xWnN3Q
VR+HM+QlYSJAMXLgSufRpHIbgZh7f0m/JanCa7Ntd1P/o2PXOTiISdVXcVmF1f2+oQzhPmt2Jfxe
Lg9Z4OOe0/FcPzAtLGbTQxWseBSeSfFrIk+EGEoFcNKpMeUBKiyEAVP7X575A9/7L35QQG+pj1WR
2uMbCP5kWM4QRxWMbc0T2acyaj+rO/j98TDftq1oQEhFcw5a2LBDOcRpKqkbBIigBllxQyL/Oivx
8/dptJ0/eftMh+ZdAVnplDyW+yflOUVusBZoKKjLlthGOuy4ZEx/BXRO/jZbFYXF82YOrhvWT2L+
KK1f7bx+4ZDS3meNq5pD1XezCw0ljqQJdPwLGcdyZFgFpuUIZO0KssmptHBPOnvzRrQ8HBzbpuXC
QrjhMatKLyVW3OjYk4L7/tr6Blw+9GpApv0TMp9HslFlMvwbrYV0E5b/iGPsd12mBnFtPKbug0+5
b52gSnu0l9OcMU8x00Z34+YekB37XKE/TTKuyQ1k5hWrf0iKWwrEJ6UFh1kOZJY0caiUhA6sEDci
9MNnxkfBOuhJiiKJQ/Q75BdGhNLSVLOXmo1gQzVJj0Bf4R9lV0AJ3ecpOLcn1SrEFDB/MWPvYvOM
yZGYM5wsBJvwDX9a6w14/f4C+UuZgvVBhlhyBiSNt8PvD3/cad1ln9sTRwCm3fTqC7SBrdm/mCP7
0wy8vEaxr+HwSlWAY7Ka/bCFRUwdcriojF5iIYW+m4HnW5R9BpdCupXDLzCaX/UcNfF5NsGiE3Tu
hVlFoLTqCxUbTPPbvgHYD93wiVaNUoVKauGEnjKSwmzSIXKZsYpApxyRgksvUx0vndMVCl8CvCU6
2+5aTl36wwT3Wx7tYP5gEx0aFSTn2KJAd1HGpJ0q3FLff4yRO8yr11j1LEOb++NpstKV7/WWt2lX
rZn5qbMG0oNTnqGeHv9chuwfgOFPi29/3dU8eZbkd2LdGBeaUfLhv5ILl/tHr4EAc+rghFvxgwab
g65G7hoDY4PpoS3XpQ5wkII10m4dDG/q7lUc+p3OkC85VBbeVXP2/kI6BFv9vpwPakfZdY77145+
aGCX536l7Thkrzx31cblpXic3ApbxQKOgPupBIGSKiRG3r+BA4P65voHj1vOy5pTUKLZm0wv57uS
O+Sb3r/IISvy4VUOeRG80CjdPFhoeMfXEekJwQUkZ1uNXlH6oFiKqpQSeu9f+u/T+f/H9810Zs0a
hDHPl1M4JCHKMMflpbwOJRHfv9YGtfgjnn3zmIdR2zxQwS1NOkiF2qzO1KaHcyTIUp56Z0mzxXIj
D2sjizob8Y3ybpSIB1SH5RKrqEHiB5txlUOeZiMvrMCCtAjBC0gKSni1+xLTq80EKy+n6zcBmxx+
grGhWf4DBmy1bmdQEz4VzHhNwKD4x+pIEpTWtOozax9dpJl3SuSN/PPz0ENsxBoTAQ1odxoX1Kal
ah4bTrlkpVnfH62/zoxDlyU0EZZPp+HrlR8MeGmtycwoLCCe2hvJTWVTDB9IaXwkpHUYjbxMDf0x
YAhQU4Me6PXVINdqvaJwu/ssGqCu2wiiwnVrNJJbrif97UkXxLZ1RFo74nQn9gXpkgJj0HEezc6m
5VyCSNQ550RkPSPvSTEWkMws3J37VOvl7pOuEk4moBTrWpUQRGpwGOOPrKx5kEN5eTDXpVpukxui
A+f1g2WrETtr5PFgC4AVkheVW30Gn3CihOO8Zt/VBNiM4xcWv9Ki70/i3+2XxH1De8dMmgdRntk4
IaMSseQXOhDpa+MI2lKd9gM8fwpxJOBACLIpg5vNrbLTH9yDVsqbbffHPRzY0Mr2liAfDYaA/KVP
cSTFt4iRO2XtKg0mMjvy4l4Fxciz+PCqwbgek49MjXmQtNmmgmQNVUP4HneA1l5PxVyXZmHv+v5e
xzR7eKuqdZ/Kpb9eiEWxBIp4OA1xYKmmiNRhQ09q8Rn1xlAmqJgX5P+8P0Ibr+XhCP1xZ4c9o3EY
1VPVtbDCgFC3EyQbjSeMvbqmEGU/F7DbinBSqaMQvBE6MWHyRgGQEp3jeNKEqajv9xbRjuHjitFx
30pAm81wp5KhXNYyp28GRWy+ZCqfMF0b9gEcqgs+YzdfbrgT8KJJfRUl11k1XYovju7+kymrbtfh
zjkZqityskt/FdL1Iui4CiPY05j0fovv2JfDhQYN+6fqDjhyjpUwBQFEUWfsa7zcW62DZPVuAJsp
Oarb6cfT37mChLYpY+UQUOfrxMkuL/L9MT9Mtb+sBhvzRrrWg3NURfU/3B/brkA1JnZ/3/mE9XTX
+0SYMJ1s4HqGLSJhvadRwQV/QcIdljkByhSGm25xwtGv9lRlvpV5FzCfebCz9kFdsPxa1bA9OJ8G
F/jRUD1ahM5gCb7yxTj9eys53cwadbe4jU6Zy6gALia1qj48Z19sWxV8IPEIO3Yzf9Wtb10AvaK9
YHTS02Bv0dpCQkOZY75T8QBzwAX4uJrckvEL6YnPFosIcOK58F6md0tqimC7gUnSOeflVNLSQbAj
I68808vHyVbxyFXQ/+JgOBc0W3RF5EFPiMaunF11BJ3W5v2QMaGrsC/KW46l2vnI/4KN6tB4EOd5
tpw9L5SS0kHOc9egYJ4E3nhPjcZspiOzRZZs73xVttjy8u/qE+CB17b7R547+C6Z9zkvv9k7S1ge
8oM6J5iSNg+PaQkMgEwa/jffuEkp+Wm3BRQIiJ9B/SRq62A29oMBI2L4i0BgdZ62E7D8tENgkQQr
35T1v3K7+5yuW8dtOpxBLwwd0QLJaf/Ix8nBnsbrap/6CRiQ3hv+y85sPbK2+26hbFGAv+Omhfzl
3ZnXnAKQ4g/ag1CS/MOvQ+nbx0FfZqcKpoCKVjTSCwamA2/dU9Qj5hzS+TLk3BLmni9Sp+VIAxJ3
yKLBkHmOcQks/R4PlY6QefjE7MvqMSx2ksCVRhfTGp4KRmUDdNSyhWdHlpA38nk3tPVlFZAeq9/7
APWWX6zxxxWKLuE9qYAv/cO8kgckClauiXqVGkDl9syihsAM4TD8P+bObDluJMnar1JW9+jBvoxN
9UUuzCSTa4qSKN7AKInEvu94+v/zJKtbTOonZ2xuxqyrKS4JBAIRHr6cc3xH4A3jFtS1Il+ELz5a
1ddhuBUKD5fhh/JpdRxWzgDcM7+B7kTZXRSpGuNSTakxYeJAfGEIJFYXJqq8Fp66oWEECVtxuJg3
XiJabQfsnVvGX0WbpwpQuVKr2zJrHzno1dLYk9ORYEE3tRMrqg/17DCOvimNcohhBSMpoqg54LNM
K3+aRZ5iXOsLySNJuUKcjzT/gdcnby2E7Kbw0O1DCBQ9o4QqrCQpbbDVhCEU1S3GBH0bySeSyhXS
pzyydx1q5ZaN5LTOTvC60ajRCFymREEyEiFxNm0QnXI7kfyDq36oaQlxG/cTEYIlP2IKME5pRaaF
uFSN0aUlIZdwUJilISnwWlhJRQbqokNGaSHNfbvU3Tutry3DrhwXWj/QmSSAaoQMzXe2OORG61pq
b8TFj9zcqQsgBs6q4KER8D0gO6o8LeA8hZcRBkBmgewBVWi18+OlrHp+JL8REdDMNpe+XstY0Mst
9Ewqi+whelQdKNtMiqHBHCG5gpvGX4loRKc0t8yRJDtxuUXwgHkqimLrGp97mKwKFT3JRiO1Fdaf
xTbPtb8W3IWaNAflYXEHJevBapdkL1uQK7AxBMHATbgqv5HmCpjNOXNWlUc+yWi2cO9wSYQIye8p
OkiR/mUFirKEnBVS9AR0bobr0XuScUlmMxVEt+QGJLtDfSSKqqWkUhKkh5NiYWvX1Cw2nRRltPGy
9NgtHAWAr0EJaAkeICA+J/G2zIHsU2ABxBNci5vZaFIO1Xyit/6OZWYVzolbrKXiwc2l/Mu6FsRA
rwmQ77wljQMo/CP4J8K9b6wx+iee+HKk3YGaHVlj3/CyrDDpnSGA9cFh/XnUqLsHnRAkx8/waypf
tmwKMVFMMm9Q1vGhNsVHhHUtYLE5hCo5X9cl+FfCTI4zVc9PlbrchH0LeiFa87Zkf1fBxcH6Dp+r
QApZ7sZP4zNZa965iOYOsc1HPptdB7Yfh0Hw6W5cnOl1da+GztIO0Nb2rll2EoW9lGHJeqwEv3jQ
34Ovat+zxutRTjQBVYlZxi+STmoknvmXiECwFJSxvmlaECJkeySVLa9avCrSg89BYeOPt1LdqQpG
I4x0ca0YnVVdIRhH9Vv0raQfad4la9/6CYFkmefpSmpeKQhqaPr8AVPG/B2eeroW+yWVATHrjd38
DEngs3m4KG+XG6NbwSyTnoNDvcX4amp8ic3VKTJbKNKJ0oasbln3XIQdLdT+vMy+2kj+kglf9F0l
O45rysjFvZGs3+hGl1BjLnUSWeLnvOQ3OEu5GuWP53s+1/DiM4/AlVHzQ7t2bgTLgk7PQtQtItye
Yb6TMjionwHwmUZ26BBNAsF1R/KV6Xwl1YkC+rxMmXzl3XM5Di2w7fyb9Q/fE6xwPXi7ijlOhEXq
G7AqtQCBTSabWwcRejSol5XoE4Yo05cwYcTa+/pGrinP35SiYywnupgh87rIulOhX/U1hzSyzcyq
TD5KCSQjuKT0u2SL4g0JmkyOf2oI4kxI3MTnxxYPlRx72ZHxMjeyboRwJ9k+rbcuEZFltmTdci2h
YHFx2JWQuWZMfC+UCLL51FJh7hEMIqINQfoktSpZBZIPORCTaAoAj1nyswwssMwTaRTDob7hk4zB
QtObozFMh/VQ5D+4oXCbpdLKMuC+EhbwhSNdDlhJmokTIfsRCZOdO174fQNW9Epg1CiU86ewc5Ze
ot0Ju/PwhgkapFV9PGCiI1rycOParLaioYzMMQT6gTIqyWX2N/dklMKKJnsD7Fq6enTAbLIO6Y7P
IsxEbbAe0YKmkRSdgKkRsgTJsQ5+/R1s50rMfUcxBUkStaSmgulmasROQjWWA0LJCDcgB7Bj2SVe
mt4L7thJOa1t/qvy6J7owgYSGLEuYq/Zd2F/xZAFlyyerBxKLbLCKg7QEEX3rBExoPxFbwSXLSG4
WbbpQoTxRY+an6O3cDcwCVKPzSjLlbawdwQnRkJf0mKQm7uZY89wYRPZhWuvR6v5mVf3BPTrMkhu
JCUq9IgM6CKUHLwPu8EJgSxQpdXnyXooMqQOiPK4oIwCX1psk4NzVJsUW/GrGceLnZcjk/sLfgpR
/vuktM+S4Jzscj6epG68akhVi3ZEryT3JbWrKb/TVYpbNguPFe7jPXmZsVSH7CJHpiGwMeTRegDn
yL6kyCVMaaXMEraLAUTLX08TpTtJlfGV9SE0Yr6YxKfaQebq/cDsbcbEJU3hwB4DW6HpkAxeB2Y0
NZh1KyzVfTnkOx8tMseIL2tkomewoLLWn41t3XwpEooj79/9mLVHtEGbC5Wa0kGjGo2x13fvQrtU
E7tR9y24QNQWfJ9chKhnQ7cK9oXXrLxAv0IsV45cAfbBKgUwJ/LD+dxtFaokZtEtqyU8S7db24TE
OHBJ5pwgtSKIOc3YGuNwKrySzqp2iZOt1BlfLRSATHwmaSgBGRy46uxAUoXvP6H+JiN19IT66yfU
KvDsYd2re3FkBMpLFl3X00vpX3GQXcBwCqTP59SLib/ZZqQbpPZLoyfhTRIqCbwHUyNuKmb6/QEe
QG6vsiFHAzxKmXV1P6I1xgAPkGLlqURSMYnLi6q+DeJLwzvIe3DkYRzskqzIM8qCNMP/chxHGVC1
t/Q2sUd6kaGTLOlPTJjYePydQzuO+TnMkPsTglDtlLDB8zt0Zz5oxfgmFyszoul4XLrjSHfE168M
aZZpaE26LkWp/sT9APRs2cq45Gv8vA8eW97/m+n/5WZHabJmTPvBtyd1n8X1xku8AzxCoGrcWCNN
LmtCYgNJBgs/+UNl7bdJy8PjeuScdcAp5ptep3VcBXWn0mysBzqSI0RDga7+4lvxQq/TrWwk097w
+mWJCjss/WiTHNKybyfh7yFA3H4942mCFFrT6UxCjU5ZgI/K7lDH5gLQk7gMFEh6eoQIt04EqF4c
BuEZg+6QYTE6fNeIQAh0Ft8cfFyDnCKZfLshZ+3Yawe0BHZdzCjGBCuDWyLcng9e6BGT4Nmkofds
6xqNgGCzvH6WYhiq1g1c+s6hJz/p6NZqNFMCcRLUQEC2AnpuLEIU5bOeNFeCn4MAaZIdl7Fg2+QL
g/tfjupohqNYCyfL9dW9U9dfhNstMYTwzMVL1QJzGfmWKANtI0gl5C+zgpAYQjne2Ahcl6kTuupY
Um95f2S/DXKADv1rvo7sT4s2dNB7lrx7DwksgeVci9y5VP1SkUPKhHfI/hMJwbrzbqzYvxNQFKGC
BJUMlLg/6j1UTpDdsPEOD617DPcjgObvdipAJ4f6GT3yvGMDlelTQpVK24s8aR4OeKqw+fvu9oMJ
OeIXPS+gX+5jvV5ArKiGLi/cB4yfeJ+DDZUYFXADnwiPmwOC8EG2Y3gh0ZIXipqTZHYkEyOcU2lJ
wCljU8F6f2jHhKCXoZEWNNBUNzTnqD46hUFK+8BM2490Jjk0NaK0ggJHkLF0n5EMIlfD4IiqSWq8
f/vf7izr33c/clVSI6C3YA4FroYR59jFndgCnLcqrX8+7+j37/f7pfnvGx43yKJ2Wel0q+aG7vhJ
EteSJx5Bs0gDijaecNyBiHdPpoGK4QTUp17PhC04y7wb8V81jnHeRDT0a2FoxB5ocbBanfoREuiY
9378Ztwjq+P5kdPrc6TtBzqZaHg6okEo6Tt8V1klEaBZXOwqf8AdJtEhuOiPdYnf1Hw4SsCBWJQw
SVqAnH29dOtRzyZfG7Q9wG/kPui7CXkX+L40domUFKRsuRR00Pvv6W058/VtraPiQk7rysDVa5Zl
F6/D9GZOw53WbFTrh0PDn4iSAsQq8C93NoHyXHabRlEuvCrCx0xXKniV3nfXBFknfeKT6aXiSUso
iYKQ65wrgxiN5FAq4DuWmbR+kSPHo3QW1dX3KdTvAfJ9thPro+32O0sA9RdqgmPR/9U9WvBNkxYF
zUe1Q7le9r+st6JTV5IPEXyZlBFLfOGi7z9ACoiReX0io58I0ssxqaNa+nHXilHTy0xtemdv24AE
oZ1ISQrT8/6bE0/q6C4CGEL339JdQXwcrRcNcSy99p19O1V0yDok9+jxow/1l/dv9BZzAQf41zsd
nTJGYri+mwXuvu/g2iIuz0krsycYEjycSJ1P+4BSe3rx/o1/M4+v7nu0I4outtya97sXUrGksCpu
mhcfaQT9fiI5Q1WcJ1M/Ft9p+2JGUz8kzayiV1nnT2pfb5u+vhYr9P4ToVP/m7eGpbVMU7dt0pNH
c6mrI1U6pXX3mlf9qAr1PIEgnOKmVfHnzE3A/pEwkmScFE0ks2anFkUGotv29JCnq6IezTSN1n2i
fwN/G0TooeLa2tTS+ltR501M9YnEY0YqxA3KdlUl0TKNvE4OO7pgCWPcyGYUNWmRTd6aOxiE3pJ1
4VupLCeGDmURYQpwVnJzubNUYnEpyJu4jfoEwwRotLsjE70UYCDJYXxfIZtxDyG5RaoRL2eXJip9
/XAI5g/VPrI5JCWAa5xLIlqSMcLiEYECNog8t6JlP0SyqnOik7yfHkSRwvbaW6H3mQUFJbsRPGxK
bVixKlRYJvtE8ghV1Qn/yE3JDMTlKmrs3ZBlLmoz7c5ur8UBEuEk/qREerf3Ezh8iPGwhJuskmzD
AcOv2Zdk6eVxaWC6Mlr/RuQVlbm7xq2c6uRGiH+ivY8xQ4Bc8mTCK6uwf+IqMwUh51Qe09GW5LmJ
XOhhk8Q58YB/HZjOJQPwgu94XWHd/eDLc4pSfG7xvIrAPLOz06A7KKfIJRXlqdPpwGjFNzlJQB5d
Old4ANoOCpykhkx4So4XXKJbu4XiOGTkhN5ftgdbcmRrXFPVqPno9J3VjvEIFQC5aUw0ZU9RUW1/
zsOnvExXViZpnIHTIUZDl8YDZxMpJjd6VINpN5AcwtcSzUomydX0S5EykBykB2xZcruSLJYkSd8j
cDdEpbEpxgAuNHJFh8YpLs680BvFy55N94t2q7DGpUmvZTSn7uj2bNaTNKPrQTGkKK6MAXqcYft0
aHCi97d54CNZYpK4zL8zbyIfype+dG8SdaZHpKecMl9tDDmJobQRL54KmKG09LFzN6It0pJQlo8N
8XwV0l2yV6Izmf45gDDeRcTaZJBZCpY7XMmLlvq0i9hzBDBysNOHUA/25aw+ja12RQ+mjdMWN6LJ
JxU9nIvcgdDGkGwyKVN5p2l3eZWASwXB8f4L/I3zKdPm6SgSWAjDv+nNYSpGBkAZ52KCVSZBn5Rw
cSp6EyIFfQlsezFHhnArwOzNyUdi479Jlb0ewJFj3uiRa6ajRgCgH5Bm0zQu86oEn/u9n2ckXkyB
SenUKGaSqR88/duD5PXN5QT4BUCRcop05qRqe1zS5aB/IyRGG7ciqRmw79EAd2AQGs9BgMin9vmw
CVtAzZn60VDEvr/eSQwFj8m2HGIhcoavh+K6Raqoqfvs5U1hf2B9SvaIRDqOL1qnLwAyyWlLSfBj
l++4qxb+7usxHJ1BfTK34NZsbZ9Bc8NkCUxcAIYSIZEqk2KVYIqkD6nUIEnxMUcv/CmhnDJpIhTW
Ug9rLSlQsFsawNcI/fAgpJ4GIndcQKn1axVCQhVNLV8qmkSdBg0mLeobeubtHKPaoPgpRU8R6EFM
SrR8Pgzhj8Ux3jzykSsxFsiDIcNINJIjimNsOOWRZJMa90BxUx58pqKSHJpG5PRNBX7Oc1SKJ403
JVad3XtOmRXsYB0crbyjD9bo28QZL8XzUKzh/01kI14vjGT2NSv3I30fuN1jTrmLpSAmSIHCxdCI
B0RPVUo07RSckX2X3hdSdKe7wYW8I5SR3h/Sb9Kvr4d0FBeV2qjWUcqQIlIYSaJflS7W26+3wuIQ
cXBZP4JYjNBVwHKYbXT2Iv/Ddz0Z1ziwUD420T3I7vlRCHrj/TH+JgH3eoxH+2l2nTxGQ0jfJ0q4
H8z6ZHDSSw/wlpweQaKcOgG2vbSBzQCtoNirPWHgPhiE3OTNpv7l3R1tKKWOBsxHoO9FWNOO/dPB
iQ9OHNsHIQUS44IME9dDOnIB2Xv//sfyy4fVTUdUHErpNMICer12Rm1oqTcX+l5UD2X7wsLZScIP
qNZymBKXsxFCjfskKTXx3Dl7eB2CBEma+lrEC17SgtILR6iC7w/QeJvIt9Ei+dcAj8k2TV8A+lAy
fQ+kDrYVYhrUtTM6/QjaRhgsbEsGJLwsCoVadz1jBaAnpBhAIgzpOiheAHmCwv5elTwP3FA5QuZ5
E7lnpAnAziao6BYlBy/X52W//wiHxPXxOyajrYL7pYWienDsfzlD4jagLEcaeC/FakEmCa5A2KTS
AVvwaCI1gBGXiRTVoaATrCbC3kw3CABzcLdY0aBFIyq/GqormOUFEur4RqwLAWsY83AruArgSWrR
nUqtUt6aJKakGCNuubgnTBMeA5/BTzXx2lVyFUg/8MCoB4MfaMuPzu5Dv5T3Hv3o7Na9TK8hWeh7
2VMcEPICbfQqXZDcKJTIi4seCld7cuAYER/0+bU1Ip3VWWupxYBgk9YhwjcSzMKISv883OfxUB2K
/tpAzUzhOBjdE+GxcDk5OCT/MnXTuQh3SkXaV+hnwf0FmFzY5cMYnQAJR1xzWIsmVMFhjiJ+i1La
NNubZoxPSgpAg5WtKAmx8bnsC+5QkB0UsuXAF6alNd+L0NsIfF1Sp7wQIUYK7lGGcCiagarhIsQI
fdY/SoWUi3VMwhyfyp+DmJCV+6xCzFrEOZRih6hcVBU8qDEDJtvG930crTtg+oLtAFISjdfzdO1B
BFwM6vhkRm6IHL123iXl5oPF+zsD5UpnByDFQsg+yj2S4IzHrKCQSygPumjxNx5E1qzADZJGvxId
AiBEB8IIvWV5xIksct7NV1Nz1mabPIroCVrR5OIJpI/EfKw5luIYnfqdthCerHS4AlSKJAzJXYdy
nX8vbGJ8rBiGmVIvwnox/cQFENmUCXVJ0/+oKopO5W+M8S/PeqxFX0QT0qtJhbwY4BdJ3LFXXJpy
pLUVHVpIygJLPKLkIf0pWPyRen3TH4BJ0oSettTLaYboPQzyUXOcPoeTsazKZVcqe5wV6U5D2QEI
C9gnOpQIlICNbynQTq1HWTRsCllDgmGmw/RSZNkFruJ7yX1MeZWrCkSy1Q/KLvNUC4ARNwpLJ17W
S7dPeQFAIYor4BciyHMgPgsQWtwR4C2CzCD4kk57qYlcW0vnG6V6wASIOI6IqsmqV8/7qfli++VP
7iFIVKE7W1G+EW6ZFPqFBZKoxkY6QM4D3K65Fp7wC6DcBeWHkhmgT/jlAbVe3EQCvU+zovOqgRlK
XE2y2gPqJDU+6ZoqUjXSqdk1BfhhBd72g9X8u9PEpcUgEgOubWuH1s2/mOImaRVHnVnNwewukkC7
8idI/eWDDUj0EBEeoFoI3AjoTvIj9N04ETYbzyW6Fsw/RjacvEsRnOXtHZwW/XwKygeEQU8yDQQf
gZ1Hr9mD6YV7l0xXvGPxU6WgyBVaUiOVRdvwuPyah/Onsk1WoTv+eP9ZDyfjke21SUqp+IQeFLLj
Z1XDovD7rPL2ZQjWBUkKfON5+MwAmiS7B1ITacWJmDKJrq0IDO0dZFLBwYN6nfIHSoPCHQTxB/CU
teFoh7TWIWMECzhi5oJOOiDh7kr1TGk/FzWtds8bqfDPD3l1KCTjO+AzmOF0wOoCwLFo9wponA+K
wz62PrCkx94EXQRChYysCLqx0QV2AAIwCnSIeySCCfcFMcnNWBpkKyvoSmQ4RKOUFxhq1oboCVzQ
Rz05f1Opt5lH6mHQ8SSHcXSG2b2Z5MbMPEbJBB0qu7DCW6OOT+2oWDNOQUnQu5o9wvk220hIQdQT
ksuH9Voov28N1KuhHHlr8dRFBZAYby9C+nJWsElFdowEEToplVYD88NcHWT0ec9SKqJrXOx/V2eb
tBSEojnNYcJDZDCCSNYiYvgihqFN6ZkLkcGwxcSI7kVHpwLJ0FLblUNS1r+trRzfFHe9L1X5ieAS
PegapilfgP4hWkK6DI5SeNHCOk+c8TYbrH1lKKeCrvCeDoC/A2pbajkHti22iPWBu8v+y6iQlsN1
38JQB0ZG39cqEii6LkIs/EQOHKooItsT6vYJ7EQ5kXuq1nIsuRaa/eGlBgWWrumSUEnh42NRiYfG
kGMkOPFsBEIoawK3kmS+eFyhBuoZiLSff87tmowTil/JeCfnGx+I+AsxyKPmr4PCChfSSD1EhYYp
t7T6QeResOgaeV9+IkATLi+GP+i6W3RmU8HbSQ+iQnFFUDjFdys0SLkA+AyzvAkVbQsk4sBi98nE
uf14i7yzGpPLBc18NoKLl1h+MPxDv2gVZgChLt3QBEHNlHji3ND0B11lYE1yfBKk0Icbo0+iQgDr
/QMAT8bYscWkzQ5oo7U/m6fGqC8jUHd99sXXnHPTnHeD4lIlKy9ESVqkDjkGehRLVV6ETrqwUUXj
I9j3Rr0TUEpiDtKTC4bw9cs/XSolgopj7Q/uLHARPch6Gp65ojDA1HipYqxUI7pIbQcFggenRMoB
TZGpB4XIG2MpNEH2Fe77uBAoO3tdAGpiQZ7xa39jpGP/plOq23rECuA30ZyE9FAUGGeWPFOCAAPm
Tg+b751nPKXVcIBPvminDaYXyssVWmPPYcaRmDZPFQyyZVOFO6lvcl+tiL+JK11b93JmHlqWFdpB
aOADJ8t4G8G7uu3ZeFdiYN7UEaKhbeui1OJPvepJmtfJtHMPmYa6NZ4EDBvOuQTBTozRxkmQtZkP
5kZ2U2uXO/ZWnlWjoDKimIPVaNdlgQ4szUMEhAFgXbKMPFJbW3veadWwTCbfi5dTARCZq4jyugcJ
yx39rWDzFFf9qIBh/uYhARyoFNWQ9xH5hNehpj/psarrWfVJmHGRTowTTbyVBA8aAPAGRLXiZBZv
k5Z12BDBzErW1pz7SzW00dQoJYIpNXakHAZDWN0JZ0wNadGMfM+qTrsEuRZyu7KtC0U/c7Q+WJYR
SWEBOsYl1PMJ743wR3P9kAQTtQEMiz6Z5yI8K5wGJl/ahdBd5dRIYBQgvRAvbCQWO7rwLcqSrSja
aIej+j9+jP8ZPBbXz4dy88//4vsfBSAeZrM9+vafm8fi8iF7bP5LPvWvv/rn62/50MtFVw/tw6tv
1nkbtdNN91hP+8emS9vD7bi9/OV/95d/PB6uAnf/8a8/fxD4tHI1QMX5ny+/Ov3515/ktn5xReT6
L7+UB/jrz0/tH7uobZs/HvKff1w+9lHz5sOPD03715+Krf+DMj+lToe6luFwsA6Pf/8CPxwcmI7v
omssmT//yIu6Df/6U3P+AUzMFkEMIe0Skvz5R1N0L79SQYhQ0HSpn9r848+/J+HVO/j3O/kj77Lr
Isrb5q8/+cSr09ZCiYS22GDEaBpLIpvLvl6wUx9U+ogW6qr39etA98llkrbM7gvnslQoGnQkDbQI
4waRsvo8qjgfyOVRYTH3BagyDc5NYCUrNafdn4eFHiCzWIu2XbnOtwYWwAQqNS/hTLjoKSngAkrU
Bja9aXOMJgsqtODY+xVNeNBBJNhyb83hMoDCoUa3QaYto+ypwEljjZbhQuXwnRJrXToIOn0fEoVi
ORnaPlsHvnoSqxZFOHuho1lvVBzj6lfrctA/AatdGDUiofTkwexC10sW0P60S2362vu3Xr1Xs+91
n6x6THOiWQsNPRbPuQ1jaxWw73SzOqX75IbXs9aTaWXyfHEk0EXqG1WwshN7VVrNMmisZTpmuA/G
BTqii5JpQyHpjIB4YWsoebrNaVxmqzkcFlIUjJZD8R2760/ZMorPa+4eXGgGDRh7nL27LkLLuoPo
c9+HV3QK3KMXtqGIsgsGQOTgzRENXNZpAqkk2ugxcbz1EA6XzUBwYrbLoDW2aWMvMzffwsQlHRNs
BrpFhQakxr6+0tQZNmq8HIZuaTXDzm3q04hOa0Qt+X3uUf+ZjIA2J825mRiLqSiua6s70Zpd1ZVX
8xjt57a+ihNYSHlIqqPhwKwLuMAWgIHutNLT89r3L7BI3lRfNQiZBpMCviDZOpWy1jsAYX1zmnve
J5nSKbTWE3y/0jzfy2DnrIVk1cFUGkCsmluozPvGSe5lGGU/AxRFFT2kY+LwLeaIsENl06I87zMz
tccbq7zz0ki3VXyfD/VVNxsIpbG4jCXGGdoqR0I8XxaGt+4a86zvlPPEi85sKxFh/Avyh2vDX9OM
9MqJspXZIXZvdeux8ddJ3EFFp3GH1+4S1VqEdk5iZNo4oU/RuUNgTVDiUNbtFFNOYzLVXJjjuCG/
ez7M40atYlxKf53n/nrEre/HTWDrQoZZcQn4UPkyrpflxQD+fWiVtVL/jNoeLTIA7nQdn9PTQo1Q
kVW32ZzdJpW3yMDAu3pKGv6bkuwGgPy6e9+iYpshIG2Mn9UUNZj2vkjJq1QxCy8wL+J0Oul665ON
uJ3Vf/MH/xS7v2tnj/qlvQSvsHb1rT03p2RLLsbIYRH5NoSc+a5r6Chvc8wUBqP2GA4EPvYTLf2W
Wg2zo12qKXpTlv1gmV+NUcNJanFUgp2dZ+CMZ8alrZrkNgzCRR3edeqj1haQGKRhgrNs234zJsxx
9zgjZVNZ+nKqQnw+JCGtCWpEsagDfZW77cLpk2VtfK0nUiYQ30Y1XKJigurCYzzctPHGiJ76mS50
I+1zf1jGThlpDVBOqNNai8AhRekK4u/eV7/m5UVKPO46Ffmu2wIt2HCVTTXdmIpN5upguD8bwz7U
rwzSAp75WOVrr0QWO04uWrS1hrDbiHpUU2jLmPfQb4SPkKSgxiPaZnJm+7CsrTzZwq9eV/W4cOZw
maU3PfVxu7/vQsyS3m796bva1Iumw1Kp3+2qXuhxchoTc3q9tiqbctnX810wzjtnnDCW0dLr3E04
bUptWuvjCJYvXZY9bJtpXKtht6X/1brGYI+0UBgwaSIYqqXZxlH6bdFzlzK76A1jO+vBigCbyK5c
tkEt6jWQW5Jt6VdrevtCrWgQF7xTO7xEG3NXN/ArjG1h1ueBOu968l6p9R2u2Ue1wCNn6vlsstCs
MDjsAIM4R8ULPVDYhNHIfoqzrUVdqagV4KzhRsvya5R2FgqpF3Bhq5KXm/cochLou3m/cwvcpche
RGa81Kb2FJdwa/PzEpXj1lDOdfLSfo2v6Zoo/JoXkdoRZt+XerUy3D1QxC9RBPgwmDdpz2E227A0
w3Up1L+Ow0uDWRZ0GHzgGCDPRi2GD0A/TZdSP7VjDdpOjgUZzGCj68M6nLJVNXdXVWQvAzXYT8Fw
YqiMwrUv4rkj+shWsBWWWu6dFcGnROt2cm6Ug3Je0UPOqtGilwHWLWxnNC+0jYuhm+ZE5IXpgcdo
ABm0GL5Cj/nTYOOG5Vmf3VV2cOHGVNwNDi9374JJGFOFlkLKDUiEGw4QsuQXnMOQf7udn6mAUbSF
BjBbDFnTYLAajLaDsTtovsVLMXYtpIixTyDCww4rFr5jn9mqcjOb4T5Wh0ttdj5HybhpiEbsrt35
Ybbtu4Q+tT5owXbZj9jz8aRo86VTplAksQ9TC3GJVnyFBcXauEBs+TqmcQb+68acmMi+5YQ8ycyZ
3rTNKYlg9EG3huJv6P6ydGzYDXmEclxBdr+4brB8mqqsm2i8DLDn/3M39oIeJEVTPLWvHdfXvu8/
b4uM/737J//fC73yj/+POMQ2ecb/+NvXfOMQf3vMHl870PL3zz6wZeICw8KhabJr4bWKnsezE2zq
/wDvixA/zbXwcg/u8d8+sPcPlD2QWnFRdaAHl00o9bcPzKcIskjUU2yy4RVo/xMf+Ai/Jz0AAJwR
j+oGXCUyiUfwB9czJiO3B4cQCI8X1j7q17ONGJuiRRcBDm4Yh7gj5UA+frKWpdXr61+m6sUt/9UN
11574c9DQBBWpRsCkMg3ojl+M7wMwW2ibV8pNs3jkU2peifZG1q9iQwFAls2t2dRmncnc1Rejk4W
rQw5pPQ8V9ax7556KuY/0pwPEsqvKwZvB3cU01Z5UY193DsLLxfuVhOk8ERrAF4eXnAZszkVx+pu
Zm/4gCxzVL2WO4OmMoD8agRCoH+PghPCkTEwvdhDAQ8Wm9740ZUd9cnGjhKQbe1wbSaBtyjG6dKu
vOoicn9OihV9zTM/WaD19aEeuWRB/51tfh4PEmvU7l2ieO1YrNCvGjfM+sGjcl5VNCGNseVBLRpp
4dJU6N4wuMm0m4Ngl1RzfVFRGDxLnGo1VeqTFZXV17RCyF5VhyU4R30V8pKXXd9tZp3jJQRluqgd
xzjNHCWB1hxzpjOma5Ns4Afr7XWJ4PlBRHQR5TgDGUpbXvkvJQKNSmSfTqlHdl+9Hdw85nCL+tN6
rrITnZhw62nNsOgbuzuN3dZdjfkygPv/Qd37CHb1MgxbNTSNpDMCJEc7T2ECehJj6Gj47Y6OvMa1
7qvLOCM1mhrWZWsQJoxxeuonboRs+IlfZ8EyD7TkI1fjdQHwMBCsjIUZgntAJeEIXZLa9YBbq3mU
SexPjVcmNM+J+1Vchs2J4iX+RY+IXpdOX+e4M+jhHU+bIUZgRNcK79P77+YIrSBjIQ9P9A9bikZz
zrE56pRWbQai9UWiC2l1rpaFC1+qHEeq4vSfBCDYf82j2kC9VOlOUJ5ST/Jae0yMQVk2czcgdahN
6JMEGSA7LV+jluIuHMU2vs+opsJufX/A1ttdYUrxAEUsHVOKCOHrxdSVNsXq1nVpPenQ5x0zt6PK
ejXMZbwwSUqeV1V/VxptuQOqXe76a6+dR0CqyqnllcoNuMQesOCYXZPF8jZQ9drVlBV08jV7iIN6
czWFePZDUSPM0E6bOA4RSh20COG+1L2uguayjyEiJ2YyrWkYUF6MeI2Lsu7MdeFVzg5y9/mkttRm
0mYmM5xp67LtyfjOwyNiVs55QyZyhH2ziM0u3YS6u4oHvT8j/Lg26yLaVpa9c6vhcR79/IzJjK/S
JFKWRZA2S6Ub7GU4VukHs3qEQmMZEOpLjsdDth+s/JtlkGpu5NqdvfBI1XlaYpybZamf5Am9r7XB
7Jd1VhKkU75kynv6ilB6VWvdOe/jwD3P9fBzjsKPamaAmGlUsACVrKzCTBOkbT/eTNMlzqWyieLZ
OUUvb2F26i6HmvXUGre+1quroPOak3BSviBy+a3rFQtDEe+k0XOmhONJGSB11LfzmW5lDSTYbBX9
tGrk5a2xnk8ChTDYDdPgzBwqFFKbL+8vuiNSymF64JGQP5O+nA742NeLTglbHTR1ZS/MwbpCaqK5
bFqmosvRzfB617ilr9APr9GNlV0QCXhIpBIemO3OrJybojSdhZ7Yxun7ozrSdT+MCr4xJzi1V9UD
cPR6VKXeOXU/6BZrtw6vnN5bVQEKQl2Z++eo0OvrEd33k7n8lqB091D3bb6ORuMkmLTgwq6Lb64z
5We9xoK2EvLTE9xkNUOGgn8uIweqj6roKrSf2j13zLhfIOS0G5px55aTc4W28bfAovqd+q5xCW1H
mqc4+ioL0KtRopB5qeebiqZ2GbCOILJXnlXv3p8BcfJ+PSJNjmzLAXNmMgXw2cwjSxo3cTFUnsGh
aOgdVK10Y0CG3qKMtGgGtVrkrfqzVzoPpme6aVoj2g7D8DVywl1onvbzZO+MeFCiRdQBmohjI9ia
lTleFwBOLnyycyvLMS7ayiHYsUNz6yD9vtKMVj+xtPIyzPwrP/fokBVqq8PnJjO/1zLTPYsb9d7O
o+s2jrSdPmiPSAtqmwHsOAKuIW6N2nyxOjRQND33zhGyTFaNN/tndYuYdG40u75vEEoN0P+lJcti
qLpqh0rTvsrM/ixlKSxKAu/rKu3AAFUlIRyl4yrO1S0JIbJqVuqeZL1y9/50H+GGnxccobHmEKpq
BMlH20BtEJvrRsPCSmQ/48hD6q3KqqURufUmjny0iyLPvIrsXN8MU9ls2gHR3yxx5w98xN/sR44A
bBVOEa6Rc9Co/cWjiFiO0WClrPxwp45mQku56S6yvO586l1rEaVuihjGmC67imprqiZbOzSeZmuy
bi2jVk+dUP/Agh5JSzuyFD3d1UWxkdXoHS/FCNa+qWhFuxxrwAF9oaNKmLZLP6rH676LM0SHTHVj
mshhmYqbURWNUnp94O7U9NLYRZ53SUuSaCMcptMeBwZdijxetojOUGspo40y5OaizmhYXI3+TZzN
wer/EfZlzY3y7La/SFWggeHWxnNsJ3HSSfqG6k6nATFLICR+/V6mv9r9nvd8VfuGCoFgOwbp0bMm
Vz7pNpvy/6NSAir+/y0RUCNBx0TxcAE/A1b//w4tqaiMp/oanr5x0DxFPFoVnXYHVtD5aBnkJi6Y
LfAhWPm4rsp2fYjuezEOaIprVu/sMOEGDM27yBU7t3f3TDadqhCa4IqvOzKGz1g+bE1F2utA5vCJ
84FAXQiL/bE707gaL9Xc7aGZ6bZdTp6C3NiVisensBBwNmvL7rkQEZwlovGkx9auZtLmr7Mke9fH
zQOsI9G3q6oBdDOyLcC3YSmg2ijMLTx0WpFEkTQPMjP6EgnM8SKFzUU+Be/zxJ8derC/JU26/IfT
PPoMNLpfuGvIMRTkPPZ58+Ko3oixSY8lKc8cw8gRt5mA2wm6I7XXqjOChOI1CsADiQn983lh44Ib
5wAH9H6f311gixoi+Mq0wbpXTJ9V+E6VgR9ND/SgTKvLJGGK1McdSKwuBubCM/BK0ELSxM+vfe+N
STfQIIH8QkLfce276mvM6z7hc41pyPe+YWgEH9I+D1Fs3nM03iteXDLb5es2KOEx07lv3dQ66Llb
dD9L/5bGehPThNNanXMOchEQI5WoDhSrEl4iRzmLldOyeQlgMr6ZfGRwcfkYhq3aN4FfAL7xg4dQ
5+h3FrpfsXhGD+eOqDItfkU60sl9XFkpE/3sUstPKfQdJjTrwdX5I7LE9KaqYfwctEMy4L2nwYT/
nV+VSWvRQ2w+28jqnQqaDa8muRpl3yI+tSmeqtjB9l8CSpe52bE65Whud+03D65T6za14gis7ACb
9PoRsyXathZ+lWhK6mSeqb8tEBwE3dzknU2QfQ1SkX08WNz6NDPPddGNz1KP8crPq2HXgiVS5MRc
LDqSF4nKh6NFft+Es4DvTRT/amNJ1rGL20Oaaqi/h+pRQQWNTi4QCjyJiFPRzZUIup9Cqj9qHn6D
1Q2CsYr0W9n4xUOOlfcauTUrhNDnHxWpX4EmypeaDDFun0PMAEJgbTEeJy9tHsJigK6TieZU1tEH
um/3vw3zn7DeTqYBKKyA8dBkijXUJZ/U5ghzImimRuDnQtxRPPS0dUCXSpsM6sDkwA/SK+3Kmyjw
/yBWCF/F8xnde29pFK/7AKBLPHv8mM7kxcl8OqHFAsMsD+S9WTX8GNL5CSZr4pQrexSegiJsEP5L
5gXi5GUkeugVIDTTIbZ8rs12GnIkxrX+CD0PSiTZTC9DZttLpiYsvbnBbFbhzqjvcFIQz8XWWR9J
gX1O8Pk5AJEpA/xig00smIT9PN4ZK0EvmUs1bdzQ06MKJuA5PfrsxIsTmkXywm21LxRiXmPqxMrr
qiCxYySOXfyLDnhKK+bmVej55aWY7y+UR9sYqsoTHccJeXpFhTZt9H3iBYF3exFe2pD5m9DCcye8
vwGwVYCBZ3c2LIMdozcJnvRNNJ1j1UFoMxVPrhjpMxw55yJ4kwNxcGbNihtiMduDD3lhH/FVIFT3
AuP54QT875za4RU6rfkzFP1HkMXZK8yO4QTdPk4YnDV8DZ9RoiOcq6wB8zQZO8ddjw2WsF4+Q5Ia
ZRUiaiICDosj56pHW7Mvq0fuDdFuBBQPc6N5Bvc5hyjYN/SybBDeBlqHrCXufvg9Gd1VM6pbOD+M
M8gUMYOLi+3GS+djnaAKjJEF9/Ib2GUX8LmwvAo5gP88eqiNhPX1WFwE++qE1McSjY1Nref6o5jK
TTmw6CclvFl7uuweZKj2g0vpno6qP+E59w4lgv4OE30qwjF/6NNq2JrQxs+uhCNcOzL0MxrzEz7j
+yi+Rao3v2W05xWhkHSZdNcjvWE3+HjdQOWPlRziW5CPwUnMAIpL9VNBW/mU+btuxqNhmy7eoC0x
YLADWhPfw67pV23G9AAUz67qOnPPplc/ad7Ih8nDpDdm3o+i9vk3xC6kCWUpW+u8N8mAQuRhFn69
6Roxn6QdYfcTuUfwE4tLyFV5yJStVgEfm1NBxbRhwD9WQKDbc8qd3tMs+FXV8XyyFLhXnJt461wc
wssbYaI0LjaYZ2FpXXFybrtInkH/O0+mtGefgHPW4zFAiHS3SoGLbYniSHwLxSmaDex88TgepM++
V2A13tB5L1emiOxGgPkN1DGIIDXNx5MgEPnFMtrqzoc2oJ037f3xa1wJC7pRf7oo+z5Xhq3UdNIh
OtQDrNiiW9chtc/exxEkoGyjrL1FthRJ05N9NKbVei5+BH0xH2hD7FoiSiZi0t2zprxbCSksehZ7
eK3LLTyT+82IvIbtADHeXVkoX3K4S0V5mYzA8A4Cd/qKiKBGjlKptzUFix9oSX/HraFpM0jQwOSC
sdHC17tjwD8gftOI/+D7rtqqgDW/KiG/13JaU9wEz5qNMvFo9CaRCAoWkP+JIesr63mBIPm+3EX9
/AZoPt0i5ynapqRf9VYBZh2r9GUg3kud3pSQ4W0MIDMY4raCNWeBxQNSrFgBLDnoSwde8Xj3gfOS
qZsptJM6S/AgoHKccrfqGp2uUVzdIX9R/x5HGPsav30II9PuxYAILtxxIPn4HX1RwSYlgj+MWf2C
4OoA5XCZblqOqhtzDIC5Lp1Xuhr6axn7Q9KRNFy3I0E0lpH9W5jH3xHVAAxuDruL8LIoqdMACz6T
haus7TCNu4lvRA5cnc0wFJhjMMUn0xyzAV8QZwb2i5CMYcTpwMD1+aruvnCLi50uXL7nIYi+oIuV
UNuTDRJj3btSWBxbxJCfldDbKqDqufbiQzYN9ROvp3AHVSuQ58AmbS6zF1mCvChnquGzTpDCNNQS
4HwI5gi8EEyYvWQGKK6rCvBI97zLuivsAyg87yggz8CCqIRu4Ifs0xj4NtjDqN32y/hEJpQnOp3u
rcYGxY2GncyygRPTZvKiAKGlJSAyImqQNLjI1yFRduM3YXUO25onPuFIe8WNQXVerOcRw7ZivwJT
IeSpiu2thR7sFuX5DhEMGdAlEPvmIkJRpaNzqKZVX/arECvJkJ5hOXzQaRbu1L0v4osJChpan/OZ
s6NnFcog2kUJhJDw1pX6CXTAp3akKmEh5mYajvNzbMcUI02nEmQEyLNgY72a2wroN7pYxyh1UeIP
zYkYWl+DElCvZ4v+o2LAsL1JJxTFw5aTESnpjsg1SHMQktisWtOBRk/uCCiCHdIwg2wGoYtxGn3P
ss7cxtyFm5y2QChn8UFifAtDap7HOWPvfj4/FQF1GzE3Bsp0Sm59FbUrVzt6cEH7SghPj7JYlQLj
ELgrCox50JB2vAVISWZ7qKjwzr41oFuM/JdPWHhm980EUGDXeeF7Kfcpy7wTEdmJxxU9IvAC8lkf
5clG3wWNDcD4yijEHHldT66eznMoYzzA33JIig7mfojW+c+mHlKX+DHocKk8+rmS139sqnTcyRZ+
171nepCrvRQZwkqfm8HX55ytHcPXEpDgtfKRceUPujy5tP/udEUf7z9ELo5hnVkCWmdN/kKatDsg
dxdrRGieUTGyAJNN5+CpmGOEDDncPnG3Jr0qYQNerHTusacA0TBJU5bRxvYifkJX6RvHDLqZJULS
WjvB722G+fla5WilASOtN15FUYPMBlM1Miq+9+m4RlETIodLvpsB9N1eUnFICx+sA5gztj0IwG3x
K5Zp/i1NHOivdbMqIah4MBV4J/hHFq8Z+E6oufQFSp0W2pJqeO7dCo0z8HNKE4EOgQRi3ETdIx/o
GhN1eVn2rCeyJDRThq8s8PcgXMOCOsiTAHJUbRKMIWYfZXsvYj9kZ2EpzDK5I2nfA24Ho2LU9aEc
KnHTM3Lt0ZzvkyCN3KkOUZx4Gf49ws9uQZqWD4NtfsM/wx4L7dyTN9abcBT8Mg7d/ATRh1xnvLNo
F8YbkI5AZkG9bpBAlDGwPMx1qLL6SrTAunyMpkMehNDZOHEFr4GsFPOCRzIRNHCb+jiEcXNNcQeP
gRjPREhz7mJHT0aNxxJ5iQDKh2Y/R5F5UL1/BusBDBSj/LPtIG6etsQyb5uNmEXDwaKkuit50cqU
p7gp050YxDdwbWCwKIdNljnkNafSW2PklLAOQy/e6GxEQ6D40cHA+KI433jN0D+iyDsKNYsrCuX2
CfkNQM3iT5R63isWVIkMBNSQ1oN/JwwfV56PJoN1s0iCGXzzUIk44aRt9hZgzRr+1XmC8jGD3z+c
0VWPnEwIUOdVHaJyG2ZTP2CQiMB7hgRPYXLaMqr6WzOLYEVG0f4kKO6pP4Zb1rbs1Bawq/cs+6S4
LWBWkmZvrv1qzVQkiEfPHtKRtI8o1Rj0eTI/omWqEsObaut7rtq4MphvFfXJNedg+dVwBYnMY8+m
4Im2gzsMRa4RZ1YFTxUY+YZw72ohiNtHPfoGPW/LJ6/GaTOMjVazvbMgBhXdP/Z0KyvECRpcubdi
41seXJYFT47W85EUHcKn2HcfAcYHltcaEyfWfhxOOmE8iKcqANcHJOP3iHjtvm7R75lHhUW+Uijq
hmY+R2mNRyTQ9QZhlgOmEXje9EVdP6u+hSOc/YK6MHhx9w1YXlnmx7dlJ4NXgQdw9QIvlOBFowm6
ol3gjstuONA4cZ6Tu2V39N19fkk1zOhxncAT40m24OMvV+rCILpGcfUAECh4Wf4A+j8FWPDPDqyh
L6NtgXss7yQEMDGXOjv9eRsjTD4wSI+7ZXf5SWTST5aL/Tnv/hdZP7XHuaITmgcqeMCAlB8CRR+m
Bhp/F5dQyxjereFGGK0VR/PYo+F3J0qZoD/EViNylMC5fKj9irywzpGXAV5cZd5PT8uvbEp+dKWZ
z8se+ij52oel+HHZDUklUCtxBct1/Hka6XynqEMn5r5bIJEVowe4buJ+3ZE25RkP0+/loIe858fC
lfvl2PKr2Lt3PeaXZcfWwRFwSf/45+wOPVkXOvfnfYY5YBEaeuqwHK1NrEB7z/ztcrE+xqSv89ZA
WYu30ckUU1Q3BavlKByfq0tQu7flw/ojKZ8rMcBgb8B4xJE/noKSdVv+Mm28R4kGwHXZC7D+QeWS
zqflOulwR4ZYY/fL0RKI5baAHnazHJ1ahgOUp3iY8R6ott4pa2GvvBzFIqi5sn788+FEbfQtd/mf
Y3/Od1My9ZF8Xk4vCH3zhri8LMdyj+CjhIF/XA7qKjZJb2r+5zsIledvCWiwf97H2FT6gO/P/Hkf
FTdIemxl+ee1snRWj+iR//k26z71XhAH5yjtLzJo2aYtKT3/3ZAaa9uUYrk5h8PDv36/7Fom4b1S
pe/5fRm8nP+v0zSZ6TpKBdYofRC61b/OSUkDLpQJDsvvl6v8vYC1hX9MNdyh//d9RfeV9t9d7bJm
E2FpvjbL1f9eYLmeomjkdap3f67wj3MqBqkBjMiXS/19T+U0Rm6F/kS+mzkklH9f6e85MOXpD96M
/qSnkScX2AuEM/UDaSaB9eQ4QCC0bCoZaMw2OJRnJY4XsNiXgKHXf89Zflo2yynLyX93l59AK78E
uUAj836R5Vf/frlgeSXGJD8oSI+Xc/7xFv5e+h9vUQY9S4rFJ3h53//tpf++9+WS3OU/aFGQ7X+9
9nLK35c2TaZPc/y4/Oa/voN/fIqpr7C6qrFQ+Mel/3HcjyzCOkrJ175uf6FYm86pF9SvukONWRTo
x+XpUL9Cp+4jm8MDreB+FAGzUZKnpdotuwOZFBTOLd8sJ5czVij9vSiPVdPAiI2lh6ZFTMRyMpuE
fOhrkCaXo3TwzaUdvG/Ln8rJySdSDPvlmGur9Gbups14zWVj4Wxlytbclr2prI75ZPzHP1eazQc3
g7wsVxrie1yKlvz051IM8xaLjfefD6CRTENrtCDBoqpfGZKVN5CJSDjoYBdTsLerR8jalr/tfWfg
lI4xbTlqihh8lXu7vjb92QaTfklbkFn0TNxTblmzp7OO9o0OvEdmlYYgEnWExdqcoG/5JRz5qrpQ
v06Tj1qeKndqWKXOXm/SBE2N4C3t2NNyKtfqKCc2fwToPSRT4/wLHsrh6CNrcGvSWtxMZkFKlbb9
KsZjO4r6V0DaEAEwQ/kco5DfBcAVDrWYyseYI6ayG3v3w3dBslzfN+mPLquyb2Fm+KaiXfaQaRk9
BCxHd3pU9VtB4pfl8mhG7ps5br/HEzqyOaDYa2Xm7BiUQ7OD1L6+tSgIV8tl0095r9Vm2JayrmH7
EvF6a+3VJSRSTl9RpfCz7ubsVlRxtIdxer5GS0NC9teIx7bk6Pt0JLuZwod19F0KupwMRCG/RQhX
bXzXn2uTTs/KO4cEX3Ngq+a9IcRDiwLUA7B3wOMk45PjKKUUYsmewjZ+Wn4dcJ3t/Xiim2V3ygD9
9mrKLzAshOkM4+j3468pG8MjFG0BQIZGoBaGzO6F6+9z3PFD6HT6FGOWg/KBN58DTNHDoJrebCpH
2CU00WFUKX8ii5jQ65pP3qNFm8X0zUYBrMSCOjtWICU/wZ3L/rkGLQIEgDTxGxJ/EOxbmvJYFWKA
4xl3AP5wjQrohs68fmdjuPGXWkRwu7J1ui1T5BT5Fc1u2kO7l3aVD/RGtECuSIjozxDOCbIbTn83
mFiGEzUtOmDLLwmWM//5EZ3D9tCigqZzXR07iJ+xBoK1qYkLyO+7/r4NkHmfA5G5h5fa/Tioy3LO
ssFie3pYflpOozWQYYhK2Ld6lvNu+avlwJ9L/d1f/kQ2HKlYgUV45j9e7+8lB7Ct96w2v3Kw7T0S
upvXZN2tA0O+xNLkzUQg+qcNtK1xKPM34Y24Z6sYkoK+y95koW2CkKVor2l4Kn0XzgQNA4Sge3P3
lObo6bFhOvf3PTuBRu418LMf+N06DABBdiI0fqzTMb2CI/Jb+DDA28VQ/BQMIEHW0xJWBegQLJuG
gfVMTPcMcj66/FVcIDOg648uHCD8VPlUIytpMrt6AJ/dhOg2OjSLoVybxToPAJjJHmqPKofCQCFf
HVPxBG8eDobXXKC7UgXeh1TQsk22AeGqQiVcuf6lc5BOFhSqB2QipmsKzh2vyZ6a9K0q+ymJpUm/
gYDzUEdD8HMK5B4GIJe8SPVPtDn2BljmEfqxCYz4HqRFizVq0kv35gVm67LRO3SwBIIV5wQb53FH
lX3pRr1qrCGbzpMhkhhP3GTFNnAcOkmR0hU1yGJrxoKtTVCjgwL7HvRGZQCSFtO8RE2ey6TMvzVD
1Z6qfNbofKA/bSwevLAl75PBehF2/dkBIxiId1if3xtZKzshqhBrFHEImyhb0xEdodE7lhY2LlHo
DciBgo2f81to9Q2we8L7l0mU3r4pYSUBzwZwtuszjMUhgx7zbK9c9xm58T2D0hPufIjOwsD3NaCQ
3NQirx8hiUDklAoIREPeuOvHdZERjFdee1/6f1QpdQlzuU3KvgoPtBu+VI7FeDeag22PJqzKHQKI
7nEBwIYhooYJNvMU/J4HtQGFE3psFYPQOPyacgNrZSXf7wYgufG/j8U43ZjtvlxrHjXl2XPmVZu5
5u4xnYvXWJAvpNIgZgbOAzU+514BIFyzCaz8V6+wUJhEWGag9/fKRL2twKNcBVH9Oqb1jtkWQyv6
2Tn+o5EbjrHXxIeQQRnQFe9MUKi4znFO0k0+IJ+zmbytmDAc9W0JERPGJuluHF97iZ4s4e0LOgTe
Wtm7T1KIbyFiGCq8neT9zRdjB8eS6egJ0K8CZst1U0d1klbeHp2aywRXTjRg5JFCc73lxXj25RBt
OoqVRYYmoYcEyR2yQ9DjFms+T+sc/c6EamkxlMPLsWxxm+UKGW6o3VceMjSFaPE4xRGqxC5F34oI
kGuCNEvKGSYuQfgbcendSiG/uANFecYjt+fke8X5k9NYavtQyJTSJfVg9EMXDh9U7WE2nV+g71Ir
iBbXjDf1LmrTN5r1HyXutI10tFgTv/+YOw3rCBPAusBH9/x/N8APX/MuqDYyI1vwvkOwM+W7Husf
81DJnesEWn20UptGjPVaAncCEh9swL9ziRxBwisw4pRdi2aaTm/INM7hTIiSGp3edIWF1h4Nffij
cAh+KlbuwK8rAMkEBEtGWIg3JjuqCe2qDFw8yA8rBIlM3/yrJfyQVgIeaxgoXeTvOJaxuFyx7gjB
fzSkiMkKEYqiLAcO4wu57j0JeZb2wjXzsjUvuo1fX1jhkH+cRRtaouQr1AX2VC3wGe+X6LNnG0U/
mxI53Bbsz00XBRD1R9u+uNsT+U/pRJv1QRaBB1SAv6CAvg05gCsxdxGyy8ShpcVOx9y7tGBlzXku
9xr0xdU4Yhkw9nOF5ky49/xoL0yI3q+DdYQMnnrMtiuUvt0m5RSGz+oipjDdNVWUrwPRxgcNg8Te
419x/W6EQtRgcKm4w0KK9aCB5ekH7kt9wrLvKOr5NDDUR3g2EOAJNVefZuCFov8Eftwub/sMWVXT
xxQ2J6rouO9C/p42nTnW3vC7MtXZooEBSwEvyata7igJPhXDTQm+TQ3l2K/CNHo/ttmvoMBpIYnP
grcXW/fRBoY2CJakuO0pcx3qsp2y8AIrkbuzn1UUwX1rItuu8b4a2AvgSYT2PvQ6mF034WGY0Kcv
Czy7RZ/yRKSz2OHhgEV4iqg0mBL+NpBDjxW7UIofveysq/kgs3bej3P4bpCwyDzktnROXyBg+QHS
+medwe6wkg4hRM1X3cBQIBxhDDZG9otG+6IvfmSEPBdzc6yASKM4LTfaH+D4EBdI6q3j3QhMXBAr
DxjQX7TKYdQq8z5pRBWuwnpmDyOjvwImphONWv2qFMqyQAY/58yLVqTvTmUD82/aTBQjJzDH9Cdj
JzDl6Fk6CGTrWlPAxfC7G1guXwiQjrSsi0tq64vf0gB96ztOOAqHSeF3qLesuoAhWpxoCz+LmWWo
PyexagwY3EFNL1GZA5gUOsWMQdMzg7J3hgWo7bv53NUCPZlZThtYhV3niUGvw4ZLWNJqLWhw7gY4
bw9VajfRaPsk06HZjDkyJLwyelccIGMb89/R3ay3KtmmiAQ9RTnHmDy0VxdjegX5+txnrT4wmL1j
DcbESdS3HgXp24ZJLEy9Htm2yldPZWy/5y3o8YIXbE+kB9pq6EBX0OTW+WlCmkqse46W4UzDtyme
gPgOw6Utq+FmxqZd0cBdDafDI5kd1iIVynRfCCBW9wQ9NEce2jtdbwJIcgFAyfN7yGcBtVUQlx8K
iTarnPoCufBtsetrH/J9IjBiSvagp+pr9iXbYjSGYA5OtAijQoh4UYQ7EJa+j9mA5J3W8zbUG9qE
G+kehbISyZ4RPyLRrAVcP+7SPjp4MVZZQ9ZSqHwLfuDMrIH9FqdC+8jjwzIOWlOYcYe1WhFMIEcd
w1B69qfHIAKFrZnyLzkjDNjLetS2jXcdCxCVFaKuiCizV5bT33SSL3AqgKEXh5uA5d01LGGZNA8a
7YvCqlvrRWYLZGKjWpOePIgwNn3vQwaHf/kBvikOhl9Dj7pO7rhH+h2pm0/vjaEEurTQY0AIMfhg
Q8TVKkO/+5AXwKppX7izirgES7vb1E1Ed4DucyQ6gW8BinJ1VjypMrcNaeyulo0pgHOd7qKqRvBK
dEVvt3sraywvZh3X8KhqwFByYQkiU4dophmDKLczYGuMJfEIvu8c1kiQHlRiLSXrAbSAU1F4H135
ZVVlN6b81J6dPzmvTzE1W2Ia/yMayqMr/Ycp6v2XKe6nc2lAmWYn3sf5TcEUkVRldmq5YQl8ZDDL
iyres5k+E1OUz2Dv5BTNhnSbCdtcoVFygOen/NSDd9OMSTgAS2fRSzsOK0vq+Tjz8NdspuYhk10G
iti9pNDysxpNdJna+ZH7fCMjuEZhPOiTyVhAJAOy7JBFgLLMTWt/ZNlbyVFXdqB74DR4tERLdnjK
vN0o7LiHcvM0tTZGY/JTqbo8IQ4S5pLUoHuQevXO751Lwjj2DnNTyESQrAe+XLXQUU+AWpx3KBx5
mDjRlyw8c6275zaACa6C3DUTAqZugQ89SBs85p1DTQoE4wB/KXO3ZdM77ZcZUgSLGK8DA0w/FOzo
eLbvXHRh8Fd7Ke/LD14X1wnE6U01FBYleak2oQkRmd4O0xbNeHkCqg/iGhnZegTrZasmaR4NRTeb
9SAdCX1TqFy+A6AMkkgYnujIvMwmz6HybJ/icXIXiKIwKIHDt899ua5TGVyNHa6RP+obzODXZW+6
M/PJN1LDQmW2EM9a6MNWiKtSD800XNvcQ2JoDDkmjaGfzJriAdED08HS2G6QcMuOHPN2UQK3lCUF
DBRZtSED0Pe6wyMDOt1nb71in5nx3piHeRLocTAyCtIjHGOOqQnEXjPxOcN7YT/Enn4GjRB6G1Ov
+QQcSQeHWZXkNngZ9J+xOIPk5G9mB0bCHMACb/DmzwxlN5BRgC91mCOHs9Djre5w72YQVDZ8vC2b
IOjCNYw1/VhuZN3rYzVg4A0IRUhzdzEtp/uO7VKQt6A8nhjED/kjbAHaVRmUVzCPKFrK4JGPnPeP
yybQM1aSEwMBAUfWo7svrNlIA0gyy6QeYc9UOWU2roNJxETabgMiN/5fjD1JCVBo5Ujlr+FjWYcC
GVvrATD89q4XNZao03DfuBKhZkWJMDhVi/SpD66WlkUy8JKAxOyPr6mABpuhdtrARxFkJJa9co/b
FdZz3qsK2+dB1htXzP43iJNPvZJ6UwRzvtM1pa/LbgZKIOoQmKQHhGcfqITWtepfsegQZwiEg8dG
VmuPYGWWVkBemtK0L5D61lsj4hS9im/wFch+FUkp6wnpdzI9tVq/Q4uxNkOs98ZrTzbOsYxU/uMA
R6Ur1KxSAEov0B69TA4RhX44wWpasm+GDJ96ngoY1wo4Y1cB3H1+DhNsUCcLKs5UgTrh0CYdwAcI
wZrB4jIIz9YGY4KuGEkYNWzTtM7utR27JNeAfCCu2XkEE78OC7qbQWpZZVkMrsDowovV1xQazfv0
2W5xg/yUVc72lluyI/f4AIxlGbi6qX+IZ8ifZp6eYqjvUzRUboGMwrUxIz0EcVc/NApkpzgr6F4j
aGnFsNh+jAvSbnu/IWsI1UsoqhS4SpYcbFmAJFKVfDWysdupqopP2fx/BXZQiD//rUAIQqw4aOhB
OMP94F9yxSbrWTOAD7FeSI5lM3yrBZh2FY+zM605B3NWV5vlY0WuOjk2tyfQdfwL5e/9vZtfw65t
G89jd6LxCA5m30Loj00B+X44F2cfaOODK+wqrWl6HSKFf/OdT6nSPt6DhxvsZgNuGIre8OzX6ArA
x5psfCQwPhsohvSMAbdz9qcBExfzNgIkC8d2zQSfkrYRHkKIwu3UiR9wRbDvWMXYCAYLOpdXSEEa
kBQkpE/o206PmSqS2GPfY0ShHOIRtWFR+N62yui47nBzr5xFchG+YXNY2E/V/XnmUjNMZnUJXwLI
pIZ5joGw+yvkELOz7pW+1r9nf51N/L3NAvA32VjsBCvf0G4I/3Dhp6Fq1hjW2svY2xfluDwYw4st
/R/qzmw3ciVbsl/EAknn+BrzrNCs1AuhKTnTOTjpJL/+rlBVA1UNdAO30S8XOEdIZaaklCKC9G3b
bFmB4OcXarzGNWeOODfhgA0O7NPhZAW1LZZj1tlvdXRzHc8LU1HzagdO/ae7dd+0TvqAgACieBq9
m/cLdhY9KrIrU/zgGNUxeO179IcFHTfWoncz9e6tehKXDBvdN9pysJzL8th43JbUDfc4TdiuQ1Ot
M5Boa61CGw+j+qzdMjtUlNf3KGKnwrGOubCWUtvZzsZOT5kpB65+pvYhjwmyJMQ/cB68DyXX8lsU
oKDGquHlcaikba8yVtILn+TTgnyEQNecr5UTfvIN1isHegUb98FdNwHNpKNTRgQbxQuHvB9EpfZQ
29W0abraW9eN+TWkXMidLjc3stAYabCJcrgr3ngRjw8pyI3BLJ8m39VvXdvuuURlrHmT6PaqXQJx
aMCOEeVa21UxHUPExFYxasrh4pd58xgPYVLDTXO7a9Gj5Ld5u/39F5f49k9BdkOnQEhBkojuTXeA
vWa4j6GR4xsVMDCToSkBrYzfv+fmplDVShl4M4bnkc+2+Q1KJBybRdibQG5n4Nuz9UeaY0+SlTSA
NIpl2uEFjZsTCxROuyZyZZu80gc5gX7l+RKN074Fx3DoTTt9sxvjZuM6GUnbX7s0ss6JTag/c56w
UyWP/jhimnMwK2qDwKBuCwBAWX1fbAtB3iSpfEHtcPdlHrNZ8wU093ea0VEd2q7+M7FlO1ZTmF5G
bPhpJR4CQ1QkrtwEJacw1qkVFseRATOP5uhoF8ZHBITun6mO/xYSCwMm//2/UQL+A6L1P4itZd1y
c/9nlMDpQ3b/TtP6/ev/JAngf/kHaR7SZa7rkPsjBPNPkIBlmv/geh/4WMC55pu3hP2/QAK2/Q/X
NGGIEO23bCBc/wYSEP+gA4nMv/BJQ3Mi/W/BtGAP/GdIB6gribeA6Ob/lnrD8syBoDeKfTNXOKZD
CeAQLxF6ubSa91hRyjkoO/vKE1tfUm30Z4G3ulhl1dwM+1mNhPzIeNH+AahufE953ZBgtSv5AwYS
m54ZyBzGLqnO/ThjDzIyXkFpf5sGHFW6yOWFhVKVkh2B48nWQOSNPS3ikm3Sso1lcRnt1mcj0yJc
5pm3EmExXJqs8XYdr3hayUVOPrAOoc+knqswbAfxUzjkiFupB4jAsyOO1G2Uf0VNRQkG575iF1ua
Eksf9MOy8ifz3LexcSEdETzMo+vdqqNwTXlzpvQqrpvuhbMP4QEEVOdRJL6wWLf7VQJ/NRge66Ih
1Wsrv0NOqLpTFjTiXoAErtdYg82dV47hyRRj8DoFegwXSYDBb6GzyLh6mdU/FqJLX4hhNe+Ozgk2
hU13HCbSv73wO1B8XDUfK1ERlejThj1EVGojBLAdp+vBkGQVisHGS1jOyTmVvfwUOd8yTJ1WbR1t
hgWpdDh8bjMRKs4HtIXAKh/8aA639AvWGzus5IVYowUZpqloArO9kcNjVVtvjNn2gwxa50VULYis
0BCcgsehfp4D7EZF20myj3Bjhhp8S55Y9aHUJfvHPDehsERmt8SDGt65URHHywYG80NRw5Z13LLc
tWXSLgtrcM6VrLONkyl1HxaoKAzTzlbU/nwUaVydUk7m+JfLm8aQ9lX4AG5MXhTE2psvl2nWK03s
3Ab2IIyfkOI2vTncIC6U3GP4EuWhLjj55nGBT6E2mk1TOMW6MQTW35FBcUE0Cs039+pwjySGSZQ4
0UvaTPEVb2z6LnpHXaB9D5fBbaJuYXRZss8bBHla92hOC0ZlvdiqzL95cOxq4U2Zs56ycUyIkFNt
GVmyWPcVOdeFb+ddthEETK6OTDUKEuG3ziuTryLBZEVQPI04LPTxLvELzJS8BN5TQEKn1Cugsxko
d25n0wdkc46awmBcxUUP9NQGI5ZRTNlHYLtdxklWDn9Nz7J+mnma94kfUnroUk3PFqdwLh7Ou/Vs
wTENHVhfC+2l2bHw0uYQTkG5d+qS9K4TuzLmCDNxmwph40WCkuFpTvU740n8Vtb0YM/4hr8paDMe
yUk1T/2Q4CloB/N5tNzhRRt06oDinn+StA/YMcDdXguh+6Mhu5spxxDHjFTmg4Eh9SOQA96A2DQ7
+i0bGqN41A4697Nd7hbWHagA0M2EGWjHRmfS9MP6Wy/73UCBtniG/1bSBl4PO0XqgD5vF1v2kp8g
LngrnJJgIa1Kr1Kl/bM9dfo8mRzqBNuLO8S5bI8Frwbs1k6gl3RYf0i3BEfp5oG6ZqNtb1RPbHDl
xUG3m5K0u+okzz/44+a1z6Zo65uh9VxOLJJaX5kwshpgBtGYFmsCz9aWhhrOu7ww72xROYDWguwt
x63wx84DVPRMl+wjy6I4DTX+lmyyupUuM+s4WcrckHmF8NdOww4MRHdHY9t0sey+XrrA1ggEk+CH
QtF4BEsy/TONGTaAqLL9vSjF/NTJvLxSAJRsG5wC59lsfSYtzU5q4CK6YLvav4+dJy5+7TVsoEx/
vIaB4R1Ji+dLy6z8lRLRdMUmzgUvEi0RPI3/GbRVgnSirJKwns8Tf0MhfTIzUKch5qGgffDD360z
2G2+ZHGqHUu8VnY3HLra97eSAfcn0Q37tHrKnvM6I9+QqYj8dDLMxgNnVut9Bg1JA4DbUma4Lgiq
AAaU8GNp4fFXYL5nuah1Y72HY1LmS9VUOAW50N0pFt3Qsakh+ik7Azj86PQXh+2a2qa68Y6ZF6uT
4wQ2UlaRtQBgxnbf+qP1iCFC79ilUXviTvqutmPnNRoDRDUxOtWThB6aLNjbjbuptaqNm1eIsiMD
/QITSP2ph3g+Vay77/GN0mLl8yohVftme5F89LG2LMbRye4Mvy0BEhfB+5gBPVgUFSn6FuPFl5KB
vW5sxXjhGM3Zils3WtKBRekCC8mvuk70vjLULYpoysUYYa6ujCLABDPpXQIX5dmyKDEjtKfMtWWb
AQhVK3hoijDf9ayAN0YzYb4vCnCYKjcvtQcfEqS8hucrGxapxK3Co0xGisd9zZ6KFc93g79lE+La
frUcO1wPTds8IuD5P9KeA5q5CCo9o1Xla8cU7QdD/rix6rxbuRAZTzg5h7OMU3fTaRtmYTJqACFF
4J3jYRJcfiGJbDW38j8J9hYswBOxSLppzM8mCQamuCojItfn7nRXoYJcdNTiTehymV8m6TibeOyt
nYiDdukheOb4f1dO7SJJznG+0yRUr5Yyih8lQzB5cTrPPF0bES4qv+8AfLKrWuYqIiOXxtP0FNps
i0KT4HDSecPe65rk3mJhdAh0a+9LJ06urd3Yj54j+V74QoyrpLMWipl5y607O0EZiR9ZeRAAYwpK
GSaM+ZWo9/Da8SJ+ENrnWTtlPavRZmDtFjvgc24nieQlq0gYWkK2HymvkW2bqXla3kYv+lGnFqUe
MJ5cZm0rslXRYAI1EqO5JNUQ7TMj6WkEjpqjFRjVXTOwDWDCHsWFuUVAflLkDUJaWxdNIMuTAzn1
4Gbm/CEFcm/R2x13QCneBaveTezl+q3JUvdaJiWW1Dj6TW5gepA0XWO48QbLYs41+gNySt6C0Zu/
IRGu4uOMaiJZTk6+s6Z9OGLI9O3lnGBJR/EzXuIy87+SxkJyYZwMLi4LsJNvTNbaGH10ZyAh7EMY
zmtABbp7TZwAlhwZsl1SGLf0WQw3AOe9NSzjVkbkwzzzGKm+3E6FbexiZKlTLD33C9c95z6X2+qV
VFV5DILSPHJny/7gDZmeFDFojTzdBIDrpvhcFD4Eb/aOeLI6cdagiQ9tXEWC29Zc8aMbQ/8451Wy
9lhag6+QaMNzlUGyU177FPR5/GRP5bBXAAzfhmia9prjwiv3sooFm9vTrgD2NVkIQn1gMbCgkDs1
6nw5dgTcl35A0FjwVH/mxJS9lCGk45qdBteG2NPXVlWEp1mlLInSGunaKxjtSX3X9iqqHRIe1sQS
NLlZxUXevSdFNKzYW5snN8dOA6qcVE+cjNEdaevktSvl9NoI8O/mPIgnFFzqBcycaFMjUi/ZhoX4
iG6WjdHpXpuAaEgNjznlAQOaNSPCKFtaT4GZc7mFVroB4/uBaZ6Qh8O66qJiN6GN2anhvQcIGfYs
BlQ2PkXi8UzStiCKBcYGO9VkDff+GBTPgv3XVtpOcDZpbUTpIiN2ois8uBNmb6/aIRo/i9FIX9Is
HZgqsKTf2jAn494kMHFWyr1t6TpaCxzUSjY2s+9iUjRS/M920/tbx88561VDi2YbW+Y6ts0JbTUn
YK5cPzlLKNJXKaiqqwfiJ6WLub5IpL2OBMx5NkCadTORmPEQW559ITFmbyYH2XIBhsHdB8xWC816
YFnqviPZhp0L8bNw7yeWd3znmoNYVCXZvsZvttZ13FzJQRXQRZOBUJdpXSQ/PElGna8JiryylqUQ
08vg5v4xZet/Qn6ev6t+CimiKuJ11WYS4khcrCmUs+/LoM0/bHOoHoMQmW8h2PViclPULCoIucY6
yS3r3pEjN9xJectKlvauz0T0Mg4elIC5L4xnT+V67/cW0ZJwmt+myscW0Rnc5uWM5aCeI7ULjF42
ixQX050X9u4HQT69g/Ro3CvLGL9dH8gQN7X+O9DBsG7jTJ4CHC/bwFAYFds5dJZRGYVgYd3hXUsC
TMwr6mnAQ4L7pGivjF7+xZitKgWj6MzrkrP21m1jhZboj9VODq7LlOePX7qL3L8AqpP7vrXkk1KZ
/ibAEGMxNTAJGMFIiElaH17N69jFnPOKGo1UeJumCO7LaJk5cCkjh8pUs49HKgWI7ei158bl1Z7H
blPFfvI8xDK+Dywfc1DQy4uVxfmH4xrOoXQ6525QoKkKdP5VIH0gNVbQfPWx47yY1pS89zo2vt26
JUEBUtJcSouSyTb0WvQvu16H+TRwPeVizimr0YvR5uhNChwmtchsMqvTKM7ThJ5GuKZxjjrx1bVx
a57A/Gycy2wZ1ocgzEcHWBB/1UkMoW3obI+kKvFszo/DJTFclwoJR3oEjOwbwa0vw5Vr5g4Hatv+
anrlr8bEcrgx+rZ58MCUrZVvGNtw8oYnrk6C4SHBQRs3xckps7ZZurIK/jqyTr7neJ4pr+BZ3i5c
TwYr02yLF9+r5WW6hQIiafurDicRbaEFJ6bRm72fnAT6MpjNkXRYxIeLVPvjQlV2cRf1I8UZpt9F
x8i3INBbpAxO9uzyQw65IdUtt7MiTW/uprFUL1pwnhsa/pEsFpIbbruozZ2uE+oAcYzfpQyxV5m4
EXChsg+w+ptGvean1a4LVp33coSFsLRzpmWJm/EvxA5OJnk1HmxGhAPwHrm3YxGsglJavMoM+1O1
Qr3VaRTBJ3O9hygg5kt+vBArd+7kAUQT8a+0bHbwZnqWdKlzlqlPDiGlfQis8mTBqVX5iLhIUIkz
2EjCIZCzAAw+EKPqKy+soKAZ/spTZXlw3aH/mzix8i9DExngdf1yxxfBhIHTQ7J5LbJ9afZ8i77X
wZrOBUk9GuviTcuG5clIXKJWDu4lduh1g6dy7IIzjHRNDLwyaOZqCkHFXTVI2D9MISKAh3mr2mD1
AU+DHLHRDeGdM5r9hi2peLGNyXnVkzE/4iVLGOB879nE3AhFIbBajnQOB+a8b+L3ZjazvyZDw2fq
9Io7CRMbAzog366ok33aGOYbDJLy4Rayo94D1/XLQAjyIchH9p3MxpiL3NmwHo3K7/gNNQEhz4oa
DEGjxBAsvdHN/2buxA9Oyq5+HYTV/WRG5Xwn7LiwHkLp+AZLMt3VLPxg4hGGmeWNcZRVOXqGUw71
sfIS/2uaPOPs+pV2iCh6XI4wpxZfEVfTY6LsZIMqrV+TWfLgNV4Bza3vzwO30R8sNUQihSb9zgrK
jWnfKbW4pRbrMWYuzwjRRpWHTSsRBj7yIik5IebxnySX6jA2ali5vV89FAPzNDkYJhw7qZOTZyfw
Nto6ST+DmQ1d2CXqZFckyg3Lqr+zyRMIH17ZP+oKxrGrkdGWdArhuYlo9k03CPVDS2FXM3/m6Go3
A1E1PPdNSgjPwLo0rSPftV4Uuwm9tkfRfEN94WrQx5oYKHl89Al/YBvO66Mat9LnCLJIIpOCSCad
t8yEFFF6JsS74katgHNZm/eG23Ug3gnZL7IutmhzS/rgrWlMlnGRHKeDCm+1HbUJ1mYwROmRKrel
u9TEqU/Ej7yS10xp/a3TvHh1ZkWJVxrnlH60eGR/PH+MYVQUdXPWIxA9Ep0p0ZuEke8bUWuCbRNp
GoisnJV9gzv/lk3M6/eoQ1JZYosyj7NnY8mnMb5ZOOnQ2KvYn6PnoIrlezbGLASrgSLrKCvZdBr+
0QWDcSCVk2xUaob5Imm8+TIZOseh3znvAcZfeoP7YXxtbaexMSUG5rWoxuSuwpI/rRmr4KY3JISg
34nsqRiraAa+HTvGwY4JU62cYKxODh1Ru3ywWVl7uvuObG0AZ0prB0JKbAMObW+RQm0T+5hZUEqO
6NFc5x9DlECnCD3r5JU0x+NtGPonLTpvaw9tcmFn0Fw5orO+i2sxApMp5/vacoZ7eEn2JsU0x6XY
pksI490E1wT8x4NbSNBMGS0GypfN2htxUi08jWeEpLC/wsogk0OV++BNWao/dYYr6dQ17Nso69cu
4fGGzW6g5npZKLt8QhHFQiib4G9BQOAv63fzzhhDarHNSNJyZlM9XeZopQz8bAi9MXo3bj7F0JvU
sY6NW/OJO8HlJz3ODZPbXRDM/gcp5/paKu/WONsb37qmQb0zexgwuATHfTKyB8J8It7m1Gh+crqZ
/ghUl11MJBgiSPrlheUEKt6f3xpal7jOhSOGHdPB+Nzl+XRWrJQefOl577o1REYAuBSHoXWHTwqE
wxVunIEypZIwIpZRxJNQQcmwEQLWqs+qv3lY45bQgoViMtrvVPSNkNaHoHlKwSZ+u0mNga6aAAag
pJUYbHWMf73uEUsJ1eSnsjAd7Ct+AfEDa9/M9ndRlfWnxGGcWGiRRVAeElSR2NA7I5l39oh4uGht
L9zGoqgevdt3K3QcposwrZWzsFM+bpH5Goeuo25+1lAwOi7GQQZv1qiMH2eejQ+ZDGof2dyZFRcn
ybPNi7aluK2gucSkp66ZPGKTrLz+tANfA383PT1dQrpsiUsoOFt+1H1CMEN9q4JOrDLktb2o2/HU
W0GynzLDzrdhEhPHSSp6Mcp+ThjJCzdaz47S1FeZCL40xaQNZTCOfxB67tIFCltALV6hyaGZsdrU
jl28Zb7XXmNqiPAcJlFxnuQIhicKrNPUeMZejtm4j6ug2vaZXQEjCkf17ebYhAuI/Ph1uBhCA2Kr
niIGkba+UVYPVOIZD/wb6lsyRh3AWVbP0zxjrnGVWkfoQltL1cPasw11zaPa4FQWV7uqrdAK3Rgv
fpxA8+99vUbsKfY6dsSmbC2xZkVI1WJginOB2frV7rqq5xyqaL2J2YaKToVPdWpXNAAwXcYTmgy3
6uEDvBYtWBwkdlnpsbjte45+AcraDhNytMEmab5NeCDXbGu6NZuIG+LLK1KIgHTTii6How/mCnV1
yPa5RQWJ6zsdxpusv3ic4pYcUnneOUV5Drq624VFF66l76dn0zdzGIE299Y0AlufCUdirc7LbTSk
8aHRtndXEB7bzYYyzkh47IJKMVnLzpfWQnhj+9Q4leCp4QYxx23M/Ici88E1UXF3DJtIPEqrH6zl
bJiDXgVhV31wn4eSwMqqdFdRHHbfZezQVuJlfXrsQtclbFlRZg06BsbUxAKLfIebNkvGRv+pUHF+
J6Vv7WLtGkfPS1K9AuFk1PeaZ+YD7CDgJa12ZAENZM6zbTQZ4pNsinfXwH59KztXsPkdI+/K6CLX
aoSDsHNJy88Lg36kF9xm/UsTTN7TxCkHfkHVOQ+RcBrw8L7IsW2mo3rzRdBZ9D90rbnGp5k9C50F
B6QcFa783E/3UycLSPy5aSSrEQn6i9PdPC8dS0XGqpCsebnAGtGHO3o8BI3ixLweibmzNJ/c4WEO
B/8+CR2qTHwji+kFaft8aUxpBIzEKahmcJIaZEwMzbRcegli5Qo6xWAycUSGdYrRjscVTSkpnC+b
mN8qNuvpa0zIOy3tpsYgOzWSCjc+48Cpu2sIB7MtjLayyENi3UMbuW8ASs2/Zj0DS9I22aoVj1z2
3HUT9QpZYsxY5XFOauZOBOn0S7pazTti5rOxrrKg/En1LNqLFc/RtFCo4PqLLsrqZtiYOCdA6SHY
Psq2WGFD6Wo6HluNyQHIWLMKo5vySp/LxLFEWv4XcAVdQvoJjGzdjD2XkCbovV3sWnQfetKgmRSB
xstWWVnZKYdoHyImNOzU3kg7qA9SGYwXMc7cQ+No4ypmlZLXSLyUy36grM9IqvLBzP1kZ3MzfrTi
sD4PhRrCdT103GL5u9NBDMJ9b+si+57hABEgIJQczBGnwHjeRaFsALbEQcPUNHALxL2i9tzu+nPq
mjYHVq/P1KLjhqQoQDCSt87Iwp+OE+2PdoYgW/fK4LpaIIXdDNlD8xPreAByUYbUiYQ2UJYAhW4x
lDfPmukWH9k8AGHIWBRc+igMjrKgzcBoquIvbhY8g7Ndnxl/iYaZrbevWl5DGyey/QXZ5vyNb8zB
s9aKlZ5t547CI/fom1n/Oiu6RjJ7hpWHSmccyr7MWdSOfPAo+w/F4rRbYHjKthUjzQeqK8dtNh7F
394syz8SmsxdH9AVXVkC+pNK+01dk5wk9KGTc8vOdpV4UBl6tx8oqOk4yqmuAXHFwA4dg0T6Q2mL
/hG+nth2TtAfCHa0cHVlkL55di7ZOfioShae8DLRwTGyPV7qOmfbxWZzBfkkWLuBQR9ea43Pk2Jn
TCS/PfRaefsuiY1tAa16k069s2z9CXOn7uV0sTPVrzTjG7jDgHxKUof+dCuCooWXV/Xj4FsZnxfv
OdwyarktsQybBmuRXzdYLyv9wnRIEYytOmKZuRGvM7u33zn8h9e6TOytZVRwzEHrg3Ns6L9ZdqnA
cJXfSHgLs4OMt4BC4D0TI5jkKjdVeeG27BO/mpMWw1Wmrgpj/3BijRyQyeEqs0itCJ6u5GzE2cOD
XKeds11bxqpmQZJjiRydP7K86YY+1KUviuL4oUU84gzgXXCwmoTMTVb2hYmzH6oZj9zouGvikhZX
n7jAJ/brnPj/bTH5n2Qecf7v5pH0c/r4D/fI7e//0z1iu7RNgG6FCxs4FOPeILb/tI+E/xCBb9r4
2y0zEPwpf/Iv+4gQ/7AwiVlYSmzhCvfmLPlfPRQhzhLOGPSxsebyhen+d3oohGferIn/3i9guZDw
RRiSurJMFyzIfzJeAyfPs8gDMZTjvJR6HVvscczHubYVwx19Kjnnb6UOBuywQypCnnt+eKfjfde4
AHuiEQUrJFGR3t7AY9mrkXu2NQb12uvD/DXjeD05lnsZR/k4efF4z93+UgodrkzSbjgHC/cQWKNA
zb2b8qm4s1KugWXt6pN2g09TaPEYyvzksIXZaLP+ob2rePJyjMkI2S+jO1S7VmB3f4uGHPED30ti
YgsP8CZOgJow82O3d2/Yndbr/8gWtAQKHSJvFMXbgdIcqXJrN1VEaLBOBlcD7r7jVdXJzvuP0POt
A4GxBZIZgaxknotj51g7D9/PASTrtEFHR2ANHbVijA+wHs8Da0lWeeSHm0Xdeu7S9hjYjDAa7k0F
zQRbEPVr82huzXn0d4jh1spouWqrzJZvM3ukhSu8+T12ijs2R+UlG6xiy+oG960HotPlBkJG2lP7
vBzQ4OISXqwRv1Qh3KckZPhrfPZvVKz1q3wKig2iiHctHW0v8QzuOEe62M7KDsZIa34qOngsS75P
eLXfHGwZph8Vq6n2i2PVhTlCUvWR6+hb52Z1ze2BRVFHwHO0oi85UnIdexS9ismwDtRHNHeFk3Nc
dJr7vDVPyjOCTcWCpnJGd5U2FN56YWasdcmyKBIMc01Zk8SIq4MKZqhCiLgrBG29aiyfdGIuPqrC
zneBY/y4kRyekN85Lxrhg3LkXUYJ/droW1aNQ9Tca5R0OnpZkGdZ+yPTejokHC03TklPgGFw0iyG
RKwhKrJjBGnIUF+dMu0NH168b2T8Hmh3PpkTokjJ7LvLQD7sp5Q7Y9HWazOh80pKTzwQAs0urQ4u
1R2Whek1mLY94K27EXW7t3gVlB0CROCrc9gDh4EHejOSQ6urGUXhEwn3lPuxRwvzlO5Q469sKJ0b
qKBf09M5L3rdFRvkdQ9hh7YtVnwrB0TVqnZqwtdTjLDLLjm5iaWihPXpRdbOYo7eOJjFdv0wVa+G
7a3boPTf44c8huCE8l9dZ/7HS4HTc+o9nAS6+dPZZbzwx6K/UnBgXSPQfRg7m9Vc+QSY3cTcMII+
yvGDRZ/aY5GT5864DOboQK6gFY0Ez4I6nQeiRN1OWk60DXtuTKX50Dd58gCE530I6uTA3RdLKIua
i5X0GU8U64LSTkatAxpWC73KggiTuN91+5z09M70S7SPAiF70B8DBZ0PeLJN4AY/dpkYx0GGTw5s
iG0qiRfksXk/+G0Gbz0enqqqLTesJcd12jlHKyqpPBaqO/6+ET71qBW6P3POPKxjzvrcDl8SN7/l
gd3xalDocG1z8qsgGuXG1B6Q2io7/r6Jen5l0lewxPWOd3WI0mMJ1WmlexcXa0JtBIWJ3V2atMOB
DuZamAs7yUl0k4A41cUNxWXLWB3ZSy9+fw9/FaurcESQwl9aRajH5hS6h993WzwKLAAtd0H5trUj
aVpdSVmBaUv5UZiJ8yQbgiBJgrsI6AIB/KZ2Ll1c0fprVs8Esy0S7hLZwKIK7ii68qn/fTciYHR2
Qrnq3bDcYPH57okdk7jSYQLSqrXm3YDJSdTEpgLVFeffX1m3d39/1aG7ZwHYnTn1udj6E96PjKIc
dcR6TV6+qE5k4Tkrj3mRbXC1pB9yEt+yL9ul6DnJGZ6IjrjxomM3zY9Z7XR3Fsa+JZU75UlYNRze
iRjuKFrrxOxU7AcH1wxgQfEcN/J2dn6R7hg+5WmuQWua3mfncNAU/bOPe5oIZZifqMIM98JvLo5J
wDqfe/eBBh2S47USJ5MgBBMzDRqe5w6Xth+GSxzrcj/P8cvvew7JyB3Wz3jx++QwVDDtHJfQm8k1
ceWn7OignbWPBWhHTId8qIVD5zGEQXBshY+w0puL2eLzdjeudX97I9hjaeUUB4TE4AxyiySKdO9J
bqQrTsKE4sbAuf99owfUeFzt0z4NK2LmlYmMQ671Wrb40HUfNrveGuP7399zU9GTQ1PTmjI60AHD
VB60Cd/hFgEcQx0//L5nuilnTkaGrWOXMxzQnpvUbNuHkjoqD/zZxb/FIH239jZjyae09RxsVKRy
1P2ckUSn4q0JgnVX6BpyO/tMzFLTegwybzfVzl91c/L/vgLYwvR7nFZPQeEnECMlsLsgQyTh7xbr
wCNoMtkF5ZYNExdkIhIiBoHh/QR8dSqz5l9f0JlRl7sB6bqshiG57aHohjPFKnJYSIE59XEC5qDR
7TZ/ClMeXafIxGtagbnBOTR9CDxkrbelHzq8/r4hrhNdE3k1ByO6+/0dJqhpmCsqTVug1CPNSKqu
P/ToslQsdTScGlQIbGMzgfIB0M0ltUDKzYnz1SO4X0LmGCrUtfXJSiOBzpjmcBPJeWHF4PFwUr39
fbcPwammXZieft+Fy3gMJ3fNfio8+SUX2SkrClZV0GF/35U8kwkWd3qRsL5ql72Nl9AxHrDxwAgs
vPEQSfcJ1v4ISMbIX0I73MXzDX13e68Fy+I2XvWUWeXwnLmb398lOW0cjXR6MHX2oOLY/UxlCQIV
VMR9V7CvSrs03rjCz/8U5Mr6bHQ+naJpYICK+M6yqRTn8k485fahzcn04ulzGMx5lQ1hczKoqG1v
CJzMMDZKjcW1qv+LrfNachTYtu0XEZFA4l5LyNuqUrl+IdpU471J4OvPQH127Htv3BdCSKpuOdKs
NeeYTBFRqqFWGJAolI5QXyA9P2fWWt82Ikgs9lwpcZhTnEzGnTMsdOdMvUjltffODQj7bHqxjup5
+KlnB6Ifhx+lqtQmbDp71wezOi31DZx7oy/DZvrE8YGEKqPe1FAR/mQDR5KGG8ozwpXuDTajT/tp
jTd4PsT1mGPIVYh/Hzcfh7xMi1Oja6wcqKuNxWyg2CgbubJ0a17/O5/1mrXqOBbo9IW6otJbgJhZ
+F1IvCWqXMruQR6SIuA+d1Y/PZPWMdKjs09Wa2kfzTBm+9yjhxuNgk6MhdrRcEbjOLuC9mv0182Z
r7Hp3kDWj69GWzq+hw9gk7Td+GrCbbzMU3oz+bLrVThm3/SqGO1SKvbkbgzbslL8RtFUALztb49D
g7ryhsaVoCSoaLvHfWZuyS0F5JmCrfyNN3pG7Nv3b1zV1ORT8wMpcowZO49Xj9Nez6Y1mSRQFWg3
fWDv+i3s4f/7R45FVELifjpJFQAp1+9OIbTfsgrI8fWyvwI5cxRLzLkTNvwh6okHYgFQLzT/iZ5h
5E0ZVjWj2aAKDL6d0TyRvWv6Gk22c+My+wdp995Fnrulz6lvtXqw3st+POiyz3+l0CMwfVgAHCFO
nO0ug+C7POAN6ZoRv/mowrPVOeYhmsiyNVRYvyWePpwSFLX/Tss2bS6BKj8fD3rKbG5VijxseSqY
cvWSItvJ6cGuGyoofhTr2BH/He0g4na1oHeNOD32RtCenFT/38O/5/wf5zrNaiCdXNw8T8u6t2Sy
prXQizdwllW2TkUVrqkKdn6YG9YVuop9fdzKEC3nddLuETXa12o5UJfDyDt79PLytGCMxuLiGcRq
qjp8F1MPExSV+Bqj8/TDjQoEdh7Aptjk/jbI19ngTT/SNt2ZMQ5TOmXGjtSbGE9oBlDJqeuf487u
m+ynhqCJQrnp7RBWlO9pOu4fD7MTzPwU7tFJR/70XOBRQkXJ3zVLHzqAI35zZDefdbQA6ELeqQdP
n1Y2GYSbeBW6YDV9pm9GE6PLN8OTC14F+ncW71IUdq9jZSGHyTr9tx5qZ6nn5QflVRZ6QUhnmlhV
rmN2B7Y+bae47Py2j7gM9QQOl3KjW+lKtYkUuvXHaaJI5XncEkP54hFpcHicPQ4NOoO9lcaI+vnL
xyES0daGcnVo9Brj1aBjMTCY8tGolH5dldZ7rOv2ulRJsn08KpigqcNGQLAcj4C5oTyjT6z2hG8A
KTGbFKCX2dKPi3Q8tki5X4oIi2SdF/5Ugt4RWhftuoJpC+OZYOWhDZBNHaSHa1FbK5vZoNX05pBD
fgyIRMnMJxMc2u7fuaZrUDZ0al9qxrqmmwUjzlSxC9LT8xTn7ZU3VNweBz0lrS3VptZHnhccsyLY
a8pFA00HPDkPyLjPBe1XCt/Z8XHXf+9/3NLYaKqwqS4emmQDhcaFHsNiq0CdAORZIoOPqG8tv1yU
V+ucnmr7pXhJG8F8ciRPYSbfi1sduqVjEqAg88bY9P+fBx5PeRwsvdaRRDjjesKkOD3FmKt2VTS/
N4vVH6zMeH7cIudj/HeKeBeGfqP/e8bj+U2NJDIDPfWKrKghTCXWd8VySjs7P7KXIm1JAm1djZOi
Ouqk19atx1cRlzfK19OTMMIKRkmZfYgSNa/eNvYZ/1r+MYBZsmOWpkgjpudYIvlfnmW2bXasp2Vh
A4GnaN0PNBfRKgpi427My++1cdJnKpjpJi5UQCR7iz1iZnXvZCgXp7QvPkevd54opmLQt/TuQ0U7
tdzdWbN9HE2rpvPIKfyn1h9JYdo70ik+6zhGOEzQfMWSdUvShry33Y82GfJ3MrfTl3Z2t48zHZvQ
1a7C++NscO3u3EwFQcPAaJ+iiTI72yD2WBndHm2cgw2hIOwTWvDTBuzOj25Cna7oX1wS/Dz4AMpV
YbPYeiJkPLk2jPGJVUw3i/3PzS5ehr5HkmjI7Be14pnkjV/4UUvfYj96Npj3Lig61CosWNrXKEY1
lZj+3CUUO4LaWazHLqVXxQ95OUgM01fTbKddGqBpf5wSkoGscIAc2oWBR2hXNgQHkYWrmU7bDdST
9aLZicQaTuY44Q/2SxGq4TJL4/A4q+JGRxmOLVZiijkjgE7PlTn8RFQxb7kS0/N/7496bBkEjQfA
GZ6sIZ7wUYUJC9Vp+O616FW5bvWT2B8E11o93yVykgAu97qJhLPtzSn8zGfjo5lKAWCDH2GtL2Hr
pvaRLmaAegCZUGVZ+NkqgNogU4ND35P8HUUxUR3e5JzLtlHkZ2MPRt3snLmUmCmXw+PW476pcQ6q
qvIDzN7vOhqrA9+R/jLIlHSpqJt2iKYSctbn58f7erxDiz3FzilbukO8+//e/7iVuxnffB5lZF/o
426ErrRC9ZruCuYr2vxm9GoUARxsbGYqH6eXqaviC8YfIGfW+PI4VCUdcmTh8zqsawN0Ukgs5xTm
NGsrZ/GnOqDRWxFdHofMaFDjRMB6cn7u58cBX5PlN9EI11wHm4rQjGZlLaH0eza6oiFYE3PHwEpn
+OoQnHntST7YtvR9nubHMxwP5Zkx4e2Q7FnO1hkAQXVOK687d2XRn118OQjclptGaO0LmPiHxzMr
3WAsr7tt6FBdQJ7l4gJGdPI4PE4FeRL0p4Pip5ojWNH/91Mez2v7ENKvYiaQuoqusRzjg8Ee6HE2
5s7S7F8e6FFVN7OcmPk4o4SgtolhQNvptSWlIOoOljvMH5ENSrE31IsBSffFLnUKL/H8EQSMYrPK
Ueosp0YiEQqRUe7L1PvszD6/O+MYbGKcD4gZOS3JNjq7cfgZpw4MjeUAHAClaZ+8GLQ+ZO5oV03M
4QrAkoD0p4egCsZkh8LHWblDtVRebWQWrDFotTSUG4bpF+PffOrUbwLa8juKP3uPrECsjCBI3jFg
1buGUBou8CZ9n9ocxlefirVqtXBPL0fbGDT7LQImsEmb1abJD2AkxaVwU9aJo/fpOJ+oSvKnquoz
ADDoG2ZZb2BNAhOBGH8MbWtcmbmBltKFW4eomQ18Bw6kWTx2MbVdDBbEsNGXo/gclrfcmdG1jomx
T1oV7FNDsbUmD2pmVOzoOvudgOFkeVXzjAIJwH6m1CHgRWpTSX7Brktbea7RIs1K2FtEoe+5tFBC
OJWD5zsgqQ81Kx7AaIXpyzvNE17ffLb0VS+nTyGDv3YjAuBj2Y9c+JSiFxmnq+9qOtZHKOQAlnBn
VzZ1AgPz0bpgUYdGvW9WKtJYXoARPo6gXtd8fdsuYCef2tlbnFTZ3mHzoTdJcPI684vIsvxTt0r8
g4E3n5X3q5jN6M2qvuu4zT/HuK2P7P6nldOyv4bL3B466aqNgMy2BWzmrCraSsecul+SfnT0XWka
4/NuwtRXgAmOkXtJi965sBD926IK2859jQMtYguLwoY/6j9sXb5hRI33GTVQq2+7S1T+iV0juERe
R3x7S0ocBdTsxhec38IuFNjlUpTATB6OreiENTV6UZG8JJ40VqNtvCsdv0vXNL5TwWr3TDc7dJQi
IcQdmgK6MtWBZt32K644EE5FRv81ZO2S84/WNemhpXy1KmPe5jH7yzhz0rVBVB/fWfWqtd27ByPq
1limtiHtleFJeqswIJiESm667QjvLdKZKuyIt6tqqQIintmKevyph4n1bMH2XoLon2MuSYJ9PmgV
0i9Ph1Pj1vKWaN4vFat3kZbAHiuE92nnstlAdEvNIP1b0Uk94bOhFGUQXpA4Nbps0yWsxbvgRE7W
roLDkM72DT8cPZvg21RGvBcpoRCdCWTI6ZH0zuzsAIhcI0eEmxzR7sLo0Qc62kpkjLA5qhMBsX8e
iMypy55wiC/p2H9ys6LbnhG8sRBU1Ni7T4pKUI7sbRO0gFqm+t5AF8LTK/KLysznvI3z7Swgy2VN
954SFGAbSb0xbC32bcR9OGJpZTA9PEUIDK9a+V0jc905kuw2vC+KXvCTYqJiP960T4PnfOVdJ26g
Mi1/JtiNtFX64+xVzGplVth3cjOhx7LqvVm/tjJLr4M4xDaK0k6fld9M8TFh/YHxNMo2NLkKKmZm
zgqmKHZ2F0GIA/FvZHZwDF0CG9xp07YMBUOaXLsiHCjSlAsXMS7flFS/giWux0vmI20GZPJTAJcy
ETuCPDsiQQsDCYb9FU7sSnUasSu8jFuYQPp6jGyat6RXrFql+Y0JO4Jkuws4/OJM9WWXEvsIqKNG
+h3jhEp0wo+sY1xiMDS8nFxLRBeeDh40y+o9RQV6PhjghmhxC9XpM70+jeBerlgPiBISJIIPZX3A
ASNxMNe/2oFFYVO0871U8xvV8PSSSoj3WtyQCF5I3xBxip9OjReRkEmcA1qFmHfKxmeKp1uz7SGF
tfGzTrDXCvOPvpNpsWd1eCAfvj67Vi1uVm5ZVyzUOG7WPeqrvaKtSb2h0/ZOUp6Tsf3SZivmUsi9
zUgRG234LbdKv9Arbdt7FMxsWzuw0Hzpxr2okl3ed+WmaWZWU3Le6KP9NxNiuArBksqRQPhRReC4
RNNo2FxssVoFaa1vCVRshc5iViHQiyI9Xc2h1h5yFsVc7q2LThmNl1TmOpHDMert4QXSB5Nh7vR7
NxfVFgGfC7BJvo5tOl6xQkyrKPXcfenlfk0+FTVM3aDwGz5L5y2L4E5SNLw3EXULmoQbrQx0jLFT
+NWF2spG5a+zXvyJzpFFqllPr0RWkbGtpyQoYeBTMTZYc8CLrgikZXlRJdmHRzjhUbNJKakHtScC
YDgnNEEBGTXBta+/RIzc355r83WUd9IurINVwEvshlD/KInDnVP4T4s0K10cD5nCe1eHbyqMoLLO
sLoVqK6VXVRwYFtvWvfuvIF2FnyxLCL0r/4zgVLizcTPRtNoR9U5NE6nZifs/rmcoZcEWT7vNTA+
cx1aLINFDoxMP/KpXoUU49btI8/H4pZtmFKCc9B5m6RofpA3x4zRt95BVhXWuxYgKULztLCvGO6u
hoX1DkHOKY/jYAUWz9j2op/9erRTX7fEMyK1bN97drlO76LIf+nMu2jcGJmTmvVmZ30BA/DzxqZv
GVbBdplzwkygRqrynQpz5O6Fjlh6hgfDL0M8JQyx0mPXA1bzWylcHo1HFlTYIKMgoukLeQfUt35A
MjjG+zhBWhTQTHRLBfxDhuDK/w52V23AHRCglZk7MUj7BJHFj3GnHC0320ei89Y1/q9dSzP8TPdQ
IQMcp9sk4byMhV7cJZ2NptXeaaq44VRfR1St+GlDECk6qvmRyc2R/TGtPdtvM7KxbY1hPFuQo0bx
2Ywy/Oh681eTBS9e9N3OFrHO1fgK9uVQG6Z7A+lar42ggjCbOsb7hKxzZYzf+LbLvdIS4z4NuPJb
VcJLtlWzDZMwfjc1tqrowtQuXk6DPtUZ7u01qTAdP4TimgVxfpscEa+nNiUcQTnDHUcRn0l9iFr9
WEeeSUgRcSImbogqiihVVzqmpOndo3l+bCORvFvUzmi/JeIc5I21hQ3K4iPtqwssViNzSe6hTEaL
ttcvFbQcRtg5q9ZOZGLfXu5UaEG5rL14Vy6nepDoF6sy92IQ8bFntIS49Vy0Tb+JOnrEaamfKLC6
F3ZF9YkQ+HWgRmE+ZZp1jsNxYjqnTBe6GMgetwKHWzGN+PUoQZKpdnE2OdEhN0tjj1NlBd/x1Z3y
/lA7OcG4OX0eo0+e3Q6k3dTQ4HVm90mkRFTJ3npPcHwgZRMM0/tMtqvUQ+RUEoCHnl21pYt92Hyn
9Q5UzCWsDh9p/sSC27mWbve3cdN5XZfQfy2jOto17CI6rSwKwjg81eWgkbXZd5tRn39Phu9W7qfs
6xtKrmJrioAMsEnrV0IyNEKE7IkF4WC1GskxJjy2clzUpJG2ChLNvk4nwzRAGoUZX7qXBYd/tLqW
r9dsR6LYA2c6u3C6n4I0vbJKoPZvaur6qJI/bnUUTvmRzcUmqFCH2K15lVUWvVb1TDA8s3dTzT04
1gBlm/lLS3PvmsIs8Gdo42tUfm8U46ZTmF3JVcAuQOmKxosZ7ZqRCMHeeOae1o9B7G53jktAi2uX
BEJFH1IOELg9+9D0E6ixQUxUZSq5BaK8hGXZCrp8YDwBkdZ8d2QJw3Kt3wAXCDcpJpGw1dYpSYKX
2oG/O3+X1DzpteIVNDQIik1mxJtgwmoHb7ptwffEoN24qsZd1p+sPEx2lpC+MC3CzlrMzobRPdl4
PV7zLD06U/lMTx6d8WflFH4xItpUFRmmXURjLNZyarHM+WP13Ddefkz08JJY5m3WUpRhoFnQ5UIm
HUlaF8GvJLV67HpOvqqToF0XjiZ8p7cRrNm/E/KGzliIwQdEzbjqtO43vpd2FYT1OQ2d13Kp2wTA
Lh0d1EkfQrYKmC+OXTb4KpiM2xQ7rPw1gvqMhrQJpcDXlZVfmLPYjKPGXfITL1O4ix3tmUAChAxR
8gG5FuKreSqjalrhSAV2nJbnGueLmQvnMqfa+4RS9qmIdCR9drY3GzM7Vk76MjSMLIFHzbpcUJSj
o29GmtEMqXF+yQdtF1sYl/EYWKswqppbCmZ3qIqvcoLwneCesqwGrnJmb4feGfd0Rf1ImwpmFGcX
FjjJsNG+4QaxTknspKssKL2tYuPo53V3VJbFfsaQCfF5zvcIFP6qjzl6gMEfrBLQVFrPV5g6TxJw
fR8wCMkyTHxiJd+mVOQ3Gps3NDyIEaGyCsj0qF2x6etPTk6bwfZcKMmzubMR621agwmqxCG5EfYe
CsuHp/WvIptwZUc0+zC2CL9Me2dnjdO7yofhhUHkDxu4E79f82gr1seOHiPzsZJfXmYcrVLqL17/
wgtQOCNIeGjJpyBusjqz9SVLB90Iw/h0jFhNkBRobXBrlS+ZM7fYmTVrTZrikRC3MrCmNzhv4zoz
rW+H3HPc+2wbLBrPJVVzzFK2fjMT+VufCutJMVz7epKZl2CZWql849dAJtuBjIN0QJYcMV8ahkF2
Qo7z6hgGDla2WHMuf7eB1PaohCHEIWSA0n0ILSFelhbZFlvsSe9rIi/z9oNsSH1d2IygQCGKbWeH
B6McPJbK2kfJDw+wmNi0vTgCdwkX9J/aJYvDbCCRAuisRt0rQjOV2qwNvQBQOB3a7qk0Wd+OHe6g
sMgujM0a7TOUFkkEZRZzPylkKVzoWqHMH4RLSkU73i1n+gm8qP/d1915jL6FMWpXjJRv8XDRJH1G
tPPqqcaHuDalnpDdaW2DfmiwQ7LfHcvii0zxjpX6uGAVUhpARvM5OTRjKGM2J10XzdlJSJsy3eRD
76z6mEfRCSgSyzyIMHkkvHUEmHyvCZX7qR7GFyqkHkoXu113QVl+sog65rCh77lj/Ki7AgXojJLN
rZyLoanpEEyN2GjQA4hwdlFyFVP77tXGucNRI7P+GTL69GJQ0Fxb4fhmjamzUq7+PbeVes5ayGss
M8Rvw5zJLtTNu01wjzHgyQwNZHEFaMkUM8Er3xMVkyjN/gzzsBVxpZ9agDqrKCaedkjTBqDrWK8i
Ip3AX8ir4eriZAeIXxzRfY9J/Dp7iYuGGcpzPFDGjhm89xMaVwRSWCdHrfqMJaZjIuV0rEpfdd9S
VGHX32DQEGZ0guR/QN0MACMO3wdnWttmBvE6Hla1NtaUxnDad0bT+57T+rgLnhRDj0iVtWU/V4IT
wIXFekAvD8Vy6KJ7nRVPBBFcmkLkvlfEr5RdkZabtoP9ZsIC7pLKBCFoqA6oxRZITC//c5PaZswi
Fni+GEmO1cPuRdHsEdURWwqVaMw+SvxJhik5z6bClxh5m9rCFAadw3TUdNeQ72+FhchMixw/q/QJ
UxErymAKrkyx81Nl9mpbysFvp1pDY/OfQ+eEjY+tV6xamXjY1bYM3OXa0sJwr8c17jxVDM9LAe/L
Bt99I3YdMCyq8qc5J8AuqBVNDGjXYa0IHGtK1mUl7et5csb3rnTWY9XXP3DNe+vWLrxdGdfvFcE0
N4BCl5JNjUW7bo9Ha93gk1i5RUwDtk99tvUE080OCubKpipJZfPE9oJypgFL3QnoWw228QY2KkWs
TJsKwjNGV1JQLZZKrJkQYtvKJragJ4JVlmwoHHsYn13NnFZcGyCb8X/Rg2SAt7xkg+X4jzeJndNY
zrOXTPIU8ZVnFL32QaO7t8k1SRLuqtRPCCLfsdXkA6jH9MWlnfbCSGOvUjpA2z6Q9WoYXW9DJKN3
jRbODkxld9XnUFx1ldu3x4HY0DtiUJQOlneT2vTSRhrUVgCLNpKGvZfbp9aiDRen59yJd4OABRLT
yHXZa8LRR40qVI8xCsND1xKih7edwnOD/T1sji1lAknFnEWHwphEmkdav1m9pp6LIUOmx4ZqG0ve
ObaLq1unrwgxebsJuo0dVX5kCrQSYgqgPvhUcUjc9Adhc81FVqjAlu8zgvy0ToTYUnbNtqScyLdc
pyvWVtFPLcGl2hTdNZoK4xjrwkAKaEHgXCRf0syoeVQUtbojBDKFDOdXkoCIi3RvBkfa+L2iKVOE
lOtx4P81U+8yBE1ErSaSflW5jQ//gP56NROhUR+HqRlBJOtM3UDvV1THE7qyya/C6RyU94H2Kmb9
5xyU7qnUJ+0VyzaU+a4AC29CscowSqysItBOoTP+GAID8MzwHc3QmqvxM7VT85ix5oSA2/6IkSb4
2JtQP7PNlZKPv6Gc6ek5qSQOEZKz/W7gjdwVY05lrEJJnxC9tQ3bDlZ2Hv4w5rhfEW9rrfK8fnba
rvjoavN3OwDbFLU6h1NBMIZZvTRnElG4WI2CHWGFkk/1Jgb3H3pGQl+TdQG1XvDxo8lSJJp5ptTM
wBe6be4GKb9ja4iORDGeKsNI37RMMsG6/tiWwE2Ngf1ICF8+NpBVQPpl18FGHd0M84MQVrq2cwxI
Y9+TTiLT/vwwosu6/kVfm45nq/2uZnu8sE170sfnIGT/QkH/ix54vzNyBdg8jWjeuht7JhFpBn9z
0SoGlaIV/FSpcHDh19RsGCKbdgAZat/xNdvXpFFrKvpvmCCNjW1W9aWIRX3RtazelMeB0tWTgBph
U120PyOzpwEwh/olNen/ONaAkRe8NrD8YroyFtCwtiwyCXTWJU53wYXcXWg6dRctb86Q81lKxEbD
Cr4fVoWeSHaVOyqWrPKjkiCSmLGg7qezk0++15OXA+h+8CX+Ed609hWbgMJjtzIvsa158FRJJsBz
Edqbvn8fmT5bgkRJioVtXABwmIpfcUXXbKzkE8xw40S89Xyx9bzZ9Oj6nxaJPTuNgKD4tOIrNBqB
hGz+MTDC/TtrFC9GVK+1wEBcZiBjli6wMiIgNs46/SAmBSOLPYOQIJHi4iyaz7FniwDURfkZF/6T
Ikd9i38aJlZPhVsBCWksVR0I/n7uNJvlXE62EXVDagJ2164HCIhX8kf6vTDlB6k/6cVpx+pUMNgY
8K23Jn5ZzG7pJqdJi94vIpqy7r/CqP0r8mrYRuZCIWq6fo/8jnG50fs1ihy1libMKxrnlYS5zhYg
ZNqqoKMymKTtW4aecof6s3t3Qwgvk1V/WgHq12bildUtLV9qY92hrzowUljYnjUjMw9tWa9kHqdI
VgDgJ6xKjn2dESsDaO2bRalsc33rhum8irQYAGwX/0i1tH41GRGdiHxQyFGHwXHGM2srIhq7yn2r
CFEjcimp/iq6KVrFP0Ir3iOcxu9i+6/T1M075i0YGZmHgwdPXqKb0TqThbsGx/LcCbPbskzraQWN
l1bXfk5Wn//AJ0oNGLmY7JDEMPT9jPD0ss5KJ8CEhAAvfL9zmYAWbITc4s+391abzJcS9YBPHJb8
gDlEZHnOJh1MECHUztF2J5qXZNJgBE0BD675auVBc6M/2kQlzATTqzwspHMDHiFinlgEIKpd+bII
kjuw4cL3JAMwSuKHD5lMcGdM7qPljZvI1XhXlUGx16OkNyPBXvjq1WEe3BfCmW4Y/qj70kdN4ibc
JwFJMVg3fBSo8rmCP3OXivTzUk3F2pLdD2z9xzjwxos9Truw6uUajhOrg97sXgkeqUSp7wOLjpJF
vG5NVHM1vVpdoj9HQveNOBvvCGGmVdhSQ61S96nA12lQ3TEbOG+djJ1XnRW1b1pkRbATjA8xnwXN
d9s89jnLQVjUyCm14FYVsXoOQ6RMhjsh1XaI7ah1vw7zbS3UjdFG0mV8GibYQ5Uq1viX86PWEkjG
4oRfLfK3lRWiyZmJ/8jrLNw6VHOxdBIc77IgnwQsLVCHAC6S7CUsy+6OksGOiFpEpQLBrQK/WLSI
Tmw6YjImWMJuN/rQX1I3KG+0HE6VyL7G2HlWy4dnxtK5dy45RAAoiagZGufuOZo6GNJZCy37hDR4
WJbgVwvD9R0eBF+xdZ88DVZxH53GTHgIbrKN08hpE3iqWWB386ppo3oLNn1D9BjBWKSSb7kGVGCw
fgMqAi1De80l1C3o8GQ4xdMXCeGmH+nsjygAT2/I8oQ7qBUFULF7PJ2yLTTC5ceWu2w1M6aTg2cR
xjkbqe5L65P+IOINYbc+i1Qfn595yWPnzVHHSlEKcUnF3bEyLM8wptBHs2fFcYlHlRX5vWtp4+VB
RJlFq5q7XeXVUTYs8MqZ+jJjL1snOvIqL7t9I6EYlBAh0V8vQEqNPRbpPLFegBByzX0ctmcrs6At
TuxRSueeGuzhSrSiE4kVaFg3mpyGVeJVM+bgpLhgKEYbyBlSSHrbJvVv2KFBLO6Pw0wJh22KukwI
uVtPp2Hohn42INU2QGmAwiHlJe2JOYDYk+5BwM++YXmvBRz1s0H6znEi2IxB6EyO27Sue9b3Dguh
1077g8y9fcH6SrPAMRPQCTVX+PvcEFPmjVV2p+KQ+cw8f7OS0GS9+NlSs78bnh2usTI7m2h52XEq
7d3IbgomQulPTmntjOU1BcN7yB5tMwt5aOjhFYDenILFnRJx5nvd2L3O8W+DwMxh5dTdRllV+9y6
hrjEWnuW0dVAYUEXqas30YjImijrO3s5EMGA4zZ1oGd3N1zk7+kS0UwwB5pOiq3MGnFoh2e9r+h6
BJEF+mbWUICCXl8cFLvOK4zzlA1/QvKzni0R7y18XTdNy3edDtN0yEaF+Hi+IG7M74Oj7fRsPs22
6i/Mb1/MHc45ioeDaZrezVbz9NZ016rhTaLHvaqu6O8pib5sWtAU6O7c34tRhwDkYdiSnuHHi3/E
ytg88236umTPpUkN67o+v8C/xIRpajuMmywjg3C4BcUMTaVsL1MM5IZYtruO0mIVldXfqCjjFf75
Y1vnzZXa7kH2Ed33icw+DfeJ4bSAgLKeu7L8hjKhv9pkYL6BlE5I9nUlbhEebPAJ951F/cadgv1o
TdZdN80O3Q12BzcHwmzDxoRriurCFtESUxYzG+v1eELwmDCj8RdBOL9kqvhVag2t0hkBI1OMdrdG
PPMt8y6CULzArnbXYLW8RjhIkNjcHweE/WsNnvBzaLW9n6Cp2TqSNVFcuueAUMi3jMmTBhVfS1iO
QJHybn4jaRrgjV12LPHn7eOu2WxZV420rfRu/pSGck+tHduMWdlewpJmB1nkb9KOBl8oRlOrwA74
uC+F2nAeS4CjdkSoWURxtDCYC1yHmX0gJYConwvCf3GLYqrAbShepfuFESZ8e7xAu5j9FLPOy+Md
Sjt7zgp8tYRPsqUFep8YQ79uej3eggiKVyl5JweWkuHbWGHKc+dx3M5ZKJ9ECH1S6OHCB3BZP46s
tayerVDTqnAnetckR0Edi8gVd8majFo8W8BmAhsyR6GzYwtYHydRncNFFphz5XTVSPUjLr3nxKzp
iBu42CppkBVqwjIwjKsxnqY+ne5lQe2lBFLnxWhja1aafsFvdxsH5hrubfySDHP71kKRNLWx4VcZ
dm/44d6yVDcvRNZ3b1GF2DryRH5+PLXPXXJf6lEe0a10bzbCMTAWTnd4PJpaoVzVWYlMZPnbcHmn
gWtp28c/XMOrXVOe8zaPRymolxtzYsP/+Fuc3dW2r/No/fiXE8BPO/r6BQYBXiIZm/M+zyqassv/
G+ude2ghAUFY4tTFg3jSbGzQjyfXTBNnLOi//70o3amutl7/e69e1Qc3QiPB8vGHdc6uc/SA6C9n
OC/VnQaNliUCiFyCpKMiYHh5qOMSDqirvjzOIgo7UVTYt8d/AAT1VY5OBgCPV2rW5p+gj8S/zwtr
BPDovstOjz+UjVgk8ol1eHwEmHcRSFSF2j/+NNBzauLUGXePj2Ag6G2dm3a+fTyKdijcYCjIN49H
VeJom6CX5frxL9dEUu5EFRPltHz0BkBOGDdEdaEheUde0v0Pd+fRHDeWdum/0tHrQQdwceEWvQES
6ZhJMmmSpDYISpTgvcevnwfSRH8ldY0qesxiZlEVpZJEZAK47n3Pec7dCKJ039R5sGFmHHELVNoq
V0h309gOVzIkDK+wgRqi/yyoHCjNEa1ARhO8ITy1XfpnG3Cpl9n2geo3vBPk39dmYptvglc9fv/l
xAnbRU+D6T5A7xmpEz0CbgquzzA/qfDEAF3i6e3rgCLx+ku9JjFLNZLiWE2zDztufihH5b2zppuo
TZLjj6lMc1AuWGW4n9ax3rGtwWDyVCQtDaxqeCqrPLurFHSMREtZlPwL+QxBot8WC28XQE/lAV/o
ZtGpe+SlDLdShuVlysy9YzeRr3VrDBUn44jiwSZaUsQGHeLCKCdzQ21Q046wio42pS2/6JRkl9am
9ozQt6WxRKI6lXYqtc6Lvq4KUcRDQ/JBdIU9kEbEvvpqwBnbhGGj7L7/kj8vPZbctT6VXGCsz3cJ
4M/BpnLqLEjDf7wMI4NHQyy2g4zcPpdNzNqiZqdOoYhRa5P0tWH+qpjcTsS6HGuaifwnqVs30hpg
Z7Bgonn21CHKyfZUxTO5ArWXsW04LtlIobrDt92n49dCJX6uXCWvhpZTJKmK/CYktwgocBJ5Syfr
G6egSEdJ5l2xSVK1nbTdjRbcubhVD3lBevRY8+eH+pOdN6gIYdgQzSidm1mhetlJfHYUpFEzkjFM
9cV4rjvwNracDvGo0OrhBXbjYQ5u+xvgOBveSYIIKvupMHQJU0wy1Y4Nom/gf6ze9HM77SAWa5/b
PaJMcjdKFrWrQ/Ly7bwYX2x7EjtiCciqzWaCzIL4TEId9WuhwhqpZH2aC6c7OBlvfFdXwXNsck6d
M441jXFG4HROZz18iwniJuwR8ETDX05j5PpROVcHwomEN0tEez2bJZCeoW+tA4qd4+QPJQA2gpfQ
V43kG1moPiGGuKGB2qwwAb+Cvf5mF4SFTR3n0X5qHTdXmPNTRY+vmjTpgAYscdGQfHMGXntCydE0
KA6Bionec4iGTmjirAOo8mo3IbKMJjjN6vJUca0ZrcalYkvLpZ4ZUM5tK+Y7ULNIRMF1KEnxYCGR
PcC84VXIke3FUXeTpPbiFr2UHjvdYTelw16nMfdsolu5aE68qwoLUK85PGZxE58zE2SlPY7kv87x
vQIQY7OYDj0FJFWRY3zDaZJeQROUB0wgAY0SmV5JA01WFinJNQQu10qWXc2K6Jw5xSGir2OkmUcY
J6W57FK2paRAihD4NooQmwrlIYL0dqUT3buieQH6fuww0O4Jb44uudHtq5646LnPy3NuqOOuWWIQ
3/b0geUW6JjtKZr9DkCaJuJ6ZU655xrm+/33CwMS2OQEyNJDqNGzh2F+LTs3gN7iYQBWN4UFgSQq
Rms/mgGPgn63fds0WnUtczvBHBafEl6zZBjqa93K+Ra97mdTaj7xHi8R9tZzl1NmMJK1cE2IkEV8
xThJr0hHdRXPJBux/q9OimXb9azrLULF46KvScrZvPhNN7FfK9B2wGAM9wjfCH+wbXNLXFFxVWKn
Q/KULqRtR+VVd5o3e8QL0VK+tcf8IV/y8Vmfpi9Lq5nnJl4iDMGzcpvSjCSj6WhC/L1zIIk9zbwh
dAxMpLhXU7fokXfB3bAuDTmajHNSAySIO6W/BvgUWVU4XiDo1CndGOTZjYm8R0O1mw3oL/9XkCDn
+EtTtuW37rfZNP8vgUOs34XOuO8RQPDiJ3IIf+EHOMRQ/wHgUkqLKGMDU5RO5tgPcAi/Q9HRlg5E
XhvUlxD/AocI8x8kwWiWjW1ZIyZC1/8FDgFEYkjDNEFs8W+pmuI/AYcYXOMnbIjF5K9J3Za2FCYB
OFyo+vL+EBdh+8+/a/9NbQdVT3tQSNqIlt7Ii/vMeZ/N8jYMGh31mumZAdWAVBAqo8fDdnrFHPUl
Qc9Th8VLVpDSSr0hV4tDkuXv6lo+kay1pjZQs7WPmJenoWZDr2D2mSyqZQXpyFTU5nLXSLmhlXyQ
pISk2X0SouYp2m2Xt2chgvu8HT1F0Xc9rFXidv1CDq+6rDgNKTPef4iXVvJN4mZMQw4edFv7tkWB
nHMuUo3dH57n/Q+Myt+AZN+XMa2Xf/59haf8Ea7y/S4ZqiVU3WLZNn7J6HHibAwCUkU3sk0vBaxI
faGfGyjyx/gibCn8Wv7JdfT1B/16IWHxSAypCwnN5efHMUxGRq82bkjpeQOO54/ZfbREfu2WIbnH
ZFjUa3Gh+bYiF2dEKHE93qJ3IYeZHAK6oW9h8DngYSjL4gfD4DXKy4rknXW4K/Jz6bTbsvNLeGkp
OAFLGy5D9RdfQfslQ09f75WUgjcb2Z6hCufnr9DUA860Uq9pUJZnQC6z5jz0S3grU/k1N5Utcsun
FEgZAAGkTcnN75+U/NPLW5amM6hsGxrOz5dnK27aVjHXG0ggdNaSb5bzGVfAF3PuD7WGth6ziu41
jYQEH0d+5QBN5690kMG0mzYNbQ4b4kitFR7AoiVvrVn54KxcFEFkSWvBA/QIV7bxC3zlUMjFy3Si
dZtdRVaNVwx3ZnO2g2YfyQQmKhmGqDGRm4/4v2lK7Oumv9MVut5RDcxca/MfzKb/6Qtk2uvt/eUN
cphR1mnDsA2G9M/fH2FtXydFjLOVlIMUN5WbDsXkJ/1YefUAywP/u2aaGnbgA5BejeQmdq1kB7sC
oQXbvLtQBrDL4vaduv65Bs2z0Pxn574zHfyHiE+c5A7FAccRNbk0g2m7WRp4pEs+k5/hFsRZZBVh
wUaOhQjCf5x6AbmynbCvCT5WUTlbuyLmyGZz4mrdYViFvwsC68hExEk4xz386lPvEGViDgORN9qh
05qrERpnguCAiquqhyt0dUnnPsCSsxycS/zgzKTco6aPfKSPO1UpycAcMYPERNE44F8V7UVxHsYq
2EdK9zpN4m5wo4a0C3nBBPCgkkdqLI+Ax9wJURpw3YMSEwTCC2N0zp2YS9ca28RttYoA6WhvmILU
A3QSuuLn9WlIL4kTnJk4txzPDpDU3IbjMy2KD/IZ1Zxd6KixQYZUhDxnY8M3QhrKpk82dx1kPSh4
t6opOTCOB1nnR6kpLvLct8joTnNYPzqrB0aKS2NTJgGBDtH3CEn4jbMH35XcqbneW8hNo3rezMP0
bWh5qIH5BlLvqajDXa2vb2i9TXoFLRaHlkHzQ3ycZN0dp1bZRorzUmQ5yfCdJ4fsJirUG9aLbYMx
2kFBbQ3Vrk3nOzReSKyS7JM0iIeUIS6M1HptlhNSOekcI806cLyjDQwdemnrA1WW2yTUL3OUvDkt
Ccmkq6LXQOxQYWYZ/Sa457xAJkuOMNg4TaGxj+VwXgIFNX9eeJMCbS6fxxc2SbpvqumdrCntRkif
M53fAvyJJTCAiRPdOJmxs5Nh0yipr1Mep+WAiFY5EmK+K/jvWNZ00x6HQt9YnbkdlYdJfK6bBxJl
bgZdvdY6ugGSUbM28NfsAn72selftYABzaEIM47QHb+vizVjOTJ8XaAgieDHBs59VrfbUIlg4gkE
ftmnyfpqRfbdkiffFF1Fe0SjLhDlZzbUj4qoD8wsuCzVlT3guAYP16BJqAzHvr5aKFpRhHR0xqt8
9MpZ3usNYA7sTU7t3E+LRTlV3+m4YV1KaEJx7kF9pbTv26OgLKGGNti99qw37b2o50srxkNGl87i
dQvNBYVBtdxWC/wjFkO4sTZaKNHs6yQ5kb/2ls3W0zgl2U6x+AgB1nM3Z8FOVBrhqtPclFBOMRHL
jRGqJnHkFpnAONjddRVWyB2v0Vehwl2bR/C09IL0daTjdC4VZCbtAJSJD7bNraL0G4BM0F8dwhgt
TJ0QjoWBLyy0jbM992fNolZZ8PxyttVJtctY/gJFbY5c/bD2cCvkelXVrBP54A02boFKtQ/ZaOxT
TGkqgllLVDi1QPdSurcOhHj5pHQJlibDOEUj0XOmfNCW+IqS7rltQ7+exlOgkuOqxPmbFRqUeSkX
DUbsJ5V5Z/hjZxAvP/tYqHaZjHMPLNeE7Lf90iHe44x1VQlLjksW3iq7TeLuiFf44Ggzgs/BCwzz
lKKBjEeAvaIpcXnI79sbm15fN5W7wjFBSvTnwKowguv1AfTvXk/Z0vQAIbPcPgjrNUyYNiecOhFH
dQechdL1R9S9/jIkTyaA9Wzk7BD6apgcSUrGnxbLS1QsN8qIH1M+En/rElZyHOP+nDRyB6EAOnD/
rmTx02Abx1hQ8EytbRpFF5Q1O4x4L0Ut94Wa+l2u+UI+WBKnkYpDTodtWlhVD66r/UKsTrXTQw47
arLRLfMQMgfjQD5QEoDaW7HcMFrMCjlT8tlKXvXEuO1NA2ZUy3wndoOp+DPz00hdQYmZ1zBN9K2x
dxiTUEZ8vaT8E1a097vxlEvl3olbfJmNdcoJCDVm89BF5WP1IsPkCrnVp0V2sIwSqu8hpntq6tcC
sl3xQqQWRvNg9YiQ8DHfVRSJFIhNJrxy2kkp9QX5TC78K5YiIBslIEjFR0/8NsuD2fP1AFi6Jm0P
ZemOYNA2dtdtU9D9QYPA0+j8ynx17MeSAj9yIHcAzYagCGS0p+PzyWjEzCPJ20VwVCoEScw0vWoc
WvFStN1Gqz87Rvmmk8yDJgJOSPVGJvJeHZVHGRe7nc5wh7FceaLhOYEJZ/qztj2PYL3DRN9sOrXc
jZq5Zd9x0vtyn9SKn4yYPIanyMpekFyDuGanaDbGbUrpLqxoneg67z0MS7y/zNzSQhre0Aei57U+
oVDP39ZfG/B1ptncpnapbojm+5q14mKGxT3tMJd4wDvhWFuzKd4kATAFIzSuiWyUB02ffGHAvNQZ
rMZCw94mGqbPTMQLJXWgvqcsGUQfkVkeklJ/HmkbrtOYCOFvYXLgnP2gB4ZbCuOEAHETatE7WrTP
ZW8A90UlvU4NUSb3tpj8iJvsRBYimWR8UIjuLl7YcXtLWzzO5A5m06HMtI9sMrZloz2GC0YweyJk
u3vQE/j8E0OQlA10gDyHd5sxXlPCLGfuBhblmJspSAsi7PhYdF+aRQOdGDL1442ALlN+SwGrp2F5
AAG6ZW5gbqSBiJ/WIVN6upZJcchRuM9quzXaep+ZlPek33b5ixI9iKA/EJ2zFYTKxzDijAVgpYMe
cJywnJM05RplsG2DDrQcs1nn1SPyRfo+KsKEfKOlTegS5yD8qkKkFlEyXMvTpK07Ko03dlgibd5b
O/6Wmh8qPqot3YIrGyWBaK7e0FDPXdrSg5s89CUrndnTHRocxnC/fMHI66cz3jul6HZBiJZvlLG6
kYOCmk+ekzLyo2qwqZLmHhRIBkEjX0F4vxe1Dpowblx6KPjF9Pwy9eq+VJ9tQYivaX2KLf4jIbJo
M+sOSPMwOoo1u4yqt1tHmAwihTVmFZeJJG39qGHG7Weaiw6ZHUqzS3tMK2Pbeb8/SPwcx2pxzgPN
6aimbejC0v+Np4n5IwElhW6tj9OvedHh2DB2sgtvJPr0319qPdT9tGXnUrZmawQ0aLZqGOuR5g9n
8GCmHJ0G5Eu1zWeWAM+OzI1TVocYwVhIosXvr6b/2zczVIqXui6pLaynfhinf7xcm1t6hBwf+nGn
kb/WS1qQH5wItgyRTdGXn7TYwLkdn0cDslJTAqepd84kAWvP6FvxnVr7KISiIVCfk2tvR9M+GpzD
SErjGM57E1eW1Y2PxkBLs9GeUc9cDfqogxKlNPuIZYyLC6DbFzwTh6xMCVWo/+K8/qdfERgr2FU8
x3LN+v3jVwT60FmIXlnoJyhzBimaB31eXFH81VvyK3WVUgBC0P+60PpB/vDobJ1y3WhyIQvnzIg8
L2Yg/v55/duBjksYBo9Js/HZ2d9LBn+4RDDMZRpnNpmRbF+CCaQRgpg5DI8rOTvTltdcf56z8C/O
0etL8NM7iSxfSAQ36OxN3RS/FCIiMsEQAw4QvnnwCFg3a3pRp6rgZRIvgfEQBv/5M/vpir+8liaW
ORGHI3z8mt7BJDDZ5CdMGFuB9/73t1T8W5Hg+7ej3EWJTdWc74foP9zTqIzw6E5cq9S0O0Jmpo1t
qr5o7nUiqfLUvML88LVS36aknY9A/voY60G90+zpeXhGl7RTYtWfkQHQetqFgoLyqP/FrPAnr5aK
h0XXHD6nheH751cLoAW+15Rh6vQviqQMboq/uA3/Nu+sd8FULQqJ/COpJP708vZq06QV8SObLF7u
4d+5M0GVif40Ll/ix9/f8T+9FHWttTShgiH8pSikhBrGrrqvNxNI1GJH9JiXateswXyHMO731/q3
Yt36tf7rWvKXCgh1Vq0bR9hedtLsIokvHfLSkOh/cff+7DLgnjWHGwfj2f5l1p5lYKFeU+tNHHYe
Ywu3SkdebfYXl/mT14D6LNg/KsiawXL080NKVbqYNu7SzTBkJNlwNMSR8vsb9r3I+8tgRwWjo0ox
HIDHRJn/9CLQvCww3vEiGNJ6b4LBV4x4U3EKUxyAu9k+jWKCk9KtgGXWWON9ElSfolE7/i99DFNa
kpfEMsQvX1V1+jIMgQBQ8omwlmVb5NneEFwUZ76oeveOT+3Qz2jbs49SdDAU2pt++qtB8ScT30+r
4y8Tn1CwfoguZ9hF2tMy67ejMmHit13nW78f0uD291/6zx6vqa7vpORb67/e+tI0wqGcGrZf3Yec
XjSatP97F/hl5Blao+qT8eMCVXvqzb8aB+IvvoL5y3iz+VLUTrkCXe2bocxI5VlxC+j8KCyUJzNc
nkI9PAOQDElk1nzTOklSTGrlM5FMt7KQiduo8xPxY68TysZ0004tOCz1DrzuHuiJXc6X398TzV6n
tl/feEtoKjfdQBhj/jJ4RWW0piJXUjiJCBpqSo+u+2lMO1wAzBRz1nZ+sUiqURrHNFV/Vkgz8Yk4
J6KPPbCWodo3t5Zmn0xcmoUw8Mo1pCw4Wz166NLhoWnLk4yTL4uJzNUcAQxHsJxwABrp9Dhz5ES5
jprAOVTOeI/r967V9VtM0J5CJFbdUG5aczWIvhvFjMJMfega/rwssMiXlDaKT5M0bp1WgTdDGaqh
UEgXmQ17oTsELJQHEq58Tn874jy2BmETZkl6Nz/OmBZkZwgGlOkaaNatoTi72YHxoJenQahP61hb
+GhdapBr65xzaZ01mZyb2riSuHiFrOl3Jc8XrvIeT7m0Tuak3rVpdNaVAmZntaux5oT8mF6Kba3l
gLe0u67kRWjVTW1VJ97HB5SgtwmqwlgTGwOVZ11CEMjVJ7twdvZs7zD/Eima+Cq/36gfOgBYDAOk
nnDW7S7TrCOXwOQYaptBx6BnNe9Nvvi9mW0dvjwqwIPE3Nvl832n5FvHuCni4hO6w0sS6LfKGLzO
Mn4JwvKbMwWvIFpzNx+oH/cmLm4azO92bu8maPGE3nhzhe9N98dGuRc59SSjdTxi7FGeRWR7RkmH
JqX9qqOKQCPJaqPRjiWf6zZN7BNFso/Frl66jmgiDLNZHm8EyNpexs+j2X1Siaf5/kPhRVyocRUV
kl3KTihL3CLmYJcq8JeJ3Pvi9OGuNT7NYwem2txYKnKlsOpsl8DBY4RbHINGqPvzSMe4/gpR70LI
iPJjMvk/HQnx/1//12GS+MMcs3nv3v/2lSi0br59z7/+8+802brob+f3L18/yiJ+/6kV/OPv/o8Y
Cf0frLKa7oCJE6ZmaUzHP7rBQv2HNKVpOUwa7PfoCf+rGywFjWIhHIe9hq4bQI7+1Q2WdJfN7ztY
S5qqQ2vyP+kGa8L+ZfkTZNxJzVRNHCKOzuf75UADxFUfUH5mXuOgoIEM7IZIuQmRgVOUo4pv7ntS
BZyRLo20b4yqwXpt79ISDs9akJ5U52iUlLSUjiKZXfZ3gPM+GeIWvuSzgWh0sHASU7tBdBfcdoh2
YMcir5w2cUNmbqqZr5DaTnQsOwRCgiwi/CTRjZEHuywPWoqS2XlcnL0zOhhgUzwIQ7odVZOxb800
orAoEMtOU0mJ3lFpPY2JSH010MotIZR8F1GNOKbzazeZlL3VDopSogq2/N1zYDrv+pzARolS6Wq9
vq84Hrk4oRjpkCAt8rSiWfui1tVZNcQ3MmcuVZRMx3w6xSVZDw29QRTrLrRrzH0GE4REag50cean
9MRMxXFhubkMUs96Gytoqv1C2bHpWSGMx36aoBFNwVs82sSTlyOZE/FygUMGKJnuERZyd/lCcB7k
F3M6U6kbkQq7MKSIjmoUkifqPVzBq06oKlUUAN5KtmGDekH0VLpAse91g9CFcrFvOJxjflnOiIyB
VJWLH8fV2ilT/FZSf0+wsFJ97j+Z1vCujvRBSaFhgey3I4U/IkEQUMr6KenrGzLI7jLlk9Y5VwMm
YwTd0Ivjl6ZqPkPmPKnReJzs4iFXymhjj8WjITbETp21RA3dqQnvhrY/KapyEhHdjiT7JivjZtSj
20Gzwr1tQ3HRVefJQNHnLuYXA8E7Fn/EcWTgsoDdqNoaT6/KycOksfKIXFW293mm0X6VV6UoLmOX
XTpMV64xs81Qx3fLZAstWnOj2VTGcBZDk0LL4maIGashfTQtpMyGtoZj7PJpvI8jHhF4lVMPZtPF
EvZYichT0gQ2ZK+r+KF9ItpNIDP2I3CPPdX9tBdusqS923a4TWAuujkNlZtc1YG6qMMjmnJwZNqn
Qk9Nr2qPTVkanp5E8WZ2HrUFFhhMqIlscXrzIe5KZRhf9FF7qQV9uKo/j7q5C9p8l+b9Ux8jbqqL
U5o1YLff2hDiRGqG70qkH5YSAR966c9FoT3nNPuUZDJdNUYbH9L5mdXxaAzDrglN4pfoj8FnoR2z
aKVbFHctJSLXrOUXZeq4RQPVqUh65qgbUJmr+9KBeBaOz99/1+ggu7ey90XrECECrYxMEIQbU35U
sON6faF+9FSdI5u0gBizl2zHI60ajySCzwB/35BnfrPl/BkayyvGpk3qgF8dR6s5CKzaBHTDaYAX
N6BnoqZ6ZxBDjcrLCpB0sklq6PMYtKmg9eDbXX0aespoU4eV/ZG9kO3i50NwGhN2PsYI2An7CFmi
mhrdRKN6rGT+Duyzda/lYvEOi5QatzwvYXgeIvsAOJ2EeOSfgXYlmnhECQehW6LyLAa2aGKepWuH
sbIp160CGR/BqIOPxRpB8NcL9Te+fgAGdB3dVaf6AWXcTOYhvBElAQrRIhCfvMxxqKBPSOwScMSz
tUOqN3j8gjBi2H/Av1o6BeNzZSCsVhZUooEy3S9D85BYkbnun0s36+C50TUfevWKjmHY0/A5TgTZ
7RysFr0o/SXJeiSb1jGcq2fbSbwgzr4BtwMAMI0zEofJz03hpSW0oAj0hVuBUrMWQk1MpDZ47Jmg
61NfoTvvcoqTRAt70FsUjyxwBsz8tVxGgeeKnqqniRq6ByGVC+6FbVkmd4XoGk8Mhb2ZESSYbVHs
hkrdEf9HhrAevhRV9WmRbLCE0yK2pGtLjHLMLQoUr3rrc/gbU/1WBHA8CrBOzSO94YIPPbyHrSAF
HvklgE8gVQs0SdDjTFY3Q2gIDh3J184IAJNVFdYV/iyG8snVYvWaJNrNsogCWkqgemPiXOa6BiHR
COFP5n5pOF9mrU0AX6l+nuWnIMEOMKozsFUluZH9oBzsCpzG0KmsJFnv6rnX9egETCrSBLJCXasY
9nGhfkV7+YyV+9Fa0ATY8UHMrXCbMWGZXCAydnwXzWJusUV7zQF5bY1OntJ2wgDQTm47zSVdMXX2
FrQOFdqoChZX4XDocMbjarlA5sD7HpT+DL+Dmj21eh7Zk20EGg2cBLvvBdNmSMQRyIzWek1ynSWU
4Jk6oAMvAM24GJkfbYkNTNfUI72rOxa/GY2xZRJM8rnts2JjTkBHWxNbQp1yVBmC26JOyavmjWlN
w6/HhJBY+2R36rsSksMeHaUaf7Xqu25NgSXooad8MWIYdqVcGQMdT8XIX6x+fDJEetOab4CQr02V
v2mrMmfIoIVBEfTq/Lvl5qkKsg/h0AuKyjZyLdFAkJpiPGrNKSGogfPGCfG56oYdC+g4IBGuCPIM
6ZU5DXckpgmTRBzkObB4pdV+mFNNlhHtLMojRDczZ3qMAKNB1RIiBiMLsLgdzLFiW8+CbTnIoTPF
9LGIvUft8pysNGCBS9DEyRNoWo6ARd5WYZtuqeZmHtb9M5khREeaY7QB/Y88W7vJFpwIek7GHY2U
D8G5mJ16GWcQXzQvN8SIa5ajoO3QLVczKI+GGoEvW3uTWtMhThB3VptM7mDxmR1j+tSZKqgBdi7L
U7FGYjlKdEKdch6Uu3BxLmGJWwy1P53GYUKcLb4CX0g8x84fwmg4M93tpvA6teo+aY0rqT5PKA9h
zrJXCkHaGB79pCdOgpDgwTI6SnsJpHxOXggQhJJfoRsfzYbyMDY4qVpHNN/QYmzsFandFxs16e50
ofMKF7xiMXvL2cAvGE0OvMvmHLblCxgesbPSwkMXjjk9gEvX9kdgMgd8V/TPl52tlQCLXr9vymjJ
DW0EOBrHdrDmIFX5NkusU5k1YC2Hh0lF0mTKaBsU05fWzlYP9ith5h92fDXi0c375FvXcmAepmja
aBUSnAUvrh7HRPQYZ+ChlL3Ywzpm9i1JeOKhba5zvu1NNWbmIBgCwErk+RSiPlmifqj7lD2kpgx+
1oJETerqwC7vtRmLu7JXAr8vmtFVmrhhbmAtCx/jPrwfVeOcVfiQ8bNxlBtI8TFo0NvyTZHJndaF
31j5iOIA7LyI6nPgaE/jXN2t28Q8BjBkmE9TydyD4ZfZoy43Zgz5g0n6cwLPj1hhy01zTpB8P3/O
pmc1wkzcWAoMk3iRWAEg1kfmRxdDO5fLUXYszGW0fLWbnukrCX1MUJ+Evh2zXTCVD0rDFrfKm5rF
d21nk8OzDOgwqqjw7Ax4OsypF4uFXSuOSTdkO+H0eyRDyk5Z6q/TjAEeQle/RbmYswCGJzQXTGIL
CjSVvS/8XgKBQZAjHtKDNyXJY9gCQDgH4Np72ZZ3Qv/QLPyvCc16P4MBYsHcx/e1xzzS+T27OStc
ok2r6JZfGTr7gYJOcNjWclvtx2IhQK4zbtIs19waA5kLuw8rLO6jhgoOyfbVph7XLm9GhSQc06dw
guejk9k4QN31KmoEHpbNh1k0izv1FrR5bf5QphS4cIYxGi88YarLvgzss8OWG7F6MwJTy/cmOxHf
7JLncI3BoCcslvA74ZSxq72BCkZqRCsCPiMLKTuUFR0HeCB0PIhKj2YFs4bzZLopYU66SbVvxDAd
HDx8AZkUikCHdCH3fvBmZUEkLvO93bOzQFT8MoTM5Q1K1WiC1ppWC6KwAfDTMpcfJjojJG8gHfR+
3cZgL16Katk4QbZrVKsntO0okB5scp152JiV46ATXqyW6k24bk/7BvetvpynYN0AAQeXSwXIGqiA
v1P1sd1KoSC2wcDWJgUKH2M1aLmAwiGhdrupscVuXLSPti+wCC6k5mJBO5T5fJrN/pIysDGBQLFa
IJ8Z0bhDCPJm6AszEpTwDUKPDeYRtEK4u/xkEc9iYSVQengm+cNM+EDaWSYHRKCmspev4GWBBgDq
jUIowI3w5VxwWmk+dXFN49yCaSPax3Ik2RAQ0SLpVsqa5yLoIijkwngslqB6VtM/EYZeqvS9T6IG
5B6V7NXQ5PPaBjt+ugWj16eVgR5/VgAXzHTydZN5E33BnnByb0AsWoNg44RqIs9AEd2T80cSGBmM
zJqpJs809UEyZtvJAuJHxjLDBpIIPQg/BnpIhF9CK7Xk6KArz3o8NR5NKgIxoJHxUkcZxCM9fVVI
3fVB5OnspkwNC2fry0V+XYiP2c9GDFShC9hbDuiv1RQB9+j3S2CdozGBPGNM1YHOv+/EBj14bBIH
tWvkVteGgw6k646GBArsJLnpImcnyTTdxanW+bE0/ZgXrXD60Z8WPXbLDi1bUMTPhfla4fTZ4Mu8
iwqJuxnL2h3he4+FUs03uD2kOfgQvTqEMZxSqi4IN6QiapvKVi9TwuG3zXrSWOd7MtSGEyS9Jn3W
xrJJvHa1xqOu3dkFR5VQa5Pb7/9aElGjcU6ifdAJWFxO5xpU0liTe9Qy+fiqD0iDMomRqypeaqLQ
XSPROAeRWOCN5GW5uZOUW/K5FjfLxRkCsfkJX8sgGFGgt7qAQLOZU3YxgFTssmurj595tA0iqKna
FmFGwNwMQ7erif4J+2SrBlhFBmM/ZkHCSQuoQULV+xL2YXPkWEwsD9IrI6k/gvoiQLg+i7FGRTYT
LdUZXyNAyK4i4sFVntMweYpVFuhGD3RvqDScO8rXum6fgLKw8UlrigB9PaJeYNDB62XTqtY+8OWs
p8ad9WzpegFIrApfWuhFyHTi0Gvq/mGa4008GM9Jpr3qZvnQqZBxHFLDhjq8tHX+oRfxhxyth9y2
Tp1unKekvfQB3utc9luhT/021MpHIxTPJVMvpbA9kCVi1RH6yDreQeNWdqEN1Bh04VYUwg/t+dJ0
dr6xrNzwGVGbVnfYJA5V5kVDdR9G5ptdza2v5AppIdJ6KGr0JBXNNy/BOFjYbJOaHgcZwmFi6krd
U1jG42G1LCRIt9VJvE4R83eo16hZluTdTkf9WFzEPKFWUfVvigF4paDozDEW6Yxm+bnB8bIOM6yH
ZEn5Halug9Xc/nf2zmy3bmTN0q9yXoBuksEgGUDjXOxRe/DWaEv2DWHJMud55tPXF3Jml+2TQx0U
UOgG+srplKVNkcEY/n+tbwkTwgwRPjEHQfirR0ZeGKLEwWL1yfEqVvmMSObRD59xLmZ1s6yFrV66
NP9se/2lm52X2ag/WWR7oRrsv4XGoQuqDyln5lUjvmDY3hf2Pm0X1poU8ac9svuo9Gyo3OLQzuMr
nidCUDhkFfE1VATQbt4K3TSMyaR8UHWFM6H4OnDEUQrDp2omdqRm/AmZ01Y7N4ckgkcVFsu2oDDA
bmCmIMVBZYArTawcO3+B9NBKXE6Zwc7or2VBVFcZshkFKbujgmYayMnSjYwi7wq4CqjWIKHIg0wF
aSaPvruHWXGfAMpb1f1IHdH3YFtB//RqDE8WeYsQg4sNzJd2UxJVehUE3gfZJvT5x3Oz+F+jYetc
MgNYRUUZZi4Ttc5btkmeE8F5i0gwyVuXGZPSpFt6DtwR90tAOu0xN52zXeYODDGfY043fx1Sg1Sa
HDhMPzTkS6qHeDEfJ7J02sIVWM0yUP1u/SV0m28kjt+g9NhZKMI3Cq4gQyGu1lEfUPIKkp5dY4C4
ztOoGk5S+Ms5S2d+P28MJH/8ry7yXsqSqYzzXkAhk84AJad4rO4adn+jtG77vBU4hIcHt/c+W+jE
V2WJxz4QZF0MpnNIm/u0rau7NEkPReMDTO3EdEwV88+MHXLv4QvphfvVo0GzLYLm4+BE20YsGYI8
d++MaBfaWBorOeW3GfbhnTfYL8Fct+tCtg9xBC1LEs5udYIbMAUNlsrpKQuT/ns/+X+sS6A/6KWs
0F2HUdf+881Ehn9GF91/+gsOXwrwt/0r6OhXTp/dP//3d6OE/pf/1S/+VsZ/mCvK+C9lX3T6p4Vx
+ZOfy/7r5Oj77h8f4+KFjsA/vhRf/9FFr//YN6/Fl69x8dr+2Ax4+znfWwGGa72zsMi8FdyliQiP
Wvv3XoD+EuV8gZBBuC5tSi3++C1T2hLvhA+iU7lIslDRKrrkbdl3EXYt+530gfkr18dlz7f/W9Yw
W2nv1382SaVUCICwkbhkI6NME65u/P6gkonVWBupBdivHPJzTPqmXbn7FL2lObt7OfebfFYHba4Y
bXCq/NlJeIn2BnjNvun9QwXlLx6B7xo5lEv+jApieWFPMJZFK27Nwd1DJ1nNnXdoSv8QiTv9bcyU
G0rlgAkRW/Mt1GcY7Yjds/Q5deXtEHVkVdkxWVA3cizPMQkoWt6dTxjIpLyQSXyb2/laLuUZem0Z
zFf6KhJgqQPbCy8/y0my8gYPNqAKfZGjWk8EBXtdea4RHenr85fk2VTeBXncR1nrauVBmSQUT/6w
gV77TKzvYYRaM7TN1ey5e/Ate7IE5pXg53p1ySZS3KoZEBx39lZ/IMLMW8MhjbpMn6PWvsUXuE/H
a2b4uwRVcUSIMfSDfcjP0D9wQuIZeR1WhfJcFMWaSfNNKzwRdK2vRt/QIVaU4QEgO83T5DkXffFz
DfXMhXgpSROUAux0fs6Q21IrI7XTf0iM5GzlIUztzRyIWxjvh9iTBxcwCBTZ24xPbwj6ogrqJvoR
Ucsy2vFC+vRM4d/oxUVLu6sZhkAJ7ZFnFZD2CIZ73fvewQMKVDjcYQsBPl8v8L6G/hV2sBOG/nXl
A6kfxG3uy4s5i1saBU/4d2/dod84qdzLHMQqgvGWC+rl3nL46b6Dwd256D8VPfI4+WC5gA7Udc2T
w+9xZQeveHBJU+Qf9TwiK3qyqnxfVpIRyNMc3ENdUzPwp31IVS0OtnZG2lE6XE/OBSPxNpmDTStf
9TcUGA7hCERpvhE8n9lyLqRLg7H7/qsUlJcGw7x1/PTtV9ffDadsU7PdqhgBUCz3+pZYkXfoq+yZ
Je+bCXcJxy/ELAmtwdlj+rzEU/wt07dmKHeK0fz2y6V04LmFMw9e3xP9M/Roi7H4GIt70Ze3cJLq
+UwaK+hvSbPyDoJbp989/X4ObAj1yO/5e+EYW/1EoFw8CN5VfS+r2dh2o9iHTUGVC0tgRgiBb22p
jJ0N7q+3pGf99rGuXuaezKXKv+iXE1DaOR8kVNeeSGkOc4a/RT6+nxhArtbdx/7B4KVfPrGs34fm
XWze6c/TP1PPDREDjHL+IVQA1Sxeen2LDFI/RqQTe7OcTvrGxIAxR7vb/NCHvfk+Xf1o3bR1x/KX
WQw7InOlZEo0PaWlID/MYn0jDHCalA8NrzjnMFY1+0zf5NiIn/WVRxa6zabxDz6uEf1m1mV37r2N
K5glMEi0i7cZjH5btc0TKrqDM9t7rJ976rbpWU3i4udMWDylv75wrXb6q+vWs/MP111Vw2AvKddt
Z/WTfj3DnkTMyaD5/L9+Xwj/4P74P0vz3mZ5/JrYjR1Fk9kVv9wfDnwREJki3Shhc9L6Env1Vs/G
aR3uiPLpONhNsK71UNfPX9+xnDecMuO+ZBZwA+Oh6uSlK9Sl75zbNBGX67rKzw249QoDIN2KfbyE
O0NtUj/ajSI7O2n4YWCbHtINa/PmaXSZL/vsvGT9E21edmlYN5lgl8I76HFK8f6LX8q312tw6yfb
YJy64XM9YmFQKOHTU5c0TzbOn3BxdmrwHt4sBr+/Rvq6/TF5djPyiRmTnYL3Ue70WxekZ8xD82jf
67kotcsnPV9keqUaw1cT04PLU9bTnVXrDDfk/y1Tojml7J6j5ymCl2cZNzV2FQCOJhccU9GKrehv
RsPPffl/fUq/jIZSULh7G8X61ur7M+GQ07NszTuNL+ISOfLw1yPjj14cySAncEW61B71Jf0wAB2/
WNyiBKCq13O93GBBeNCzXF0Z33eMf2pbdf7ws5RlIrNwPNth5/LTZzVJ1YiWOCEEuUw1LOS/7xHC
lMWG5U4PNb206eVbTzWUQTahViXe6avTi6ReMG3hXRImwn50bvUyNNXbkgGi74++cHhZW32/CETe
R4Aa9TJUM0z1fXxbE/DW+bwFqrp4YFudXNzqBW3kf79Np6UCIcd0yxCOWU4DVvO/vuW/KDG/P2ap
0MmCRLJMUGw/3wfLNMKi8DEHtu3O87wvZsqvjP1Ir+TxgPE1fMWqsNcXa4S0D9g0zAyEv76KP3oY
viOpySvLslz/l32fJfpadL1MNh33S481vfLr5Uiwr/jrj7K00O7XWc5nw8o4s3zPNn/5rFSYCawt
DGO2Sdwxu76gqffdlWP1m3LM12+rPzse/QbPU/A3w+7NDP3rpyvpUyk2HQzrv3rVU/QDsB0ZdsvM
S50XzFLMCUR5HfSfjQBoh20o87utINypZxksreZJjza9bUxovOtxqRcWvUzq9UNviXtHXE2du9bj
NezdC8C+vVZCRll6HgvnVi8gAhiCnp4WZpXFDLZ6OOpJXn/GAhCEbMZz5FKJrwb2dpHYk7q+n96/
TVmSDQHkN70r0iu9sryHyua1ZJMTBmzn/PKpseQuJH2Fq4ww0NQPbcP2kc/S20VE7tuJqheSG37Q
zdyjznGOGcNMj6mJh/03D1k/xF9us+sLi8OENuWLN9HRDzNJahRGp3JmEn2QsK1kD2FzHdAIRMuh
x5e+TD3PN5gHtfCSN1dvH2Ku9a+vxP6DIw1Xgo3C9xis1q8SY6eG+ojoCSh0ATTBtvZZd92oEv/k
vCVdNrDdi94B6FdOX5C+uDRgD8lmVE8cDRtsmTgXvWHSmyLBVerNTFLW56YI/+a+/cHKjBobJZbD
q2H6v06KBpuNWk1c7MwsoJqFw9KD3nx7RrHNir/ZB8h/vTW8g64jtYqMGd/5RSiMsgqcasDUU7IH
5mndhpU8thGJwOU1nYetPvyRRIKn0bnVT6blHmQVizVnK2Qom5wOFPNoB/17yX1oR9k1+I5tb0XP
er6tMkmmfbdZFvAJtCOTon3yMrWxw7U+5FmJf9Gbqwzam+i8ld5J682XPp8EVvukx2tgFWcyuXaS
7akyxUVP22OQrVTr7qGbY3bTdX8LjrRxSEXNKh36fyPX/oMBpFdEUC7I95RjvjlLfhjK5egi9u24
S2/nyBktB+4UwntS0tr17p2SOQcIdu6sGTEvI4CTZ/0K05UCjWCcPeaImkPu94OSsdW/j/bWvT3X
rnr66/H+r7sGvDsmKzgrq2kqV+8xf7jaAWVdRuxUwv6VA0nYPMWN2oZB8FAn8vB2EiBt6u0j/63i
z39N//lQkkCa/yUi6E9/0P+NJSK9dv2fnfe/KETvRipDPwlD3xa777UggYyTmFqiGRVPy0Xn8Xsp
yPbf+dhzOMBSziGNXReJfqsEGdY7dIaIQhUzmitwhvG130pBhv0OaZEl+ZpLIQFRqfdvCUPNt6Hy
n3M4cFkujlq1h0AVEwqX8vNQkl3IbsHx7mEQwjOxacjUQXQBrtI1ZJ2O8UJWvfZrmOmyp8w4bkql
3isV3Pu9OCeywxLb0Cmsy0f4E826MZ1827jRbiKcea1Qtu86v7mJetGs4X41VxxXEPoRkE79DNVE
DInFmLdDQ3tzYtlIFcWmsSafMgu69mLDklARMUzG8CLrBRqj239N3aLeF37Ykvem7DPtlZ1njCcH
3N3aQoOIHmjMPjkBmq+ACs9wljbn7UgE9NO7fREWEHnRZFEqN7xNNHkbadYs7mO1G9voYfJUtJqG
zN6lbflBqu6+q7p7qxGnqh4fyt4dr6Tfvpr2B8Ogpt6zi4Gl/zJaFf2UKaxWQORgrobtGgPaQu+i
dhG0B6fSbLeW09wRNXQViQE9gTKeW2+4dwJE4W2uFOTAjpKGvCX4dpXLzFyBUwpJzqRcNMUjy1FY
d+CB4uy2mhwwimOZ0rhtV2He3aZzQvVGvPpDVCGSCC3EY5DkFyM6hpbNNB7Xybpv4/shnuoTzdkg
cMGv5SLaNzaCRyWjVVAm7d4xShPzP+b8cFlZWAawO+D6nujzZJQII/UJIDRdEsuxVoHZnuijfOYg
upAWaBpbBVR41dGOsReckxPtOwgydbcn/iYlO7q/kWn+ZWwoCLWiPNTlfPLyAv2KnyAWk/aHVMuL
q5pa0ZQc6PtFeL6NeT02+aYL0RpSMG8ORgHcPXwem4ymtZ1Qi2MYzkukIVPpDqDT/D7LCPEyyO+e
XH/cmE6zHwlju+9ZtjbzlWOH2U0WTx+zKGjOYqQglLAdBNdB6Ge1OB9kQ6s96avqJshj6ISSFKlJ
kKTQ4+btQ4MkGlHugYJtDEOOm5mt3gZdpHZRMUSivWsl5b4lWb5AzxwxvHzTfm/WwW3T05oBNUfd
aektkmtrky4GnANLArDzHdKwCrVrYzEeYdFdxUPY7tlFPNEGQl/bEleZvmK2Bk/UPwX5QJWlsgaY
rm5PzwyPN5bOb56gNIfudIdqEKhKjfPBoRnvuCsUsN+sHpfHMmRf6do9RT683yLbhMQgbAfyDDFx
xUizIUCa/nVF+KknMP6IDMIhqOXA/EAwrbuZ0vDBnm2ohINJ6FZw1YLGW5lKa0bSitSaeetkzUxz
cqRwEGUI6fK91ZNtajkarY8eM9cr5hClW5l9Ue62i4ZLbw4F7dN1BY57jz4CQYMqimPbiF0W0gbM
jZa2VkQ0HT3nNW26cGNGaYm+cjnKqfwMRhrUfZ8um1YZJ7qKhyUbpmsEZ/E6M/3X2m6PxOraJ4gW
D7bXtRt3qPLDVOf39fCKP+hbb6O78PgI+o4O2/P24wDOYEWK1XPeFPeWh5i3a7pvAu0jPBr6Usxd
iUyfZJTYECH86NBQ40QUXt9bg1zZS/lhMpLPRVhdkYq8xo8HbCpWm6Zp74PuE0FyYCHH/H1uIxLh
7JCReuG+B4HcSZimZAlul555Di4VLSusIusyB4IEW2BNiGoCCLsEXebcEPz4lDSZrk7nH7yBCqsI
9j7lwXXjTCkN2K/gW4wzKSarMTS8bTwhofHZkgXoZoDDeyfa4pRzlP8YO36/ihHEH2zMnKEd3Yxq
PBcmHdUkGB5jmr5woVzoGYQjkHbvn4lzS2NrQlz5OEYLRG/nyxgjAMcV3K/xKEEnaogi1rYXBKVx
fsxTz/4YJYyYMPtIUMFnI/TReaa5ZpMg9dVcyrKjwZ4i4mlQqhT9HX7wxyhYJbUsV7Ay7HUL34JC
SY3gUIxn9ZIlTIZkxxIv7ZsfiuiiQ8LXrW0mh89wC0CtYi4KPeMY1MZ+wMqB+DnYuguyKiFf2ro9
zsQi772p2Le0SGMIE5s2jdGG2VTIFmGFIHUXmg/UzepKIecknC/L6wN9b+zvpqMnwvuOas4uCMfb
Lqkk+QLzizNz2nXQDcTDck95clnnMlVbTheUqgpKpuaNGdV3LeXf3Zh/rN32K3lo0w3mpfp9EwDU
jNoRgg2J5CdsnFdJrOxHUoydnYHX4IChbeFUzY/tynqm0SoolCs57Pq63DoV02ElJKL8BQq2LNpr
HLq0GIIUMQexP1kqH4PRxudPD3PVuKhd7fjiBTCghcSyiLOlhoTZpWs3a+MrFMDtgcylapf447Es
qaWUvn2JS+9T33jWvpMj/Ldc3kWB/2nymWIXSa4MaVeryh0OMw4KXvTm5JkEwSfh9AizJ4Nd0zBV
WRRyXe/KWtSpgMa3E3nz2JfwxCakgKcFe93a8o6ADHXvKV+3RvHaR2jmJgiiq4ygqDGN751Sejtn
uq16i480VbavIowMGFiQ+z957WRonQSOOcDoKyredK/75sqZs0PpD8jU3PJhyRYEcBerQsCbCI9M
biFPRsNX5S7z0Ih5M+yQsiDw2bR6MPsRNClLRbucjlZ8HZbiPtFGsrq6wIGqVnm9yoMMHkmxjVjk
WGfNpzmeX2N4/r5DVqZf3ARgqBmfJtWCsN2NdkkwbfrspcODPRUKEaBPGSXk3e3ar+zWQF41yDJt
jZbIx4bkH5jCae8+hj0yxKmZbnI5vsSZ8SkIs3aDFbAnkUiwZgwqXqWsRkqfko2BFWxaTMrAzKu0
8o9SMugp2MTUH9A8WHI5I2OCrt76rzG7rDIgs05+GCdjl9cKLbgP8goIMDKmBi5YxCgnz1QSCLFK
0mBrtL54ylVwE7SOT78ueV+2AamJXv0MpbhEcbwjvvyuLrp+3Tc+ksD8Ll1A9tUoT5HGIm7Bmwf6
7K6iw6F1svG6yPuXmt4E5WcPCJ1F8HczJ89TWT6PwwGh89eRXR3mkeW98tl5ZWhyN9JHUVWXL+xw
g6ZHpmsPa8u0vzV5tVMh8BhMyCPaK0A0JUGM0PhJ6UoIQ0pvZ+Kuw0hcwUj5wlVQAm6KD6C0A0s+
ENDT84vivLUN/zD3YbCi8XvFrv5Zze41qoCTSstP8Byumqq4jw3S/mwYHHVTPA5WHSM9dV/snJh1
cmTLnTf30XYYk1fDX85soRpCpMHW9eStgi6iZOQQBs2UA/airLedZcQ3mYeoo4i7O5LBp4bOjknh
YkYXkpqOTxieCX0rqbZtDa0r6eO70acplRbmp8Gej0Nk5x+sOco3bl/aJ/Iz0Hguu0Esr6OY3o/z
PZKQ3muzywzzbhUNRrKdwsZdF/X4NPThh5LdrGsPd3YLg9hAmdlqHow1eIS25OTdNQhQXJUeFZW4
VZK5aI2ETVTjkAJe9bxNs6Ts7Ktu2Y3etJk7R206YpA6qNCIcrJvBumOBMgpbFYLK15A6hCY/l08
R0Q+Ba1eA5BS+GpN4Vlu9VS/87uxp1/bsy/qF3ZDxrVsuEeRzee2oP6sXO6Vk7CncKOrpYqRN2rw
RTDF8bUbc+ApSoEYw7GbtfIyoipmxIimk3YkY2vIZo0YcFpks57GThJ/hEyoDb4lbXUohWscAs/8
GKdzcDsVYLHaVeBEHZCtmKkTdZ/rJTXyyZEot2r01rmJrK23qmozeTaCdtTRwQgTTfQM9tro2vMw
lZ+aUR7LZkGrXfRfk+WTMa2LOfvc5BZmW41prbwVkhMiYXGXWQMwZb+cVqEw2p3ZAy/rxykjMRB5
tIreWzaWpoypfD83rqLPbCIXm435/UQ41aWyeyiBMQG7jZeN73OXXHbZNxaY0eJkC0sHlNOHXQZh
nYhcDCCB0gdXQ2WfImPYERIG+43wtBnlFUXw5M4vgAzEMyKfJnBeW+JDDgEj+cZM65elnMJD5TCi
ozSyNuYABZwrAwlnIC2uhXOwsTVwSmmHY5fF1tpo8RO40hdUF/MOqphJrm6vHsv+yImmXrcKzE0e
iRjTicoPhtWaKzOvoi1JynfCmD4FsZw2zK3ZJkMRe47ZHGA3gRvLTNdFCIGq8qx0hzm/GUYVY5rz
XtD5xxj1oOOE/UzGX8p/qYhbEhoos0MJVYrAIaTPm7i0793GerYzrF0yyaOrcJ4eUfbBRLglL4AV
t/fTNRqQjzUkBpR17pEzglUU04PHVxWZYN7A8wj8pUNAn++QmWNX6/2CHDjsksNC8XSaz1UQM+ea
L/gEUOWhbEtYyxxgMuuo2MyJheeDjde2Gp12R9BKvDKQpkYs3GQOXOepTCAARsTypM2VP07N3dCP
4VrmHuW5z6w09glgxHwOQjGdRXYSSSyILSE7Leim0xsStTJvBj8hgykiaNwN81sRIHnyTaDZDNhH
Lhb/i410bUxHLRzhgWW3wYxrYfSvKPaf6X5jtyfcFXcKYiVZvFfkT92ZNecYYvYo/6nre/ID8jX6
5o9RN6J4B4k70UMe3GFZO10GRM3EXVlBxFswX/nFjNeKEvMiHZYzXEtlV10CSdZVMkVwsMo7q+IY
0gTdsa3tcKd69jxKxNucQbANQI/xhk2DRw50EbwPjPi6Sep9gKeW9PL0A5pFbCV2I1BEfyNSCJK5
e9eQC9Jmvb0TSbJJB89n6OYYysi9Kagi0mYaTpNpBbxmK7OOphVJggAAFv9hYcXDtGh7K8sNGsLs
QlK925y53dtylOVYY3HUFmjyi8G2bwbTOy2TFKfAWr7Qd3+d3MhlqsOEOvXtV9W33t5uoOXT17tZ
2J0YQHdIDB+w3lw8ZphN7tdf2ni6FyhbRiOayRRiUensWhv8mxVzCInT6cleMNk5QYem0M8dsve6
u2xIp61Vh5/7tD6xsl6PwPUOlSh7OPBQcpcp3JXiixuH176F8lhZJK0ZVnoBGPE5ZVvmtfWC7X3Y
WZKl2psrPHHS35vj9ERw6QZr9Mu/X6j875QgfxSp/fP/JZa5QxX4z+uU5/j1JepeYQ2+xj9J4CDE
/M40V++QCeAUh37lehbFRzoX35Vr6p1DH42H4dgA1JC2UBP9rVzpeO9sT0jHdGj3ocfQNc7fqpV8
CeyZL+Fw2BSqOZ78O8VK9XNP0TO1Zs00AasTHus6NDJ/LlX25kitlXLaqrJJsu5dzYnxBCsqi1BZ
3A6+g34s6LCHVgJZvBlucokhLZKI1Ttit7btVFo4Z9f+svWiXK1n5a8TzdozK08dBHl/ZCds4sSq
UXDO5m4pWzrS1FDsLnymM3yl+mHr5yF2Ryc+o21BYO/Ka+Wm4waqLFW/9DyghqXJiGJBLYKynXss
8vxxwgS3SoYUI9KC9LPyOH7I8b1Rc7bJTYIPwOQVGc3hmKMEm38b7rAPAyLzqDB1jr8rBhL+wrz8
5geIrzklrcTQ3lC6qVcTzLV1uxgcAQNnPOBdfK4z8wH8RnyXoiSqILivIEW5q1QW1dpHEi3Sce/7
mXONiJTkBY7zG6ucbtTRMEp2TSbZVKk1Yp1i+t+XVLhWqsfaTUIv+uEkQF5O0JaBRK+Ypvdzzqkq
JEnp/7/Hb8LWv5Ok0qD789d49Zp9afr2J+0p3/Bbu8F+53lIoTwPrJTiTaZv9BuFQrwDiUad33GR
FwCp4Cu/vb/S5UswCk3TQbX6vRPx2/srrXfgOwX6IQel6Nsb94sCCRXvn4pBmEF+fYMh9sGigniB
AEFYcIN+foNroncwijucYFZQBqdtmd1HVe69D/r52vdwpovRARBgLgASjeLWy+yXJUZDT9mkXFNn
O3V2Ze2nActHbzU2J7kar3P0ORAszbmcuh0248Gf7g0tT5ejAWzAuKe2dZPNrtz46s4WPsBeMYOA
we1GoNNpbikkuS0r/SKNZ/oU3TYsnu3eOk4wRIvS6PZqDpCNtWjpzcm7bxdsJzWR9Juxikk6tPHb
clwm5xnUGtiJAA0e22yJBcIY/ZRDR/toK6CdGWUX2DwfSwQTK3b6HOI4+3J+JaCQA9u1CD8XmJSD
LsRw6A1fa2LvIvxoLYVyO7avSvZuwh+DfbeRJLlYXkuLEfba7HZfa5l8mCFDEyQ3uhSWHbEVuHBX
dJ9ga44l/gtJJVpYUH7UUQAJXrfDREdgFFdL35JYmoP/sKej0JX8AZKG68YAAsW5rL1th4ohjMyK
eF1Co9W4HFuTiCQnmY9haWG4XF6YQ1aJok5AfW0zkNKyjiAJD4BDY3cVkys+VuWjfiJZFnxzCvT2
w0SGESGhxybsA0pz42fII8K2za0xfCys5duTydRHRaHz8eSv2pkoiHL8Zk0olae+uS6r9qbx3Ynl
4GZkl7hzCd7aKqM508DwuqDe15GOvmT2Q30/nT7mA2G6hTXozkxG3qLxsHBoXmNcq9haogXgpDNC
uPXc8TFwq7uphGvgJcHGMVkD/HZ6KHJCuWMXljz/EBu44NRNyVu05yift2Yvv1Ba668c4rziWYI5
boaT8tkyVRP1FC8xbsTEs2AZi7fVFIIhWgM8kUd83CRz5nBZg/YGt+NFEDqzn67LBfI+BtOYhaQB
uzuGxOdAn6oCXxtqKGfEy7Phh9cYQudNP0qsO2X+XEl8kDK6KcYSQ3vN4ZpEeGLP5BDir4q2gQfe
iQgcLGFWt+eVO1KRB5Sfl1h3FYeDzMnWrUAgOxqkuob9R58i3DYiCGeVRfKTCPwni9G2jzGRrRas
p75VfYG/DCwleemtwzwnX+GADOvUCT/Qd6FMUsQPVoQ104+FwXjxz9QxyWZ1MbaHpL7jEQP30SUU
Buc+ZrNIMTtRS3/bRt2VkXkkHftjua7mj5Zm2Tdal7n4mbXCQxhpuEBmQ8ZqS6rTMNyXDVGZL7Xs
Ig6wICAGqtY7Y3Zf5iH1T0ot9sn9PHuxc+b0Mx2LvtgG1mAjGsPcZi+G2rH8b8yxFtdmeSwTcAZs
nAi4j3CXmF59iwm5c+PypmlmyqwUbTYl8kDRTdZ5sdiKiKLFS54UNGUyuo5jBCO9k7fOCAJsYRqI
jDKB5CweTHce9wQPyG3oQhpBl+SK6x5HZZzW6uRC/4a6s82rb2kbBtfFbJ2nJHEvNq3SfHEe6RCb
9G36k2HM4anEbj4v8/jgFv6HucMCSUH0meg4ecTGiAQbbW5qj0+VKtyTuQTyxCar3XhsnEiCH41T
J3qfwLbx0AxJd65HNQE6tzayI3w7FU6zqXpMNqZqoXuF8dFIjdtKVeVxGaz8WjXkjdphsrfzGWB/
2GyKlAtS3mSuu+WbrK3lUFkkQQH+2JB13O+oFTRloPHHRFdlHY5oA/QWBiG7Xld9+ljroUvmxUcJ
cDgMK3olS3EivnlFU68nijGhm4LjrWiW/irB62i6WbOrZVSt06Tbx1bzEDm71nQpQpdovPpbGVCj
5IFoKECeBK8jHXaMg4I9pezwEaLGAdMbaC+NiSmoutjo467K0D+1s6w27lRx/rcmn3Am8eQrCopN
sgT7Hb3+kJz3/MEUVr2zmiNN5GadSQl7ERqMv0QvxL5QkJiWxzFpmACR1fikS67HkFYnvVfHj51t
1CwH4VD+lVYjV8PYt2sBSXtnN5/jhICEMhTzngbNI9WTR+yw7baXZsWgyXQBdTPZtc0rrcTabMNs
183NozlW3ANV7+okJFizoGpQMsNWlvgY1m5M1gVdDD+S71n8LhjPMEJnz4VPhR2oOPYA27obY+OY
82hNJuHFx2btEj0tnivajGioOcuNCawF2E/jOqzt/uABJzcd57omyP5GWe7XONsO9LYOPo/aM3q6
XYH60i6DvXbKQNFUxMMcJUwNjl1dE/9BCFadfqxbCjihcqJTLcQVuez9Ws0osuXzYGMrDng3imWY
TyrhbzlFP2wN1lA8ZR70qaRXp1Y1/laqjAWCCchBCrjukxFSS56+t+3C20tZ3vTUH/F2C9j1/rwj
WpQZcJ63Uyun5xw9W9Y9p6px0YEj608BzecWiYWJh4IpWEKWXndeNX6pUzGIDxZ2iIKwoRr42WAA
nEbSAUKR5dd1UOMdts2rqSQGrcdV6VC1v+lVu/dUZu1DmS8bZ45exmEI15bhvyLWCNZW1h9FVcHQ
L3r8EIlHrz76FDSw9u1qumV9m1a16JAy0NWg6N0bdFrTbjv6JqHcEXmarrljRabviXEtxnd0bjG5
mvgsOevUh8kaXyvdn+1nr3tYanE36l9ImkG+J0yRgM6yvTapi74noq1emW70lPT4+yg/0OJEBKCg
YVlZ9A2PMXl12efBts5DzJrsFSpE3YoCrxqIjHODzUT34+hA7qXFaXEWS/MEl2sWbWo7ePGNfN7h
Xh1OQQGCpx0J+Skic22F9lfmu0+Ue8Cp5yUCk6C1VjbMea9zQTbUV3WRfYRmDVKiJuMPavqR6mp/
GZOoQxGJCdLsaNO3TuIgwmyfrJE5uoxpJ+UDnWyjuKt81CGTWOoD7Ze9FWfOjT+RYKEW6GSAucRG
UYVZkyHBP29BpVYQb+CU5OhbehGt04zxV4LTquLLSIUbUFMNM94wrwO0wKBr0mZruMuhN5zVjBiC
cd7nQNfXltvfQMkJr4pWbayBjV2uv0z1+duUZv1BzeYV8DVir4vp4Hi6H4eFe9dFdU1XCigE4o72
aNEN3SVE7YXL4kHSMd1NnR0zMSDxkPPDgFhsF3qQbfDMz3FP7Yefn1sUr9RSzzvHJPgKlJLNuZbl
2CSPl/p8LyYoMImZ77AR0g92q2HrTfaIx7RZee24XA35mILEwJ6Nu/IwVddZH+fX/8HReSw3rmRB
9IsQAW+2JEArUo5yvUFI6tcFoGAKrmC+fg5nMZs3rW6Jgrl1M/MkwxnocdmnW7M4wICAueSUO7V2
/UMkzKQFfc8NUlxMh+gBEBjUZR/Wf4tInbtZf26aEGq5zE7rYpbQBGhTH1u7ARgfUFMyltT0BUvi
tUC/cz389gJts6QyNTfBKRZuiRXkfqJVAVwSqlYC/igLpyYHlg8K5LiqGzty+pyCA8AiRMaaYRDB
bLesCJH+/Q1Tzu4/kuJPIJofEDseo6a6Iyqvfap+pvFeNNChl3yTml1xJuFFcVigzQRhUryV/Lo+
KSxc8zQ95ObEr5ieIRZ6TRzlPFixb5RZnvFKyGK2DnLoUkyNIXPi/L2mc3XwcuNAYNVJKFlw2MRN
Sdmuf2hBYJN4c5c2jVXRZhhGvGefalkVUocTrqwhhnx5njBBAfiIe5HTECK8F7EMy67PPPekRqgB
VT79dA2LTLrJp50zRBLHAmtcH4HArOcuyWmKa4LKilMsW3Grh08AqnLj1AMA+CJgyeKBzEtDGDdR
cJh7dchmAkI5RCt7AZE6ZX50kftaU8Nc9opyKtE+1WDRnqyeaK9fEejTjMaVEdanubEphxDWsoFf
srVz8tw2YvIlFxXCYVnshjlMnBD6aiMHvV17I3+oItqbMtLcVSY5N5Ujb2Tb3gQrtehjVj/S9OTs
TJ0nwdoFW8tOsacKdjOd3Yv9PezSeWrZarwUprNEsemATVp1vrBuz65rCO9vRmNi18WaRg/jRaAB
R0hii4N3Kw0Dro6gxWaCNTQtu3Sbh9HV1oYN3gPrW8WlVlPMStprERieql8vWE9z5YPem/ImGfdO
2bOkDVEL+pp88aDAnC4SbcE1XnMPB52QI52WFHyto/wpekQxjwvI9IdgK9kNOwPHsAJeOZbPN2o4
650IJ3bSM8HflnNBvDYBBWlbMGUBpcCHwrYfa0I5YOUWpr/QwmwFdGxtp5d1RTbzBvBerW1ti25G
fYmGD3qoYBL62TfxKmYSLseqbo3D4AEKQCNykyEcblVjAiqpn3xguAfmr7jPLO4L2xji6uZx6Ijd
FQCJ60fXec6elY8KkvUdoUpDU1HPPjyakooz/WZd4A2W3Pd1hYNHfNgdhA5Cz0HiO5yBBUtzeGRV
LM0S/lfcMj7F9EuM+yFkuCXJxymWum8r9fe+dOC8VvlbpCj15Tvbsl//a3hYkr2GGKu1sDIr5VeA
V5nK9ddML59DCt7KUpcFR4OBLRxmPg/O9eZG6XtYLEQfs+EF3hGnO8ThTjunxWdLaCtckml9jVjn
CRp3N7XXfvQIJuwpjL0/Fft+hBC4LPjxu1gUSu48zZgtx9ecwsitNiczRuyNtk5ViB2p9lObV/S2
Zm7MYwkttYySkHdhQX0tPl90U8ztGyGMlXYsLIvh8pmGHdmKfmK+Lj1u+TBZ5vhempBARHyvouEd
8ynriMkBARSOxwYvBVFJk74ai3alJsqJyTffJEFmGIkzxRTO0Z1BQoSFsRG64pVizW8KUPbGaWw+
UI34FsoXHjufk6ZkKYJANOmPgBMGP10eHUwdnJqw+uUW4sCleg4MyC/3gf7w/z/dUFbDboNLFcAF
tSq2ZOGQUzsXal5/ZUBcqx8xWxk8zzic18BZpEqOeoxIYvQTtD78HAdDRxwM84iqJFRDL595dkwF
o+GKDtw3NwpSIcCEeAPmtL+wAtvQ0FRd09yAtF+6n+aYd5Td9X+tEJpMVbAE6qc7R6jLdv1Q2wdX
6lceLHtPu94+XxR1Yav33KtB7vuOvVRkVEkDt+jGu0Bf/7MrfZVigkfcxLIsjIsXyqSexPwAEuFs
FDcNn4TmKAtnvNN7bG35MQOj2Q+F+2j6HAfvGPhYCd3x9e6zGdX7snMII4/VX/zf49bKcwRgGw3F
mbF83vnVaR1DMn9u2r4+ZdHw3Ke6TsxKPjtT9RSFsqHLhk9g4s0CFyJPptHCQaR4iJEpy+vyIKiT
q3GToMI5Ifte50vJqDrQxzPvwBvCfLWj/5Q/OFQlds12nsFGLZ22TpH+m1P0eF0N6+BJKShbuvSa
NyBUmD9pt8R8jXgox/pCfctmtnNQHU1xqzjh4Tzj8LQgQlsF0hz2WVIHcSajt7W39+O6ggGUI4MQ
c/SodpKVzdZfeaaYRYBMaxeXIp1jgC1ia0Ii2bnTgmBKQNDi4biUJezm+iZq65/GI5AODEsSC+bU
nDvO9Ouov7g7sNO57Wni/5CVa25LfKiQUy32aN/BArtlkO0ddeE/YkxQaKtSW37SFcF7SJNa18It
sRzN8ueRoyGuYSvJKLTYRj1+NVhSdaTrbQm5qkndpPE0wijLehcUK8+0o5sBAUQzJCZRhmzGwgBJ
/9iYyMU5oIkGn2lnjXRSyngC5Gf3LwWmzsGhBKdecU0QplhwNFZLenTZ180dIaSp7GgisnpKfhrC
2BzEc/c9rdQpZPF4AKn60RPQ2TC5tgdRqwKe6ojxAInBL1iBIQx420UUHNlNcm8cowV7uPvLxqol
y5TwmQNsdnVdVijuRLO734inMM+bq2kH53KkEn4yuudSDcni0328piVxfibos+/BFrLVerY6jj2y
2Ynp4uQVvL9RHnyvOFmU48D5QErJEUK2Fd/TeZwjLuVK74cxMqHFAbz11julN+9+RuApuznkpVQG
9neQVvOrN2fbvljXOJ9aN7Z896oH6SQUFM3J1KdzMhRQlkbl6FO10P9eAJe1c4TutUybCwtb2EOg
6Hl0wAGf7wzZNn3SdWHsqDlFMcFlsNEapqtkNsGt+p21EIHK4RzOFELb70pV/rb358dpbPlbPKfi
ctBVXPi4R7olTE9l8M56W19sL/usyPZtPdt4djlcbS23erJ4LfJ9hveKM28H9Q6HIe2ikcO+BDcX
pWmrf5AzJhe34orQUlxC8zLOa3Oul+idjTJcTM3yrVR4R/MqO+a2dWl8OqjcAg8C78GNE6j8UFkU
2pX9FdIf1s81PfEx+Y8W3yXmUpvaWdHu9JpztIaQzhM5OkXLivUYe5/dl3Wy8paIS5fXld1Ti565
0xlKJI9hQU9hVzjUrrczL1eCVl0K0LAUUFZqkjI7SCB643v8Sn1J5RJp1PaqDHHONDuOmbtjP4fW
9z09hke9i7nEXvniNI5cwQljWsJtSaZ0sxizBzXO2fvVsP4x+upqdnh2fWlcDHHvMeyyrYdCtVsL
90Vn+DojssKbttp30ot25ooRTI3tiNegOgeB6okkVbd2eDPNACUiMM6NNvJDXuWYEB0b+T49L5BE
Yiv3uzgF4SpV48JUAu+6yu9F30HLubKpDVtoj+QNjMioduEarufVQhDXdB2bJgM2NS35vmBsSZaA
EP/cAb5zInVJ3cFLVvvkGNbyRHkCHVnsIf10PnkIiJjnQZdmnNog82IZzKnlMnT2HloD4kQzHwHT
j09pA2h/IS7R181TxCRBCZML9BJjUgnm0m7ycT/ai7cJYcFsPIdlWZ+jfqxe+mzP5nP73LnjhJk+
xNA2Y1Y2a9A0mDcqYYqTMqy/UT/dQs7ENA/+Mxh2qnSdLp5r/7EDv4qBygXQxM6Ye1soUvz228a7
BHfb1NLNP8bcvhQQK/DkGAyld7Bd5xovyyAYOjsLmw47n11vf9Z1cQ+BVmz3/BnscsEqpMtpZKDk
vk/s+gbPKjqazpOwZ0YMx76HdnkUz2zYuoXURA7zurTcg5mvMq50HSZzcQO1Yh6fvIUxmGPWY9bl
L2UlzrocOPk7GDw59G6VCj4rpf/1bG8p3aPviWU6LzG2A+6SUy4lJGWSRgk5dMXkQS6D1Vme5Qfc
JHjP3JXT42pmp67283jywvCuDt8p0sWmKfu3ObDmLR6YoKucSzeNL3kK5simgsHu0jx2g8nHoE16
hpOeuVMS77Btf3SzfO40fDVH+aewbP6EzsQ4plg28t5bd10UnlSZ5geHrnualg2qODw2SFPL8xnv
0Fp3e0Y5zaNvcA+eD3EtY7pYAHZ3iDTeZDswo5CFFE11POX+Kwf7TFA09+FpZ1FawI9kcsMDoONJ
3q09XvjJEooDoIXg3YbBPp9MnGL46tYMbigVo5s+bocFfqrsnO3o/MoQ9z3/jgsMm37hU1cicFB6
nrPdj+qD5wqaSafij7BKfdaBOvkMNLwTo9+iD8oDM89FVwNtiveajclXTH8lV3qZ311qNAXWeZju
IuVnlMex3MRwwvu/ldlO1bwIEbUudTacpcgVWeqo5aYwdy5I4/do+DuaSP/YfLoYopORazp7vRJa
iBbfOd10c83+EbT6faMW0DI0oNy7/IQmswxnFGjv/+b1b2H99s1PEP7ply/mJVldffHRDnWwLYhz
bOoe12VDafoUGXIvy49A5jTwiDB2nLVgbuUQO9uF92Ca6weJpGedO9au87q/fS3sjVdFgKc9Ajjc
aW9NxP1tAgBctDGwrbVwrSpu6cbhedUTkOwq+yHSptzjE9ZiOItgPli1/x30+ld5dIp4OGyD0f70
sYfv/gOc/jguS3cpIgf1oq7FdjYyn62YhkLZqS8rX6fnSH6qugBObAl2QqqcDzZFlQvxgVPQ3ItT
Leymvv2zOpkHRVc4+6or94z12O0hhuVTwMFj/hsODM2Vj0e/pF4IMbSDaKyUs0Md4dE9ZdVlzlUy
LvYHVxxvrA7UftQVX8U3a54NcYpnYVu/rO74HNw/y1hgc9abqJjnTcY7z5r59nRqnfxVELnmExEN
gBoeJ9uGQ8Er3PBdHeSvtV0VD1SHitPY0TIdCePKAh3tRYg3CETnBb40Akr2r838eu/147aZe7zb
E6zCzFjNfdAO/zVd/+JI91p7zVuh6U8o+0WhO0ZJ5VjhyWmrl7JuR54r4h/78RujsUMvFtJMCNKr
WnV06McQsJ+jLvyMz1D/cgo3HczjAVtq0Ge2aUjiPxTyDj7CFxtfId36VyA3NlI9zHPanuiSZ4sQ
hOy6HjWNN1vyGAmGT4irNkcZ3TBEkH5zh4ilBKsFjDNvQ7QEF9v164RTP6Oe2XQXnd89Y0bqJXpt
OX96P7ilaebUkBtLiYxbVzzWImN+GWY+jskGFF/W3Hd9ZSOKZQSZRDJVYXmr2bHe5t5/GeyIdnBW
GnY25XiCPffMhxJ3c+e9GmwuzjRn7Mt6WbYNrTHu7EYJHhtM67kHw7T9HiMZPKe2mBDVOJp1flle
g9K8lMGtDlxx6SvZnYa1pgUhNI/UvV30yLBdeLwlEwJGcaoB2aZ3n97Mg/APy5YHq6koeLQ2DX/r
6BLVz999PsGRo4VP/2OZqX2aVT/ZtGzQZI/ZzJoQ0Wi+BHDpo5rS6OKzLN8rtsSt/UKS8QHNIG6c
FxjwxDU2lWETDbnDVFVGbudutGVkASlaLAFCJcz2H7JuW4OB9/4mVCixFip9BbC4e0zrr8n/08AN
FLW84uHYE5R7nfmlaufOKWe3zIv0sGb2ybCMtwq2rjnJbWsU9m400e066qc31pIieSGXU2EEOt+7
Btra6aJ9wo++cKfhmQSByzv6qw79fxFYwA0FTPf/ZqGtg9xQffPc11BhSiAbZnshWUEGdGihv0JL
IjognP8GaA54hjYh0exJ/40WMN4Znj60BqTfDYHlTRGaz/2MAQpzNnPIrXGe/JqqYcnj0xW/y/Kv
hb1giH99/edudiwiHBui2Tf6s9AwxBoCXWx2BV0iEa/vkqWsbfypm/TTs8u4X/B33SnL3rvFeho7
RTLLE+6IScttAdGdPCYhC1wkdbkNWN9Q77WVE6h6HEs23Ecula0BcaOnNEGFSSZ/7ZEaahqFoQVN
+dO8iHcQ7vsozBMAhddecTw0WEWykaR4mVhSwSGn+3CRK4f6E0L7ZkB8aa36aPbUFqkFcz2KTftv
bOd4HA62rd+XjGucrD/+5t7yT0hKO2+x35HjCk6zyCfoPCLrdpqOgUXKnR/Mu4asWNPON0oLPixP
9CzUoJRbU4nFm3sXCuSaPi3ms3MPmDi0dmK6VBRgsHuKm57nS0QCiWWP2391KBmkqrbKeVyclgNg
enbcBb9oyhOtZAdo7VxxTam2CDkAWG8+1UMoOidpq333vNTP7O2fHHWVBr4F9ErVniN9c2wu4nta
qDnUzpc3qc1Uf4btMzAIIgNdXBrt3mzX/ei/TNQmmUwjAd+fITJAoVOy5hfHD58kkgaHiA3A8o3h
prFp1UkzstBtwbvVzdGSvwOzF/f0zvW+vanbjBpBODBfR8GPwJZwOGkrSgzr07yj/ik2CKa4n+yr
xOimrRLWGW32ENagiyF9kBzC641twq9MfMP/7lIBrTAb4dHq0Os3BmCUSH4dzrbvvAPZhTMcEA6Z
dHClF0zEuc5+Rw4kfNFtIvxDefxZ1jX5oIfM/sKWt5EoGWHSWC8c4qZ7qgeHUkYddJYNz8rh8Fil
dG8JFz6S79xqIEtmK7urqsMwXnuKUdbZvuDY240USB77oSxj2dcqIW/THctRL88swPQdTe8cpSwf
Cn/Kr66M8mNb6P2qf6o0tr0/qfi+s+jvS4J1VFs3Oi51zVoFQ4La0xG8UVZ5tjsmiXYiFs3Gm293
biGkreYDExOKgmeRqbDcP/k8o2+Z8rNh1bTNBTM27Vc83IkobtwsfDYiwZp9xWvkN3OiUgKZJalX
rISJb47/grV4nFig70TLcZyusli1YXEikhKPWGqyRpz7t3LWf2W5Hufu26m50qMQPjU1Axqqacq1
sukMwYvJfqs765xXPc3phR3G5ZTufB63vGR4QTj0fSpr2RWz/DYUkiylJva0LgnETnaz7WeZ6j3O
ejI79bEirjHZo7vJco+NanWmSWWbF08OSYCOMFpav1HzsXov3eK7uM30Q0TLbDQOkhNKQDKO05uB
WLEx05CXurvhyFQF+54Yt8hxfiKYbAjPPqPmHSfHIUaoD75j0g1nHPM5+JjJBGzQe9CM7YtRnYlc
HCaTUErh/ijqtMOIWgJpcSnNZ52q3ZgtpzECW6Wmn55F8Vz05yWsnvpu/k+fEGLfVSff/arfs8kD
64UNYcYWwGRQZT86YtQdQVggxnDUJAksqPZIsvENdODea8QBHwZbZI9Y0YxzXVsPKO81E+ZdH4ou
CAV3/xMT3oz4Ze/LIIQaZcf8WjdhgBdGfYx9GQfLfFSGwWRbPjOXXy0OD576cQdMG0vw3Srutxlj
eTTiLY2ylX1U/TVUBaYxQkihde1F8QyZinTZ4m3pnuKQGNXwI4c3d812K9lPlxsdxOzOLJy/ZvXd
5M23vfo/5v08SqYmX4ekDGd3qxuv32Wp+UlQ3t0FfhtXApZ9aDx4vIOdKD0HGXdEm44PY66tC/YJ
dO97uYQq3Y/aCF/b1rq02UhIssOP0ZRPBHui/dpxiA4I1VkGv8rR3La59VF1XX8uswyOtZcskv0n
BlpPO2Jn9rXNY42AsFi2tW8/VmVpvdMG92RlNzsy/JMumRdJ/xIpWBHpykjzu+cgRrFWuAmansOA
xnehcU2VbA52UeeBLuZdNtWERo+VfWQHufVMcIzrFrGVsqHnmQ2gIddbQXBvE/j9i2s47yDvs1M7
5QPYSXUpnbwFdJTO8IC5TboCLBR11s3dDEx6KJY5T9XyoWJ/07uSbBQOoWk5TlaA8u+Sx+9js8IS
xr/dTh+eq+KQ0HaaF8/O8uPYNYK7sZvLYOPwqJiCksm/mnZlSa8BmZm2++w/8/zF7C7lpPB6ktmh
ZX3djj7SGuHa6rCoE+nTnT18BOuh10TDgH5ZJjRwbEZivCz6qxgBEzOAlQGQYQ+ZuQBRYX2Fs8bN
xQTxZ2E07Fx/2hT2/OKYULbBzt9tbX0ZbEe4kROrXw6RKaNnnFfKfxhhB8P0Xg4LYHYEejOBj4fG
kla/I4pE2c0OhxO/PLWKyNVaMBL2/bdhB+8lPTOgjzbdwtxqDEKdwFmkAOnFtaa1yK/nk+j1NqrF
rVzlhd5Jg+1cGZ6aRf5aGDITpzW5Vvyc5pX+S6ULkKrau/rcb6cuMMKt3XpzUs1RXI3Ww1QWV1hI
T0vnvUR9eRPpuu8W+xLgAKopPEq8IT/baevvx+IP6cIT288vm0m7jfa+C+WBmiaXa4sKnB7Ufe+v
N7WaZI3LfVY+2WNwwIB1uR8+06tsfpr+YfZIew87TAPs0nj3fJYZs75OT0se7txw2E3z8NKgk/Ey
X63g1R3eCmvgXZqD2g+SfooOaX7r7sa4+p85po9SrInlG7GkmKWSHF6tBZBUmmhjTVaNcdFd93Q0
Jn77ahrdJULfGyz37d6bQAT3ItmWbdXE6NX8kmAlZNTvovCp0WdDh495jYEDq380/iiEBKaM3Xon
Pq+InYPC9vo5cMmV4sU3nmo9701v2JkzHGzNmmPNeK8OB6UR8t4iqBZ521EGSSo0Jy+XdSDbFl6c
7+taJeaw7yZOKtg/m3Fvq1eeVJuOvsgG75qJrZ85dBLj3jXEPnDui3IHN1x2WBgquow0XVfyd6QE
vRj5cw71lJAoCCXjPMXDasQ+XKWgO8ipTSYuEsRPQvSHkbNXsJtlh9Uy6cYEioTGQTXlKByM6F3w
JtqHFmHpPnzhW65751Cb8lhQNcPYus2K7knp8lEAG5AI/0n/EJrdAfdzkq0+/NI+VuVRw4XRQbvF
lZn4yLWUatS0oiGLGPuh/coXdEHsoa3/H71nu8XQ26FGMVtNUgmVXE8oZ0kp5QWlyEelZjitPOw5
pftfacynfn5kPmZLVT+44h5MzqKYtNkmXE06q1KOlvyTSr1Q/rcbJ3VtCgtncJHk9HFwhb3KsaAc
QdBlDsMca9vgwS3oHouMJW3+S3NBopw27lu8DtGlWJ8EnksIGJfBX5K+ltzdZVLJaNvW92WEsw+a
KbmvpWVzzsJoJ7WOu3o49NNwabuPxUP10fhqs/a+6MxO977mKe0OUeERdfPyBeTVeIbDxnAFH8V0
OuvBaPDv8uL8W0pGBlVcSy+8pY5BE5mIgyh6DKKkp1tvtcWJSXXWyDl440rQ6RFC2gbaPtE9GLPy
u7IxHdHH9CTh55ghTpIWhHxvxREey6IDPyIEQb0nNt8Hbi5A0g+yY7qop385yWD2kSENL4X50PTU
8ciOOaAukOsWkQC+JKEWdv+5dvar5PpiRFxpq4VUrQIUj4NXhP8y1T8UCLlQ57L31HWoguw+19Z4
1DTiUC5H3HXezgULA6PwTtMMP9nt2+dMmw8qQ2Ln0hca/Lyv+5ce700i8jdfc2gTYM82/RK28Wqd
jFF5O9vEapvDMttomiK3KpoxDCN5puYujOSr6PBGRtVHpP9E5WdATNzCayKJ4Kvpji3dLVgU25D3
er/1QOMQHvyURZC0yJN29t4vWYwB+IIH7W4lC4ynEd3hYGe2SkoTn+kyWviwh0vFpjntu3Ml+lsZ
slcwu6aLh/bXGcfq1E+MjUu2KfpecCSL4CKsP9qFaSRyuBehVzyTZf+bDe/eqtzN7BsvUF+3RvCt
zIe2wTVpoVwtfzH1c8W797ObEXcBXfSO/W73LKFD9ceSRiLd9kD/+sbvCpS43zlw3spK7r21RHGY
il0T/TflmcFTf2DAtK6BCFjH7oZUItUJPnTssgh9F5br9ASVEQUwMlmseW9NwStYnp9FnyWZngMe
sVNLdXIH4AEbFE0/elcu+SM6EIIwXsdwEg9rugSHPFqeDFMuoKJGcTYsrtRBnlZBSFeQNG/m6RBq
6J19+taB8YxhE53cmuOZmRkXB1PNaPiAnHlEIGvaN563n2JOmXtSi43pZDypgVOZhwtrGFzygtD8
u+w8NcO5rld7007dcyZA8hRKXThiHO2qeWkBIlVcgxuClIcqNL8Mx+XYbP2WAy/8lGh9lnef5n1/
Us47qJVEp/vHnCq6ZL7m9XQUwn6dx+WQmcveaeF1NDgCVhuPU37G9rxpRycO8Njgl/qql/ZjastE
DCMp5GCJaVa5jWt9pNA4Jin92w3DPhicN/7H5DNSISz8BLERUpAPfE+Q/LQxtzR+g/cSHoI96fKM
JfZloA4mVIw3aQYzKP+zRqFHnZF3Y2Z+8Ne/oU/uOjS6RzI9j5ZM3Q2Rmyd+rXu/MON81Q8rBtCd
RMEwl1bwpYTMVwdNaZob8xHl/Gx59dYroocuU186WxfsK+rMyuQmspLlaPA4VJRYtv6jUvrO4sDu
cF+/EjJOUeaiVjIsHycDA8g8RM/rRPRmcl9y+YMfIC6CmbWlkH83qw1ry8X72YwxOyH4J9YVWzBO
LbgI1Bjq2PM0kD/UN1+DDq+aB9uL9kX+V9Js1SAVdOb7gk1aD/Y2sPn1c2A04VPQRjO66rUxu5dV
TdcZidnl4DxE6YvfWsB6GPE4Hwk6qdw6dvP5UERgwi1rW7YkwRnGZrWejO4Hk5TWtwjq+OpPu84O
OV0wNkqPmugMhwWmwf93IfEBeh8OG6CKhbBjCLT9fqP0xRkfCrpMHF9QKi82gZOfG3BbvcsNyZec
8FBQNe2mb1qY10hM+57Xh4R8FiDiUTZEEUnuHXtEXeXMR+aZJ2dxHgaX67Uzh11OIRFvQklGeqzU
PgSVrwIIIzYrwabbD7pPusm5KQcKvOu+ZDjJs9k85tlbgSNuy9NgCE45k4gycSQQeErrfy1E55Vt
0HIfI333pWZflVhrc8yX9zJ3j2Kwgv1SewfX+llTkinLxC4O3tmpqHlaZbSi0I9e35EodnbTZX+3
lSJR0pl5KzGdb0SaPxuiWeLi2QzlV8FcoLPm1Z6GT2vMHyx/bXZqXMvndSEGMacvC3KLMNdDmEY3
IUFMBawVFiyzmWsm4jWdMSgVSC/u0r0vSL5AfhO6L8/d+GsO8OA0DXDhLkI5sDJjT0vXzp/paoIp
Zvg91LN+P3akmnD/ruvwHVRtBT11OHFXs+TJ1YGz9Nkv9A4r2hC3oaAASSSBsE+L66Vn+DvNxlfD
ZzT4uxybYV/BgZzWYT/wRzTUk2xwdhNx8k9a2k/jQLOZK2vs5DNzG1FbIMd+ypK2Ohnz23pfmfa/
EQGXiJOQHxYPaYn1T8lzBTWnjbKT7suX7D3T+TlKP9QMysEg4SIIW82gAjj6ThypJ/t3iLAvEM06
dquvNvUUJSNcGAVeqma6Jl21eiNhWC6p6OxGGCbjVCVqXi6MmS3Gasxo6H7Brh4NAyJL+MY1ItMn
12I6UHi2kpT2k9GIDLoYWU0NAQtJz4YabgFyorXgfqxL9SqSKGhfg+y+C4OCFOq/0+Ju6Zlez4sX
nfpCcwGPzmlcg58lFL+VKmLHoAMu4I032L5KLOwn+GeZHHH+0WZTOXMSldklahCUQs9lecvDnU4i
PhP0jfSVDC+1unCEXRw8UmafNJLimvUh3fgIl5ty3VuzohDJkeOR2qwrMx2eMn+L3XZbW92hqvL7
MoTL0Ki3DjRd585LCCwxJ4FqY5toSuI4nPYQf+NxHU7e4M8voWrfgnx+kyH2iHxNmBDo9Kxww6d9
yblNrW2SgmEhI7sNfEATMxZA4I8/zlq96YLwlfoDiy7RKYeviqBvQbtWNm0VeyI4GgU1b+UPNngT
P9rOCY0kGAMOwtBbxNCjRIfZ3+4ObnOyr7ppHj0P9HkKu7ugKE0sDOPRY43UbE+KRRlzinLtB8eP
XlJDHACyzOI1o0MNGEsZXXqXgBPjZGoPAG7YnjnehjXMm/Lt6yJvfTABJ2PZ31Gm2jDq63SroSPS
3X22kIGXNn9T01sXxMqfjyL0niYPpEJdvIfGAtTBDA+u0T90pfU4ztajZNbonSxA+m13Ic+jQPx4
7iVrLA6p/1HktM3Lbj/b/8nqtODg9kNUdRfphBpibAIdstNU6q1PTyPH9JaTvV+aWyj/LIVYT9Ur
jYKRdLeF2eHNdW5Qqt6kXX2lVQSfzd6YjX2RLjbusUWmyFqZhMV4bReLEFL6LsoXf6LgQoJSXIgA
9OnfpsDqQPDaGdHHHPnK6R9DTnGbjB7gVV7OW0OTkkBz2Vdth9fJvFigaiVBIf2cGeGpLeb/NuEj
gVF8YIv/YbAemromQrC82+s9yNJ0CAZL89jDC0o5hzVeczNddQLueJhb79W35D4qcGpm/+PovHYj
R7Ig+kUE6M1reV8qlUruhVDLMOnJJJPu6+dwgMUsZnanu1VFpokbccKKSEjUE4Zud9e2HrpFDSAC
J02+ygjQ2YZ1TPwhXBTGP9+ycD1nmIlEW25aikOdPF+BxDgZfnKMcoPoVP4KWxxUn5lemO+/oZme
3Mb5ypt29sCv21Z/DvV83QskVG7cLDg7o6Wxr3QbzCoZkXoUH/bUNdbwDVfdcxRKtk4cZZb3LQyu
l1QO3PWQXndz2JMu2jmcdRrti5KjAasNngvkYK85KBeJt2dUwathFK+ojDz42UsMGHjRhVBbuE5A
6twMsMyMxkPq/cjE+C+VW3MyWOVq8Y1ws2+s7Mzx/0+G3AFikTuLbBZl2/ClMcpbR3+HVjV/XTKd
Lcei5JFRN6AymG0vA0cLlWgAFGM2nfJoDhNdnx9WRGCopsc3ofAySkAK+FEHQNqnsi6q/+EI/sKo
sXEoc0Y2z9YaCEfEOusZ5cSU1SGKs88m66cFwIz7kLKZ5YwG0774jVT6HlbZr+2T4h8kgFJii00D
sIxTR9lEl6RnDNIACJ2YKzHgiokd5lRK8tSHJpmkWTrPjZ2KEWZF+ZY72iGG0+N3fE/IvXnhcAkw
nUWfaDuNPMEqKYyt5sYYHBreGj8wLm3U/42h+89ilNR0s5G61O8a/gvZIryk4cn2zPfQVgDT4vEj
prpkZADYx/JQEI8jMMwHj489gfds0bg40wxZhXt2mAThTcBQCd7ycjiQ8SOjy+U3m7jCpvoxNB3c
boZHcswUN2828OK9lHzGloX7BFtLFHm8V4jSjBNKIozjS8aJT5Q0FrL3RD+mx3S4PEhWhz7+ovlx
0VA/v8GTRyd4numr0geEY0rrx3OR1R36wVbuHaCPvuqBz3oWSyyHWGozV/j+T+gCr8iCS9lxXjQj
omPmsvORB7Vy0+vNV23hewt2eaTR/ZbtdESTstJuXu+vEj/Z1hmlxE3ynHr5A//GPS31TQEhiMMb
vvViUzJrk3bLVRouTFXWzzJNb4Y2vqV7X1YtJNb6nIA4jb1v0pWHyg6fK1tka6o5GTqxW0faHQfM
biqJkAnRifXogG3N5dYLzY9a8EyhMOyc0VpjIaQ/OHeOtbdzyuqb1MqF3Bpulaz64l51LwMFdy+a
D9VOs5RB+C1ltEuq8DapnwZ7waovAoODNcpVUPNmkuyCEPdo4u48igwuTpkvST3jj43DH7zES0NN
H14afjXIak7F6AfX+I1ssiTrHZLzsS0sXJZ1JtREjZP/6yFbkNPEOOuGwdErXgtOwzDQt7UTgAL1
69fGTVDwkqXpPyr9QwlrnoTxcvIoR165awLz3XQdvOpz3/1c3OcMN9E7VwLyNKlhg4EIKhWDNhvF
ImoFBJvxEao1iFTGyIReKP98DA62usYU8SKKHSy4NfGdKWQwNfgvJicfcuree83gIst5Fd34/9X0
px2/weVh06+fAhqA2ay+zMTbiDTjEFpe/LhYY5TY1zkmyCracXSThoZZTT1ImD1XHnqNlY0Hv/Ef
kfUIteQaTF6+yPE5t0wJnfKfXzEDw/6ZA2EtGch6aDmcpPvNUJ+CrL/bQGs7v9wWgEzdrF/R1rtU
jPYKc8a0s4i0zt1P2jORdiIqDa+BhRdLapuo1UI8XNh9Df00WdGFcnruKOBQLcLW1i2m6pC7FIpw
CJ2oXEb2XCFnaLtcSw8FRVHEStJPXfuMka5rJ9/G1hezveMAB9pH98B8dMgCUqiRzQcub67E9mR5
1/kYZuuLGqd44E1vCMtSInBPyV4JPkVK9kLOvPR/IP46OrD0chV7xaUSzOl81fyLNbBg9P2OafMS
8802uli6lXv3fH6FeDzlQLSmO3mI5VwxQbXmUmraS2TyQzv2D/PLBd+5vyFKS/Qwb5YcQ5luZBiy
zY2Q9lKPAWD5LsG4Fmt5pjP5jhltsyrVAIvplbhr1ntlmS8lKxummFVN/iXLkG5NMMtQdZFHMejl
oGYy/6MN+KRhlJIO35Tg9MJEi1ZFlKzijMhPe8mKbMZ0MZhk7jMFNsr0WN10Va178twC5TmkAsiq
mhRcalYv45esT/aGyd2+HF+Idv5rC3fTY9xNhvg6Ge2tjA7suSj1+ZOO2kNJOQ6FYR05PvafABUd
X5wBnyIQ+5pAYojVwJkaniUP7zzoqU2a568O4RFGf0g94Vkjn9BAjsoTMtp2c+jL4Lkzbs30ZDvm
rlfW0cRHpZ1V8JOBe5F0fMtebrwZUaChDGCusCQG34zA8ugzGJUgkGsCxd6XpMLCSm5xJR+Opb+r
CYXYDdW2rj5EFi7G2ZxqVwr9sz9BEDhwPklX1H7vkiF7sZCxlds9q/BglE/QfJ6d1lr7ureSs0Vc
EKk38VCafM/+tFG5ugwS14Nz0Sx3D4DkmzHzJm+R2DmS2xhH7Dw7xHX3VFdchyYIFxUcB/nbtqjG
CYOMvBpPiVVt7HmGmkUvhY2vvifPzaXcGky1MJDXlhBatwzpvkodECV3NDihJ04I95hQJG3F1ZfP
Adpg0NnE7xM9wKpC71VDFMxG4i8MkAY3Nbpouwu2XJiOiYtiSs5i1FY18MOEs5WhM4QYu3WRAcAl
WdY04jTqrr61qehcVHaMZBY9T8o7ZwM8/lH7MGyG8rI/hqHxAiGbMdYlnvJ9WpDGG7+VtN8bxzkN
OOSSmberUue1BgxuZhKMBjMR0n1btp2d8jHGu+GxcA9R9ajYKlQomUsUq9JjyG1ax65rl22jEWK0
d3LEQDn2wcNqoanh8Bo5aojSWhP32LnaJtaxg4RjsokwqpjUR6X1X21rb4HFFCbloBL1B9eedoqr
VxrBmYw57oxSnlmsl62PZJ+GLZiw8dGG4tPOx6cK/YJuTlgD+TVjQywbaiFozrTqbi/CDhGa8xME
eEYOoXszETMB8mp0eSBU1VPX49rQ2rXtZyEiBh6ZQfe3kWnuBhIr3HVJsRvDrsfYkMXure9uhUHY
I20CBNLsJFkYrYaIfEbCCDus3fMYFuOT0LIv0pTv0ygAB8w/GlrRWEw8Ua796aqcOPM2h6E+0E3K
YTthIjtWBnp4VJwbTTv5drQwrA8ZvQc1Z5kk/wrMmQKhjnKsVrFubmskatao6V/hGtexCTbwxrF2
L0vjFPbdJkfuzMxsEbv+j9TJxJJog9vuG7e4mTDSN8gqUu1CN9uYXiaWXmKQLKiDC49Ix0LQMKO3
Pi1Nt5ZhhYtg7lfWO8ZFqcOg2InXKWP16M6tYSMzzrll+KR3GhQ9CO+RwYHR8O+ZyGmeAa7T0dRK
kh8/Gv2+skFLesuH5NaGJOZxGxFuqEinm803mictqDMuh8nvvADndn6mTVAhAGvCPldDeyB+csBf
uvNnVlWmeITrp9D/xbeGAJ6tCO1wqPQXI4cr4LGxIsBm03ZCOIK7qv5njLj6w/gkW6pYgatXKtrp
xptvDwRt8E8lW6RcnEWYo7JlKJjGp7MhM3oakNlrrAMLGVivSe2uOIE58lXwS1NBmWTfefjwkh3j
jd+YI1ORlnedc28cT/soL7bJkF/16SkZm0PaiR9KU5YYTpe9at8jWx5IeJojjpiicMCSQDNEE13B
A3sFCfKUlsElTZPVYFcPvx7pxy6Wmoa1PDI/oxHe7pCflAUJPf6ImsNAzjNkiytIDhPDEQms9PHF
46gEGBj0XtZtGZNwBOxoD/A3Xaktn2Py7vjclggc9ImnB3dwl3FuH9uIkULTHEZc035X7GODl4lx
Vxj+ZjlsVUUVt/Ojk2nKo2dP/g1Ip04WLxLC9I5xSP3p5gfdky7XplvuovAvoJU7aj20afZekJTd
V598eRRBS14rNJfIjbBqEZVIDH69u919aFSsR7LZ1awwsvy0Mh3wz7Mh6oebzudN56qlBPnSXdJQ
KkEnp2FkvKG2Q93nzHHDTbIQvX5pYh0rc74udNYuO/P6JwpryDOL/NB5xYpp1qnx7bVH86EuibDF
Fz5EQA54joJPBhiXfHjV03PElqzNkWDeDDe9axiEervnZoKCZcHXd7o1iIJd0r/Mq2DsLeZ++KWl
JTcv+2GDJ0QxTLux/8vhfWuMerv8rzYH/AGQX8v0xaqevIRE61/MvNO0Btwqx7J4brl6J/o/392B
OlgK+946xdYAwMbeyAHmxQ1vCQZzdqclZQMrVzx6G11ovHLmhm/cSnr+4F0a2GJNiTyAl9GS8MCz
nl6Jml5nPpXmH+bCD7qs+H9Kf2vG7p39ZtneGof5eZyQm8+q8S0puj/TBVdJbEWtwJ9AlEW12FnZ
NzevKF12ZCpQI/C1Mmdr20+zS5xHP/gXqAXbjkjbyesJD/ZKv4iyvNWqdBdBVL/LTrhQVHP/tavH
HzCTAzZjUmIhiHzXIMsG2mbvO9dUOeGdRAY8+YnP1tTtDzjdvwmgGaG1/IIap7GGlBLKo9jKwsTW
4RXluuDldX1KjPTRyfaFaVCDhUCGoNJ964TMF+6oNzuvfIYnVD3l2QvT9nHDiBLDbC31nVk1OWyF
h8PiOob/gBBHUCtK7xttupw+ZbfT6l8zBUe577Ff5wHN7pJln+twmAMmNKh16DYhBONC/8vMdzUW
G9QyqXNhoqoz2EsXbFi6gTriVF8TC3/HWGXEQcs5kgeyWXugdKYNBipGwi3WzNLG2MjHHrnHyHkn
negnOzOBxFFfXfgSISJkeet5mjVL24+OvzHMbcWAgEUoq5bAUJaixeNUbgjzclC6yR51kHIHWr2d
XzzFNnURObFwt3vgFA3wuYKYMNMZ9LnV7QeMQg5ve1kAVoogQfTrxsV/Ln8T7CHxJLeER5dO8Cc1
tanBHqR45mDwUqHGc/s7FBFo3C3GZlvwlusb6XHGxQcncWbPN9qI5RibzxD8Jv3ZFI9WcdSJD5X4
aeWTBgbd9v8N/Trp7ilqMJmSA5JREmACpJY890P+bC+hPNZhBsPAXpbTc6UgodY6Aswx6vc+628u
D6RXVn1zTgjZKKqe2ouankT3WxvH4LcbufAaB96UpZbsy+o9ryQWrJiamQqVJjm28tKh/YTqrcCG
Zo4LPelYRUEa1VAaebeQIrmrL2poCqH+BhBv4VUfkiynNq7y7BRw7LbjetOi2zuCRjgU+dlLYDCp
drnqlu5zVaNvYB2XCx3N34wuWXhRVbAKjA+QB0BhFhFvPJMyMoa+wqTNpcVM8ARVy/br/ycHMSPs
SRbqEIZzTg3+HCjfuXWHt8sCjrv24pImC7AOKL80yCjj2XU+o8Zf9dTxwh6bUt4DNqRgunKRAJNX
WSfX2NruLb3bpBFriUGHA8iUHAAckU2Y2POXiUr2Grs0w8OA8DHhK2bk0HKYMeLrcvD5HfSJsDcf
TU60ZiS93Ux4D4J8ZSbmyuOjSct3dw7whi/BgPiLkBZxHk3Kt9IcsJ9/ZhbpBo6JUtyERy9FQ/UW
d7iatVJbiu6j5VO22aRMFqmK/+7J6ilKzxySriWkL2+h9IY2yGZRVG/Y/NBc/PYCk3yZO184BUKd
HYKOMSC/C0gRK4eARwoDoq+3Jop+3G9idxtyiqztXVMxcMIDwyUR9BoRO5eH4db2jxAwgYSjllc/
Ran2GTGD3vmU8QHfy653EupMm8VUYzbBOIofBgJKBKEkhqH9k84PjL3yXaTicqdmsH7I7+t8eXxq
FZ2G1filS36o6bmQ9gKcgWzUTtkPAPacfXlmuj9smjhNsOAyZGIOVLBcJYxI3Q6vNZNKkzGqpVJw
LCAQ6XqJ2oPXgVxkjj8NGKti/OXj2nfm9iK2Ad7hmjhDxoB55JRGqMhElBaCdATutqB8KUXxIo35
uSZW6hQcQoxUX3YF9j+mNbzXOn+EVHspBEihPkoZsPsC8cpU/1rNBQgyTk8wlQdVrib0y4rhTgXO
XDPvDjwvxhEbjnexXAdhRQ6lDgsISZgtc2XZIJ2I6hSpXJWBnJVIBNdQYDGwxaA2STuzNsbc2tZJ
SiSKH5QpwUrL9n0Ra9s6ip7suFjJXg9WA5KPoKVzjR+7f/MYVWOv+S6zinO7VlerMnXiS6z01/Ae
VpZitJHor1Ha4PpLshfFNevo0OZk4UbuQQ7OMJXERbl0mfDimsUc4MieA+tb6ggcwQb7XoJwhOiM
n7ubNMB+tOVdi87GlO9tLb5YxQyOOx9SUbUc/WENtWo/MbBiMcEK2R0FRVDduyLIGJoXq/whGbeI
zip8xYl+oBoHDgrYb1QcC28YW90aLi2dTsQGdVjqAN0jatNFevr/LxaD3nTojKPNBc5gSh5Y5I/1
0v5Ly75ZFS4O4UiXArKh8S/qo27j0EYVRiEEJKcPnnXX4XQfy5+AK99CFc1qMMyO0mWsDvSfJ1Gn
L60WcoZWQysxqXChuyfeWLV48ixqSlTykbr4LCqboCPhOxLMylrzGEOaDlCQPPp2PhPoVTLmxOOt
0oE4SFRO1V0WFC+U7BweuafWQzp7GisGRrrkBaTto/dG0gI6WClvjibUI4tFk1MqVTqADSniElPx
JqbwvW/HU5mbPz2P76tGdhOKXLQd3Sw+alX1lKSN/ebVfb6eWzyhI3Ea2PY8TwkGHzL/YAlnpOU4
ZVidD0oRC9JJbjWrBqsW73BgjcfUNhDeWJFLcW6n+k5V21PNudyx+e7UydCBtOEk1YX/DvyG1hr4
dJOWq2XoOPc/RlsXfXqWRXou8siH7dj8G8OjWw+f7dht6iy8CUudC4fvss4YNnpMC/3gF+dOu4gw
25Wpdaot4c6Yk2vm2K8ERm81FzubpaEvYVQa544TQ8sP5aCfNzgBBhzYZEl0yG9C7z+GrvlnOglW
2XY5mvrSJupBMBq7ApMYHtYo749m59wLQQ1a8dVgqqxr/nHHxo9S2Gi/0la3jjv2QFa8JfFesGOw
T6Ma/+bJl1Y+jzSNt5dwroWZgfgYG4zqpfD+KRyGtV/uM73bjMWenIMV3WtCDST+VlQwgRekFCI/
GymzCXzUVYQRq2RIhG2zWlG2RKWks6ud9BazSZOcgnjxyNAWgxFBT2c+JbAk0j/SbznjlSzys+nd
L977BvW/Va+W9jvYb1PEHwoAkqu/t9gxk8LmcvPDW34ohYVdrdi+5txtxtTYStIkjowf+Sg3Y9Jv
uvCnSOt13nJWGdNkM5/7BYVBzSYRzr5mtyuy8WKBTFiUPWjrzPlK4mfL4A7K/hjhgDQrHAwp8jg9
V7uBbbUfCdWOgIgglNRje8h0fS35ZKfB26qMadqkOx8g8Z+LodpR2kZ7rBN+l21xSFX3knjOopZn
Bpq0fI2ryk9e6QIx6IrzuSfYsU45hcduv7PrjzH8kGXx0dEb5Wn5XYaQanyGfIR7UIlWxS0nLZ9Z
0TJIqe5CCK1s97njOs7MFAbtbWqgxaVtfaBy6CqN1ziR77EDn8sdFy2LtwcWo/4X5BHFEsW1Lt0D
HJtlmXLj5MCqIXtZMSliX6EodBwaPBzMEVlhTAi9h+jeUY27p4nimqRw8MaVHnK5MO2LRMyyGcvb
JDz96OI2LF1Gvy5SUrVqJSPtNWTyYdbVruRCLABQBa638vBTKA1pgeseKHGFUzqDsaNacY7tG11K
28lg5qRWGf/RxHWujGDsqgqNRwXcbUOmr2k5UBkfHYm5sunJdmydFrEJpGbD3m463Wdnj8tkC5+C
bbtbZYEHwZd7iRmSFMa+W7j2a8oXUHCNdSgfmpiv21qw1KYRa2+3TfXkbHEJ55pEx+8qzyVVis0r
R/xAE3wkFM40PFbtYZ6/Jx1DSBP5ues4KWQh6YQGrAw5mOlnHH+ZZh5SKotD56wb3S7++xOJxb/M
TtA8YBCsRc6AvbROOVbSir4rutIKg4cNG0nWVWsR/TiqX48FyhhUqjF5sP4vGj864xT/aJN7n3EE
wcdI9uMp5M7imsOTQh2wU/cG73WtCWJ3lG0Z3IHSsWToiiNDsjuqUMMbwrTUTD9m25PSjb3rUXas
VacwKZ7m+GQa3ioIj7QKEU4w9lhoVxRpAJf8KmhW4hiE+1CbXuKO5WDqD6D53g2OQomGZwLo+6R7
m9rMt0VAI27SPA8Q5thT6iFYIDchkzQMuCyBZqcfZ5e0Lv4NUATcjruNqG8+mIyOujXDupUEA8go
7LcACFfBoL5FIe/z0crAcLIUodrX5G8CjU6mqIpoG9RXpukeBsL/BSgALTma2HXbyN+zuPDcAEzU
Qv7tnPe/O8LQOTe8wwUsQk8cSwdzEGSU0rf3eU0dNX5m7phSyT8Nw2DSNsfUNO4Nd4ExPEfF1Yfk
OujZVzUVG/tnEFe7aff+oC5FAeuQeBJB0p43Dq4GMxt8Yea41x3t2e6GI3O2U0O4ImuoxiCYYoUJ
DT91uS/6HZvW1TPsa6tzoVUASOeyCfAIaef/Ci6xsXpzqc1JgO7BhnqQo9jFGCXaZjMgjDpcIt3g
R7MreE9MLrVnNL0isDb05T2Sftz136XlbT0CQMRw964Z8FGn465xwUR68kMFaDET05rXQd8F3Ely
uz4Ko4TGYW1ieUsG/y0Zy3NtBQt7/n7gIlOQ5PivIcfKwZiu3pyUmWc6vB4++hZTE8qtr5rfrzL/
XZRbe/rNxnxDqynpPyAMSf6bqOKFTuONRrqBF4+j+l7XoaTgjRYgbtKx2Y46dYaeOhjUIalW+4ap
+gRQqdXEXUsJhNn9wVB4aMBgGl2862xMtV12aTN3ZzCMjrCtEgA5l+iUbokrl6l3wudTbyyhvYge
ABEFa51tEgcjEmRn2PLF0iiecoVm2GQbIkjMueAjHAw2Aes36me8xMLiau5q4TpNHmQIfcvbpRWE
IjIqXihegj7YNl196apvX6JkCV59rgc1vJ0u3ZvoXxEnWqt9bqv6CryZ26hauw1MFMNYZNZ4zY3k
vZuuEqG+NH+leqTChVeTzj4E1tStSWdaa7dw4yo8CgMGWfZr/Lx6Wu0K7iVpFf1EBSdrDj9BPr1F
08XL9V9HbgBfb7OYbq/y1elsgOU4lv9h0AAgFD5NmQL3HP4k0E9K+VHkdDa0F+LJAj9iFxdXAZ/0
iEK/o+N7mdT47inZQRrzl3H12hs34FIAVhnX4D4yow9vnC9c0dr9p6XtVgH90fGVRZnaOjG/t/HJ
ke+z5oxO8JGAD/Rwso8FUmeOHoqOzcyPrehSToi+tH7i3MvtFnH7M7Vh6+WfZkmuNPHedA+S5vgu
w9+mMFYtF+ew3QXNv7QatpriUK3rz5xSaWhgolHsPfcNo9ZGloz5AzzEHHvL9FTK2+Rlz5p7733t
S3OfskGtGdwvIoUxxvtLC+cEqWZBurKqo68Cm6ypkrVeacCEAWtr/WJkkQqnP5Ntfsj2zoB3B2gP
x+1tbf+NQiN1qu1dYnS5+bDKF4CVUPw0nLAheEaGtaAdYRJhLyz3HfdQuGu4z5PNPJ7vSIIE9WWO
ubmGsbZYzATe5SwvNv4Ij65JvoQJjT7vn3N6gx0PYxEDCK3aUIm1ZYhwzNx7U7C7+U8WjeNzbqmo
saQycx9AQuhls3HiegcG5jD8hhWgSgV4Ix4aqk1BLDhypWOjWzCMhDtjb7By7dNIR+qjKA9QBnc9
ssgyoKAJ9Re+S7hLurNu7+WDQYvGATTbdTf+pOGkH4fLQCrYS57i7IYRHPupVjvIMa+huCYdILwf
HcUt2qDZ9sGL6K7TtO0pnRfk3VbeZ1DOMK6PEmOeksw9zXqtSVa6A/TCPa2ytvtnDsHGZr5uQ/Bv
2LH88dQZaumCWO4anq2riOdhfXB3CwSpIT0xvRxlcqztYAt+70gL7NpwfrAD8PDgvw84HlDI1ElE
yca98U5xPu54r8SWdgEEmuZqd3/0xeHaONvsaTCxuHtYD2GIbtHLK5UKNBofPTb0eiAq2y9N7dqK
ajO02sU/Ju3DBeKRmo8IXXPMvT1efS8/AFxcJbnB6OgoGTnmjET9S8vvPsjhW7dybesIs7mWw2ce
wTnThuiCTaJYaaDKXCWDRdsnx26U5iEWKuH74ZZCo24OvYtTu4chYcyctY6DpRvH9jXiT0K2Fnke
MtSoVh3SEJwgfBxpkps7oy9evADvsF7HqymVxXWKGv2Gq24VTrTVmkRu1k5SUaWeGpASbd9mJIs+
0hjQrlJS4isfSwH+laUWFOuAntBFnjnk/WFjjYC3Hnq1JfPaAgBnRWh8zzwMRnShqWa8DlDaWLI1
O16JqP5qcd4xec/fTSOcNnTGwtaJN6Gw/pgJfSlVJOcCKjULfnTQwaOfQkiKDO8Cbo0A13E3HGIA
X8cWfBoW8ao6C83J6aFoMsY6XHOtsIveHLuDBQiXaPv/3zYeyLE4qHCGzv8r2YCdkYzWM90N+Qu+
dpeTfYN55jsp8QIYXTJeQT+5x7S18URrBe+Pgw7mzJUdXlvcUu4pe3Ixun8QRuVe/RQaV9tOyaZw
JszKbmlQ0Df523IMUDAK3zkiAf/E9gg9zvI/DVoaOF71/lq3dO3YVAIIYjpFy5o2CvhiRgILpXb+
/V/03DJaOgal+isAZW4apecrZdD9DKuGlCe0JtJfwUDTIreI0ZyaXT8yyxuCztkFXv4UDGPNb+rA
KPUjOrkckPyqxpFi4m4MZihA11U1rluZHt0mqUg6VB7Ki6UdMqU0fsDuJq2h3ORNt4oFgEcxa3O6
D1o1a0fzEGWFu5Pg6NKcokeP7MKoICeXnnPMscnyGDZPdSFKwr7kJzmPgp6J+yvQYf/QStTvUB9i
zh6mvc1FFJ9EfHH6yTiW6jX23eoEgtFUMa4Zy1LkW9HJjAIotmfE6A7hhPVN1fW+iHbQ5EgDETba
2EXzGcQdeFU2XDcBG2lHsVz6Lg+2zizyaVI3PjjnqFNoGMdyP/EAQ+iEqG/6CM+4nrKscM6O/gff
hEWsrD6wmU84YLSnBvgmR8CIyZ4y/d1EoWNJOOg8EdqhqD01wu9Br+BgttwlRdUfhJ2ylFflZ4zV
6iy1kLJXme8jt/ztRxR5/NoQg8L4SE3rga5E6o9CSmwT014XsFfXXFWR1bQs3bZ5d2Bru7cQcbQQ
ZobQGZ2JLhVHBnswb8DgBFb4qsaSNGequNdWc9BGjQGuqO0UqnDXapzYS/tYTw5se1JvTOIdXFh5
yMlgwAgBrm+Y0tlWCNVAyGwvyMgQ++rP5KQJPHFnqPcyQwezaWljZEXYsPcIdmSBTkSESfxYDtMC
rJOujyHRl2vErHLnmeB3cu+jnSne/hxhtKf6xdHqGaXTWduhbh6+RZgtyasrdD/GBuWgwzku7JNT
PBro2PvOxbiJwLgtM+S1EvxiXYLRi+xzpvRxVzkoSFYHKRYOPL0J7KI0XLBW5XMloAYgdZo4FbkK
SMQA4BSa6YbZGzjUUQyodgY20BgveY0rM7RD+eZyoNnpwln1cxA2Vlz20jyeSz0Y3UZDeTGz2QTD
kqwLJTZeb6prJ5qOCtT225ZJup9Ac0SFec4lHJe8G2OiVLi8YrYsP3uaeBgW+LSCZT5h421iuIJB
6X87Jit6Koz55hhxVMop08k9aNXAhxjJuvPqkL1Ilb+CbWOySWy+Fu2w8c2e/L0nKO/Q+jdTJC7M
9lSn9e+livX6Yon4107teKuTLcXVqnmrRjkA2VKECr0EAqBibzcSXHmkhA8Dr59WplaSNo3d50Bj
iGbNkkUbvMYUia5NW/3UFOVxZNAp09lhfqW9LzWclY51rMjJ74MqizcDrR+cnQJe31xpaz3Tfmhs
QC4wyRICq4hx1mNIaUYdIGwIkW20/HdTtcSFgIzT30g2FqlvkRw0oFwnhPSVVAxwggLIod2aD1u4
pDKCflg4+vBjxFSyRnHh4uYuHhOXMOqee6hGfFdFJLcahfI517W+wqoHpYkUNr0/lgqI4VfQSf9n
2heqPlZi+PIbLyM0zvVEWthX8zkcOpX9T6+i8sysuTwnxt8QDT7NuIO7rSbvyRjS9OC5oGw1lZw0
2gxLGgjWI/BwWhBh+XYM4DgZk+JWY7+HBnkcEb1ONWaEEHdI2Oh3gfS9D+iflhUB9wpQz8L+R3jJ
X8zPeB32P6lmfGulcbAi8MJ+41b7iRl1ilcoSp071g8nhU8uPMJArjY+Yyqzb0H9OUbmDh3PJvwJ
8y0auLMpYbiLxJRrklg91EcZrus5vB4NbE2K/nqrdYHd6Qe+M30d6EW28tHZ27q8hFWNa53NZe0x
Pjct7i4iV9RcwWOOe2zBUM9sLgKyOwgX9kWOac1LpmATZQFseFsjUQ44xkrTkp6EoVnGab8QbnmY
H/LL5IDt0uaKVYIjpP+ea82KdhqONq8C7l+mLL6ZdsIN+uF7FdJyFiynqMrOSJHd0gquceBkx9oI
GUiOdU1ggXYPqcNK0N7cwT7kRekTt/LYC6J2C6aZq4Cm1sHYhyDn8opbrfQJiFAu7Xgm1/ASb1Pg
6e0+C/AKtp9t5dlnu6SnpsGxFnrVpfap/LV8DmbsT+WKAVSOHh9F60yrtEMexh+O0f3H3nksWW5s
WfZf3rhQBsDhDmDwJlfLEDd0TGAhMqG1cuDra4FdZl2jtu55vwGNRj6SmRE3APdz9lob0jfjyRkb
Cy5W2vjxWOU0uvuMuu5vJl1O0AWdwFbRHsyJk4UBgbRFuZ7a6Mioez3lISltK2zjrc993ymiaGcK
9acK3beksbf87WjNM9/bUxZKpjC3oDhZz0KRfmSNN54pD74RwJPga/hGleejWJf8LPWDgkMkAejX
/PWO9eXkVbw8IRmdQKpVnWp0Fdg44FSg5T2PamEV1b8MlB7TbBEo6VAe+hx0LTUqB+eCWzFThHCN
MJD+TLi3FqamyYlIRun4MPRVt49S+7mtUnktqFRAcUMQFl+2yUiIHeMDufwramvxEoRsXkeJALlv
nW+cVNaxbKHLaXj3r/MSwx65PMjBPmRVIM6SlE7Cf+NSkTxZO/z/qWuZusPEe5NYcv6KlDDf1Th/
IdLCe7PG/DinM9+aCp+u3X6bvvEeJjSlpxgAVVk35CGYQza13tUCfiPpCEUyt0Ay3XtI8mOswtyZ
20F2N7YOR4tCLBAm/xQlCPhFjO2L6z7qWa6OmzpXI35l+sQbTy7yNnExyYSwae1WWGO4SbvWkS8h
4bOONbkbx0gicxVtlA4gXlM+Pch+AQCde4v5ySrO4nTRz+Y7K7tv6sp5aTycbCWC1dimvnri+POe
mp+R1PqD0b1Bq8DGLImfNdlQn7qCtIRj269AAU8158r7OY1PkrvDHWL8OzY/w46j2gtpeZrcbHJY
ZcuvqJrcHdWrLYaJAmmeclt+tBQ7gPY6iPIyS3CKCf3q2jWVxV00E6SiKSlPgll84lT90tPb0Gl1
7RK323B2r2r7t9C5eZ0IMViS9aU0wyv2iPYsMXJZqiZuXSqkH1wMYh1fXY/lo8z8s2VS+q5J7XHJ
ZJZoLUCC/zL1+TIiHLErTumNMQ+DTbO+uCrAi4gvDtm6f6pC8zgY3FvIIfdbO+NNNKbirHWX3rNp
XddG8FFhViePs50VLr0RO9Vq8A1yzjFpOTxs/uAzraAV78GdBxLucfgxjkF+8adHmglDciRLMYrL
pCnnQp6kvr1xmg5y1oiGY+xlGwclFjmvC7AAHh9r+ACAP05xJnZtMP0WpiH3bnweaLkqaNisO0+s
eqlYqxf9X+pVYFpipkwDOd9CEdmJe5K/fPuQQ9j1Jce5CjsZjOtUNJ+j53DBKANEZ+Gn7U0vvDv3
LZfxg5p4do09SjTRUf5mFzHh8w5/qT0AuI5tZVwbtoaFTjWOa3XMmoknFqFe05uflFX697m2N+gS
XV7gEyLejmE+whIqnzi1hEVDiAmvFQHf7Jj33pKNiD+iPhT3LgGnyogQtjXWdIBdw1AixteqA8qM
HeQyxZJz9Cx99BLEu4WXjwd2Er+dyUCfgAia6sRSmxS4x4raGxtApEmIIg8j32gY/Lx1uwvFyzsR
88ulfODq9Ha/n3uZkPb1idAk1XQw8sAC6xQsTCRnPj7KlK+ZYl/0ya6yn0i7kyAhA7tK6/SboDgb
esOnYi737xuZPkUNMVXBQ2YTqYzqgsZEGagxANpu0+89X/7asmGMGRX422v/QmemS39duqm1PW+0
ou6BaeY5FF31EZPJS/264RKQlYQA/AfbMGDhj9oAcug6dDAznUy6IVHIJHYT8/O8yovFXJVGf2k5
wl2SEFKaXZy9Ghp3HNu9S+6OfvG7SrevZmjQ7lNFj8ohm5iGDgtnMrudq8c3D9N+hwd2DNmncAmi
18JqNbhVNO7ISoP3Fs2l7cmv2Ko9WrP622Bwo0kaqp3Bzib0h4EuS64qWtMa79f2lvsMMc7kPE4d
7p2ovEMKGSBZ2KeTBHKB2YR0/6G7y8dlWJ75nIjdf5h0FtDxM4TbyLpZhnupwBNB5zYNgNHGnTty
MfHJafpxN/KUPJTEy1os7ZtwIkiJb4ZO9dmjH3v2D/9RZomNVMeZN3gO4k3rc6ioXCTWEk25In8L
kdq5pKXT+KMwblVAMKWMWwoI7Wc/UOPh/5e8/t+UvLJn/T+1vF5iCue/ivjrf/a8/vPP/K+iV1v9
p8dJxAXZI7LhmoJ/238XvZr/6TueqzzFCZy9kVT/s+jVcTjEUFrumMqm9bkt2Vb++19S/CdHG8fD
+2f6nuIZ8v9S0yz4HzWuBBXCsjj+/vtfSzTGEnA7WAMdz1O+RY109fN14y3Q/vtf1n/gnulscoPD
xk6Vs05fk6j9UjnPr4CRqA0rEXAFCYk/mSU2dUb6OjVIsC14xdILVbayYYNzGOAvHJRkMTyGbczY
dMi88x/ZuuqPh7i9Q2bcwHHElX4oRX4aO/fVcyaif/l2IlWpG/dnLrxjWbp3LIjyaLxbPEVDX18d
iHNG74+DsICLvI3FDCmrnZucH/ri3Pv6NtsNkb+CJYt3IP8CYQaeO0CHhC66vcXw3QG91OKDfeee
WmxIyEy817p7sfH6Gs6+jIOvemzvcMPtkwxNVgCHRC0KqAbOG44Nwrsf8I+xYlwzMlp3/q97z4QH
pFueS377ZvCQRLcBEqcDj6HhE0UEY2dKNmVN7GqZQXD/9obydUZ7zdkeukdB+eQNz9KW2GMDLDUR
f6EQCavUxnC8QwAlpDhzmeRoQughcjj7IjxNMEUF7/kBxqiFNUri8VsM5nPUypX0mfG9WnnNs7RH
PRvk7K94h5QkArHibD1YpmmBmmLopgbKKf1ngc3mJcrAV5F25AgyHNpesoWPSttbZS+BTflhR92O
EDUPTEQNWXysBov4BKQVJkiuDEx/A+fZzT7oHXoiHrQueTxlAXebDvi9ZOGVLAiX6SzCUol0gGw4
jFdKEJ52Jk6LY32V2ejtyhw6aXRR7bhb3AMvgt/FDDcWShPq/on1AeD+BRvDsR68p7ZhpshzOm76
5w5gH9/R2oVJKyPgtAhKLYVWa/3lCkiUMfCys07KEybch4YXumg4ZZogZPNbLIM7ycKLSWZqoXqC
jbNh5AZeMjLAuFXJk8kcY4Kly2HqEvHVMNCuM84n/ReHsM9EF4JDR36CJzwY4p/mnHJdc/yxub7H
peRMfZMjSDVEXwvZZ0L4uZB+JUCxg75iMzi7eZBcy3hbzmwDUKJ11w5akEIqrAPB87BQhLwlVaI3
NJCs57TeOxpwvJ6epvoSwSB6C4xYQSUW0IkdlCLu8bMqv3vYxQKGMVhgRl5q95F48WEcHVjHeoEe
C+jHCAoSnvBhjM81kskFkeS0ffRhJlvYSTJD5579SQJTGcn6WLrtgxuVu3b6wXf+K5nc42pZpn4B
3azBe64GXCe+75FbMYhkNkfsnbRgLEgnIoNF59C86AYzQx+II4MWk4NdCZgkoEJFy7S55TtLw80G
hyRLWfe+hSMN4ElTYAm7YRrUNvK9zOsDkamj4YYHMuO4ZeJPu3ptPThDONU8715rxXKzgmBNliWd
+UpTzbnz71P0CMb8EDfGHxqBiVqJK3WbcOaoy0iHjsnBy6KbbxEyMnOx4x7/bcLSdjC1kQr/RAtk
i8CbgmO42wb+VgbqpVuAXK8+WQugOyyobrNAu1P/G8Pw1gBaNUxvoWTL9J47iWNidbfDZ180X2xA
WafX6s6BDK5JSAEXmAZ5CYvRBPE2RIe08gy95DpEny83jIw5Hn2dErJhonQyj0i3Y1Yqs7NPNAW7
ZkihdnGq618RsA1Oabpwum5tnmRjvbVQzn7d3twRmVvhDuQGOO7S/+LoEjMdkUg46TmtnlhZcC3J
biBSW5Fk+2EEW2yiWwqY6o75wbaNlQl/3RALy4cvByo7QckQ1YITUvwoencjhgn8c3plZX0RBMAU
enkPyltzu9TxgA3ptRMNIbYFB7fgwosFEEfIS4w1noDG6wGkETFOqL8KTIUddHlff7Og8IkqhiUu
CH4QADDH5y4FjYNNNwz8f0xFbWEzTylOxCiZCfor244eRwy9KzS9MyTtmSWGvZwPAeAhgmysdxny
KQ9APyHy468kHmeEY1wLBUnmHsKPrg5C+A105jhD9EDdK1ldAIQ/bAgiCEn57rrGpYbTd9vmpDv7
qVkA/oXRYJr2XanpbyrFXVvyYpjNwkPZYQOLcw53+Ci7kZK8fsnBaRIBLhXYbX+18+DERuItx4th
TXCePNl8TAPhuIEKBjqy9uh519ZoEwx0boIuujCP70gr8GUEr10EBq5uPtDS/TUwG4Ru/p5gOgiY
po2L+gA068mcWsSbUfZpYUegIYBL/i1YpAkZQwNn0SiU+BQ6vAolfgV/ES24GBecGLA15mtc4WKY
R2RZuGIFjga7LM5mh58pMfYjDgffj15GnA4at4MtxQ0f+RWA7W+P+8EzcxqFntM45A64yCHqRRPB
VuKvaSRXyPRjiUeiR+K/QkGS45fIx4+K1fgEtuEAtzstgWVsFBDiDs+O5DnFU0Gk+RWXoc1ldsBi
wWMIG/49A9a1+kdyge3CcVc+7osIpTEapT1I61O4yDHm9qeQKgKhqrmQG5eBnlOHu7QNmOCyVdqU
VXNi8oVwvTm4mgAN29gvOvC2VT3d6glFHfBgrKhA6qyLjcFjxuRhLK58BN2vRmadTVwfk3QuDu4P
kkKbrix2PEzlzhXoQXLrWygLHWAtzwaclJQy3zDCDDftIhcpsIwoB1Xpoh2plIPI3s/g4+RTHEcH
DzyX6oNnH2MJNNRhsPP7YFGZpLl7CXGbDIvkhM6usxN4b17XO1vvcYM58k+IFaUYHtPkqBkgcsO+
ZnVzpkiYz29AImGRqgyLXoWmv+flQe6OT/aiXwmkvamY0FlJ9McL22MRoRnG1+KMN5xWrzE3bTOg
zQUZW7foXZJF9DJjfLHIvvsYYBI7/4DIfakxw7Bh+owWVUy8SGOWx2REAFQZHAP4SPOp5zzLOYKQ
Kc4ZXHQ0egFVYRUm5a0x05j+0c9p5q321FXSr/DH4k7nONdi+nLx2kwzV+GJ0HsaTPvcnO9bDDhO
1VzsKDj4ixonwJGjceVEnnzIqpnMHsLfl3pKXySd0oroeIPIo2c2SNRi72NMyet00/HFmNPnGjsP
ftoXB1vPjLXHwN5T8SJhDb0LsPoU2H3i0xQ+GYRV6vhA/+KtxgJkYEbClx6eSnY6dJaHUffhZPS5
+/iDwAOYOAEq4hVq8Qs5eIYikhJHH/OQtyiIHFxE3Ug1MmqieC6/q0VWVGMtUgyXFa9hic1oxGpE
NSH2guqTHw23SV9c3Ed5q/GjkaEyiF8a2JGsatEkqdqG4UCdxC+Ltyh8n8mG1cOu5GNZUotuacC7
FOFfQjRJ2HZwUDK1NNhbnF1nMfVbFpmw+gicBqCJReiEuulgkvGe3ZmHHBsGzE853/Cjvcig8nnv
LnKowgzbTSTotWxF8OZQ2uYAG0ylRYuSh5mXTt/Gcy8mzqmeLMk6wEIFUnYtsFLRjbHtsVTRUK6N
hehf9FUKj1VjM4HuiTrUOvkJiuCbqMAptch0Mo+AUBrms8aKlWDHWjJQiywrwJrVZ5I56SLSyjFq
tYtZC8MW6zdUAPBvvRHxQHNJ+ts4OkNevusKQ5d1iLB1lT3arpzsmYfHq0bORY9tjd3LwBRP8yYN
Uv55DELsTtT3QNgmAuRwCaFz7MMV1i7SsAp7GL2e6JRG+0cuYjEUDmSpyaO4bECZIJGtad/9KD13
7zgMqW5KTjTG3ZjU4Y6PnrExXKTCUcTCf3Z/BkISbvBi9OUpG41grRcuG2RheaGJTQDFu9ZhcMI8
rMlNczKFQKsmcWIZ0u3TUe0nsC0Pz1othvdAWAwp08Q448TDThNtY8QahoSKqCsOpRZL664+dDmq
3Aafm1F1qNgxvDmY3gJvOhWY30KXi4XEn4sRjuTYzsYQF2CK65iQ2/67hT9u8H80ut9Ub+dFLud4
3WuKbc5YtHPRExJSCr+ob16kdBF2ujYPXyJsdTPWuim4sdiFZVh0dvYituP2dskx0vUY7zDx7CwM
eOljuMTPyiCF1UBVQ6jh2aGYBrfDmBB5Tp7dxj1HIVq92Oaz3G78rj/VTcEBZRHwSUR8+PiiRcyn
tTwm06uNry9JOoa0vrrVejnmM6HkkmvTPOGYNGN4B+wkK4n/rz1AlWIN6V6yEH0bQggnfeo8gzOf
kM/94hDU7X7sMqiElJgPkh9cgxnOwQz3IB9X7NC7iDjQaq7kJVUhIbn52Fr2FWD4aOIW5WeQWjne
ZR12Q8lpeHatO6d5beli9v9MuGCZFJZ/xyEhKJOeAz5wsx1tBBG8xrnUw7Vsu5XNkxBb9cpto60p
3xrakV2Osz0ORmCvjRTu13LqGEC9JgVwDA49Ds+1i2rtG/33CXvbihHq08RGwFgU8Yg8K4vDAY3R
7oCplXyUgZg3ip5KyWAbZ+SQTncMGW80qT4F/A76cVkA095gE/Ch+JKjhSRS1CQgsOwE418h/T27
rUut5SPlYxe16CtDptTIeuSZg0EGV8oBzCLHk+EO5vpZGP2ev5v+kr/vDgl+zIiRafpE77RYuvse
QzOizRznhgQ0lvg1+2JYujR+XXaJmT+ec1A6LVgTVP79qPMTsZvnHF9nM0Me0qr5YbXuhZJgFn7W
edAoPqdF9qkWgQ1KQz5vmECLuOGbiBtUgnANQ7D3pHiwF3loJMW96XX3Zg/d486/VTZdFF0KzInY
K+MfjdsEfGJE/GFuWyzqvXaycz5036EHpiNzZFmoM3gZYDLn90KmWW0VvlO1iE/5Awo3Trad80O/
IR3N1TFzmucGtg0SiWxFQ4SQCN2A8wfF/KbuKHKk0ZCs6NkziAi3MRfYepf5SP3UfCgzhwm7PnYP
E0zQ1gy6+wQ3iYXRNdUYbYbuPWfaIRf5Imvtn0TIjd2Ij1YUB3seEHuZ8Sav6luddxwlGpLpPIRi
jVFlEctqUmuBH58lm5KW1Ysf0OvapfRk46R1FzmtwWFwJcP0fcRbG05U4LEyoV4I4Az95FUuklsv
ik/MB0D48N/6Ax3U+HDDCDEuJy/w29OsFQ9dT4TnZjFC1J75MHgKrW6lwkufbeaIjTH69XuB1QEP
b7sIeRvMvEWSnSjBtTiindsywRrrPk2cNWyMvi1m39ni4h/j+nV6ibgRMELSEGHuRUi3KaUUdy7p
hCFeZMH+n9RKd84iEU7RHIyueAnL36VuSfjko1u6vYn9ysVBDElRsVERSbtXI2+syMOCB8OVTL+h
aSK3It9lYlf4orZ7PeI59puOaKd6TfAfu3iQ8Tj0ZGrhowphfQNnHOOWcCPvfqAHtWkiZnda/rQa
6khzP1vZef/sY17OMDD3gieE6VhX6o2+LO5MHEbQNRfNIzqMlaTwp3OubR9vrOiVbfiGeT+Y23vX
Vh0SPzbpcXBhOU895r4kEE+whuP/VmGN9rL3KviszLcSJR99jgW6NmK1jPlLQh/9op7GQcrR07Sm
NU9rCb1zooEU1BD8ln8jej6nf2kWmbXEah1KLoC17HFT1Vcrsy8S//WgEWEn5Pst0i5YRNDy4soe
cWaLln1J8GYsKm2Laqc0Qq4dY9nOguCvPtZMLAj/8oQzbeZ3WLkRp/14Zv/Hq2gNqhMieSqhpwQB
1KZiQWT8I/d28WBUCDhg2v6mDaVFrbj01QPP5UM3PRB92xgUe3keUA7u8Ijp6oxLPB1hsN36ocfy
tbKnL+a3MJz8QPCJ5DTrviRT+J2VyH1YiuUxlgec1+lOuIRA+2jTD9E1ld6zk2R3ObtoLzF/k5jL
L3lv68KGakWZBclvkEUtEaUHCTRGWGPY52LTIJeIcaojUmX1jL+gad74Fl8Npg8ZTAwl67sJJztn
Og9De42pPY7sXVDSiIDBvcPkTsByK+U1BM7ndfQwz1cvhYYjkIWNZWvGP+li98END8rKYw1HDzfM
GnCH9JWJtadhGTvz3HBQlyG6vMsxztfVTRMq6/DQQx9iMcVMD8eyKWPw2AFnfc5G0MzvWfKfbIz2
NuF5X3P2VYvsnj6Da8BM2Z5wz/6zIw55rtc5QXVw/lKLP7W3ivDna+/dS4P9nIAIGfbR5T+ZYtsf
se5z83jqOkAiMBLP5eDSbglnHlKsPnwetpG61tzDyMChjxjRHHK7zCHWW3EwOSuSK6oAiCBkhv5l
gMcZQIh6OFBqUAmFomVBsnv0XdxT0KcHzmCoFyKO/BVg1IGNLomCYNPpceO34Iq0Eoy0E/Q9sDpj
NBhOHgS0F9BiAPsOC0dPJpWS49L6EbJSbNZWSF5MTpBOvCcYXInqySp7YIVtTV+CR/zELLbN+Foz
keCNthdAepqOhUnX64DOBTN6yco9H8iDJLIbAgJaoIQtRUJNPgJWPFBh2vOfzYP3tCOJwTCXY/vG
kCbfOxpR/O+A/ocEj0U4eveorAPvIaMjgsAjR4zvLs6P2VIhMbOaremU0K39EqE3aIuaFo2nmeaJ
apj2Jk0UiT/x59Qd0sBd0FSRKZvPHj9GvsauEdxb4m9Lr4URP7eJR7bb3XLF2BSYCsPoxbTcJx+3
Ddkvp29uo2ip+FJ0xAannAaNLH2v+6Mmt2PTrkHtjRNfkvLbme+M7oW25CujrkNM+wx+yRoMtqOp
o6Oxo+MdNSpCd1D+9Hmo9GCjRBBmBvBZnmwS1RQX7SmTO3P+cdFIodpsnCtFp3Q8Fc+6kTeX/pDR
SO8CoNCAErigMfQWKtgnqiMItCbunWXT11bSR2LRS+LUFJTonsdRRWeJs5SXAOYZKzY714Bek5LR
dc2oq+EwJiDDx6UAJeypQmn/KUVhAVSBv7pR8DoF/Rd71I3KJ5+eVwpVqBbiM7pc9uhaGVXM3Yf2
lXmpYQnoYxmWYpbanxTtVJvOQRzmqG7X0eHSsPaY2RrNCF2TCtJcAsYTmUEu7Wz1T44rwAdamqlB
oR8mx8tR8fgI0VkWM/QRuhmYDFxmlYdUn0hHyqpEuAfRvZWR2s3Vyc8PEHcD5LsVMynw0Lus87Hi
QX5V3c37jOU7x4hjxE1oaOluiyuU74R0lkmASevHPJcbm8lSkj2aAMO+VW+U/2ZB1qSVtQ3pEpRs
yQaadUwadmKMICbPlQIoOLSBc4otykmL1FGYeuAlSZAAyS+TRDeaVrmgxqcx6msct90lGdCPS8xS
nmpvwzhyyWis5xkNFOSzcZrBgs8c2cctFFOyojOVcyQfcctCCiRYXrPrcbk6KmIWWVB5Z9Fkr65W
FqMEw0R3xxKgGZZoJVcmesdNaxPUYAl+N1abTiGdIcyMYiix0HknDxJ3hZw15TE9ruK4KS9tIhn9
ATG4QQEC16TTc/nSS5ckro6nx5wE1GgX30ThaBtotXvw+kjtB6rzAD3Ghylejs4pD6w8zE+eEbIj
02MG8nzQdulcDH6spzZwn4OkbB8C8eQFxlHmrvxTiZiy06z5cMfsNXLkj+dsoqG17pJKhHzFEnrC
p/JZ9HPy0FR8ty2bL4kv6y8dpe3B8LqLn/Q5fiBIRJ3wfMvsjsktuQDgvEdc1TwW7bzDQGt+5m3Z
bYYRHYbHKB/TOMoUEFtaopemd8QKgyrHtSg5EM83qA3z0Ftcx2Fbv6UJ3JYxLwlDygY7FTaXPvwT
sgDdEzf7CKikZRox79zIpnCLUmkxtxuy0exCCWUGOd6BgvBKLBouuQQVkJD0FJxgIHLMJlinR791
C9TTLF8i++D22QFrs3nCjb9qiKIc80G/TVZ8suaQ/GHsIy8KT+k1rQlq1qnR0svz40Dzr5vWQWDR
/QYe1V5mgmR54QfJZYMucV5Po5dYkWJ1C2ak2uREbyne1fYo7vvGjHbjJPkpbp4iv2quQjGxlqa1
JW4dn5Ig3A+uD4FXcRCr8hQigLISUw233CkkY0qcWWquPqEKCYrVvGx1OzzPBkrOaVre2Ir8q4Ng
Cqsvwr0mrpe6g2ej4+wlyAsWKOUG5VjnxgQI7AiHQzdYtI0R0ig7pNR2TKRpJJvOTRxhScK3u8uB
RhFGeA6zQqR5+UpTlgCX2v5aMy+FelT+NmmSnVaKSpFxx9SR4msR/AkGfoFWS3+SkNec62xblUAW
GPX2bsFXib0nT7HHmc/axgu4Ho/067kTFiK2Uv46yYyUtyL/XMXgEocc5qBmAtMsWXYE4Z8hybtr
2Vv2zhs+pjnSf6P5Esfl3p5KKu2UXtBsHiTJBJxsESrMRyQUit4jm676Y1XsK7N1+exhy7NzbjGT
3zDGGtezV/zGy2EJkw+NipwYlmS2YTb5oepIC8nO2zodOVBYuXrNo5eb4FeYm6Bu9iIYcqr6ZKb+
RasJDSBfyHXsQuyOzo8xc0HOyb7SU2lOLriVLFGMRQTHzaWZrk49pigcbqcmPjIX//br/LNRAY10
3Rkeo71PavvW9MvMdNCXEuH2KgH7wbTRbXOfoZVgScw53l5T3oh62c+y/TSSdBQNLQumqfe+LdeR
HB8tT1hXW+/kp4x7fvIHKtTidJ5xmW/iAitWrUx+h17wPJNLuKgQdsDhWUG3aLBt8vbJFVXOq5MX
wmRm3o4Y504U2tsjMn3SdB8w27rETBjXTs4HftDRXUwV38OEvmTLWJJKJ/505ZSuf4jDkQwlc6VN
EET5ua6mdTaOzspunV1DMnZNoSAtN4K7SDliJmolg6yQwsqW4RjkJG/PfiYfIObyjmO8WtvaGXmL
Pbn8PoQ9GH8JjLAVftNVEL0OwPN489sjVgfAe3wtS0HGys/K8mgGP5ni+zyDZlO/p48xiVbVw4PC
IRixVR07rWC0kipkF5evB9NPGLKQvMyZEK5EE1vbmlarPhb5xheVYrL/VpjHii/tveXDcfndS1qJ
39SjncpuzK86gW+l0bzE2Pon9RnU9HiNK6f/UFm/Zd5mXpznqffkyatMljyFdfQC5xg5LTD9PDvb
ETfeqm8VPQDpeCd5eKN8pUlIZAbqn2l2H7tg+Dv5Of09foMAp7a5cFjVeUyAEqrikAqX6EHrE+BO
WmffjiiwZpiyexJbmm9uekucICFfkG873HOWPV/7vrbvdF71W2anJLKmvtmPxD0LJZ7r0EdIV8lD
N88p70e6Q7xk1Duy3yP78yk4yCHYNX2vL9XyB6VSfRnE8LdS7UughdoNphEfct+mVkvDEfC5uKXR
dOcVSE8CK09o89LoW9E4rRsatleNtdaGNa+zCjYvL5njZWbans2YhYwqnAwKc2IxEdIhYpF58GOL
CzDbx21ragbLA+y4gb2Bi121LiLvpeesygTB9PnJdPmCcMzoPZ5pfs80OYL4oaDXvZss9pc0RZCD
lqQbBv3H09h/PWglXbLIaooEtlGSY66pd/F0RH7F0+ylYq88j/l9H3f2kW6mZBuiMEBTY0sWQ9af
0o4nwhHgujSmlkb+peMjReJqwwiMfebwGITDqTKLHGIprPZRyOjRG31MAcWlzuxyucHti246Tlln
csyOOU9PVFZqF0x7whAzmKrdZZWBZ0sUd4n1pbCDXtJUYsF3z0T1vK1ypjuVdWyQMovAdVMcgeLI
pCiuRU4HmS+rgMZDfdczGLqfZHivMuxMNTIbJkR9tbai3lzlXU3zFNOgLaXqBDh7Xjp+9JxGHuft
gk115Dncv8mVbPEljdt0NiBs6tbai0jcfPZbV6sIjjW5xsT3eVeJcnkIzusRqxG7ioh/ZJF45aSK
LzphxOUlPFxipwuXVid7Z3aorVr9ZlY4+k0kYWTGtkMluNFguXIZlJnJzHN+WluVZxN/jJN13BHc
JvEFB4Dp+upUPsnCkE5G+4ksY/SQkpnlt6IaEtNnat+4WuAxqpcJhwbzxAjbP2VCXVKv5pNeda+W
/oyaWD6a45sfUUOHDm5cq6a/A588Wj4NJ1k8UQGa9g0/3hHMhSHPnDLXtVte5OBTtyJKnrS9w+i/
pxmVHSPtyZJvQGc1+TnygSp8c57XcsAp5hmKjwLZ36jO8Q21IwvdGgKhnTGCZC3k3hL0sAhpuR7X
cpawL5Pn0BHHT1GGP2NdBDYKXQYg+ZjNuEe7jyYPxBqFUbTLyXUwJ6+OsJXMEjMDYB9dyKTVluSM
/2gFNFBzAnO3cTlirtWx81mT+2pwy76MdX/Hgz7l7Tbj1B2ti2jIl0AeMqNPxle3nz6soPwSlvtW
xrFzXzTTfc/EIfWS+KWLx3eZR8FO96yhRcXXOlHMo/RAwtgNgQyKKkVY4c9vlZYPRcN8w8VQgueL
13tbJEhU7FtmSh6y3YCLSmBZrNgaKWyW0c2K3WiTLqE9PtwehkhbKqxgPTxgH/KHjJEuEfWK9TIu
pRzusObStCkd6gGGxHofGNkfZYAlLYT9K1TF15r4X/+WRdbf0VhbU09nAkatRSN2m6c0ZprCUElP
5GQTXvls1DGdqaPdu+Y5yyjw5uV+ZVoQpu47Q26CQgMMWCDK8jpaHGakxzmhAVrDA7WpZ1qTuc8w
brNuPb6zaxDzq65IiS09MXxKDB8emq00GaRCnTnsR+fUfFJRVd0pp52uUX2eau5XXmhT+a1L+zGa
+AOPBe586ZdftPW5Nj37RYnkzrcCnsK6pnpjsIP70WKU2xhj/pUqZsoFQmB4htLZUZgVHPg1uvuy
CMI1NRT5PpuqgHgMyFXQ2+iZQxZHfuZGF9qV//vP/vdf44Kkz5oACl+wi8tKm29kexBTbZk8FLmO
pW49nZFtQRpiuWMYxwc/tJENiXHaqlhbR4skjtGSrzIH86pap0Ag2lgHNva51g51WlZz8eX0VTRz
sC1jmRC6J8Wm8is+j+Rmsohui+LdoFuMg7DGCVFLfWyhzdKwJH8mLVSmbPk4yr74WvCt4Hydtxdn
6EeEEQL7ODZzejMQDNBwtLFK62VOJpR6qfu53PEX4oUS2DAQ6ExCfmHzevLD4Zp7DWftfpiudYDC
qhTzqarRM3ZucXVA/U6mhSI/8h5Bc/07OnHrtbS5ODh+XJ0sRZWQnfSPlRoubVyw9zTZao9R7O07
Gw1GEMz6ImzzPmTVZHior1JhXIcO9ltytGAjtm8Kp3lshvo45GzH5xLAo7I8GjLvZ5vQhTcTiHMc
L9xV+XCcmw5QsySsweh1VZFcWQEnwe2XDo0RXs6yQ8hpPU/9cEqc5qQyy96g2SPt4QJniZmpuhEH
3tawaYriOtDtDOiXlZCuc4jn4vBflJ3ZcuPIlmV/pazfcQuTw4G2qnoQZ4qUqFkRLzBFhAKzY4YD
+PpeYGT3zYwqy6o2S1OKGkIkMbifc/Zeu/bzr5nBjjqeGriw095v9GlOcM6NRRowZ0Ec3pn7sQzT
XW4cHAhtNS2zD7v/AfvBoG9rasKQQLmbcUg+YSm2bO0BZek42qlYC8bi1athYmA1CiS5JYl8MIbo
rgxDXT+E9CbYbr6Go9SHJm5eR0fyK+jnV147QmwR/Ve/ZTcQxXeQGfdm3cpXojnUuTe5ioOe5rSK
EkhUD7WKxNZPI4OIngB15wI2mcSjG2DDLPuPgvStVU/bq6CjRjM7z7bRhOkGPv1Z2MbWK1BO9jnc
IPz2N8T5GltjyOFQhNX7rJNPL40x31EX25gj96lDXdk43x3JvbbWyZvlYLt1jG9G671qen51E2bn
KTO+422A0F9l+1hEYO1L8eSy3zF9vRFdv+S5Mk2jK7MKani2Tm38rLvuyBSLbM0MxCn7/zwD1hN2
ALyGGnGrPZGt6XkOoRWwrIy1meT9kUlnvZJuQU5PzOoa7YNyJBJsRvoaR9FH5JJ3H0AIdJvCWSeZ
hJ9hes9BXp3MAIhFihz5pi+5YbYGO+GqQ1CMEAUj/LCa3qsCcxWSq6F1Duy608hp1jDc3I1L8x7A
CFPOpMJ0qtoPXGLrsG+JglMIEBWqTDxJBM2WzTLeoVpR5NUQjZBfGlfOG97GW6N2x+1gmAdHWRp1
hnxI4/ERlTa5ioi6K6QNU3M/osl1lgPjzSvZujd4YRhzsfbWCnu1zRmUm+Bhik2b9pfJxXrRzJhj
Yrt4p0b+3jqYIW0sGFGLSayayx9xqiWTS0qPWN1bUBjvvadxJIrFQ1WQOsizPeWHu8bB5SlvKK8m
6BsNYjHLWdO6JHm6Y0doA7OIPcuE2lsdM8LAF3sz67+NHaccen8bex5EwASbX1+s/XiiwzLMwPEw
QpZ0lk6NDcGMlfteF9p/CrrpmLUgVg2r/FCpdS/zgMZVYZoHzdhvoPzxVOaeomi8kHDLXMtKMcRm
B3CVXzhMFRJEpE5V7G2mRBCiJ/S+ztWTcnCjE5FD8uLi2NYNdsem0QaNSxQVS6q7VgPBA8nSJaNZ
5TeY3uM69ldloDqEbvtmodAEsayhBdk7WwMLIHAA0prgNowL+Sh6BLoQjidAT5CGxZhu834hIlB8
r53kohKh6Yhary1noI03+qZ1E1arEnwMGC3gc/lnk9UT1GUx7/w+W9N/H49N+s2cMKpEcfZ14Pkz
nEg3qBPKVWCQXIjGsjSe/WDty5b+9pAffD+3SFKwiYHFTBRMTbWvwpK+n1+dSy5MNOr2ylSgX+Nj
nDD5z2uNBLrgCYWdR+IZr0cx7L+xFUUQ4h643MTa7SodPQbuHfCT7lE6PamQc37ixekbq29ict6G
8pxN0Wum6diyGV5ZPqwJ2i6cCFNY3yGNQlCXnobUhMg2M9ZpbbLdy65gvluDda6q8QAvhSpRwn7J
uoFk5gx6NrT00TdI+hokp6BCm0dQ5onGSpIZwc7gri3nxt+5PTDChhdz3+IYbCDXj2m1M5QQt4lX
xNt+YbV32h1u8KsfHNeeLinJgk2enWDz7DIWqx+CVlOL43k1g0JnoIhf8j5pHG7t9UsH0jqd4V9/
wU/GyK/dh3iBnOGL1zxZgNZ77qWGgCfPQA1UoQeOPZow4H5YPGtA7RoSsE/9bwQ/wxxhFSC2YLik
wN0tHHOFt+5sklo5Ho78GTaPPmEOuvwcI9otCyQ+/CyZ6sW8GX5QHrA+oRRvjy1o+RjEvNdKbAvZ
sbD6jY+Qro7bw0MPlN7L5bblhQ8hE5QSpegWeYGHMjufnrsSZoV3LkDcByj8Nch7F91HQqh5vRFU
l6iMNiF4fGkTcr6ovIFWa7d6abHJUxPd+cK8eKP9GnmMHTpn8YmJ79ZEN7HLvhlOc4z84d1DRTDT
jU8B9qu0P/rhZejK+6hnEkW2Ji5PspPLJy+gvyqaz6HZF81rBo+7PCVMQgL3tRluh0oyqnBeqyU7
QDNdz7FHwqTcBgBJKAxDLIADkQN5iuwZRTLcxdZ/K4klyPoQLy7UITM7mVjiJjieuFtXPEnDWcc9
WEOY1Un0DtjmpoWRRj8bZI9B8DmZo/UFNhVFV3JTmdbeSdojfYAjnpvzEqcrjV2hy/NionCZZSSj
WK4XiPMB1gZUR2QyoEu4w2Cek9Sg2neAm7PZbeweTXJDw39O7PAmpmVoeeFT1tAA7kzkbD6xo2RB
tGRCuGRDxE85CL5sCYyAmEvHEDOq2SX7fuoAJgp6fqn3tfO7W+499lEXxp2K8YeEPpuI3sCK7Az7
EU5VvIRWFL71EC4xFrVJoEVMsoWzRFzk0Lc0tEfjZDKI7hhlkuI0O859Z1vfvIVkMAXOji3L2nOG
2wo/XEWeRojw2+jeBVuoip2bHZ898oHGysK6ssxMgJ2guyi4phsPjhgPSe4YlwgPuyX9mS7HxDh5
3ZPyEZH2oUn9cDTI4WVbQqlskwoC6ODokxKStsG+WGJDBjSvpIgM7FCjBktnG4OTSBAgJS64I+kz
KOWOwyzwFvkQEDXWcLhz4NBsJAHrULBERMFDV1ceSWqosDto/43QhxbQe+lHxxHRfkeO4MJbz1GB
CfJRWtgHJnkpvuyBd6Jf0iSpjE1zjklWaX22ezZ9sAQZScN02h6jQ6XrVeUab0bQ/rQKBKPOHukk
3U/Ekou6pan3AZbjxc5pJy0Z5+kGxgy6VWYcGRjsJQqmH7pVgIC1bIyDIm+BJFQgbGAKypfCO9K/
ve18Eq766KDImamXwJk+6y4JO+BikK+OYp8bhBAthDh1jfueTd9Tkmvwox+EzXjRWQfk2oTk25jk
3CjybrKxoCkozwb3emrQd2cJxknC2NqZcXpC7kgmAblSEAlGw7hVKK09P99aE4lYJCBnZO64S/jO
QAqPucTx+Gqfks7TLTE9XUVgz1RYEOuS9z85+S6/bHD/ovriUqImWPxu7n9yx7mop6zAEz7Zdpa3
fP9P7rh/OjCZSo37PH2JYAOt66vTEvAhxsvO5eDT+g1CH9daf3YWhybwq220eDavT+dfv4//O/os
/3g+7X/8G4+/lxU9c+S9vz38Dxwc/Pdvy+/8v5/562/8xzn53pRt+bP725/afZZ3H8Vn+/sP/eVf
5q//8ezWH93HXx5srt7Jh/6zmR4/2z7vrs+C17H85P/0m//y+T9xYNo2rsR//fO//8fvLS/g3//X
c4w15kP9+LMB8/orvwyYlin+4TkBXWEpA2SWvv9/DZiB/IfjonpFv8UP4bfkO6qkB//v/8s2/+F6
DvRSU/qonx1h/9OC+Q+2ncAhPdQ8QgoATP8/Fkz3NwMmnkubZ+filTAR9dv8a385xcwKMzjxed2e
LkSA/E9HyOgo6EMjK+8id7jrgvqRQOH0XnTUI9KiNBgKbhUZHbLXOTPOUVYdy6wyv44MemYTIE8i
4MLRaIe1LUgpNfuBflRinRD3mSd/okXQzOlqrmS5Gyn7d7UBZiV70pkcnu2uMAcmV6zYsz36+0Vk
BfdzPKcU60f2PvBp4cDNqA9dzNysLp0AKO1Ge+Jnjn86jv/F9WcHf73+eHMcx5SOj59W2q4nf3On
Cu7+tFrjDltnmpAu1o9n9HVjZxrnOmZ5jWZrOLpDOl0SQ9EomMtdH1ntY9ZFIZxu3W8RuBU7aiSK
SKQhTzEum63QHQvF9XWmKflDvgZ827QYXtrBpXurUAxM0chkMTT0k4poFU/Xz1pK379/hVd/7Z/8
t74Upm1KV1hS2CaUld8Ov6SWkUNfjjsx8wEET3XiTrevqpABlkn567sVASrYTI2wXHnYzPcijatN
E9YzUn0nOqMbBBA0+Kh6tGffJkH08++f4386ClIIx/ZNbMyc+bblcpn8+S6Y0cy2CXGVRNpkFKyy
oFHBanZfRvlwoqvqHCit7z1US+eaFwPh3oofp6L7aBwynBqBV9igSwrQhR8NpvgCGil4GTJNh8If
Fh9GvmQehBskwEy+Bas1ZipaYEEwXrzUuhmN2ce8GpAS4MEE+vuX55i/nWS8PFdiF+E24Hs2h+Ov
L6/KLF9AR2eqguMNWWzaOkyRUSQ3TZI/tT06u1RGESoMo3lUanTuTDWLs6B4XIHAEJi8iOKzTXya
3Tj8QFNR3DYThIfWLipY35yxsguyR8wd27H0sltL2M5BDqjmMzeIztOQerdGTL7QduzK4DaxM3WJ
6BSt/v6FWstx+su55tncB33btESAlMnEif7n4xjVrrAJ+Bl2vlHBEKE0hC//xCw8eepLawZCoOES
hGIVjYSP1dM7qtjkB3ng971dF2+zWTFKJQBzZRngatJwALWXgH/8+6dpY3v//WkKW3DFB8ILPO/3
S8IKFDKDasmujUB/MwMTqyZaWMZGhuFmuQfgvsHTHedoVcnoXCBE0V43XPKpMYwXyFbfojhJjr8u
cUXGDwmG0PckPoF6yu+optqHHl5nXej5ybKRkNpJlNBk5z7Q0p3d/Dev6Pd7vGQp8UxpB2wlnMCU
yyv+0zbCrkFyd6Madj2SiJNIzGlXj/ESReMV3xfHyQrdPYDLewKOEVbWQ7dzVQG/Yo6fGoIrsasy
fvJaLHJdHsX7OYiwYAC0qhq/wfDWiCdZJfXh75+2s5wPfz1fWAE9yzZNfLrIyH87X7SIG7uPzR7b
eamIacQgHRnDKRSSNlTd90fD75sXKFlHG3raQ2l7r82oEn5AfQsNtFNpYIRMcMBulNNUfS1BuJsM
LFxh6HPp6vi2Vi6NHI4G0K8KdxIBJIH2XsH1FN/zAQuUBhpv9NaLVc8lSA7rvznXrP98rrGAe1wL
AElcx/99gZkSKHb0eJudc10OaiZjKd7o4mwz7n/ktxbtpVKXemrVYViSKLqASc4UoQMZaIrXytdn
lVsvzPT//t23gDz89u5z+tugI0zXZpti/nZbUqWcXe2YeB2ZDR10kWeHSHftEZ+2s0JK68CBqQ6O
4RLdNqme+ql6B6NQ3ozw4le5zxiYfKpgrL78/RP7HRkBsUKwk/Js3i3+H0i2Rn8+myMoElbfpd1u
1Ha5M620fWhH8qMpfEU2nunrLlHUGid/aVvTvmTHhfYRIrGUD0D+GBdlCcMdnDUf0qJfykxhPSmS
YkY0fSez9ptTZdMQjAlh2/QwpG7NzL6bYme8pIGtDi1+mnW6NHSUzOUP172flkm7TR4OGBtz+/cv
1+dk+P1IBDKQQjquy1Lt/addSKzrkKW7HHZNZ6x7vZ7kdEzoJFO7p8FRIQcexPgU0xknMZCeZiin
1wId801WFwcvZsznFhcvIILMNbVF3A050ZW99NyQ1ZYlfX67hnxkDviFLO89dpFmWBELi8Zvj8kd
ygC2353ZLiqxBO1eEkt4p2XyVOjOPDRV9OnmPpb1yQdAT2LkTWZXxdqB9rEdAFkhxCKOy7BT5EcF
VYsFwMPsNRJCDJjJUL/FyWVy6nwN9fA+4mphXo6JL0enpl31g6Dqr6ns96Ud3CMpoGtWxydplfEm
bEyxAahHMiIur5McBdY7G69AOJHIkBY1U8wORlISJ/kaf9xa5rnYBklEhBd/Gjfij6Az7kM1HyNO
plXu/vAcErWD8c2Ypug0FAaeKNhesD6sclgBKGsJJswm6g9qUC/1nJ0fWxcgpNEjZem9broVUhkI
S1MSAsQvbvuOPy3GkIYathgkFvgA6Y3kR/CfiPo8aExFWC0nW7JrmhEpnWS9dhr7Vk3OTVvSFmoj
Eh/TmISCMYJpNiubNw15KT3ukzLSFwKXv+mZMIQe7fCAGSeJUWzQgR92KqUFGjcfYQPVLIEuoRJZ
oTvi6KXmmc3cdiqNF1ME3zor3fblJ6MzaES2Vd/AwF3bVv/G1JhkosGd8ZUH3/MRWDcXDCISPgzL
KZe15T6Vih4CFsmQ1hQ2Ggy1ChLs6LSvZtXYe9hFOBJbj6uE/kHk0abxMRgdSi6ceFKvKfKHnJyI
wdTPZiz3rL4Xz6cnLXu3Zufcf+B4OHoZQevipHISbnHuAa1EOV4iJok4hf0kPEus7B2JIVt3Wk76
JYwx6r/ardnfLN0dmdMsNwXNGrj+pELB3l9SiGmrJGmqti1ZEkhen1uXaAqrwiwfGs4XeB/WKmkd
TDu4xKP4YZpoCQjHdG8APH+dopkMZXJV4jYa99hDcEM0GUMuZJy2O74x0XDH9rvr4l51RPNWczMK
++YrqotTUy+G6kS91Fb0lfzj12aaF1zVJgDktq1KQC1Vd6jL6ltEquGqGPu3iDybddP5e2+CVa5q
BtQiDxbVCOZCbei1mSGJygiNWWnJqY5U9yYEbqFads6dgsedpGSVhOFdzDM4juMtWhMkHZ75zBSZ
6HBGpyujx5M+0+vySzCrfjfsp46nH8QRSBcuy/3Y4ZSo7tJSql1rc3/ovfndz7Pu2SteU+ExSAlh
eEqseUnwrozkTbiC/h8V3I1H8Lpove/sSMft3Efw+dWF7PF6k+pgepTQ0+uKtCU3GTG4zoAmyqjb
EHkhP4qzmRCmQfxfuUHSKo8JW+WTI2fCrj2DBnVk33edmxyshomiCg3zUrf2tGqVKZ7brtiy0zXR
J+AJapY9S9Z4z9ZyI+K+YTy5i5HBtQv5A9oaQTNp8q0G+NHgNUMmGh8z5GnvwnxUdNgRXNjWre+W
8KC1470PCU6EOM3KU2gN7msvkMOwhG2tLqnIyvD6fZXPxiZKKuvLTCFM8y9+rqdYnpwOsv8YSfOL
iSMQhZ5d36Wzkd+2oQ9ww3LuIXTfaBCjD1PlD1jd2rdWdTnww/m9qjPrMepd81HGi3pWt/1uDG9x
c9l3sa3bexwO03bO4xfKBNLelndvsqaPIPfTe5fx3AXNnqB4T17nZaHOI4c5iu70FwkBUQwy/65R
g4P5S07ZBOCY9TQ7Ck2EGlMH+6H1803NsSPEuUM+MNLPy0LrWyUKPLWxeNaiOF9LDK8XDnkYqJpa
OUDfAO8wGH1zmrTb0EME66Gpe233ceL2+9S2IJwLtAEVjFNR2hmaDFk8106bPjRYbBt0Ett+JtFS
4zh/NlwEUKb9Uvr+offK8TAxO1k7rRm8dTphTjx3n4Yl97pqw9tkoUQhRaS3QWWLichzzrMTVztQ
ecTs9HnDyJVTX+c4FHo39C7zCIp5SJcI+1myyMVZ8Zwx7vIrK/4mEmtCHCfHi+/K7BSVQb9WBpbT
ppCot0L7OLXcGW5MXQDPHeUbZfMpl9xNk0JWD50CkxAsAKoA7imkz1lv0SwtjjL1MbU2gYNsP48B
251nZRiP16/7BCGv0qK3CQBfGCBm2N67edXe64QxQZnEzO2CmYMPVuMkGSX1sdNdbJtkcKonbxuH
TXfRy9dq9gNHM3He/JlmcV6VKJPryL/Llw/Xz6ptkMG/++cXGhLGEIFIEoDnhOyMuLK3HRqC+9qc
//gwB4XecJGQXrZ8w7Izhs5lPm5qf55OnO8TNIqmRkId4JhDQHZ7/VrH5f/ru/98KIoaX66uzgb8
27a1LhJ90KWZHOtSgfTCyNF3hzRzTZJydcNeAJxvmvnr6y66SPGTqkrFtL8tcZeJ+knWqju3dosU
GGYITd+EICetochH0LihZ5f3SD5SIIR2glQfIUKNKWSXlRZZRFbzUBmsSdc97Rig/VnqNVkX8bnt
jPMY1tUXAylRNisashknohlmKf6s0NzxxuOOEbmF7xdTVSbnr+DjAQnPhXxGuXxjEQm0N8YKsjKJ
EC/usoUY1AVqIb3W9sEVYr5LY0gipkwnGhKwxslz+vUo1fSj0WC8wN3lZmF4Due5b3sHo2PZH6TX
3DiliI7x4JHQAtueqybPt9KHHZhUTYOavKxvrx+u37aWn/GbusWzg4YBYFI8FDhaQavcMK5Nvpdh
48DLL71L2os3rQ2FOjaV7GmaT9Bp/n1dKvbdnngiMhLpFciMta546+wgcl4gW6EuBT6RTe6SZ/rr
TlS603ghv20ipceNzuySFbM6q1vbg2e/mIa3VZhGNx6MgRV4koppdO18n8dhjcNIParUb4gNYIsb
1Osug4tpZ5xnIMR6YaePtqQCYMRFDROA+w0BSDK7KtoHa5QvmmB1wKY9LlLl6DMhNPO1fGgNdGWe
08dPTrkACwycKIVRRZvr7SYsk0/2v/TK8GTsyrR+KqugOfngeMp8KSlrOzyGgiUiJYiURCxNXzOb
jG494dK/0SUZ9GbbvbiIci9lZ366Vv1z6LHWT0NCouHkhncIVbGrtUF832eiWLSY5rEMyvzJcgn3
TtNy79Lg3nuD89TpOH43KgelRWM9znSU1yOj6ztMLetff7u2mFzqkgQXHHKK3bImlzYjUWOISN+A
fG3Dg3nUYcoMLKdyuD4couLl1687Si3pHLxnLd7gDaMPsJK9BzC7Sck1iKvyjAcbF68YdtdHMIzm
TTIq91Aapl6rrmCf3uXB0fGh+HYNyI5C9d0j+cePptV7p67ublvLn5lk+xaWO3flTWPyrqB7mSC9
Se7z9mwbk0vskyLtwEUz+vgyYBBFCpecG3fAkVH2w7PFc7iZXGyYESyHO5o3f3TQ6iL4qErH+wGq
/kZ6OZu+viKbDTGIefcwJtBEWgLZvGV9SB0v++OdMwudnLQHE8eGOHJvTeDrAStwYOy3mWiy1QA5
dic65d4RvOzexYq2yrKgDkEBTJ8T9XkYYRMpEaW7qtbVq5uPl7Ywie0bVHqKFpkrdgHEiyQrWYLm
urnPEgQyrtSEtabtueGivLEkF4yO8nCfZGb3iM5ui3MnOGl2+bKLY5I2+CDc9PKrnSDJuUMEsmzU
ufhEbDL0LyIUBXlxmGryAgPBL6NB3A102VZWbzW3sUmL8JwBxTr2dB0PbR38MLrmGPfvjXaSL23o
5XsCFHFm1c0PEjLF/Uyi1EZETHdVOD2xp8/PuZtDDQTfeD3+mW3+tPW5kh28ZMSDd44JDzicUPct
7WV2cSSu9R0wv6z+AgV82ltx5W7Srohp0Sp9FO4IZnpEHTg3EAEjbvLrIJHNA/sOYkBbTSjK8vB6
el6/Zs2Ge3AC4DwkXY6H0CHfJp6zln3HOLzpGdFTNQYooLajVt1xqoeC5NrKeSm5pn89bMoufwCw
+qC1lqs2JD/6v/qMjtaLKJS8va7BTu9b+yCu21vi4AY7iR8iqzyjEAMTlo2Yl+ogfqrunWXzlWkR
3SLUkERud8XtXFDsRaqwzkU9vaQO+rIxCOsdXQzCgm2g0KUh3ZfRUNWK4s590SVhr4hr//js+t3z
r3tzXmfBznIwojoplvlf/eOsgl2C+qXcxqXKSOJMK8JUXcEWZFnJpgGjMTbSZJPrEI5YVhTmRu+S
gk1G3jgcyyi2iFEu3nSKmsHpbHkuqlaigszmQ+nkZxk7A7S6KUUCofrv5JQmtOwohc92sqrQswNf
Yr5kuwlcwgwY/vVrdt/4oJUVaQb1fkyn+kvB8InLiUDV2iiLLdMUZulL43XGpAoZAJ1cllTE0xa1
ugg/o2QYqEIqyuZV6zrWiT5s+yj88islsYan1jLDIEqgy8QSkL0dfW+6C3v9x4ckBAl37ZOzn3DP
ppg+r31yNTfpbkTXHLDjfhq5V62LNkt3ZkJi26ynrwpfwfrXGU7NCBYTETedGh+vI0ktVOJp4ZFG
nSfGXVYbn2bRtDcGwsrzJJJmP5RCbaaY6cloygKWp2sBS4hzTo6WicoIbgl0LxhpmVakj2bunbSh
3uvFvARTRyKEotewTc04WaNZm1H9OQ81UL22/ZEVk3crlqUrG9zhiBYLb3NjftM4P2gfVhj5pB+f
lQe/OawKB3s9ttG8jdmcaIT0CATIEbjOI7IS0QjmlOA+D0Wzm2IICGRP5HczwxLf9fC/67Lap70h
393hcyhU8qz8+H62antXZE22zaZgRlXXskwCPk23v5qWhlnANVnmXdoH0NkZhJ3AOOGAXmU61lLL
L4EhQ27e+mmg7nOLIFJwbgQdLnuFSJZyqx28WAKIjat0tLb0oLeqtqevyGhu2oKQyq4UL2kzJqCg
1NrsrO6U4+Y8V5+mUUbfaB+sILV3J+1K+oUiHNJLT9K1Drv4G4vgDJgjuCtrGJT+cn8xOqTaZu6O
hE573LDgWrF1K7kgh+Wpkon89GuEB7VGKS9ahX6WXma3JOpsGT4VdmnvKFGnjaa1i8HPQPI22C8c
zk8jEuJJ6XzHNtQ6uo1JWe+gCM76NCRVt2W5u75bJhqzEySEm0zY09N112nOPuSbGaMuiiP4EQ07
2k5m6SMz5GFFjsqMGt5KYeNwQoRKfb2+gXrGCKu6wIJxk6oj7U6oAdfld07ydkOcyWOFvRCAdI0n
+tqFttP8kNQDCo2FbJpZssw4/9sD1IrgzNzjVZVEyyKY/mY6Rvto5ZN76onSiJfcPacZml23VLLC
QldYzP7PYXk004aEZNAC+qIFcQxCjjymxwPuCuOOAMofmJhwa8XWeByvh+k68vt16kAHBjRYNYSb
L/8UmW0Uo7jw9pHrTF9n0QXrMejKlWtDR+w8YzuRXHnMh7i/FwHmVU9mb1bIOCHN1BMEL6zQcbMz
+zDeZrPtvOFSu40nqCWlETzD3z/aOgcb2Wt96zqaNFhX3XtFmD8MnjlBQm+8G1LSMgImKk2/I23e
sp8ZjnYWRCZtZZZ+q+MwPcZR626isvBX49J5vdYWtKDwrqPs0X7OXVQZsPwr+630KBa15dWPYE7S
fV5Ez4o7yha8jDhiYi13UcPLapV31NM8H66fKaCy0CD42vUzA2wivCQE+yT+im2dTc0jKvAcG3A9
AFfo66Xb2nLjYf2hZCsYkmhY+i+Js/xx5nKbqaoY/7YJrbRobuEne9MpgHfONatM/RpEoXXovAFd
kv2RhARPizBpDui7EOBwC7opVW4erq/TK3B4kvYmdnE9vlxnrOTZXK5L0PWDzvhLXVGd55bAzRLi
QDR74y5p6dBqrESIlKRzV3cW0U/KgNS11P5SXIIyzaliKFd8lATbRkr/lLS+c8hJvApVK+6lBwsm
bNRX3kXn3lj8tpMNriuKU++L4fpwNaC+nIjGKDcanVa63OQdzoitFLSzkCH8qvkW38S+H/NPn6iI
hGauQdMg9bd1ECi4iDGdHgqJV2wDKmMUrYrKWRulTP/4LAIhl1Uhs0Vpj8ciNeZNxWJE/lZKjRIP
cG/sLyJJ/H3iOz+Nfja3FVzsk1lRRtGLwgqVdg804Y1VGo0rdyopJ7Q4JkkIeCB12VZNxVuF6YGN
tD+s/H7p7ssgXmMwPZY5OURZM4LL2soUeRf9TiI9BMWd29jpydXPkW5uZ6d/5Sb3IVNsxSxDtG7M
eC/q5NEHwsCMgS7rEkBPv75biT0SahqcGhNgPsMaEKO3x4uEXJ0lem05FKLI1b8wdJ5uIIthAnM+
DNWQljWFh2xpaDiabqET5d9nV4GvXeBaebrJmN7d5AlqMsOfSZrAL4VKdbht0J2U8d5UyLGDFgsX
W0wQO3KgVR3vQArjbucRto38fjQmWPm0RFm9iYaxNIwAs4pictKxYVsx1v45mTZ1FX5WPNtNbeoY
Jzp8GCPfZ1bjr5o8Tm4VKkQAojFTgfFJO9V9kxvp0SpWBlZ/ai3fBgIGOsxkBqIrsa6ZTfk+mMqc
AMAa7CDNuOXmhE6zMGjeTlj0vK7N95y2H4R2ANY3IjI9f1hmC8tIYPZuW8Lv8NuHTBTYBOL28+uN
FULJCi16Uqj9txi807oqNp4ZQN93WzSBCZ2VVIarIsLObWSkxNPDP4w/8smEaM50ZExstZHN20Tc
1U3IGY8Ziai+FHUeSdt01mcTb0zf08aFJdRHKMoIeXuhTkhI52yRu+febsQYBX6S4GN/aF8kKgkz
GI07ncBTjEPYmHmBgX6uj5gSVpNbM4BLvlH0fg3bpNkNzkdhsCKh8Dy5PgLzMYcqU/B7lF3kAi2r
FVO1tyHBDmC0aM4NdWiCIn+tGSzcmE3w3tCkQdAYfhNgi11c2RulcNhgVhr3sxsRfSC+jwBlIfh2
uyADcLNgHPa5DYm2oNUP0+vOqcxuV0321rZt3OWDdaw8tE9xQKAQbtHXtq22UdTdta7tHuYDxu3X
IhEWk6O8xwzpGuj52TdF7OHITdpTdf+YYrWfxrJdM549iap4c7z5drKnLzTiSiu+qAAPmuUm+S6a
slfSvb5ZCSJlQ7YfqRu/OEvjPJEi3PpkZpcFAEhZFPk2MS3YC8mXdAynnTPNTOp468l4aneFMZyH
NP7GTOtpij+Xa6VnQYRoYSAYzt65ZYbrpMQcYwzJrqJdO1vdzyiXjIYwesXD9KGT6rPDbLgyAHRg
6KtGPJEjxvAIdmSogjOJMA4UxoQJ3phubMkNDR7LDqMyas7EfR7QOt2MNgbnpvpiej6B1EAcqDrf
0gbzgpU1j24RHHxoIk+TqtZSBF/qsCO63jQfCrcEADj89MqtrJBw+xaz/VGIbNmBgjAp8y/mxJbI
Tx1QB5sqDf1zZKknr2HvOLPXSXIFXJzChZCWJ2H0jCkiFqpJZyYewaUXExcvdUPoi19aX40UK7gm
S7jNk1vcP+HeAasXuOrDj2rrxnGY9BGQ1y31hFx7cXiw/Qr/WV48Ur+rTZcDdssmynOSv9WWt4eB
pwTQ6brumgWq21kdyU0B3GhGIlToHdE6ITb7XNJ1l+TlWsL9cujs6GNEUkIdjMTNqBPNm3EomA/5
8//h6DyWJEW2IPpFmAUqgG0qUpXWtcFKNRoi0PD1c5jNs+l5Pd1VWRBxhftxiPGmXkcrLKggoHxl
aQUYtVVMOgiFGqyWFLpavHfAbzYNpN+6gJvB2Pk1MeD84yU4klpwtZji4J/OPrBp5uekqr5aQTQh
/Fwsj2Cdq9/eamBGjApYUuuxKEPaCsei2AfY5RrLom5qh/Y4CObhvU1CNBswpkUODWp6pNJ7Eeeh
sM3QistTX8EoQDIM1LfBaNKhh2GRRMB7t/LeldxXsc3BlELbQkjDdo65JNHm4xOURwK3kNssuL2X
kjx1l1uUfJMwF7gpa+7k2iZsDXSbNT/Pmjg9SDH+dvgZUjJ3ogp1OYkDd3GDv6dljrRTaM0bAbcS
600DSWYirjBBSQxPwdsTibkawGd5lwV3ZuP8Ew7zrr53+WR6qH29UfPJ6Gec0wCyCo53n++advPW
tx7Y+rXH3Kt/XT/7rERafUwJIcc0zZtiziGJkqOCUWkwtu5Iv5El7gtaH6xdUCJKfhz7ABTTYDE7
JucLuK3xwkUy7xoTxqPR0cE07VHVyngYGxYwfi5WJBm8irzwP/B3k4IVT/vaYDPsab3zdPY5Jp1e
wwgZgAtlhl3ifBYmGPEICA/n4Q7KCLcdg1iJbqdeCJRwwWuGccBOktXl2DRhYlWsOge+Diq7W2Xo
crtAKcCI5W+CGDm5mZU/kkFkqz3GKYsD4o5h9dSnr02Jf9S3MCW23keTWaS+2lGId2G/MBJnhQ2y
QsBQyzz7z126vT+tAQEVaYwreVIbuMijXt3HqD23TnCbFqO4JoWFvSBDK6kCN9QeAdc8MKdlMMiX
buAUuNrfd90UrlBXNYvgUhjljVSFfTdPGAe4Ahkbt/fM2U589f02WfC2t2BJcLvXUJqmv95s98Pg
X+18rE40jViZjcjcRk52Rb72kPXBjlLXDId4WAibVzZUqk/cccNlif2bgC8dqwIZBcWwNWzQSebE
yK6cMZCPLiD2Dux74k5Hr8oDkizms9LdZ8kBGbn0m7YHJACLGbP0krDiGI+zrzHjj/GD4+flvgG7
DwYpOXTgoEeWivsJ0dWGz31LSCjyrB6Mq5GPv5m1AyfCRCdtiNeU/XV08VwG4pONaBc2kDM3dg87
JVMEiATFfCoFe6ZYQODV2f1kBfizCCpxs0Ye42BgrCG+68IeGNUznVsKtqxgGvqjXeJ7a4PXduGD
SPFtYdBp0GIyhDFA5hvQa2cC5Om3YcEE+qFchTLLHF8IAWJpDCEnB8LEz9eb9/1o/uLHSQ5w8+Ek
wRgu2vRPROZ9bggjtGv21UlG4ed0ES0OnBEqh7cpoBxwZh5V4AjtIhzUi5R8xBixqUFosWg0OOnq
NeMBbpNc7jJSlRAszFywQJMNvZjHkRswLEtulUaaHyQAnrjVo6NOl4ObU/orWuH9PKln1NLXegkQ
9FMNYqqgtCGVjfXIJvHteTN0RrzN2dTtDOs3VvmXb0Ej7FCwwVNgQjTTKA0ZCaDRkkfATspDS9e/
SUrxqkZ4s2mQXuNe2NtgIL9tGtpqAzSkCqXCuxcEL4syp8fqmQnd6zwtN+YBwgJ1f+Q+dIkdSkk3
7cwWNyiOL+QaX77P+bACPLKZwZ7Xi9BvmPqX07UER7nN8aA3gQJkAnl0a1kcvWhRMcbEPEU1+mT3
bPRkSxvlc5zCGetgbrrJD/qhN2p6BFN7RRy8s2rfnNQpHkxCZdCdetGbNVRNCAV2x5BaYfrrkIWV
6ccsMRy6Ugbn2pgeYmIPhBy4UqI22TGFqn2uHBGYYt/RdgGSA40AjBZY3vQ1m+YhDewCOSSEsczR
7BF7fllF+bZDHLwlCqna4crbZuMYbLgijxSllK+ifSyK6GLE5Ueh7kTXfRjM4Xb9vHS0B/DScTMy
YKEZtdeypua8DVsTiF7hpee4CwYY+n25Lb2OAqPBXtnhKg1WZxvB1EzleQ6yNTuSfZ7GmfPtL9ZA
oB9BFzcaE+AmM1WyJ4CQH2VLsmyc2GfLgTChsziUXkTTohLOTy872Xb7zEBFbv2s9U+GdD8sNrbb
nG0QcbrgLwPxLmzwYN0w3akZhMFUTi6fXkF7gdssCAZyZlKukdSOd71Kni0u2fW6YWLqPlY8Skc9
8kAyFn2Xde4QvTDKY+bi8kuckRmSJHugNs6D+zhZJHcsfVIeuUMPsVXtajHfZdA6DRf714QVfjIj
cefW1HU0J7CbLCY4uNlhEXjJOvhiA6y84Zik3bw1zM7aVp3T0XQMN3bJnH5o3jDR8KChYlLJJUBH
vdEzhEkfi2FlTq9jBWFFsTFaOsIFbdibTdu9dY7c4ar/Tq3go4yRk3hZcAIbaG2TIiC1xB+PbpMq
7FHQmcwKVvtgf/dLQJZGFzE5hTGFm+Ecl+9M1+wbuwW/SQzhGhRkUwoATOE0vXE7Qn+CO6OJ1Lmz
nH+ufs6pWo+N6WCUHCX6PvhKh57gIG2Bqxg1dGxdnlNfQNDw0TGRPML8fjwY2QQYq2rFwTTia1/1
v86AICf9yoFWAMNj++Uq89Xy04MDlYbHq8Q9rTtWihnh6cbEdUhiOjNBY18EBSFsJ3fOCZbN2GPh
9jGpMBbgISlQmSZYUHklX/DRUSNbIxxZ1X8bFlvNBXFfqkH+pw50qk64/wwTXSick3nTT0Rkrv8K
KfMxEGDuluEEOQ7qiJwkDWNx5H6bri4xM+xTNjKqrWvi/LSy5gVY/zzQ8j0/M6jFDnwTmSzbJakA
EIIcpvUrVyWRfV/iBGW1mafsXoYPAkiTy9jB++mmhA2R4BFAwMF0L9sOrZYfJCWc7LZEsKA/5pTI
bRc4cAGxFTfUVmM6rSPj38AGBRf9So8XGfiQEarSxD6roewk4Gm5y3OHeJsJpkXPsFljas47u9wU
BDBglZUbX82crIQ5dnP5gp4h2yJA+jZc7zMdzVcXFh5vnXLX93xfiQxYZzUxkB7h2ot5O/L3cxXF
UGcZPScW57wzBeVO9BS9aUE1arli78VpGdoj6SDLaPG6gsDPIEQGQCDoEDn1dXttO83vTqcf06XS
HGMyPALUzdR9HwhJycximoFFcdyIwqD2n1jPcwIClerV2B2ELYxDaoEMggt3Ss33fhgagODA67Vd
4fLHb54vxme9OhADDdbp//9pIhdlvcgAnnG/gEcg8TnF6SNHg0dPqeMwgowbC9NFesgOQTHWduXw
h2BcbCTIOloaj4cJ33ijmqPbjaDC0LSsFRWR0fJKTcZhxWgD7r/N+kPuJGtC+JsMnpbpjWk8cx3r
1Aou87qlJMUNebBaDMEM9fIxpo41y+ZQjavBziTM1SS5GVkJ+wcG7Jb91M+KrdyxTP1XFIQGYAZm
yrfdutEvkU1S4MDJDhr+CEAZh8i8aWx7V62Hd5XZ6CgiSA6pFoRMBhG3QWnu3aLsdu0ql2wMrt/a
dk1E1J91D9DAaRqiVbLl0Hq8d2MSXUWpCP2pPaJBYYaaEQJbG4GXMBjHnsbEvKt9Jwh1lpI9D5RG
8baJUYTCXfKjUXiPwlILmuMltBUORgK2obsKzSud/NomgZXEu78QmbAwJz4whYMaUKpz5havKbFX
BCclO7SWLy6MxAEE6iO6hpXNB3fFQcuZ19DY5xT+UFPjwG0kNYWP2+tB2nNIYG5h0xXbyUDyRf0v
04QRs3r2kHh+KtARBXycrW4Mm+fTpnwqqcEwaRF4h8h7zd0MYciT/KTZij8uRfQaiDXuJEEN2HvE
ZUdM8yTUW9Pu631aed5m7QB3jlncmIt4YRc6hFbTodqKnXAiwXmXdSyawUyl7BEpAKeSf6opKiTS
LrnsJ1ZcW5yf4VhP804bvQxl4H+xkM4JHcrMCi2KEdwHBf9gLDMRHHF+Rd/JbifDm770VMbNkTA0
AgUH0jpc46lRLUkXjnVvNOqtiSXn6GSBIqozAnWTF1R3/ilbCmAC0U+b3Q5oyzdT4vOdYZnYIC5L
Bx67ougvhQUgFiMdob7+v2AMtsHk47osyK/tapM03+IIOOM6E/p1HbijfOL5toxWAKMF3qfRddsk
J3IlGTtiXpi79qn1EA8Mgx0TsJI/OwejQToVDf2JJ3S1qHsF4WKztx+rfRFrWAWci3s3sb5tX3z0
IzhGVwBKy6vpCiurDy18dAPQgswjEHpyuWCUfmja5XGxCH/RbXsE0ktPMpOk2ybuoxqBcbQRBf5o
OwwGa1y6U20PVI2TDdK94O5kWhzA5lJT7l0EEk848GHd9O8zE7M+HrO9ltdWE7eN+HnagDtUR+iS
T3lB0FIiNBGEXts+/XmLaJ5YrLwEqgHQCNt65xnm0fLImvbT2x5h10Wb7kvboJtsKb93pX8N2i5j
VJ5qgADszstgZbfrS0Z47Klnb7Qac9Q+ciy5N4nhDWmF8G03sFxGj6mTMIvQ5iJuY5bF9QLufRh9
8hksi3BBJud2a/9behf6aowgRlHoZzmxc7mKAchW08Fw+JUXdD6djoVpWq44aC8PJ+9hjLFQMwEm
R4cLl9PBAI6v+4ObfOTozI2gerICtD9RbBfHtvdJDSDB2KWRU0GvD102volC0RB11a9J+uxWRouF
KDo5Uh3Sd60YfM84VnwtYTKSJVYj8jk5PvuLIYeM2xrIIxru+66T11FJImu54LPOK9kvmkiRIHYv
kYGwnFHd4iFFUojY6oIh/Vz4t2wjDmLmvbd9xK6eBSwCcuiBnGUbdVo7busW5wet/VcbU9wjjuiq
oT5Vfn90NIQTsYZF1m6/RZLCvDJTc6gDZuG9EStm0qA1xj64r1VX4jRoOMrdowP3Dl+4XzFmmO0L
+tAnQ1j7LMrtB8oGrOIY04fGfatLb0EW5r8UFqpaQy50Eox4px4UUtyb70NZvhSSy7EBZd9IbP1Z
Pa34er6c2mU85KTDX6L7eA0Ov8PU4V4KTAWEwegZhBJqTJ/93UE0WM6WJOtPikeeDHH3C7Q6sdnc
idozZopr8x4ZFePSfF6OZS//hG09Btj1y3xkI4RhJDUIwcOMThF9V3jjj0SGj5TTvkDBRQvLj6bx
UhsEMNE/XQFBQ9p+OC/5feS4j4CpSNoVpN3xXSFA0wmh2xVNclsZ6CcU29gE/geKbfCtkIHaZHkp
Go1yJQ6YFyfLrhEgXXVi0f/LVesUSKSU832vuugCkv2O1OyD6YH9aIPKuiS1fFh6uNvKX6HoORih
GeKvBUjdHuZyb6NzRbvxRgU13AcesgHF4ZqbCOHTQC3PXQSVipPldRxsKFwtUoHeJpgjHt29ikxQ
8mjpA6O7j7OfvKAlkwMu+eSU5EP2ggj9RrnM8XVW73GlWmHfzPWJTGR0apJjp254ULXw/KeFXJ88
q2m5hurMqNq6pzrx2VAOjw7DXOydy/iWSuu6BD7VLeChy1DeAMqPr5lTQqmNvBPefiT84jtHurXL
KN+5GW2SF4MEn3NMJBu77XRFtCcqP42NGPbg4m7Gv7hgxxfnwNY9RZGaB2PC2qEHBfWQq+WWF1Xc
aZ+X0x2W9FIED62A/x5JuqWGc6TNb322usyB4vlSQauam9a6RRpz8piapp34RwlxMytWZn5qOgSG
EwrkzDF0FlxK5wEAKmI7/xRY7NACz9z2fm4ep8RllGMm8tn3o5e4wpi9dNM7mM74wEPPhr4DVyHq
41yPD1FnQmjgJu4bw9j2WInr+CTSsb3gNnwAu0U+Xy4WIk0QxraZ90FQAie+8TDNyRlYun0oazMK
44x322kXhCcJb04CozSeNbjQ6h9lQbBr3eC5QTFPexS8+hZJu/CZdrah3yOL6Meksw+5jS5iXvSp
b8FSTUhgmfxOWzkV18JY6WsVpXaXg1aCFHttYmxYTv04wzhCyqA8CjdClMw6vWDz2To72Wc+Q2yq
xLl0KdEsDKqStCGERR5JQi0iYYRy26Qevn05GNQJjENtpd94nD/b4YONgPO19Pd245QoZ0hFU0Tj
kb0FsFKwe/LcK8PEZkep8ONJW5Pdl/wO6Bz2rkmDUMXiyTfVESEMDZQnQZVwQw7EQwW9+25azqZr
Sn2a8vpX5c5TxQTvYrhrPnjx4AB1vm/7Gwc5F5wn46FsGBj+jHMzX4tJ7vyNKif4nhG8ptQm73BK
k/tmkt6hG+L67DnncQg2ZYpqTTouf1T6OLE4ZY/DkhqSJ3lBHCDRrFw+XfKT29q+N+DVcnJZ/KcF
PZN76D2CDT0w8jIpvmedE6dX8uFB6TpMCcFiDR19G8HyiJvhDo8ljx3F88J+O57bN8QE97JsSbRx
kZlo2sezEyO3gnmCFHzADJiOxgn/6Fs93/YKyku5woyl8r4iq0BgnX7WkXzAtMMBNOEdouOGDagy
gq2q5ZlVanxOgzKcAYOSB2mhGf1OpbsCcXoeY7YMMNbFms9QPOv8azVHrSp6aOfr1inuih+c7id4
TlREZb+HLEyPmrbQTsGoyJEA4kJ713bo7BMwBlhUg2L00a58caTuEtC36VfW1oHZz8MM1L7r7tEt
7XwFaZjK4EA0XXqkZj/M5vQXI/fY2UkqLhs+IOZFmXSQcObHLOp6BOkB/jzs2HjHL54DOVcqxVzF
+VCy09tA1TmT2TKkNADy6BjmbibpsE8Hsk+VRouR18PTBFfNKOJD0TIbRm/5DY2ngg+s5iMuspYV
TfLo2ARsmWsQSxpzF85ccNvBTu/ASkBuY/09GE8iF9kzMZMG0uNNXuG3Gb3kAHsXWNdS0AvVY7QV
fS8RlvEXkB3N/Vj0t/kys9hgnbuthEhOrgWMOZr0mVMRJ8IuhR8LFqJ8atKnxWfhYpWsL5aOLWMQ
XKoYRKMaPWtrCuORUVZysEX/YudU97ilbhwiiO/kL0PT5FANXO75eGRhwq6nOhkO67uE3YRu4aBN
dlC/G9mjvZDZqW8b/yZLe0ZlJ9tXTwFDitCxeAoRFLr2tJLxka5QHPxBNdhGq4zCK2ncipTLtDTP
SSvfl4Hkxqwc9t7sDHTqVMnYwUhMuHENNnUiI/jGzVZPdDUyEfO+DDHX5zgSl77xnoJ8Bhmpuq+o
MM8ozxbizJpuP2TPlk8Yd4KBZWNAzM4pk56bOb1ZsvK2IXlz244lP15kMhVY+jMIfXyJ0v1X2317
IZPypfQTN4SJ8Wkh0NgZcPW3ZrkcokHwieovEtw5yjMHWa3wB0Y57LqTsXqntsvp40lny5RxXRff
lo3+hCnenfJYUHhyObsto297ZqnnZK8sxmiBlmG8MmO/7Q35yoSmOLBAp243X7zxT6EolQWxCQlo
yp6uPuxFfBvHR3eGd1mYYlew3tngDEPcANS2LJ2ZyLuCbwih2EJPRIPBt2Afktny0fIk/QnTLh1J
sDR71+teWSumhxxqojk3OxlDHwDgluiuCzlFnuz44Mv42DnTCz3Vbi5I6IgshxPLNf91uXdli3Zr
N/OLaxUiNGuWJlgEeeILzDdO1O8j3sJtgC7bwXThJEtN/AL9v+vY4tgyOB50zLTDUSatoHiCWvEl
h/m2qL3rjCMagPnGUj6nTuo+25l79vr4y0ROdPYKTkNDdcDXi7sgV2GXUbkIQho2CISeZVYg49TM
TUStQ3yIDl4MKKLBHsRp79Qq1FZ/tR37DaLSTZBzNM9XpdX9ArX01DTO0VmyfbQk7aqhvVdFD87M
Km6TvidM2aEgKghwyzFQTQwne8NAlzsjGjWt5LNF36xBqyCpp8dnE3STLsN9PzlVCOMDnW5jsTsG
ZQa2rN1TAfK9Lwh704l5cVA/ArZgeVo9oNR/6DLzM3vNBL9bxMuDl3ovuZzmcFL6CL+hPIsFhEuA
rnrnieysLCMcVBDm+LqwyOLGtWL/a+ksQO0JyWERxBjT8p8sbyH9Pfs3wIbYt4yIUxKXAnz1EkEr
9N57K/OWXeazro3Iva0QMGIvFwXQu9fVt6xB4WyYOfAGaOc5dwp7k7Zr0Ho+v/XmdO3w9fS2G6M7
t5BacIEPKfO2mkhnf8lPwAJ2nIG8nhPRR27es4mB4W7QWDpleySi6B8CEWdHmW1sEasS7SpeNY7k
xG4uRoXFEzEcxVMWv0odM1Fue0SJw087P9g+6n/W2T174FxIxieVJEQqZ3ADzCIH/trXiXeQ5W4t
W/HAviQWrNDm1bamu8Ay76oOrGFrxvNGaayywSrmGVA1MXZ6+ZEEnpBXSUBfPDc4krTLUmzeWslv
6uMcSrAGM5/jWVB0oqINPhIgswDUUMBBTHaS/mF0IjQpPSif+WwxdewQfEX+EhJ89p4VjGfTPocW
3fwT8b3nkwhldzmhOupg5u6ucNAuBbl8aNvhJZ/MNzdFXDs2Be1betGIJeDQvvte/Fe52j3w6p3x
eF56D0FiE7zUBDgfE6YutnDXRX1EKLKNata6E9b4U6V4hxljltp4qyeuQxEx/kboiD8/RfVuQgGK
F1y0fDS2n5GuHIzktHmXgUsZvS6JrJ5BjFhuN2/z8gOud5c5a8Hgq45NKYoPrmFfMND3usY+fy10
sXRi0VU33m8De2nniOkyujI9NEn2U/nij8HVJwEwJ7bFyb4aUTeo6SY6pLXzjzA3UBIGX0oQPXL3
kntdqDVrDwlQU4VOTW4HftPOtc4cyJtcynZLf86CGOOXEbMiCSz6ZG+fzdm+YtvmrM3zkuOy7Rjt
O00ctuMH8XJoNJc49BHcE33XHRr2w7v1R2Br6yW2hpc+a7+cMv5Bh3QYsuYurpNgFSMfZcDMQNn/
oi5mDhjbJ3+KntanNNPyfpj/AWhAJtYFNwu1MAmYGz3RB+qhe5vIV9DNinpMLG49Dsli4l1xcwbz
JCbj8H2QMXM2oED5Rgb61cuSe7wDyGiwHVdIfV6cBta/x/TZk9nEWBbXe0WJhUxm3ga4Vlgipc/a
R1zJtqLnAPE3rWUxTZBMD0A776uhxCDMbJhIcLhwBgoahuCI8UziT0wo45Tuj0M6yv1UpjO06D+G
Ka+LlL9txe+1GKetGRLRirUuAnAJ87X3sj+EtZ+VxShnmnCR9fnvws22FUlwV4Mx30uNLzUlXRAn
1iYekuSOP/zOH2VoGREA1YJ2zDb5DuIUFN7eWA2cA0MTDeDUddo/nSXnpU8rxBkPqUcPMAbxZxTJ
F+fBCQTJr823h880XFKAPY4TnLJiApaXluW1TDDz6yHBXC8ta21xyD8dGIOY0b+FJfJBGbLbjU55
JVskUG8Dgs1dS1pIGMEUYIeLmLB15KmdOSsH46aZcwKfF9JLK+sWDgFRV6n7Bt4+2wfGeiWi2+ix
X/HQ1ZecLcSxuJcuxvOIoFwAsx+s1kjDNF2WBRRf9sQQPbU5jEvJVDyqqWb7IfTm+ljYs7lhcaOS
/DTAvK3UCgAkAWQsA8iIEGJ2I/roSeS/WtMQW7o2OH6JFrceERK4FyIPbr1R3PB/QIMeICJHQwzg
NBd3UcDUKCtnCumBiMs8uXSyBSgAmB7qLwQdRmPtNwnEzkZSiR8ASux0319ql/Zq5PUJiRa49dkO
HlORkX3M/VzOBWBb9qG7IpB/KhJPJmDGmsOa/Zj5NGKT2tiyLiEY1F9aOe9BdVQNmLO0H8td5k6f
kE6A/hCSBIwLzQ2AqBtyFZj95RFl7lI2F3fx4EmwR0rFu+eNxzaYD0Tpcpv3ztGMVfbgZMNXVmEv
tqPkL1qypzqzHbau9qkpRcc8fEDGhRSbtEBQvFF9b7g/nln8+J19M9ggoUvqJDNH+EusSIgu1DuP
j/TbN6PK3SMPZLIrjTVqgvCwOqILMOG9028x7lLs5LyhJ2ZGqCM2sXSP9v3FHKE7tLY82UO/zqLP
M0OZytZXIkucWxJJtzlu770HMF6xM1vi6mLioOKYjs46uDLTDGqVHnPS3RubL75sW59GuP3iAcRP
URyAtf24LgFmU0rzCuv6VCtm7Vodx5wxbCCHX11zG+U0YGzoMP4NZ28215hO9q9zyhK0qbEPBaQ1
ObiB46V4JjvjgLzopRzoO/JhwC9tcDWUXbCy912WOl58sq30bRandN2uN4lwN6vnhvT4mPWNUYhN
puleQTauqazRDrhcTLTmdONw/KNGm75Iu76aTEhy298SC8HempZwQ1hftJVW4e2sqb7o5Fw6Yxyq
HpfLbKv1J12JnRTyMrd9xQ9p9tjqYep1e7lR9kQmXIYl00eYy9QAsPR4U871m5CGOCOxvQW6A/7N
VU+yzerTKFCpMovCbDS/Jh6LUwSo475PnWYXiahEtBBDLlsj0Bp01WhUL0HsBsfUreGsptEOw24E
Ij39SAUqZjs2SGyb3Ye5Yy0T1epcaH2/qHWozp+76VznCM9pzUdHwAeE+OLmhGZ2+rXXX7Jy73qc
fYe+VQ4/pvbsgGlAH5ZenaUDJWVb9n72CKNzQc9qLdCqMe7YKXThxx6AAE3YGpTT7pPRAZwL2YSd
6Q8KgdD3GxXSGKM2LHEyVXI4OG3Di4xHE/9FQnzMknHyGi9Y4jjR4mTcmrgj4Qx/Fx0UCUSUF1vj
yXRJqcfIYYZlXGzLMrqle8wOkVdOHLL1prBWg0odEXlvX9hNdxszmD4sEuA2kMS6ngxQnkuMd3or
bTPZElvxRWbzH4FlyYFDj/Zynp+zJt+j0PjyGWrxE+KadzSoY+e8NOKm6ag/gzoPcbkD+J/slbOa
EMrDUGvV0k6KhcYgIU2YOI1tvBMcxQRZg87LdiomEMXJrc1syI+cAQJDKYHUPbs42GMQ+AV3CogR
Cgr9YLhTEtr5kzcNdD+MUvfoI+4tNUAUkfqzWbrHEXgh+7sJ5eGaJDcLvl/7Rvo0+HafKQQkzAfM
7saeCAtUNbygRhyHMiVnr1mKfToQjspN+jb6/XAYJNmxwHYv7ohZY+bFXhJicnMfOgsU5ZjrBYmT
44TLWPekqvCHJ3l+V9QI7KKC4weR4ASenTxpZz4TBkSor3qZjZIg9S64ph4qyck/NESpXGc/+TAa
FK2O4NvBElcznKHq5tXyy/KVY/XJaxt7M/OjBE2cZwu5PrQkbN8oF/nPcqh+S5Ax2Ez3U4Qi1Jvs
W5tkpc5LkS14drfLlhLdIAVQVPro8CMeEYasjfbiSxZ8wDWjfw3I7ZvIVKLL6l+Fz14NymW+c2J2
Pe197sFt8xJ2mgzvDm0TrU4M3h6Yg+cpjaMtKSRgVGbtnf0YT1ntX6cVjjm47C7HRD76FcE0Y6Gp
iqP62R3BPSdBfGAazUcR2P5mMMdTIH/wF2Fnh860A/T+ylB89YuOKNIa3CPaIVF18Bk4FO2DlWL0
8IPl21wlylo3RKA7bQ6OGZwZW3+ILE5yrWPzXr9ylK8poanJ6fbAtLe+mzyT6o45kskFFTFb4ESW
IkxnXjwSZUzAUHq8+DOqbatrsKBSSlaOPEf9d2sE43U2CZnp5D9KHxb3NhEsrZJkDvDBzAqjUG/l
r01iXQvfYOS7OuREc56TZ6B18S36ad4bfLxTgikBcTuaJ12RsaP4ZdeSPRQPvKCxHqybofYBwaWY
inC+0DlmG9Hk1gmE0yGu8JKCdbjliA1OyvdSJikFPhlqpo3MGeQOKVELAzsJhL3ec1sm3qbxKzaT
+Y0lF/YAxMtXRIFANGiBd3CEtVH/r1X+tI8y+eIbCCsKZLP85TPPngsNB5iSEcp2eYpgFwaOSSVZ
3KYI3nZUASVCDhpgtxY/PhKnbjK+BoGqkhxRvcPqSHFrfsGO0htZWzeywhStqtVMwX48KcgqmyJ1
Yq/Q5i41ebbukIpXWSwlfTUvhpqZA02MMxDCcR8t11iTvKHc2mNuchmqFpltvaCkj/W3UULJ8cfp
Bx7pLzNpRFG2s/W7SGwXAJnnGf5HsIh7hQ0+FfW7aWqO9OWgHe83NxCsIt2qoRSSS0alQQht2VJc
nfuy56yMNDlfCLiH9LeYIpOSLvr27YB/gWvb6TtSljwyYkBu37EA3nXKAdyUV7foGugnWEfGPs66
hQ+tbahvDMTEhyjqt2qxJD5RwiDGCQ6WMOMnOZNIaa9+nMZvDeykjHQiL0KqAyZ0o0EumbmIt9j3
WfxGdORw3Frss8xWl/2iEdCne3uU8ui13U0UgR5PBTVxrrtHSVrxFtSNtRmde8BD20wnf76fvZFr
5U4j3IqN54GByn8bUT9lSVcwKij+iNmYSPcUt9LN8Ou7Zx7PMKit+75uvzpGHHP1mbOJmqZ839Xd
7TAMz9PshPgJrtQO91U8vudoQ/teMAuUd/5gnWZrrVi1dxMPKNl1+rSacWoypxgL45CrB4nAc0VR
9+/SxrBTGuXHNJGn63j+j2XoHUo6wiLic4z6xtDFIcn1rhQLehZcc2ZjXBOrm7ajbz6Zw7cmTxDj
Tsg29j1vjYcchaDFFNqpX4akPCGKpI70TtVc22dW0bsxjQFmN+QEFmV17kxEQDTSRrnQYUHlSyxo
ogWJnDGDWJrjCRhJaWAKDO4cX5xdEfyak0Cvv7wZ6+pjbpzl5HbeLePwMOoZEpiaGsArGEYgeQo7
o+evCyBiCV0WR6x7lAV9qY+DvfyZmpQrthKs5OjdWH9ZU3UqvViHc6xImJoxKZoZdZtLgOHaLIzt
0u4qs2iOvrf37KBaB1Xmbsqd78BuH7y5BcPKfpAXS6vHGP6VA++kZnLHI06lZNfoCxF1MdFydjw2
h2VK+iMVGaFrLRkb/3F0XsuNI1kQ/SJEwFTBvNJbUbZlXhCy8K4AFMzXz8E87MYadYtDgmVuZp7s
FxfR0cuq/BgurO55bPXGFJ23pv/4rZztk+/RGrcAl30ByyXVFyOU1DfbI9xTemv74FKJ4KnpOW8F
fvZkFe7F1hx/M4uPXlslcFJlv48VxuMo7Giri+jowEuF3WTM2Fmnh9xkarVUm2ofRoqgWqAIrGAT
CLmSKU7nuprvPED8Xmm8hKK5dr7G9kKch7EjhW2VsWfrYD2ntXdD79jS5x48ZJQDSO1GWysylnvv
bx/pS2RCWu/NEQJUwFTtO2BUtQFEGm212knhUoYJebauMdiaI5qQNcVvpbRJGNAeAYu02dXh/NuD
Hkb86soN/8LY0ebPBUo6W13R72yZcDaIrZ3nJA1PnE0xPAU6KiCuuIyzx2Ag4ilGpB596GTzy0jh
UzHOv3peskU4/MZK9Jc10DSLKtjL9res+n+tO2XbqVWPsHoIBtf1PoRUVDZXaFP3rE1cdSR38X44
9I06Jx2H5jrSa8Jhz2WLw2f64nQ6nPMZtM6ESkO6AR0ElRSCZYhh37rEVEGtcil/29nFZVKkE44/
F1kNs40LdorzrflM31cMBi6ad8pmPuQbuM0RSxnQtt8cJ83NsAjQngIokeXvDDaBJfI/xEPMRJYT
TCQXdF/fXkL6D1b6I4xZJ0lp11efeoZV7pEqNKuljg7Wju3y8jrrrY85pBIJXgV+oNmJT7Ym+hix
yLuEYo4YRu5grgF9jPJj13AWCIYyvjOS5kInlLHza4xj9FRubMwH5GD8dV2LVzcENcQvd8wX0n96
75Y7BjUofHABkM6/Ek2aUfhJsrIkBuoBb1CZtZe8t6vdkAsqAt0dduQtBCMTLWnlGMrcRQWaR27r
Y2GxzpdzP1+GqD31iIPXrEbK5WRKRxn8VrMDtiInssEkYKoqulLULLnbvLajHjYZldK7hJg4CMAE
+XFOj81k79OYOXXFvX4dGYJ2jY2jl5pII/qQmHKGAp2PCMcm4yXqFqM4cRFkwpmiWFHzhJThG/Ek
ZoB8WfZDZ+9zFZPAKjIqK2w2vSQk86npT2PIvYMuRpQQR7wBx6EZ2sdaTUffNaCxZO0+nmDhkO8J
rAFL2+hejTh4DbivQUEuMX934rlClZ8zrJiuQWYrUQP5Bbw5i83Ra6HfpDMjn3iqX7lg79wueaFZ
5wQ8rthnBGbCvrGPNtot+Sf+eJqwzPUFHYqVjYkMd0AfKAJiOf1iJt8CPY8E26Sn94n9FI9lfRCp
9ZL7NpMgFxwUtX3XxKBBre9cCkuCfJO5uCk77fC15guQ9OANrRYHtKKD1mLAqU1kc2aVGEd5h7Bl
kaPLMEDMWq1Fli7ULP0ZSrrKuu41bYivMxzmtBaGl6qnE2sUROdSex+qgpOGx7QmyHANLGXQeJiK
55Q6pCMeUg7K9iFo83avCb1DZX5z8kFfW/ldDByXyWWnGHC93H4YkTRxzXpPZeM0B96MbZ6IXV7x
XcCsOe6UFcEB4/PnJvZoWniKirncT+H4meaTx+3j3Yp4aOU8fGC8uE5xDVp1bu89Yb+ICJWAaNAP
vX3MCwiFVYqJQRcAHSt9yEG6Rg1N82050aCDmWKHXvHSiunDixhs1Hb32OaUbTl2LFd+ZGLSK/J9
aMbTOtZMNcqBMuwwSV9TXg/lygAswEc8aiaZGFR5E2LvLnQbeLcorOeZwrfGvpS4LrbxPNBUBT8t
pLMEgzNHvTa+74fqVgQGpWnNYvVniljhVsgjj04dHFlhZV3cUaltTfNux+0czygw+9ijRCYBn74J
YkY2YTPc3JAm8bArkMvlATMJ2eLZSlejlfrcBHAm1q7kTobDsq3nQ5Z8VmMbsiayjPn8sImrAltS
9ARFCxFXIICanvebZpFHdxG3sZQ1x/UDjG6Bf+LatLKi5jDgOKK1JgaWPiK+YW9ajEL5yk7n9EAg
lrqgVD2mI3pAXHDXTTLMKZ4v90KMdy7ReTxMhJiKcNw1Uf7EejnvU3rAuZcx5jBjezEgndwBk64q
uBXQuZ1uYguwd2NqTgGYkVBwHH59DXtWhogH8dzfKK+rke/7eWvaVDuFKUErv8P1RqijUIFYBTAW
cGXmFTlMWrMEjX6jfqMI8mVMfQ+/cox1zCkPgzVhn1MUhWmrPWWVcetHlztTQecSrO6VxdhoU4Oy
X9WHZIHe2i6mM8uC91Iztik9rj2djpH5S4JvygUpQimYCYmzdpcKeK8+odLss8h195h80e5kcG0j
55AY7lMXNDbjePZeqXHThpQlr/w4ewxc+5GRN4GeFHwAxdcsPPgiMZtWaXgfcwAkk960D2HNkltX
Np1qUd5cRn96MpbwVz9qm3N1z9DaMPdTDzfWwDlDIOtouFjVVGHtfJeeISvip7n80QQDv2GluHtf
58LftOa87wOBCuQED3VqQJApCTg5KaJ/w0guvE1UEj5zkfYLruRNNsJTwxMkprA6MRVkYgeDfePS
KNsb5YdrDhL05wTESJ2kE7hcHup814wJZO65vzO1fEfUeiTgTeNhQDlia/Oe2PlH6lfdURGASbLo
R0+En9kwd7nF0lXE/lFPWb5OW2zaFYi9dZhe2mj+y0qms5LJ/6oxjmj4aJll+GU2wKL6FISL6T46
NB2sa62vcYiPOIbduEvYzj08rlVrc18rXLwqGaasZmm8QZ+sY/YBE0mD8l4X70dod0cU15sFsBlj
aYUETNgLLSSlE40G6CyeIF1MIdcypJtOWiHntvQLh2hEJfsmbgDT5y21uIK4PsSlfZ8mBMXdD4tA
L83b6byMrA8cNemZclUJncv4F0WTuRpRbY/MQDf1kio3sRmsBg8ktDn8Ag2Ntz5elyFx7kY3uTop
CUiAoyvB1YRjaeoTabADfKK0e0eSW++YBmslp2vRghhmpfyBp/5PuLMPf5eMn6XmS1kDSY6lwGng
CSpI7Wjrxdmf72ERAu7WbJvmxHSghUpqwYRwomPk1grdjgfIYUwZUWsdipqpmTldhyS8dyDHKVrh
Oarm1F3I4lJJipZocjgFGZBBc9EtNI0NLL9eyiyctaLNdf3Z0TtlEm8iIU7DZ/EU2eRL8gH7r5f8
2l27m4DSM9U+LQWt21RR7JGV2XshECA6545VcthiJ36eu+HbTqyd62NjFg6wglmGd3WlnUNb8NzE
fvemTPBpNbUYC5EgY7HGKNNAAvEJKCMskj2spQGTDMeGMYXrySVzPQ5gfi3mDL5qAV/2N0szDlUl
xD6ZdV9OAwNJ1E8d+Y/VXFjYi7nGAWXANGXcBzhw10rBRE7z8iSAVBSs6BzZK2zK7LdO9Md6j9td
9eU9wNNN7xTPhGfWhW2MJ09XsPfiBV+VWSsw2ITmeEm6AUGqfQrquxicYiAh+JLVLCMc5HXqPdY+
0YeyfxADI40gY5RiDblNwj7jsp2iAVnQ+TQirDIOdIG91ljB+6yBYkgODxwVzdEEg1WB5keSM5jc
u7zAN9C44G+pTSaoHuRp+MqQCqwq+L4JSkWOmSvTxFJwsK1SxUSCscGLoAzEiTQY3p4QqiGheDIJ
twIFH4Q/5MKa3DaG8Y0f907G8/fQcAnFs2pvMlzBlNe7mLDrcxl4f3iz2I5ESbmd+NcSfNnEpfyq
shDrtDR3oSJs0rKQ2dq8FhlVamPzJb2aqFq7QkB8UfIORDK+8ZqvD+Hpm85gj3ZWEux6OtYq8qgI
Uut4gieRFM2dN+GeMHV406WBpyZPz1YK3i/375O5xvXixw8p/7DMQad9uZihuGdCpXQSNiHHXQwd
B7oj0w012M/RVNGFKF4ZoVfhcOqrmemBz/ZI8+46qQnrQRJ4Kaah2w8BTQFKMx0TTI03dHF/jOSC
1iJlbqUJO3regkyNE7LOICLWAs/EnegI+/TmWqJTU6LJJhOzsTPpW/dl80OrdsuBHGnDvY4V+/EQ
Jh/d2CFv6qPBVbNvxbuv/zqmhoh/QbFlsfaSqV6LJeoVO7B/dG3dMsv4gsu9igNifuDdPwaSk/MC
vehmiNtSHqJ+OLOhCT1QiWZPcA/jmuTlhIuwq2gf4dKHpTKZzzPXy25u1x7To9HQJ9tRv+QKniXe
hX7KvmvPXv4wqxON7hmoi+Ca9fbEQJhS9Cb8aB0CulxE/mjQxjnkO/eNJKdRWZiOKPGDkdJAVa3B
QszFk1e43VHCGFtFb6HkJ/ygxJ3tV89hQgSvUPkOcfMmURUcsBluDRHHs9N/4CO4C95aMG4bEYpN
jE+DOSCsF1rTkXMOHv/PiqCcxADAdKEXv4wGNaoLgY2fKWvuqQNlRBlZtyKrCXIN2SkHOlk4xXkw
SdS2qsFM1NyVBQc9MEi7WndA/fHdNElgMhyZLm0VfxnM1goisjiBz5n9XIsCQB1GI10TfECZXEVR
+F5Mob3Czn2J6vgW8kJDDB2GGjF7U16Tsv/HxEo3+CjX9GDoTUEvCU7q9MFdCBASc2wG5CUXLCp9
nrFIj9YNXsPrUpi9yaPuq2QX6Ga692Lz2g7qd+YCn7oD6VmrCfhQ3N9gSn+ClEQUcXn4SQFjZBl+
VU57NwXmDuvlSYN1DQr9NqdjAoWYfc7a2a5fkCggqNxNnrNy2gmHY6kgpIz3yqSvtC5565Vi3ku7
uQQ+FVDyaMfhPuM53I7pcE+c576JWSGVsgwKGCQJenoTiJB6JmZm5lmoOTyXDLzlXoYdy2ZHwemA
BOjuDbGE0HTyxmnoVuZMLdnWnsPef0nr0dzW5hRuyVNQ1uSfdGIexfyPxvVjHvgxFxXOJKbNBHZe
TRZzFRqV4efjUASxf88R5kEmIxNdj0vJNBxbAHtjo4Dqe2fbsm8JAYBkWtD7jnoupu5aG+UX0+MH
uzsXQf4SNuoU5gE6PKMeSG54iV+HnoiB4Ry6Ztx1DdJFZ+9mRfMDLwOD5lUV7p/rcaxGg98myfA5
1/oa9NhdOrHNnfm5hH8hJsxjpgXhQcptaWfMgWJKmsfXEMi8SUteTfcD5eI4KcvHkbVtyh4IfhyZ
Xg5FtamrRaPR/nMbJ1ej77hihLhiULWMaZe286nP5Qvv+EvKzHc06gU7WsJTLtJ/LqYOKC2sH179
PhqCqElYQKuaBbzcbnztmHpACOX+ms6YKslDNn47bgwii0NwdNt2g3N3U0Tg30q+puaIe3smpiKB
riKxLy/OVIRW+4Bqc28d/V8kHjHi9Mm8pb7/5o7eRxhQeo7P/7fMyy+r98dNGiU3s3kfYR9QHrIu
Wv+Q0dG7ljaWaC3fPO0SMIUiJ2jJsUpxBv2yQW14DbTaKDtB+DgM7rybwuElLKr7JB0PmqCN28kK
/1f9RsoR96vzBl7qWpnRNwnOZd2Ve2RITrSoA9iS1AYh1KnGj3rm+2i2VxPlh+eMnxhiNBUv+lyu
U0h2EgYY0cgZJ8DEYmUZH0uTZDrQZen3VUVerlHsbe42ydXWxE3FmnhsfTAXGIDi2HgsUtju+MpP
aTFzQMmsV8MY3v9/wzVCNX4sLK4Z9A2RohNQJhlECgePzRiKrCCi/gtFuMeSQJxnHpL+b4bGEqXV
k2hymHurdCC1OcawdoXH2G1gCejJULMSb4xhvqi4YzZDltiJ02OqUf2WT3ooko9sjF80F6xV3RFA
6u/i7tuGmkT8Zth0afXPEvpg+mQQBBYRE5F00w82ADOap+2ifOyrdAsG6xDpYe2MDnt38yS4xnMj
9+1dYZpfIaYqXLiOu1Njt5OomNfGGS84lvAIN3JgAF08VBUsbtKkmBiEsQVCgpROhqfGpdU0033Y
F8Rd8+gad8NuCoDA1IHxYqQIpp6gDVTic00fMj1Nx1nVNwF4klNcv3MFzon/JxxDV7ybItzGsXMn
Q6xkzPWuaD1ffcAXYKjeWtSmou89KEABVaMmbagjdb1IWqnf/oukBqXvRf/8RQhSDhxMivcwDN57
ibsnkDiutDNt47Ana/A/XU5gCR2PTeRSLD5llACuHRn8Ri1fmKpRCX2z4ttQMA6YEbxkXF3WNKIX
GbBGp7/Gtk+lhsL97TjpnUutuCIrM3rhUw1OhhkyF6g4/KFaDRP4mVsxPSv2WjXjAfnp2hRQ7pL4
YchVvjHK8bV8bl33uKCg2h6iRd2aZ5ZsmMpVAfuPMglkmezTyMuH0nWbg5c+elX5MJgUK8x7mYqr
GP2vwQdnNwoC/uLDpHxuSzUAD6eDX5AHthzL59wa+42lgLVkVAJQ37ypO+ulkfSmhjXkCbpyTtJA
+YxLML74hvHvWM91Yw1n10XUh6Q4bZyCQxtfb4wJVeKcnMLpmbLqd93XRx+nL0RY6mVQeoKjDZ9g
tmfQJmCRV5bmYFWY4s/ueHsgdloXDKGrMpjOasIdAyXJXaXSOcArutjO8In9ivNmrH7r6TkYU6b5
DLMwV3R/bhaBya40EvRTx1RnHZtxe8YmYjb2jzTGIx5tNMGxbbCw1b8NBsnFDXs3EJTC6Qq9nteB
Qd5CKCmWfj9m8v7/o+b4ij2/OSSz9Wy3Y7TTpDJtdWNZxlkfc1pUXzFq+qZlO9t2TL/XJPM+2pnI
FWnOgPb1g/Y5nJJhDfWo13kfXlwHRkLvs1xwL4ceEe/zHPYyRVfU21LKZObhXyx4JLAcrqaRmWY0
oI+FGSNqV50ypSQQJuAxk208TZ2607Ix9mzmD+mUbGNP3oxG6a1lGB+zzs/QfN/kUtKOfcvjuu5d
4cgupVtQ9Oq98Ifr4EjSSEV7Dof+Evg4JlvVkoEgSrqiWf5uHswdXQWcKXL7a4ojNg6MT1g3clrC
EWnKsh+PXulcq4a+H5TVA59AZnJVFBTPd8jquGbw3FngF/0usTdzcvBcvWfFzFeNpwgyAmdKzPDP
q4uOSnWStpbB3UlN1kGaHuCW1iCwLRhhicZz78z5HPRY3mNaaR0HYgRPFb8DTxMnJJMoJ74xzr/v
ZWr91o6dnwtnoGcmTtcO0/xV5RK9Ris7TaYx7zn1Ub5i1kSusfUIT2F+TgXTP5BI2LIRHKz5MrJn
ULjUk7hdKyMprtggMRSheAFDYKTBPkNhy7r1O/fKMf3U+LQoBG7HEy6Hz9i0n7uOXJSj8sUUv7Ap
bw5Z9JNnc+A35YAk4w8zmb3u3hzGkbGM124g4P+107irIu6GTiWOCF037dlPPPgWMGGLhHRRPMEF
+aoscw8ZgsFS4Y3bno101aZ+ciAaij7Q3UHj4TBqwrgjxXXzjZtphvBBJ+vSz9GX0+Z3bT2k2MYo
6kTYXk8Z0gbo0m+BY0IYh76l4IiMC6Pl9L7rebxmFbfrRAbnxOTSXw9LnZcr/hxzfHET9HmuJ1im
1dEgoLty88rc13581lN+JBaxbm2jvRspWldMgTmIFi1DKjxoOWadktNp1TZMa8tQMBUgmCzG6hXK
qN63VE6hZyEtRgYGA1X7G6dUN9ICz61vcCYZkFNTEbfbKr4nTok2YOLzNxzNp14D7eWRxg+2osML
B5KQb70p77z5pknY0ePRpJs+frS9BRzF9Juzi94KBEI6aSy4BfCtZd/cwryY2dDGI2GRCqegYazn
c2YwKgizYZ12wA+6XE5ovMY3pnKK69yPGITNViwWQVfgUC+QDRLZ5Ucf6h/tE0iiEyzItZHXjz1k
LzggNLGlbcnPs4cTMeOgo13vNXXAfpRjK3Y6jG/MTp5k4znraW82/kuCSW6twVRSPtpgaya2wNkA
h8/QeBszyOHfALwPGweLAx4IFbTgywkk1ONAnIua7R0QQFo0FkirYbA0AisOCivdmhYZ4Ly6y9sB
963nfTBRt8mCZpx7RFcyfEYikpUPlgiiziAvTtvHhxTf2irGRhtPROLowMqIqjePrg2gjn5LKyVo
VZfepa4t0jsBM4MAJWPIigfbJ9VWSf1Z4ZpdskjnaZhf/M5+6OcGRka461q/3dMZ+Dfp6DZMmgW7
f0NGf7CGDnQbpenh5JR736bQF7oxBHy+u0GUnjT+p4EwbRirx2oIXnHSwmTUsVjXazQ7j8EwVBrY
FZhyKv1DloDBGOq9G9CRh0lK8BwYaw51GX9dEOzQaekCI248uXA7ySwIH66nh6gfPIoGS37MSotR
XCKyzsaf7TefjseBOgkV5kvnYNnti2aP2mjR3XQcMkRj+D+0A4FeZZFMi35JjOM0Sj47B14LeyO8
n6h75pj/g6K1l016GtvhvqGtC0pZ9o1Cx7shfr28uBWd16AEzZ94C6Md5d6k+NHqkk0AUfRBhih3
dKXn/vgjrWjYCzN+tRLe3dj4Z9YNfG4ZrGcNf0xBPFs5jaF3blByUSTxu1ocnI1MvluzeygNhzJm
ou+dy6gHx5WHV9QjWFIFxOFd+0Mb4Vm1PF0RmicWPOetJ6oX5fA1nQzXTINuuEoYF+GsHZ/wBUHU
3QfctJH/2pmPhg2vRWavp4BdB2M+esvpjzvfP2OJUDfG+5yNjyw5VKKFSDWTQ15zZIZj88tzbDFu
FHIy8Ztf1zU+2Tohm9rfapbDrrME3wo73mM3fSsZIBQWlqzS6GFlsMY1Ej6p7F9EN8MPQeYMo3cr
bJ+14MrmsTIQjMbaneS/bZODrOeNUhlgMG78LwoSTOgnHzCleaIDD6cd1oR3lbg9fIZk2xXL0GcE
AhW5xbEW903Nl0uN/r4ElMqAqGM2mrIckAlEjnk2k+Ysg87b9AHHhqaIdq5TRGvPDz9FzSNDZ9Sf
i3DPx1KcOBc7AdxWe+BGR+CF6wx7O4/EPeQExaxe4J8FM9WX3CSMbFwXznyMfBysuhiCXQ7qa1pu
QQ1zOE/WH643UHnnhawQYbjXM7FjDI+cedlcoD8z15hnLPZxfFemXrFhxgJb0aLFcBTZG4VMfDIT
cnDdj7fORIeXPvsjldkvVojcNLGPrMi//lmCaheZEBInH7CO98qbntxo3Mc95oJp9lGmHmIuoTt6
3jBQiPTTNhGM5jp5nxemHpM/HlIYBEWSXaTXM1nnq1LiZCx8fUSoelIDRXpCV/ep1+D+rO4CBxMt
4heJafMnZA0bLFA3s5th3vUp66KJ+JK1Nc9tcuiB9pyKbyIk705PDDb1FokATRAE4xzuWALd5I5y
kKOyGeIyjGeYWum3heuO0L9iSXj2wFFzeGBAF3GEyEJkDl27i2si2OGru3Hx2zeFe5/nAA1CnrJh
DkGlC8J6Gm/f/xdenxpzxF5GTgZTQrv/Ksb42NQdlM46OCh3GLfwExeQIoMcFBQ+al2uqcr67nMb
ahYTAtBh9numHYHj4yPJrHnnt6Somu69StR3sOxAsTM7gGPnc5N/5GhUdHSxN3pMhrc4oW4EbUen
3+DcBfLR0C5ji5/IsfBm+PldGJ2pnKGkap5R5O12n8LOt/hbkEXk0WLKuQOo/uskR5Xjz7AzRuGm
LeGSdMPJ6h4nHk5mbrzYdOXxnea67hVMmmZuJnF7j1397M4wuHvbIvHA2TIhQsGE2/6quHjxpek7
5jdFdGlLypLzVpLwKApgeQb2Ya8YH2oHtkguBACXjuNWRPK34VAE+xdo6yLIYp+MWUvWAFtSQmJ8
aPhvnZTPzvAGbF7JZQxidzeM36ZD4N1Il/Gnw8EwcA10dclaNIn8pXaGdzWPOKT9ae3HAzaqkRr2
HK8JHkCOjgQDYd8ltGSMEstS213KLIm2k12+EhnfuFhr1v0rnvfXEgII/L8x3vSROk8uYg3kL/CH
TQ+OG9GZZx2tvfHICkDLJCWTY14A7bGfPbg2erk5cS00Q0jYfsDMvU+h/2aeOFRq2uJfzdfTaBcb
Vit+tcKYWxEj6kR9UAxtOJryUMEsG1SyLYb6UULBsbLoPo6rz7TJOLep+htC1iwCuZVm+o8I9Xwh
bLbJbW4gVCjDUaGuYUqxtPSyc9amwbRdVFR81tGbom/zNuIvt13jsVX6h5z4vEPr6zaduKOsu9gM
U/TJTOSfDH5mDWt1CDHHRabQVJ6QPRhD494zEecsDlKO072YpnocZMx9b8mS2aF+XxYNUUAJnGLv
KU/TmxsV30Zs/syAF1dOhqCFnNR5aOphb/fM4l4tzaAsBxMcJsOLTRB/MzbTocmbnxyU2bZ0qkdP
5R+9n0iGphnMQrq2Npks39rRcQGWtV+SoS4Ouoj9kZOWZHrgl6+WF7cb3yXDpLF6T9MLBWIjR6js
GI+fFutwUuoHcn9vWANP4TKTV3b1GRZ8JZRw/2k5sj0ZPgWZ3EhS6Z2i9tVeHOFTNXrgKJkzLTIb
0me3Bk6SXjIs3eZcvpYB9EaOJF+F3ZzSElHXDhGtfD4j0/TtNV9Fumd5TGnqLcz0LqO1hcknwxZN
bklWoOy5ZQ9zUmIVB+kinOTRCRjDtVb+OcbT3dgW6YrOOe6us7cEt7Jt2JFSdTJsTI3LmlhF7U6k
7g9FReU+JhI3Fd1h8qG8Ti1JEeb8ZD+eEwf6oq6+RQEXrLJIZDT4wLze3FABAemi1E8S1gg6pP8Y
Dt1by+QeDI6HMXAt68Tj0sGTiOE/WTedWWyxqYdjF6wYmf7VlHhmpa6pI+GbzcG6W2kUbTjlDu9W
8l1yKsQqX/G3K3VoPeCpiIlmWn7arXpwNf0eifHT5lB1mJBsLRcprqo1EcIKipBH3LIdhm8JRe//
/zLEEp+oAgo3lpK5Kb0AkajvBe4VYMz4QJP6Ujlc+bOJ3Syc9StljFtXW2RcmwaXLy8tA7S+5zyO
WJ/v6xJvv+H4X1i6NmnLiMnxuI4wcBrhBRBRQink2oEG5cxfdFau8WlB5QjUPwUm2W7b37lD3V9e
qKhJokVZ/SE5ImxmwTprlOE2qJyralHvcekbvslImxSz5cF5zJjt5fj2IcThTl9esCn8QwWOn/iD
xZ/O6vsMiT63T3HY/ZuW3xxZTbG1peFtPL2BQrDS9vxUEemBXocuykNxKkBrTUTEt01iPcbcIQgk
H6UD34zEbED+x9k7khafqP51uTmu3IHXkHoksGR9zieyhd6wsUZ2ZU7huEqCfG3W4t+APZ4R4XDz
FbqJuuvG6IOMJ4Q44Xxr+lHmEnxTWEhcLWP/CghmC1OMDZchnhG2zt6mZjJUC1URadqMuFcaTY13
VBBfDe3wzGSLZOoAJrI0IuQMxGP2roGRLnbXdm0uEYfQL28U0DDrpc8hz2iX1EvxTkISdIe1f+XN
XG05FxlsPvLSOGvbFDUCPk7uMKoQKlOmtAiJzs6I7L/AmQ7MmyAI9LHYoVmSy4afEyAkSqC3jBMs
SL7kEVqR/GMulFwavR9K63l2NP6mbnySlbvpw9zZByoo2H3hto2A9aKSpKhbQ06R2cksx3wtOdAK
VvRNwjBzH8w315D0hnNlB0kOaJT4wGqk0QdECp9ykHAYFqJ8ZRox3YEKGldq/lDVUO+ITipmtssE
efmkivw1GDD3h92iUJLVIWs3ijUhqT/Yu9yMU2erRrSdqnp3/OoYmpQIs59soo5XF1E4wcwM30AE
WQXuKuN40EY4Ibl9YuXcB9aJhjt4HBQQwYZPnfVsqo0J0W7VJSRcbZYBqDTvjgj1WjN3lj3vveV1
r5Wfm0C8Oboom0GAPX9RQnub0rnZmL0DIRq502gmFunxD6/SV1w2jL3HmDoIBlRdwysNKB+j6Igq
pLUgKDeO0bFpxGOW0k/LLJMyLpJcuDQkqe+Y7ipVzp/gaOTOGihHEcNvbQ71IcJFVJkz3BnRHBky
lTzrhERLTEV4itRXi461suag3LGmawNfnRN1VzxDEIlQ2tCck4n+0XzozvyHK1MqXGiQr9l77up6
qzLS/7HoBTALNm1ApNh8iogD27nxGYiJioRB2BQG8tpiNsotPm2m9wmG3VWwCBLUEz075V/XlxK1
mnaimCo/vICQwcctMct556kA1RU8FZQkd92PM5kKvklraq6GbeJwVQnYxdihvH0TvgxMRp0eREjy
4vR+ixArnmzMXo6Ot32JoYep7GvelE/cS3DD8i7QLTVO3sK62P2fW0upOplqGAfEGvDJ9tYlifFH
y5G1vJach12m7py1duMc8WQG3n1hWVtaeRm3EbtfGzYjXNN6mQtzl7pFfSgcB5qVlquupnMdnXZa
Rd2Zql28fslrn3CzmMPf0m45P3Rrh7zfheHLq7ug/C1yOau5q76ZkH5VenGQ2uCuqQgsyALsMHD3
OR7wZMm76RHBnus4Cad2NeUoXOgT/sD3M+I6gNWeFm4wBeR+0AetJWo1ZwajqjS55SlMZZuE8trj
9sB1bShhsLfWYzPYP4XgG+gXEx04c9LcO27uHcyZQJhbkyC3Wtmd/cBp7onIPRopyVm3Qq8q0xCF
lgKHvoF4XkwsOhMrjjshKhPtfmGUPmx0pv19HwWA6cLkk/qrf0r7/XM0I1d0vn2zw0o/d32W8fXC
wYuD8chNUL+i7J37zuiYdLnJU4pF184nzXs5wH2bfZQEBTCyse096eTxgwrbepu3jEgo4X0Pl+q0
wevFUQIN4KGFBkvM8Zy5aXuTU8uwUS8BixmQwsl00w9r7tMflZp3Ad1Rr+U0/wQjitJWSm5jHv6G
l8jVy9Crewz8EVxinsBErXWtto7RyU0ZAnKltss5EUuoH2fkBM9D6bX8+CvMNIctsA2P/IN9Lh22
gW2GR3QpJKmUEluk0/RS4f69xNP0XumZ5oOm849TmQbuyXDO/lKW+P+/WSJ6a/8vZSOOi9XV7aJr
YkMrGyYO5PEcoZkEQgKp8wwmmWY/I7O9WYPfkoQBehAWjHVwpDOwsejlDGu0zTSptrEsir2vh1/N
NOFgzP9xdmbNcSPJlv4rZXoe9ACBfex2PzAzmUxwJyVqeYFpxb7v+PXzQdVzLxVNZI6lWT2UKCoQ
m3tEuB8/Rw9uNQVakdqgjDitoCNefpQIRdlDcflcIUZ8XY9Zcp2bBKiBiKZY4qPv1Fe+NlPH0Rl7
Q0M2yiwKz6+QqJoseLcUA65GoSJhaFeK8YgDNB+FLdxNEEXiEhnWBIL4rN4Z1tTfpbnb38WQb0Lk
5nO3HxYhwVBfbhy/l4YbRrlnK9mXHej9g6EheVs1VqATe4Qb2E8L/7qEt4UiPN76vyWU8wAGvJx/
d4laY3nnT1A5z9SbbBK7XX4lBZltkUenNDTaoo8UfcstUuUGPKl/T/osjOn6N0ZGt+3kzkUIxJzC
6apslavfSqB1jup2InrqrO2YZ6Yb3g6mBfX78n+GMUOelrQ5VXUT9NMarEjoaLwkYdhuK10NrrXB
Wg6kFOJdWyAHYEfUVaOMeqWlC8XCIkKoLzqeLI1+E7IAexNOHmL2ps0JnXziYIoPo6XMjyq8kFeR
oYAUIrgZaA4P1BpA7gQbIvmdOH8/mW7wPnuqlgOtEchlUSrVfZxNitZsZOmt7qMWjJXOG/JSWzRT
A/5ITQY7MRBhct00gCMXgc0APrNtVsfGQYVIFR4NgOItFy9PbzOAKkoTVA9GMr20Ru577d97N1tq
U5amEir6rkrXeA6sZLw1IhTorGXnAluJbyYzVu7SsX4BGj09xFkT3dpOQnZCn6JvAxmWi6gEtwMI
sLjqo6a+zmGxo9KAdqceytiMspKBaypE0Tq0GoT+uHjE4eXftg87CpT2GjgkIsMxbk0lbRr0t393
EVYnf/dbNlITQXkRAxa4DAqAQFD6/8hSMX2c4I5Qy5H6Wxc8TEO9yO3vjVibNeAgQ8uusOYelOcY
H8hDEUyyZmhdjI7SyCL/ocQtXl4Njff/8395kABaWWYNg0CpLFiIT0TRXg1N9cMOdWuXIc+00Ril
SwnBDWdtjhppXW1mCiCvwjpwPFP7ThJjvJ30MrvOoMfSC7O5D4V4/r1GkNwsVddEHlCtKG5mVTXf
JxYAtrDUPvd20W5TlWdkBATQaK/ZEQXFmbZ/iD/EfW3sUJBgvYwYwXNAhBdCzc33Y4vMnwHTLKB1
n1BUC91UmImNRVX0PWILBEVgXnX0yqthO73POm4fjls9UqTyxEXdeigsu/1Q8QQNs3I7azX5ZpMM
HTyq9Y3pqOkN4lDQF02XQJMh/hyn6tlCzbRSym+R606fKtVSSbUMqF3Y3S5qAgL96Zhcm3pFAMZo
4kfbre5E77o7TfWLR+Kf1AYgS7sNmmU23Jm6SDWAzpvX7gZw1HBLHalCzQM6xdQoh0/14DzWPVpd
ZTM8wQxoHXiyA85KhvJjNv7yw3lnwFUyUnvxHPiu+WwZDg8WM/4C+ZW6iRWewEFb3Tka5feGAeeT
0d7A9Krc5/jMRXSKnH4sIL0xtPzGL30AtTBq3MEVqj4EFE5z8Z/1C2izev8S6aE7wh28SLTKLiFo
/z7kengYa4qVSotaxT5Au8minpv3KDx4qh1MX6go4Wob1vvCgQuur+2dmOrs+5DCagvllXarazmK
MmP1kVI/CCBjOAYDE3h+TEj2GYoPJACULP5B7mA/jaFXt6X1oQJdu2lh23oYku5xQafukn4oYXmi
XN8uChQ1M/hrfpvFIJLoxp9m9WZQ1JF0DTKBkPWzaXrDfYq2CrVHULI7yR2xKuQlazO6McMU3UYH
xsF6QpEw1Q1eH4N9XRjcoam/z7yWYIunT4BpwvcqYTIoka16M1dDdbBNu97nJYy3Zm4UOErQZVBK
78kVmldz4jg7M0CYiQKy207jcROHGm6e4sHYiWGK7mFUzMSIECwBgQGivzDv70eQjVCoApWJ4pzg
vOGiy4pTB7yo3OkU9ph6soE3+zZBkPsqRQYEYFEBiYZ60+Mv9m07qPB5zve6WgyYIbjNiGTpDgwz
xjTABDCMMxQqrr2paoR4GxSJd6Ogfsui2ixW6gc7gVLeAYILBTFMDW13FYJrh1bxqYZeAr6VYTtA
onEDhsu9SjhH0ZhDtASsOuqXEfUenKgRbKLDjQNLKYThabLNSGEZaY0YjsiIicC4SggnRMm2tK8E
CqTFWHOpzRyeQr3/oXOyneP7y+nkf1PqbF6otAiWdc1ursynWneDvbBc88Itxd7OG/uqTdXPuTBe
uEdkXF1LZzM7AARdAVOvjmlQmQKBbJ9cZWzGPA6022hE0WUCrU8yzQHQqV7j2wreZcCLciX6mnFC
mQ24KEfjWt832d5iU+7irtX2RVqAj4k+kweLLnDq1ChRcAnz9HOXKV+ixf9Njf7Q48QJrFb3U2Ld
hhMJfTVU563eqy860aoN6PQF+2UnMC3egDweX+gOWUHQOgXKFxPcnagrGQ92PsG2YHm8asjAGDQ6
wvixFMcQKQIwSFWPcUnNwTYIjeSQ4nJzKm/sTPlVKPAWamYFCciQtrsCGoCxBQmqRym6JX3gjX30
ueSiDjgaRgOKGT6MZQHv/IxgYDL/GrXMRq6Sz3I6XcJn4W8B7d6qglKyheID+bDwEKkDNYXzZWEP
PNtJO21UYySFV9lLRGZj+HF97aL7PAoKGx21eqp0/ZYLb4HV1D9qwvV2ahJVA4lUWgql1PyaaYYO
ytaZfZg1B3hr9cko/PtWG374A0WkTWN9cXm4JY55zYq2e99IrrRRB/5tTy8QYSEZmgz3St5Xh6hF
vLJfspVtphGvBRFcEwhuTdQ24p7qA2jLQ177zQetLZwdvM0F8q9cuyytvHEcJ9z3poqcKukReGPA
wuokKBo9IcpZZlse9EhLLI221fgy6gqP5FQzmIK6QHYOEXI0N2tDv5rzkoqZIt7rafujhSJrEwRP
mTW2N2NklFvSODdGkaMAMZAwUqzrPoGtu5/vswyIf61NXknade8mzcskhPe7I8kMzwzyDBePXFzU
Wz/Xsq1hIvKIGihu4iJKKe4nJIsOeNM/2gmzrDg1TJRgArKqf6QYP91Snu0hU/SiQQZxoffQnVNF
iojipD7H+vS5YRNv26VuxY4BMjoExIAYJp+rjrvRIqNiJgZo//BxKtThsxUDeMm/xyZRwD6Bccue
KVS21EOi9C8oiL1YE+dldOtAgA0ReAkv14ROG554OX0/kQkgLrxgtucIom81v26r+HtjwzI2aZfG
QLmGobgvHRplVyVODfA8qZAKwEbYhY/x3H0zaoJaqPmlW6qEP+emTZFYpj1Yk/rBUoCh8pAi4lOk
XwA7WjvkAc26O+TcDi6qgoBQIYhd+VC4OaYJANohqA6fI6RtMcHbeMkOXyl+/b2hkiSYzK8ozsOY
0vyeP8fUQGZH1aWrU3nWMNakrAhI2dB/kXf5bWRFXT2SQ4HHY85QlqA/bqge8hxcs5lNHrFY/ykg
dtRa0c/S4A3h9sH7Eq4cpMt5gxiFCtgPodd3f/3vf/3X//4+/p/gZ/FQUBtT5M2//os/fy/KqYZg
r5X++K/3RcZ/v//Nf//On//iX7fR9xr1p1/t0d/a/yzuvmY/G/mXlt78d8t8/d+9235tv/7xh13e
Iqv02P2sp6efTZe2v3vBOJbf/P/9y79+/m4F6MHPf777XnR5u7QWREX+7t9/dfjxz3fC1H5P1N/z
tLT/779cBvDPdy/Rzzb/mv3Hv/j5tWn/+U5T3X8Y8LtCr2raRDM1691fw8+//0b8QzMMOKstKC2X
g/TdXzlE5yFf1P+hu8I2KDV0SYnZjvvur6bolr9y/mFAp+26XCts1zQ0Vbz7fyP/YwX/Z0X/yrvs
oYjytvnnO+PdX+Xf67wMTBGaYcM4YajLz79/fYK7kl/S/hffnIo5LdC5tF00W4iWT/rVq0n496de
N22uNK3/2TS1OIpfAAr1WghNqcQnquMk93CVppvjH1jru/jzA2Pe6sAkm94rptQGxbbguCOgJMdb
X+s+S/96Zoqe8gAQpT0c1nC0gC1ESK2wwROOZMiOf2JtAOqfn5j8KULvwuoWOJ+XcoXBV+2PN83W
eWNddZd987r3PHj70U+m3ktFoQoQ9VHT7DtNtfUHOxsipBIIMYKbCEWenDUaqkL//KTbUqYVt2Xn
5a1y26gCkKj96fho3l4LMJV/Nq11ID1sze68yrYneHAGtXoUYWvuYosyv+PfeHsxUDf88xuEXkcA
aFXn1aVqP8ba5F85KaKo57Xu/Nn66FAXk0M+62XzsNMn4DKu+HW86aWJ/zRhffEer5caMsiSWk69
8zQ3DH7AqZBCSVG7YMwgqvcEkQdoypv6QencaL45/s1lG73xTUdakJE4rN2YTeuJiWxSHSBUrGrf
p9C9dp3y66BoBxQAn40yLc6bP0danchpZ6Tr9NZLbG575NLc7GGMbFDpxwe0bNI3BuRKzipYqqNU
peg8dEKe/bK6qbD8wi0pz5rtL8e/sbZQkr8qyzkA9sEOQwUjKeDUBzQOj5b/0js+ReABD8sS6bSN
q2vJ1+OfXNvUkhML7aXmUPVbTwP0lG/giKrzLcdcfH1e+5IHgxKvjjM37DyIB5EXbyH81uBUObHo
K2a/HH5/7Gwg4uQf6X1liltweve9AA6bdtOJRdeW1X1j1R3JKq3U19LJNyDvqkjF2SHlaH2XeKiZ
72qyTWXdPuh1+bVJgYrbygfg5AenKK/INlwen7+VLeFItlsmHVg66nm9zHZvB/zylUWZIoIZSMcO
v2qzHGAiKk4Md+1jkoOOyGIitKK2nqHCXlCKodkaqn5DePjGH7hQV93BEmAajg9tZes5kkURgPWH
RuVrEaSZQGvhxLHiMDxza0i2lCIukHQqtGtq5gIsbGGbow5TQQ2sdU6szdruk2yndfsYeCC7DzWC
RzScYGilngpxrufzJkiyHZFWUzkEPAYC8oE9sEljCNE50JIfx9tfcWmWZD3wrgThbE812IQfOc+U
GdLcef4wVeOJ/bT2Acl62rhBjUAZa9JLzU7xIQyk1qHvs5sgzw/Hx7CyiSzJPoqyLAZAmrVnk703
h+jaRPjpeNMry2tJ1mASxpx8U2u9IjC9cqgeMrR61Uz3jje/1nPphJxJ3ihdGtUe5PEbHlgQ/tgn
5n2t58snX93ZqR/2Z83KoeagZj8rspepTwg5GCeOqbWeS4YLGdOoFEFZe2NogCMuErguQhIE582L
ZLilEFYIkUjt6Y62ASKw7WJxdbzplf1oSxt+sMqqISnE+VrmH8tg+Ijw+GZEqeECMaHzum9Le76m
qKlXeGl7ZTa8J73rxQt253j/V9bVljb7ABi7Lkun9dw+vIErZ0soG3BZcMIhrzUvbXjVtXLa56pm
TEwJN//PQxff1VbRn9n/5cOv9mVokwkoVe5obhI1t6iWQ0qpogIXCLC9x6doZW/a0tYHwZyOLRrU
nltDP0VFB/Ci4y2vzY60600BgbTaitpDoTZNnpIGyu3olMWu7Uxp0+eaTcFfrmCxVbNPqR2FWWhL
HdL7ANKz8/ovnVYjcQclLufaQzcQtjvV+NyW8KT4+sfj7a8NQTqtYH6qp4zwszd2yn0UF2Qksn1s
iSW29uGsT1jSEHpHOHWWJ7U3h/p9GKPcEWuwSWUkxlx7/nX8Iys7yJLGYVp22sLhgV/W9S+U9zzG
RX15vOmVLWRK/gcFqcJKqI6ETDKAkD2GweEpUk7ctNcalxxPqTtIgS9+U5nvQN5BDAExUNPvjnd9
ZVZMyfU4jR3A0MXq0vUfVR6BsZ7M7+e1veyoV25hGsY67vSi9mIy8LBDWt8Wtorjba/NyvLzV207
RmBHVRo3ng2HYWtru2nMr+e5P+EUluG/8T4wJXdjNaVG2C5lWmz9yQ/MmwEx0qIcn4E57In23543
Csn3ILKkjaXNVYRiTWpbk0GlOh92I1jbyWrXd8e/srbGkhNSRBk1pBnhnei0X706fRzSz8dbXvEN
S5T09Sq4QTKVY8MqNCX4PoTdqGCwYoKM/X1UJycMYK37kuEGDcLOI0U5npKH16qZPk99c96Nx5AM
d5gpxXEz3LMVar/qsV5qT6AhPz45i4G+sYcMyXCLeJwzwP2VFykPGdp5LUqc/YcxfanGLwlEece/
sjI7hmTAmUsVHKB23HNAWabbJwB9S/FyXuOSBXOuU0VL2YY3pYjWOFcIWWzPa1my38adlcQlSexZ
Q7ldQI6p+Xi8ZW1tRpafv3INJTIgXTH5lefkw2akYo0XKbAF8q8FmUIAwZRCXkawcenPZadfwvy8
M2z7ghz11fEerPgmQ7JqtQc8ZY1D46W2Me5E3Qfdl7JjMl/8zrQ/HP/IiukZklG7ddUiM8QEznV5
0eloUVsacmXwyTj+iTVaG4dk3SQKHQqzXJAyEfwXdbfpuRv1ULwdH8Fa85JdJw0ur6W41FOrn23h
mdRiBT+PN70yObpk18DNGrWglgxyNqSDSPjqjrIH9rV10vNC+LouWbfRxQgZFHbttdDDw2/lthcV
5KDH+7+yhXXJqAkIDEUT8RJT3TE7BAilU5oZ9fvjra9MvC5ZNdFg1zfcZeLBdln+T+TukvnMZIC+
fPSV9QFGHoeQsjtPNdH9S4vLVhlP2NXarEiGncQ2+Xkbw25z4COQYZjJdOLRvjYlkskmjU71YWlV
HhkHlNI/m029ybOH4/O91m/JVMHHd3ZYMd8NHHi9Dg4Iyc7jTa9tdMlEodoLdDViSqL+Q1Vdl0a9
KcDEL9VExz+wNjGSkaodHqvUTXRPQYG5gFMHZJ9AtR9vfWVmhGSnlQE3VwvZjudWzqZGbXtsusN5
TUv2GcVDBZwamB+AX/0JkiK0hCjjPdH6yrQIyUA1Cp5s4Ri4RkO7m2JnN+nq+8YdTmzHpZk3rg5C
slB7RIQx6AhyQsBpO5tOVWAxGTUdzoHRdn+gP5kj01CVADrOmy3JauvZD5MuzzAtC5oOo/lWifbU
Ii+L+dZgZLP10esppoHrZ6C/5G1WA/cvP6RV/14f/C9a1HzRqQvYhNGZoRohGXPVARavnajyKO30
gj7y0pPztGJvQjLlKV4SqQZNa4EKSXoK+F+9NmBpdyPrRIZtbWtJJp3Vkat1iYZJi9uWKlcrRdo6
Uy6PL/Ra65I9ExNDETDgLQC2y6UazW6ze0EqCmoLoRjnOQ1NMuuhgJh9bJsKbj0FgScXRNFkPJtJ
UZ23XTXZuGtDheUpYRnm2Ni4UYLUDFp027PmSJOMu4Z1yNezsvIsijkuJtWhqhT91RAhhuMfWNlF
CyDk9RlpdPOI5gHWVrnQZFbFwS60uziG7BKdkhODWHGtmmTRhFsB/s9cIaoxUwVFx0EV7fO5HMSJ
NXh7Jwk569/PDXwVVcdBnxgbkKLlhW0Ve7vXn49P0tsDEHLq329Kv0rytkKEKHyAHuqrXUMud7zt
t/uu/346vLqkdNkkDIBwFdXHQO9guKhSirOas3qu/046vmqd8kvbmmOcxIz8iBVp923Vnzh31naO
5H/8roypHYw51UYdlUPPLu4cAgcC0urzZkbyPqA33CFusaxGUbcEnqAT0bd1XJzZvOR+KJqpRaBm
tTeYDXUJNsJuaE1Tml9NTfTz+BDe3ji6KnmfOApj009hqZimFExcPvXXzeyYZ7YuuR5HwFUTxhBp
l4n1XTGbR8USZ57CquR4prm1RKeluH7L/VZGzk1fp9OJLb82K5LPidDSguWITUnB4s+k9Tel6Moz
2zb/9Gdq31mFYbGqwBgt+C6gDodqXdea+fGcJRUyREeNodjNy4InvWNdiSR4T/nJecetjIOjsm3I
hYuzF2N+1Tnlx4nq+KJRPp7Tc12V7iKwuqaTVmCw5BXuYGZFPGo+ERdb8QXAAP84RVBdSYMQ6QcP
UcBrc0K1WCBVRNFNR+Xa8d6v3ENVyRssLNGKD6eG50JWWd1RcKZSia3l1EbOIo/UfRoEjtgGY6yM
J0b19j6F4f7PUVmA+6qWTKHn2NWuhUFONPrT8dGsNS1NWKvApJjMeeWZAaJU/PHOHc57QApXmqm8
j1LUembuDGp+EVpf4vxXevK4Wuu45DWbMkjjxOYR1uTZJyIDOyP2X47PydubSMhIG7fL01nRBu7K
+ghzF4qPdmZ6bV09z1N3wumvdF8G26RGNoIPtPmGCB6ifLjP8+REAF1b5vc/HxdCxtFQT9Ugc88t
pKPgQBHTAcFttk26raLwgxKNz4NWwlGoPQ8UFAIYPwXpentMuiotSReUlAKhk+NFQ/VrcKnFjmsI
/I8vyuI33xiUjOFU4rhuqbvm7mabG3wqVTwYAjytzvb4B1ZW3ZUPMVcZXFFzt8qq6QWc23VZQzBi
Dd+Kvj0r6UAx/J92HOtizPqS6Lc/1WjTZXPUHkLLqR6Oj0AsXX1jjpxlaK8uWVwijHxeQgcRHLh9
aSCeHqJLAFnzLoR2YmsRfL+iNqrbWKNzBzr70qXeD9Uxd0Ph3jVMYJBtuV/qFMWrdkbZi1RS3mxh
LPhBfcmNqs+fHar0RQpNlIvYUNnsp2m+tjT38vgI1gYgHZowlJs2WjSQ2UQQZWk2A7nRhs/CbqgS
VHZDfOLsXPvOsoNfTVRUCa2Gt5AYC0xJpq9vm1zZp7lzmyAQh3gsIjpI3JzYWGsfk7y3gWKq0euc
pkS6HaDfzmVUKtu55+xrW6re1Y+dG5+4C79tgsKR3HkFhX6n12rlKVV4XYfVfe8qn4+vzYoBOpI3
72CZyQObpic0xPPM3o6a+tA2wXkHkSM5D5jseoswfek5SfcCOfQj9JInml6xbBkKowyTPrQ+R4Vr
Vbd1BAV9bHxQOgc131OR77VPLGv/akONTZpAIL0cGT78OkPoHmAG33aueGjTU0GQlbWVETGNSBIE
RTgy2jHag/w+pF21P762a01LjqOIGsceYVX1LGRh1QRqHrN6Pt70yraxJZMe56aNYy3h5dFTO6S7
0f2A/DQ1cSdMea3ry89fzXzrkM1yZ7puEDfQNVRToOI4r+uS4Spw/ZaOg+HWVf0AlfKGmrk7yFRO
BDTXei7ZqlPC/zvrHNMoN34IDfUGosITB83adpRstXB7fHWfoebuO1/6tLgKQ/MODov3RWG8nDc5
kr22oxjiZLkk9Y2/16O6grQUHT1k8463vzIEGbBpmkWVxUlNOIvjCFLasf3iN3BnOHmmPjoJipLH
v7OyCpZkuXBWUgxUc+SETX4Y+u4O8voT1/aVrS/jNTO9mtsehhivqGBVRYgVPp8Pum/cn9dzyWih
jet1FzIYzzIRn6kF8orI4ZmXx1t/+5kjLMlujXK0kIaDV64ou/d9UUHlFu76qNqPCtJsiTGdOLHW
JkmyX+6pcHTGZulZHXxATnCflPo+zdQTaIa15iUbDhEwDEF6VGBikh9Z1twEo75pTFU/sX3Wtqlk
xHYnYieAl8yjIvc66ManoR9eiM7tLCSMjq/E2g6VjNlW0r6Ax54znQLqZuFqdrQTi7yEf964MMr4
r9hy00mpifnVCuXVZj/exKZ4UULlsaauBKa+q6CMtm1wHm5OyKCwwW+HNjEnXv7EvvO6eywy5apx
xK6qmlPAy5XrlikZdN50ZuMHuNUYoabUUq7iPvpiw9MWDPMnV5kXbs9oe3xpVnaXjBSzIlHOasfq
K3mzL63oyVXT95UVnjiWV2zQlC08gdfQjbi4NBqyjEnwqeXCOFftbaArj1rQn2cj5jK6V0dooAkL
YmTe6fHgDghnInCTTDBP2HDJHZ+nlS0sQ8eiVAn9vmhKD/WyiyEwv5gDRAPntS1ZOOyKcTqHYAHn
uoDfS0FPFoUzEYynAj4rJm5KJu6OwvDD0ii9BkbjBOxM3epPjhFfxXN94qRY27OSiQ9Z2MJpix2W
Q7Rv5ukAccB1GyJqCAOpc2GI5KYKtRPRvbXFkE7uMDXt2edw8tRUvzU61PcsfXN8LVamSsaOgb/R
lTR1mKoQbU49nD2RJju3Lm/1QQ9P+MMVo5MxZP5oNBa8rog21OnOpt5bg4N0Ck69QdeaX4zxlTXk
RlwZMCGBM0FE3e6yH7x1YIGI5xMXm5XpNySjnu2+VRw49j3Y9q6VLLuL4uzq+PSvdX35+auuE4JH
ebByidtG2ic9cH+JsL+ZLP1Uemut68vPX7UfWFMHJh/3DXlICDWbAzF2iXzs8d6vtS4Zcg1DYjqp
ce31GpoebvwgVOXreU1LJqyjIqtXFmdCUHDyK27jQOpqnwKcrE27ZL2pm8OLRqreq+DyHmF7jUf/
qbfND+d1XrLXBtPRYVLmBTVALewHe1BPL2c1LWPCaiFEDsi59kgkXCRCB6jt7M5rWjqGY4eM8WyQ
NIPvJ7uzWx3qVh3993Na11xpQUVoqWJsCveQi2rL08ybK+PEs+zt1dTkqPWg52aFTIx70EAc6828
dXXlAiLxE/fdt890zZVWMywjA/xQ7x7qUXwySu1xolThIrDtfROoL3AgDeedizJezlXg21LTAT8j
kHBW25+tYn88PvtvT5GQwXJjnVlc3PDAcQuZTA7XcqrsEv2Esa4cIjJaLm0rCHjaAC+mTS9Nnj44
kXpNhvSe5NmJfb82AMmRaWqBCJ/AH5B8/ZEg8zu04U0irMvj87PiyXTZkwGP8CeFQLgL76IVBU+B
Y57Yndqyw9+4suvyzq/iSoA5Xd6rSfINhekYyrdBhz+2BkSkimYDnycSLGV958e9tk2nmFJ0RBTh
xe1OWN9ahkGXPB6yGQM8pWSN8j7f14PyFYbWJ3Kp13EV72tCxAgFfamM4nZBl82F8en4vK7tDMl2
YLgQRtbzmAvEY+i/LwJ742SPvXoq4PO2bQoZemcbEC/HPednkPdf51xvL10/ebKM5nLW4+92BaH8
8YGs7L/fAfxXB6kbaFNSl+w/1+r2feRuG4RGRu1UOG+t+WV8r5qHClxA9Mj+Q+LXIvkModfToFUn
rH9lFWQgXghZF4BWwFgqMgDQzD7EerL3u+raEmdGbMUysFcDgDXKrzQ8GPF/FRXGDuomEmblJh0Q
ipgmIzthqGsTJfmBwBRl4eYkVglm3TQNZPpJdCiV7kQmbsUPyKC7yA3TTq/ANEUR6il2djlZxomr
3lrTkhvwEV60gwYL7EYB1T7yZhAmnLc5JePmnpSLeWT3pPZ8ZefZNjfMTWKeeGyudVyy4UyYQV4q
y9K6UXGhZsqwSSPjPN4SIaPsXA2HWOZ4CGqCN7UlrsGsnfC8K9textcRZoYVvibvP1euZXzJ7H7+
ImAi6l+MlLvepBp6fWIF3vZDmpyAhv44CoSo3EOEQprepj+TNP7qW8W9grJRV9lPxxf67aXQ5Bx0
7Hdzbtl8xkAli8AhklDn+TcZLejrow+LB4vslujMDfbBnevLRPdPbP7fgL03DkEZLIgwN0Bj3yVo
KPRd5CAuYNs3meHfTIXY9eH0KKCKTfwBiUMI2cL5OTSja2MO7nx0n9LYeTxnAoWMJ0R5GrI3jZwV
8su7xOxuoJQ40fTablvW7JUH5ITt/KJhhJnV7Fx9vg414Y2a9oI84va83ku3FLuNkC+uWSRnETQZ
9Om5BSBw5g6Q/FMQhu4whEbhlSrsgLlVP/V6bH30p2F/vPdv24j4fTV5NUEUv2XCHe0S9u0cQump
QUA4uPFROjHBBZCO2x3/zvJeeWurSf6K0Fg0TRr5pQyNaNQntPZRC4spuEi1rmwuHN2CSK8xwuxT
XRv+CQewsvoyXA9ROeCF/QLXg7TcDuMrrvJUG9i3dteelz1Ql/G+mj+4/svA7Yi7D/CeXrQ6K4+q
onli+d92LUJG7SE8FflNQ64yHyz9V6iqHYDzoTszaaMu8/aq85pOXaJNdsiLeyf70MBs/FyAfj7P
MFTp9jEq5ZjOPZlulE3Ca16Y6C9lUXNialY2rgyu0/RwELXJu2wk9q2U4SFJt4PlXywysSJLTjwz
V242MsaOOHQMUzmh485uqw9NqSfbyrBU5DFchI2Om4b2G+L/hnGokpXnph7EeeQWXj338z7tyvRl
BlixzZMq3gR+ZOzsdGR7jRTE3gDPLXdKaJjfFMWGuhugN3JeloE0k9vsyrBA98K0sw0yPtCB5iPP
mcwVuwFB9u2o6tXW6PufmREm+7TPg0MNbuMCHZHuhVhgsMvS0VcvlLBFRH2YRjRB/HBrO3l0VbtK
ej13YoZxuS22U6AGmzGDQNadIG9XGvBEitaNF0LU3WVcI1M/pj2yqSm6b62ZQPTcusqhSWH5RnoZ
FfI5dy+QTU02zaJCiRLd98CZEf2K7HZv1+iE2Eottk6fqRdFF0bbee7yDRJxn2o4Ca9MI6vvRJjG
u7AbkWdqEM2BNTZEG7KbLjjUxC6DDP0xr4fpWpgomjVKVUCs6naXiRu+xBB/bmph6Cyo8DdNXD7n
GTWbamPUl6rBpwzRpUhEIhiBEy5+IHmNwDv0vFvkvlEyh9ZzP8X9N7V35idkb/otmWJog2xEpeGu
/xE4DjCJ2o3uxlJrnjKkZz6VuVvux6AQt5WpNld5ypdtdVS8KoqSa2qb3X3sGO/F1P/yqxiNIl20
17DiIadTKeVloVAeVSp9uhlsUgwqrHsfLJ37du2mCFkqSO9FsYrIS2sHO6VHTitwRXxim75tCpoM
h9NUIwISSkBH6fap7m5MBxbo+ESmfa1xyROZM3nXVMvdA5TuyApuYbeAgv/zcQN724tqMrFcHI+D
00Oef7DxcJu55ZqvQVp1Yl7WWl9+/sqJGq2vpHYW2wejUtEv66CjmmGEPcsBIQT6Z+tR1/uB4tbW
QYnMbheEfvBkw+V2FZZFciKR8fYpqclgpxEFDWRQSuuQKXF4MJU2u8oVmMriCoF6yzfOYxPRZOST
i3Ys6iuWeYh9mL1NZdf5yqbqzwwGyIDivGpKI9Pm3BsohcwVmxSWepNHxYlH6O8Si7ectHSDaYY5
t8mAJ16RKM2zmkSq5+iKOBg9MmpjULvXWQHcUets8blOhX4dB/b0WUPN6yvaeuW2ximc2HIui/+f
XdFkEGc0Dr0x4FwPEyzRTZh5c6FtBcx/SDCgnJxdoGm8AXVw4hq1EizTZExn6hZ57SZ8Dxp55WN3
56QX+bN4VhFD/ax4kNWr57kBGdkJo2jbRzUfKhVOcvO+0cMN+ecT07Ziqf9RVuRrkUV0wj2oceg8
ZmYunogCmie8zIoZyUVFeUGhdmDR+tB9rftPava1dUt0nn+c5cTkOgUtSOCbDkr30EZfmwbi+uAU
jeiK75Vh8X48lK7lL0mAZjcIqPY5Q/PzGG81GY/o5shdhHNvHurc2onii+XvnfIUG8LKgsqIxMh1
nKHRWuswN+VFYH2zhl/HJ3tlSmRGLsPvVB1aKOvQsobbxEoejNJMt7bZnNjoK5tFBiHaCoGhXEH4
VYn8fdb7mzgur5uhee7iE0a7NjfLl18dS5M+x5UWmOahEw3XVYOKgaGAx+G8CVom7lXrQW5FhjkP
5sEfhkuUDq4RKbirG/PpePNr07MM6lXzmkNRlZr8X86+bMlSHdnyV66dd+pKgAS03aoHYE8xZOSc
ec4LFjkxSAgEiEFf32ufru6byU2Ctm1WZXYyIlNbW5K7XO7L18Lwpp2O1XjvXyHSBo0uNwEFwJT1
6/jTeFXlaBS7QLbNT8WCsDX0g28t+AQgwgfCcyhGZhKaHS9/na3j5P76cR10ySA2EmG3Z4jdoTWt
gYxrDwaRwdlrrttasVW2sYc8IEjyYWfEfTP4H2QuLlS/taq7LQ4JVrffNAH9yyAbc1HeNw3i+cyJ
ktL/8PL6bJzVNUgx93UFDbeFXRZ61dyoDDlEFHLBt42+eqK3gYPyg8HoUBKaIMznQtYVvvTG0a/v
05+OqoMMcu9OOKpzwR4gD/ypsf7Omm8ty8qEBx9afRCsZpemUfrZWfJxTKa+cvrjbQuzMmIxTLqH
/jG7lMC5Hpks1XFS0Jl6efSNgInylRHbIuQlKRzEewKqPBZWRePSA2s7XJEnPlUQGamF+hpGLmQI
3YvhItHC2Qlqt9ZuZeGhHAGicfHhLi0hpjPyBtrlItr5bluju79ueqR5U1E8NC5TXoUFBClHH7TL
gHz9eHnttsZfWTOauAN0cUPVS4WofAJQkO+ym204ijVWUTYUXb2NJJdmyg94SsRzDYp7G6SdLG87
V2t44oLuBoghtwTnCquOkHR2o8NNC7NGJbZUzFKhwn/RWfXBavIOepw7J2bDSa9BiLUqpGiL0V5K
08J3QsTXtRFURtSeH9r6gOuO/OQpuDe2Q2BDKKWOYTJFaOZbavNXX4Y7McXW+Nef/zS+qLvR6rqw
F8jDIKWjSqhpLToMj0CtVztB7sbBXCMQlahm16uC+cINf+SQ4O4jsjP0xsFkK4tdipahHmrnC1Iu
yeD7kIItE3QxQe2l3Ul2b81+ZbY2c4TfZTNmD9pliL5E7/l8G2iMrvnqFBJ2YY7812VmbXEotOqO
hY+ctpggSf7y4d/YYO/6tX7a4MVH70rJBkjFFMFrEJuk5Vy9HbPbyLUpW13x6FaOCgeSAhdDwDo1
yIMqsh2PsLG3a0Ajjyba426fLkg5HtzJf66gnWVJAGVK9fnlxdnY2zWcsQE+JCdlhI+g3UMo51Nj
biM2garJr+ueuS1qX71jLqgnQHmquIQMinrG7pzKjW1dIxmR7TV9ORbjhc6flHzyfTd22OuXV2Vr
7JVPaMDwCV2/zFwsGKMJwOnUTJBH3nvdbS366kRW/oJ8MwAxODLTBEUt9Lf3XTjc9oRZk93Jxqtn
ryDmMnVBkLqhEAdv2mMu3pr6yhdIg/CgrEZz6Zk4Orq+zye6E7dtLfrq9uaVP5dhk48XoC9O6Fy5
FAGH0x92jGlr+JWdjp7Ofaab8aLrXsZ+/RWVp7ua6o8vH5mNhVmDGfU0a7kYDi8T+NDx89Ng2mtO
3HADa2K7MBrDNitxGme/AX604AtygB9F9x4YhnBn8bemvzJWNld06Ag1l5qxFkzjMk8qKBmnty3O
9Zv95IJrXYE6nszmUirnra2mYyn4l9uGXplqAFaUmZHKXEYLTZo2uAut3NnSjROzBtKxVo0GDxVz
GfB2mKHNBtnfUyD3+NC2hl+ZUl8Vyzw5uJf8DlpjgaPPoEl5nlEfenlltsZf2ROVVYaezdZcIga1
twzK32Paqfzw8uhbh3JlTmqQAwtRFbo4/AwAioroqRRAw1Z7vU0b01/D4VwlfegxTfDBpTt2kGNp
Z5zJ0kMRCaWnkb97+XtsHPw1GA6KioQ0kTGXyoKuuPOOUu0x9W0NvbKpyvhRYetsuESiTVAQO5Ju
L2u/NfTKoDLrtYvb+MOlC7j6CAEgfu/PCF9vW5PrlvxkrpzrAHeIM1wWSEmkJPRBRDE3y87FvTX3
689/Gj0oxspUrMTtV9FEQr5T5OWb2ya+CoY94oeTN2FZpoGfvKh/AFnu8eWht47jylobv77qazj9
hQibaOje+N5waA3bMdatRVkZqxVjRr2pGC78r/CqyXzjsCsrDfCMjFoJogc6Ogm07i+zyT68vCC/
h6bQ/wF2C6qg5MiqXETw2dYAkfbDU6WhoVvaNOt5DAmVnS+xsfRr7JvnzyMpJNYmH1ibZnPZXsjo
0HM73uqL15CxeuaQe5JBf+kq9sHX3eNQTH+BLGPvERvhbP+m9LSGjMlWavBkL8MF3aBnPY5jDPXT
NKKogzviHUE7QbJM4qSJdxsIjq7RYW4/eRHIEfvLXLsXYcSrwOugubynlrQBwqZrwraigAT0mNfD
RYcsUboDAv89b9yEIO1Co3ctITGk2VMmRUyI2jFCej23v1vHlYE7sweVnqIaLr7J0j7nxxkawHPd
nXs7HArmXUxp4yzUDyrTO5+5dfpWhs+HsAsrOfSXPBzj1isTAs6R5TYSMLoGkjGwKLjZgG3KAECB
tO0BbFSHlw10a+Ir25+WBTxuvOqB43T9M3FkluquHtJAQNn85Y+43mS/2Y41UixyFOq2IPwBXWLl
3U3Arz+rPpQF3sGjdg9elUGn2dOoFuzcTL//TmRdwo3AF55BRk1fmPcjr0Xc6BYVh9uaVsi6YMt7
3mdlhdHHoGvSIQO4eQjJXi1gw2GuMW9kaSb0TrTYahtCFR5IijoaEs2rN7rQp9DpHmaf3ISvAwXq
r3dsDQpsJxxlf1GObY9GG56QqrqNC4SuAXDCGWbIqMMkIGJAYsbD6RCW5jZBQ7oGwAHJswxVEHYX
CYUWpwkuoAs/FrxTceVN36oIrtJSgHzazOycqo3Ldw2KmyRtSgum5kvIu3unrR6Wce9RuzX0ymF5
oReC1gFK9+ESphKyXy5EGl82vt/bwlV09pc4CqlQXFCAc1286TO1fpIB72SLPd6grYmvAhIyh1AZ
ICFsgUZpxue0L/SO19gaeuWYoHh/ldWw+lI3ef7ZJbIAT40kX15elt+PTtZgiMY0DoimYcSaVsDq
yXM+7yG/t4ZeRd1VV+R5lEvwv9fukPpNPh8o2NN2lmXjSiVrKER7bZrzLMCFDfB4s4fW4gC4ZT9u
s1MW3Uno0uovMy2P/tLf9Oona3REOdWszMhcAeJFUWbKlJw+1r2tnZ3IbaOYRdYgCdhVlvWA11wC
/bkanIubu/eybc+9C8RNXb+bdHgGB/tn0C89MmNig6qKBy3z247CykKKsrbd6JfBeWwMZICazJy9
zKnf3jb6ykIWUNwY6I/xM/N4PJdRXJU/bht5ZSBkKH0NaON47hcZHcHPRVN02amduOD3sShZ93cA
LNQFOcvH8+wPyAyCtIBmsc8fMi5jyvu7Uj4Nez1Iv/dRZN3k0YQ9hSAk1l0qsOcwXR0By37jsur9
yyu1Nf7qnpPT1LuAP43nslve1653bKfgbetE+c4J2hp/ZfGRA8mNtsdascxEoHoXr0yLVifwoJxv
+wLXD/7pMexBBs6f5ggH05oxbZz+rSshXNFpufMkvs70f4ZoeKv/+gF1VoyOnANzHgb2qnSf0PJ0
71OdZNNNBUCyhlp2dav6RXnj2ZFtQqsivRaf0KO340K25r+yYVroxQFm3ZwjwKqJvKDJKjbyoQ12
pr/h09fwStPRevT5Mp4Jqn2yry4NmXbgMltDr8yYSRAtFs0EQwv1PVX0AHKK9OVjs/EQImsMV4uy
k1sUejx7tXqtWf9Bi/7Q11drzhudNL77PNO6SNsrmk7L20qBZI3winzg63vTjOfCzseQtk+a2h13
umFqa2zXWAskEwD7xEGlj26ey6Tw0W/Gup1K14bbC1amDNzEiNTeOJ45X47z2CZm+WtkeKE6zt3E
hwMw2jhYxU6/3sber4nnAkXKRhdiPE+9TXLEf4PObipYk7XwYt8R0MAIbL3KzaFoPFAnaXvQHd/r
EdnaiVXM6owVVLeJHM9+OTmHparvFmH5AWoX314+vVsfsLJpKNKM6Aevx7MtnHR2Po/qq1e4O6ax
tfKra5mEQ4PUMQY3TgUmeQEsAj28PO/fP3fJGs2VdXTRgcDQpP0GIvzYosnh2jigo69Rv/dM3HB4
a1RXZzQULEAmdK6Q54hrRz1mKCp3hD13lOzcOhtrtKad02i+Yt2scIQqkphWp26x7Pjr379yyZp2
rmIkHyn+f468Av1p3bvGH5PReQBb6Dn31cGON+YC1qrBpR8hZT/AxDzrHxsC7VTJ8k/tsFfq3NqI
6+n96WpW9dKDJ7fAKc3dVz2f4l6/MYGH+GgPWb31Cdft+ekTtGoit2+u27AEaYWAX7A+DiIS53qv
GLxhanxly8R4VVNN2I4a6b9l9s506O/NvIef3Bp+ZcmNj3wmRVH1PDsCTbw2HvuvnO5lr7dGX5ly
R6PREXWFK8G+UqOFRHoXz2hJetmat0ZfXc/SHRt3dBxzdjhPrOfFnM3xONU7hrDhLNZwLqK7BZK7
8KKtZnOineAd2p6OC7Vvirq9KBp+fflrbH3O1RB/OkRRXnFBc3yNKOq+BKHzNprsoxvpB+jKJMy0
O3HSxlld47wCCcWjRuJjwPNPwzeBO8Y6eJzD7y9/i63hrz//6VtIWlhOQC109r0mHtmTZJ/L8U5V
O6HYxl6vSeaGvOBsmHGSwjqL+7K78iEkeb9nZRv+dI3vIi0vul6F5pxdRTpCufRJLXz38PLabE1+
ZcNFKDi4HfFGyDlvAKtv3gc2eur9qNw5qlvTX1nx9fEfTB2mjy7W02yd04QQ8ra5r0yYBq47B5zj
+eHqPzu/SAdTzEB+7pEUbq3Nyog94w1o9ffMuXUCcszD1n2ESp9GryTdU3XY6PcnaxhWNNgQyFU0
HureXHchs7p9KtrIZAmjo8zeyYpW4bkV3VSceOhq9GY2jibHIiB5cczAFTCnNW/FcCccERSAz0Vz
Fg+i8G8M2fzVMjOJe3CcZI+7UH41M31b9HgDQ8vxy03b6K+WeRQOy2rIsp5tW/9pfe+BKfRV2ttK
FWQNnhkbzy8CV/TnSkskutovYEh6nMLyNgNaA2isrbUIAQo/VzwcwI+dfxV+dfAnsndRbRjQmu2q
IXk5W+imnecRkq++b1vkefO9m2Rr9JVvNKNu+kFj8SfuzsCAKxYbym5D4pM14ZVBjQaqb5h7xorP
ZJguXuecXj41WxO//vwnpz66pS1GP+vOxs1TH8EHCO9vy1yusTkRAmRKB5yY0XlTVkYmEUNh4OVp
b4Swa5IrMrWSlSCNODPqPkvzTrH+gqzPMRfjMSw9FAD3wP4b3mvNZDViQ9HvLM25inx1H0EA6zsk
DsIpVrS/TRcDCIhfNyEbGR+VmvszV/qQC7HAae3KVmzs8BrjGY4k7Kqo7880gozZxJyLwMKlL+/D
1uCrc1/WOYNc3dSfBTGHKUQR0eZduLPJG+kA/7olP51NnnumqLMOTl0VJ6syRB1cPXToeUmqPHsI
LWvAXOW/koTcxkNL/JU5gEGD1MDZ/f1ggcJE2TTDs67EbV2gIPz59RtVVV0ISlR/zrHfl7LSxUO+
4M5psnHasbqN8+qvAgUTTaDnBV8/IAwfyiKPo7w9CbMXpG3st7e6ZChSJGQgrD+HCpynk+q/ZmO7
10y2ESav4WReCdVs2bpgD6jqhPGP1QR+UpmCF6Fonl8+rxurs4aSIUpwlNX4iCwKPhYu/wb1no+B
Dynt28a/frWfjmw+tLRVFuPTeb5jjTmBFvbONbchnMiaWY3PomkY2J/OOcXWtsaByE0uvihw+e/Y
3IZjXROr1dx3OzJ5/bmcRB37rPrqou/Cd/VJVH0SqKhBgzu/cTdW1jZ4k+3K1u8hGINC9dX3jU5K
Abd8eTM2DuuaXS3TYOYJwAl5DvOyROBcQL/N6L14bmv0laEVndegOR0rpYwDeS+b1m13vm3iq1CR
N04FxgJMPCrlKeMKJIZ8J+m5ZQArAybNXPJlsP3Zn/4SaE0bxrgobyzFrPFmbAawBEQF/VmiY79W
D+AQCeadiW8s9xphVpFCtDzA2Jpw9kqhvQXRubsXq2y4njW4rIpMSDzX9OeOO6KNpWxG0Gm0/UNQ
LdWFlkX2iM614jY0A1ljzVxw34ZtP/Tn3qtOYe4+et5eg/HGBq9BZRFr9VJqxBJW1k3iD82rLFxe
16Bt2HFxWxtx/flPLk53AUQcB8QTwh9OwzimuXJvC0b/LlH/NLRDJdrIJIYGZfudLL20nusdkout
Wa+sNQOJgR29ESvuRMVjRnh59KTDdya+EamsIWJXFDcIXYlCGOS8ynP9GdKon3KDPOoY0ju34Z96
JT7X4RDeaA0rM7a1H3VUa3UGsxFxYxMaweKacbF3QjeO0Ro2xpxFVUy26uy61Z3q3c9BNx2Lann/
sofbsLc10Koe3E5nQvfnpT742okBgbqnS53gU+Nw3Et9/u14flNZXWOsiqqPek1rfc4dcGjJb3PR
vc1bKMC2Q9Is0WNO76VPUuJ/yMP3gqoDSFDTTJo0aL8stXgIHT+tACRedrU6tr74KmBuBDUlXqDz
GZmAVsSON1ROWgnLwH7td7VNmr6gw3sWZnIPBxr+Dfr63TJcN/knu6pqjd5AEbVnhT5N/z20mou7
cJZseMBrO2vfTQF1q/d9LsrSi4nbLbKKFcr2ksaMcUwrhn/quyHOwLKsLn4hCbbJC5vgbV1kU3SV
4DHlXb/MV7xfL8fqL/Q8m/AkQ+qFB5BBMbRQ0HoIH5peq+EoCOjbD3TSRP9ArQzUcsQfqgaamFkE
ZqqcOUi0T+i3SBaSo/ZBvSHPz1nR5+FxaRT5WhZOMyN1ajx+9qDbAY6irjaQgkZtpo6bufPy1LbI
5kLcrvGbdxDqHn/YGXQvcTlVFr0cpDfL3eT3uvnmEZoPGKa4PiiMV7blPVobZHhfg+l/eWfGKW/e
gSh7MWc0WofqwSxajgkfJZ6FhQZj/OtWtFn+OrNVLw6iQZNOIvJI8aT2oowclerR1CGF9sd7RLmt
PaG6VuIJeXVLf4FqJ/CSyMvQPDE2uTfHzHRj9QEaq+OfJajiyUWx2kIs0bSoZKHX1kCEI2vR892D
5zxI5onZMOYDV+rIQZMl7zM3ZH4qM+2zmGofrDaNFKAHs0vpq6R0Z6dMK9lUbYrEelHHYYhceJLr
jAcXGVnSnkKvocWpoFHP0wgLl8UFIqnlUMmsylJmuG2SsAjL9mwAFMraeITcZn7XA6QdHs0yZIAA
tF6oUqBnuzHRehkeGJuYG+uhbIM472j5hYBGFpCNKrAPVYNKbJq5tUvfuUZCJD6bysbEfqRkC6yq
A/RcaVhAPwVzE5DvntOOZeJUKrKp7IPKPy6qK8IYjh0kgmy2Nksa1aDRi4mgdw+MldxNVB16OKF8
mrNkHDu7JLMt8iIeAoa+j05FODy9JwRPQyKi8f1igyKIyxlYH3S3sKgDDzsr/EPLzWDPLVm0m9S1
W1SvlQGKPwbLtR5PgZomkG6Lzqj3DtdykDFAVUSeLSWyeaJLVMxgjgMgt/kelFEXpQMAccuhrDiE
NuiMtkPwohYFjUWTm3c0VIInoW7mIK0XzqsjWDcsiYcuX9gTKybodyUCIg72AHrRyTSx7NQkLyr3
wuDogPYjvFO1g77jLCIcLAWqxH8vEt0ol37hghyJUO0nSLG+45oebOZFeFoQX98HcqyLD0MIRWg6
+cUXS4ZWfB7asJbtoRpm2YjD1I++fFPyTKofqBBQfgAlhRuaGA1xHr+bBw8EUrEac1aoRIAPvgUZ
50CmCJ3/laEPLSf+eBITZ+whrAchIesoALDm2Ej7oZdOPT7lYLvMT2Ut6uyHm0N9VWM5vDr/1kNZ
QacWSaA5EUU/ArlWU5QDJcCL4102MAhPol9/ZMfaenPxpxWd0A/wtmGV+AxH9V3TCThjFMny5bMT
8bx8ywXM8rAU6NV5rIMqEqfadK44smEUk0iGwZNATy+s9xHyMwEOPzCwTV5a1sGiT3KRdQ3Gc4p2
77otgin2gk7JB2RNc3CChUHuHVzIq/BUWxbxx8pxpmeuQqUvjbCpCbn7jIahluPUvXVBgLjAtBWe
Ln5cZEtsve7J5iBDLPs3wukie6igGflniYZ1lnDF+fB69hr2beKkR6vzYgsB3hc1VOfcXcB9mzK/
SjzgwT8KfyRdwil3Y6UhSRhEJYhvM9x5TRAK6F6WtXdC41UkL8wE0K7ApfDFzOWjYIGuLoWhxXPd
trSMS19QmETlyM/QRxU2XkZSPrGq/4aPFF/o4hVf3Za06k0jQg5mLcuhrAESHBIcHAsS0LuhDI1N
ELXSJR3aahZvpCdI+2rJS2uSgXLaxVkmNfi9m5Dnj/XMvCMk/VRsIvIIcmvcm8HM7fjgQ4+vO5Xt
0qsiFoMzTEeo/+T6UTUdxWJNuLoSW41CxLqh2osjEHWYuBB9FiXKtiWB6CpacmLFmz5LdL4Au9EZ
k9d3rb90y70nhrGNiQ0MJFHRIxUdJ68R6hTV0lkSl5UsSgondEEtiSh/viONRx8XT8wojYKCgScT
wkIGxSzqDgcNzhPcAiXh5r6fc/Cguv7UYJQCagO2i0wR555d6rgKMs+91LmAL4wypI1S3eMuTDgA
ruFjWTsaR8MuWBCfV9aPed7w7s/WGl1+DpaiYTFcG6uOLe1qP43M5DZpbyUVifIi2b2VuSX6weYc
pTcHkoMueh3RTfZQEZtd9R6zsDpop2mr2JNBXqbGCuNdSjRDQBwWSN4nhxQZTZjvusvJccswS4pW
OdVJgymVxg1A0OSTH/LxTwa/3YJistVz0kyK+unC4C5ej0XdNIfSqobeNazO2Mm6sgW2aPKnBA8/
StMCQsY0Dgd3kclctE59BnprqXQMImxTP5JlMmNSmxH41LGDLiy4Qafhc89ClT9GXsDZA23DyIAs
GRuMyiIIDZ/HoGdOkQKLMnpvco73Rwz9gMg7zbNl594gZPlzkF6fxeDbrglY7Gteom9YqdPcZf78
CvIooG8KVWu8VIW008kIvqLp9ZJB7SDOhwgryjJwYL1x1KyqJ8/iysZRq6VZkoJOk0zGtpuHUwPy
xuKuC0CGk/JBKVyyVbvMKbxXuXyWwEs6CaGAdiU4TTXIsvMRXVxKc5mdwXQMh4uSlfRSoCFydqm7
uptiHfqwt6AcpuyRjRz4CHR8AbXfwZZkEkLdZXgW7Rza1zXYcngKKy06tIrWwwLOVdO29wiWHffQ
uR2wA7By+RE9RaA+YWLqxcWPhsw8SN9b6tcWd7Dzgww9IBKsZtVV9UECpKw1JIdjOvioFFnHGemd
39M+As6hRwcdZmN/GOUhZUzLzC2xx0Foj7ztZXmgFipOT0ENgrijaHBikPWibZ6UDjipwW/lTFVa
Ag/N4jFj41/AOFYkrSgpg6MsR768Rbu656d2UWJM6DijVVqByLBMyghaWUcTdKWMCzv1zkEGwrD7
uSjRTsIyP2KpaCIdxUvhNjSZjHHndNIRdhQRVc2vMIqmOxqH+W9MvXjzo27yPj9Jv1Lm1LaDxZlX
SzYcKC7tGrLvJWFxm6NKdBL1LP00E8OSf3bE4Abx0gzQjQhsTT4x4N+GYxmwqTmAZr9A1ioQWkFo
bxqa+yAHF65fV+weOdfeO0WAL+SXpVK1/8Fd8jkdPfs0D1iQxoW2rMn84dVUAn2Ay9TW3zyI+UB6
SJUtFMPG2W36+wGU5/4xg4t45XEIc8eWSpecHR+SZkfUN4S5K0cw0yBYJANLcW+Jd7anY3Tvcneq
48gdIpoOS2Wrw+yOmiYIAAqQ+CJ6qg9eObfyFYiRZXAKB4ZqZ9X6TXkql0wuf0koC4JF0A4Oe4LG
4zKC7jaacygNDpN70VOgOijB1c1wDCHi7T85Lp+gyNtPy3etRg8US6XlZzwbenjcmQa44qrIabrY
VV754LGcYAKE+sd6tOAYgsRsmAGj3db8INAlniW4aYbsMLSeLWOoGITuceqLEA7W+sF3twhoAT3I
ISOHooWXiHugOOqEBMVADmypwC9U95H/p6w750umESnGSxU0TjJHYP68zwSk09MJkfwDAk9yAiE1
zrg1YjiIIQBrf5AJgATCoYT6BtGExhEtgjn2uwJUua2ZZ/dOZSZ4X/QQinkM5wKC5jSUOnqVI8CS
9FTgOnHeZi1eXVAu1ONr7gfFFVZKvU+lERIQJVGrJyYdf/hqbDDncSh8ztMaXpqckcf3QY8ErDRi
AknLQ5uNkBwHsg2uAQLRA25lmEwRA5Xp6sRBOROvtFpJuMIRleaLNZUnExEhLopDBENvK0i7u6BV
FuKZIWz+HBZiis54unQykbKd/FO2uNNjb8budTOJxjnBu/cQPQ2u52yU4xSc8oCTIp3DqshPYdO0
E3xSrtkrkZOxfxUxPwqOdDLL8ibqOuE/q7zov82wkR/L6IC7ecIpBE/5MudTohcvbNM+A03Iqe0A
sXrQJuDi5GH60RMjC3vlz60Hp1ga7y1psul5sOWsTmMf+HiEFUgfpCGYk2iqkPBSR9EalR8ln/Hy
YNaCfYuUTkCTJYzsdNG2C1USlGVLP6iutPTRMzPUoRpcLQWIllvWJnk14YTj3lTXnkuOju20kaDj
i8lkcnX0Re33adfVkTwGnurLV03eZCIFfRBvD5xWNDsTKDXVj/1Ar9cWiLS8+7pzveW9B0j9cgHY
YqHv3Vzr/lux9Iv+UErRBwfIHfDphFeDy58QxqjoR1cyzBJ4eeotcbXMlj9x1+D9P8nCtu8qItov
FMpc7l+z5oN37xQ6iP5slqGZEBbibZowWZHoEOVN4d8FE8HNKhsIwCWNQyYQKCtLwTTlqJz6r53I
Ic94OeKFrrQW0aHqFdH3IF815FQBCSWOc+Vze+WhNPpMDC07iKRBEADvd0W7xEHfYgWKF8v9R6rR
r3K27tz0r9oZD3W8IFndHhcrJoNkAw8GCCJyI1Lo0QnnUg+5hXzFUBSfrNV6TlsvAtLbDEBVJi7v
afsqhJd008zzA/Z2VsRpE9wdwwQd2FqZ14Gp9AH/AZKZ0eO1OGZhSaMfeJex6aACyfTZISEwM3oa
qXw74z064YEwZ8VllDRgAumTxRmOHrj6os8eHGop4r69Bmph0NVuXMjF+95C97S76MZx7aWGI0Kf
uaOicokDv+5HaD+rVoxxI/Qyfa8mCgImb67atwMIwZ8VtR5yGsVc2LhnfvFtLKqwPvs8Jx9E5Udu
4owkAysDXfAKbgz8CPLzgQVeAR8l02YmY3DowV4efmw7UDpeZMvAeUkGrwhPgXBcxGxZrvyPIYRg
3bjFW79Kq4UUQYkkBHCePdyKmv2/nKEQ7EtoNbIEy6gN3sGDRZnKCHcuD8in0CaeZc2WnS7KjXrV
ui8Q8xNVmTVoV4Li2DkIap3qko5JH7gMVBpu+1o1lp/CyNuTsNzIJK+J8zva0obUXXue8chKwUOK
buZ5+HdV6T+/zv8r/968/j9Zuf5f/4U/f23apSvzYlj98V/vmxr/+6/rv/l/f+fXf/Gv0/fm1XP9
vV//pV/+Dcb99+emz8PzL384qKEcljfme7e8/d4bOfw9PmZ4/Zv/v7/8j+9/j/J+ab//84+vjVHD
dbS8bNQf//7V5ds//7iCf//z5+H//bvr/P/5x+Gref7WdOt/8P25H/75hxOwf9DQZyFDgscNkaVA
+n76/vevIvcfQDCHLvNAdhriTYVf4TE3FP/8g/4DP4E2SQQRPeZSFzvYN+b6G8f/RwQKXfA9u6jr
eL4PntT/O7Vf9ua/9+o/QL3/uinV0P/zj+BakPvvxCoDZXyEFlsehoCwgGZhjb3KciRGQqeP/jdh
V9YbN641f5EAiYuWV229t9tb4vhFiJ2MSG2UqJX89V+15wJ3Zj7gzosBx3HS3eJyTlWdqgwKpmfd
dv4J74L/+QVJN6hk/vv9f38Mc2K9x1hoGxsp1bemIxgBHuv5yRR2yTYVOdcC+dS7SFbFye/hkEwi
oQ5cL+RcNabInWoO4CTtlZkt5/G5RO2QULEAy4GzHKIPHPOTOMFt1bX6Q0MvGAgkeMSR+2Ga7kcr
+Ia7pmfxhLPitty/RISjr14AgtkNpLvx9+5C9DWohWKpWuddIQJ1+s+fjfqKKnL2IPlISjuJ/3wX
1PhBS13/NPUq+/NX5yLYF8h2hrG/VlcdGmBbiPL0L3pK//zu6wcCreoVuWTBpUUMw/2vLmH4L5zq
F8X/t2cVYp6OM+5HsAjjwT/FNpxoMVtqaIbswxAZQPVrwJw58Qcx510RLPG8VnS/MoNoig6OBUu5
Id3NoLwsjTmX/fTSQtgBg8+NnfwCgZ51O7O4dq3cCWe8EtWyzIHZA3CsrsHke0N2Gx9qyPKqOVMz
UNuh93leRPO/HIFfqYp/f2cexVL0w8jjBJjXP2B+4SP+p4cTciZWjiZS19nIESHr95HaQQYEPxQS
iHxsbZR3Y9/kjQpQE7rU+Y6ssJ2v1Kn0tvrFesPvEYUpMIamzKcahiEwAzU7YHNqv7pttAMGgzoh
qt7W0JtesAl34RqWFzOPLO5GVFCRK89h1b6XekuHTfNn6rRuGvWjl4+AObQPn4a/nBb/2ZJ/3YJf
Oqy/vPl7+ATAqojDVNWn3P9nCDNDIh8PVkh7x63xc4Zk4U2LNtGiORM/WPc+3D0ydxTv0+DK3foe
fb1iNe1Gvx7AgwfNka3Fzg189tyPrTpsZA0SofljqNrtGf6HDNOjaMEd99mJrl259OkQLOh4dP3l
4IGW2bH6sNwZg1n62f9+f1+jEn95fxEH9hsC/XOJiyADfP07hxPApX8OpxIzPlV3wzi/ztvGoxdC
1RVNZ3iSAgNGdOyzxhVRGojuu7a1vK5LOJ0bO71jtJafgiJ84nB/2TlRhCYU5UjiuLBSjssWmEo1
0zjsfHwQTPbfazw1DRwLDuQurOqlSQM6t1eXhr/4+isULgGNNuxBZ7W3NkBrDKv1pFobms/C3W7r
RoNM1vAWx/3PM1AfUxouY4detORjXtshTLv+yTHu9sCAM+u4tmyF81iDY6rdbraSwVm0ugTGVwxx
v1TTC9bjA4XwIm6n/hPRsQOiI+c3MXj8FLqlSQv50FrMwrO1H37M1fp7ctS/EK5fM25/fw4B0CYf
1xAlDPQVrpu/cmmTjfQSTIZkDfLW3JhOaJ0iVdXZVLkIDPgNUJ/HYbusn75Bcon8uYkAvBYmFyfX
z7EhTbo41M1Kvxwfw9V10nv5mxYh+Nu5+0aaDjI3repTtW3ssZ3NJWyIB7WhxuODWGbPh1Y/QL66
V5aCleGK5lKMfQ48Gxb6AAW9pb9s21Qfe0TrHDApju1p0PWG8BiDJ4s6QDvhpE074F+Nou2mQFXt
7P0w/NrctljjpqPrZWLmewjW49SsDqrQ6rp5Yjp5odA5L0svKUx4pWUj03DSOhkt5vYMIUdnnNfT
HMQelQqHu4tnrWv3OM7+W8msPkcTZiy4FVVcGOtipNlFNiHdvlMDVM6gz8xmB1pU6jn/Ju74R8oD
xx4KgsAlhKNM4NH/O/pXWTbOqLiXOeGDrbsOlx43aQlMOF8YRe86R+JBWTfMq9ZH7GBji1PQ6yUd
g1b964H19wLy69XgrCIobIA4htjTf19JcFhAe1hwPwOyvN0qZ5CHcdDjAzPARgsNMAVd+x+8deit
QYgOpOrE/RB3U+Nm0fWTmWGqUrbDchA9cBRR6cdJwlIHivYfVob6xAdoIz3HT+qgbU4MRGq2Vk1z
GJB2NETQtW/grE7BEEKrE1UQvdRLeQESaUHsnubwCpAWaLAq3I9aMp1GUeClaDVVAj6PcB09fH2h
gKmS6L5MhEL6CbN3e1USVrt19aNDFK1DwnrE9zh8nXarhlXLyt192c86L2EVdBZL/VmF4Z37xXfl
9ohcliB1HHjLgop1d5IUNNcUO4bX27PiNUQnIhlJcXMLF5ebJ56bWskMDNoBM8Kem0yypPsKrujB
DEzTUiggE23YAao2mxm0os9lBcuGYAi6hEw8eFjsZ+lsJkW31z7IkT4XhE3fKHq9GM2djA00oaCU
+PQGX0R0tLyMGR2KVyXL95G6O2ca2kMhaK5CGz3bAb8iok69K3OkPRDyiW3jg+6nLUE0I/gPunS3
Bs209EFvpBHMXdGAU332ghVLUxffWSvzr/tJGXOUGC55NPh2z9AmjwPgyooECBDA+QGbNifHJetm
a4tpn8jOG6YsaLQHT7QbuC7yuRjo9+65C+RT2ITR0XBwdsqQ+VDy+U2B++y6brqg8gLx1uNZe5Vx
oKzqyC2aINcWK1hWRFnua9BOD74Xo1wLH1pkdKLWZVvCzK0svCjDELi9jP2Sz9Ry6CV0vfOxbB7X
rc8sIO0Kc6TXVvjfWwoZNfXaLlPt5MUr+tcYlMh0mu2EM6VQ9cEZ7s2oXRCtVuJodKoI5Rjn8Ofz
6H4CfaH7Bz80SDvc+HPX0yqpgM+VXRhlpVs5SeUYJ42qiSRC1C74yAVJwGa5Fj0MIkNmJRrDIOnc
DaXsWD2aJnTPRPI2VfeNaFT76GtPPxaM8GP9dcqPbjsjwqz7AcSFxlVVOOe72s9h5ZhI7XeHrZnk
E27eva99FmPPioPtB7Irx0hkPqtsAob9d6kZjC4Gux6b135aab5EtHoWnXdygk6cVA6OZcj+fBXL
lHHKloPl1ZCIUqKmqfzhqSunXRkWbew4gr52xPRJt4KdKXrFTuligv7HMALoBpSTOZieS6sCKxtk
g5uK1bKzh+lPGBptSBb5uhgQwxTD3cOJ3R5oeFlUYeYGzbTrmiPmrSMmn8HrD3lrqi2rTNA9FGmI
hJ5vfUyJwGLHYY79UbHE2hVUhx9J/Rggjj1rgPIjXbNq9v10bmnt3XhEIM0IGwem+IA0i1Hj6lAP
YqDVA2ykhrwD++w6PkPREnXJpFqZkcUCDQXJmqy4Rw+z8pfEcabPuhbr2SHiXflTeRlJ97Nupw79
P4gwYNXoYmowUcMAXvjrbNo8JMgicG0Bg0gSbTku03Wpn7V1/rBOsIJ4qExS4aR8EZY9gHAKTi5f
gp3sQj9My9Lf8q/uZMHMKfQ6LtK2bF39i3zsy4jh78VFSDBly1yOHpKRf6bWo95oLLEtzaZmXRKF
eJZjGCJ4GOKdeCixvq0E2DSzHv7nuCFuMI4ocByTLh1dXWSdNGSIJ9rtQBLoQ6Ur+bxMTpOV+1UP
0a7o+KMrPL63lWL5n6flMoVwvBvHbBl4lBqkU6QdbaBWqYZXzjk7hA1w1f7uXmRR8l9hOpSMdJFn
aSC9CGsF2r6ps2IkPwqhxC6ciUz8wNwWVjXfwgWCLnkv0L6+GOmm9RKclq9X42PErOgi9wxXTBQU
kGOpEVGpQ3uW3XztSNVjz3F6BR+9LwcRpnD6ILiauykZy62OddXgE7kv4w36+SLvrRFHIkuJgmha
Uq+eMG5c6F3nM3MSHXouwG2HepIeRMYTftUfLGSGoIKZL54L7+fkRU+RdeSzrmB99L8L+K9phX88
W8ZJxCkecORH/j+6M2XY1HTbwDPYKoVIUwuwBBtg51+FiB9FGZcqn/t5ffGATya1bmXscTrCZxkk
ux8gb1mGUAG4Tf1SluV75a3HJcKORJK7zOHi/VGQTRyHUjygkeAPRXkPI3MA4GPyMUEMyXIqBGty
SFfwtwbM+SGOaoDzXxnGNTzoHkZ3duKtMNWJ9D8aLMATqyovK1svLbzwBZETdUpg0XwCrxrPLpFv
lQ6X9H9/TH96Yv33c/IpQ28Mlg8kBPzIXcB0fy+LgNSta+BGqJChccydctYXUu0LNBdfn1SN9hXp
jOOWIbNliEGhTgfE3X8wr9lOo/ejhrjt2ml/O4PF/KEH+Q36JP/oVTg5rFqixN7LBs/kiBiEIsGW
h6/yS7nC3DozHDYLNQ2A+O3ElsrcooYYNEVyvyC8MeF8CE66MSSGtW6sVyT7lkjEu5Zbk+pxClNh
zIui0jzM1ZjJgLKLqq/WHYddIa3NB1Mn0KmJUxvy18KfL51BEVe7g9h741BnZRANu4kV6BE4hFrb
iO0MyN3NxsGBGj9qPscNuUHKdi+oHPljV627grfbn+U7mFN0Lv1pMuwjKGf4Ift0V0v/aipmkxY2
TznUtbgIXNHdug0zwlakoPvLS+DHFnXudVj1mtBmbbMJjvx4Ob6OuVtYiPP7MkbsphdPfek9UaXf
Jov2Bo7akEoEEHLUjc5o17ZpNQ1NNkinyMGyupcIZCrugu7mgj79lyEF8ncV5ddawVIgaPwpJZH7
z3GOVnbglTdyZ6jtdrSdm4S8iy4rhmBi7ZQwvGzXlxEeAbmH6GqHrOjYaoafqfY9qss5AS1VHL+O
rNINrwtmEFM7yDPude+qI2jFQOCv2CjW3YMpGGPqOkPuByM9dsSjR6Dj/zY5Et4VoH9b/9z1XWxx
CpgKXN0/teFSLcShDuDzYsPhlfkuqT7qRuxmOcwHA+n1QdlMgov/8VWbkxpoN1/XD4Q02L3uAWBt
Xa2yqbXvnp7MzdCKHCoxPysVwt7YTE9yNDJ26/YEZWx34+WU61K0eQNeBbx8ZGNH1uw6El/ktF22
RIaNjDX7DfFO+Lw25gnqqsu4zTgynIZkrBYkq3rtXQ1PRvPW3p92I+iMAr7gR+SxwoRXOdeven2L
BMZq71hj56rLV8MJgsd7kTxoEvBM03HAO/Pq0twK8k20Tr2ba3hSLJE6QeDnnsS3kE/BubcQL44H
G3T82Tft3l9n2BpFMtpNVRMcA/m9xzGSguT0T0iBq2NeL/WZsCjayzla6vsA0AOiuc+gsfE3YJ4a
F5Z1O1VHL2INjl5U0teiDV//9/FGgDD/v+cL8DEKfUinmM8Q//z3880h2DjczmXGCItBROdIMxkO
/XTsPLiheL6JNSDteDW45LvaU+hg3KOYya+wgmFr76oxNtHYJ8Rdr9ST8A2uGjRWAdhMFHCEpcsc
+RA8+3Ni7krGLbqX6dgNKfpQGc8CkbSu9cocbxX5RHf5M28C6F6L39ZgQhATTCQpmvZhi+7KSEnO
gOOhtDJ8vZBghD6wxlQTQtE4MyQPjd2yTevbsP3sW3WE1gS0WSuRt8u7vdGUQ+QxfziQlFalVkfa
yVfWZmtx4+ClEg+CYshFM2DB3eMy832vABH1MvwN+IMnbIT6p62KuApfQ5wp2QL3LKSoih+g18cd
QnTdrfQyQ4cZCEqAj8/tJ2g6sP5XR7Wph/U9FQpyU3+bbzOpOoToVipvUeciqKb/SaFswpHP+3hc
nDXFSV0eRoCLuH4Z3BOKcQEXHqSDW/1iWEspsjj2og5RQDQE+S0UOhdPaQS7QsXtNhPod+HvvM4C
RTZTzkJe5Io0kJYKNy4miVZTdonXbnPcyJ3SyGudqbegxQHp3sl2zCPAcTG6hiGW9y+QqPKEA3yw
MwpkHq1Q/3DcfKjVFYEZH23guQFKfvac99rvv68FUochOvlFt+YIBbcFB/gcBLY+o+FM0NrNOSxO
LxVQnNh2LU38sjhAIn0kaxgcKA5QfwU+whx8BKVXHSAIH1Oj9Y7gqIjtJtz9pOB5Q7ZX3BD0dRoW
N+cAQ2PQku8QTnQAhwnSefeNE0Z7c5fbQKr1rApov2GQAzWSRbUYNpzFEHsV8CEuK2gcgWt6ZO0T
CCYqKHm9x4EvKnYgV8C/p8e07jK09Zg4HMG6Ox6eLyPNlASsOxR0yHzSiwtCqpy0c6+U/bE6q3fT
U/uxFlQetdhpuYZxWw7fGXqiY2P5t0YjkID6ZezXW3CpxAeOfJNqA/fgxvlAOtWI5oP4EEQw5xQO
wXkRFFQMoV7SI+A5Bkx7NMNyUSGB96PpAJIP3s0fJ4IPVoOGrS0SPk14qCG6y5xNHmW/PitHTpev
L6PRc1rTyCYrtj3kb7HrFUtSz+N6UO26M9aZ0zFMkNw35hNIo7gpQJ/LgUJpA8KBIps61eq8aID0
fWiddAAuogf4WkzjfAgH5Fx7rTx1EyP7tpYdJl+qC52Wn+Fk1wwgOATaoIEZX+cY2NMHWZ2fMA/B
c6Ftgr6uRF+HUqtEmuAeA8rPLsgMizNp5esNuwYppqE4UXQWjafxtOUEsByShJFnlEL/5AbwpfeZ
swsCBzJuKZJ5wfNmwAfihrTYMki5DgfjJzD6wn7DayZuaNJBFFOCVmdIJC29C3ZPlVG+M6axe/jj
jrFsnJcwKI6lW790wWZjyMdEOqK0ih3g007RvYfB+t5JQGQ47T25bklPW6zJikCh3eCABbKayWEM
cYuAWS9qtJhAuhOIF/iT1GUeKSeM+xqrE0VfGjk6SAqkEuF0HUTiIIInJgb+JKBGTu1e1hXgW+cZ
2M8nOEpgPxqmbpEVGO7yspZsN3eGFpdiZx5Y/3uaj+5cAGOXpQeJXz3kg4og5oH4rYb/LHN7e/FC
xKDSOdyHAELRppkEnRvK4GG8oGZHG1M7P7gtFWRkxxIF4XkhaImcsT63K14mPBBfR3XnK1joXjHF
lsoxVyxYfgXLWMUQHZ1g4Fk8+r2BtBjlLh7xrcFwFPT06OFdLh8aJadrQfsXLBabTEU3pJxv7ZPQ
qaugBdSoCeDzFzdwvnyMpCXnnjkXhQzaGECYuw+bFLaJZUxtoFPR4FBWmiyPsCFMpsEkEWHbeYnQ
Uk6Vfy2GQD6qDsf7DLYxhURrz7rg2gRIbIqCUJ65j9pctNNjiTyYInLGy9d3ppHbQ9iamDwKKY8h
J9WlC5YVTp9aHAA/mgO0kMBG/SbXEm8I6pH10fHF+hipHuWgA1lCz9BeMA7/XAJ3PlZAg9KpNRPR
z3oZnIcQbH9Wtfzb1uLmmYFVXJlX5xXg0xnC/we8bPcGcVwCCzNY7TGOlexAZyaWJp2n3j6GPWsy
Rbsqm1Iknc+ph+B6tOtuCkFu97gmkLneMWio5qh+K5qqhyNaaXeA29xHIYy9YFDp8PWd1e0SLxDI
HBiVQ9yB6ksLC5FwX/h1WluC0hTSmcdgA5FlTYE+/P4txM5YuqZfUlJDNjcVfZDaqEEKObsApYah
Uut7j73Qzp700IiuCWDES0ewBhcb/Owq3822JgxvXoSQcYTJoUpk/V3PDO1ti7g9rd2PEt7oPRY6
AODxSqtFXzxdunvXj6q9Mw/sicPEETpQo65skHWKmLIkYpmLAf/HoF+wUmpsK2cU+Vqx5aFFz5u7
snz1oo1AC+UPAMy2n8Lb9K+2H0+V0J+8WoKbh1YwVQHPK7RdJ1FAZTdXgIv62psyiIDMdyqX22o8
9xcrp8c5LGZkygsGHSbuHH+0vwifRf5Gihl9kqOuG8Z/UIHZARdCjZQ5if9wdTwELQJ/stukYzQ/
vyrd1anvsXaP/zFMNx85gGEHzZ3i43YxvdRpxX1oyOzNbav+W+lN0MphtOPW6mjN3WK5oJ5RO6cs
jg54ldwRdkqaqQLaPEqU3J2rMw9sbEpWmrWYSXj3KOYDVlH0F4wdOYDsfXFvC9cUJt/w32QpgYfk
sW+Txe0yXo7g6JoRwEHbDi+KT80OKn5yAPubkREKrLDyndg2uFMl8+B0ABXuU68vtmDVp4f5LMxq
jDQugrHH5dl3eJXI6ahYsT1v+nEb8UKBuq8njAkxoFIxV/cmtSjf52D6rIL1F4Mm5kKJr89uEdz7
SRvdwrGF/Mk9TVPwaEAZfGNz/9vpBDkXQNPiMXSLtGK/G3QrmVrYp5r8iyy2Q71YGgc+htLaIcqc
2T2uDlqSTXcvw9jeQV/wzmp63ggE4jx6rYg+Lzg+A0TMJ6wp+ryBhPNmJiKO4DDq/r1c9RskUpC3
4qHdeuHbm9raA5/q8OwtZZ0YX4rdILr6RkrcdYVafkJrvCZcSOjcPHjP96Syt6lc5Q3TKi4A7UNd
l0389T/NYzvdyjIuIsi0FjVFeTN6+GXu2lxMXXhbsXjjepNlgp6Ux1inxQm48HVq5vkqqzaFgtFc
BRsQpxPRFPeUzIpodAuwB977BjwafayqcEzV59KHDrE90MBJZ38C+hqc7LYzeGifuKsx4/gRdqvN
N+YZ+KJgwIfjmm5cnP11BXFf+20lKFrUZKvEj0obR+JWRziK+qqEzLF+IMF6Rch738GldA4ZWCn1
OGEob+lQFBhMNTkTxpPoW7HpZ2cxZwyaPUscHuiSn+oZZI5tDMtp373B42cPS8MH24Y6sUG/4vUE
ENyuIewHKeZcjAiPmn0TfZPW7F4iIm0M3I34sai+2OOCS3xFg0MbOVXqNI+N+bVwAOxL2D2EI4Dt
oESGxtRlswswUUtM6+h+N7tji1tnjFDqkbQ01R/GHXa9VcciCL8PU/s+VsA/0fli43JkYkwnzE+8
ruvQHoeotTFU7bemQclA6pvBJY35peKTB06CAZ8Y55qXqKAOoJmJsCkCt7+XCMlcomuxkKE6IaOZ
MGQEhP3YVjKlAi7OY+FfplUdIenNoV3GUmEdCpg2jI12TpRX754Yv233+G8bdtcuIh/Q+fxYAYMJ
OBEqi6aiY/pcbbiEnTpKuNSnwcfnUoqiTVSURMu2x9TcpfeCy6gBl0Ym+K0isDtbD0LMDX53PQ72
tUNOXNClk+d8x2wFpl2MU8YCKBvOSQ8NoPPqChe9TuvxHErhvanWG9zCzjjkERmILeFHUAmX4Xyr
KWaFiuKPRniQK5ZnWOtx9JUVahNJkp5D5+Rv3+2m85Hdt+EIeS0Dow+PKqD7GASsd4YPKQb9N+RS
BOkKmBi5ve4NUHkZD1X000RbHLTsR7vAxmGpuoNBV1Ss3ufKApI6GGgimL+DN8kj1Cd3Izk3c+SP
itW/KiXfuvAZekqZzCuKsCYKIBRWzTv0mcnI6I/BdTU2dfBpYHBL15qmPqwBcxwGD83sPQ8FQ4RC
xzPufpZKtufSHb9pU8S43xPIKt9afyoS4oRwhuZwOPOhOS1n4OXdeJlcFPKTB2ocnxCLil0TFKll
85PSok9bxO3GQi2/NvCdV5+Q7904yCMOtSZ31g4ocBGmU1iZKw1rmkzATBN+d49BzwGi5B2K2iYZ
AvLk+9pCoFK++hEbcgwIYSP59hiMgD+apmxxK2jMCErv90jnaVd71Zm3r7OndtPs/Zhb+4Rq7A+9
Ds/Uug5IJ6CHjvkwlUD90GP/RLBTj93B/xnVOTqOXSCKK8wNujTYIKMOnDFuVfNqdaDRvfZzVi24
C+myQpKwgBCDfJaINW57iv7Z4xeMAX6aCUM7vFavlCNOl6j6iEw3JLhhZRZS7vRUXx2JTQnFaHHw
u0+BCwoqgfK9xrQGVBEnUGohTGpdbPEJcqaSlu9biI9e2X2tmw+aQY0CTmSdcivUqXGDMp+X/tNp
OzSV+m2Y1a7F6G1SBO7bppzDAkV3vEXdjcwYk+gxsFKo+1bddgI7HiMVP/qmxJWYLjiTD5gBBkVO
yY6FCnd12GVhXUIXPoYx7ykGxSbvW6SWzEwYAxm8AQMxDd1BloaWXa4SG74DiQ/d/xr9iiAkziPf
fQ/DyzCEwB7xJu7Tcp/bff4TBqFST+sOgC3YH3qfFRgg1hL+aXQ9npbLLFBuLbjwSv+VRhwXWpUU
oW13dNAQ+fk4SkfcOLtI/BCL+6FCgOVjr9OZ1G8ros+KGcVTCY15gqeZA1D9Bc3RmAI9rzB01r1j
YD+vStHtdYPTH0DOAbiaBae9dOlKzCXiM3rmmZ3WGooobUwMt3eZuh7UZhLgw+JiZpqsCUbWMPaB
86FuULoptAO440HMh2PsGQ2CiDESt912HLUO0AdHZa6rCSVGi2isHMWYf9bNG9gn9Vp71ImRavV7
jQhJJAcaW9dEXGuogncV4Htjmc2KEnOUxAyYiCC9fdJ0+A6+SCYQp8ARFUfHvvLAy0B4DbKD482s
46sogeGUGNYUogti4eMTBAJd3qDcjxeI4DOnrKc91/OCOKDgGRmBJlulzjHH7h4dKnZyDPpkgadB
7KLCiSsPKas+wqltMz9iatE+eGrAY6rRdM3FwYxRAcar/nA1OxpNGgyTwExLQtmOSm9JIznt4Rt1
PwZ0XkXipZb0F+l6iL45gq6Lle7kVJnYbKwAhoAPHYBA5WHkGyKOvZL0OWpLgSGzAkONzoJcG5CE
EFz1+Vp7R6q9gz/iE2RiOwjMIU1rgLt53iLMNihQ3HdwVkNFrh3MbNbwUz4VqGaCaV9K3K0lGEvc
hU4Xi5+GNwxIyEqToLW/KgIQQ42EJcF0ljXqKiBiNO57XaYCI5bJADFT3AQNDvyg8GImumurBQYM
Z3vAwBzSnBpgUr2ZbgYBgLtlg1mj1Pr3VpXuaZ6BX3S2CZKlvqvOKp1gfsdLJgjru7638Z3tColK
kA21B+uCjgGXc1ixJ0QGnQHl1wlFGh1GFdpUaI0bBSsXlZ+ImWJPXb9iuv+jJmN1VayQGBuQXqZ0
qJ86sxy2UeFUFBgqnYMP+NTS59b2mRvV8tQT/zcvEgzx+/nQBHiNtD8h32tP1rmDPn+WaYtONkfA
0Cv2HTIUT5jHuxRCdqnjhbmeg4vqqqM/bg+bHNLWlrehw7Hih/OERgdjKcj2ukYhB5TRhLk3+G8j
xe4c1PbSnSDfhXsCvEfxCJTKoQpNqQFWOPkgEmQbJmI4N524bBF/Q1Dpp9QWo38wVIg3AzIUYv43
QF1HVsvfNGi+e5V6Lu70zyS8KvaBv21jEWSYkvtjKwORrQ2UCcFHw8oXFlmcAA5mKEOvjq2z/NYV
9BLFc6FZDWh0pGfF+hksxYh1Z3E3Gj8dpXrUEw/vMpNdAzoX8wn8j4Zg4gXH1feQ6yN8W3cQOHyf
RS+T1unfETn0NDvmsXHxz5e47iCGg7KxkM8BZlQLZsxOGPetKi12KxwH+LbD7BoqMCXOmNFtIUXl
n+XapFEBqg441ma2d/gKvMEY4FI76Id4XaIYJ7/VtFYHd1uum7+w1CM1uo5W7TCt+9b27op+qbg8
hUFwc+hBILTWVRPGdTvEJvriNgOMb9zPYYQxAw5WsSsxwu3eh49bBV/yZul53nnq0VllBaLMx+C6
XZ/LFcJoD7MVKY7DIhXoQpKg90Mowos9ce17SJwDZuhwLAICdEoOHsAObaojnP0bQFQqJ1SxFrun
Yy9RPbxwrLa4cFUFtSeMK7YYGjedYl4G1xVyiDM8U+NOJh8pysRpUHr3f9SdWXOryNam/0pH33OC
QUy3CQgNaJYlWTeEbdkMYpRACP36fnDVF11VcaJPdHxXX+3atrcFSZK5cuUa3vVm//bA3VmBJYeI
/2VJws7YuY28UsdJmfrknbVJdn+l42eOnuz1XvcfSiQTgas3sQHxUDkiet1aWra8a5WrU0YehEru
2HX0OSpNrEzVAPCB0neteAYu44Gjg2iqaaxPjEr00GvPUks62Nl3+TKhGYjL+7hoayzNPi78xpZE
KYezqqFgitplXBO9Ldxnjb4N02h/40AhSQobPw35LG4sw4uiUiEFMlSqLLQnv4UwwfQitcBVAg2u
jJ6UP5qs8JE80dvSRDZwuoF890lOsOSWrmsbWvnGihewFVAwf/cyCaoayvmyMSc4slXn1iEcQfoD
sv65uPJ9gIKF6RpoTTx+6bLij0YFSm8oITJvBhW1D/YCY9zJ6kSDjFDc43vhviJzWdY32ecfq1iL
mID+6/VIY681pADNPk4B7YmX3H7rQOzZZQF05NVcvuWfN+V+BerMarUf9lchPVtPqandL/We8Gqx
MBJCxg20YgFZBIqz50V7AGHScPB6A5Y43LexMtcqjbRHrQxRVfhwXiOZdFRO/gBiFvBiVqFx2jml
flIBGUEtwXd6B2gKE0PqtV0ujXtOV4duFeYDLZw8uqZxybnYgMK72a1o765iYhtWhmr4Sadv7bor
IzSGZ0Wz+GloF4kzlWoj9+Lby33mReWWMKaMFUnFDMnlxZN92g2rIvGBNKZOSY2aq3TYWjdTOUkj
04QWBtqTewYCkMjKJoyzx1K+Ppa4bqZQKRu/v4rW1czN0zZfEyOKgcxS5atwPhousckKGEWh2xb6
OQcK6rH34war8gJQ15gKlBswa+XQ6m0N50mX+Lj6PrYokZYEcN/zZS7iGJwR5b/TtAI7r8i42rpU
QmCRqJVnFnfC9SPOPMDMCdDPUBKnnqxeg54iOWHtzeuzEDqHFTnqKxnC3eaR88ITkRvRqrYw5Y1r
hWwCAdM66Q6NkcyqqkmaWRxjkT/vpMXIE4D0jj25LFivvPu4G+1MpSVv07MDVWE5muqvxzTrDHWS
NNRgSmq+DTM5D4wHaDEKvjYdlbu3bvPqK3PSP7QdvtCXJCl3J7vXM7MtyYMVSLdxi56iKcDy9qNJ
Ngpj8CX3oJGjnyc8RkIzYGzrzfZMM7ArxSFWB+r9TQKq4oVK9/CbW6y/dRl0p32mqwNjEEWgJLzC
fkRog9Cwz6mbO7gvSjz6OoNUo16mj6bx8rwgKIR5BnI80ZcG5Wc+LEEF20fVn5ss3d2i9xpnwykM
7fAYRa4Kl+j8pd/GRW6bSzXqdK9XEC2WV9Xe60+tpZS4TpNU3CLu6LTaTxvtRbkjNQ85Royslapn
mq1K3NIcucmrb9xCySQvT9CncLodleyYwvPznpsVFRXwcLRES2PYHo5XRZ61NxW7n8O7tq2SLl5x
Akc1KRdQNZKTlNDOp7JSjklgw85QJOriEaug4gfcZRn6v+jM8GXM2hfU4vXItlYsgM8/QA14fvfh
CLjB8Y4lNFHTvWV3yIKs5HEsENNFQcRVqNrjrUhSfXOryZgmcdXOJNiBTuzF0NiMZnXCAeluZBYk
KcBBTEfmc9dXiuXLeae6WPovHwRB7rTNSA6KKxXdMT1y4HdQJqiscna1HtYcxp7aL2VQaS/omNh0
n/YWMOjsWkf4XRGKxpbzfYHgjJrn2L7H8Sp9UguXld04k+8s1NFrXcnkG8PQnmmZ9CIK+tCIHpQD
IOIuP7ccikb8sajxs/PX+IHWp+oo+ZSqNbQMxrxV69GclBtYsnhB5MekyHgATw9fqNquN9APYA9B
g5Nhry/D6+3jeaXIs35ed3DndRBDmWRCqjbeturjNtVTjUhEEupEegtea0Ad9KR6QrbUP0AH8U4q
PtXq+Vw39tXc1K/YXJgoSpMsBimigseFZhH8fsEsL4NI63pEu99pd6mlhreAPsgKRWe89NXDVEvv
pjXvQJY/bgPQohm+SOqoWOVrSslDR+MAj2lsP3QgypI9j6zEwOetswC+HOLgFoZuREi2ao1nIjoS
RXlLIMEAQHzXJRivrm+ZQUY6TU6JTJT50WTK6iln+uRmZ7JvhB1VXjIJRtlsF8ROSZPeAFDZNQZf
2r0sPB/S621OSVMfhTe3VmCUCjv4ca5dzZF4BntiblBrEmmLm0k6hRpUkZtSsey68gV22fqostt1
pkVXUpzPFgbEMnwJ6mqxdbRcW6Y5gSrKYBLHNsjyvNL2mJJFk/PmvnxxkNIfpQuvkIDEb+1RMQKR
OBrVcB8ZtWcqZTYpVJ1QXfrM90Z8XWFQPXDaYjDCQHr8HptRf+TggapSSV3LDiuHiEyyN+zyrLyo
Un1xsLwnGVd78uiVc9eO7qsn77sEEvPRZeFMuVvxUums+1bPKDJqyuxoyYTFCwmIjqKDjweLYI8B
lgJwHsEnCauH4hnmNVzqwNEdSq4Vz67aZJWYSMcjmcCSb73LGYlq/YoWZjlPIBpZ3EYcO9wCtfN+
ETSazf5nK3k5f+jR4XV/LbxYr0Z/4C2vhqrPbUqo76b5/Boq7oxRQvLNfOSTZ6w1c7iwhAGv8o7T
ERv8lRJjpSPjIUdkgW93KNHu1sPvWnUXPTtlL/e7UV2m+ChdvYySeGUad9sH8aPhDnBqrWRMQQbM
R7rULcyowk4bNXifUhrvlS55zzQ1X5iyFu2T/vuedAZPU5SVkQFpMUY6xhOF1XAmbjkjGOm6wprY
kx0X1pMSx7x+me41A1ydV9muagysY7VZlxrp1lfab4DXkUm2FdJDFkJaQHhWP+Pd1SX9V2042h1e
ApIM84c2FISZyhenwnS+Rik8mFY2zoziZIq/szFDjjZj842lV+SPig5b6pmGHlDxF2F2UOqvrigp
hcw4QLBQnuO7oYH3Mx+Pq2O3+N9aHIcUIPPLok/CQCo/pDLLf1o7FxGcRqKzCIKQZIwV0qD5plTv
9ZSYu7no9CKmYt0LiwimtKH3pAOkP0Hncarq00gZKdSUJd0sffTGjkJ19wWtUvB8YFI4wNJ1z5RJ
MsgcxxWAjAcWFJabihIPqanGRtT021E9eq6T4gqAL79qx6jADQcE4j9wLPbGvY+8VNZNR5PCZWz3
3fq31EgH5LItRtH4F18rV9DpvdK5BMvl+RHXy7ZOF7GJNr7eSDOGoHs4oOKILrW2fURNQktAZlYN
CXwoF50yVG8+dflPT07aAFa264YXfhJUnLQm7EEv2e53DPRMzerCtUnQLAhFUzTe5dFCMQMjyh/A
9I1LSLzkgwybJnicNSUMuwxH134td4k256TbleU1jxECpFa3gQVQ36kK8LMMWKRn9c2MCrrXR2XH
ukOwssdGAwUspSZn2EYlKU8Qfn/+pM6vetqOk6wivSPnhttVcrLnmIyro7YN9UGPUTyGfSF2qPvt
9uEdzL0NUG3dm107Nsh6OmhJboN6eG4/5Lv3pJrk0eZU00NvJ+AtXJFlm2ZanX2qT4IQA8XLAnC4
LBRlQC9mj/7MSW4wII4imAupnOy6V3mUnyOnGhDZWUFnoWZ5BDFnN5P9hZZGG2b6dod24VY9q5OV
FF/PVqZeD0InTl28XmrrOe2T29li+5+ndpSvuptxhs9+z5b72N8pXnXhiryQDFQm3WNkL5VaNuCo
iP2sbOTN8wVguSIJ+5k80ulDO9xi9fXRXdVSjEYymaQKIq4ml4KH1X1ByFFNbndlL8Hetgqp1Jmp
VTO5PwCglWSa9nUWh6ta5zDV4V+S3J9+d2k1tHvnF9dPqDPizNHCcrVrbBM8FGFikn2UYUDrLLC8
lFBBmUD+ehFacj4FUlx64Iaiu8tm3YhrapVHmAfhbZLqZRcOeTVi8buHGRJWK7EyzbwCf6RI3c2D
39deGF1zh9hx2Bfg37H9SO3uq7466uim2b2rtLe6gzrR6lOUxT2eyomcBYnK/vgoye01aVdM6oqz
g3o7+K3B+KO0sbApOFFr60bZSFQ5Mhv1wQAdoivEpo2su89Guo5Hm+W9oxASNNXCPrDZjNv7V5SP
+uBG8HFlwd6Id1hBH9aUTz+qJSoNX57SZtgqYBByOO3Qw79fYKtZWmxVk187GqYzoNIoCr9OgcWm
VtQyz409scKOQE2e9OsS+PcCcnFX0g1kNJMm9VDHHr4SGVCiXY1r2VIB4el+hfD4QFMJAt3gIQcG
PQyLhbNGAOK3crDtR29XwqILi+quMeRaoCBQxNfMKDgfclC2CpyAVS+B7+b42YU1SidQ8IFp0ztt
iRLAlsmLj6iyzYsFfEUt4jQWlAJd81v4ltod562NEkeJKa66ldLT1btYmWppnwlSHLn43ZVtJTPd
uNG0YbP0bnlX7uxwPSKOPk4MxQpGnXZWuqf+cbV66EqSmuqVW6IdcwhKRAMweKFR4/pm6tbYAjKO
ndU811LLVFNatJYfYBoamYx/devfDBJibm7lmvtUe/nQ97EHlugQVfmiMfPWCSVqFmrkpSclJ1Eu
3wH7qqAOrIasdRMTAyXjEL+ktV0T0X7l97fSCD9Nm5gGTIw+0aJS3BoOQ7Lr4kKejSgF4EytIHN2
fawrnYxV0rzL6l2aMDSAtGrYwyOqgB0Jdt0bUWG4yCoXxopN9yrOQyCRHPDK0m7MboolXhbGV62z
4bZ33SDOuyykePnsY+h2UrAyRZfArZmODnrJGYxR/vKLUQ3BIK6Zln+1baNNOdMqqCJqZSrz244e
eFkKIaCwvm1escLARNYBshmBiBeza5RAOlqcVdUOncKOt5Z2PwHGW9qhFpFRsFSHyP6DXD5FEHUr
bexQXzSZuTcAY4a5DI0MmDHbBJHZyyFVsrj/8Irhw+fgsogDSxjA1IcUkzTmh2tbv8nydWbZYJ57
xXLKJlpm3e05q659CGdPBayLs+q8uB7dKBPqPvKCY5CKa0PZVv6ZtDpp90Aik10rg7dmrig4SSZm
jjBoVfdjyCF+tC4tro9b0FlgqSmGyghNIKTXvtmZujTLs9Sg1m7Aa2gvHHEcCmoogJi9RiM/Wncx
OI9X0mxe1it0ixep5DSuZ9qzcSO5iWZNGa5sOQLciiTDk28eb6UBYi1egRq+FBi8AUHHePBxCw8q
fcO3be0wksY5GDCc2iZyiuL1GS/j0vCzpP5Re9vywmx1p0TCbeGtII3sZRR+A9IZU34BZYWN1QwT
3YQQbPDIFcDgxncnNal3vbbz15DXDdNK6BoUSBj6b2aSg+Mb9Sc4BYO40XOPomKYIi3vFlYDHflM
SR54ARK7XcipFDDJFROdem/Y14/oKhIcaHiLgB1MPJLbgRkkJsBm2dVoJTlL/b6ETiB8HeVIDpIu
HFZitIWfaqrWvny353c9xwvQpH2bae89iQwCN+kZ00cDD3S+UuPoMa+3ekCO5KurUIr8IJfq1U1U
xtsyq4OmoVCARta9/YVW+hzdQwLU+ckmIlY8yG7d4Ufq5mVVTCU4R5znk0hRS+ThFnIIoSo/fLl1
SKc8fCN2jSf+9bOvO9e6TcAEjggsO88RTyZ84lkmhKlyc0iycK7b1QOMsxJuySfqJpFAPc5+pJ7j
0btI/Yrs7rNX1i/Tjl0NhCdpntoFCX2bk3UBwMO5jSrVKaA9ZLJNDaeSF+nuUY4ckmVfxLw/+y5+
e9wBpFxpdyZLkCUhSRq2KsmWFCu6XVMrN6lMc3zH+IDDZ8MSXchZdSBtP1FvIAeK0n3k4C9LKsvL
ahSQKKQ2Myu+HlbwpAz/akL5G6fsqU3s1v1j95JTGayi8kOQMoCeE1jVM31RZVteLHsYb9yzQgM7
QPStw3EA7t8lmCf482YzzyibBjFRr6SMxHF9h6vU7lzY+e/CLpt5dR8dUHLrUh3wpiRLrapQhX4D
7mc3j0MMO1acQauXPu39Axyx8zJST83DaVfWeyUDWn8rFppxCyehAjQ+z18zzo9eR6NwUlvDOYPT
HJM/ItUKyen82mXnWr2+FdfqCkWLMEv9IHfFWeo2sCxMG3DoFMIJbdfKRpCV0RaCk1NRkSsc1ZB1
EsvflhUnxqtGagqrrJ7iKev7piPJVWKN170MfCSxN68cPgAzKechdE7N6HH7aDnYqE/SyT0EHqcB
rzbMkercH92OFMsnHtkb9ABouOQ+t/RH5Vn352h2l+tU6JeSlIT1AQ3x98g8w/nYBaMXa0+LG/La
064jgd5Aiw/+b/goQkDbbyOn0FaGxYFM8DV4Sc+nYzlFKB3jKJ3BSRaTCia6eY/Ngy49KT6zH2vS
Qo+WmYWv2STr07j6kOHV5XicZjGAiZR0i8XcAbnx8f8gPAQxk3SvI3MgntLt3QoloueDSpegYcMP
BWOTvspvG1MTDGI+pMhqf9QYTGcZA7KAFbZTYyLdKkF7VQkh8Lv7ETCCWdrgrJpq7jwV9thHNlZv
r0tijC6hMfiN7L0P01DYx60AukGijFCwZY9kgChwtnCZJM6z3kTyYAwoMHq1hBspxYiw/4122mWD
IW1dwWWH3/jUOzNNPikZ+IGV0AVJQFmYTMa7vsHVV6b2eEg3vmIVQLnuFvfruQOtcWMOqYO17fRt
JNHxsCneYEMADZYxL6ohX8wEqatG7dzs72Tt4BSn3PzmjoZgo8WRHWlE9KPUEWFbP9wHd1nWHsSe
XP05mhCcnMP3ItofExYv6ssBXeiK5VIwAsSknt4ftezV1ei9fUmnmwWxblU3KybjutxJcXynBhYd
rVfKpnlGlFuAv7v2XglkzjLlAn18uy87Tb+Jtr3GTmasyZJYnqHcKRMfInpGBiX2vZDUWRMdEwOW
zBi2GjRt40MM0c7CnNsS0I4uUc4lhKsYG0R/wtuoXljDF/WWbCgvWd6asvfktqVu4ma0XwzZ66qP
r7EuulTx79DBuWlnrdKBZbGsIQd/MugFfHnODXZOLwSX74CmSlTI0lXlSoRHO9h9lI8t5SPVYyJK
au+8bGlddTFJX8pbpbSF5JudBNySgHEADD8caeKW951LSTEGdyd/pS+7gV3FtKcyKeGr3K2vcgkR
tCntYZnZPEnT1VRrc4J1gSKqO6gRAVCrd/UglfJoDPT+7YpXM85zkLYK2ZmmOqU9VHMq5QFsowbK
+wZBbNVfpzlc387jxXntTa56dykphGGQi4oItDjFrVvbXbkH0LoCDZijCJ3s+mKJv5w4xZb5LVz6
kxfsb5xXX/8NPrJF8nUr7+VP809Csq+/cpj5/3NYy/DA/lLhNbCi/Y22bPcBI9j/Eh/wjX1n33n/
V/6y31v/JDAz1H+Z8JaZsqLamj3SB/qiPwnM+IgKRp2K7xGV39CBQG33XwRm5r9gKZGh/YFaTIVv
hlqyPxnMFPNfLDgTwiNZNodP1P8fAjNl9A8yEt0yYE6CuUzXZMq5tH8e79hpURUXTai6p1KsFufz
fr8V68BfTbd7U7A5icy9Oy8xjcSqFJ/b6Xn1EtuXWCRi6r37+/2KBJXvB+vtuuSy/fYptmt/xrdE
DP/85rP379A1vWrSzLoxuDiPqiif4tdx5UvTzE9WsYdnLCaJCyLDvexmh01wDGa7w2Gy2yHgYjM5
pM5m1wr3RH5enIffXXJxeLql+FlcJrvNZLI7zDf/gTBMsf9+qov+z7H5J7ubBrNAX1D+484h7xDz
08MlPsHDc3pBSHp2Os0vi9PFPS3Oq/kZ9Sem6+35tBpH4nO8zUSwdGbL90aQ5OH6r+9p4y626+00
EavTYrNxT1P/KVbb/fe6EO/LQhxNZzvd12Iv/K9anE/zXHyKreycDpqYv0Tkfa8NYYjGewh/vQYb
KNbr9fd2+rna+pl4On7wJosZ/+02QxfnG88Qx9r9ipyfn/n89FOJ5bslPmDbEJHzNpvHYre7XMX8
wNBuLsslbKWiExvLa3nFQzQWk82NSbnMN//hqF/F/Hsx5J9DS1QL5jwLQZb/UQw5eslPSQHc6i5K
YYvz+Xxx6cVm5/xc5qlzyMWCv3OmNXWwVlT/dD60juwszlgbIhLbk3s6XUUrqmnn6eJnkI/JT46E
XAXvjnScFzAnMAgT1xaI7DABVxE6h81P5swXq4Jm9pEAJML3/UoS+2+w+M5arKf77XbrfyPBtuPn
zNx2mzjLmSG2X0+xNlzAWdOR+3QKUTqNwGxwqDDaPzw4jMY3L5/KLkygHjkkcRNvb7PN5idyJxcm
c94J5jgI+HUoPv6TsELB8Lf60v8aUts0KIw2cRWGlf6Xw14gIVNhnmNIVV+m22w1glcdJLUUMI4I
/GZ+OplBLWQHHmJxWE2n1IEh0i/34Z4/9/56Nb5NOV2EKVnN5+erONUM4pWFvRo5PlDcYa5qMb06
28/Vap/P0AVbYpYThvKsC1TIAi2xeevEbrNZIci0k4hP6vY3kUCwmb3DfPnm9OJSMumqc5q75zOK
Z/tyXk4wpa3vLev7MGcJLTRxOkfiPv4CyOU+USfYis4KJ8j7XBlOPbxM4nLeKrMsO7L3GQnvBgJq
LTmmY4llgJqCXfn3ZbffTBT/4vgBp2AZYqoK3blwDIBQxsoYhKsgjite486D9MmjaphLt8nss2Qk
TyQZBRQZoheVkwoms2SIFF6INn97/HQPlXPZnNGPp8OJfNv4NEzBufMMn/XlQh3jZM7d+4npbS1W
YOycx9AFcWF5vd/E7mdzgDqW1VfyZ255JXdoggfNe7FpBUOViAvU7c7hPhvW9uHtEo1l53I4qc7q
fNnMbuKk+lQaCcwj98X6Tdx+0ok7LVHJ5r4RNBK1h4c/OzNQ2KGIPRBKB9eQiV2RUadV27W84bnQ
tYhx48I84GSM/Po7G2uT62wlOxIv/H7n9V/uCmAro8SBDAEsta7sJUviI+P8I15TMljtyyVrZw8n
ORfFzjcOtG84hTtMZuQ/JtaU005pCCZCNwzkKVVrLhYiAjq8MArXmX4OMyH7l82TN/qefhIgQwkC
O2CWFefD33/Ww+WtJ3HvXvIs93hbVM4xHe8zd+8Xc3ndrSvxzkk2TtCIr8Tx4jEIyzG0X87RWDXi
iCphPr79kNc8boeVgGqgI+7Vr7yHNxLfkrMfBvRIRx+TL9spnfHnNvATln/orr8puxHbkQhyZzrs
jH4jene25HA9Vtwwl8j5eBsEKGfJ+biJj9lX7nx41HNuMvf77miT0H3Mr/7X1fmmqIrLV4NMnUIn
9H7mG2QpXknOYxK762ISTofuvxXOBZDhJHRm7Czc+tWO7y7QqTE02uL4HQ2jJLaKiP1NyprvPSK0
jFk79j8753AxWYbiKTAuRc1tjOyaGIdo+Xmy2XkcJSHWnMRMa5y/4/qxuwXVhaRPg/f8d/5LZ7se
9MJqb4j31apGS6634EN4Y8kZr9Cqt/lDhC4xsm3ssleRehX70onHlvtwht9wtIqT+1RBOUccNl7b
ckZLC0XeIvaw0DnEh1FfiP9p5W/X66/zYg/LlWe4wUMcGzQzb6m7rQMMFvHunHZQdGwa2+19/I12
wnsUfu3u0UsMxdb318vZchYsvXfcWpf5eDhJ0I+lxaAp4mXj9eNZuOzEhyHu7td9nAfmIvuxVoZ7
pX8lq+S8QCX5e4S+cT/XI7fxLJGJ5Vs/NlYA2Rk2DwNdDK+z4mg8BniQDMqC+FOI1Xn7WpqLkYim
HzHvN/R5vqkc53h3Tcd//N63/TwTRfXDSeW9c1XINuyZ7DERsksB1zih66Q2XX9tCVRozHa5g2DL
ubKNz97948s/GuIrwD8U7wUT/nCCn6u47H4uLQPbigsIQa9zbV/DEAvF8eUsj7NQqOKtElOFjXDY
spaVCIbN69vCRoicdewG+fTGBztaSR30FQX9sw/bT1GGuyVPjOcfmQc8zGnF4bJD929SMZgZP84P
a3UYiYf4Pvq7YV7ZA92YjlHQ7XI2gIASwrm6hRMNuz8ai0s460gc+L8Xc7aL3qFmEsFIUX2DcWK6
iXvpncUeheqzAojYu+fKPd09tOMgAp0DTxJDkk4Hyaim12UzbQK2Ms5b4X0CwmzINSfCiNizkB/2
uPkB3auhRkDkM5zDPjPMOXvNJXJZiYO+PS0yh5XDhoFBdIBKGx2/mh+AkbsXeA/YNYzZoB2vE1R1
751ajwoSFz6uaTatgm5m7rpZOSnR7HBTsKlNNrGYmOLEJGLlZc7pc4sldDhsaJE/PQ+Y7zBrMPxa
sQMN5O5+GndOkaNYnKIx8844D0OVMnaXg+ctZyycTsx5H2k8r07NuHACStqF6QXLWeSyw292x7dZ
xvVzBGdDB2LfcsDs8rzBvmWxDeM7jBMaBgFz3lDF714wu8wzh0kq/Jl/jMX8Aox5BQfu3GnX7VTy
k3XvymOkDjSYIBbvYOOHqGhkw0MjrZcEhcTHIFzYd7P39wBtgLnESuT37w/vXXN+eJsNVsNMHg9q
bLBP+2n1K+SyuDncPNul4iN3d7FY7n4KPxrDKSzePPZ1VuFHKubzwwSpY5/7qRzdoeHgK8OTQXA3
PHYZCo8zc8XXoN7oDc0Ea3+5VMeao445Ep4nti49CcWyC1gZVPuL+5SGkWwPszrzdm9vS4vHIsC4
HIxhx2dDz3/X1sZJGCLOOp9u5qf57O3ywybtLHeIzaZw3j8YdYSaRWixat4q5yf01IW9Q3AxvTJ/
MkkdrIMPjMX2P5DlADf7d5ahpimwT1ERYv3zlMqiJM760gx8vPlpccJKO0+3qzM/zjHtN5vLfHI5
IH0nfnU2xQK1i5n3a8nxsXvA4vtEq0+/t9spene7n+LiBUfxMShWf/u9ZZGvhR+gXoPtr/U8/B7H
b3Aap7iU4/33oIKPyyDY+sdg8BpphhscphNR3O1+ZIwfTPjdD6psUGx8mcw+BtfuB9voZ7MJnc0E
W3rzv/8v1/i/YQ8eDU72X1h3/rSa/zI2g6PyF6v5Gkuc8gN1hXs4nRcbxma/oB+bw/x0TsT4tNtc
6N8G7+l0Oq/4wgaNlYvnN4jAnM16+rkfhmoxjORmvptz6fy0mS3fcF5o8rxnFKZn7j8jAIscdTNn
61z9bOYLBnYYri2DccbxW+3PPOA0zMTifGIWztw+mMcsQ6xxbOH9ds32MmfG5jSG+4vHTo+HRzA3
/vZ0Wu33e3ZMZoaZ+MOVmQ6PeAr/17r2A3/r74cnrrf7zynTwma45m/wzXP5fzX1g29a4IPlcukd
96vzfvV5Xswv5/PQ+PCs/Rb3c/X9Tlu8/2//eR734PkHAUJAs4H3vvQ+vOVy9kY7ztuwvFkruw0O
Hi+52b3NvOXH0lm+L2f89DZDFDZMMSpsMz/M35Gm5W7zRjhhGwyrf8evGeMJ9yBKa8Qo4Jp37t7t
TvOfzQePScUPSnO3201SwUNnbz/M3c+B3QTtwIANvjv68fA+dIsLloHvv3seooo8ozCW74HHzYfz
ZrabYzz/v2UNptl/6/WONF0m4qPhpv3jfOeyg/i9hrbKnQ/+II7qmYkkuLBYMdVIF+8/CAoyc8EU
22wOgzz8MS0LZIFXmDPfg2AMIsSE8O38yff5Ce9jv0K85rsd40abpw3Cg+jtaXqQut9dleaGj3CX
nEGwBoeQD894OPQH35lOzTeHzQX5R1i5km/DPbQ7DBwxBQaTX1HIMHw7IPEHbhwG9szl5zNL57za
zBxCEPOzjUrBcmN8t9vzmcnbDG2t6HkpLpOPHTM8YaGthltXXM21CDH/TZG3w6CSzqiP0w+jwrtw
6/xwxt4Un3sWy9A7xIiPhjXJWuUj1iHrdljIc3e4kGuGlXtmkFbDc7c4srzxiVXKIK/wJc8Lrlpw
0YL9EBPxzWHYaZlb6C4SP+a5dHdcChQhC3p/xo8dBpG3oEV6wkDR/mLP6t0sWMO4ufsV1/9qWl6e
59T0bv/J8uH9mflhCjes3jMLa+jAajVMMr4yrdMsneGGz8UnHuTqk8fQJO//eV4taGn7+2Lcxy2D
lBDtmU34Otsh1t4Q+fkViWGx0haPo21anX4Sqxp6zAcs9/2Z1lm0Po9jSOjWEMnbr+buZhj3Kf9Y
/f4dRITX/ON/xIkpRzsNkocu4CIiCKtBnXwH/rsI/CNraYUj9EmEC6FhdtlmIoHeRyMMjuaJl5mi
NQYFg2B8badDn9B9q8X39m277MUkmKGU1mjGX5XFZUfWeeB5WKYBT/F4isfXYHv8OgaW8Nj2UQXe
8f0jIHAYvC95zHY/zBrq+Zul/Y41wN30b1Aqgf/5OehGFsfqk7+8Pi+MmqFFTPwtexNpOsE7DbsU
Cm8YsPfZGz1e7n+7vV0v/RXq7ogGpEkanXlHdGKwvArsm/d1EIgjV74P4r0MWJHsi8OF78sPD5UV
DKI2fMFQn+3YNY+DDmXsMuJ66CTecj0MztFnSy2Ef576vCCKDkU4G0KjKGYamM2GV0XC+PJ/CDuv
JceRJU0/Ec0Aat4iENCCAKhvaMxMalBL8On3c/ZZmzk7a3Oqu6uqmSQBRHi4/65+505zHnXJM+Q8
IuqcD+MFiJYTPcc9yvs4j2nO4o253r8CbywFH+Zq2Gi5p0AvprmPzHAfCaagH0119ocZDhZgowT/
gNvGY8kjbo1tCdiWRF5ijaYuSv9sIYWrpK+5Yb5P7HsQyI1yGaIlVo7OFmuQrbxkOuamXCKfkXws
WmLguG908XTKhcdsNWvGanANopeyNNNkiIGhh8pC/ydFQOg5Yh/0gk3gaHCk2TVZEd65KrghtgPp
kU1C5xeZHN6CSOcimC54eciRD4LFYhisMPsIUDJdBJlHOIXgc+ax7ONoyAZy8eEK7YAHvxBThcPD
kVsBU5IFbSKKcCpfihVDIw6Js0YJS8Cvoc6jgb9kKVkIkN/Kw/BELnKVIt8onCAa8hIrxvWKEcvO
F3mCing/tgiYIGc7YM8QPw+EJFeQXytMFfpTHoq9KfgqlG6R2eHEmwBbOPWO6DoOHA+8siejcFYE
GkWaFUmAlhRjWyRTvg4ciJ7kw54YpAALEqKsUeKiXEfBPxYZ8yPaltuRO8smaVZwJZSvmFZeJHLL
i4OYy42wamDuJJH3/ycb2vx36sd/ATb49w2j1YBWtS1B+/8G2Hq1Qw9+MxMbSnASGIVhEDAk1p3V
++rRCUEh0TNp/Rsl/GIobBGWDQv71dys3xdoiRWQEy4mF13I06D+OCPy32wg4MqZhbM00mJF/3n9
H2AmChu1KUpYrvm98kwuy3//UrroeogpxHzKvclbBcmhDoHYEn+bVGr2NQVinmP+zxYzjJWbYIO9
FTvNls3COPO4WVaYbQ8qq/DAJrI/vIuXwQtyq5NsJdsFxlypIuCzodhSNDTqfcZ+cnFM1YTty9C2
gNIB+1ewf18zIr4f+EJ+Y+dWfNjBnsqiyHuxPJyrFCv8XSzRl9yu3OcITxKTzN+BKgIbvBWSJU/L
dyEI/Il0AFYRNc4LVspbYZxlKXhIFpukzdf0grf+BFnwnaEIEsvCVwte4Ia/Jg7k/z0OGKpZKgqL
NMsXO2OZxKz5sY1YCvYTgzhEFLHA7AriL4AYzMvNHFg99I4nkOCLRvgZXyL/xqPMw+jL//J8X2H/
2i4efJCnP/zIl9dTcjcD8lrEgoAp7i+uLBaaZQK+4T2JBwC0Y8l4di74XdiBOxUAhCUZDNBO7BnJ
GO4ZHTUYydeL8o2WgsUBzQKeUeQuGrbv+mMNoJI10H35CuyDPEuUANDBsBov7F/onagPhi5xp2MU
KSaTKC2L7aHAUHuBRt2IsQb+yF3IzSMO2HesHstWSJquHwUJbqFsziweAWTyvrxTzgd6VU6T74+D
wT+PHgS4G1xE7NbXVBL6nKKNEZJC/kSlYR+mKtJyt1irQuR5VQwVt85n8CEBUr7Ph8QQFt7U9VNi
dB6PmmFRcB5YsJTru+hGBAflKhiC+4knLDfKE1PMjgBhABPf3ViKzf+iK37OK9gaF+OYTIMswaag
2rmNJJm6qOKvsCLpWNGpYJsldkJMiOeOA9R9gaVDzRFe8AeAje8TDLEBoABxEsQOuR9vifHDw5ku
AUN4YQIgphiE1TBht8ARvCIIFzvH/o2xYRpHh49LEgiFL8BM/iVchocjxkJ+qv2B38ewRMt8PBbY
jAfEw4z5EFBHNnwV/hHXDTNMF7fExwQdyTdUVoI4aEE7bLqsWoC3hE1aBCSepn3CcL7s6M/PFxnJ
3oJVxbnfKFkwsCWOPKFKcK5genmNx/g5KRZYNvtiSThVIgHi9WPrA/ZIgARPwS4IagIVLTSbQ34Y
LNIfkxfuuxo+bp6Z5dGr4i8jUDpG3qxv+If1QFb1EPlDcoshxglTjEIJiCNh/tkF+ZeHYDVACnyH
Jsgzncp5yiWAhGgAGnnkKSeE58MhTzmjIhTgn2mB0kT8ELJFsgi84ZSlWgANFklRCEZb4Rj9eXzl
F1EtMO98EzftAhv4UvaPoCZSWRAKK0hcZSG1dkR+CgQF8DAUF3TIbqJ7uIhs6KSBvz4FnkzVIthJ
vH61Ko4Es/4QDtFQK+IZfxyGFXGXyX+wkI22jA/5Lx7h/2sgm3Cj0V1tYiP/3UCScX0ZZ8PAQKKT
4tmPD45MJObGKcZUEiNAz4keYJfEhKC8xC/gFPCqKEMBhNgOIPIAFYwuxgagnfBvJLwhD4g6ZKn5
QgJI2FFqARAUEKScC7SSS+AB8ynaXPxJdCKogv+ZTJzvFXDq0H/YXdFlkUBDyg1A9gT35Ts4SMA6
uWviP5iGLEHP8Nbc1QJXsAtoFV7gJ38jYK2LppPLI71+BMICLxJXYEM5m0Qv5VAl6BSBUVxkoTmf
AHJXFCTojGMjWkC+WjxynC+sKaAQUcxEFAFmck38noynBeuIQRthS2YgKSWfCENqEIIgC72R9x92
s936/8Od/9rNxr/v5mYLi+4N+nt7gk/DSrGkxUhsNfl8XDEsGGeT1QCsiBslqIAwGfAAwCebzTEW
E86e/2Co03QJ2JHPIBqiXonosdRyNr/+CTHR/BtTEgPOZ20ela+chGAWLABrMENx/8t48enB16Qg
PsgCArEkRihhpoPKl6iDAfcyAT4NfEzmbEIAmmMD8g8SwtwzIAughljD91c8+fExUQN/9uPAgctf
RNPzbLjEX/zx1UaSwSEo5fJTHFAe+x8wwCOICdOy6SAJtgxczvaL4qbewu0j0QM/0vxBeAr3RqT8
K1Ei6V91jmeB6uSLULGAbTQqfxUBJUiMzRLTI/+izvrEy77i+o0ioZKxcKCOqEAvExUW2EJcOCAR
EhK7xBByaxgpnajVlMMPYiKO9QeSE/TPHpJzE82FY8tJYPH++UdidITxcGBRqkAY3so3cU4AExgl
SkuSwk0AVSoLV9yy2I9ihdq3lSDzeASgX6G8JpNhwJ3gWYjMkKIBuhFcEfgDsCJigE/kEQu3QG7x
QxxELAIw8A+hZh05GgmJSH7JnSMCM2eySooe9Rm4Mt9fOIZyMvgPBEi1DtFJWQPeLh5BmtoCCriT
r+vyH8oeGv+fqoe2AWeUyWwRZjo3pb7qv7sDMNxvH01KqKRGh1iNHNaQs4J0+wOwMaKKDc0HoFlU
z4wV5NBMCDMhCnUVg0EnRGV4nROBYPMT5JUgFBgjx99McpcDBKqQCB1fkeYS40ZDRpH8L7EdOQQu
r+f5mPqFZV+C41xAhAvz53IPKBSOJyFGJIXIqcQJogwlxalj6VcBApmA3TA4eMG4eUhen+gGssu1
RArF6UXqp1qgCfoQRIRjyJMibYBqiVf9c+7DQC4CLEAZYf6BurJx2FJxKKMkLNCDYab+vqg6XLFO
csZBrZMswc8ogu9+ZSyD6O0w9MIVlQURR5SnmOBjYvBEglf/u1PXafxPJccmtnpd2KnapuQp/n0T
W8/rmXJGOs1F5WBS8CI58wKj+a0G7CZOhl/xzz/gcoKDouZQTRJPliMkjpF4Ofz7jxsxEkUoGTE8
h9XXjf7qcBSShNT4+18hwsm38Ph8jv8m4Mk4JcM7muA84Kqh9XiPLR4ezy/6VIxhKHor8L7xUQmi
xhUFRfIOUbchkX9gV+KFHJGvYR3wXZMYKE4+lGeYTCTwF8+4J1HSPIFELIk0/LNpq1FGaRM/J5z4
dTl/RLWKZRYJFtnRiI/gIBGgr8cqe8OOYYhicpK+uxzEgx/5kBhJzDi6lI+jtuVYftEHB/KPJ8Fs
i9lPf1hreQfqTQPQwVoJn+OiiB5BKNFvaLEfpF98L9wI/Ab5fvGYJZT7j4uIy/hFlwALvpNIJ49J
5INPc1zAtDkRULkleeFrqzEXX2UuQo7uQ8i/v/h+cbT4doI2YqtYCPH4RMOD00FsrG+kAU88DZAg
J3rSX7NZgijkbQCHr/4W6+9SYMdnOZ1cE9AtH5WLTQXfAQ2+cSHCRwSRJAkClub+OHaE8rTEfHjn
4hvP+7WIMhEVl/gH+hpcIegQrcsjjPFbJBaHqfoGJqfsvybEhSiANXgTJ0ePidhxgv+4A4GqO4wg
K02wh995hyd4FNAh4SjukuQRRxYVH2DL//fTxujq/1kpxnHrNqj7ZP6c2en8PzrzQ986dGYcNwqn
XOawk+0mmWxldRX2/JZVK2qT/Jp2POr47UMimXRzUOnd9DneJ8/iFj/0LWtCaGdRUU4pw5osPaZ7
4x4nHxsOPcwERT3WIahRfGQkNeK/O9t0KnenvJnjbONZq5/1pg/v7cDbxg4+hm1lUn4FDyZlIz2y
7Cap85u79xhxSHHPQS9Pilkf9oc73gUhYZ2YlgD745wHVXI8qBvVVFS0jWm2jszBLT4Flaar8KhK
3dZGWA533HNp16SYlYz51WfAlF7rh7tztmHH4a5hv4bm/KDfXbcuA17G0GyeVmYK7/dnCo0LRQrD
J5XAFBYos5881V0f9Txv2a/xKXzbL1fKF6Z18udMMbeacT1gpCblaE3nQJnDR+9TiFrUxsVz4L82
afLiEl6tioy+RyFJ/p4dqIQoTk6ZURPhGpSzPKhQoPpxefLKqA0VXXAO2j+lOru9aceFg8Ha6f2G
Igym3mh6Xq/DWo1LrnPDenNhamguFsTFzosY1JEqijk7ZbCK7xDW3i0FSAF/HryWVXkdNh0mIKdm
hUc1W3utu/XTpFLglPZQVtDtGyorg61D9sy7ze7eJWGEkdOwD8FepZQovUYfqz2q4nfE6BivSt4+
jbDOaUspxV530lOlr78vKEOaVpk9PNj77RPiYdMFaRdrn+IBb+/0/K5aNbPbmJr25ox5s0HP2wW7
mMKN+HCxbnz5wYPOD/KN7sh8Wkbc8O6jtkPFv/3KqxHlZfH8bRtQX1pQzDTVrt+K9lRq1BfOQUPm
Omi4ecNuRGbdelJxTDEy4zCYcnOHdJLmLL3rpderfzzH0o5aWY+WtWe1WVDnEpazF4VmDsT6aW1Q
g6+DJc0+Z+ezbKgqfOu7u3VYJY7RZnmw327ToyF2QQVDVod7MH061GtRb9gjt2/k6xDQeflQ40Ql
Iiu/cRtpN2czLqu33QwavglF+R9d8kzaCy9+myKsKxvLOK3pebglB3DqNyfvpO2UdCemTC4pavbd
PRQtdXXnSXOGiNjl8DmE75KujgxahppvhOuizuw4vzZ4IrI73RwbEe24itl3GyvuqjI4Uj7zqul6
0GZ/et5Zjtk5aqpmcJ2YThcJ4qCg5K8O9Gm0Leg2WaktNTlZI4VfWHd61t2pcSbh+LIfydyeQa9k
36mTC592g4Ob7vVkbVPI+C2U4shSyNwIRe4+1Kq07PQS09XrzLa6GRzCtO3vA5jEqL0xC+hwTOex
uozawU3tqcF018EzpEWe69Jlpal2dV/Uls054jXKjWq6rajAGdztjw+GO9rmABJUj3osSj3fPv3S
nP1f5rdnXolaeVG9dnCNYK8fijozyjZb1LL9NMKG02X9e67LsaEmhwupm3tSH6eteFYfdTd4qxR+
Tv9o7/xKh38XBXmRvhYtq0QHpBQbor+IQ2xV+uCac9ccXGb0VCe76VrzUkXpG83hzmlM3eFh+ENt
0946g9g7dkkZ7806Rw86hChivbkQFtlr3VPzQMoAn0HpdHeURm9ntwDt66Qd+87j7blVqM70zcLH
gN01P/sMhNGH4KDO48MwvoVhmV7h/4JXU1Uj85fy13GDoRAHe10P6gx8TdcMHhzQfdKF71s3T/1N
5cwz1D3dVycqO6lk/fh3035e7MtBt2cV1oHSMn5YD6qDnlPZpxtSFPN0PSTGQ1OxfVt986iwpdAI
Kj0pSKTL12Ps0gYtDoUv1Vs2dC+/lwVMXzaish+1BjfNBLTep2/WnM7aPsPQb+3mASyy97vbuOrO
oLVjVogNYWbTgE1aIY5wP9P9A8ukPu5dRiG0RrTiWHXHMLiLuzsv0DpWcXcYHmBfRzvpIqAu29QS
n9no/SjoWsXTHsEw7J35BMKMVwTeKl7q7KPapULXtCeA6/nPirrh8UjsykO/+6ZCD6vK3jqV5suu
/sExwolUyqJchjvqBQ35umHdbWw0PDNMgHPbk0YcMzvrTZV0aeV0Q1L016Q3y0EKIrGGYFDmMq0p
myXS6gzWHIBjVCWn5KIebmPc8g4UqtEd6xlUVsKEws2gJ2vIaNpRafOt9kHNOtq3Ur99Tmx3aQzv
/Y9HG5bT26t3BNNhYlpLw8lrPNnfrr/1jPhFfHtCF5lnel07vtv1hTH8vaACDH1PT4oufUrE4NdK
aRul4PHi1qxzeqCwdzLbOcYIqsF2Rv1ew2G0U2xiqgyVbt2H03DnGQwMO7V1Hh4G0s2bGrkyrWzS
DgQlzNVk0HK8vfUTzqACH9ENrHbUpBvBPZrHJ6c+DmHvoIwQvldt2i/qg5FDO38r5ziogrW3zz+U
pb81BkkdEsi9eah58BnsHOhxKEOeu13qpxkXoy5+YOqzGxqoo27QVHWXUtm4rv5WIftFgfANM01t
ODV9mj5RGzlCfc3d0Q+a0Nooky0iOc6fgxN1BbuBSfXrKRmBQSjMLu15QFlc1ztag/vfzuloTi9l
+DB0uyaFchTlWr/r+EUEe7ZN5u4pYDgixZBRadcprl17gz3n/aY+PsojL/uHgP40x9n0a3Sh1Ok9
IXt9dPoQv1FSjcaPNurtUeO72PPAJWWiJn/2oslJ/aDNohcG8WKt2ECkhYJs/fLebnjA6737kzPy
M+uk/hLWjijfq1nDegU/hCFc05Yugm169m/KnKSfaKsbgU9fI5l1DqaTd3839im522Xfp6T2ZVdO
WofMcdSw676UQ36cU3C3Bvtk50BGqLMPkt1PAEHeskZlccc99h8jQ+fAAWV61YiNPCnKCJ2meh2p
Gu4xjEYPXHhLrQ5aLO5vh2Vqqr1fp9ib+vt1NH1FcHYstn1YTzOG6mz7rqnr4YcCw71qWguYIG9c
buu/7KP7HDFZ8LmAJ3hw82mEFroJ1a2c3YKhWbWzOmytcvX4PS4a1MieRweOekIZ+PiOPfmtUbRc
gQrp7+sz1GNRWkHvpcEODn30BV3O8JYt4LoLg3rPYvz5hUaKaWU4Mvxm2gAxbJ3b/vdKi+egR0Fn
Ph/t+vMYQYrmboNgxCWuWdSL0udsBE0KW7urrnvKD95mep22R/UR3QtDxhGiAs9WZwyTjl0zUewY
4q5u2KdsG/TuVgiZLQrgRDdGzVruUlTTcj49jnaclZu1j+t/a71evpWRwtO4rlv1Bz3xVCVv61Tk
wryZNNNjbrTdBqWMKNO07n3idrhNm/kOYSlRpJDsR8LTPDA83rTYjfb9o8t0kRGYWD1HJmqUMaQD
fV/BUvJRzAObccuzl92E5rfmPt5Box28a+EW+ESR5dWlp3GXIv9eB57PAH63ecVsFOvjG/AYXSyj
4YLeGHHGJGqBRi9vMdfv9DSaz07jq32PTPTkPqji1s8Nxl3G5w1qat1QtJ5zsud2M13Mk/1k/nNM
9gcFCeC8F7dmjeQdVk3rGbb0IXr8Pi9K7fJ612VQwPwXptQwn7PN7xGNtoMDhoBWXCfZuz335b0G
WLa8h3uhL4ODfV90HxaLWRtdx8/wRWX3tN4/TC7M24F2dUePt1turFNcnVTnp72stIkf01AN/6Jr
Td34pXKYrocOx/iNJqsvIRiDyAbOTbjUWwyAsj9R1z14cEBv8x6G68p4rN9DckXRTx7U0DNkj2n0
xH/3VlpLevTZUWNfbPXe3Tj0lZX2OmRQfbKhiYAq6Jq+62EEwDdi+Mu61rU/myvWV5wgBhizgo/Y
0NeIwX5i1rzwgNk1MmQJdIUWbatdUe/Xsk/QUIZHXyslvywVY82iYmEAPDYOxbTeqX8qOv31b2PR
Qx6SOhCfnohnaEwbbgft2t1Ya8jXbNhyaUSgGVx3sI8n6DPsLcNLnXJRQyr/dol5tWrDdrSRC2NC
ootKa6CwrW5Hu2RenCLMvXrgZvY7KMRiH1YjFlE/0VQ0NeE5XpZzH0DvUmfvrjnECWx9DLVGTQJB
ikP+LB6jjXrFLaw2zPDJQe9Ihz3tD0NwfJPLVoppRQ6cn0j/mSQlREfBGJaBBnCyPYHU1CmdXZ/D
iLk459BiRHTCWFj2KZ0u047zAz2RtOyFg633HpjORS27VkNZW/R9k2p++l6Ssu4+9XUBWaDLGA6V
1COaPdI6LoG/49TR1LCxf68JU4lpWqh+z6O633ENnwlsq5dX2UsGN1DCdNVlcrL7+YW5SU5zqyvs
O2iroecvpilYXcPujB7+M76re/6aw+ega3i3dN781obXxTU5+CbA722XXbsTbJLmQx0bGcN72p/k
PaqtyrxzCDgNbShugu5vY+fXsmZalep5tfYMe4Lhc2O3Ngiu16ISf1JbrF2jD9fa8+EI0d2uOKME
f+ZwZjxhm/AZP3X2djuMYt3t2N3KglfXv0YXfYOgMH4FDwyEib9epj012GfIOmO9AdJtFi3CZgHZ
L27OPAo6dT7W3XuO3lZ9rfM2/k+PptT8hAW4V9YSZHKFrT/rmtZCsg9jxg+idkuLZ1u7DFvr1+3P
6qPaiG3lNP9OsenRFhVB2wL82dPokMyBLoZj2F1q3cjiGZ5QiEKoF9ay8+pQh1pBzQEi1gEzs3WP
ox61UXc1Ze2wPYwEwK5tMPjntnXN4QUvaaWDT+IOa1EA//+0SbNGfM3b9EVdVBMKdVyxq1/B320G
xu9jbRsMMOu/KHaHliLe6z3T0PE3SuuecqvDnrJ86cn6XQSQIucvh4EAVPeTTy0vLFe5aj70MTyj
BUwo2PUBuPx2oWM3dm4Xy/N2mdhorWk/wvZCQQtdNuLONMKz6t3U42119/o2W18ZSQBdkjXHObJN
+hrK/uQOJoROAP0FJmKKn+4CBZ92WNGywZDbv2d002cavR5uDu+Tv9f5udgUF9Wf4K/kdBeldGli
ps3xjdGT1iUoCThcv6cJblqocOxbgtdt8WNpouWws9U3zhqQVRi+nwq1Utp31vhAA9IWzcf4dBrP
IDllZ+9WMAcVIetOk+4vYwItPl+yHjDL+pMcV++Mcavrl7eddUD2tF78dJr+hdaEMfOvEXbiDnu7
GrYMq34Buezmzis+n0FnH59+/ROUMNZ2wdmd9vy1g6Zy8ORVFpf2hEAFSvGDb3FImrh0wMK13uZb
Dxzvd5zrYB/TxiSdWHQghq2YMBxRNk7xgxdK0UVUb4EKUXb6FGA6rNPsTa2lYEsx7fkNK9BxaFDq
xfRasbL0BxHWurmERUIS7vKRtP63VWBxHKCnRe0JPaDO3l7NQaFrGIv5/4+altbiBOjSAbLz8Hvq
xKpzNKByweeIdmCDebrnURvWdglROUfwop6hg9HxTeuXrcMvgbDKYSBeJm4L6NCRzsANWPlFuwBo
EqMyazExT3pQIVHkR/mgAojuhyeF17rXfgMFZ9J1J2C+rdYBrm8KPHRugPI9CJLP/TTVSv39jDZB
6UJGoxr0lHNK+eeRy6qYHsAaUjh6sWjzAbzbg7VHPMugh+YsCwXFn65UNnnTQLamWWfn3lhKcB9H
SoSq66/1HN4o65JBDalwwS3T64E1acrS20CfXB4KSA6jt3PzNlnlTrZ66zKJ5KeRBABqXdMbNduk
VcNq4aZf3a53Qyec1O8hXru4v5uLVYApYdIjItcVXb/2H/ZiG637W7aAKQ8e2egjaqfl4hm0Ml6N
mJpoBVsX94y+pYZbqqAnLhd52x2K8KyWMJBgdXMawPGq11Fl/5pqSzMyYZB4rd7BPWRCsnIbFEk0
Y9j0WstNSO8o7X51jxltdtdpjczVzem5B/+TmVzyjtJpWp3s1ac5blRWFmo+LQUOQ4hy+p0bUB8x
FyjaNGcm3UM5XdIszZGFOxFraQdYFXtPjtpDvFPEMO94a0b4sT+wVtHBGQF62EIGFmpzDERqjEMJ
kPlMIMewc9yhE+E894bM5VTt32BpspjH5K4+o5ZiFhL8Ab0pvPfERK+8sxY88AIrfMGezRj5YJOX
ozPg9OBv3d+SZvnftY1GLWFfBJjLsvFsrBnARLZiDrpgalJ+QwomzozGOVE2EnwCV87ELxFHj4Cp
lZNf/j0taZoFS5fW4Olv0gk1xnHKJtxDnBXxvHZd2mYZjI2XRJOihzUJuz4z3PUpeyQPqarBabXw
pAhtDQ5x3JxOOAPWoN0n3vHTJ6O+14Z0oRE1nH28SpfpQ93DBwf6/HPEg/PbBLpYJOdJKzdFkG8L
YMfjuwSuPvaFxSeOpg+MGEzFD8TIIcpYh2D8CehII6j/cFLBaW7LqaExoo1t0Cx8VtOanu1sPrRD
MeycGEQlOoKtaEdnZ243oB7PhmCw3yffl6si+oUqRsHtRmtsHXWwAQ/yg60+O78DSH0U42vAMyfi
TKdFGRl83kpxpKEe9Eg21JwUJx91etA9TpyowIbDOWC5NxpPhrZ9PvsmfoDDSopBh/X8I31UN5ez
M+nSft6zBtIZ/qY7lG8i+qdnJ5w1SINY/gZ9uycXvniUKMQp4TY4kqqgg5hFICygYlCbSgm5UGzH
LhLSQzjrBCbTuR3tsqTJN/ckejc4+0+vE0OqRzRvTxd1W9WGaTNDd1uGj8PBjRIOYaHB7epMSBrP
MmzTjc2EQSMheKe24Q07l1M19uBI74nvP1HXE5Q3JjCFp8cu8SWv1DvMB2yg20hArOQZ4Naykqs7
fgJFPsHerQ9M90GhzFNLw+5TXQgI1wdvVGCXcG7UtCnFrgQuorX825TxyNzXqrKmjdk7gJWDp2vy
1AARFqjAQ7oTvbbv6qwuAySFFtOTP4QKHHqJR3SLik+w7hPFIeCIvAAP+QvdoLppN9xb3VrVrUfE
D9Um4zRmQLTo6G6Wx2jPoeHx5gRgXiSUEEjOW4hjC/0CLpK16BAJrlMvD6uT2yQl49b6hN6yi2ZN
Uzg0CcjFcBA63tVONpyVuZURQv54hLc3wc7d8/ANK4BsAbTXDB7BYUwOY3qMZRVpLLdfmEAc8iUs
WqDtGuwFrARxbN2grTsBURFSh1pV19fWK2S+0XAXrNWheC8/y/20impv9eh5zALbEV7Zqh3mnYsx
7IvGRgIctNWzV3erE5/DDwV9UB9bZw/kh21bk1Vi5ry+2fnsKmbZxdu5jpM1esYE9FcCXFVPjaET
IEPDDh/UMojQ6SxR9PZuyOL0yD5VNo6L+i2iLh7S2sbW8A8GrqJXmQbLrK3r1ASSTXJAO6pTYRa2
fitvsodzp2cvylibs8r2n2LY/Bu2gjGpKseku29Vs99sImMG8KYqusSJfCD8W4Wdb7nDKfN/dYWg
n+h+7fCDuUMnJE3PBJGpfTuArOewbLC26E/LO+m3c/bDAgI9g/hnb8DERiuA+cmnI5NTkvU8RpWz
V3FF7I23+Ews8eegRvJNXXqSuRub3GMzLzGPpAyI3D3kusGvodZeUfq0uarVoiB55jQ4D2RlDNd0
/KZ6//bsC23Fd1WC1rAEBDKcY7Iherbxi3NCmLFBayYuO629NOp5pjMiNLnnIFfE/3so08vJxm86
DvGgCaK6sr5r5xz1bDIDd+vQ9E4OM8pJXum3fi84KB6S+mvSpUrWhxBiS4WGCoF/duW27AqxuANB
Tv7OunEKIHm05+OjdU02QdeD9BCilqe+KyaOaTgnVd3imHXJmkAvi0GjdZWlfSY1F7xgRaUaSgz0
6NYQeAIlK1OR6yGXtC/MtFRJy+30J4ti5/b8XVx3gYZ9yTMFB7u2s1BQUzzAXgFVtn8Yb4uad/Oe
Ttd9Txl+osLPUbU5LuCKFVnCwaqLwgcWbaqg2jptoon+8g6uAKabBIOSNyYEeDIjxsCT9zjAVQj5
IJVcXZZ26+C0WPOZeALsgprjDYQ9E1tC2ssuvWcMcelfjXTfjhjORQeHgtye2jslnv9WXTjyxJM0
GceQaLIaXuPNkFPuMotJV7R0AyRIlribjO7tC3tKbYfOjuxZ5l2BeLRP3azs6O5i0yLLcXcoUsJW
YjPSB/vwh4dpzcOnXnTRH+3k6IMMvYauOJoxadSHB8lWRYhwwtG02skTnXaNUUIkTVGfKns7hvdn
QDQAXxGY4+bDWO5e3Qntv+zIc2nYTAYlbAZ/MD2/0IfEJ5+UxZAntEeVNyG/oMIqZJh6j5pQQxUw
g2K0GbThZJ1oDZghR8cNr7153wx76Mx04zcBt2ODurO6eoWvgClt5NHmoAMGFXhdtKfEDQFzcY1k
XQdSFGYzW+EuulU0jBvKkzTH2+EWK1L1Bzb3bptgpf7NGl3CHXwgwpwgrEstJis6Jx6aIev2mjOO
2FTkxm5PQmnkLF5FnVF8mEzICwjDM+XePg0oaCVMubVDQlb+zusnR5cMXsh83KRCG0MtlOxEfZyt
GIhy8uqkOpHKA4eeNnPvrQphF4LpktwNNQbb4qLnCaN5mh1rD0NkPISr8g0ZUcvvnZ0y6L6dZk29
mO6bEqSFoiW82E8INMQ9alpTbfYikq22PNROM8rozrG/zjik9pONKuO2u1krTja/c6zJ8HrlsGIQ
XLcOQiFSsMQlP44GUeOdoSlRQq+XupKpqE7WGcfrMto59Uts5tcSL+w0IoTUSZv1MLq34/3icSK0
yDBc0jCjLfnQkolnXAPgvbPvolnbuM97vWvnbXCl3uNsmejppjrSlW4TkSIveswJFdMmz2bVnNeE
ERROhxSvb8D/UAtIL3EzhFKTa2IuHwVNaJV339slTCVfl2Kb7oImJNZuc3wFhwSPcamhv/vqk2t2
zw7pHyk+h+3YBMeA+p8O6fg9Sg7BGN5dqsgMvPY5EmxwuOnhp/SAzFETrq6DM355LSKWwWlwV5BC
UW61hTNmHsNBAHaHiGajIfPyUAtRcBtvAq+2Dpgm7jbDrbNWxk8CWolHI0YYsTnoNUI4ZfACyjEk
MCLX6XfIUjJF1H78vCmUuECcA9OTPvpXB8n2WHCrna1HbYoFoEY560t4MxUKpZu/Tv4GDd1YzBv4
Cm/d638wYxefbJOmvsDAqK4nLzqCSQ7e0jVz2H5q9tCE8+NFWvzqbAlCuyiyoakf6SHtvCyyho/w
pncnhwhNuVaf5QFCGjLdNrMFqeR4hfxedPMDmuWD1tsN70MBMhggGn6itYNOGzZjw5tbEAqWAeO/
nDb5+5c33Dsd9CGhQn0mEf2CpKkWlcOHYR2DTdAMy8zMCCuh3WGD7x/Jy28ijrtlrj5XYqQPkl93
fM8deKiMJTuG8biOrug3gsxud7z9a0aH9CLUHx9tMQkDpdNwRDMLUcWeQ7ftm9qkNLWVdoNH3pNK
BqJ3QOe35lXmK3tttzW9Ljfs1/KavUg/AsmmVfiZQXz8GHyIsdmX6DNiAJl9zXp93GX7BtGEmLxa
Hy1B/tIdojyj7GD/Ud0AUj2GNax/O+wQCaqQgeNQanA+GCWD9/tzsoUPj53B9uWkUev2MYEuo/ZX
89b28xc8UAPxiBdiBWf7Fm7E+lNb0AYU/JHWDe52MVc1r5vNdc0mKf9Yho9wiEIH4GNwNUn1B85G
LT1hqBnHzbIzucT4D/3d3f/Z3S1lVZDydSi6pxhVyq7+W2fa2rwx3mMLJyypGmigng4hL6zHEUzB
LCvvxWbgOLqNkGEuqgwBVfgnF7RADzNFgYvXS5rQvDyIVMNqjU1s5QTwBUccHJymrUNqugNjHkCY
7CrHDTUqNYs95LJU49KCU6Jn4z/CpvbnUSYH1v7fa8fM9v9sLvj3Z/x/KjWrdpcpnSXPSGkFXsph
jX6DFSgxf+b9axcTLEVGhiZxOX7EL6pgJLCDX3bJm0PpD/l4W9wtE4ol1Dehe1J4vLongSVZEEJu
roBYl2pZKvRc6nCpcIf16E4Ur8OaLQmZ0NLbtfoV4/6ih/NR/4ey81hyXOuu9Kt0aA41cOAjWhoQ
BOiSZHpTE0S6grcHODBP3x9/qaMl9aQ1uHGjopKVJHjM3svspe20I1A70dpbyQk07ORTtaWc52u+
HZgkPIZs16g+T/v4EnOj370h9qJUmRAmMASNA/tvGo5URuIxPTNShvzMnY+o7YV5MbyY3XOoKEis
SERWpG/gOQGcHU6DBeiG8/Wm06q2dvDC5UxoH1Nut81AE1N9eY//ePz/rVmc/3+DNp9JTWqq/zqL
8/aL/uOQz3//xbfhlv/6j59NfpvbH8J6yIblYfztl8dfOZbDv/4vXvnf/Mt/H5eJ9OP3X/7puxnr
4favJVlT/8dZmYaP+PB//sd//z+N2WSEx2f98/+84N+Gawrrn9lkrssISwc3qGdjBf232ZoGf8MI
ec93bNLCDd1gmf77aE3b+mfPZHomYmPGa7r/mLr576M1Lf+fscXohuu7loe5lFf9nzfG+1iSppb/
5c//ox6r+yarB/kv/+Qa9s2b8X+dOC5THiyBvtLWbctzLPSW//lAcA2NSF5GXpNzO1y1eTgVPSCy
x61jPKm2Q4akMX3GpOyc3CgW8lh62cYo0tA1051Bxt3Y/ww5kXVmcSgEbOItSZuu9hYQ5IxWpMqP
3Dkn80MJ9OsNsJRGYArSYXo9KKAMaV+X9Y9rfFraJXZUZJQQxmqILIdj99bVjsQnDp9tikIHaMxY
xGf1bgzrZpHAHJIhTdZ356CYrOJQmWAOy2u6MrGtkHeFOkh+g5ltNSbMq7Hb5tWfeTCD0VwiDx6s
e6vHnFl+yXO7IF+byf56yuodSUTmwmXkl0FmuEHrPdTyUpFWhJJHgNBKBjILQD3B7Oj+rLUPlFSu
n2yZwY/OdRNrf+ry7IuFN9Fu0yHf1i4SD/edsblw2VflPPoUzeY2az8bgzzXnHTj/cDE3saWx46U
HHRPsa8z3h+oPT332q7zjmbvoWY9SP2jcE85LJbRP7YrU8hhpxSgFwFpyvjryv2A0qht51/V+5Gp
mY9jYR+t9EyGLJwYxZK8G2dIb6aG2RPzqwExaKlyayT/E1WmFdgGX5ptwPzQXVl8xrxjFJrJPGyu
YfEhEhJAzAMBn8sE2uZFA9O9hXtWgpFp1ltWffsmHKs6Esu7zUgEXAm7rrTp2pELuoJ8mwhTBN2F
D7c5+4c1dhnYnQVEU8Aoo4iCWy0dZJm6COMegZp4qFAItd5MoDuRXybvVT9kJmgnkrMyhQHw8q3a
L+bT5NP1lN6hj5Ogl+XZWpjlN8ICV12gE+ThEIsWB2UF6Wqrsz9S4hTISAQdYfzoj8jxaDxkV23S
4o7UmoEbIT8YDIPPvWff387mi2nZ9yodH1bz6puoWlsatJRHNV7n/s7L1f0KA5W2NJwZJFB3bU3Q
VaICq5VLtEe85K2Htm9+VBoxzX7x7lzrNY8fyBTOuO77g4ZkzPtjcZl62VEhr+zrZVOyRSZqfTJl
Ho18CGe9jhZkADJfw7Z88QoWTUE/MZNgtDIhigC2eCLXyNdOek23DF2WIYkjgTgk/ADJbXLQMmJu
U8LaRlhGQoKdeasT+KHDxhbJp2vuSAyRuyWGh9W3nfead4QatRVSszklXS1Ym9fVcUP64dbZiA8v
IZ1pnm9jolm87NcGxQZxFmVm7Erx2a9/TfHSlfyLy/3UT2EsiQPujF2l7JPXVzvbChwDfFKmlKim
jNaeimMNa3+fmd5Jtt1+mKbnafgxJZhlPe8V0btet7Xmcuemxa5x+zfNwnmh9I3Sj2lrhNp8zepP
y6/v9O55lDsvpzixWY09XLCc/uQwNu13un65OrJtaD3yvurM/ypNUiXLR9WT6GdNQcySIuwvcpqX
OCN6sYQSmgkRz5ao0F2iQp5sb92MdR+1BgPmbLEn+ihniSrw+etinL381ibW/bFsAMaqv4qTyNVZ
S0B1cxHWFcO9WvtQtF/SNYOUmfCehcrCUsTv+MdEvUyWOoqUikUQwAhOYl4rJyV11QjXcQ0tuzxa
HBekT+7Uap5j6UZ6nGysAv14rjPw/tSLhDDXbALTyeQ+7tevvBq3o/u+pk5zRyCTtyHk5VOZoZNX
XUjuBRqvMhHh4PrMUzMctstQjGSuk9PCeHoEGGZLoxFbxkb2jOz0C6RnrTyuhnu2/Qku0Xaep7lt
d0ZsOvSby33fF6iWjSywlEfZv/5YK9p1sTjzzre1Hi28pgUCEle8611GNY0axda8KPFn90gm8qtw
hb/LE+3bTynR7aREnSNO0olfiKODd3F7OJ2ehMDaRnimAP20p6XIGbwmfRV6ZrKtBa2x0uBECMXa
WtJcQuc2WX/Ou0j3xl9DrowBrWwklHYxHwrfg+bxs6eCq6vLFPvDJFJEKue9gdP2BYKbekg/3A71
p6l7tPpN9jfJdQDZjUlY8Fi0CBDt7t5a91qqEBn50NVlPI8wpFlWQnDQjysyIDdza4MorqOKtNYh
d/JBlFofpmiJquaY1iQgugNwcV/BPnbZX4mq0rdgynUEXHPZ6IfOyX9luAw8wa6Fvr0FamuLoMNc
IL3QoUr7bYg/ZsMkwmQAr5nKeyvW0JdYRbz35/5nCd1eS8M1ze/XZUYps/jVYVDTIc2BG0nk+hbE
v0yL9ZVaCZCdzQ3eF9pI9B+pBJM7j8ex1X9ng1uvA4Fv4+US60CPg3RDNyW4ro/s0m3JZnP/crgR
LGX03sEjpZQzfHok9IXQ7L68+AaHfebDF5TDeDViV+1MeS71ctllYjU4vYkabBbEd8QHhP3sv5BI
CyXvLn9yNX2JpaI1J0iCyAQ0Fsrg81bPcgIPua2MHl19zI4eqlcZi5dVL4yt3XmPaf8+zDk7AC2B
IOFgP+ucyYObLvuFk8SeLDaHlb4RXbqtRMN40HUFUMuV96Kp2mPoPfvD76eDa5jHNNXHU56RrTp5
4jVx3fScZy5ZHoqQmGX47qpkPAqT+bw8nE1FHMpxnBi42OPaKPpbiFF5TjvjbbI9b6v5DL8cjepQ
yr7bTyEBKwkBNSlz9IWCpHAI6PHm8sJlSNpckl5JH7QvuUFEAVKSrqJA8ufq0+4caBqv+bG7UQ+J
M+HQYo3Ophb0tp+EddrcmaZKtk651OFQmBNz+62nJSlIvCYrZJOZXC9ZvgaSNXXwS+fJSuNil/e6
t9M76zK1QS/0SZIo3erbQeoArV5qH+3FtIJxGNA5tsBpsYRNnrmP+TFgkj5TdyRivxI8yczSO693
UXvVzhCtihmeRD9fen6YG9VTEWm3YG8rgZVGh2DTM/Iod3/8VTxZk+4EVo45xVHDna2Z4A/+dOfn
jTqrBmxKDBEpYs9F7n/2o3cRltppvXlfDnJrDkAo2C1ysbfk0YtxHlAKtgivSF7YCAGOaJ/scp/3
dwSmegJaIgcP7+eAbNyA0pJQqY7w9jGJSgWKU60HY/hc23AyTs54lXgozBpYkhPTntwtKahXqzyW
6Z/U+Haak2n8mv7VT3c9RUPJJ0jlk1c9aZkb0VFceyn4kNcqOST1na/TRhZ/nfxSDO2lUjDa1EuS
ieEt8bfOvTKOA9x326aHsjm2SR0p7ymGoyenc3+LvB4M63MBAZyT+ahMey/MaVvU8X7RUez4p3LI
/tRD9amZgIQVi7eIOGc2iTZE5BlSU4xBa7z12cdSFlHFt6dQiq8nqcGJ8v2qJjkV3SMltDv1bw21
6+Cvkeb8aTtGbToXQr+OciP6e9kWzw45QB2rX6+OZueEo/qQqn9M8+u8goDFe6esIuqcjZcjSE7x
jvC1K0oqZYF7kV0/6pFjYb+a0juXbKpGHo31sakB610RWpp+svSTYzTPljEQNuP793RO5Lzqm8K4
2Isfyu7Db3H3GGaQ29i57N2q+UcdWFOp5ZJrMB3Gnay0/crGpvZpdq0ght5+VyOCNcqJqo56g3LC
hy2rjwdq7dnbW+1wn83IrdlDtb9ue6SzA4rd9RoLJI8kfyTuQaRf6eyyXlfSOzYafcUMkK2zqEgt
9PQHvWjDcWS0rkL873ynRWSOcDp8VyV5W3l19vxlu84/hWQydUHDtZLlPv6OOtOVV5qkHgqIW4zA
j5tYsvDDvD8lySeZZ3N8r7c2iUx3bnlWJapiqzm76EmdN3K5jZ7Shji0x3FCVDmSgm1vasPmlHuN
HdSqVPz+OoQlV12MmiwXyKsy9JEiDtbs2sVD0Ch1kX1xWUifrtyQzKW9tOFD5rLd6G5yTSseb2vt
YsvtN0a+vo7K33Avb3MrCWSJNSl2grll/Gxz6Jb0PpvQHSa8C2FTpjrhgJ6b0iUjc9RJA8+8JPa9
0dyTRrPRtHs9efQImp0cWi2d9OFjNxl3fvYh5irQsz5Co+tXcB9Ofpxma6t0knKwdvTTj5PdxS5S
/P7BA0SVsGh5/KdIi63gebbuFGWdpOolT3WtI9MCl9fiINHbR1UsT057UdaM34PeMHWRwLZhbtYH
nYRzTc7b1hLB4J3HhhQxrdmZ88nUTm6K1DwFVBreb3nq4wIC79wXNR3acEm9g4X1TcudI4E9R12c
2Yw5Ui7y2/CyoKavCG2u3pf6YhjrgX6ncR+yEXtFA2yb/HESCgICDdv4c8z9gG5TOVezj3l/ehIZ
7kuXpMGguiij++pECojHqvWQNJTvdq9eLIu7wUXjsFyFAYC0aBtTpNe6HQ8t7UVhHvvaIh7unHQ0
hBN17robibmPvX2m1LNwn2cqHzOdQt9G3uDszREFj3ZrGnwMcNZhHI5LWz/LKt+WN+WoRTdaz4F0
s3Du26dBs57j2Nhl69fc2RdBBz9HfgmqsILDzyeXt0rGfcwpYaVYtwbJInKH0HCgwtPd3MLTzqdK
Rx+gHpcBbFf7XiUi+IG6JiMyLaWDnfxuP/fjtgaCiLN9azAwOnej3gEfx3l6TUw8C151P1vctilq
sOZaVx+T5+2cpD1o7IEuEddqyr+ajKPdSFyipt27rq5O88Hk8DLyayKeCJ7cu+m4c+XdSnKejZi/
1V/aeTloPaZC274Th95BKWStR9fVTqsTB36FKocevlIjLWTzxLEQaZ18qlccVgg4K0mC31K+6mly
sJz+oeViNr2OROJ6mxSvC4jC3JwWo9l2iCPtRxsHkkQ7IdDfZCgJlqV4J5ruVKb9dQTrN1F+OO0u
LsbQT7l1G/Hg6neG3+504gd1o8CJ6Vp/Ko9Hb137lHnknI1GYkW15qLRXpazypptMvdhbvm7jnQf
F07Ttl9mO2OxDlSTYEJJ4m6cyvyZxc0mwVcsX0XJRZN0pzTWfhZPC2cfJLn2yE5eHzxayKpqQkKn
c/0h8fuQZLbZeZbre5+bxxy5p6+/OPHfMoNztpj0bPicGzJocxWZXVYHzdg8qMwiU/Fvp+xIJIAW
dAmJPX+3uUXibnNoh97gOukjx6WQLUPhzXDp/RiKBWa35MpBB58WMpL2/LZ480aHqCTxvsxqPIY9
iIR695bquto7f2Lp+QiialKR6quwk1BX7sHxna1pPWbkB0564NyW+3rRaJgGag5lEq6Mh7XWQeOt
5aEQdWTUHznOqJRS2c7gauXv7L8tJbyrbgbK+juAHBFK3JhTVMV5IDFMzcdkomWzxLEsFh5VGvXm
HXAK7ME5XnaFR7laemFWfel1HJZ9eqdZ9oeR+pc4gfl1k4f0dpNho8vMR71LkARYl9Xe29BA9kzd
IqrALWlME2Ji6/Fg12f9b0+JnQnGkVNmJFW5BzPrGuLexmMOrdjrkWH3+yblKRSIDhqcWA67WHRH
N55IOZvvGhc9h2eh3r1o3gPKeYfU8faXiNb3Bk9X7h+Lxt81aXunNxahtui14pM0mXTdpg/xcm+m
PQcsh6t5JQXw1NTiqZnoFe/NtXlqtdOQH5sKjyFkdqs/ZrFFqh3XT//lp+OzJbrAnJbt0JqUin/H
dJ+0CHDT5Us1yC1TDBoVrHECMatXkSbEU9a9cI/2+Vvsf43uVzpcXP+5EojZFrQytXGs0KVW1Q54
zem2hva+dulbBmrTr0QT6ivRiPM+MZtoWdHfVTKqTXLpj1Od7PMMGeGT50QJUnvU/Dz/lEyE+M66
d+S1WW+N5hDUCfAoziyhjv3yVBbAHXKqt97k7BY+o+EW+zab+AzTvrIvBs2dO057q0cdF9ORqvyc
VXboYH80I8umv8Kh5G2GgsPjphtOs1cFWJXF99UoNg8r3HSZEcXXPg+ld87bbkuWYDAlT7o4eekY
Jfm7n1nhvIqDHKeoNeXBzcYzu2FjLj+JT8lmGbuWzbn2/Mc5+I/06PrQ5HwpkoMlQag83iqvaJUP
s7AAlKkJYZ5V8VDEcyQoVWrd/y5GjLkyDZoWo6pdRKv+RqZeWE7Ld5f+LQvswOaRtjIc+lPe09xK
JALNqZ7UaXZWlOPPMvvV9TFgu21ijESm7mxtUuhmFYeVYKi6uJ8lJw/iUL1GzidJW3M+XHvZpj4Y
AMfqAsJI6C7t9LVI+v1ie2TG1RypPg1d/vC4lsTN1zJMoOGtlh5oyWn94RfVSLQqOGdxzU1Eghk+
4TENcrZbkzYPy4CcXvISWtKqii+JyoPvYVihEXX3pNXIXacIGITeXCfhF5WxhzHut+Ho41qSix3q
+BJSmFQlD4ofHw0tUPBAPnw2vbIPAjCWgKV2f5SEWE1FaJP92VLjJBRx9dVunM3qnkykTlV6rgWC
3/E6LfFRFhfL54f9rZVEygfN64BVrCHsgX8sA1DHOi8F2RyF2ud8YDmd/KnY+k2/Vx4Bv8ul7bJN
moJCej+eyDYL9LGqJxBoVI8VopRbFdX+Lec3ma7omfF/KxGNILx5STXnZ3sPchfre8wuHTXmKgwj
5eLHylrul++i90OnRSckPmE02RuYg5xq73Z74Wxd7mokE9XOLLVg6N40e2eO+F8gCVoew9yepxUO
XO+CeoomhZooG84zzp3l080QKzbJ5gb6+gbHBao4Cnm2UEX1XdC1H2trZSLE3rDPEy6nZDlOA0mU
mPDdd3tm8oIzbZtk75fXwTlocBlThmFhRvBRq+34mk9LkClW/3BXUWJ0zal1zqJceHRcwd5VXzpO
zqNHJd0OhGxYr7W8xvawF7O2Gern1v7TKj8oeW96dilJjKwTRBsDGtrq7KxXXaEsR8pB6zSW31b2
uk7LwTUx4AzoYkY2gRw/TP8hWfFjJXlIK0Mxsysdd5OrfiPcuzw7FPqla9oQQmfVl/2MEWQEUoQ9
CxdfO1TnZaG+c8m9cJ6UfWyBZ5MZK6F+6rQ/Ro/QhdO/PQ4OlXj+TdzktsiTH3P4Lf1nSRs1Vo/t
hBbA+Ey7p7X/mvxxR0r7oTfM0AJW85S51+d3B6PkMGT7Ljt16VFPnCiTzaEwk8CANc817W6JRSgl
waXYOW1Id86ewQWp8Z4GzCFcdHheIOZVjaRktQNw8dQ+m3hq8sY5leuvsXALWND9xqfbH0yLE1ib
Acc2k41rXKhdNscvA4qj2sVgaQx/GmrRG9yrMTED9HNdn2zOrdErYXi+a45xc/ACTQAD6MtuLeqz
U5S3L39j2MVT5trH3OgOCtrMgWOg7kqcbBcPVaCmyE8/CQE/OwsATuhURSSMFppiDcgmzeCAPJQV
ybwhD3JTrdDZ+Y+dL6Hv1adBO7fd80wlYy7jdk6IHs/+aHicyvFkergdystCiaqWe2lOu1jvd+uA
drnlDHO7N2XfOncsAMZ8kqo9L20fVD7sTXVdvOXFHboo7saNuaLPTvI9AOOIfNhvj3ZBmK2nbVLj
I02xFXhPaXH2DJQoVfY6sJbcON6W9UOLRqR9tuYv1TUH6eHBz5Ztp00weaRrJqfaagJt+Ivlhyxi
rL5mdwf3uanEQzwROtLnoZOgzpV+aCzvq3pb3K3t7o33ePx2mVCr5tCxMc0mL01jPZXva3+VnFmz
LjarpV4KeupC1+/bFgl4NwD3rsfJenMG4uGLcbuO3mOyfk4Vm6vxTk0v7xQIZqGV295ASOpBReo8
cYU9o3pe0zY01qzZeEv/MevrKwGyZGlyp9sLVmC5724J474PsP2xNqiaew45rtpWoPvAjNXMXyvt
opW/LtOVDLTFcLaLwDVtNIRdY7Xp3swcFsopPyaAORcfBOGpd16CXFPJp9I2TlTpR68zQKgcPRLD
tBXlxXORBesYU4vsMNh3GiJ/L3lV1Pw256IVv/W0BOPc7wpEN6CNPP2eSxuJuYuT19eebVrvXDsu
OSqY2d/SVW7rigRYmLimzWkGrU09T8Egpl1d3+fFs9c2ofSB6iYZJThhiyzbzHFMseM9pzURXbq1
S3XizIG9DR8jmPNuzSQrJel+cr3zZBS4/x7WgQ64Ab6k+dP7GM0blnfv2fHjMPc+yu5tzJ2XpZ+/
R7yf/qU2LOY3oJ91TmaD9TOjjlLHdjitlQtMzRwdQcp3GxbDi38a2vQ6pi1iuHuhz8HinFQ3bVId
ehtDprhmRoony3yJ19rY2CplV1LQAQarv4Urr7JAIb6mu1ypt5jfbkvnYeqryIUH08cB15u5Vem6
bbsfKfOw9+Spp/dZ+/w0ONvUy+7cOj+lFnTy7fi/5twnnT0HYPyBv9wNKj7YNvlVeRoICyy7Y3ep
HeDmge9hxRbD4AjhqaMFmp8YH1yEe/V9SymWj8l4p6+7TF3Jjs6sJ+TaXLiG+uEm1tJrkb26vbXt
vWjt3vIS0ev9slTBcF814tQhCHlsh32SHgY/ki+GdSjUWcT7QtvlWBuZtdCR4OqBfzifXbl+F+Sq
zxqVXWpFUpiBMUgMWjY9kZNtlxEsvK52WovfbvmtDOvoZN3eaGS0jPlb3jGxidoJ5g5IF5+Odz8A
cFTO01ohdJqqXdJFE+c7GcLn+qYjaJfHDAFBJ3MMuQjMuoZEWntjVWLrGkaoNGa9GJdVMC0J4qNZ
i2jGf5/DxHcK2x7FBrzhUYdw6LhhhU0ZNTM5xXuqWRh4yYSF3M+C1OWCr/t5V3aSFHS5l3N5MOMP
bf3r1EhHUY+RNxpIkb5XqghX6W6bDlIUyS61VRE7d1nPnCAwuamBcpxHQL372cNJ6j5pfv1oiQdr
uLMmXJlQ3LIB+XQEaO6bJ0EOSom+KHJM8eiO2rZYUGO7X8LYj6D1Q42VNP7Vl3eq+bDK3TezQXtk
/NHxu8nxU0zokzE6QSa3K50bsVH5taYREJxRLgtvjRFM1kbgSsTPLm1sO/1pi08ns8gbR9GEi12R
EJyUzBP6GkRKE6z4sB/Kwtrt3fQYgm/lIfNeGsMLJPKAUK0azFYZ6At7V5wwIcbNNWsoWDCnlcOl
qb4a+6Oe/M1Qpb9ax2VZxfd+QnbZ9GVrR39Eb0R4uqufhybeDaxtTfxOeL1X443qG3mJDKSW/bgj
GmvV7XNIWi0H0pxhv1NudQs9cEo5oe10LnT41CBPndfafUmqv7WVBn18rYDDCnO55gb53dySVqHC
qcTWWkl688cGRWaso4OUh37GVFvdvLZaqJcEOlrfXisv3uTvnDh9buzlSLT7wTfdvT7eeeplwVUh
ErAUarvJf3Oqv3bNMzh6mRflYMCyjOJ6DWxuV8ZwDVYJoRlvCGjeZtTaqFVCK9WeUWJwAnBE8rXQ
zk04sJ3x3Iw0tS6jR0pnP5UXt2WkU+vk+7RMt2KcD641HZNS7UctfZKox8rpXg3atxj8sHPH46qv
oJnDbmjL49oyBkIH7YNoHSqsB15oDW6k1eWz6vNflwE2E419tVSRvf6Wapd2H7k701erqy7NjWx/
RS/JqcczB2U0WPNVy3pKqVfbg+XGjloSuIboou66s+nHb4t40FwLYWpz4oWntiihZPgUb+P6fGsY
oOQ/BodnVzC6S/jYtD0F6MVgqJSu/i9l1L4S7Uvlm1HebeLHcQTKi632YPs/xjoE/pjt+kGiRDrK
2dxPrXwpatAqxAc5ouFC3xWN9utqpgw8/6lpIZl08tcM65rF+rWZ9g3lhhXnqJIlgyBktxtmFepL
dQfwfjJs7ZGI7YPsEcCnxI0xd2oAE2haY9ePO11Ol8YlUj29mj8NoO+kl58ulAePxWkuek8FLown
MxlPKALuurH/O9dRmSC8WJ1d61mHVDIxyJ52iZeeGge0h0EWaXtO1UlwnCV44VvDBfiHl7Qn52CO
pIkVp4ZpD0YvIvLBj/5sbHWXk8b21TYb8XlK2NhqZX4Lp5TRD0/ePH6bMYFrhdMfpoLvJ39cey6Y
sgbJ6x5crrXFBJKfvmJLwm0apwmAEG7h0S9GHDU1UwxQYSP8GKvxEb1I2AtGTFFKmOaw1WwnEIDU
mjDeSQY/5lxahrY+u7aJLRK1jqZ/Qghsq9jdUn0eWrRDsJNBGT9MeI7HrL0fjP7OddFl6cZhVJKO
4sObJCC+k2y9vsH8KeawXJp9u1BNO3GYZDTcZRPahfOgRqTlYr7XUG7E9512MyUliMJm9VSk/kfv
JdS906abXgwcAWuNPmucwgzr+0h1wuJvDIYc0Dp21qmCV6w1i7lqw5+50hCgvPQUm1luHnC5cwSM
e82GZY5DB3ZuXX7n9WfUtAMVE6nycbTWiH0E0y4KVf9a6Q33Ho61kAdJSaalJ8qSqZev9W3npRR1
cjys7l8P+VLdMEpgWbcNyqO6ICO9x+6HOKh03WBV4hWR39aMve1cl2xP3703lNrWCzXobqI1iZvh
z1A0+zRHSjxAtea7ViIUR64/1R/ewN3UA0YnicbQFY0hE9EMZlFRCUCUTCyOGtOn1u0W+TAM6blY
5m3Mc7cwKfQ015jHFVKL2CGyMKnC1ssYEdDttRsJl2ivHJrbprh3jBvvPEVFf7Gt9WSjOkN5ceKB
XIyYxb1si4Kxhdl4TeK9NJgkN7knkSWhLZK94aPvkrj2gOjBQ5hCguJtaCMLV24lxqBvnGMr6mtc
4S/58liQI8rAG1UE0o4sqHmvm1dtwk8x3C53YIVsemizMpzQb/muhx8B7qEAaaYzrJ2eITNdT0Cd
g7u9Xw+arfHc26d8XALZ1AAIH5b1ka0Uoi6tCOMmcHbMK0MLxAmS4dWl+O2VCzZ3LjA2lKN6bof6
2Nvxt7DYxc2Mhc5Sj1phfghJqWTWzk6CwVQ6I0mW4WgOxa4btcu8UBXVFWjWutczfSOolTZTguw4
F4yZ4cELunDwi05gd1iBNbrpkjFhwpzNg5YA5nhpxHylAqPe4FGJF2AI8U8Wj1FFU1YWyYtW+kHn
rqhf2u1959e7NjUDb1iP+fpTIGCbccYMjfke5wcFv7VYb5b22wKkzCgY/frdM5ZdksN0dz+LuTMF
3UF6Hbg/4wUjno+ITjxrMyOPWtxpNs75xNq7IzNjgiFzAr+JD10yBjm0t0BHN1RnQ2FvSHMsQRif
0cZZyZNp/1nrQ6WrqBv5f6VQ5n21/pPItX1r20FcM8BzuKyMHGwfxfw51YBCt0GH9B1Wvl14spOB
4MuUD+Pq/boVQAo3A6XsMLNJ6s8mxTyn7Ke0mk6phhVF5ucm08LJxDHhreBhQ2Da+d2i5FemTx9G
ZWyM6Tbmp4GAcfYaRMn/5uq8muOGtS77i1gFEIyvnaPUCpZkvbCcxBwBxl8/q3Vn5s58L12SbNkS
mwTO2WfvBUkl6Id7y7pONbGDAaMIi1mzmKepp3bxWPV9x0XpkZcxJcU7xgQ3g/Df6MM9Qlqv3ZzF
RPXXjsWvnwf6hOlziVgW9O+6jCmlqvzKgDpXHfhsy3VfhFX2ay3t9TIZPCpD9FE45Nd4NMsHzKHc
DTGx72K+9Uv70tbJ1Z3UWs8cUqzF+W5nDIAMGYOy/GdAr+2a07IUv/S0AAKJHCidzV3v7thpdg6V
Wi3Ly5Db5dZaXOcdcffmuX16zhMR75eB5tWbxNsYOn/jnCBPkvwcdFy/B/G0rRf/rQrbed1YLvy2
JEG9NR3Ta2/eR92MNgoQ5m6kip9dK4RvY1P48hBTI6zqzmpexMhktEm2yh/XFXbQQRn3sx8dEBFO
OVwlb3a56G5TeD28NGbFqArFzyoodn6d3cKhJ9zUpYzpWeaWhjRNtaDeTYyl9hg1ioLVIMrNZooU
KRDX/A16K6JoDMLnKMWaFMKbcrKK2690fte5IJfb99Em6CUwhdT/Yhv2Di58CBRQOh9Hnv370adz
NRHtXrp4nxfNe8Lzm2t0QHcWWxsrQpgpiDP6uCTE4OVyMtGbdZEJ8p/zN7QfTDgzsP6Ii6epns5U
Ptu7/cLOm6MXEZXXKMnMTst7hY6Hh38QJ6SzFtljwH4ZxgfbJ94ewyZzCIlxEp8os6OO3s007byk
OQrq2cY7VoI7BuWPST7TeHWW8fwSDWN0LuOxeHUCTCn2KN7KlGaxfJsdNpsuyx7ayZBGzphXGf/P
YFjCvMmBJevpastga4UEwfmxVoWtJbmNdkNvCJBnuq8ItTmlfXHIQ6P2w0Dq2E2mfmclGdEcnIj3
NBr3GpydIdP9OsoZ70yqhJUx0wVPGvkRD6qivGSm7hXdLlYvLZbkVhJNxm0gJ5yPNq4keUtE1p1k
O/3OEKQOY92hp00D4DUnt14lB3HWkuB02vjMMXKIsW6ltq73qCXehSapXiecL3P8kDK6VTGZ4OHP
guZWZoJ5P27nCiWI/S9EX4uWeRsAwhLT9V5YIRauHXkKZ5AkDYLGwFRwTDcRhZDPuqAGtm8HkKjL
TkbqEDGW6fhGDl8FfWhX4ehzfqjYHGBs1R3sruVZo3WF8e8Wn0PAu5W5v6yyQOTJVkWNPwJej7PJ
E8BS9ECKUa9HbRi767nnu2PYFpjZ67zAQj0ddHqa3M+yIvJcE0ly/wx4si0XX074Q2Y47L3V5IJR
cMJVHbPxN+jsB5sVPvP22bhD+gS2tC+qZScVzXcKg3VEJ2POZ90zhs5H5f7KCLqH5oENtmugir0H
96SW0Me7j3Uhxhg5jO+e6mQiIsasJ4DAG1LE4nZJBxpJQF3tQdn8OoLElX9h3W4Y2pUq2+TicxQz
SuN7jWiriI8lDfaV6NUTHRObj6FC2mVz1B6qwUK7NLGhw1QruWqa6Xlane3mixbCojhIZ1b3EdMB
PBXv0We7UH5+7OB05XCWkJ4rfWqw4cxpvnYJSRYvKE4zPbC5iPSMhOFGjx5avcgBEZgICud+pNP3
3c9BPjc++faMXBgHZzParpdtoiDERBxsnR1Di1NxS3sdBs2+1CFIPrV2kJ6Tv8ii69Jc8Duw4BOb
rs55+jfJakQ6ot1EASB1NLgA6seofbgPkCwGHNiP2/ZXXRI8YHpRMnITBWRSWIbWwNwLO0La7iYu
jd1fIpTTOwTQ/wiRcPv0o+HSTC5/h3elxvxct7t+IO+DyfbuxPRnqoj3BVHahRGos3OtYDQNKbZt
FMTmI9PHtiRVGp0ygh6IUI08x8M/O7o1t4i57cBmN9rXSVBHMkKaSeQTqXDPI0kBQ4/eLM+Wwbud
QPTszn70amMW8VnvqxyfXPFaZsMpp0VPmpcZumP3Z2mx0cOOTP626UljcsJnlI/XOfwXDWircUOS
nfAjiCZ2WDW6K+YUOxeX7XzwME9WGI3/hbq7z4CPBQ9xR2duuaAuwi+vYHVZEDknd+16/0RCYzhu
DZnEgRa+rU6Zo1fS+SGgSrGd9Yk+RaQ8o3Oa/ajMtHJpQ3N7lzZfOEFXVUDbdKgdjDUQn3AIejAE
CnBeLN3yVCO5JdF+cXEoO9ZxYinp4c+1W9/CTSMfFS2LDvYzxjS4xLEHCvRPTDXbG/Ld9ds0noW3
C+a9SEHXcussTNkzWiDRgm9ofk0kQbqdmu5y3ClE2YxjCVprmKtdaX90+Rcb7cp2h13MaqlSiHQV
d0OmV2VLaUdUtDyq/HXx/unhEBefLobP9m+d5ps6XOM/9UrgGtEP1WAkcdtOHPxBA4xbqnmHXKDT
qbkF9bM/C32Qmq6ka4c/89hA1bGld5SzSxA2SOWmZlbb+hXNFp3Qzo0KktM6I3F5d89Zpn7KGfQh
svxTwvnpLRYW5jklQNu70UvoPo40Sb5MnTcrBYkzorXbbTyB9Zr/Jm4ZvOmBTiqK24+uZ0yZ1jUD
gV4g1TA1rwMUZL/cT1PwwGjb/dGbT7vK/G1V2OVmnJCmAuup9ar42Sn+hNFQMEBjqbIcSNPKswlv
V8NX2czvXsHuiT2Md/CpLnAWpd6Ljjoy/L2382L9UzJY/V22Sb0q6RQcxlk0lg2aW8+CbyVCbhN7
jHclsfsR18xjLNvHuf8heOwdfhDlwx2LnmTKw4B9IuT/YVyBcGszkQ6IRInfUy4OFbnq/NKHYD59
BkzBV5DtfXGb6/x1JkTkVcups78ig6Y51vtl/DL+oRtfW+sSFH8dK3tKubx4on2K+bd8xOrqEXyC
5qwQ4rDSjN6w8Xuz8pxnjZEkJqaUwF2T+bWa3sLBeQjDT4vcjjV8Dxbvm6MqRnRkB377eOkcfpsE
lPqE/QQf93irxVBtbBpZk4qfRWc/LCXzc9PRMy9RuHbdtsEaW7PMa/xv2lt7HggeK5B/kVv3jtvn
l2FYZ1Gy3NpUHxOLkqf0M/ZHr0x2ce2652LKmj07/7uxQAO346PbK7hIC29OrL1Dllvhnko5Jrd0
Sav8IR1Y7/ARsfnJkYlV7r0UhtLLb91NbQlCwU0zHcOWB8SU9Ct26+JfGKGOZsK/FVZ2iRhzNjOL
M88CJFO0xl2ryMmPetqRvXsLmqG+2n2XbIc8gFiwFJdA9UgXjMafI+eBAdZzWhifXJweN+ru2FpK
PKX1aMMsMN5jV6KVl+1Yr9PUw1d4kpUN23lMYCdQzeppbq7Fgv0cezQkrvx3aGNQoCCWe2q6Y+jr
hXdq09fWa4JXOMgfuxggnktXts0sw4Sp/JTzQII3+z27YkJ+zTeWdpe9zlvG2XnxDwnn7sfBlslj
y0CFH4irQchHvtWpO3IP3fjlUqq9YELwT3ddxP7edZhnvB4DX2rVp5Kx56rlctJ0zy4VI5yRxGc0
UyFIpMmhCSuzStskWIedX60XbYFqyWJEjgHOW4ecfE9+Waa5dydUirGY9I6OWm/9HARhmhQvBDEO
+CWoIzB+Li3WhLpk6+9k/bMy2ZFk4Cl22PniZLjNk6cuvgfxfWy2VpyFh74q8dHnK/pU8C0+Hukl
ZjLN3idT7A5TCy5hiNLz9+dOKxzkiPxlnnKmg/eXvLA03fr9w+8vfr8Urj+fMns0jCXvH35/0bQW
oxQ1PIZtGJ5oPkbQJvcPZ+w2EHEkEUavzgAZ0SKWpmamqUUlTv39ZfIjaFf3l++v/ffT7z/9H1/7
/lNjxv/325pqAdjSnWrFLbj2uPyneYgws0idwUa10DV8ZW6hjEkrpBR8q2ZSsEtaAZ/3+0NR+ni7
Q9GZY9ACOFvi5ozzkBD69x9IlldBWiEo5pPVjGTjXNHPp/+8DFm0ysYBb7BNTKebPf/0/VHzfz/6
z6ep2xwVjjwrG8pzkv+fFw68z9d2EFv0lg6wKSxXCLPumYnasscaHVWzOduWRbzw/uJmzPrU/eV/
fC1qreJolQNaeuaz1Rr//P0RfTwyVD6jSaBnOPQ1q9lUCrzg5Nb7Lut/jpGSZlUlxlz6gmM+mjoC
umU32QEB9Jb0rnMOpjztKF9Tl9nr6JytTP1/nydTvJyT9//+he/v+v6rfcVTEkmv2i5isi5ouP/7
pV+a7vyv9xk0RSI7f7+MoaIT+u/nimvAfLRHOHDIL+ynSPwydmefXRdGswn8FkNr4b4sQ/DeGIOf
gb7Edp6sqpQPUYL+YWXdw6BgesuMk1CUSU+MbT9tckG4xHCoY2wJ9qOhAXG7qbjGI6HV3g5Pi5E4
lMnobMcJR5Yjs+TiZfYvDDruTjsCqKMyCK0omOfvFwKeGhXIwvrQN+15SsuADy0W0L4K4beuI79T
53jRv/M8NrijMcvgldBRbW2bOP4RR07LEC4fzj4DLgQr6vgq4KSMrgNWiMK4ylIyfqIZzl2PMaa1
xPMyeOJQ+suxrGBraD3VR8+nRgsxmjbeTBI5R46Tid7Vldq73oJhTLTddooL0L4olVnk1Md0fPWS
wHqL8XtXA12FvbjJ3rbp2PCaR0c/TDH6ZtZ+YL68VUu4k9a0qRUOa6dK6c0UvZWx7Mc4J90nhBhX
S2IlJ5uud7XkDBeC2exMK+6zjPS5CpHN9GKKSx23VGOlvtXXxTcWRftIiN9FpU8lnsYAOH3Xdvox
AVp3/69dzbEvSyTcc9WQRRjT5bWaiQ3OEZMp1wyvnkWcBWvK91+cW2R0SbN5rGzcLqo28DIKtNYh
RNGZCSUF9DPboU1bhny12U1OhNmlC7N1g9b0NGLcopovf3Yi67eyL9tdUlKCZsryDqVXiVtlUZz6
7VLuyf8st9A3MSnbAYneLD9FuIxPHklIH09bbuv5YONNS5bsqy5ibNVS5re6EddhadQ774W9rcvG
hz3LaNKRTbynpO03tmewjBX5a15PGivn3WsaxV+VmN0zJ12EUXlEHEL/z2t9zdQMNzMGhV12+U4X
w/yZko/xm6q7xSZ/noMyeJYoRE1q+cwSev/Z2GrY2whHDRc7mWzvyQlb78nHeUtvqMrdf7/WZndV
2nZxUvVT/9hr2EaxMLdhYX5P7r3eZ0gjt+8XXSYtFoT82VZiIXPmJ4/eYl8i+54arelYdcVl0jIW
+7IJu8uUqnwnTYes7Zj4XEqLo1fShOMplJ4YxqPY+GyEJrkUjRdfqLCFug655zCYTsGz3MelWFbi
vRv6zRXnTHNtY6qIumnCbV90qCoU2jttJs79sUuOZDBBRQLK7fbeXVLTXVtfo6jFzev3GGJc4isx
Yvmm6XsOXpBeelRZcTX3uzFf8D4vA+YP2Qd4FY0yoHv7+LfK0c3isJdnYpMEUSeb+WxlXQcj9cUi
GD45vbj0xuHF7gETFz3STHD12FLOhUz9WyKZmkaY/Q4ai3pIoPApLxIBel2Sy73/W21pBxvXcW6m
HZCMKqd7si3j3yqXdJIlNmPviKOZ/enDp3dikurzuPxwdYApVcMRdigAvaz3b77n6ufcj95hbfpM
phj38H+IwMAysRKY721GVKgPbJTUJb5mfSqxFTPmbbOHqU/EedDPuivQicoweIhJvp6F8fU5n+YF
Wn8NTlCI4aGo2+FhkvGTF5Pn5q12NuWcRA8qb4OtTUW4CeQgNxbOnUNgQ/fuCuBBKnxrzByy99HW
2YNn/9DjOGyd4CgG1ma86OORGcmz6gmahsK71qGxD9M4ckxTmxX4i+bXASv+pXARP7JebZOlXH41
QfM62oTAo0y0Zysts9ewI2CDZMLbnv+gVuJMFKqIoy3yYSMVTpTWKq8NA9QbnEDtx69BmNpEs6aO
SGrp7vsW99z3IhW5iOZlk2FlSGzQUdo5mGCkBcb215MlJGvod/N4bkve7X7yx7PrpPmxEP42kjiH
3I4goTPXCRhQzc0VJPmCHMwMbIgNhwxgSJBZ+p/7yyfFY9kjCP5kwoE5TsnVWBftxjXfkuIDnKK2
+TkumXhU0CujangRETNgYRj6e63PWVmzdf2+ocIcOUzU2bRx0zg9UJ4fxyHMz2xfets2vveR4qW/
G6eag2bheuyktPZVUOMcHmXxmCdJ/Oi9xLW0HmMWq51Mx2otm5ZP718LqC0Otk30IYyQi6XH9jko
5T+Y+0viFhhk00X854meB+ca1DZH1vSY6CeOq7g/cMvIGDMr+WeDwRAEsfSlsSjs4iFMsBCESD1O
YutHOZby0HFzrhiEkQcSw1uU5fYjDYz9CKCAaqAqkSxab+8VTvpgIpPiL02z/3ykDXC1pMcMiey/
jaeIaanLyya08nc1a4lTzFabwPXsYw4qIE46WMdGkAIcCKlP0/Ax9XF9HVPMbAEqWq5AgpCeSe8T
lvxhMkO7iZtgrzIbJiNrzM3MwZdO/GzvBUV0BmUxCMDVczP/CxMZb6RWuygS/tpTablJlwLhx8+d
rbDSXYsX+cAI7KYYc+IiFKTbI7C/ThwxAB2J2E81YakgDM6ti7iivP4ja3aDXyVfwm5x+DSp+jGU
ARsKiu5MDs41UXYgr52dChezss5dwlps/aHGkBBhz937zrCby/Fxsp1NWOkj5l0Kndm9EYl6bvvl
oBNYgtKWO1vQ9TUm5LCs+LWA6TDtR6zSpzT6dNwyfHGlhxWpK7J1DbQqxafZqw5PY5lEJy/q18lM
Bq1yUsGqsjwuHWeB5AoUW9/kq2Jwn8q6OSxBReeHd2t0DpVbcaJEMte7khFWqe65gMl6Lydzpf/k
oIS7maQNCOpY1PzeGD1WXGlf3c0iw2WeAnuTZk4N4yJ4dBp6chGknDs2zATooETn7HCtOJZTzjrc
3RCDAZsYcujABTx8fuvGB/07wBBT+R/wM/G5WThULe8rRmXlG9ALRLhi29AZe0El8AZrqEdd/MvO
Cmi0LT4Cr4rO4WDbByu4bzvL7yHOgG6hSApraS+9Gt9ljPuskctVtuNn4NNtGQ3FN3Lwrwc9vlvR
cP6FcdpjKxgNOlhu84nwW+a6z1XqhYyYRmtd+v5V8NRwYJPHKVA1DD8mSogN+SUMgxfLjjfhtPyz
Oax1hdaA2SvpYUdZdbqzivfZg1SCWaFbC6GdczyrsyB8oFkjn1Q9PmhH60vsyIe4Cru3sRiwbpT8
6nPzFAYLHDvhu4+xQc5bqhoVHufYqcBoym4NO5xZ2CpKgQN4qb3TUAHQGZNj4nTgo1LUWj/ykk3v
hj8TG2zLnHeX0E3ahwgFHWOGva1kj+ASWZgsu6cuK6yfQqd7OzAvRWI/Nl3XbopSnyxCfySx7WUj
Qpcfd8weKde6A+ly69iL8VRJAfmkBCsxusvrVIzVi0+W8ULV9tar5Om7/Psu+iJpOLYpsH8HqsF+
MnoUsHW1ZwAx4RJS+/4eNBB+VOxnOae4BfCku2mPI7Vm2wsyBlhlfZ2wDTKmMutMzFvb4xgGxq2Q
uYrfwrRvXgJ4IPJh1NGgbqfhKcr0cAtCtU3tpj70xTTz/oSEauhCB+HBe5nnXyKJ4KuI6TcWAXL/
XsiZL00ExzFp72I16bQGwNDIz42vtqeCJ2ITOK466PmPnDsD0qh85oL36PpMq5xwDLaaN7ZzMnzh
xAj3jobCXzvuWUx/l8DFgjWfjLKbPcHtn1LE9iavG/cqepc4+nzus/GnqTggS7QZBrPZ3s9TzfW2
HYKxY/fPgsWwmTMrXQca02PytLj4uVKcqORF2mFTIFqB4RleJj9f9laPtJz1N4LC9qqQ5Ucy21/S
8eHtZY3alDbiVikw3mdYwqMKZz6HaYIVb98DVtxNaCQ+cm6/MxQQxYjZqOxd00RsTda2mwrl/W84
3ypd/Knt4tD75LkqyZtqlS6oTFd22y5j0FWUnbXGQr4Tdic2S9ColYWYmMAj8qYWfKaXf9r+XOyc
7GfIUHU/9hpLQN9ew1JizDE1HoSe5l9br00+MqTLio/e7d+SGqTZjFrruPaLXiTzZb1FLRV1YT5E
Z/+T5VhcDGHv0GYbFBSecEUK9qym2Lut6s8z4IReggZxom2SF93WtO7OHTJ45rhTjM+5iH31M3EZ
og8uhsIxZnAdoMmTo2QBhL6xTvP0NJvs2aYs7eqv2LeifZW1zkpIMANh/E/l5Uc6A6IIEsJRqPiH
pHdikIlQeeYg/nJGG4ZuTgzeseS/2kuQmcfpl/StH9VYYQavmNfMVDKenVxUB8QpHJ0HKAuUBXX9
19EfjjdOWMvb321I8R7N7OCW7D7niFJHam/r9TWuMHxFjaIiHgaBOwMRLCrga9rBxTAiruek2mLx
Jou8RLtJDhxECnKpXdWvlkeH3gvmL5X+oOEhqjOzf/rqGcRGtHlyq+xXV7QkfWMQqxULfOSNH3Fy
Dx32/r+4ntQ+LlCaMtJngi4SHoh8lumfPPZejQ/hc1je5pyhUqtLhbLAkFC2DFOco+Pn+cZ4g3XK
s+SHlfuMLU1GBVP/cvsEZ36N7W0K3Md7tEhG9s51JhCFUfeU2S5SXdbu01SzuASorOEdHaGrmQmK
FLuuIUg/9vefK3WOfkPcJihwH0yJenMWhDHP5eA+70+Xl/4pvI99l4a5LO1+AMygEN3W0UBUqUa3
0DD2dRWfo2nadDkHeKasDKnCSQhwJlUN3R0DYLdRxY6aijmzh5zrz8TwbDL6MifeqMd2g3n0JZv8
c4xxcAgWqAiRQXsbwguqM8FeDt/KrflH0xKS7xJIntnIfxh4C7yHOcOWQt9SRN0f5+7mtH8ZOZSE
Gv3PXGHq8ZEGptZHp0XMaPjRyij9mAbzOrN1An7xDkEi2m3c+/uaZcsr6YtI5AOvSVdOVd5yz7/W
WGIrmn6R3foA4k9Q815nFV1b2cR/i46HpPc5XC0Ql5YUAHgOjlkFzsc81D9E8hkujVgPETuaxkXF
KS6yqV7GDseGVa176YuDTP7GyfSnRHVaOSnWdrpPDnHBcs4yh4dVtr9CjeVMNsXTUs6nSoh9VlXp
a4pndKQJ40q2oGfHYq2ikt2FXQlUz/BmwOQdE9QlHmOGs6LEwwFbDBbzDO4EfMoZ7Uut8zbbTDm4
06o7YFT9FOJ5NM1LU1VgElQHi7xXa3zl9wuDM7Gb59NQs/5EkXMQbTLs+qiumRJ0T06W/AzyUKxc
NqmV1tW56EZObk1/zVXubZUCzuLO05NISSzY0YC7GdAa9Wi397PiQFWFDsz+3WnR7szERWp9Zy8m
sxUCzpIVku7z85cqdYgtlRyx2w/AuUVYHMvQIQroPTcN7pEg0//SCDrwPU1IZAyPYoNWmBE3dZX0
sMk9jTwCUdWRzcjbP0U2e7vO6aFDRC9MWciGTdccXXzT90xS2rG9Ijk9ZUQeDt39+g0+jBs50Ygm
YXYSIXFW6b0mAafVGg69otX4asuOEwTkADOl+pPfU3/K8TnlkQAxx6E577Zt1KqaK878a+y/vSlu
WOcMwiJsuzmJH3KFsFcv2aNqRLlOYo55iL13fsiFCWH2UcxJCTIJz83sLFfAfuhlgUQ15AHYL43c
+B0BVlK/Z451iSfYXGMHJj6+H40yut6GLnrd3Cs8ID4tDhbYU6mc5boHGzF7kL2UQ+1Q+/hw6lqg
jWBJaKwCZ8yI1zMnewpF5H0IG45pjCU3ctf6Rzb1Y9Go7mzlzK7gHixVcWm4nQLljYd86i8hi5SN
Ic6p/A8Z9WeW5nMfh1+zx0AOJCIuN+hRs+28oLQBOkwUO3f+uSx9t49L81B0nJrn16BboITXv2Or
ufKsfrbfiB60yYqUDYGmktusEecgtq9F1l/meLxVkd1uE+o9Jpsu5SJhHn5zssc+QxQXBxVpmR7k
TwsNTOfeevFH0EANuysAhU9icMgjg6weLeX9GXXza5gDjk9p5p2qMFDXzqOfxeOpLI+1GxCC6d5n
xqu8gd6vzOcttxdHb6ZerGeL+nptsWNQExTqYYQms4xynyNN0ARqwN13UAWgK5JOzvC66OYHHh+A
25ryP5EtoO0lMCfNrk5h9on3DGhH7AA9QDY6B2biZAoB04mfvszCW6k43XEkxTYGDUxD23/GMIyR
BKfFykrn95Cos8tCX5jH0VZvXszvLymNI4vB3NLfj2DlCadPmXExcxj43YLBOO151orUhGWBZmnE
X//iLh0rcNFziG7u8wDB0dkshdOeKZLeu4lhPDyYbe03Pyp6xSZLmkNetOFqBLziFylCriJ0luvz
Ytm/FwJjxok5RTHNSdQkFP+LE7NQ36ve59LqWAv8gomJ3WLGrjy5zqaWEy6CrNgCYuE4YZDcwgKG
ODuww8CGHZYxfJYJiQLP8pf1qF0OitUourXRMMxanKIaY1yHap2jna5tj2/WQ3hoVQSwxaKl6zMb
FEjwXsqn0Y+oEUGQrESY493t3oM7xcceojet+8++xWLgGdTXot7lyhxkoV60mpanvsjJO0m+ezYl
5nhn2k/a9GsA1IVnP3Rpfo6iCZexmZMNc5jHJpbRehoFZpKu+CNHxWoaxNsxKN7ZM7iR41BizJy4
GTvvjETZbp3Qe7Tb/qr0m5tz+FhRD5swG/HFB+UuHtJPol6U/bJ+jhActlHmX/u727dOp24H7fTF
1GCSwkJh9YxQxWctLhqAYoQJZh/GNt60Un5mCyN55dvHcmAx7xt55CFkWck4NSDx/jZJHbELxEAT
AxZro+N9nIKsbFCsioDwcuR1JMwiiyvsDiQc3K6hUGOvDpbimbkdMaCQaJRV1K99HdERKPTIpYF2
peI/JbIgNSWkE+Yfr+1kP9YKuVoQVHaWXO4WdHRUvmYf2GjEIjMcedAN3Z4VdhdaYbizcCCKnhC/
5TCfjqYxv+qqvOqQyaeny+Yxm6itXI0JO0gb95ChUBUxO3vSwd7vgEbJlOTPrJKdyiso4S2yfM9E
dXH6X1mdA6t6aknHraldCFkrEoyxnZ3LdNrR+wHxjn9VIsL0CpK8tpFf6wWMXT2Cdggje1P4DCSr
HHVGlow/phJGRbTsujJ+K3Ar5PfpelT1TyWbdFxsmhIPHLwxBuznMgo5R2zAgyqT4rUK6NowpGJT
ItYNqNFfhnMiCaBEPhxG4VU3k1t/RdlY5Eb8aR0HzdNicXzUKD97ZLR1HaXzKgvl7fszSIGcslHA
I42ZKWx8RikrnY7FIWbJjJQwwMgxbumZsGNccA6C53GhObvQ9iDzNAUjcSWyL6NHELRw7TSO+jZN
vkBPYnWzg+VOfjzgtxl+9HZzorirDl6I4SdzibfZDZ6mJHX6nfBwzgoOnk2xM8UCv9qcZbuFOOba
9qECDpKTwO7bVSp45/qYjFTljJyOYB5kOpzwRB4HK59u6Tx9tXSm1AWc2Gf77Jma7EAU4c5ufI4X
zYmMuWYMNwo6LaZILEEpG9P99oDd0oC1uXN2aso9VZjPtDfTzoIO0DkTh3zkw1e6VO9D5JRbxamd
dAg8piNwc+JwjU1dPzqAKp0Cs0eGmSeMroyKGD8E6d2jTQKCZXEw/4SI30qITxe9VJ9Fk8/UTeYp
mLz87HXVJQparHYQB9O8K69Myd5bUY9rN0kgCHH+tEJKpX7BodOpZe94XI2stN4pNedLFeQMNRa6
0CCxmKbwyNVqPhejl90oKqcCdXieIkk1Vk37ZigPlNFny0B8sBbBEVeeSTb8YwpzH+lQ92AkJH/k
IA0jhmcfJNOSTvss5R92FSdWK5/cbdVvhhSbZVM6+VqF3GaJKTly3Tpyi5SnQfhIM4m78Xo4He7M
7+IBSOh6oIMRaazSHx28fDPW+FZpfCbiT8NzmQgrYdnl9xBV9xKZlh2uqmmRMPglzZLcREEyZSEi
HmN0YpdPWVWJDpRjF7DNTbvFisfjnMIZWqavmYnnaup1sPOYP5yFtG5F5sZXfLZAcrL3MUzVLk9V
CviB/HgbQwsi39HqeTN2zv9i7kyWW0eybPsrZTlHGjp3AIOaiH0jilR3KU1gohr0jaMHvv4t3BhU
VOSzyKpZmaVlRt6rEEkQcD9+zt5rU2MraIEM11COdeQYYveoccYsIxsNuheGw7E0uPn5u8ewR3kE
iyOBdctb75FN5pRVFqKPqpwXDNQ6SZnx78eYDVVw5kgYbW2pnmVhWMzEwo09sDS3o3NKs+CcpQha
bMZ9YDw4qiowW20Qp3RIil2l3sv4XVcNnH6Oet7kES7BjjsW4mb7fI46h+jShzMxUYB0t433QSSP
dS7wd+btSyVxlE85lNgSiAX6IVZuOiJJinzO8z5c10dlaJ5kknyiv3/VfLnuivh95GyxGEz3ofcL
iCIDztAxz3nkdNQLter3owk70SAQy8rb57QlvKNoGBQiVl+P9dS+DHYNzrkYd3hm7pHsI+hvCT9N
8kkumhx5L53nu8Tw2UnADa5NH3YJ9z2hT3IhEM33Dj32KMBWXxeE1c2Hqw7TwiqdSAuL226TMhpc
WHWccQSuZnHS/BMuHsskeDQ6na0VJagzt2zd6sC4arjDOMiqniCbNBtoT43xU1YROtfUf8+i8Dgp
PAYAOD+xKyAshd+qt2/MIJbIFKAd662x6hN5G9PhCUEP3ki1VjWSVnN8SpnjLx3t4mn72qJFmvo0
e/M0R3NdlES3RwbouxRWXt11u8z3xSGgTs/9yN6HLCgosxpcA0ixp5ntb1RESARwH0QNG5LJjBfl
b5lO07QbG40lqNtPvUuxrwmitDZRXxKEqhJ3qxDk63EOSV+P3+kXl5Ag4Ng2ovtySrAaElOf3tfZ
Bgo4cUcQNIYMDluWI7ZXWIqQk/OR6OSjf1dR8eOkPslAwp82Tp+8KkTIfVaxUeeAk9DjrKIuRFoN
VKh3PRq9zTkpsAxOgsmgLGiyaLSuZYmz0eSL1zxj2xsuDDckcXxhps5XksgEG2vCAQP14UeEXYQz
6DkNHXpOlf2g5+avrkLMqZTJpXC86g6pdUAHeVpVtSHxS+UFEldMByPKSuouYpxHlqiIvvSd9AWl
XomRsBP0h3zcwmGIaswMEMlo7myLD42vNC1eFCyx3NTiQ2uCFsDpw7eQ1ShEhoNEzXhn28Nbmif4
YOzkKm1V7ew6+NAjnJUaJ+GWZDIdFk7VlN3WFPrJH51tUVXPhklLmtEhAIXgvuW4i8ko/yqrYACI
5b5ZmfdRJMRHjeWD7sbPbYgKOtFUDkIpXVBDbmoL9FYPrYOxElN5wbbK88+jQZaCgbmSgWe/7mSF
e8hNcMWUMQIGukE6cpgy0TDuAux1HZCIoJB3doN/uetJtWo4YntMiTGqdax3lQU3YXiYZCFm/vdF
S3BiJSiFDdt+rRrl8qU6ZMClN83/ThOJ2sgxMBDQpQQSiPu30h0Qjh2OlRBNVtAVh2a0fiLZfTYd
gsOwHEhSLMo1E0VU0d6mhrgpNfudCeBHoHc+tx2kc2DGmYMsNsAek/uUorW6aVG716yCrNc+f5BB
VR7GhrItt7qL1mHjazTatME3IpBDPECZ84LohoXpdTIjDR+ShpzdeUNNxklzVLuMlYPeqo00lylL
hStk0Q0pZKzu1XvrevtbSpN9qXOprmiIpIP88CnhFx36nmQCxYu7wkK/6G8SfQoXZc5oqEc2je2L
oKSaB7esCA0MHfuuCYff69ZLls0E9l3KQ+B3GM0nK7hH07PmixAbxAdY7vSRBQzHww/UDLiF7cCM
MbOeYp9BUkZr33FprBvCxUtavQ8pfvle6MbSgMwi+Qi1UeB9jIG5eTaYM/GTe6O1bHxjIer2kHJ8
3Eyj/9y6rnFo2u0A73Bfm3PQex7uRDN8BpWMGap5Do2XfOE5YfeEqh6VWJ8cU1bm0YurjeqNh6T1
sOCVqDMrtLkLmfR7DXRZ0zy1VVOznARL2xYeY5IFFPC7GAERSpYzvaQdoRCA9BTk71avZ38ozLoo
7V+8Cu9go/WvKd0feGzegy31S2LD3al898aqTC/YmhDGjGxetdYiWAoGbemXy6bmtpl8KAMlbSRK
Rwx0DwBSxw8Lrv4ybgmXimq49rnW+gvm9s2WsoO+gGkTJe7lt7zkF4Tpq2JeykATiVYUVYtWa0Dm
+GoLPTEBXZ7sow6TZ0IvzIoUwolOfTc0ifve+O41uGo5qygfgbl1zX5SjyhuzIp7fJigTWAxkROH
MhHJlapoyVdYJXum6HNzz1DA+AY6VsUwrt0UTGbdUVLAVl8xpTuWLitsK+81PuOdVXlY5oJhI7Ki
WPXZIJYmlVbUIZzPowb8Xq+/Z3IA1g8Cw0Y0ltPZ6emnAIBT7jIe3E01gdMpOGCs8lh77UcWrUnC
wcB+A/mBnpuL1KJoQHz1U/ZrmjZxUnw3vbM3A14tFdZmBGXFC9F+DYho52SMD5nsJybOu1zzDkaE
+StFnO0FutzpwXjJB3gjBqKdOwdwaaHnv6g99NXg4kBC0ZEhtW+6KWQ27zJSFEzf65cmUk8VciLg
FYCcmpEOWWs9cb7atJYBBF5lMz8iP3DcoKliiZXG6Ye2Bk6oAdEVjJWjP03PrDT1XTKSHRCzoteR
JIgomw/GCU4EU5L4rLEKiErsOorwhe278Gvh4NzZZnFJ+4MzgtWW0YMeY+bopmsRvg2aubM7VHKm
zik5z1uePtu6j+iaUmCB8M+xswiiFzSLEcwQMX1nTr/2mPXw3CTuar45SrwyTLIylBTDcB8Wbzo7
5MJm4sS+r64m3Z1S4hMs4vE1SttmMbSsLL1dwOlfRCEo/Xj44l0c08h5mE3A/VAfgXC/qCaA7VSt
ksjrtlOu4QSlp53aAJunoH9zKo8II7kdcwdfFs3a0ncKsLb6ufIeutADGhTVr6ELV9R7ysP+lkDX
X5fXKaZaKRuAvE4pT2YaXik6y0VhVsR32VdWUANNZH+eGu2sgQ5F7ELbWZ14CA/OILZI2FuEgBKT
jcdkvs/jr9LA7YzOIpjbCJoa1qHBUXuykBwZHn0k04Se6gDyM3Trg5HZUgsjJqJRvrVmNmtyG+i5
buq8oM7qccB1IR3T3JtbTORttYoArnrDoQlKlindjRICnG8Dongy82kp50ljo70aaenhnqETFNRF
uNPKlzQdQJND7TUpmSiioIxYDGWY4mz0CsZzPLGS6I5ND9BoDgbzxbHDO2X1AQmoajh6QfoYZOIn
mw4lnhSPmzyiM7moQo9AUReyuuzp0Ia0d6iw8fYpWW/TzDvWRtMesJbOB3WAi3TxD65r/9InHvEk
Vx0pdp+aDcrPE+rUGwYOjaB9Di36BWWXvyKAx9rks8ZMdFvvqsxf6pKeiUM7kgFAzwzKYUrTw6aG
j/ZhJ8yX0B/c3ICySbjDc0rraBn2XQy7gI68MOjqU2Yly9aBa8uXXakzQwmEBK79lUnj6A6eu6bH
g8eiwvFcA10IJ3s5KfEhA7yJWHBNDKwclhhCjQlNCQsrVJQDRxpUAvLfTVl7J/5cY8m+67eaNn6H
VvUrDsWGg83jQHJIafp4Y+0zT3aHtooOaegCbwuJnXWwD7o+IZeV2yFc5ckzzG0geJAcmiU5UPMg
yuRdmvvahrgSF/aptRyy7mwlpjprLT5HO6x2GTNOmdXtJg26k6GaaKUKDsJ97+9cUX4OjAi0kZFV
HDqIgltMj2n3UGDM4vA+gA/IiVZFr4DnMzF2uk2/BzLNjupxaXp0nJ3a/ERNR152xXpAhMGqnpim
A1PUlkUef4aDdsmL9Cm2u1+Tj2yAnvBn4ZnFqqEwKxuxRXfxGVdeskPKvkrx2plW1SwxE9VbT5JG
OwDxKsMPUoEceDP5UYBRxUPnu0ghca4b2Byh5o93WYN7pVaApj2k/Ayy7gN9IsXb1l4Q5dxCaJWr
oO+uYzQwAwhfdMC3izbDnWE8TSONAoHIY0oyENANLYGedts0OLT40hTYH/LZpEx++QkleoW4lvQl
482sRjpC+Tv7u+N85UP1YlWU6ppPZElcn0ut3TcJB5BiyN9jF95iZry5Q5zwSDLgT6rQWikRPXbW
r0JPt5OKkiOi/EXrrwws0OT11dumBp2v9R+dZbzlVfNgJ/ZrbVBIdpG1R2oNKbRYDlhQObd/YJl+
MirUPnVnghEVRPoVaGYNZgmObDlIGvqJMUG3NOm5rCIurN7aBcKK/KFiy9WG/HVsBGnnPf9Ab2hv
yP4hUui/2wAu/iT8cyywjwcAlbDyQcg0huSp1V1mqbQ2h+bF92idSgftsZcmV1WQXRGXikJs7eH7
C/F/l+u2go2DvQVn2TgzJSADd2l0lBEKdjxALJDVABUCDsmaQMG8Y9I+mzJMZQKbtIurZ9P4GMdf
gQDFaRbkzofMzjxa+yuzPUuHhKOWIYLAZr2MfUAxrmFwkh8DbLntvIPS/OpDnO21ufJG+UpqCtzc
iKZRdkXyqNadzivRFUG9jnKU58eW/LWsh598TE5e5qk7MxtPHRKwZVTFNHGNG4LG7GB6GF0q2u7c
nrA6LLEOE2zvfi4f9Ch9dZ7oCXpbsKYQkGPEi0RHuUX/UA7NeUpluXYpyS32O8rLCeu/JnZWxlhX
xQ99NRc3Y/DcWcmm6TrrJOA0SRMTttuyx+shOjkRVTtDkeZbJNu6fk2T8t0JmxDKVnsufN5S1i9t
z3krLZYbhVRzmYbN3Dgu+YItb+ubxo/fMwIyVbU0+pjeVgYFKUArjrBuLVvxBID+tWzhMIGJXuaS
w1WutFUXte8yyWio9MOxadJ8nbek+U0NgmRnZcQgMFxXuEvPsK6loS1bSrUlIsOXWKdLaxL/tNTI
QLtruxECXI96C/knthsnx12dfcVM6ZeR6xCVh4IpmaV4RjZ+EYVC4dEMz200ce1oItwh4Tykpphm
oCuO5RkN5oAUG/XSuIM2L42XyEUHR2tbX1oO3WdzZGAJNmHODtJ2DRx0ZAgrjHW3gCipyHfehA1N
sXPpJXTuq06rflNKRo8F9Kw9vue8kOUCRUMFF6V+LQsvQ9EKMiJoo6Uz0x1SFM64YlEnjx6EVk29
CAW1BCtna8NAaWN/n4Xs23qssStJ4dy5FCO+hWrVj5j8NnW7jS3zFvQkSwsL7qDCdAuIwwF7Tt9g
uERRv+3jhgbYTPEaI1vhEC/fVenwheSKUIxEfAe9fJ9csnIKGTHe4/gcGhlbhEiO9wUD+UXasAkU
lvgcvbcY7IWJmWYJVms2kJnP4HrjxYBCaGmh4V8Omo46xpkNWybkuIzEo4aJ4AAebUmgA6a/EDuW
G4a/WtuRS7bLHbveuLQCbTdV3qNm0ePFgOFV9gbOhHYXxMmxnHPNmG1gpU/dF3r6aBybiVvT0OiC
94qAEmoFkgUBIQI0ZWBHOamc7wEkPHk9ZPUYWOsYiTOnehnSnBImhvtfA+2kE9iIS2N9iaL9EXwR
6y6T7tJIPkuXhj6pRYsUJUXko3XkYNguvA5mF4FbdidTFqUc+1mhr9lDfOpaNJWuMXBYsqWLy42B
Qp0T/RSglkCHba0bdGALLci19WgxvLRMfaMXNeGw0IKmTpkbI4CuUEzWommHhW1lZxFcnb6+B41y
IH9UxepF839oLJ4tM3viABvBnKC3LFOxikX80gpmfFUZfeMpuZrEJsFLbIlbMAwBUgUAgtdN6zFk
HhRFpbnVNeuFaLJCZgenwMdShiXrq1mS2cDtnDQz71S95y2r9og+q5Oo5xwDuBWK9Cn4UAESynqU
OQO38CVv6207LyhudtCq9iswR/jXXPQihkeDdudOfLml9mGUlrPuovhHxGa56Uwd4ZidgMeYOHOz
ddxnVStPNDl3Al/gHuEoJmRfp/63aT4riaGVFsk9gzMWaQ/JeOoDzw7fbKFdB04Qa9kVr8g9n2pP
b3CIPXpGXa0ns/0xB7ygKiGVw86RopTcbOkM5kAPgvxH7lzHaXYMUCa+J158eBxQ/mQGeQLwGhlc
BdawowfzhbRplQc3li8w4jMGZ3ZPfkxz1l/vzBvz4+x2CePx12SkCHneGrtnKAopSy93EeQkO5vT
oRF1ld4BYQTixaDcU+fzdop9i9kSXwsYUqDE9oIMgalNzh4LSYuOMYMpbc0LPLbPyd9WbbLtvOxN
URVEQ3AYp+TNmFiStGFduG+VybG896FgWOEtIbbb+1S5PJTRRb2JMjgbxq/AeueJ2/fsgikMIPiM
TAa9PZKaE4XRMi6rmwQmUZPs2P/CMEuAX9u9eN1wz5h+WbqzoIK3CDe57fOrUlyFluOAqKsDKIfE
ThcZqgM2GapTfTM0qIeNlZV7a4/wY3slBEiJ1LhQeLxXnb1y/bNPK9ML7IuAVJJbFAyzKkEOjCBa
/+Cn4Iyj7AkH9+C0P4HFGLTzrPGuJ8Gn94ydjONta4a/RAnGgUK15cpwIn0rUF1Txt9ZrbkJneE5
qJN9Tmy5UufW7L5M48Ug7ojV5C6PSM5OeDyhjtrycdQDzijjXai5pzY/jSNHoP990Cr5qfzndyzq
Z0FGZRSEf+Sg/tf/+59lsW6+i9NH9l3/9Vf9H0xjNXUyjf8mjZVE2Kb4j8fos/hzJOvvf+v7o27+
8x+aFP80TcNCaW9agv8RJK/+kcmqSeefnk39JZns65hJDF4rL6om/M9/GO4/+VFhu44udcFa7P7j
P+qi/f1Xzj85XBLIR9CrbkpLOv+bUFbDsMlc/a9MViGk4dqOLTHAugTAOjbxs38Oac6jLujSuM4A
08DlRpmTseuNhbbPSQmolNpxStmJonxKQN0hhCIwYHzgY9IZtyFi09QwFSkk5ZbdcldH8bwkxN+y
9UEVPmbjeDA5CBIdhlsRkEFZ73yXxRVY/Qir0NCHlcjylXS6RWC3wLHKjY3CN+3XbV0eQ9rsKQoU
gPtjUpxtluXQsjcYmxfKHldTQ/qzyLclo75aVXsic7aBCyY4TXFRZRwcirM0k6PsofDBnPZH8gAx
SvfM30bgDE3onpwWGEtenEPTO9u9fya88KGZ7mXjHoc2O/Zh/KwF6blzkZDPtoSaUhRUJJS6zBY4
2WN6LukRNdvBd+0NPraNd6HaPNVonkkB1JlZokYCAXGu0o4BQrcp0h8WVPR5xdMwxh+aieoGmHbu
pEecD6iKmj1f/jHP2pVL8oZHnKn92IesEypb5b21zYPunrixPdTDzZ/u3vMf3/qfI3qtf0mzFsxf
afaQFAxhzrK57f58M/Ql2DnO8hkom53gqzSZ9k3YRpLWWg+WXPmQOQTCBHqpKw/WWFgkixqWml7T
q0+WKf5CFJaQ7Kw1RQnN9nKrqS+TIHLGOgPAxohkoxrvqEnwT0mGLaYM+Dv18u8/x/w2/3xPU5Bb
vH9pmMJgWZ7Tjv/8MZhKa00GwWXVKZGAhhDLzk9PppO/D4E89oy0pgSN8N+/6PxL/+5Fnf/+oi12
jsj1qfBUUz7SehuAa1AOsQtm3vPfv5Txr9+Ta/EJcXHMa4Ftzw/1n5LVmxaLe9gwBs91iuQigErY
7zyTjhADEyVQMIOY+FHlVZra7e9f2/zvIc6CWGlXeJbhuTrLj3TEXz4nUDCdnJBMW7o+/OjsGKb6
PqEnoofraMLhkqaHCWkKAL+DH4lN4lt7gSSsqxh4Y+9qvRiQBAdaTT1n5q1Q7TGMQIpUR1J/zn//
Xo05Yf4v34kg2trm5Gw4nIrm6/in6yQLPGNlHGlLLymOA7pRmwyQODYxPUAPH8BdpdUTixJnHffg
1N7VGN1P1RyaynsmMvXfXLr//9tx2QU8adm0Sf9y6SIxWahOYNUrTV8jYUVppCIS2gBOjNW1ZGh5
p7VrP3Ue/IDuWZr91CVSlyA7ijb+6aR6+jfXR3fmyO2/XCHPk8I12AAM3XH/Eslt5YNmE7aKnJX+
dKBeS1qYaUZ8hRWIX435Ysv4JytaaMXryeYMRbQUjispLgHhuTNh2EIkUF4LmFs9tL/yvoiTV/gH
P1ZEq8qkexhkGA70yUVFaV/CDKt8gV669liH7fS7j8FIEkzUGOktjAVzAeeCPRY6sLgVFgfw7Kgi
cfEMyrHg5mryVLX457VXneAgC/ksA4rLsAQj8UxWKtqvUN2EhTzUMu7NxgDolJ9aKY+Vk95yLfzJ
4nLnGeoNoT5gL8NDelhpdPyfDNP4EvPugCMfmUd1FVNB6gMRvVaCuHiKnjw+axLJE1ju35+lqMQF
WwTpF719sZ3gpZWXgQZdENP3QbU1C54PVS5OYSpPhY7UrE1PrZ38zG+9b/ycQb64YM8+DBxGPZZ/
ppkchnZ6Zn7VVPnlYFzEyHguZ59jtB4U6jaBqpaFc3JqsUnHjAyhgpOByvmv1MeMat5rHq5+Rms4
zX2xa3hvLqHayqDflo2FSS/A2bkVBh2YK6POzDWiMz8l4lnG3gUe400bmyuIlWk1swnieM5gqAp3
GdVzqEmXHUeOyxbpQnHNAzX2xFiYsX1vJMFXAfoR4P4Pk7hFbjobW9FVJ8jsuZ+c3ZDYlzYTcNXU
QzLiJ9fYMJMG4J05bZuueS+95AkB/tEhxlAnbcRtRwRtONKwfLTNatQC5kj08iIbl0gx0rHpcAtN
GS7PuFyOzYdWNLTFBBB0iwphEvJN94HDOAjUWjrif7xXFwwwQZ2bpiHAa0SPvNB1/Zg5b7+PcvQz
FpxQkbm1tCFVrx5Q/thh8GL6CIlzld1k6pyGzj0V4J2RWD7UKWwnbqPR5IjmGaCqtAJcNThk5T0g
GsZRUXPjRBg6NEB6DnewyaORWPMkaZiHYGFm3SGatRhbxFgyOYUy6UYSLkkbQokSEeZC/Xgy4A4i
8mCO4fS7QaM1MznWpUyy309F33+CBvviN6Ix53lx6is9FRjflvfc9S3VCcR72j80A3DlDYF47xMU
9w5pEbwj38mPcYMVFxEFF9/kl/ta9NMSj5DGCPkaUmOSjs+icUprObD69ZV0RQ3gOJ/arid+5Xwj
6g3cfA0cLhIjOilOwezc28su+Wgs9VZE6CvHWvuehqdAQ8Hs1CyB81o7UskxprmNdvCTYRaEStU+
Yl86z8+YytMf8Jknauld2me3noEgnwuVjwbzsXe+oAzHjKCly+0JnQX+K0NZ5PE1uYU8ZRBbAdvn
73aeritj/BaxdWG7eGaqdkIHzlpDLcfSoSt+r8aVUDCGcs3fUbBhljp7YXOl7uNOJp2m94a3wq1q
jmX8dFNEL3iBV0ER87ZY4sL0x7QYCsMKFrkgJbORyNnmt1b56c3qrId5NuUHiJa9sa3ogDpHnLPX
eU3xs1nKjAXPaQhtqtPTZFsXpdIfvYLiwR1ths7u9wXvUux72hwBjDxTZ3XQAkwubc/b7y/FMH1Y
Wcy2kZMvi5LAJ3WjRc4gHGiezsnV8pvmZctRjS868hIGNMRkYuAiMBeyYeaclVzjcgbF3pu/l3o9
Tn48Ody3ldS4moSVMK9A0B4/Bg7TCp2r4caj2jo85IY6gy361D1GozliUB5bvcMllR3LYKLFZxJv
zxdTWM5xIFx23mmItuKJRR7mOXB/i2o/THOOT7U2oPP8voF1EdE3nUdRRAUlI+fsAhX4XSvVNSr4
BWGDXU1EP4aon7yquUejvwjJTJl3VcYIENryk9LsSxMQ/OdiJeiRsy6cjD0o8sz93Nl2o+Ch9siU
Tz2DDO5oWcfGA2JTSF9cBQ1t5B1C9COZtbfI9p8nJ/hhcPVcVnsGtge9VVe/5GfmnTGeoYpGDqkX
jGAHkJKhFi2IZ89EQ2xX13ROhwqqesUay9wpS35Ex3OQTvzqSp7C3rjXP+Z/Urr3TCvjs8zvCVn2
aqhOk2BtQsP/qdQJxsVlvnYDC+z8SVHUPGetuMxfdOSb3AxtA1KCCLVr2Q6HRuhYlOZ83fmqzsuG
K0+AmK+Bz4NtJQGxCrl3Mkbr8vsdmjK4eQGXaPytbo6ym08qG/awqzCLo62VVw1U9srseJrMo4sn
vYutZqH3CsAY/UqFu8qXZGE482x19OyVk4knMqFei7puOPbxaBIiCz3be6g8BZsjpYPBZH3ej5u4
uupBeKO7cgkQKTBDYvDLB60idfagEZELqz23hBMBNb6b/wIx9c8QW+/6Swz3snaNJ8d2niHYXaf2
wxkAELN1z+VW0DPZCTClETa3mzd6dA4X7pjT/PNoOU/CDS5lR4pAXz4O0jhwMqOuANU3+t9GRWAM
JsY+ty/JRVUJOyT/uip4z8BxqCO94Qy8I4OOVwXcqKVuK6Bkp/msOs63XmKTPxLG1ESFMh4DKuEM
oM5dr+pFgGKhmHgj1pyTudY11axcG55nVCfkI/R2vtSbYOMwdFnBVeeQg43NfMfbASfbltiJtCdR
cwrogn7jBtEekewNUjJUWbYODbiZMI1rn/KodWV6m6vzONa+E2LZTI9blJ/+vfSTODAC6h8n+Wbk
bO9zWZ913FAIm4h2DBN8tHaCsAPyB/EE2UQiHRdhCAlrL9kmXRKHIa3NDYHKCW+d1V6LXrvEwQXB
/dxxowpxJFcA/o1Fq503Z2XEQEIDye+t2SZlUHX+3o9QiD1De3oeIu850vUfz+1hyuZHIL88kJ3G
4I/wphJMYnClTMVtZnDTzLtuWPK1aHwjfiZ3fRy8K+gXwyw7ex7G5MeR1gl5JNCbHsVWZfDhOu71
ZJw/ZpV8TrnzXdf9HKVAnQs0CKX0UG2dMEXtxPhh4VY4OXWm3WBLzEUlm0tnVj967ycriDe7ssQS
OsFbhQWvJ3C3QSP/pJ7/PQwky/bua0BxViLacdMYrSvFgJWzJo208o05dVZwH9XusPV185ImVAho
B+mO07VQ/aaorGY1w3DSPrqlqb0ZBm/DM/fhE9J1p5s8yr4YsS7gPwjCYpNn+D3S2nNWtT/CjEsR
JNniwYgMsCxsbGUAxs93wPDOt6wxxw/SdmYIhbETM7Fai/gCySsb42Glyr5ehsi5644hkIWVdGGH
4jFwyVqqiJLJ3fbLqWxtiXcBdboRoYKdW+klAeiIHSrqg2CTVtoHwYzc49GRWRi/x0Wp0eTiahrt
JmAyz0KjrYj34kLgE8yqKyKSW6O/yJr5zoABAOIOSukCLd1kAjYoiMbJNDyffl2uLV9cRJWyyBQU
OZEiz4uRBYSDucDxqjVCKMWovXA4pTZcWi/YVNLYS3Km1jLwD+ZgWoDA6LZqPLHRPJvAwYxgeLLx
AxKAY9AeaVjV8o7rFRm0jWaEdM+1KOZbDh4U+a24xlRh7y0xMa6RTLTiJj7YmXUpRjEwxGQ79PFq
jcALFvrgE01GkGvT4aTPTNQahllzd/q6taoUqTFpBr25yx+1AhxhbTJrtoV8QiD14XlGsiTioEZR
RARL4NCf6UpvjURxn0pCGVydPIwi7fjzQZXrQaGWMxukuJUKCYjT3GFjAMhGnryAx+0t7Va86YMx
MuYlZDK3OdPQ2LpPe+821jDO4X5jomW3wwNmzpK1c1fJrcNMxGTe/vtvJkoGoyD5sYCkkmJB+eOP
6YeSQlVtRnNa5aohRIfnKq155qIufaHSfE6kcbEUN3Cak+jLoo/q75G2+0X6XrSoWtYuMHl7hkHV
skXduyw7+2MQghJa0slrILjMwQYYw9ljO/8y5pJJCAcG0+cCHX2jh6NrNFeUR9+iYJyQhQxFOomq
Lk5v8/FNUTwijWZHVhOz1s6lzrM40DYVQ3rHfyi76vr79EYP6sKNfOIPlv3ACuIP/hsHlPtaZ3FK
s+6nRyoxL2Ujw1Sj9a5Jkh/nl8hccfKa+KZisUsQWTlNcLSn5lpT93edu/eN+loL3sa8G8x3jLKi
Xw3wXBGj8s3BXJkbtNFEN3LQrNE5cLiY2xVjFmyrntV84t6c5mWgBUQz1MlPhz7p9+G1DzTAsz4j
wB49uGgkhWQe35whebVQIaRDR6bYtrxkmHJrpb5g1m1AcURF9hlp2gJ86XqMS/Qr5aahQ9uVE41j
0HljAzfIfIkmH02N+5ybwaIf8n3gTfZdTRMu11kS+/e2NM+GDFcxEyl8o1uMCSRWOMsKmXPuJIdk
hLMzTWw69RBylEEQP+kj7YIOwArihkUVsdNmzR12XarrhGuEG2REe0p1pzns58jaNagiqv+VhTQd
pa4e57Fvq6cvMx9JN8dfUZkt8QyU63Fw2EH4pv3sKcuDY5t3Hy3Z3sJY10H2i411ZybdU2eDEQ/V
8wA2x7KOPcvvIsNLWQ8xjqBW/wo7Om6VEgsEADEgD/ZnjBFtWX7mJbe+k1BkJdqzS7IE6jmd1+PR
bPviXPnhLe14BpIgOzsVTMtyQL7A8atlwyNK8RYF7JNJFf3EkkFZ6g9bR7VP5Qw2mzsIus9r5UZ1
HWVyCyBEqI6Yn7SmxjBL/+J3xq7yviN4sv+mc/TXsQE9QFNSiEikarbtOHOX8E+dNUj7lsyHKYS2
EyPF0Zk/Otrz3ADAxL7zG1T8wt4wLHYimPoREKcpcrCQDJxx5gn8v3s7//J+pM4YQxe67up0J//a
xxrGvG5ppbDtQOyJob4QRNeEqIOxYYZitSXi4EGbtAeYcZAgyn1BZk1L4yHjkQMZs5j2rrxVaG57
5JEmzAjcfndGAQu7VCuixpY2pX5shxtR6499rW1gKxKiU2Oh7pPH+aRmtsHRFfED5qsFSc7M9495
C7Fkht89oEa6E4m7nPBuNohA2GmWuT8ttIjH7d1FccbehMTtYa6Ke4wzISNjv9E/sRWf1Fg96bM+
B6FvA0LE0YId93jvPddBxermI+DQDy1GUwi78OoGsQ81WhYlAkw8pzyD6xi6ikNijyRSTk/8tWl2
izYhNwFkkje/n1GtsPjcEEuxrDKn7OVSSM4JItxjHDqE9Vzk0jkoXJpCve0c4v9H3nnsxq60WfaJ
WIigDQKNGqTPVKaklJcmhCy9Z9A9fS/ev1HoqkYX0OMe3nuMjlJkxGf2XpsYNJsnl6uUC4/kuR50
ojeq+5kWL5Xofyj/LDIWUTKzQyITLGZUZsUYG5icOIl9m3Ea4kn46qXzWGfTLkYZuDLgyKEbH3Zh
5V9awowbXlGRg0HokMpuSM5EkuLPp9ByHkNnn08Ihx2b9woO7t6f7F/sTIcalFbVTJd+UWfUgE6y
tYQMRw97KJl2saq1z5MMzykEcREADDHM03//QP4fGwhXmNI0zWWj5rieZ/7n16OsUOO2sTJYgzPG
Qc61yDZdwg3fF7tbwlJ6tRzL//0XZUP4X6e5fFmPWoIvLXktrf8yYDZxfOHU42kqlhKjDDBEsNmL
b82IzuyfgXM2Ue8RKKHooHEjp3+QIehQ/2KaGs1kcJlNThiMWHnb+z5QtwbNMeG363/uFGfo3paJ
kk7615q/hUU+I7plRDEwSFjeAkRfF4kTy0rZ5rOmY8KJb+sp9xoyFxSGwJ4AivbN5+5Me2qv3MvP
zM+OdUWrDgIviBDaD1b9pmf260xqRrVcYwyiwopechnPWEs3s/SgZONSmgf9W08n7DZMiJx2m87+
3TLSAoZxu3R4y/dosIWbKaqXQS1soje7+GmZjjFj4erIHUgPff9WUKBjRediFZtprN/Q5xy90tnz
fj2VBZERTBuWZzu31DXPtnUaf5lx/dYZ4trzd2aki/qT9zSwnLNnSDsVSmznFl67z4WmnpY//s+Z
ETb1PgBJtPKWRdoIbdqqwr9/Wm5uYTQDZMulS10U5jDtSXIjDxwKEoVmGFAXC5JYWtrAdePYV2AM
JFaLJ64+NnCZf+dLM98jkjuGgtIN6rXYkGHgI4ilwhETjeLkGq+G2517P7wGRYn6iR9hnDQvGeCs
tM9aTDDpV8MmD07gNgsNopQpyfhOl9FlWFZvXk+v6zKwK5mpFlkOaCmeGLfyjfqYIjblV+K3rxEF
yb9O+WXvH/6W9/9aS7T//j/47//QFPyX//z3/y9VCB5L+f+7CuHxt/mKP/+TAGH5A/8SIJjWvwnE
BfQAnC9SWiYn1b/0B2gMlFRy+RXPkzZ5Q/8hP7Ddf5M8KbavuFNZfAi2Qv9LfmCb/8YA02RD7PoW
v+y6/y/yA+zH/3lt6pn8E4Qy0bGavhD8W5Zf/98KCd3pYq7Q+a89/6LtxWuhTWp87FCNKutNl0U3
IIFYy+RkE1TdiYlsf0AzsO9nPW/M0ph2xkymRW4WSKBG5qBV8xNyhK1FDJYTYR1yYhSzc0m+SRS7
r2riCp2TEDO8wjU1tOij4gc3Jb3PPyvf3ddmPx7j6lAwLlyZPoSBuqF/Nhr30U8w36kiOxA8Oqzn
joTEtms2uc15TuLKPJLqIMGaQ88gvyQMfhkJPTui14R/5DCk8VYiv8P1H6hLnpBL6eB+E9l4G4xp
vWI4/TNoGsW6wm86iubB53hc645CwcQCYAyjIjUhfcoKQXA3Cwv+V1VtirlYj8iFjwohhOv6xOo6
qEaL2LtB+EFK0sFogGt5wubE9lzk20XgbY0AmkkwUlSmoFONaDzw/CzH5z5umRk5uSSdu/gtWdc0
hucdEMjDynMh36gi+gichItF0z7MGoaUrvCZIE7AEGEjRnID2NjuoHfDZMQY8+rfhsp+DyvhEHd9
thcFzfZwYjf76o+EcshbKtYbfxp+Un7jqs7ST5gpXASp+5HVhNmVNKGrjuDPuab+j23zLwcDtbJx
S41dR9VmB7fQAJDK8gPKXXqqbLY+mIcxlUfuZbcwqKqIxEs3OLgVrYPuQHmh+N7lVvlVT5CNm3ME
onBt1yOeBb8ltS0nj4RRxtrtUPnGfUkUT/AZOLu6Kx47DV7LanM+cKZzCGfhfkiGOXoXOtOl6v8C
KfAHRC+6J1aIT4t6KGRTQmFJyMdaDog5WmP+FPwNU+QvAGD4uEH/CDL9tsrxHy1/LswSkl/m9ySh
eR8kZU5fyNsh/sMwdRaYNI3O+Bms6NDR4fIok+AL92I9NYCNM8N6OaYOJo4UKRdBLQ0RKm3IWMe5
BIa6dD34TrBKoc/Hp3W98mqXFRogNZbkJGgpzMBDwGLSuFXxcCbf5Fo4CGakenMGtDyhmd/Fub1u
B5KhG5ABtrVEAwf9sSbvpIAoOep0rarZZ0zCt2zn+gHINzz4ft/I7hZZ1GMjvWNn/rHh/nLT6a7I
nGeQsOeqb+8s4xPexX5APEymXvTqRsN1Gk8OMvjQaR88WX03YbAPi+6ggUaTXr0bo2d7qLd8eDdT
UT90dUwS6DkPbJsce4yeMKpIfBLupYnlU+i6xzQARIvMEaVlZr4R5fjAj3ptvkN3/zKTileDtcDK
IgfXUvFb2BbYdGj0WjBLjlrhLflQNhNgo2tJ+r0x0FLheyR/U5cLyXT4LFsLTLS+jxN5tBrAO8ys
OrfBvCy/Hbt/HzqeWEifkDVTzEPufVWaZD7NhyoA9ya7kxvyMFqkA0e5cW0GIs69lPZeQDeAE9W4
RolFctIYfXM85+b4ntcgwEL4ZiDYYY0xEzi4c4FSsO3e4iR7xR7L+j41KYGrTdnbj3HmIp7SDBJi
gM+r4dpIpIqWyT0++uaxcZjN5DyGYMvH18bGOiAwyGkgGu6EmjuLra+R6KqsRZveRelT7RIuTwjF
D7Jatv/kqVf0KvbFz9NbD4g5H4G6jxneiGbmN0bRg54xKWetc/BTGOFkU9+YnfdUlMVrPPjQ+kb0
T2tcZp1s+fhdB/GApz6smUUIiwmMfuoQtkhgm6Qlxi+8xHbOfCy+GQTfVObglww664IJ/+q78thq
/WM1zGfCfpmITFbMcJenoKKLApDHZEMYN6EPy8eS/YtU2VfsRoulIIy3gk6nazxK0q9w+Z+Zb75B
uXkLTOt1Aj1EeHV4ERYbv7Fzzp5R7fXyb1DxuPUMXtsOGczUyWuv6hsnjJ0tJyqb4TF7qOGEukxe
hBN+yCSdOI5XXgmtiMggonspOVFXNDixv6cZkUBeD4zwB2YszvzaVw6BsQbKBSs1Isz/9es0e5o3
eOQ7xWUfm8+1bXw086tvXDDR/QShe7FTa2toVHyzPDJRALVbuJ9xzj46aOu92+GoVB4alBm1c88y
kQzfmGWnSqfPwZ4kO3HyqjiYzdEAdeJSXJMfxCbG8l+jNGfI2FoZYbMbpw1JyFBPzuSg+UmKH1DW
TKeXUb1X6fMwKE5m2IFp7S0sC1LxyMmAgA8X0FAFen8xMBNLyKGZfep86y+PgH8MJfTVAE/xnGfl
ihRWPaFfdq2X3pnuuqB1dsWiM3e9Aoqr8dK7QItcX3vbIVT3UzWwO2YuPbOLXXW452G5xe91xz67
dRVheuGPMo4S3DKEvxhT9FRceXu3iYlrImI1ikQ3O2RO2yKM0+Afl6DsfHz25uBoJsEmaiHp9Szw
V3kP3yZTrBhsjGc88jtDjvcJ/CRW5ZGDyz3dQAw4kdAHPDJhndlWi57f+zBl/SiZiY5BfJj9RSHU
mwuX6kR4L+FeSdiuhcVRP2AvUtOi4eYWtGM8hLpmfGCHCsrKAKUJ65gREojixZAjeiY1K9mb4H2z
vaoCTh9uzrUdSuIs5nNrekzDW/IYiWJyWFRMi7m6Glj4IvnOTZr8HEhZOpp/XjsehFe9jnAhGDTi
+Mhc5pLeQ8Hch7Cm70w1eDxasRuTWe7CLre2pNl9CaPiBR6lv3GoDLyiVAdmAhg0As04D74Q0hS5
zTtMLmnz0IasxeZJ06Ul/Y0oA+AMvvxkELEleeAAiIaqIEzlKkqWGzN4MvqgIjirezXGDEw94J81
1HV/hRFsb7Ap58QxrbWVs0pNSjIfCl2u5xICcqLFAzMi7DvWG/VQunLrSG6LPjtJyexRNeNC02Kt
XBeQ7zhyufH0GhYz92CJa8XnHveXWnO07IuB89IDiIPnFSpG2H0X4ZLbjsh8yfQg5PnbboNfrv3j
qFDESQNl6LxMQPr2lqCLE08xdP/wAIqUTKQ8WoaLPnCMwGOTQVLJTdIw0K6FdRBNtfEE6/Kg4xBT
XNxN799WUb9vxfQVOfzwWVgtX60bh2MVVHsKgv6oYGnCcdwpywPJFDJXDWcikxa7wEwHWM+gtGDZ
PnZYajd9Rrx6sPKy6C8NYzDhwcsY5t9h5MDpI2TdH5/Yz6fgxaDBTk704cl7eBPWzhjZsnplc6Wq
PlawcNbT6Pwksb8tu+qe9Ap3vezJk8oH68VNWCT8WKQAXplb7nFKxQgdYILkzJoO3pqN1j6D21+4
34DbX6I42/uV88yTnwJgYMLoVtW1VtlTBTx4NcTLKEw2ly7LP2EYkaLrFWAn8Aj3hMuti3+IZ3H/
VIfpPQ0Uj18NDDhVL/UIpcOJSFtkutZzmzL3k9s2T+ZLFA+fleDf3AwdC/naOsA+J3OR4e5Yzw/z
hMsnIuOBnVNvk8iR/yVBdem8LNuZDlJQdjsi6psDOcYvUk/1yki7D4/95cjlu7GLKd/5DSzfrBsX
BjLXbh4uZt/ETNbNJIn4EYQ6LdJdxn7IqAu27mmLxbVo83mDMtMmgJbB9JDgRELsB7eMfOt0RoTk
ZtWe6JrvZA6oX3AhND8TqakbAWscvzUP/MREqKk8iEV1URxYIfWrrsosdmsBOqvOwlw92Mm+DDFd
TD6k8UQo7pCUbLakKQ5T+J5UWYBomZ12a3BwtMMcHmBXbToK7T3K4qeAOn6Xy9ZYi4JkzLTNLzVy
UxCwxIfKktQxIh9A3WNlQoXMMUvJHNmMY8BDGWEFQlUWv6P0OJOsy9hZjDgi8e1gFcNWx4IxSr0H
elC2g/kZlSphN7n1U0Dv9ge5065xYJqVn5nZ0SumJkMLK6KHdPSfjB1KG8MEB1OOhDek9qs7QDYE
7te4ZrMlG23EOh+0ODXIDDK2ToXVf+K/jXL5BjEwSoZq5KqQXMMHV5RDsLb2c+K7pEJXv53TntKp
N/ZWNr0HsWmvM4uon2me6VdnsbXY2E+N5xzAD0BOtUn2qLYOYiNUBczPZ0qBKim8tY/n2jfoDmUi
bkuPPZ0LMNwpikcjjT6qZsnmyCIKkCF5nFr5NLPUA8I3AeNkOWp5bwIXChdZQxCtbvE2SRKE2gND
etbWyVzeApLDS/2QDkn5WHbW1bVTxrqAtNakj6wHoqMITILVajYMtI3yXlT4yryx+2kReEBgJc28
awCWmOJu5I7dVJotcGJit3MTU65goNH3RBXJ8EqdPZgjyyPtnuxsBCLPrsSdgA9jn+dCWboPGRgr
IkDoNtpC7WSmD3UUNoeZNCSqTMkU2mjXQFW906DsO9IbHwP4x5FXlkfcXY+TKLN9l1i83NLYulCs
b0yPMaJdo8/IxvpTh9rdd73xwBgiuXhE06RzXRANljCa9mn1gj8fHe+pnAbgC9lCEWYWITwezIG4
6AWIUO7tAQgVZnWKcWD2NA2cyUbrMa9nYzhSStR2iQgO6F5VgE4R1gY9ARtRh7y9IQbLUnAwuagC
AfZaci0cR7BZeI78DwT0+A36EjNbR6OUH7QzbWuB6zDnVVv33bypx9kkPtngxbRVxusi7qc+fQgy
Z0eNb29quWvqWO1lblWr0ciMtVIVyn09XIxEmVuyM7axa2WnBoBAPyB3DGxDLIFtF1Xog5dyuqRO
+0TWF1LJhl21kuXftDhASYkBNNgQrBfj0dPOAGNUWoeSa3kt/R6mSkTelbmrYqcBKEfdMsUKw3nG
8azrm0FheEewzhBREQBfe0BSSQwkHYVQzyDkSAq86aeYPd4Fgx1sNxkY/OMWejoTzXoEy9eqCsBK
Xr7lTE1xNpoTVFTJIKF/zoxu3NR5RuUJDc+LEhsXPP2TpGdygGqltNSYVolF35UWkZO0sQDhPPet
IZ6XkNaNGUHP8tE3ok+W697ikxEzLtUMZpS9CFcGo/cOMSODhL3DSvjliTkzupyxuI4p+Bnt41dk
kryiNU0DRLaTi5ogCyEkKt3cEBR0b4YHYpXfwLv8iZrXIy/KaYtqekNoDbNhiKezm0jCf9x3VC/r
fHJOOUkFfv/m9sHCPB2IUnbK26Qas0OJOxuTOuzCyiARPYs+KcvKgoVbajJgSKvgO3HMfQXYJ7Ah
5erMbDehju7xGTz9M5To8KxldVxsa5cmhoDNQ6Grx1FbRJIXW0JFn1UOsRnyi8N+gNj6weNLxlK1
a87DnVuZJ7ZiV7Mpf7357InywFFrLwGdzdrp0ZjoIL3pNf5Ihlx+ldqrDDzZqvAIr+naFysmdN7K
iJHEv4/L/TeKBoO2A4xSI6B2tRFDimgGt+ND+FLnPkjw+r12fhJxK8GtS7vvSUpc47z/CCz6XRO1
H61WEFgH3KwYiQyGMAKxEMc2YvvAMdhyZS5fb2FHX7l7eeVl8KpJdhWN/BZT9sVyDs6FED+pH21t
C3CXTxHPmTYgquadxuCYbpry4EYcX2DfWflXLlBJ/pTnOFwFCWeVhgSj8R70ObvwvGigUs3BB4RU
rFHmgyqzD6u236302s2ARTSMpiFsfrB9PstsYslhxs8QAxrL4aDIx9847948asJVaiW0MPVjpN27
fIGBmuJrIKjUWb5yHBXf5hQR+JrtLMtCp22GS1bccGN1zrcdmlRK4glq1sNCVCT1lkTUIjiUNaEV
JUQYOKE2UyH2GmX7qKzkVTSLzXn5fQQEfDW2fBOc7ytPqV0hEJz7GpZqosPDuAQSmIYmilLZB5XQ
cMGxZBpLlNWWXEXCTewj4050fmDVrAiQb9wnYP0THgeyrbatjdVXIytkmBLguI455oOQi5U09yIB
xNUNMJuLaoOU+6WOu305gzicpSU3MQ88tSGUzXB+jydFt9A7W698hWUYYU5jKZgPV0L78HsKvavn
+jHJFhiy+4Ee627AUFOxS6aZR+gkOO8Muj3Cz6py74CXZcA63eTtN/w73q4+NFl0p98xrcUUqsd5
kI9+CYOv7+l3DQWHQCzoTw1V1eyzjcAIcQNsSwXmd9+2H3XKPdrMXsrClw4+0/FJQiMHZh5Rxjnh
yXSjcDPpL8T38K7MqtvaNWRJzzo3TFjCluSYhqt/1fPp1kNzrPLwti33gunkDByVMf+uWn7dMcRX
EDRQA/RT1RH4Koo9jj9WayPOBIk+GBF1yxAeGrS5sN0D+2/g54DjnIg0qMqFCRenyp+j1n4GgouK
jHHpuorbN4PBPrJyREWwfN8blRCh/Tl3w5t2trrQvEk53OiYELYVhODVELlPpUgWZY08jQZL5tKE
9IDfhNtL7OK08OmrMBpakf+Xlfln3fankHFFMJfcUBE/jMkis2+0vuoIdqYJ7oGr6DDIGbe0ZZAk
m3owrvQhGGqa085EUd8U16wY3+wwBmTFUaCVuKuk3x09C9oDhJ6TkxJHiT0HwRlZ4DT5eKLDnQro
sS08Kq1FrTwZHimworrrEBnLXFvsyqHUO/G24HpHUEz4S2oDDbSAFqcxgb0dqe46+oHM9aIJcuPG
RhzZcLctLTyAt1IEDKaHcSvbG0P31j7IFGNk2Obo6SEqG7xw3WjfEzIW7hjCMGtkcFH1bAvqDscD
OW4ZoAxwKtZ2mGdK0Ewiqy30TzIyNKpYQ667JkUwXYkPu3SfvZLkvXwRH8cZRzxiUSuF/cVULr7L
kBENQ3phJQ7/rVeEr2BPtoIJEkEgn3K1lHplcBU9P/450Lek0jooVtmftK+uCB/GlDmLWUuB+AQh
EzbLsia9pRzSmHIJt7iihqJb2AMZjsjWADttYEBoMXtUxa3w4B0FcQJwRYjNOCvo/JLU7BjSSgzN
axPAX9zEOt8B10T45Nl3FYIH5PXkgvdJ9Jqh68kC+zPziTi0ObBwByTviOk/Q2siWGw2njuHfUhl
dd0aG6rFvx2Fp4ySrR6L9zIX1xFOIG+4Y26B1a6oq9MjJ+cL44pa2fo0a8yQYWJD7Y+gOHpI22Nk
6XtdxlSnTvxYVPbXlNn+2ql7VKmL8sjrDQ6luYCi2DjZJoJW0rnOr4X4lN4NEIaZ0yvCJVyb5gRe
ckR0WfWUzm09MgWJys3k0ckUkjzj0hnzXR/WL6IRzSZt+ezJU5xvXOMnhppdmAV1accUwEyKjaUQ
cZDnfN/53VfMZq1mqRVlzA9JavGYK8BGqCB2bXsxvU6p2+yyDuyTMwxQlIHaheRcZj6dpCOrk5nn
BA3V73GsL+kw4BgIckVVjkCG2c6GOSvBHG75ExifTXpPclpfz2xt0uwsE+s580ywuagIctSE7GdI
92vUHO+sS7uwhfw5+JlnD43+3B+j9LVDUkAJhINWIDd0LLQF+RCdC6b0tJcixqMVeiuA2VvpYr93
sPNzfsiPnLXgRB4zq6+IbX+VPhHYdI/G5Rk9y0vaiWXHBsSc2QwRH25H456MOyffgx7OT5wrIzI2
3/a2o4nhyLKqBRGcfAcQAETw3rIjEE30bC2cz7yx/sag+5KBILxDlRurhHsQoZ/dCMU9E7mOWMNp
OttEjnGl9a/24s300akNNd+UsTzeCI3R0QYddQnNlRsRyea3jEqQPh+rulmZDjNCEPTjus5i7BD6
qiw2WSBM2cDXJUvRqt0CcylGCvFW0kCoBGf2FJyKmGQ7iJyruUGFR4jxLtIwXPrm268mQE6ICpBW
QwlMmMYmUD6U7cfwZIdjX7pEhHn5LUfznwmoFIXMx1RQoLcms9ZZ44lvKHHI8eOSkuswbD/nqqe3
yPVTWkfIyYfDmBbkMOUQDMMeiZjNdGVU1rbP8+Cc6uukB4SSeXSYmsnD7tEf4jBEbBRJRLj+pwfe
XEV2f5MM3jkJ448UwAdtS8oH5XbG3skosoDmnGKPt1B6ORIuI4dTR3FR2qR3tOokLXKWc+8xytDv
82MXfFrFgFKbqrzeVBRT06KqrqaYkd303nj2xLGZtiw3fe5b07yxg+EpnaNf348Jz4gBP1UVL12D
YX/l5OoLMdi0awfxyo04bFOXLz4TV5tXzcGYZ/swG8lnwK22C3T+N1tMts3F4JW3ymVkh0BPWzUZ
j1Nz603Rt25phcuer9I7/hXn+riy05Ab05wOug6NPV0yhDyIS4EPbgaiXkcnzLQCzEafmA9+yjpj
rEkj0alYRe23a/hPjfbvM5goG0HsHH6OlZuG+z68GDBot5pd7jbK+ss4uy9hjb4Z0x9qEV9AToHT
5jk2+jCLJ8uhsK3bNtjq1OjWptsxAyRqRprqIzDT11r3JDxWzUsSCQDzyiVyGfEclcZ76shfu+QO
ofbiJuZ+8xhhY+IaNhPXLx1ZfXLm6E57uXvibtwXEV2YzoE8MbOCvMKEXSACz4pl3GlvO6uJ136a
3ACoaw6BSmnqUM9sQzXzItTZD3HQH3ojKkh2SFBZYs/W2bL4oJxU59sk6z9IQmx7pnSdXRLuBRUX
JolggptZV89DpccwtsFegLhfT3qbBOODDqOvEqIHgeWYUD37G8PCMVLOxfZ3gQVm2jQk1Wm8bBiB
g7VvCQBWIGDZs1UwyWrrPvkI4d6ukazXu1Hb2U4k4Z2bWsDMAuOW1O8tkdvttlpmXuY45VtXlvEG
sOwxjv3poZb+Puqq+VTa2LmkKG6EB8e54/VVs7mroXWbdnolUNy7JsdpSrNdKRxSRKYHz5X5nn41
m5c2zPxyOPB3ScSMiyhAPryJTro1qFsGN8l2uut+Yr/g7XEGdZoy9+LEuDHijNj2qR3PdmzjPjLc
+hT1hCr0QXk7BvNtKLRPPwg+zg8c5pP/pMdDYf5SxThscs94H6BvRqRVbxynrTepl3y4bABr8Kbx
SGBYPibsaXqUefE0TNSLXOjJzPqzg9FcFOrMybjqEZ/taR2OSCFKZJ5gKrLB7LfCx80T8uN2nyU+
UL9p4wc8iC4mJCJDHnMfTPhQsVpsRlSFfsj2MgwVA/ML4bVQy1Qkq22YgVuCNIoCvrEq8pf0AW0Y
/Cm4VYdiJOgrLpnGau0ZNyWWkxRb2MrXGcC0mHgUvi10lB2hHdFIQT9I+LGFeYmrQdzjvnQ4O1OC
Ulz9TJsPgaw9Wzi6GVxxms+Vsxc+aW8mbxg7rHULcWtnstnaIOf7xIjR7iCWuYENY06jnQ6tlwwc
RWY3+sYzhnQxtK/igetM5UyBXXcmPCh5KczWxVJEW2R7TYp50QPs7auPylXDmQuelJpFIKIhKnZZ
7V3SLv5wTcdhxY02G0X/JvVBK+VJwztIoeM46T7LnWMTwauCx5WcwsS5qaA6nqzMfY0FFgLP2qMJ
9o591rH4yN0B/9IErkhLZhDOtLdCHNvYqdYj7czen+HuLAOxMFybXd3vo3mmnbLbv5SNGUz6dq9j
KtRO5s/Sb+k6645WvgMYa+bInCOfH4IcEf+Y9Qg3p9FvQIE2Bda/Rzw0oKXwovv1wDEpqlsCeu85
996QSXFD4hFw3aFimFafagSoVcuPwprrP8804c4W3mEQw2dXTIdiriN8OYhBwhLzKH8nbDmRbKSx
LHo95KbCyl5yzZ6ydeU3qa/scmtxZzf1S0r9u7Ey72DoGWT2qM4EfkYgJltifWa+o5bx2y5XzaFp
POwiOfRmw8kUQ1Sus957KRQnLpGNz6UY+3UPTmw1bFALtOcRmNymVMR1BQQYdaNFBRIkj7knz8I1
7urM/1VTPh17f8Ze4zRvcTZ8B66xduIgO1Xi0Oe0LYHYZxHD1nYcMOt116hsT5VJ2zRKWWAed/e5
h5BQKBmD7mUJXEOESUo9b0eDm9MzMnM9VcW1H+NwTTUI83hRBcq0ffdUi7a5hMo5cY7gKbpQdv04
LxKU5imwMaFXzWvnsttxuOtJoPQJy+Iw8EkZ2rCXuiRd8IlNg4NiMA7aH2CkjPFX1fk/qcpJOTFo
POr5sTSAjTjjq85HVuC8VU5WspLmuNkMIv0J2X8Z8fwbtPF8hFwFC8Tu2QDa96Vw7ZvUGu4xbyyC
oIUymM1fEX2qKhm0kEB+Xw8J91Aqm43RsbKeFNGFJQyYucIFZyr+VzoW4S6j7loJe47PvZV/Q1kz
No3sw43bqJuGEURQyM98YdSSa4Od/RUlF9bsPVz86jiSgrZZtpU6TA+8z8syMzoFMJZ3BC2lu7m2
2A3HGSMnlOagVQ4xiHaaTfc2F1w8ZtEFpArs+hqGlxehWlFSflIasXyfJ8YSh9GcWL5O7PY9BMgN
JyC2R+jwgApY23oFilxkpQHq6gYCRgm8G4Me8EoGmqDwsplsmrQ/tIKeJA2NmJGBkmciNXB+R81T
TUgX+T9TsTbHhBCQiqBgJ3jQiOrCZlxyukACuXq+mATbjQqnRKlv+9BGwuM+eiVGhmbAH1hw4Zn+
T9akB67pwxwA81nYlWMwPepC/gmqRBUkd73F8jesY6w3hAPEAazEhq4+TvVl6GV34GC6iOTMLdkz
2CXRRgm4xsiDXhzYcTyZ45ZdPjv+WxLDf/CygA5YyMeVH4CRSACDwrofVoxnIJbx23v8j3oCMmuZ
9QnshDOUyIK7U+KkROM4+bTraBCTRv4S65ZuJ7O+Yh4yqI7InKsI+EjG7kSIKKNco8M3EljehsBs
iqzZO1uuRbeO509oumO/DmpURUW7Q3bbYLvMscjbtBWLKimadHWpI05la3y0WVQm4bdrJh+VACho
gdLdIA8+BiGDqF4HxSlO6RKJXMGgG9cPTlIcRJH9QlbPv+x8fvAKfCsgBY9Ef7233NHXjFqSynnA
OQ/+ORzFtmvDe/YI5YEkSs4Q7dGAtlX10sXW0Rbqxcx5fCfDHXdiKE5NCM2oNrLrWNCwu5WGpQzm
dIcdwdoysWOnP98TzVf4IrzRdf2FVA1uuXJOrCG436boNx6dI/kXze0iLwusjyCdezxQtFOj7j9V
Nb4WnkyPvNIK5DtY0dbFoVV29nPoTjQbFZMdeH4KFKOC+TCYr05fGTs/0U8yLXERc3gfA95ArO7p
XcyGPukYrzVTw+BlDghMZLLm9XIb+qnJ7HCh54b6Uwb0s+x6lT/uha4vRR61N55tdLxzOfQ4rY1T
0LY1Ft2IJED2tMc1HqH+Fr/ePbztkowiMd2AbI4YrqWfrUc2Q2QHP3Fg/WmzfllOsqQ8TJOQO2nF
JjIVWAirSJMQO3gUXwy0dymJAGwCJ3ThrbVFijAQGrCK/eyiBkbYk6g/PZIkV7FQ04FMz4VIMe/r
2bXROun3lgAQ7r2ERKTe3jeOQ6Bg+12YYluSJtlGitBb9gWMUSHNM1RYRxYJB9BvJ9l/IlZadrps
8TSqHTwF1TaXHsp12fBBZKyMZ46r0Ipv295czUbQnOuS8J4yx5+CNMCOkkM8u2qXlwqJUpHfZlUN
FdbF7+sMzzYIYXSIPOShRT1HRTdMEXP05tnmEoCYjY+hc8KHMqzfJ+euGEiJECVqO+rNs66wkVCD
zZV1MCsGwH41zpt8YOgJtXE4a6c+1xNHdkSonnIbUloAnq1joz4T8EfirjLQ9sI8Ja05RREG3Ddh
gOt47KyMMT6NIDfrojZPKoZT0iyLgnjZCCz6wFCufQl8NKsdOoimn1aF0TzUpKaFmvGOEpK0x8i7
Epp1yAzvYg/iiHZrK1rv0loBvuRxusEDgL4DyVKAWChO7Z3pVriDJo/ybUJukpTRT68BKeLLTy85
I0dDoAUaU3VdkMN1yGQkYdxRs9sgRpQ+Onwa0/1ECYACRfO3GJNaucr+RAgqj539nVQdIPoB+GYy
hShO/id7Z7LkOJJl2V8p6T1CMKgqgEVvjPNMI402+AZi7uaOeZ7x9XXgmdIZESWVLbVskV5FhFuY
kwQBVX3v3Xsug5y+fZhRenVN6PW8SU+la2XH16Qw3izh3UfHfxlRkbLh7opges794IVElEcnnKMa
/R2xlss4C14S8QuuxVZMwQ1TwGMwglcr8R5pLe+Dhvl2ePNL55yEwyPJ1NFr7rQbdsMUg1R0zpFb
ncfYOky1caD5C9WCqYRNPVGpbQBhUp+3FJM32tfG0ko/K+9WFfXRobOgVcVF891t4MXvmjJXBh28
UTH2TaGp9Beq/32X0FcrHp4dfzfToGHbYI6hWRaTFp6/sKRkDQJOM6K95dZWRkwz3Y49M8jBftSB
duKY/WIN/qap6Dwn46ILtnim+aycd03kjzSAdlT+75UWPQ+ivZPnQLMbzrtxKI2FbZHUmHyPSDRi
T/lFqFOw6EX7qgBPIBBh6GBnCIfyg6CDHfs8rBZPSKlP+6EYT/Wo3Yo4P5BftSoJbsIpgy910aKQ
G9wTpzhVASA5aL71rhXtWZSwz4gihu2ETm3CH07Wm4PIL6yPJssx3LbwqbOyk+NrRyq2WBjXRLTf
IjfZqyp4y4vplXDpYze0NP2GXxicvuOQxpBFJR2SfoLEGIq+NWx9nd/084Nb4SbNxU85KzU1CWwr
ojM9vPWOhmWZnN0TjjVVNswms1MdNwe/WCb6exfq17KOSVAR6sOLg7egaD7j5myJ/oZg5jOl3osj
VMcFJruPacp+ZnlxaYP1QFgGebgri4vCI7hy/GgtG+oNH/CG67/OIU1j1MG8cfcpNFHb0TeTSDbl
rJzx13bjFchu61tuhJvQ25VNe5oK+6iabi3dcUsy484biLrxUc7Z5cqrn20OUc1gc8Ss0JlMpEPR
Y0iJZ57H0p967p7ZCVd6tywTDAyFGXxiPeL2MdRKly2tN+ONET8064ZO+nSXlrOKE2Nbjt09Msxr
XWoPiNHngckHP39z5PjmUIRpc6L0AM90vLpjCXbIejN4IOcHEK3apTXrFYzDdeJ1N9Me37I4uw7q
Hz93EUvhM23SI9TZD3lphf/sZtk1G6NbF/WvhLaduzjfmW57pxpZ9CYCHMc+QkO4o8e7Bdn0SBo8
1IwrsIVpIxMohL+Z3hKkrb/pEXTx9qT7+lXPEMgn85hGHZMhvI0Bb37szui4ziGTLKut112l3Vsr
uAWVe9YT52NeRpxOMcww8LV2twGoehE+wj64zSuJ6+CEtYBIkE/93hdXv4pfe5nu/XrdOosaYHv9
C6vXQPauz6PBOTjpz2N+rY3uhLbeqa8ye1DEnPowX1Z0nXBATUh2aDlU6yEcj3rB5DSOrgMBrKU2
7n+L+qLwNfeNa2C057KFTkvPzIFZaQieKUaQwVW7JNPaJq4AOtVtXubm/5XZ1gsToIfVdY8SaUjS
yxPukVuJNZ7BzU3p4U2hGPM7/xWfWx/2Z0zQr1YTvjFBvrYdWXNJ+Bq54iTKr6Rtz0GQXTt7vGZz
1hkfrK6Dm6WJB+BZlWrn+f248/Xs6FNyKsv6e51ke6tjzNQn1z6/J15wtKLPYKz2zeiegzp8tSL/
nNas0byU5BNERBTkxXmaopOnrDc5tGfy/u7zFzD//alVn8BVKssnn9Y4oEN79NbwBhvnOLDReU30
buErHhRaY3a9b6FSH1L29/mOMjrnNNg/xiK5UjTfmlRcxOjfHBT2bppyCuxuFP8UH6iOuPlC4ktI
iNpjv3u2nPamO7zWjBPgZ4kgB7D6rNoM7XL4OobTW5JPz/OHmkR4pXyrzXJDOMkzI8eXqG3vKHQ/
fm86uv1hmj1HWAbDwSvS0Hto2x9EZN5ktZJWex3b/HtWDXvb9O5VD3XX6VYGnWu6f6PbrwCwfAum
Fm3ylxV169Ql8D4KXua3kMbJ1sFEZ3gf8xPFtTobrfHWdf0LsSQA4M6mMR6K8hkO272vxHc7zK6c
pO7MBm5yAgDsYaRHP/X7ttG7x/wl+3LYZSbyBTq4jtAObtHc0fS8T1N3i0iIRlLzkQOVGuz0Wibi
A7nGZojkmjuTDYK4gtF7mHl6TXlA532yF+lm9ifEPJFF1D97TffSNuFN+j8Ju9oLy38Vmtw7OvYi
fo3B5+/tNYv9l1Zvzn2VkqkK3zn0N8SCfBdW/K16c6bq2Vt7kfeo0l+j11046N4FURmBV5/DnleX
7YPh4XkW9zHYqosReXZ2sp3urpvRe8sjpwlFWsSFwKqHVg03yt2cQRvg5vkYMr+t31+jixq0xpJk
oSxDWcvr8wPXe/39PpW517oXf8J8X/o3Ggic877Nn0I1MJ4T81movev4Z4b498H3XyIRv5uB/pZy
U1SDQu3dPprWwzAyHXokM+4yqeuHsM1LxbpVzgPGeHTvg6Mf0mCNwH3rVPyGzRnLUqhGSOvjx3b+
EH7wmDcv05yrrJVVZd+bov5hELfVUT8pKiqGR/6rlcp1ywrqW9qtJuyPoEYiwXGfIiVO602aTyfb
JYJK008lwfbS9bdRFm4izqQ2FXsk22OMwx5hxY4gtgPjj6M0JvCwCbFDKafK+Hne2Ss33bpR/SMg
9jEP7Q129ldDQzSlGeLiyWrhFymMndnJ0uRXeNh9ZHy1icY5yWRZLF4GkX2X1fCaWgBw+u6SJpdB
c2/KCza6sp480b1EJqtt7BwLy9kILPIuQwvDv8lRf1KZRRqxDaQgeW/HnGCQAexRvw9RVpLG7iM4
x38GlHPr6IQM0PJqp62DuAgdy8ZrxBFyyo40y4WdjctSmovliLyS/HnWBrHI3BZaWna14Mjljjra
EUkpeXMco11ltxv02RedQd6QrIMrm0R4poG6Tbz2iNnnONjdqqFR3eiHEOftHFRT91/QQTEKdrdE
vvHUh5cyXMPDZJgGt1VB5fDLQ+N3CKGJ6dHLDfiIHQ7llU5bclTUfuOr74cgIdIFnbrzLP/zyEsg
tOzFmI3WZopaCu9isqzKn8xQOV5KAos5wqD11PV8X4b6fkBvUaDwzIlNna/zfKJElqi7/hFd+57g
+iezg8NejHvZxWefM4cjZ5PtjSSqWxuNz5gNkLwWG1eypjEI74oLmYhXBxEi/jCGOROqzoB34jNK
QCexEJDcSAD0uYvA899k2z3yprtbGrLICKiKW8+CZpOuR/TsJyw3vFz8no4afBVOBpUWbooBg32Q
bSeBQuxif4SES8VOcShpbQ3K/SnqbC/pTShpbEYaaDmGJNcl3Xw+uPqRzwDa2ZgsZ53+E5TkcVZX
NvYmck/mjGJXwa4huSZhSIlOg1aCtyBhaG3WhL3M75I/L9uUqO90puwyCR2WXfc8B4s29rBlEgzH
iNuLN4MVmu7zIyOWs6FxkKLR1aj17ZTOmA9gGfU/wLvOBBukduEY0sJ29paWbQNjOnU0b73a2WGS
GghLGAGe2eSTjliCYjozXgDVCP5QfSmibuWE47LyxqVgRON584NLcsDg7H3pVQthYtDpdnmqXzCI
7ac+3VllsIG8sDTkuCUmdtcQbS3GNW73JxSmq7g0mSsiO6xXRLqsKxNfDsFgHEl7/cuhBpc8QB0f
yWvYub8sJK4oBbhPkbq61soZb444zVeAf5vPy/O3kPqC5n+1bMZpyUjv5tjDqxbXG9vVTy4u+3w1
6O4+nOSarkJIQ5SMnz7Yala2oer/yIK5VAue01h8RN4tQsrU5WJvt+bbcPHs4Yqy/8OjYU6VVXTk
TjlrWz9IHv0pH09VPbygJTs60E461AVFpTMCfEvKZBdFZIJxFyS6dmK9AduV/+gVrRppossR4zMC
eYbUlDzzZFTN1pFxOd/fLkfOOCfDgg2vQYMJBGXlD/auimnY99q696oNkT/4tW4OMUiwStOTb7Dz
9eZFr8Oz7cSLqBx+eLrLYHnck09Ll2sBW4ERc0qFLomHVUeDctXt4i0ODzy3l9Lr7wxMrkassQTq
J1n0iFTFAg3u05wibuHYmY+mpU+DA/yGzzlUyvX8Y3b0pYycHeRxsFQOrmBW09Rfjzgwxh50TU2h
wH/PuQ5exdeY9WsABytF/JfQTlQkT9GxJ5IX3geqiDNhxxt01KuKeGNvdLfsQCsLMho+qdklhHsY
AFOy1FIyTPjjiYut2d6GR/PMLL1jMZgl52r8PmsqRoSM+II380Y4hPHz2KXXsRbHAf7v4AYHjX5f
8ExHYD+KC3ylbZ4j4a+dcyrsLTSnSxhZF9OpNrrnbqLgXjDBtfy19CGmA7eiYaXVt967TCPVoCw2
ozZt1FSS6wNzj22PGKA4kEcEnnTQRupgh+hC6Fz8qC5OJldVkdimwdOUIZ5LyEs4p5YdwlArqpY1
ia/e0K2sVB0Vg/E+FXS3COLV4p2jo2AdgmPEJXB7PNPjVvVyiW3vtYj44jjghUjk52qOimUZufad
kf4bMWvkcKEU+T7fVE7p7ksE0abcOUN6GoNwI5CjRKP6GSW7Xmc4N5grPSu2xmCtf1eHorn7lDJx
Yr2XhX5owmCjGR+eF+wEgauFpI9nHkdulYwi0cHhLLvPVGqnumUCVCUnCF7bcqfH1hXkxcoUcmtp
rDBtt+YXUyhAmNZYdmyPAMdpJoK6m7R0dvNlan5F52QGHHHxzCcXr+HvS85r1WJaegzl6C0uW7KI
6fzOb3LUEBATEknH4Yl75Ru0raUVBxtip/Y0qNdeZWKJ4hDAPyNILmY/rJ38I7G8tcodoLQ+KRnW
pdbF2gk6oN7tscRzSIcM5JRigiDWoSCNyXtoE0qMYFwOQb5FJQNCGUteq9NKKNbzwty13TYIt9SQ
XJPy8HutJqtLuvompbuXDXJNa37VBmhoi99XY4xaJJvZulfBkWSNjSAoXANB0/j91nFQKIXtWpA9
nTT2Oc6SfWx2j4IxXDxlO9tsdzGlMiZ9tmvzEHjkB/XEDxJrB4sLu8CwHoF5JIzG0Soe67BbB/X0
1VQV/19KRyZ8m+/kuA5nj81lKpJTX2jPyuWsJRDSolypK2KsO266zFwxuwZEw5jMLw5m/W72jKq6
epMZxTINvtvUdZAHEt1bRs4hK7I1+ukNnaTl/EWXNtKNMN2OMtsnzxNnkjh58QuDoaK46Jq1QgC1
tytnU+TdGXTlHtbAthp1mCN41TxnCRvgUJbVBWn3xUtOpKddwzDbRWG6T/3hXsQUPQX4gdDdVSIh
UVM7plpI2DyvhMhmwteZIK3Q+RpA2ABvdrZjxsiUI7czHZsx343EwSzqBNWWKMVXYkbWBoVRHhWk
q9Iny+S1ioAaJ533sEh2psK26vXBI3Z0Zc3oeDulEvDQ1P+mYvx/fAggsJ//+3/9yLHSVOPtpx/m
2Z9pIA7U+/+eHrL++fWz+mx+fv3HveEf9X/kv/7jd45L9rP+K1Vk/nv+ARVBVfeHbpmgJAAGWzO9
4/9ARSznDx2oh8msTjrwQ/4FFXH/gHUEiEQ6SjigNRQ/+idURP5hKtNANsfqQO/EglL/mwLzdyrM
v/77zykWcqb6/4tpT1PdNqEQGEDAXANFg/ob9T9umWKPjVOdammxvPpduei1vt6KTGjrWI8flU+a
VYF6oe70YzhUzE9JJj9auXnORf2tYBN7yCEGiBGcOr1ECleNx0q1RxNJ9gH9wvSsaSUwHJZUR/Mb
UtcUIv3GO6dVjAfCpoM6GPJ52hoN5Q20Pkflwbtvm/r3pgrGjVnpz+7ACoOERh6csqJm9Ptzh6Sf
HOBQYx+eCiqJstoauH/xOsf1eRD+WzJ9Ev1UoFii9vvT1/5PuM6fL5sxw6H+fNlMmzAZgxQ9eCwC
GMgMl/oTiYXHE09rCYNsTIgazb1iXAZ+YVMDtIi1/QGbSYWnQngyR6lBFzQL0Px7U3swXd96oOrR
t/oM9YqCZtx0JcpuJ5qG079/mxb31t/fpq1AUEjJG7UM8bdvV5sIPXVsFrCpNGnMyfpaWelr74bu
ZtTjN9uW/sbHdMxpPPk1/wiQU71XTgdXBdlGoNNaM3yGaq6YLeLI4NjzDOjeop+1/mG8jGj9LcPe
oQsDYuHwZqQ9ozADR0RiePW2rsJ0rnLIMauIW49VUN7+/Weck3/+y2d04XEJQ/KdMJr561fhunnV
J6OsL4BnCqpqlOtZOpyaqfycGH6i40FbrZmDtxSlQv3byPtIojvUB3/z79/Kf7kpHMfReTYN7ghT
xyf0t3cion/eFBHxa5tetv3Kxp16xfNU4ETMsAKHX//+JeVfMykcnda3YwkJ0lnXLV78b69paK0Y
GLR11yGLAdB6Uh66PFIH2ZO42MIFz8vkVZJytc40rV6j8vDfZFRzLjTRRYg+QXeTr17syqieo1a+
4UHy9wTCYKG0nYuq61XTm9pOz0djm47vECVXZC/13zkwN53+Xenpjx5sMuMqd1pxnnWINyJajkOf
yXkdgyAcv6R5TDBgVtCG4qNwuh/aGPTneaqALka71olxjAx2YnLjGKzCm7N7wtwMjZwTp2BSM3bT
AxG3t4vU3LMfllonzOde04+BQumH5JLB+SD+L8+49fcbSxIaZXNIRFiA/ZeV+69fJ6Sk0mIgGXLY
Hoery6FoMyn/3uj2Uot0eQd6weGyi8Zr2DRUBZ59jzq3uKDcLYD0FnT0ouRVTXmCKskV+98rli49
D/Va9YxGoVx2fVkeCF8AvII4BCXm2+h7r7qalqFmL8Aq5mfQM8hIkAYjOw+B7DJGePp9D/2P9vrN
/zs5Y4bFKvbf79GHEfHEVDeff9nXf//SPzZkR/+DHVfpDruyaSqp+N7/QflSLnurq1vSslxLSqF4
2P4ZMiYsfqQcyZrPjq1sl2f/nxuy5f5h2ABnXFOI/znly7DUX8GEmslLCPY582+LdZu3A2QYiQfN
lnKljzEhp6BSZhDTECPLcYv0ZfDsch1xFn7pmhBfYJN4uwb/6cWZnOZzckX/wvCgTFap1dsLQCHu
MjLIISkx8VI5lIPYez0VIyQCrdrmcFN+GWBuboktUzT0fYEzu6/wiLlTor48u4WLWadldEozNKfo
lBXNPj9pR3fhYRPEJ4iT5pjnBjBjHyeyvWrSNHxx2uBJSLcELErWwMMN9GQz1fSx6OhE30ajcNaB
MpsvT4l8B6I/fRaaa6BES+kNxL4gFxQ3/SoJ4AThk50zK+wS1Au5HowDkNm9+siqaQf4zaW1rBg/
SO667ySjO4Qu5zJg1a9YdI3IhXyAU0KdVCCLbwoja7zOKgMNWJLXXXqAb1UjyE0z010qQwSgXDT5
vWohJ6BUaDHWmlmfLws9nqanps4a9yyoHA6jkxofGjnwsEFxLVbr2PDpGU6pYX5D3Vx85ZPuXFXI
3keyqe7+0CcYEmmKUrDI0AKh/WvTT4zQs5PNGQfoW/5IqzsyRtT3+HgmmziRzvhUEfMETk5ZgAkQ
Nc1TLZr2Pgox3pAmmHfuSfIpgiEtNyLivl513BTpAlpud6a5kEFUjJFXYvOgfb6FUYrrqM+anbJk
tDc9o/wRNkZ/tWPUTHSFI+/SqLw+FW2FschxLft7j7EXGEuHd/VJTKMXolQU8F6qGE7cQqvj7tXG
8B7R1RX1J0niEpm3CMptglk1XCX4MFDIJHr8o9cqyeUgev2HHwUayIU8RJ6VxtUAAjlVDIqy2AiR
c3Ups5hU0FoNh4jI4FSiQX8y+mLa5DiuvoYcRVnYVcOhyAx3izaT0U4m0DZrZYj81DBn1cGQV3j7
YhyFOOSEEjidSsmUv+6iF7v2QKC0LpZL3FHDuptop5865Y3z7ToUMDyyDuuugdxz9lP70YrZOEGS
dARls1BZgvKtbEoaznQFunyNGR/LQ673gY4/vPfA1wH4oo2cIg4MOaWBaHYyejx5XtIccrPGuBVO
6BarXvYzb8xs5A0RAQQuC8LnOnKZ0mSpa10nr4suph+AdtFdQumQQeLFoLPTGHLljQWGq8KvH2hF
RTyXwmSMocy/+YTAII2JrQw9VNNqW50lBLdjEB6MJEfcbIb5B1Aun5ToziQJXldoEYdUr288gpla
FEFtHJWG4VM1gCwXtk/azqatkP5S6jctM4Jkkh8Vt1e5ijpkggzy/J3X91jQTXS0aMYAZWyhbmSr
bNL8H1OtD1dBy/c9wse71oOk3kGBx8kBgoQuod1T3WZwePZ+SgxFEyb1GzLP/mThAcKQ2vc1bl+K
5I8gDKt9D1MWrSAaxZdKnxnosYjpX3a1wOHpJ7B8K3LbH43p5tpGw1VHV0efepC+Dv23GQ3lhIDk
oqRZjM3sQQzTFiWTMMNqBXYgKpcJQwBtwVBMQyYVhvGN45Z+F0qBT3I7bU36YP+hx0H1pYDs5bMS
FIACXytAu9xUu6qijTLhw9p2wPJp7Mbjen4pXrs1oEV17ucAkeERRUo31wqvQwsBRFT0MYykejVi
vSDepI3eoyFPiStlJg2xPApXZoIGuB+b8EWELu1zQ1QsnbAqWHMzVwTttve86ZFLYN5PyoKSAeBF
0CpJab9e0D8VX3RoqiNI0vYzQuvKgTjSNPAVRr5USPnwyur2rBrs5dXAcDMrTlFQ1TZhQqVI3Fc/
4x2zBKHYaZ2JBy8uBhLtK9N6c/wGIevYpAXWV9dGtxsp/9dYEYqLjxxo1iLoY+NY+9hUjDEbr33t
IsCqIrc4JBUd0rAvjWdN7/EcZ/WYbdRYkKCIl1x9Tiomb6TOJpU+FTFF9Q6tJLtgZQ+BvTYIx9s2
OTfn2sxaxMDVpA/+U2uSnLFsMgNzfunRq9WjPj91FmvwEoRA/2kYpY860sSDygEWNQU36Ycmi/Lq
OikhAU0TMz8mJh3FcCyrX0XbuTS9dSPVacfLiEF0oayfrsrRl+Bs8+jnoP8FyeLX3c3Creq/CCgi
CReQW/mp73XF+ZsYEPZbtuH1MPWteJJ1wDzDjSfreSjRaz2V2cDeJwH9nbVMFeopNEPVLKaJAdds
QSGyy08tE0FeH1OICWuokRw6qeZuw7GJ0HMqazyHFd17HHR2ewbB7rdrqzS5TYfSp8MqzHzEtj6Q
eFEqyYItkpCPSZhZQLS2HVdIhO0+3Esi8QiDwR8Bv4ylepn1M5sracq2BGNQ44CyuxALVCxB5S/V
QMWHR76BstdMDm6hxtSA94iMEAHDJF0e0XhBjVYWbN9IaZqDo6tshoP0vb/0OlPziE0c06tusWE+
uSaWJ9vqyV/wYLfCnjNk9cEd5b8VI9OH1yLIqu8FMGD8ULYPuS3P+23RcBctZIvceqULUll19rJD
wm6yNorcp+1R13jYEFiyTaZ6urGlY20YaSeLfoBcI/uVSsTByRHmRPCJYKzVzyWE0FWR4AloAyO9
1A2p9pugTrtLA4Jxq1e2/UAF7jN5AK9YFSgiGYISTa2LeJzTtZHsRVG00CdmUmZlmUfbQVNllk1/
EnlXMT9rNG052D1R2LnFiFIZWLYtHpsQuqaTOfWln2rUQbJd27gPPjKPdG59LONbH7nWw2iH8jKO
RYF5SrHLtirn8DAF+wqPFzSvHoBob7ACEQidWkz1Eh/LDzZIBxc1SDM07wNDQb+TFmeoqcvfcQB3
H0aoinETtn1F0rKfjQdjMgy7gOY6EHbCgZQ5Nrnde9SlAYl4rhH8LMmde2QNLXXZJtEOdJBYxw4Z
HU1SVXiWXRB9Ty04fESivTala71KzZ/IWvPPviML5YnZYhktOZpr2XqUabjrCF/6VcBmPBaNRRhW
C/IkzTJYU6Zqxy0pfdPPPJbm0RMtENOwL6xlST57jgdWleOzivEFPdkZQ5Q6GaaILLDEgrqPbG/F
5CaaWAcjwfiTx48dW+mYiuMaRxeK+hpyJzZH/i41KkFHHp1b82FKZYXPNfgDd5mriCC2IpixBEzw
anyQBuw0PW2Tj7Joa+gcVlfaj4725L2q3YgjVd7i5R4nQRCgrlettzF9e9pnVANIa1K9XBIyKADr
TpmGFLcc268y9QxOo10fn2PVGcsiAeyKELtOf8SDqG6uWRlyESE7ipah7AOo072qjr0Vca0ila0D
b/bp93GHcNfXS8+H1RaWdwYiPZQQnBAoSdp4uHSyVg8hi8peUqUyHZ1cDYHbCLx7piQBSMcoKsJ6
7Xb2eBhlM52bdJCbquQAgZXJyQFTNSYTkN9K5VDlpC6VufpsEo1lOW+ld02JfMxPFL/uPe8n7GV8
+h+GrZffSs2czkAFim94jBJrh68QmYtvdUOK82ngHmNndQ6pGtR3tkOMKRgCi48orUIG912F5jqS
DvkAjEIetpxkzcIz2Tc0zbDoJt8MXohGg+qWVXH5rtt8v9s4AmAMUtmR1Y6KxFb7MJgsppIEb7I0
DvWEq0+RE5QWRL3hgmqwgPMdADXWIBChmEvA6K9KrcpvFEAMNJi4U2wkc5QVanTtM4BSsQ2CUn6G
Tu4joiJ455vNHs7iLsPY3joynX6ZedJcRBsnP3QjgenUp+EAy1CSNLzRKhWTWZ9GPmz3yUP1mzpG
w22jGT/93MhnjCvDErKYjzaOF0JoqiraecE4yeUoSvs18pzmpWZ93uVGXHz5HKhm0XOv+oPAj4pe
1o2hcQSJvcxBSLNzVBAbAjUcA1IU9naYqq9h0BFc1iTtIIizdmNnManKLeZTqSSJxC/mezv3Rwz2
so7tyzjhQFuIrtB/BUIgs/A0U16JGE233piZFJIJvp64duBuMMJ9Lpt4YuCiZQaZBTUHRj+avo1W
agEtjTCw5qj9Kqczw01WznlsY5J6E4f2KoNKz8m5SKSfMkpjjN4OUUUitAMf2EjCo9HytkEWienL
S5MAz0oh9K2H+Y7kA4QDIHi6d5NM92PcNTebe2xvQgSYjRc52uDRaPq77DGOy6yxP0gDJd8iTNaT
TllQ2utwyCLElI79QENmfOCK1DYFSwFwWS0gK6BgMNXEjPYsFQVPckzanRO32c4E8IABpTdeFaam
i+GUmCNFHd0jMhE3yBbVDMBqMPA1CrFeCw/47CXwGMIA+0iXs4XAMS66aBn5uXV1Ia7FZMnW6tRY
dviTy1l/KnMovcWYJf1Hn/TTuxry4rUHNc2eWYOGWXpW4bE9ljxAICDfcUzb5wwyG9uU0X5gYEy/
Bn1q/SVaeUrAjgwtXoRnFLv+UKrzOGLMCni8toFQ5VWMCP9KWxrbLi/gT3eKTdP3qPy80tY3WRvG
iwA85ntm5+3Sc1q14pCiFpCkdMTjYU6gqOOpr6mGojEw2X7WAifKV3Brox8cQNPvRe1bb3HnfHY2
WzE+MosFvGAgMdddsH0zt2fOTT0Gxheew3b2DV8Mr7N+1OisENSWOhV+ZOyRtJEOU7vU59FUnSLV
MzhHfUrlqyv00G4M5T8qid3o4jiZmUWULqHAsCmN4JHItHun0ULhjexoC5ydNl3B4ANETGRgfXXw
v+170jcWfgiKDwk9JiawBIG7CjLsd1bjFJ+UeHUFxVcUlzh0/C8ReKBaparXmBeCJYMXHAsMUqxN
naQ1BpOUpBYnlEh/MgT9XYAus/BaNnABGHfWU3tEYXblYOP6tjiOxUVQ+PCpsHkmPgbvIlR2tE7r
JPnldYVx85zJBQ8VD2+Y9syKvybDIhm1cLcllCIRl+ldaj7+BeiGO3hwwYeJ9eo81WGBhqauNUQB
A8iYOKu2lt1Z6270gsNcnjPzQY62l1ZYb8a6BXKEMu3LZ6VZm0mTb7rWSTCpNEOFfyhOrjbQj3uF
Mf2jz9GBtUzydxUmFPjhdUzyxGjJpUVrivm8GTK+pruKZ7/Lwm8NYy6cFg4DOYr1jAZaGE8YwN0M
y11Ngfg+CR6jDtL3uyiMiaAjNxM3qcZhVZjoBhm86efYsYLPKHTITwr8kIwyO4/tM7S0/jvr03RR
GhktoLHs5khAjPHZTDYmxSLSF6VVdgC44gZfP+rARehDLkx8N1iEeoRjJUsSbA3VNLtt9NdoIKjC
bPTwWU02YaATeZx9Z0qkX2H+PCaNv7UEV6F2Y/NcYnlhLGPn6kcYTRgV6648Kc+oSK5RCZ4T4FzZ
uXA0juugMgGJjfVmguy61wG6rRFQG0ccN/XNT/VgC6yhvQqwi88Q1zhK+FhyrdTvqCB72R3zyu3S
Ddn0Hv3ndNKvnpd3P1URBqew68QWGZTEtzDWEQrEWieBSw+b80Q1TfEdFTOBMZ2mW+lxDDKn0Txr
ZhH+MAeIPxBFY+8zHtyhOcHXosEDooO8RHdq6H665kpNVb6WEBBB5lvji1Y3PAg4o3ZN4FrvTEPy
c9oY+O0rRceKhh78d1k2T/R+IE4krXaMANV9c82iO2pV6rIz0IzSFw2a1ufMsTkXcRwksTVAcdig
k48yrVi5RUEb0/M7bEERcmujqz8KQ9b/Sd15LEeOpFv6VeYB2tscGjCbVWhJERTJ5AbGTCahlQNw
iKe/H7J7rKvK5ope3g2tq9qKDAYR7r845zs7lWbAAmyGAxih42dmy2T8SmKP12ZNRcswaLzADOlP
yGIysCs9aEfscm9xJ1rAQ2W1z5vY91axnssPSjHn+2SUGSihiFbeMf32m9l17g9Pa8FwZhD+dMpq
8LsbvGLESbujGEeUEjI6tRH42F2VtfGHM5oFiCamGxfAzcS/4UH3NvaEp93Ks+yhr11v37hFuyqB
Ut7YJqvvAOzTV7PLmpdkNLNPiZSPYJUwTE917Qxr1SXzickxOdp2APQZt8p2IPTmHSWYfTXdJnzL
2OOB2a4b+wDOUvMCqoWuJ9JwFyRpytFGk7EGkeBeaEDCJ8FG0F2BIeAPw2RxBimUwIZApoo+IhLx
pelMJElxGSHunGV5YAQc/4oyz78zLBVbK8L4KI3SMoj3EIU60n0jnGJFhMkwwhJ7pazQl5Y76r22
CjzlMCPI+oyQp5ueC9sCAVd8cBwfBWKtTPd1KTcfatzNp9j05DGbpD4V2mAuE/jqzcJsdE0qVLwF
9tRjVxFQITynf3CGvrwj/s84VGzn95ZhDFtuoeg4O9aJuj17bRp3QONlJ7u2yiAnyrwNL2FbL64Y
IA0xrJutE/nA0Jnkdze2dkCVpZPczSxSt2mRBJson7xzm4bTGwxa9bMcqZNiWRM26c7BJigtfYQB
qdWqHNF+ej23f6HleOHN7c6icFGMjDowf8w+VG1g9tnebBMHbixv4jq1yFatVZLeRg6Mmw4mKJez
46u7ZhrEcbZ0SxwoYaR5VnUfboB5wVZi2Bv1EF7VXPq/cnCdB0GIM47CENh+qymZOFARE0n9OSe9
fawqL/tupk1z8qIkQf486kcf1ycgnmTcJGnMbLr2o+kcW/nwKq0Ygk45eBNQsyAW+T5RzB1WUWkM
34uCAcPKYyeCD9/jsPOR82ili7fRE/6v2iYMmxS6/jZOQ/nU4wI/B7PD/dbrHpCDi92+RHKHEaEJ
NecS6PcObOsu9JX9hBQODIKZBWyCHa/RJytxSqR8OLn3nggQ5hRNcg/R3BKMbMb5y5vLaYsPERIL
B5i4GQh88IVJr+Ov3xTnrhD+PV1kux/9RFzoovkzQUDxzqGJ+9VG1qrXFZvwc04tBP4Ue+kumjvn
2YgGXCGZKd7GqCJ6q/CTBEOhWx/N3HWOqS6aM6IB78tG3X9RyIHHXU+PkG48hftO2UP7xkSifGyZ
Qa6hSMYPVZ8HP6B+S/hpLojzsSmJRExr6YLwHvE3t/OMINjsR/WuHVeitCVeNcY58+rIwtrrMkwR
vQUdWO2GaUWHvYMFv4UyHcp1d6rB8p5Sy6RqLR3nswTS+JCVBQlRJVvqGz9u/ElBVu0nX2b7Kqjz
VwGt9lgADD39LW1A0joOOawm49UF2lSD+VQz00fSAc9ph7XX5S/5raJ6+/CsoNmZlo0c1iIRbg4d
4yUJ5YITY2e7y2UTo/aHsw8SaI6zixM3U7EJTdt9SyvSH8lPw0PkFKZ/zeemevibowQko6GJgJUE
9TtYFyJL82h8LJgm0e26/b0RROxrjVy829OgziVvyln3wIcRSfvVe9mMCXA7u5m2bFHIkwS8sm3T
1Lph8x69tdsvSVYCxfc3jEjUkUHe6GpjFwUi3TDk+LKQzFH/TeRBEMsd8jGeyHsxwzn4qYeCfbkG
Mc1nGaly0oXYyAJMFs1MrCYVWvIFtV8iKbMLH0ds63yDolbtQzN11x4X0LE2x2Iz1JLS5m80u23b
W35yaCdM5JI19iP7RTKEOmY/a9Y8eDxHs721eiYJpcdYxc+o1EMWaPaCg/TI/HVhaq0rrv5g/e/v
nv8HMVX/i9bTpkG843++nn5Kfin18X8uv6ry1x+FZ7//s38sqIWxbKht0wpQswSkTllIWv6xoRaG
9XdLwguQUga2K237Xytqg33xP1fS7t9hbEviqtikBejILP/f0YgZf46dcpBu8PMsx+D1BNz79l+E
EA1MN2Ua/tFsgwITctavkGw/synLtnPo4vPq2GyGECXbUBxhRx3G7oeXNwihWkNypt6U7xWnwx/e
tv+fBGtJzfyXBOv3qzJ5G/gfnslm9q8SLMcwqOULVLxjizuAR9dM4nyLs+QeVyU6EimHVcJ9vem4
elamUYk1m3F/k3G7ogBu/vEk/ylv7Y+SMPPPWivHc3gpDp0Biy3aOMf5SziX4WOaY8d77Al9JMBD
PUSkGq/Z7z65Y7QjfUmsZ65ZM2adgGs73Anz0nG4bZkMjVfyZW52PzBbc8iENxrUcpNdfmXBfK8j
Ob4kYPj/6zfwt57gj2+gA7MFRa3pGDTgJn/dP+tbCF2KLR/4Wibh5hSuc01y7s2wa6aNkUfXxoMm
n+bjB1Ub5NCiCuG+jLs26eWuU5RwmW2dAj1fSULp1klW1bukXuiujEG0Jx7+61f7Z53T8u6yIXUM
H553YDP9+4vOqatEpbzQxP+EiSuFtZtlkAV1tDpZhknRnkThZhzf/usf+hdt2T9/KnJL12Kb4KK2
+vNbZMwDH0+mF37vOecor/YN2JE1q0H87xLsdNR0HzW5slvKanCUg3/vsROTebD5b16I9den3ZHL
HykwZYD00/N+CxL/IDgEPGwKarBDk3veTieo18EMguHS2dERMTdp6zyUpSsuv79oOmbZgqwpqaY2
7NnIuIjrO77xNhtHY58Qmb6PJSwsL/CPPvjCNaKSNWuOleey45VG5uIQAFObRwWxIDbuOr9zWTii
bCxYfCvmJGKiBBaWM27ZCNAsCHFb5u4tBP3XgEAt/IivlfaGvR0n850SD+DF3HVRwWwJCn/rG8XJ
zOPkIn2YDaahLgmUiLbWC8V9IEaETd9+GODmAbU8MCS/I9anP9F0dfsWdB15HHpvBKlYC7/bya7Z
GfwsT8ufOtPVXnXRMZdjDKQe8PQkz4E5y0uUTOyAljn8YFIpgmLYT15a4nC1iYsknRwHp+NfLMRD
a9/V42Nl+fFJIFXJvJ8sKYebW5AzYpjuAz/6K1XNvWXUN5H0pJJVvWbTuaatZnIXDbcwq9C82owh
GdtlG2GZb12QTQfLGGLGNuAUCjxR24rT99rTMBRRFt5jweNLZ8AEG21I2TXeXzgv8yFpevthyiKL
RHC8IQV8pQem/EEWVrfBRP4m5g4EUFqQU9bEeMijbH7sM7WtLdjSNUjUk6nwpJkO9EQUKMYFsQ+p
TwNjfjckS7AjOLbhg/3fxLsavNy/HNWsBiWfod+CWcsNfiue/vDw2sh8bLvL9wZRp2jhStSJGUrY
sOjWHkKddZF3Dwxxx30EkNeAbrfpzE9g+QPb4trGzzZZB1iwRLnoWyiSehfGMOCUXz+Fznwdomzv
UBqtGc59trk9oyAml6oI1pX+CFsSOOlHwn1T0AGmYIipgE5jzCjQI9kqP3Osn8K5HXaygi5QU+nD
wBvQQWnCB93ZfM36pjyYC0CGCyfcAqp7G8hIZFF9t6QN9IO8mKLMN7pu30psl3BJx7uyZHQXj/E9
U1kCbrN1LbtzKZCm2GXWsBX3fzFjDCIsS1B1BwcQpMX0UDo2dur2pylZrQQl/HYXsGpuJ3dJE2A9
7vOXsBI/C1c+9dZ7lzTviXoeuZdBDSb3/TgcBHFYltGdZc13GAimBSRB79eP/T5/5oXArAObxdj2
xWlZMA8F7JdZuk+FMK98fDEzDBM9yCjgHxEP6AWflU2io++QC4uG5kwjn8IMry7ONPR7GRH5N8wf
US6ffNkciM7sEaZc26EMCUxGygS3PVvrEr6wUR3MbHiLpX5pGrh5jpsle200a9uk5ZuneqtElUMf
H26FEx2Tzk2JH+nw7PrB0VuZZokNvAOC5fTqZKgrS4lkHU7GGx5wdjDz0cHmiQWGa2tM4kM6m/uB
DJNtTEzPzgc27MwGBsR443Xx96SDhEq249ViA7kJPRZXy6a4xFahtHeJzcE9mkTkijZ9hrD7rpex
dFBNb5mBmAVT8FfIlJFHMyE9fJZ4Y2R9avrq4Hj4/CpmHWb25KWY9o0k+kz74bkrzWPCeoniycs2
CdHDm4Zx9SZhl7gH2QS/fwGteh47moh8KskjOEcIBiIf+gENIsTbZDISJGLYpGu2oilL0dVg8neu
Jo6HKdpPk/jVzvKJ/etKVJBqO9pZx5KvjkWcbYdo4A50yV61za6JyTkM3eaFEu4kYvW97Qm3cSN+
gE/YxLaDFQOGLzILdAZJdcr9H87EIHjwFMRFjyw4hrP8ZAmrJuLUPSrpI1W0mOI41FwOeB5fv1mD
Na9He1xUDjw3g+ON8Ncg8iR5U4Fw121+39pouQLFOHjpcNaJXXrHEDIxANsww86GysY2PlutaZia
+MERjHYKwhSLpJ32QAydtzZVUIFs99VXClIR6RNFkoEN7xUz8AmXaDjTOGV5dJaRwjcZXGOr+rJQ
Sl1I3cGMTwp6UOyLvBB7M5teKxf1Vm9wcoAqxIytd52ZfotR4GClY04YD+OHISl6BqPa2TlFbt/L
J8NriKuZxifyyGvA2RcoguY+MPxDAoV3q4zkfZ4+lwr74LZUMCP03MQkU65tM8lkkegKDRlzfhrB
UhIBM91bSDHOEnnJps6G7xlK7GMaIrsakTytrbkakdCI4ZJ7RN6j2yb+0sPwztQvE8O9xd16Ha3F
nO+Hr7mj+eT5wRbH79HLBk65xNmErNRXQLcxi2FzjLDVrTLPYGBYWldXSdQSkrChEcahIopyY2P4
BDbuXtN+hjU9+GfssEsPGfpbY+6/yQhjV25Z7TY34jvkiI/GgAVV2qJnS4cglRnaOTG6p8Hj34BS
pT5eUtdnm4CmLPQs3MDh9xQ0e+EwyAcFMqzRvUFII07VjaiLp+xH0GEiRF4B+H58yyNH7oVMrlEC
5ZWrm7AfVCYzg6VTTkZT3ijnnjTobvzWIvhcKw8HX1Ewt1JL2Nfk8fsNrXgMK/OpR+BB2DyKSbt0
vFVnXVFIBdugKm52VUO/8jgd0TwyDDe9i2C7JujXH6yuugRFR3IuF/QKJOan3yN0zadyg1QGMFIb
2/vGH+/rpuZkxp+tImg5yUyOJXOgXE1vooQCn6TnJPe/XK6Bncv8vjSStR1/WTxL+bici6ZloV7y
CZWR+Z1n4rVtIhO/qjoFbv7DlNUeEM3eGvqLbUwvrSaNrKnvGZS+9I3x4ETYCGvnw5UkGeYjvlXP
dkfM7j4Yb1O/ukb3Y1LOW90WLOvUS2HYwyliXwt8811CzWuw6rv5jYwya2dvxz75Eo75ELlNuQJv
viVIp96giF8KCZ/LM54fwrQFSuWC7eMaZ1oYb9QUvOQ2blMdsWgqmp+jXBgezmBtAnRwgBfgg3nq
UKj6hxU2v1JFJNTMmVzoi4Oyy5fstHMSlqgTcV2r5nuJQiWJeFNsog2OZUmCDLcsip6gWNsTVVnU
E9oXM2CHkMzzByzdMb0rQZDVxvEb/oxEFDkaxprTbYyxIX5yQvzpN+Z4QC8Y7XFyE9wjwV5lGRsw
PnhZihQYkkG8clnbZhMUq5k5OEpjwFSj+RRGTocSj4w403or6yFBvgZxZIoJykT2sS0zNJ8NFH32
6nm/7nSUbMxieq70lK+Yn9bISqsXxq8Yg5LqZkQS6id+4xE0yFbnjOdEnJKyATOFoDt+P7i9+U10
bo9J/N6r4x9TwtGV1bi+B3JU7FKfWFsYN2ZW6UhEDif1JpCeh5EX1PwUsn2kuNgpr36UOVb5DhKn
a072Fawarh/QUAiXqRWikC8IwBcYV/GWlX5+Zli/PI5k0qF/RmOcgRJAKVTKzt0r6yGqR1AtWbal
clopm89QB5Gy9My3SjKCYmA1YMrP4SFY467z+pNut1jMCDWsxsdm6J9tuvWdVbpbIhN85nWAQBjb
5uhtD2HNqtdN7PbCTf+YtPorSbHowoNqdircBFHLWTTYGR9gR6MxYiHLQXUVUAwsDBraRSs+jZ6x
FoX5phWWa1EIvdFjh9QN0G8fRydwCFdvkFxFKiQMUhS7ch5JKEkArkZfpUzEprPVGhMYJG4WOkSs
QFQfvIfAzrl+7o2GxyuKs6/GEAMhHv1+qoujV6pPtGjOStU+VV40fLgDoAU7+hXohSCp0i8Fy4zp
Dpwwg5CFLrBoL+bis8OUuo04VExLPnHqDqem+yy7+OBrHnUz9jET8yILM6jXMB788t7t7DfYLTxB
DV7+WjKIjnDjgWZDn2WuqmCOj5bRvJabyjZNCgeEcTQObIKgkFZesOuFegU/H2+na2o0xmVsEDIn
oa8hpv5cjFYQYkgdh3+BgrVdREnol2eq8wKKd64ESSAyu8Ywjie0bfy2PUJ1c4kgZT+CNJhl1gRs
sBTzs8bjs5paq77xysFYNBwjov4ERgI1xytoZIOkPgbzfMaQb5/g4ScnV9TEglZDvEoiUT/PkKOe
Zz8/eLNn35JZNFdVZj/zNoPPajCd6ppsU1XibJsZaX9GRQcCv5qCJzl6FGJIQJEkuKS1bS0BgxVc
uDGjy0jD1t4j5UjY1htPITiiuD3pxlGnamBHEcj6iPB7OqE+D2BfEuOGSoyMllrVpOLZoNtdZ6iP
Tvurqy19klOvTzyBP3Nj2OVzFG16WcoTS1R5CqEX+dWk161Uz7jpHnoWI0DY6n7Dr80hzCjxlLXE
Y1FXBZvONYaTWr40OVLGIEN1PRnwWvAnngzsRuuRfHdk5IhY26Q8SQcwGDYldCS9GYNb4x/zpkiP
dtKfqzJJNtHkBGSoR/PVVgl8fI2b2fTmPV4Tay1G8kMS+o1czh8hDxvuhXo8NE5qcBeE9rkN9H27
/FOxgMzROdjMH3AwCMMZSQBjZV40X7bfJBsvsB8C3e07s7IfOERmhADDJ9wUoCWIqqrUh1qhi3ll
scbhb2/k2zEFstsa/XB2StIIU6NgNRwvRO+SWxfsjCURgevoDoEB74WDlPj3F2RIz7FTbupmWomu
G/ejqJbUBr7MZvKkc5ZylLuIy9IXN7W9a08wvOVuCvRG50IITPZ5Xa+ExbNNvAtDsJuH1naX5eqz
NwD1iGQ81dkhC4V4pHXPjOIaj/53TcpQJ6yHGiQfGmzM49PV92YEvGJJa+M2Rf2HGCShviclQCOd
2uGIJeJ+4cf5fb0R4zFEqke+LtSKNL4TTnHv0uhgfmexNYNTB1hBWQHpGMPQiuQ1EB5OvdFyC7z4
YjCgYH+6sXhcurF9hyxxrmsPE8YEYjEjR3V2gwM31pr8uHxLZCIkTqK/Vza+GVfqLQqLXeR6R5sy
RAbGtyihdgl1u/Fc8KrLt7dKDjHgzRcvNh4oE3GKGI/gWB7GsXiafR+4NzeYazU/6il+j2Vrbbru
pxQVzhlSo+qCDBcj9++igDlNMHqHTuAeRW2FvEuRAVGZ3m6eKOcdk+R5AuquHg1mV9eXwkIe7vr3
RFo+B826r2PGImr4kY+ls2WYyQarujQG2j9SuqhY79yRyCxE33w6+mpncj1b3bJX5WjdJLiZ77vJ
fQnMNxaNxz4ZiJGHvu65VxW4ETpY2tuIi3cC8LIa6ubYh8B1cPg8WXbwFsTDm0yNV8OvaLnVyceV
ONQ+o0EklY4cj/6C4vGMoFkVDB9sIqA3TFyemHsOfJiMHS15T4PI05M6cljsxN+VFT/bbhqs+6JC
2wB9KpTNj9gSv4Qt34wA2VzZ2c06CRjm4D7Ox/YRhwvFLSaiNXZguuoRsfg6cdLrNBNCg+LkYvgj
aokxjSmY/SMZcXiPK+OqdQ31xR82Rqjea/eNHTgKm85jvTqThtITYJV5LPTqidgn0r2ZGl99sUPj
tu34Hse+EC7tdXhrQ++x8gEd2/XBB497HsjtCJxkXnQ4aL9bsSQB6EvIDGgife4xAUdh2Zk4BCbp
MXNsFpdQVcO+L/wPU/GcjhEpf2mm1u1gwP63gHWm3nFwS32OPEYLhQEihaoKQRqt2cqH9nstUKHQ
MWVcI+oHQyDoPzbmo2q237VQPGBhqqgHkxM5AO9jmxjHWNfWNkJoIkL7MYrxdAVd1FEHEHXrVCPF
i7Df2alzDsyV/VI1L0aTy5M3kHkaok8L7QpYlK1ipmjRz6Dy7Je2D3ZeBoDXjV3SbMF6Rp33FA3m
Xdf209qiL+7L72keV1fDJHEp42AVqoWyM4PaCclirBODssWVi/z3lqvIgb22lP7c2oNaFCvOtsGn
BIhGIV6N6fRzyr6WVMNtoWxIyDkkCUZO6+WEBqJG2TsHfE6kmgrUzc1NeSJ9QDX4AuL40bbInSiY
ym5R7Q6X4lwESAGdVFEsD8B0ZstjdlWW7aHtnV+4CspjmzlkiBbJPoiQ3ab4dg5BS+ClOWA5ccIJ
+VJdnhD0JTvGjx6vBTh5VapHVCcW4uAejJgi5TjKPtv2rk1fKvArKDC3aHzC7YApcuM1br0zw+YW
pvWeX9/au7xT+xh7HMRZjvQirnoabllsWVER0eC72ZF50vgwk6TH5yDztjblaVdPTPSkXgZzzk8v
AqCshUn2j2jKXU7rwJKZWzWZf+LA2KZGm58CxO8bEm0JAUtB3+8hIow7S+copPr7tBtveY5oHT/W
JWo0zQCAHVOlyTVpCRfvOthzAzocXd0tGb8o3JtLsemG3mMnbherbmh4bvMQFKvuctAnqBOaMBwB
GXgEyMKGI76v2oJfsA+awFagWFF6DdLqF2pnVs8VrJ2BowPNJGYY1P9BR68wDHrfoNLZeBMf4Mp6
JFp42tp9/630NDixkJy71oWBPmpnQ9hAQj6Zfo4Mwk2D1nwjnMS5Bnl3LZr2Z93xu0YhC76ShpzR
DPN0LNibGDocjR5eNXbhDiD58CDQD06tzJ+6sPiR6TbbjhO8rhoj62k286dJ+OMJTfy3WOPwYxSc
HxQWfCOdjtmYnSebbQT2yercu/67ifnJhIfLZWSP20x5E5pP7BcuUd07T4/fuoH0T+mn+mTSP616
zJaxrFKWffn3KEsWEUcTrjSX8060GCFKcmVR65Htytwd41j1GJnOtGr5YG8nQnbWhDN/CMtC1ZKh
wbaECX4MWxRKomI7+ThnCDx5NcOsBN4omBriTR9m5+AMp4BgIHiUmC2ckwPg/sR1gzmH2tm08uDs
OhE9tB8HV4Yi7Zl4qDuck991TUZMCmqnloAHneoeFtVMK0rDoK0R0KzJQs3ilieLm+IavX68ttPm
5LudOuQyBvXdm6+NraDU6AR+kxuT/cxPLx0zugZfGhQH0UInEp0I5c62Tr88LSJ1l29f7rRoIN7a
6X5cjP213TwwdUbYQp4XG1Q/YirQutrfaalqcEveq6DG3gdpSLFRmubBtflgEl+s9wjCdjIag1M9
qu7WaKaGKg9bDL4TFlFIWkZOomrJgD2NTXyo/vwranE5lPUEWXCgBU1pOOAo0aDpqIbfZwJli3F8
cvdKdMVJTBKQb7uPMYIM1gf1I5p0tUHcEKMzuTfgLNsSib4X+82xQZWydr34M0M0+Y4YsQRGR+6t
TEN0yirdeS2dSNqbJ2aKvSa/+FcIk2sDQ849Z1owjOotkqsK48FurKNrh8GOwAHyYtjUWIr7iay8
eTdqEBlJWmX7Ivs+xcI6loSvj5b2uIxFwVKgB3cFJjhwBe/a4O4QH3MA9CZLCdWwJa+ekqkE96bI
U2pm/05PCRf4svxBREls5wx0PESy6dOn6EjBCSSl8Hgo7P3oqiUEnaUt2i4Wd2NOYweNKY37eldH
ROaAO9KD4Eti3clgLA4ese98ULsXWzxMeWWDnNPxTaoq2RXoVZjSgcMTVrtGhawOgS2uTTfRb30Q
RGhd+kafLZAN9217S4bwRtjDu+8m1kaBaopIxiOe/mHE5LaybS556PnMu9xjhBaGIE/DPYAO/G71
FYz7WFp7OVFZBWKbhQbYmHKs2T1i6ZOlbWzCKBqf+pLcnzouTn4j/Vtb578iToejpGjYNpXV7dwW
LVkgYvfQx02HElPSSPRindZf6TB3N8p57MmiJVymDlgDinYLngtsse8dkOIfYdVX51p6IzakgGwd
9Mebwc4/XF1ED7ET2c9RC0pQAT7pWqKY0covCtU5OhelJJNk5g+A4jNw4vnoWdPPwWVlIjoWQY0W
gOlEcxzdmklTl4izMAc8EXEl7mI9MVZsg4/CSuSTfuGXJuOxXnWFRaUWeMa+9ymBi/aBCI72e8eP
8tk2MKUlvJUAnt+OPe/Qi6B7yoro7IgQsZnX3tvkTZErznTIaYKtm8wkcjGl4sP4QnNU6f2HbBj4
RYiZLhLFMPu6Daj3eNNrTP4gixCZQ6Oo0mE4OtnIWtVuViQcTExROuvSmluS29NN5nr5PRf1Jc+x
XIvG34OlQro2k6Na6F+tWbQvkUN4a5Hml7mBi9iTwllU4tMn7uVajfNJDhkfA7JK7kjL4RIiewQ1
KVbX5hEr9ueocPr1xtBsQdcwuRkHMqRnLgaVyvRZeAjT0ht1D5o8a94OZtRwGVgYqaAgLMxJvYC0
sA50B118iwLrzPMB9U6l+wEXA1EWk1iVOdzHUpanrvfxXgeOgECAup6W3Ds1BdFQIc2fW5GCFbUt
N3hI99qXlnlODwRs85ua/n5U07QpiyXnlO/aFKc0hFvmSVxYUlbntNLJrmI7lU39eiowQWSTk59b
/twPjfKi05SO5zwP/b1NAbKfZgOE4bxYeFCM0d6t6g5BthJyaye4ipk1e2urke8txoUXxeyQMqr5
SrKCpbVvARZjDDePxD9oQjU3IxZCKq72Z9LaeteH0DSDGfYi2MZjDNhx17uGuRdjybbDhqfm2cuc
1NTumika8TAo+h+6uDTXc9mbVxGxa6XEbC4O3Jc0ND4Tx2t3+MpxmoL716rjFqkTGpTJOooe74JZ
l5sWCimJnCx9mkw2l4HtJY2TOIIh2Ndp4d6aSr76dZTdZ3DXC+xJ+GTIGbgBlUNSrynAprC6uGrA
yjjM/qbFu7UJ88hdBdL295mTOQ/obK07E5pNASF9Y7T4pn2UqbcxbYbbBPixDgZ1XytrgMXH5t+J
RXQabG8ZLmXGDaOBcRPZaK1EkXB3LP/Iksy855HZOsEsC2rwJWF5gd3FVDvXeFZ3SVuAED/MfcsM
zs+MJ2PZBQWJnP/x73rTIx9xwrLH/p9X61rjc5bBtJbDdLQbNT7bTiqOyAChAuEwt/Q3y3H1nfYW
18pc628IjN39OPOqf/+/xSKp8VVFkZQQSqURXx6iIHgKhZF+tfRxbSO/2QM0QyhHUCuq4rEApDfV
/ZOaGLxPuf2IdoLOwU452aqDVYnkKW0bTlo5n39LVf4tmsz/QNH3G5vWVl/d/12+88+qnjBUxd1v
lNm//ul/ke7PsNFP/ee6v0s//ip+VL2K/qj6+/0f/UP15/4dnT+SPvRYHnG60Nb+n+jP+bsH4Qk+
RBCY6MvcRYX0TyyNI/9uIPGzoV17DuqgP2Bp7ODv8B34XgFztAB53r+lAQQY9icNhycXhd1vFpLp
e0SY/dZ4/EHDMUEOiaw+WqL3cBSO+E43ZqcwVNAWjlCMCJ+rDmk1bFHrI2UxaN6q4NtYD8UhVSGG
PWT/7LP01kbou5pDGyqFFfwk/uZbbBSkUmdzsW1D0ohxyTcMLEOsn6QPYB1aBrY5TXfK5WjmP3qv
fRw4bWeBw3M2hmHDdhsTw/hdmfW+qeUnvnK1VnF4N3VnNXS7GJDTzncSJvbqDMUMFVlXbY247laN
NV607ZNNy8LaNEzoFeFjnUNcjYdm40SD2uJYemk9pM9ah2shsBQ4YU0/Bb84Dx9ove5CQnI2fcW5
YU9kuSLWyFEs9OU+tRwouPo6luzY56C870J3i1GFqO1Sy7URRt/7NiP1rRjWyArG0ppArIhuVSQ4
BpISUkIlboBAOEYQ7/oiwDoTSdQehcm2B931EnC7HusWRnnlfRpjEK78iOvdm2Os5p39g42BSeUr
gwOehB/90CgqWC7hQIG5jpzqFmUUtdbXwvysmDgHk2TCZA8IqIYjye+P1kjco9Gvh8ZAChC4Nuo+
MoHxMlroGBmwdG30meNWxg0/4HoYRnetoHDYxfRit2yn0zu0PQNjAxtXQ7BOiniB9828zpZU6/gL
DNePCL10LMS9VtUlS5pnz2EcjAnguR3dV4kwalPPRCILTxNgGqEANPlFh9add0PP5WrMnyos71kG
HVSOXmoe2YZEWyRJi1rPYfzo+h/K2IafQV8N6xYb3Mbznt3R+hTVyHBQDsjHpP8tsdXHhHgN5X79
0Edcpj4knLXD0HhVmPNwLQHQr6Ca2TdfsrNRPSSBgkbSDYDOhx0bkCUYOlqkbNHgvZQy18DRyZvH
FQD/xQZNnTEEd6hTalOmYCMW9Euji9WM6dolI9rjPZfi3YDBX3Cfzd38aviWOMQmeU2wcHfKPkZD
sAXbdEqmadi0Tn3rQSgiGFtlEaVsXcLG6GfNikeTJyIHLGCKjGqNFknZLw2C2TWe7ldrMj0e6v9g
7zx6I0fWLPqL2GDQBblNb5SplElJqQ2Rkkr0nkH36+ew8R7mvcUMMItZDDCbBhqFKpkkIz5z77mM
puJvurEnafS7yKuuZswiEmn6Im2wlOnKfnNU8ap3PlHOpn+oeu/BHYjXC7s3wyzWbm/hUa9f+/LB
DfFIJ9923wikiWTCT8NDJCyMcES+LjBFnkhse3fB4sqsegPpsEpDdO64pnaQDejj/CxYhKJ7ZwHT
L3XNWltG9dKwRmMv1J1aS+HGS9QDi0AYN9hVyjJaSDVtytzc2PO3HbvpXdTdxdcVEgmvujW+uR1M
AFjhOSV206dBBYSeYHSbGNFUMZ5wt/0MRHzg14OZM7rjxMCHzIyo9JeRYn21C1yYvi2zgSCgZ809
8VXjHly4lF9DYq21IL/a3KtI+/sVBE1yteM7Mumcxb39naf08Jk3QEScuTLsVHnvSGMBVfNRGxBu
GxxHdkE6ieibfTuRoGx1VK3t+BH0NtOXIXkoLEbsjWUthyG9x4JRKmHU72HDUJI4xWbt1eQHFzrR
Afix6gX1VXcJrGlja1gRyVTHGCl1Vnka58g4PYyWcQgn1kKmB58/gnOysHqL1KEA37E2pwrKsmPR
BBKMRqlFtrnyUgsyzoBHzEuBzzNsqId9PzlM4IbsQztFvA4L1NaC5bUGZLr/bXv0F15vkXngVIQC
DMDyfH+VmtG+LlmtMkXJWhlt2mHYZ118GWo6uNoFC9D0jnGus5YxWEFJ2BzyuniiZt1DwlOroscR
15a/Y8ukscJl6M7SMX/Opercz0a3bxCNvrh3HnzYfTi2ET7102tDsCy/zJGrpvFLvPYmJIqJ/HLG
hmoBjHCn6Ym2ZH1GPJrFarlo5BGwx8TM3PGXcZLHD0ut3vC1HBrDfahaFvXo8HLP8VZdVBJrXOjv
gng8TQMXzhofO1q80BI8Uo1s9m5OKKmnX5wYboBbkdIb6v5zG3Igi+lOQ/AqBHV4G5HkMyiaszxO
P6A3sOYJYbGjM2CvO/kb1ydoJsF6Mp9cC8ssN4RKkm2Pow5aNqZCF7QY8+VA2+HjfrAS1aw0UVNg
IyMaMSS3kxuwykqsLfRXBE2KxD5oJvQc0EgkKizQ4bQPfX82Mwnd30Qpl+nuzs3cbIn9pUYZy8oN
FtoiJqzxUUuFvZqoTlaCHBdbMCLqdBoTMz7VOmuD0a0OyoROaYBoWQXIYbsn340uEZ6WQxiWN6BW
7+xLo1WVY/CpgnRvlAyw6uKsF0jo4+LVzzCbR3mYLodUtEx0Ozyz3j3Im0cnCpNHFK7xW5H6R6Wp
C4TFnyl2n9rEQE2lthGMLS6w+COoWBMbTDNJqZyuMvWZBJX7ngHj3xbDwOUmlSG4ndKcWyexQs6w
DjRmqr2tnhFJZhu/nY7kzK4yMTyyq9qCzgjWdZP/FpjmFi77buZVHgkidWSzNPW/Y6nZqwpB8lKO
90LhUxXtEOzi8NcOgo9ySFdx57wFmsnawuxOvscM28PkOGrDYvCykg19c/N8NTurYJMjmHhOlfHw
/zV73kbt+Prf057po/67mv1U1MX3d/FvBfv8N/5h09H/QqULMw0TnwV81nBngug/fTryL8Ef2Zhl
pCds3fxPn45pz+4c03J1Aw/a3+acf/p2DP0vOYukaQlNCncdNOX/gO1szpTof7XIgILje9AxL3Cz
0lS4s6niX2r2frTxBhrBPQb2urCyehRHsqD7gDScbFT3ibjQ6u4TdJ+TjsB3WyQbqnxvKi5kGjY1
lPpRJPJLUWqwk0IKyYq7IFTB+GnctkCyqCYjM3kx2wFVXBL4CtGsNghWG4NOwcPQbDQrpKK9r8U0
K6u61JHwHCMm07JlftvFqh5u5NDgcYGoQgvbvfn0zyxlCRPR9Ho7Zqh3LKTxDFwtDP8KDORSCrcR
Z8hRpnfX9VaOe2f0fOOgtE5rD4kKhuaqAnbhbym7lh5wbclwahEzjKyeoOCkxU/KkAirhqsZpAiQ
IIa21pb5LONKXVWcMXf3yXb0YtUx6ibuveJ+x/xSlxYxvWmPEcbVPTdae7ETuVtdj8DgB0bhNhvN
SfskW5PujgWzmPXKM/UNY3SbZI3kAu4H8hdQJSVQqzY5V7aFzaLMhP6YjlWDjnH+RAH0IpiNl5XX
mG+lZmY9eZwzJgTHWPLRD6D4dplWNvp6sFqYToMxFfDzYvChMjDY+ZTA5xdO5hCc3eZ2Fy17s+6n
tT9bcwhIyjocNDmpXJOdvxoyi+9JX6ZfFb8J4o0yIeqtEds1xgF0Oj4qs9J/CEutuEKaETFfNG5O
kV6wtRqH1Am2So4R/5PJzhi8F4zfaObNQeTpubDrKVknYxoF7IliS0OjyZwi3oCviaJdUdn8fUQb
tiFeUi1vU2Nt+okm1h5wl4Hv3m7EBIREDDw/E0Erex4Qy1zh+6rkgfl8ER5bCJod/SZukB837Sv3
O8ZPX9mIq72h82g14NoshR5HaB+zoUFqzqZzWA9R7DsEJkpfPBJWLLUDe1lZfHRjFk0r00RD81A5
szDac4YWPltIpMEaCRT9jQptdOihrClhF2QJ19YzUrGuXk91pIBAEcElXyFWtHDVTIud4NQE3hyp
A2MKqKmFtO2ZdNbYedeSHv1YjxDOZwrp2fqFpfaGFxJxXGtW8cHqWkHN4Ka5sfNaMxkvGkZ9Y0eU
Kw+xidvfeuCZHBlZmrauOycfNuvDKH3SfDTRT+92pvyO8LKc9xSlW/WuxWEw8ONEa4IXWW2atfc+
eWZkLwj0CNptURqB9UhlzexzquvS3NtjyStk54AWmQHEgTO8m6mJzjBAaNcAJUP2sahB3k30pJVN
2WejaJ++E252VoyOk5n2axEATfju/ESIp2pKxyPn48FGetI0FPjtTH8SPSnTGTtOtXHgQVNCirRM
jlbfwVxgjZ8kO2zhotoQjqnBVhzHCBqiABWxMUqD/th3ajq2TkWGRGAREaMpAYsR6OnmRk3+7ADF
AhFuMqEuIVh80gaWFpwuPctMCv0s4KP143nx5g1m4RC9oGN3m4UDGt1HomMWp6nSUp8xrzsgt2mN
DDOFNnTvGuKxEApVOgn/SEivVPdGoFfH7EQERP+Y21YGsdMgvumC51lknKlsdFGCQ3PZ6cA8EOWb
TYG2ZkkvjgZimcsxaZ3FUKoy2Sck7uqrZmCesbHrPnS2oQYsaFeXzGwfZeKgAQ5jZU3wowmJ1X7w
JVfd1mNDKUkzy4PO3WmkatGh0tVbv6rsW7X22A20rybQSaAoJoNn/tQKnPzouqMePeaWMuNn0ymR
jEWASUHV43LxwtMEyHSqCAAOJiXWRp6zcaN1aQb9FGLK5vQX2ojYdansfHDEFgIOMCZ0VC4LQ9eR
BRur0LLWSVFH42sAVoC2W0tLJ1oSREIpuIgcE7HWEnInSKHFmNel2CdN6cLzt3Wy0nMqzt7ozkWZ
TuGuVSKwQDRhLn+qRgHGqnZt1bPxc+h3EPyZKCNsaqns0y3a5F4nYfGVxnqlrazBKFhKQZvS6wfN
FFpMiDk7IDoGuLdFSIxQX4/BQofEgTOlKrrwMOJ94VfP0t7apQFo/F3O8V4dGyMqFfrHwBNIbTN8
Ql8GpC8iOmrSyWRKZ+4m6kdw6REsS3aXHRy6zhy7Z6fvxlta+drIjwyE6U8Rll73TN2d508ExGhs
U2y0BrjUkr4tUQEgyNV+K78cIYQZQc8sPzLH9qyT2lO/N3Xhp6j/IQ9eG6aKJj4jlRHyHmpMfCKo
hFAUvd5hAddZUWK8wLRK2EGGkDzpVnypn5oO3S2uoUKU9zSRDvw5XRrlesr90jt5fUvkYOvh5hJL
PZsM/bXvFe1cXJB/fJkMZRYPZRhzwsBAnLQ3OA8+2mlgRhh/cEqx+rSqNp19EC4bvnDRt8QmfI34
+t0Pj4SqH63XiDP6X6l2/y/Nnl1Gwv/17Plyr+9Er4//VsjOf+Ufhaxt/WXYuMxh3Bt/l7TMfv9R
xzrGX44ldUbIjpSMoXGS/3P2rAlw6R6bdVyjhu2aus6f/cOArhnyL0dnjO25jKV1Gz/Q/6SStSSp
Jv9ayjp/T57nf8uyHZ3Uk7896v9SytZ95HVhhJ/ANQD2ibLVGKnZa2IciYcvdBIeFN662WdW9yNP
aXf0mvoCvYAgDkSsdmgdC6ZMWa9fch20jMWNWSsOKv2INAPidpq+jyAnhgKXhXTaTw6TfYwqWC/6
z7YlxJW5JqGBaG/xab11xKYsVGv465yicjnnZ4V9zkRoZfXGc+BaX2akYHNDt4xt8It++SeojDco
go880X9GAMdVA720f3esFJeO+ZGW4EWm8hKY4hNo5R+uMiLGWutFsUqEU7kZaHbZjjNl8XWG32me
4btAUAG0ksTE4lEV4hMQISO+JtwkOQU7nLUBjYez9jTssiESyjy0WfHjqskqklJYra20KuWoA0yx
GFjqNdHsT+OIXGqNjZUGHBIjzXqZgGJakC29CfyLD69KBvBGEcvMqcAM0bENQRKa7V3GzSO6PR6T
DyWrXQsgZzOaPQEhk0TYF1wstsqLusOYHJA8PkvBpWWDySp/EDX2vn3xSWWCunhToztLAgab2i3H
ZYx1wSk/kqC+9y2w37Ba96H+HrAFN0raDdFp/VKxadZwsjYGkOk449fnBR90/3DA41Nrh79DadxN
pd/iOS6ti46j61wD6Z3AKR5MGzRlnq+qCtRX5rwlmo/+2bvlbOIr7WgOTFZsdgkNGFWNPcayDbsX
1IkIVArnOqXyxqUCDBGpMotzlPpDxO1e47eduvdK4qLGeY3XGbVK3MthHVUYe6fafQy7okHdmH9g
fF8RAnMDwlBvNep22y3tleA5htFpb0oqqGVrk3E8D/Tsio+MMNBN2k17tFDBkpr6YbTdZDfhh1rY
nfaUpwBE/W6X8liisXN4C8hvrMrI4p5V5K5XZ0PHDBqGK4h9mFes6lYwodIPKhGfvje+ozo+UoV8
iwT7IKrGdeHzCQuSnlWFcH3glYu94A9Tyjhr7sNALSOD+nuMJftHxEch+WcMmBdum4/zVO2Zl4i4
t/DattabnPpd1XfnvkmebJOqMRn3U+K/ITW+RhH/AkqIZUF460KxRReCRZOT2T9Jz0slUR5iQtsM
UPjqgadkcqIPX9qncVYY6T+DgG3EsDBrooca8BEao+65dZ88CxUFmnwewAhQuDCfU717jLPhpwoI
5oqcDauiX8C6b2Nh7YpwvEIDrPBS1qxm4cQkxEOSz/QbT9rJ6Jt5GExhnpqvMJxY274N/ryGNmPM
kcPLNON0UvUpnD+lmp7aWtoLWcsv9PPVKhucZ25ORsRsznvRkukdsOXFOTEZxofm+G9M4GD1hclP
LDSgU90fc+b2jZZzZe5KaLz9Xkzls21UN1he14mOznC1ozBBf8eCpJaa3cErUKhv05J/sAgjr4LM
j1bioCUpHmez/9W1F+75n6QY+21gM61M2vA1QnprKaxpdSjbFXFKAGBcl5hHJ0Ewly700uCTwFKN
vJO9UE1snue2RyNk49dTtY3T3BfX6CQt/13fJi08LieIvzoDzGRDz0CPbQMHAaJcZQQZU1hJYrmj
XWJbFzXMn/dvItvncWqveYhuE2FIOjkvwGNniKD9Z+JV9pu761hPTRGdE87DRRUAYWTUxvDvSCjU
VuZ8BQ/BLUanwzR6CLgKKLuudxkiMm3s7mJJ8xWnw6mcbd7wT8fOuDrO+F37/r4R7sXMtceEvQwI
DQsQYvXY9R4Q6480hI+nhpM1lM+t013bZqb6+tk1rrqNWVhru8De1btE1PHMlP4fBrN3UdT3QTiz
fQrmdECuuiRu0q/5zUzBtbyVCAy9lnGf56Eai3U4j+zycvZcDqEFvbNCU3EXtNiLnJyJZYuH0kit
nfM0ZO0vdMPvuCzGRSqsYVn4mM/xk0pDPsLTfg9a+0kiZ16ICgIWJeC59wm4NStkuxz0DKzDVcAk
gpHUB6m6I6U11WGDpU6wGGXELZdQy54yCx6kQE61RIKexNa3bOqH+ROrVAbwcW4OoPfxvGboSega
Rw0Ts0umaWOp9zgtP7Oaq1qLbO7e7BINwzUYnAdjiH6MdC+S+D0QA8uDsf9kJnShMa0b84lmQK10
4b7HRf7uGvjQ40HPl50OjC4DUWzcUw1Tb6tdg7F874LmsYBVotIEawp9CjNu1EZqnfoYLAyNGK5I
jz5mkcSUZi9S2r+di7O58J5F6J4aMF2U8/VywlqB7e9a1tMTHMOT1MmHN8wYAUtzGEbsT06PaA4V
11IiYsfGjDvA6b+nMGRHgjxpAQ5gLRr/ggRpKSIU4fT2MQqe6hKhnwJBUK5Kt8J5EFjXVrxzCF/q
jvgQayTPrCS3UoYGq/GEsQqE6jajiQ0D/dGuaFJoLJiAFQVaU7abSUBWk6/aKy78RSu/hEUV4ZbA
yilQIDa5GycYnwle4yiZ2JYjAE6HOcOzj/yFUFQ/RXkdCOFMy6KkYqgQoDdxSzfef2SyrwCAkM3M
R4kX6NvtPKotnxAST/5gZ3i0oriETkAYmFmfRuLoWWWOzxWZcGiH5kGPzlasGtTSmT5Vy3kTgG5G
n4LISG9IvO2Kb02wUNHjW6W3FyPmEWFsymqNqOm4zz/7qARIXeLIHBZs5Sss++i9HQN3FCivOCHh
UwB0TOWlpc1h7F6/NXN5U3+bxS3QWBvB9417zHtlKhjv5xlw9dA4MN7/Sgt1MKp4bw68Y66NHXiw
8+c53j4Lb/gd97IIUZlaawTNW6OflybDnygklgIHw8Kw2omjDmmu5zurIPzxK/OnEXmxNI0WsER1
bSttQ6LsOTARL4fRt2bLZ7B+b4AMfqZgOA3S36MwI+zkG1/DpxZkt66JrkV/pyJFMdvxRre9twLP
8mkVBk+V7V3dMHjLSaUZtP5VN6vd5IwfbmxevbG6MJp4MaLfocruifcgSPGVqvmQjY2lxClP9hAe
piGNN2nUEa9V7KugfwgMpI0++bd9hC1Gd9VMy8B34OXc6bn70GLS69r+MUDuHXUkt4a3OhmOVdit
9N4kUbjZMr6ZBQsJ74WNkguiW5LjkJFsQJgVLpp4vE1eGizT2LwY5RmNxK5N6jMJKFAZjBPoQHaN
NKFwUx5wor27QqJYmFIchTiIeoTznuS017PPVjU09ZX2wk+/jNMRSb3o+hWpOhsvDb+CvjllENOX
YXxnKPpam1SpftdvEFygGIkohqF/hnn60NfyQcF0BQt5tiaIUV12YUt/Gjr/KTbbs984uyoBk2cX
Ygb2E6JjMohgtS3qIVv2efVpdE2/HnAajlKg5NerNyUVdDfnBdzJm9+5l6wxXuuaUsPG1sgU7ipy
SrkiH/AxBJ/OACrGBAyCnvg6avkXjce3Ufi4C7QNtUNWP7D3O3m8064bAdlvLeD+9mGehASieQor
pgGWbl+CLr0K1nDo4yktI8YuWW++w+5f12Hw4/fydQBRaumfle6fnQbbFG3+7BN8z0p9HzaMDuqk
u8UtbBWHYVGmrUg2eUEtcGlN4yfFglxE6M5RLq0qNb7bHav+0MV5LtEBpYgOrSi0VywU9q0im2Kc
xcqGuUHtBGra73FUs4C7MF2b/PTNw+uY6h62gPZjSGgcCMEuF+Dqz9TIRKc5vOKDucaEkC0NKCCW
hoIwJ4RxmWf2ADCHKtyjzIRTsxl9RewarjTuvPBkQ0Rb1K0fLl20wiwPVhCg+df68GIQMITJTeto
qOwno2M4CT1J3yF5ShY2FAJWODl5JyhoZZVpC5LDOKNFuhJDHK+bs29Z/D48a6OL8g+UU4yd1ohS
3gMIIaPit46DakEVo5YIXbE6TjbxQcBvoaIJZndz/GVeb/Na8h8mcQsB6SVy0ks/DbeRTm0BOCTn
hCrkymQvjAAZAU9VvSGd+Mgte5ZE6VjyQu0qR+2rcdxhIaLZ6k6lgiJxF7TlGzqYOdE4vyYkE6+S
HDJNP88tS3a7yNXTA2kI2hG6pr6tlUQsEjJbdYU7EU3BwLXdTL1UD9iwEE7F1Ta1kfcwMC1Wg8NV
21uGvTWdam/r9TWqIWcbmg1WyfDZqRcjtwIQ8EUtq2PKqmYBeZNdx9Id6X3JTpc1+AbyjlD1+4e6
R1/BGK5eFgGJFgYsZzcEiEN5Hws/PGTQblhB9+0BBZbYTCplnQAnoaqfmGE8i3z40YTIl6VjbBmh
fkSB1NigU3Mngn24VatN1zqXuBbntrR55xsL/iymVI9zRtnRLfYKNvJFRK0i1oldxmvScuJ8foMw
Y8YWqrakG5/Z6+GzDlHX+mmnFlqqb0u60qXtgG8R3jZvmrsSxY/vwRSYarYJKSwMm+VY2pQ9w2Ou
Gkz80cpuIeC4UQA/wwIUAw74SWOdgf6MNTpzuSdse2ht/e6rnKiQR48bLiw8hnMKEUHiV8GaifmN
4TVMkoDB8TjQ/o/WOnxJQrxgrd9vWvbFS/h3CTcOMAMoITSx7clmM7AoG/GSjGRphHJrJ9XN9qLP
JC7fY5urQyOjSFlMTao2R63BSqzvXayvlCuwDhZj1f1OY07SQlptBwNPgwMQm8j1lKbf+DFcnKzp
j2D8DpStW6eAwDCZtfbSlPUzSFtCd7LsKzcZUaRu/iyavS15IEbmxYF2GJzmxR2FgVTa3MfZqQqK
YFmyaGWowf2TwzpBRkTeYyVWIg5e0iHZAoG7lxz/ZBBdZgYD6o0lpnhYUq+dUf5A5EIKZxmvA5dS
kYu3Od1iEybW65Ri/oyH5zaAqtQO+EZ1of9OYevMyGd/V+mhs6oiCBQQ/PXVhC5D13E+VA7LmSBR
sFc4opdu6ZxrC2FKmprOA8HR6/Bvco0jTvlMHu4xSa33ndIpkLH2DJ6Gz9U8y3qCgi0LxMQWiZLd
mC/DTA28WNl64pHfUPWJRWrimxBheFXutEf5hdO9iHZdQmeWl0S/TG0FclpPdFCh5I6PsYGsi1wP
wKvp7NcrbIy6zOStlqEK/l94C6BkjHkT2521pkH6NJ/OrJ5vAMq+iSz7gORWL30B/SISKeRdxrzL
EhwMlZwE6KI/x0P+4hXlcXIQKSoynwbwoMtc5PU69cw9CGd9yQbYWoTZ9BM33rdDWkgQx8gbS85u
OaTPLlmjKDkCdqPGsMgS6Di19YMQ9hKmJ69grSJcY1xluQeMOiOfgFI0zvW72RVAxAUlcOPD1mFI
vyTsN6dVA+1QWBoFr+LCUYW7wGPE+I2fi8nzH61HIVlizK+0Ll5r/Tc2FlJFLYjNAHcOro3h1CDr
5Aj85KhsXJgdpYtNNNba0YodWjEUg+SeLRMLQV7TyY2N/n0TWLJb9qP6wJMzbLqk+spYWKPMGYA1
dvFzS0rcEiHtc17iuW1jB1MiJJ6V24pbwiGhA21FFViFuwG8RO2yuzUZjjS480AGngkVPRc63Fid
+nhWCdMZM9/Lpu5KlLvvezpWjvjd7O0XLjVqJgUSAXcqbHlI9N3w5qfFOQWdRTiKUu9SQfXDu3rM
maeiPtF/Wi1hhZrMVbqDuq8J+1ueQLJR7i2LlFqTaHaKerAFtQMYbjpXaXFv41Qd9Ga827DpPXRu
vvGZ6O4TXi+UQca43tZu9SGLcivtyl5biGWRA1PnkJFC4WYm37JzazZXxjVpcdTC/EK5k75g1Yt7
tAOeMr7afmiP0v3WEnFjB2iBexlOQDZpUueeHWPCKqQu0mx3mRibUTL8M3XnB5ms0yks0SSrkzEI
WQ4HiIw5zBghcwVq9ZkTS1+FNl1zVRYrLUv8faI3R7yH5wl0/yIxk7ub4OsOg09lHDtde00T+FYM
Mp/yXKyaWDui5fgO2qvwPTypoNR0u9mZeXWk/4S9txAe0ilhxWJdA3wuZVts6FPQ5UXJXrn1wmyT
5LUf5YaKxV+mTXSZut/SgqmfVs1pSs0b3mlgvzTsCP9I8+OEiZmaco4vx1Kjypi4dAJCHbDqVQC2
dZrTPnjtA8shmStyl6UEPBLnEVJbtQ6TjmcXGdHKnIaDGFW9Di0JStheFymFQd00q0al6X522fAS
9LD6ewzZAWc8kT97fRDHxkwure7dJmJ2eV44FQCt8vIW2bulwdwP+bQ1l3NW1q6zsjJuKY7qN1yq
OKxUc5hc44XssYtSlbekhpDL+FX6kKYyfr+z4tLEIbQYifxdEjuJS9DLns2xrlByonNiPi5gobxK
E1GzNyMUOxoOs0KujGVhaSmdxn5w7hqaigcYcJsWqNe6dbgrwvE741kvhix5tJv0GkkSSicfSsYw
fEdpcax9+1vk5tEL82pltWSOTKzIyf3x93vOIWBt5CiBx0cV5gh5aMZTwEeNTKQFcCRZHqdc5eQC
4pSsnAUneb1iWfhYnKdd25npqiUYcyFCioK0edTL2t+xFcUaNn6HhQFUA78vd+uvMSArhDowLWp7
lPumHt9A6acrzuQXYC0a7Zq16fUR00vCht0I5Xj0IKiYZctmd82iBsiDlfyMQ0A+qc77oaCYnHXe
vRIO186pvW3SpO++aZorogGIdsASFt4I6GuOWexth1yBnS1woDNOWsRKo0Xig5hC+TJBH9uoQn/o
XUow0Z8HMnT2SWGA3OCcDQws68PrIAdnNdTTo1VFJKf5xa4wGgj04Zuh/QaEjKzsboYLxeh5DUHR
HoSjzmzYO7ijFu+ll6DYjHvG1NRstU9cmdXbzxmOrB8MOMcEy71bJtY7pC6QvuGPoWI8L9rIvUza
4hL9UrgpKoYavT9nleM0aBTGLbtlcjmf5GQhwsH7jCCWhBRhGwO2PD/eufQN9YArdNiODVwnszx4
Lp/PkDV78iOhFTYIzG3bvI7FwExDbw+af4NNgjy/163t5GgfYY3pPw4zTI7JNqF/YHZ0YQznLbvG
Mw5DTpTQcERl9NSW9QtesmbVl/a0ct2uW2pvnpysc1+0MCwza4WQhzqvc+1tYdVoE5S/5h2AGWE6
j7F+H0PnNSwtfZl1abpyZgCVqU5Zlvk415Gka8aj4+BzUGrvtcZj6kInYr1VLJWz03EML6LSqA/5
MOUrtt/nrLA8blDk1xq96qYJSuDsRn1LkBD3KmlhbxGYDsOOUUgSgifEzu5VJeJw1oVUTx4qMc6M
NDxOSn5aqAHQ1IpHT2moeQyc4pJVjGU2z2PSiG3IWhEwSINvLD/owQTDoefMbiKypZjp+Ss735W0
S5zW5Qo+jctmy3+VSryEFpNSW3nHsEuJrGoozCDWvLVVCIWD2UuCvzed+nKLKvdZD8VeVt5nU2P6
jJ2RmloTpzDh+jSCnQ7FaUSz+sRXNoupYwBd2JsOzWeGKinzrFdgFuUWHs2v6+5hkQ4OtrY+jniX
1WPdFjcLgteC9NRw8JiwKfksPBfnq/fuG8meQORlOq5rdmobLDiIaOPqj+0nlNC44uTUheAXnf0U
lVcRtRydds1SIs8nIKEUdQSrmYvKC3ZDaW6c2r9NTXNySnwtniqZBNbZR9wFmyRLxxW0gccIPwmW
aXIHrLOesuoYOUikUQQPuVyhwCoBd4Y+XAn/3nXtrfTOsAMYzo0xU6wg3bHoynmfNLg/PUlG81fj
4mfhWau9XhJXGaTuSaV6sWgq6mpVlWqn4qE8DOXwYzTa0c3gMo5e+TFmd6+MPkYyCVZWNOUAwPqd
Suw3r7qwDXZXhffV2km96bRLY48FP0sP3Su8RmnpLZLMB0EQq1PZtFd95oga/WvaPDOKjRhzAU+o
Kv0KwfKPVWtPblfdJrI3l5mq91MzfbolQbcYJvHLs5N1SJUCGVGsR4ddpnCdat2OJfm4Kil3VYfL
MER1AS56napQUdOxyRlm3BYZeoEy76jJLGa+zacl03Vp9IBnWjpSxmUgFCqX0DEYShb9lR8gw5f8
evEeLpxefwOM6Kzc0aPW6N5CPdw66OG1NHlhAHDCJfxkWS4JVlXx6HXWF8PVJ+CznENVM2Hbno6T
uWunoN85wv30RhdZu3yqglYdOJsOhlHOphD72wO6IBuYBAMj0z60Y0R87HDs+IHoHnehmDC1KXDS
HHhFm6Kz8bQHkE4GS5Rwz0IXBvGEfsTRGKKyZ0VzjEa/fPGC7jXt5Bs8rfVUOXc81hxhXsMGabo1
GQ89O+alB1YkoGtRDDDCDgtOViFwd3AZe96xl7pc1qhkVpbJSKVUXM8FXnki7xkjG8WXHOZuLIl/
sLzga/2JzfE9lopzX3ffMO6fiRd9J1tnHbJXGO3qRyJUNEbGdqXd3YtRf4s7nTlxET5qDbgxKHKg
dm1KOkQ7dXvHCf2axF5L+jZuAmd8EUn0SVO0Ac/3aAU8LWX37VfWh6aB3KHtmwO1Da7JVlSvOnHr
GKzpkkjQXWhOc3BS1yL7co6+6PUFgzg2Y969p3MrZPoI7rrbNIZzE5Xcd5XB8SGohGo71FdxM4MV
XIaFc6IPPvMP14F454PFAetA3huODlvFjzGSRzC66W7KdEIXGXCyRv80ew6/YG2a+sMICo8q0v7u
m/8g6TyWG0e2IPpFiACqYLck6EmREuU3CJlWwXv/9e9g3kbRPTPdIwOUyZt5ctn44UAm888Y3Hu9
fGRZV96XKJ0v21BAtnJ3Q/DrrU+jmxyHS40tfmcWOmhPIL8sNvFQ+noPjp9mQkylqbEpDO1Ou8mj
283jKVHRR2Rx3wrMBzlVR9qbtM1EvIP4QXcBVEMzkbdzB/dsNbAk+/kTLvd3PGa7CXR9P8wHQp2E
T1008LCwMj8dhi+NodQI16xxH7hHav0pi1TEp2kxVimKtalUvVw8JIfxFG4AUj8XXwHMD+RFoTjx
dT9OgovPqHAySNjIjceUo8Py7hrijXY5nh2lXRJ8WkIEH31mvk2u1fhtOl3FLBGA6m5fsxLsuqi9
Vo3kzgqXkbPuyKPdl4ww49ggmEdRIS3Oy1l32A/l0qntPTI8PI+UHjaUATLk6S510z4onpU1Rcvc
jSP3hODyXXfZMeySl6TCg5FoLXJM/TR65bO91AS2zbNX5PfUI59iAyJy3PIoazbG1s2PFDGxwCnH
92pqN3p5cgFX6EQHQpxUQ+rViGEGuuT4XFkI2aJRz12DJu9MkM469MFYZ32ijkhW6oB0es+ztPJr
lbH9MfurJVYW6pvsdZ7na1ty9IjetUYDV5/n/4Dq/vTQUSUOudXcGnQ60/+2CuPgI+CIZhcMd8ck
CFahPXfbjIoCXWIP0CJ8igm1bXZIpUIdsXFMtf3PGhlX9l1CpOdWuW61iYp+3PUWunXLD9Ac8e46
pnuZBociBoP1BEzwdoCZiczB/IG+H+jBnwwhOFarJuDgQsWsFZwoNWSak5x15oqWLO8qWpYw1BEc
QKymdWgDOaTtyUMb0KkSXBA8G5eSsThWoMzVD9Ub3QwmRvzL6hkZ3Ch4aAL7UUzVeNPQ91fb0SMc
HmTJP9wzL1yCul1JZLAgtpl7BNJohXzQevdZk/q9LYESSwIrYEW8leEQmfN4XbuOwWhB61kp0tbX
hXfgC023VjMepzZUfi/iwG+E86zn4XMlpr3LRRAVRCE+Ggxw9W8MIOvZtkHk4K8FZKb+grzZVJZW
bHWTgFVVmV+W6ha8VbeUxJvpqp16NPBZ7/kz2BfU8Mpd89SDkkV9MfOVjKa1PoBZdHXn3kT6Y+DY
9VY2QwoxcO7XbJ4vFkcOlOb3ecpIpgTxC84ltNNSvxvSubptDSc4p3M4Ts5RjDW9GufLmAlz21mU
oOeuPE19NUCn40dmiRQ7604GzN6kIKXKAIntMyv3rlFsihoiuKXSa17llzFgCCeo6miSlA1ax5GT
sW8TT4LbkTXP7NHNJuFPTSkOcDXEw6aMCoZzzVuR2Gh1w0afrU8ujPz47D7Wt1TorLtIUsXckoHl
AokkYlIRheHqCoyRTFtEoBPtkakyld4ZglmdwZcIWwPkfNIIJC3mQ3ZrrxhsXoPJzPYek8Sor421
4e2HAb2Muwz8hYzVW5b9sUQPL2ZATPh0ij01EHA5ptBb07A7G3ZPi4amwJEkm5QR3eCm2cFtzZua
4WK0vGlxZtD2NZMRrSjRboKo3OQIVgb/JnDweKCYBJp7bya6oJqSaB4jW+Ldz3IAXOJsCw1NkpGV
uQuA/lQ8RolcZhpWd9LKZkv18zuXgp3oy03Cn6KV82qnjiBdLCHfF5HhT4CAYnSAgzlEzBHEW6BB
E5qC8VeHSZbk5TUo2CYSz1r4wS96HX0IAJb0TG6YbOgr1aYPutvfYU2NB6Nr3z0R7xv2mK/OPpnT
nBzC+qJ59BSnFrvH/Eejga9z31qb6Y9ZI8Bp0YDrZxz8Kc9/vRzcWE+kdiv439MGd2aXRx6Opnfh
tpcupOOqpdmKiz1GM+3X8ILvyuz+isy8DXn36vCu+Fac6j6ZhKc0mknk9cmm1uHi1k0/nvRhXmuK
4BtrSr32lDPsqmbhhZs/dcvun9FeKjzraa7YjelzLJZjDQPq4UavDhOuStjrue2frQIixmjSQFzH
pIs5/kBy/A6TNPG5vD4OmE4a8AYYuYsPbXRPToqu52DIKhPvBoFJQ73iPD+BvWZyU/wUDczRxUgX
SS1eNU5wzKR7zcpFFZj+4p6Imq0qghvhqXFwVYQTPTHeOC+WfQ9Bk/5CuA/MrdC129qy0FHsR4lp
n+kb7QJj5HA5554cepTNUZPla4m8lXOprVOJDjboFIMtleHAFZlIevo+NylKTJl1C1ndC5J2pyUn
59OiF27bTmxbeng3kW5/5riQ17Zp6CdyBlBzEmXsAq4KmkNBzWhZP5y0gr36VHZfIwmqLZW1xi4r
0Cu9Fvd2yq0rgjg8upW+mW3rW2iMWNFzFh6X/UTp1JaYSbedi/DLcS5GETvr1EaX9RaXSUtXQ5GY
D/UEhrsFk4wWMeBDKiHwedM9gBMOB9bUuN6Y23zEQWnHJe5PY2kyoW94RS/iukhHXAcx+PuCfVDJ
E+emcR9j79bM6mWgVXeKOYdRaVtTPeTTfH4nc/neYD9dKN2MqSIeO5aygblcea7H6lWj3xlkzXS1
jeKvqgJGRcw622WQgZJe5/Lodcaa6pZprdKWE1Ly1YMDoJQ9I1TSM2hyjMLf4sw2tlbe/BUcP20v
fgR3wMkg7i81xD6H3xiNSTI5Yqw1l9LDoWW+qMb+M/BA+onFvc2zu9e6DdfNbE1HCLk6WwwOqgIP
bBRyNBIga9yIWnsMm/yt2ledPqMG66tAD7S1crn9jsZ8MsKKNtWAPFjDPBgYP+TE2E5Yp3hcaxhT
JQsaPDJ3U+GGX5Vewy11qgDkdMwGxNRselse01TfTxwNV3rhHll1oQmnUM9bMzykNiTXEfgRLzk/
pdEC3+l2m05PnoKw984LvX5n2cc8L6at0KaHtirVG4f1zTB38h70eXqH/bkNtLpdK7NnEDG/x50b
P6ScCxrPxCjgKfGgh2P9ZrGHTo332jUmyk0kz32mX2IVhK9NoFcPUnU7W944L1pcsZ4gavPBmT/7
CBgbbSlQqhwjfbfK4JGKAOSmSnkbvcohQXXmdMokYwE9jOsDx2EmvCJAljeH6dyaV6mXF7fFNJEk
wSf5OHPtWi0Y8NmrL7Rukp6ywCQ1E5g0OtU1sDRTdBQUldoM5I7omIisXZi+WEWuPUR2eB9MPXnp
2lRB4aJmHCjYhtzatK3SLn0BeZ5/lU4dPyOZzC8k0eMq8Z411v4bj8lD4r3qnayehZz1l1ExXBzH
6YnnjC9bXIe0PuhtAjh2ShKfOrBxn4btxIQNCR8FqoOZRSLmRHAc1StL501hTuUJumB5kpmp+bri
6Ql1k096LhM6A7xG86vlv3Fspzz99yuw5+Uum5yboED5hDfNgavvdKziZXv674MmbaNc/fdLFQPt
U+xe67pxcBiCR8W2hm4J1mP5B/99KE1brOOJrAzJGQbvkS26kz0AF/3vA83ImU9okV6eQOtOyfJv
Y0HDadDi7plj46oVlnEt+Ft8x2X3KcHxgv2qxPa/f4v12rhGlqlfOQ48OebcH4eSOxr1ydUOdodO
m3SrX/GWW3WowQHkv/zvnyhp3/RKzTsGyUfNTuYYeLuT7B0dFAI4wpmo/XkmZPdQCtI7eWO3G9tA
vSHbMV8HV07XJnLA3dP6ZPIls4Xq8ZaJt3rwuOkDTusucgpYCrTEYcULTAwj8a2Y81geq4VZvBGl
fY9Kr70EVdletHJuL8peRnCYgfEJG8Vj6t6L1mgunhagboeN1lz++1AzXmNYHH9jWjwLd+wPM2Ua
l/8+ULzbXAbcDPvSHnl6pvyhH4Rv/hetnxnsVM0YXoLCghatg7ASMRPC2DMGX1MwSHsKLdYI081W
sNCvwL0rvyywKPct6EueNqvH3McHZCAujAYdpwLWmJ+O3K60VuBpV3naX2TW9xcbszRhRJYQMcFL
1InxsNw63aVcPoRBKNlbtGRhmn7H2jDuuuwrwlxARkv/gPKE/8RKrkzKbq7ZQ86jivNZdZRCxHNw
7pEAgclqIZ6IVKArGuM2riKAH5WlnoB9qacohraOn/vhv98h68rLSMWcnu3LuLdvkFvtW+XE9o2W
MH86N23cXMvA8XbtxGxEcmjYJKpiLq9XZKyqpWw1prqrTMW2rnvzzpVPPztG8JUKLCw9uUNfNzMO
fh5TFQthmoa2Qf3MnNFiMCqebYDDmx3aedQlZBjH8oqjxnKQ1erWIX1oDd8oueae+0y8MbR+35XG
ha3XeJ0k4chWjt0tywh/Ka/ZtnG3/Kja14ij9FNk3KIbCrPLZszUIimGKyoDN6HFqOr22OsaSs0f
VenC1Ojb/JuD9AsOU8uqtXs2YuFpGgS6IAxdf7CYS9H2+w6pfpfACJpJyL15CqM3lmD8MpzryVZq
O9shXlEyrPoe5UcET/tI07n3/w9pBZfbhDDrSj7ZftKepyR7tQW/cRz13pmO7vNj9blDNVu0Otq+
GfVCDRY+yGjcDRCVf/RJdpsxfJsbpj6BS2mXoa91fP2cz1NvRVGGt7ayhx5k/rEIR3kscR0ce3lR
Ew1TgH3cBTrMCDAmdjl1jFkEV+m45ui/L9kpCP+nFqbJPPKLEpgDXQ3Go2bbT5mN8mSa+EZk9ZBg
JOCPu/uix37imA5PYBvwAFNoRJzhMLg/CHjt4sLtHhMgvlJxySL8lwAd4d6Vibbct3r2Tu423Wl6
cCY+lrEg7TjYE2gMrT+q7sdj1JXqYfamnWkkw+PcqpcxtLRt5bbvpjWau9Ay70Y5XRmKf6E9qpOn
YSnM+j2DNlqxsxrscs6NALpm95g2U7ILAKmsEw5Q85yEm7nVbUbgI65TFnWqvg91DGi06dt2O1F/
7g+ets7TOlpbDAy24VSIRwN4zeMwTXiTra/KQ1NpsqL2g1w5+BCV8IUTrSadque6pG0qd26ZGAaG
/WQXp1EQzs0Afa9rC1hI+d2XUGUy5klFnFxKDSyz7sht4lAzY1Fovs9aDoTKqQ6yCLqLpff1I0wJ
jwwl6kdvfjABGolVBtTLtkmwgTdO4sKtN13dF4fMrS7EjrBsyngfK+ikKZMQaqAkmrzS4VNoy9c2
6MEukeFwnoscECwlUF7eU3fR4yZTbg24nBquB4BY6W3i/LT2JhPSah2Wt7jd5mFg81wtZq7xX4AB
fO24FU8jlo5hwphA+L1DvO4/Uqrrd5ISTpqAkm1ls5h2CUeKsZO7spzoylJ/FDc85XyHsFvQw31Q
1gXmu7axw6Y+MEmK7foxcjKxD2NFyU11A32xc2zenfhjihV0uq75nQrsoVpJuNDgMrZCc3XXVBth
VdPovy36YRebcj/pwTVcaDPZaKwbkDgw+SiSZfMNCzKgQyfQBwtG50GvMACt4kOwcRJ4NTn+KYZC
0bzDQkbD2dEhAMzh18NCHL+gcxEOsMtvWzwZFgCrkVXKysRpss39UJVPJPW/nEGecmf+k07s+mHF
DUh36x0TlG2dEabEkxxh4yECC8LgFLnqjx/tmele4s9MLmNsA6YAkKUAOW5JGaC2o+vgn3Ag/3yq
cUR1c/1qYopQc6UQerCx/jN+EBviVI5NoOcujgNhn+lY6xml+9kyNc/D6D2pys921gS9JPWOXNR+
lvapnmIy16nhW5T/JEO90+P3NpvUNgi6F81ajMi4xK2IwZ6QL25v7ugXuiZV9U0i671YPO5Nu6BE
FMliK+Ggn9j/sJzgRNlZAeCn1FHMpco+PHA3fwicbFcsUf0i0869Y0ebymi/WwwbSLGuWsuexD2L
VFH2v/Ad05OJeFLiWt2RkFeEXXL46046PGQ2Q+K+Hp8iytqDNiiIb9Y/IJRvTZo/BxWNNZi5evIO
XfGWWZSxfEmW443pdN99TQ5egbGfGqN9S8Z8pwWi8Ys6xRvouvGqQ7osufcYVDdvUqt7L0twvwUI
ASSoENPZSLNXT6Cjk3zKkfYcQVZmALQjGIU9Ty8bhojhtgGLv9EZJ/Say8wuwxpR537kkHxvkpYf
Yy+4LxY3aRHdambfzrBU5VIGj0F9r/DjMq5Rt2H617RVdCva50zGG72znnU6JN3eBVHew2qxx9fJ
JZVmsgmz2+HItBxEYyfgWSo6oFgNVdyjchF0ZL8Wako5+HyKvONZyn+kXZ8oxaQFKgHtg0DC9tHJ
U+B2pLBafwIbXWfxH/gb+6IKCUM5tA9J1WQ7z0reY5M6FnMGwqthVOh1uTJT3NeKqpg9iWcoRX1H
Hx4nYmi4nNyl/s1KfWQTpz0nxuAmU+HhnToP8fwSx6Xwox5OMtUElu+J4WUyP5MyFEhGxYtFSL9T
4r2UZoHWkb9CSAVTpv+ou5NBIqomTPlZ3aMwVOnW6VwJ7xS/cypFin1a0za4ILbdXRipfWaau7gt
uJQy2mMRIWyPZzR8YZn0s7lqT5N48WoKtedAy9eVBNfT8uxtVIL62OtMf+swZHaNeYOrbPRfxUo2
Vs+ug2brpfonD9Iyo78ZQj63SXHLEMri1OPKPNfpFgFSxdU2SInOVar2fGdo9kOHvAtUIwZ0WpyS
cH5Frnk0bcD6JlGlGTuin3D5xGDXf1KZ8xp7HdY2ZgerOHwMHaa43C1xShLwa9SpSoLhUhpABDiI
UjS+MkeuUCS3qlXR4Xci9jWtp8hiM41OXDaD1viCslLyFONtD2Ou8EFmgx8cxOfkjPE26McZjbl/
HICAkNjgj2lm+W5E/U0X8ITH1j3UtsoOhks8KZmEwUVE3g3CSruCT65o38I0+HTkdJ8tOSKCVcCQ
qfBqIKnm/O+BLeXnoNtK7OMt5/Bn/DJvgsz7WpQj5x51rFXh+VU2vkuHpxXLmE35nPFiwJne2h0g
NC3kLqwMhcpV2/4MNmAxMZV+ZYuLzp3Mt9vaZ1xAF4UzHzx9+tT1+RmJT5JmiXyTPCXTlYKq0mSD
P+RJN6z3ZY7I6w6FBFXC+rH7/rHNyEtV9XTQlL2XOIqIsmDjBQSxm8OMtzjKk2tYjoe8dY81NTJt
yTgPFrEcTEnojaFH2r/rKYinvsZSPDX63guK5z5muBO4rsuQmttdjgEHEMSE7Hkp+oLqIQZ8bt1N
+yYJP2mJ8QWRh9W9dZP4qJCj/H2SKN61ETFzLu1TQHUZKbmRr6FGVzLJCi3A5DgQ36MmNpHlTfux
wHcC1aMH2n7u8iJ+qMv0YJKOLaZowIYuoA7WKZ8/RQgubpiKeK6mjW/KpbBTKyYo8/wcQtOt95X3
4dH+goGcpR1ft+RJxI2s0/9RSO0dRzYnQDockMflheeJPKNbN7s2Elur7djUSKyQqMSvLug96BLg
vn0+b6G170FsrgpXXugWYuXXvGeqzEq4aQ6Vp5ZazwKDlTsxCpvNdR3B9QfjsHQ9WsV2RAGwypFe
iOgOYuhqT9FPNmRX1p6GUQ7MkEl3p73sH/UGb0rO+b/NnrDKXMuIq2ODSbQJ640DrG5lZhE0s0hc
RNpfg3x+IafibWYUMTIZpAUDEp69kRurgTYEHPzapopNhoLtTKHh2Ixbg0s9k3kXJE5OvW5ck+sE
BMjnUm5KWPjHUeNwFCT7MshJlgtZkl2iU8ZFqeGa5O4JJfWX2eUkWlMRRZZqOjjtjDMua6xDqQXH
tlgnOPGYnY2Bb4It9pk4tfVkED11ITC2zX4aG2urDflja7sQUwCXrcbBxp/XqpMm+fDfr3QrwbOp
GvozreTYV3DuB0Jnm3m0/ibPzreoFOKUcQuFg2qkOYiFsa6vg4WtRYL/ibudpymYllX76tKjsk5F
kmzpsXbeGpvnlobK5tLokfNGve7UWG+eE167qSwOQYFvUWNbfeuQ0rfuQD0AtSP2W4uPk2lpJR9o
DKk3RlC0mAE+xDQyfc27+Yy9c7mB89uh720evVCn8FHjO2aaw8op9T+PM/3Vch3nRbjPmI2HMAlf
9dDST1E4vttBRhIl7N7osi5PQCcqKmMxIhMXDFdGOwBNAY1CJiMTBxm62qvTN78D1G9BohOcY+Rw
m0T8N0yYd/9ZctNj4KDHzwJoY0iTZaW0PxlyKJJguTvkUN/j1cFJQSVIJKXyZRpRhsTRggnTt24y
uysDpi+0R/tVbaGSYL5SIoa3DyUKmyWjo3apFkz4m8YxuaM2sus1OD4tq/BWXNpiLOXe2p7ao4kl
CzoUYETOGUeFv3DlzIUkuMRCYXSZ7ufLHaeYslOlU5vWS9AwOhC9DRLsdzHl751XuielvQ+B+2Ho
PSUZlPVNXDz9ZeqPM648TK09bimDoksWJ5bXXnkvAbuHE4dGRoozte6MII/cMs42Mi6+WuaydsrW
lWT9pmvhe5dLeAh0HhKU8c8EEXBtZ33ToiWyFjXU05zYH+hIs+KrjJw1ajv1wmWXwIZVJ2WB4E5L
1SNxe9yk+CYMRmT7cVKcwpSMVJ96aIth/Brr4mEcZ5eo09T5pjEfW8f71xk4OOeJQUFUKh6amfrn
ttP0qyIUOFTU1US4ozdofPciGx50Ld5ZRn+LB8GVxUFbKfZUMJ5Ki8cuTyOumqL8yGOwJzgw9H0y
Zqem4aJiB/a85zE9pEJOp7jiyGhhm4Oe9FtMTGPHbmGPremRdl+1KdtGYQwfCKNDr4w3i3kg5pVu
2FmOfmXe4M/UjtFGzRGzRgpQqfNMOVC7jRsX36jhvOdJQnjB01h0M7HJLHte/JuwDUbUg6XzwQit
bp/GRuUnTtTu9fFcOuHHVBKYIo9IXzS2w7g8p6Eb4SykdUGUyUeSmsnBHZq72Wbhxknd9kg3nj/b
zS9lJ3E7fWtGZe46/dx1yZmb6i0cmUBMlBOvGrOGKI+qCDEDecFuha8I7eVcfLkYEIXcY8DhMO1V
y67QyLNIxc1ywn0Z8eS7gJCINOVvXL+BNhlkdOfkWGYWPA1RbcJ4uA5zBtM+y++dIfoNGRGi9QX6
PLhUQlEkperwVuaIcEwLvHUFOU3m1DnH8nvS56fQNo+5Ybf7aKYtJ+L046YWlxNyCtugmU/QSA7o
iFSiJJTkWQ3oaFUvfxd/oQzk71wGW5NSMRrNcPfQMpl3EfVHJZ7/MPVwQnvTP5QnoARxT/dCkQrg
pk/4fJcxibzXIsp3tNbSCJPm1laO8dvYMkIpOu0LZSCOiciY8SV0OEPhjvDbsa+guEHByCNSMJmK
txhbz3aBEbEap/O4TD2D3vuLNHmSeX+YyFzt7Q2cHoAZVepsOjX/at6xWAoTbbs45Zk9riZaw+iF
oNGgy/1R1+DwzoF1GtrqyUqNkREqFuCpcbDYUjXpOQ67RG6fZFpGSDIv0TLQbHJLO5Icbda8G6Cs
9VMA8LNzsQVpESOMvmr2ge3+yd5aa+WEhoDojwybiHU1na0cE5cclbaJ8LTTypVsgTIE7Blk8aIQ
JzpYoGPRAzywiMmnHS46N/gImynaDsWBHCGHNZPdANsUZs7mtaAeDfmme7E4NJJ/YJJGZQ97KW90
7Fp//O0hJ0AKe0Ybpgg8wxUpLbFCj9iNbbrgNyJGVCyew3I7GS0BSF7RIDL0e85IHKcs+8HqTCbi
AWbBCv3BVBTj0klqp0wbOzuccBew5VjGdplsrFumWJvc4CWPB74EGpCoLwG0dOA7+0oVhcQq7351
8LFgigiuMmRyn9wBcMmQf0HE/eXI9xKm5XOXZSHxKKix4GpX1gCVVhV0HVB3sWkbrhJhG2wwShEQ
YCG0Uq09h4UBDJis1zqxg5034y0Zqi8jdomOOb2Na9rCUrr8Ng+mj2kiSB6kS2iACWakB7Ffr2bM
K2f29W3RMQtMIyPw7TF/sq9myf4jtnbF0kRoZc/BJFtxbg0xkT+k4fxrcANkAjx/hYoLL0xbx2YN
ZUKBC8XXB5LoOVw47rVMa2sNpcHywEoPXPcr+scl6kjgcFVXEA8m6Lh+5lA5Y8f0PHgV59ZGQwIl
fb3GU4rgyl6BUYgAuo27L8BHsA51komUDe5pLI380uOVK4wQ2SraZ2i91J854YZxPaYgVtYSUzLi
pL6GaXuHYBWcCkHmutCY9Vthu3dI9to9VFYQkwJme0vqivgROEsHeejfYGk/OZzO1YCPkDIe1l1A
VlNghwevp4AW0CItI4yoMJ0JDGE8Ox0GZDI5yc59qJa5Y+6UmGRdhKqCAl/DpCFIxsZnE4bNFfDZ
Dqfdlzc4tK/OcEnmHP8dBItN1FTVOnUdJudT9i/M9ftEuXFFBuZVxWG7lhbl6TKLOO3WZFob2EeX
JJktzEVkxUztkJ1zORMgqhiBVWS9ZqfNt0S6vmgkQ2xosBdnvXZNrfLYmiy0tcvmDUpYErae6fUq
cAJqOq/GZI+fxRi9NibBHxzWjbT4AfSoc91iMKJGe+N58i46uOxW/Fp2eIjAJxNmsM1xp2KXS//o
PAXMvTsuPLnBDhk387fh4ayRzngQsjHXHkYkjOjpUyxpZwar6DsJ6d4qIM/s6PNaUDhaG6AwB/Dq
viNMymOS4l/qmMNe679ZJcUDFmbe/DWABkoAdL4h4ZeB/7Vj82jUQIP3YGFQ0ZiB9HFPGUbkbvKB
UTwGgSc2w7daECspXONfMnrtwcaHMXB+5MJebylnuDgJc37OY+cY0XiTxLwYVVJfRsOKGHPTSSns
7mWM82UQZap9pMS/wZhoaGp2hIeKEfG4LBrvVDGs85blv9W4O8bVLwO9Tc/JxzcQuqJmTKnmoQ4w
YDAeY1cAqMTtV8EaAY7BJ8jqoAUa/Iba+9TPYl+m1TudTpKBRYuB1mu44jjftlkP6+IwjBZHo+RP
ujptoTyp2N30ncJaujVb21gvBq6hWlJwHEOEtI49IUcYcgGdBihVxLar3J+V3I6SR9jK22HRjPm0
9crXLUXmhOkUnDsMyCNq0qziOxBRzAQaC27MsIfT2HKQjrBQlZY17QR46hhchuhIjLa8G56LaqmA
L60Kw/uH8jQgXnPm3k+tAzS68W6KJlvmmaBch94H1oABHDAi33yvOajxZuic9D1Xw7xDpDjArMoW
mP46UX6O0zna9LDLiBaIjWku2h7wyoj9TLed+DTYeJDMjJKlss/3sVkeE2l5W1tykXWDo0VdFS7S
ePTVsKgFrXi1Sg9EVkXdysKy8UM6LHjlzbU5GsU6JuK/6zvyslHr0e7WA1o1JK695WUd+9xmwYj2
Ttdnm37Orkihe4JgL8aIjqaFzUOt7Pns9rFfCP3JNVgBSq25ucHw4byFNQXXGNWO8Bh+eBUXk0KB
GlHykiNZ438f3ll8oUESpA7eWyT5U0QLwBqz3Z9wvOM4Ng9VG41bKAYPwNIYUjnY0ihBd1BdNo5B
fwb3j5cSUsexGylXHyIm1yMejrkxnqzmx02D9FCabEOpgWQaCS3YqvjqOTr0dYokVvhZ+Hkzk37M
4G9yhBrPRb44bIHIYF0WT7aZWHz3gJ4E5cCdzvPWjt6XvvDt0nnv6DBj3IWFhWOC6o+FctkauZnL
kDO6a+T7oU6+Rm7sJFFqDjxIdmmn4cAnFLa2g+k3rvQPI4HhWbniz0VNXGWdE67zIX/uRIXEvDy7
ZkkhRxzm0Y5Gsopjg8b6LppbExftQUQtIrsh9qmpPjIW4ZMKmptjdRVvBsXAMWmk9TCnTMlm9Q/W
cbIdhOUeNfWS9yRXeorEcJjId2E6RARCMI0CR1ROGlU2OhWUzKSNanyOEoyHyCjk2DK1BgozX0oT
nTFe2qvt4KFUcJf1oaOwIKcDAsmZY/V4q2pTP1XWTN791Iqoe5TGEF8dQpw6CcXL1HZsLxqPXG/W
3bEcY98r81U12c05dFEtySi/y/l97kf5VQU+4BEqeWHRkSZivQcjVDOCf/JSoa6Za+c+mUxuH41z
bHN0uiGc4j3HBL4aSpFk9eFEgjeaftYtPDGuWhZfppFBTOL7Ailn7OlAt0YuTl49+YlNuko6jChV
CcWcei+ORzgIU6yqZB2k9lvnWGpak9J4T1JnYpu0XEBFlRtoQ8nN0ZmoJKncx4zMHsry0dLz9CLT
8V/aQ7hHZGN80O+HkR8JiuAx8m6hopdCVCNdYWN5cKKbZo+/iBb9nQU43XQBPGJz4iGYlmlT7o7e
QyvfhkY6p8Esf7nxK98UzYFKiXhDDtS5QSPFndKEnCtz0V3yggl/xvBk0xbz0gjdDyu9wqpRWvaJ
rElDNqbc8qA/MznVv+quvPNW8+OI7mFBxg+UXEVIkVyCHBGral0TR81QBGFDHjaPla5tMy52TnS0
BTOl0hG/NvCz0HYP4I7do3Tw4lgt9SJuWZlrJQdxailCCUN5rgbQ706RH2WZrZvJ3UJaYW4MvnMV
UsIHYik+0P+IdaTemlP7Eww4lOMx/BIY2HouodKRj6DpEN5r97kvni1QRwFgqFXbkAud1LyJVHfV
+v4D1/uPsGf++GLeMeWSj13u3qN8SygeR23bBubw7kUU08nE/TEagPgDriUaaFPe5vJ/3J1Hc+TI
lqX/yljv8QzCoRa9Ca0ZEdS5gTGZmYBDC4f89f2B+aanql53tc1iNrOhkZVZVUEI9+v3nvOdHv7F
g4rHbebQC/D7kGFAy+bLHnnM7UvSkLBRJ6ysAf9klbXRM/rTnWj6n9C6Dw27Oj7ugqwPA18tMXoY
J+m1eVFLkCJj46q/VgaOYM2w77JqT5QLr79QO71IhN8losJWVCiZRXDOTbVuuoKSX1yjxH/Oygov
nCBi3tR3lUGuqkMKB9HHz7kf/RiUCzsKvo8MmM5wKwACYToJom8qr7b/T+Cj///FYxnQQf97ROle
faR/5pPOf/83n9Tw/mHrDiMYEth1XXie9b/xpM4/HEOwvziWbYHNFwYA/H8mYwn3H7pvm/P4VVh4
xR2Aov+EkwLgFyhCSJXQHZYgGP3/N2zS+XP9AbJPMBb/d/ikuhD6DDoVxp8h+xhfqkmBVl3Q0cPZ
Zr+PUHwI4sHWgOkRV1CenbD5PQl94/IiL8sMoUHqcOBqxaunzyPv/hGixHbqw59NhS71DxfyWqRj
WOT/Cyr7FVmuav793/76AU3d803hCcIAfNMRjphTAv6ATo37EEQrXGCGljQ8YoFk2809Vm9c8ge+
gdhhahiftNEDNNIcoiL+bPK0fZRVNu4LmRCyCCFqlXHyP2RiCpbo8kyO/82vv/+kNjfyj5eSD4gl
1DQdG6cB986ZL/UfPmkKLQyJL0eQyR/K9yJ030mxGs6F0zRbxKvtHnrFDVP8tCrIeH6dyAY7op3E
dYbWfuOFhbkzIl2up1bsuS35zU7TnWCjXxdtOX6rsdrREwyawby5jt3clVU+haVlH42Wgm22Icit
8sfvc2RBlLbQdarIdLZBBMfE0pr2wWvesGY4T0OFUMPVkzMzX4+uioOEBkUOaxoljelqxM/nJgmi
XVocmsH9pSmvvdowjWpYRsSjaWLqH7W45WxEzpUK/Pqm2vifoGPy8sKfxX915/+c/+DO19P3LIdX
hrAJiyf0z9cT2UFJ85yTYllqD30bezD/S5SmhTZsEs+lwg38PSDHvRpz4yRr+2mMcoQtBsk9AVba
m+u1b39/j41/vccGPjYLkInQrfnV+fNn4rBldDInL9WqxHDta2045dP0Ug6TuvRK1845hTq4x3uX
lL/Az2MwpDL4lpGtQ3yKvvj7j2P+5e3lEgmDyahrI1e3iOyAivzHR64G70olD5NgIG517aoowkcY
95veqGiZYP9F9j9dLZXp9KV7Z6bzZWoLIUbsyf0s302Eb0criY1Dltj7wtbfvb7338SM30Mx+xkg
Tz1yqjKWXpih/iLEjviDJNq3dMjXxHBQtqI8OuZWIjd//7v9F5faM6AzswhiEoGL/JdLjcTN5JDD
kbGpyhemHeaqBAiBXC38XtCEGayh2+VZOz57wQfW7OTYm665yS3lLiHJ1Ku//zh/CRDkSnsGfCPP
tDiqsRz95WH0abgURYOrrwObhcesgwHEO3odUUtehRFf/SEU+7//f/7L2meYWFBN1wAYrps+N/rP
txdQDG4/C2I0FRTKmoTFBEXRMu8Er6Ia24m7KNQ+ktAQuyDvHlED+OQskVYvUXynYXZCHObeKmG8
mYhz9xE0mgU6GPE/rNLm/El+L977H//+b2xTXFteCJNgGAv06Jzk+McHMR8hehnCZiptQ29LJCzM
wbDOhtG9N7kxg444Rm6rvrSeaWythtAP7g4s5EPctu+aHk808EV/JJHl1QsS/j7sJzKkPd6oJrMO
bUkIvZ7Vd69rB5b45oCFPXnA1/3iD3pzscnYg45mFK8IOob/4S0z/uWX80ksZR+CMm7MSTR/+eU8
Jho+aUjgQUvEY30po43Ef7yUBse8UtdrCCx0JtzCC48x+UkXt0WTuAU0sjH9wke0ZEy71oMKwFpg
riJMBRfdJSAqAIDyu0L7b1dN4Yr5xfjjvTAJ4fSEYCfCQO1iLP3zvTBFltTCIPeJnkgf43Ij9GXq
RX1SSSP2Wt4K5KZ1O201YyTDwrCXCKOsPe3k8XhuBrv9Tkp59TLhssWNifcZ35m49NEAVcN902Oh
LZGMhB9Kz5n+Lg0cF6ehq/EI56UHJQMCB+pShdtel3t7ZFANaAWC7fwjMpR//gF1swGRTr3QtAtJ
vTGyPSwI8yRa/EbKz8SDm7Ux3XszeWT8WpFolj6Vg+uhm4vyp77yY/AIaLQp9DluYraZv3RkqawH
d05fdhRpyXFfXcbC765mhmSih2T+6GTRN+m2PwM7mRdlWKgitaobEeE0XXtvM2mqOP+fLzIjez0Z
9Wrbkdl0t/wJXlnra2rP8N3N96Id3U+OcjHzMGQoiUr2gT93e11PPFcoolw0i9uwo6k+t+IfCdTw
dzpmM6bwHIUB5R7xZSX7lM7QOec34jzj3yZ/6phukB8GW9d4KqAzoDgbr9BZwF90ffXu9zpN8A7b
Ye5kHxgCg8vXF82KwCIwfezxvy2Yx2Jw/M/Lkzbuh1f19c4xs+KCOeRUFW6/zzBTJZ0/frO92NnD
wHRvcFeXVkTmsCpxBEfJzCRfap92/cXmDYpb0dkDTYUY4hOqXNR3+A+NzjGfpUmeWzHA+ajlsVTW
zxF89HWM4k8yehDKCTN9cP0h2iasC+fKzhnLM2QL5fBS4LQi1bNCoUoC2jToziWK21uReaDG/DJb
GRX608Ct64OLoNy20GQJ7RuIK8EUEbMeEeHwQCv15Mau/wIT5c0evBIKvl4QsjincPhMSvC2Doic
q9e2HtxzxJHz3GWQsIkEcPdkKU+72IeK/HW70h8hqoW1mJE4WdKOGx0UzAr6BfC/vuzPdLAGpmuo
H6NCF48+erSFXvvJxWtBFeZef3ZoOzuCERgxaAXuZd18zu0CZB6Yu/3kl9+HgcF2BI/7YWJKtvDz
CZwKoe8x9uRbRt8VcPJW68zxtaxRR8QFopqqGy58A8gssz+7kjBr23//vXKOvt5S3vr1KUI4tOJ0
AX2xSF35EM//D5l22kHL3LPlOz99J+1fdUfu8yLZ/95Wkp7irvSct0kOlF2R8YtUcv3koDjbw/Yi
Z5BIsTnOTd8qfMj48HVtV8/fqbDRdlMj8bskqLZDPfOOHRPxTSnj5OLX3q41qgQ7xNQcdbsD1awp
+1GYbkkO5ShH1JT2bZSc121VP6dKjju9N+ytrQWP8Oy1V30I3txEe/RhtX2rbes4AGN5DsjvOEhp
z3Awjsexlz8VAOnJmBTyIUALe9VGlIFN/TxR5PzUPQJD8tFBmZEwJVXS+2kQS22WwdksHHmlR4nn
COOhm+H9rBuC2lXYbnoyhw5l1DBiK+Lo3qKp3dlxLlbj5O85rmVPDbX1GlkRsQ41lGXfwjjj+Gmx
SzxBR9kLDB66UTFv6MBbMePbJMmsNikzb9PEVb6msmdikdK/TFsU+oU1j0ntx6xDzkNaULgTonEO
hWLaZQuJPX1+h9N6k+bf4aYR3a4hxyX4bJE7/UuczOe4uh+QXMfJtfWks26sNntq3crYTVkgFkE5
v2zEMfmTPVx1lNFb3w+Omow/0OSou6PnzYlp0B2IVotZqHUXrT53vcEGtxvVEKCxbioo8qquinPD
O3b++k6a5rkSwjggy20erKEyLwUGN/YPpgAMbtWYRdd2csNrOmAfK0DyLL9+xDXBiLFgymwkwK0S
RA3bqFdPYn5OdBLfF2GGtIWTHiB4z492KeGM15FsXXQsI+ZdVz0Vlv19rFomKjSd0Wap2ZJerXVl
AXPMy3pf0wLvikYHjxhVx4CBs41VTM/9+AJMhvNVnbwVjgrPRdjLTWG3FkquzHiZpw5Clq9mVCE0
a711HQfeJcpms6oN8SAgfa0s4+c4cbOnry+gVZa4Y858iOjcMe56isJZ6yuzOWbHf4W9lWK7J16N
IaNQy2COWxChJICVQjwBPdtWmPwG3IxrokaDVSthDNteN2fe9zpZpAYSXiyE9WGmF9U+RhaJqGQ7
aEMDqwXOIRt5vinJGrqExSMEnPIsDJMstWi852NIfiVGb+UPHhRx/L8jdo6lBuP2boyvNUJmZIg9
ekFPSTLlw5OCBb/OdS9lgJOg1pRDQBb1lD4YEer6prMOtcN4zXYKXnWP9rwz2e4G20wAMbFI7q5m
uGuwqcmqCDPo8vaoodBEu+sKCsCYsfgFQ4I6kYqGiAdSUuep6QMIxqKG7PKOG4ndmYk/g+OEHGq9
PMZ20czmcOeHweCIbY+QSd1SxRPlqL5IznoE5YdNmKilQESHJk9inCLmhnyNx0yvg2My360h/Dq0
j8GSlJiQPlyUXau+a5cz0FsbWvdGk716NxW28LC6V8grVpEee7wTimkVA7Gv7aHNRmstY+RGcZCt
R83wnpMyZSqdIOcgkfA7SXBgVUxHo63ZjB30L07OItF/mSmIYjUwrrGT/sKuhPxJoU72Q+esme1L
nHNplGyK5dQb5gMynHyBAidlRD3gvSRtSa4HnYymhhbDRs71ZZWabPDo9sBWkW3a2b1/GM3osft6
g3vqGfT0rSTQVNbbIkum89d3lO68grWyj1Gkjo5MxCt0sU3VRhApGmLvwiDzz9HkBGqvbKiSg2tZ
V+HKbTlLDE3Ddy4geTDQ414dfVKg/dB6piib9m4evVo58eSYQhiEJkyipYhvcr4DrqaSJQkVz12P
zKzy7fj+9aVB1UuCgXH9+klVjmDNb96AnborFAjRuh9jAAg+hfRyZLS6+f1zHhfTQ2O234q+VlQO
zSubAYIaU1f+Sa9oZQnmzoXlaA9f3+F5xtOdo0dryzraBlPSL8n0sR97j7Kgz/zpWM9L8Zii+8x7
7a3o8nCZKakxYRDJeCaFitdBLlHuW89mmJNLzozua6/nPUpPaiA4xQU3WKIG4PlmXfz68rUjO3A3
8U/7jT/ev/4VsBZrwpHHu4G+7WqO6Yk7eu2RB50AuQY3Nwjcq1E9trkrdyGD4uU4ry61gYzebaLs
kLJt7fQQKbriITmYhIbB6eKi5r2TYdJzRo5W65GU+58q1SQdc0wbowY1uJiSi6GFmzEke3GDJAXR
8Rg/Nk4L5Gzq9JWAz79DqwpHCiX8JqylfXN9Zd8GEzu0O/hiT+qFv0+6MtxAyFlk0K23g6yAveND
vYgMclsa++tehykqWi05W8oGQz/Fb1rcNTc1uPbSdqhIdTe3H622OOiBxyo2dbMgbvwWj1Z9+voS
wUKM0XEBmrBggoWhs21MREcwd244jScoBLY4d68GoKOXGdkGJRgWPCJDx2oxI9PC39mghdl9SLSu
SJh6qKBP1a4H7BC+xbICenOx5202EQJtc6vkJsQLj72QL2ZZ1DsgooCXppFx5QU8SkU9NH2JBhT+
dhAaoFLNkuSGZ4Kq1AG7RbxwyoplIFG5WNf82cJkuCBcHK+tEvppEMjeOuWisfk1NG57bJEiH51K
89AW2N/bpJiHg7Y4Zrj1SjPTb52RIqG8m3L0t9LwDxVOtOPXlyY2P+weFOE6NLPxUFTp9uuJ+3r2
rIwwGXPmGTLJYSUpeJhoxERro7EFOlz20FKzq3vmSXPnduBRrcRZStR5l8mQ4+XrO6/UN5K6aW1X
CLO/FoOvL4ZDqF7jNsXKcLuP2Iuqc992/aVr2ndfTekjTrkl5Y26u8y5gfUmD2ntbFDoB4cxlD9A
b+XRCp+Ntgjm6oTxarZGBAleQ8361MYdN4lZhjDTcW3XuUmoZ+f367gJu6ektKJjaypa2PkHLUHx
NpdW2KdqbWmRUL3qmZMcTS+OtyNMzUOXM5FUmKRANRBEqGX9NrKyHoMDfygxKS+7iINZUINnQajb
wR3BZYkE3iSHnB8bbziGTR1t0rK1VvSehzu38hhPpkUGUYKSypySlVXRlMIT0B6rVL2SBj0+dVEw
7PrImvGzmfVCS/WkoDVuYmzf52JZGR1FRZ2w6iZwgZ0+fi4L3/3GUB8GmLTiIwHozdc+elR2PCzm
6IrneVvlR6RXXz+Skg18DdhjZVHvCtm679CbjEXGIPYypHl3m3rEKwrxPebCBhJikl9LQiQ2fiss
Ilz40bOsRymgwgHhR/jechgmZDDCehDyVHWQ6BT0lY2wcPZk2J0ezVgeQ5FMHDH9CN6KyLcJZF4C
c8kZl6O4D9A67kbmvmnjgH9j/kfNFNrgVOAASVRSvz98bfdICfLqnz8Wnl0dC+ziI1Q5pog2x2Ch
hmU3afEJXKH1HOnAYDOfSJo642zWRBAibXCGcL+eAqWcG5vr8usnAHzJU7NEJoxVwhVIwv2JVTkt
ySnL5adP54YeFg8oSur20E8QXkbkm43p/IhnE5GSPzUjJ/ZwZjdlVYOsK6sPo1VEj5WOpMOfdtkw
/hyTOqb7Mhd5UKTg3FF2sC4qY2tCWF19LdwhhqFVzmIDYoWd/WvLlJWNOs4kicKylfWcTp19GuIn
Ki2W6xbETJVWJYlFET7CtB/fBtFvR7usL30YPgG3Cs8OB/Alx3XtPSP9dTG2Y/dQ1GPNQT7Bshhz
ZC16ThWyirJ1OrJjKN2Ub4S0keSrJTujn1mCzlcWBzZOn7CMD8fuTlWWj8/tjPViFtvsO7NefhUy
7VzNUHnnDxkxLVWTA9bwkI9/rbW0HDm12qlCqo3eLqNZ8Z9frNqjQDQ+7FZpbOAuN8+KtpOhZ891
2vYnICSALW2p3RwYN3jNwI2zd/8IKcfY2Tayz433if7UKnLc/qCrxnkicBUcKFRjHi1YNpjzaISX
aOjrJz12mkczaa5OG5EZ05XRTaL03JUoJpkqSetayeEOqDtaN/GU/H4DcCHk1yZsq7Og042Hb6sq
C4MARqqrA7zqKg30JUkOD2KMsr1gj32DwVr5U7X/vZfCMl0mwVic256j0KJh5L9EdvapBjyMcRvp
GW5BmhOaEQ37IHyVlZ+cHFUlpyEigpW0UqTHCIsIwCDbD0nd28AxeQHQLL3acK83faAeyG0rLo5M
z6lqiltWIghntnSLslJtXfhLR7tCafLVakpHnKwjizIpzRHd5NgJZtY2yVpjbO2/2sZ4SOOVZdIy
nvISx4g/bZjWoOWwB//nWTUjiW9dXW2c2HVPuv7g9mZ8x74H6dLonqi99XtUF7sw9Mzz18JMpq9G
/Eia7Szo4kwa9NNXsVo2uQsZFC63za7D1Dw7i/msxfWaDY3wFA3lX3kUW1QdY3L83anQGy+59fPq
M7Af7YtxLiPtR2ax9a7uTc4zcXYMM/ckxFgBhpiCmxka+dXqUaW6Wk7XQpPLsiro6oG5g+KHQ70g
CorLWX+ksdwXLWkHsoVBmovueUxKxC6oYFutNZdgO6Ez+JO4psmA7rNKznHnW1fLbOCtT8PFVPZb
jlz5qA0TLfggJ+kHYGBgBw2qXyYJEJHcW+fQeOijcv/1t77+ET7biQmsw47TED40GAOnX2LJ78p/
CAPffmwECqYwrS61xZYf9lG4rHMBJHaun6RTXEojzvHzOO3GhN7z3OvUW8VoaYBBPA7tbo8KgdL+
IsZWXOZlEXKwzzLlTojws1F/dU37fYqhRdsGWTdg3BAwTXVxzgqrWU99zOxn7im28c4uguLs8pot
Db91NgFN/2Yexw0kESLC5omDmIEGhN1vyb/SrfoOnkVKVcr5OjlFKJp2cR9/CxoLAs04p+dGVrDH
fWMuA4Jp8XjBDhaOBPevxXf8Td6JCdxVubVxGOoKcGRPaBdd4A1X9iNPDWMRN+mECJEhrCrLh6If
uTR67WDoECjJfYphZj3jRc+R1wcyCw+UPXtUy+2N09GvCGrmNiAucmua5eeUGMZDGKXf65kd7pZG
9F3k460I2RuTSH/JqT2JenCzQ54w+yO0ECuqXbOdSFq8dO7A7lbRqJ3pagcOjZePAofLJWegsCQ3
/pDZIz1z+3vnjPYmTow7bDM6e6AzK+U8eOUYnegQbYI5CZHYYto/RsEUVocF0plI90MgY14RvaHL
TnzxoHvwxnz8ZJMFboXcv3pDB/+KA4qaGk0Uq3bZ1GtAI+4u43S/7Gz03ZOGRtH3NUQm7BRBD4yq
G7GvljOT3sZhuZ2yUkK+Uvy3s+1gJ+kpC0lEFxFs6VE3p02uwVH05UdUlvYWrf+tduppZeK2JFzA
TdjtmC8XkflOSdp1HPcHO6qPGJjg+3p3b68yhdhcaW/MMzYCOcBOMrXchwFgfM6pWzNB0oWCYeP4
oHoSgYla07i01JRDjyyxttQhQONGElR8aNKanmKe/jBK6qspecYsH2DTSHE2BwBkIuMz6tGuk1W4
s1Gn8lBWwTopofA7M8YJxXaFA/JKu2lpTupZ9OKtHvJvEnyhFmvr1MobJqIG7UPSr4KfuT/cAtl+
In3K5kMGNhyAGTw52SFsHhw9KLDtIigPcInv1dRhZA40n+OV/TPSeszOUGfGaFfX1YE+CaRriRg2
fVP9EGyUpEESythdNCQO0WRFDzBp468EH+3RD1wk47hiTDC0y7bWh6Oj3clpZnxrjLSHyVhnnfWq
Ra2hT2x8YsKUTNAQh+2dmWt7dkFNr/UEZceAZYBTYCbZ6jOIcIjm4eTjynUr+Tz32U8o6spVy5SA
yAdIis4RAB7DF49ENSSp3abzwdFPM2Su7YE7mDxnqQzWTkUwhupYZfQeJCuyAcNKTGjV98HLfExl
0a2Tot4O+mchvM9cQ6iXWdRKxNRKaH4FDcfOXUmN84EO9yRwmflbwzrPNOdozEB+7143eH60WvuI
9WzdZqg7s8D9KBwg5fTbzKVXcUBsKbj6ZvzhN469ThRE3RDgD6pY+lURsXGrWBCX44bJNpTERUWj
5x4c0CA2fnblo3ad3GQfusNzmuZqRwLmkBL1kbsBv36lH0Fn+aiP5TbM+pM2GQYhK+PPABXimNJv
rCCNgKqhualNa3qWAt0Gm7Fji/6cE0QC2NjXcpS9HFcx5nftNbDbvReVBp0a6ymDFbN0I/Rdkyb9
FW4UTMda4m/ofhEt46QnP863SmsrSicmM6aS2xa0BnjgHMc3pcxKgSpySDt1kvKcmEAMFThsKr9k
X+U2Syf0DaPSHseyPPW+JCi8OZDuwSmT6MUFOpS74hdm4MnKYBKnuqAfuSOs40Ev/PZgZftyQryG
sBVBQrNtMPQBz8GI+aMwwoze3MAapGcVuGauWO+IcWPQmZp0+4ftRc0GehGOLNqZrFQWLUans5a6
A11Z06pdEriPVIDgL/Xys3CcBBxH3RxMp74a7UugI7KPksBeKC29JI7/zdN7Ep+kvLaZAT8xD7id
GpMUI71OF0TeZMi6IQlZFb3XKfvhV960ER7RJ7haBXbsHcI/vHTsrAxKmrY6tiV+bUwWYx5V+2yw
MiAanMi7L5dybC/oGD9qIcS1JI5fxhl30oUixduO5aRmxAGBxX11euk+2NzzqQqOfWsnJ+54jgkx
/lUOXboGbuFR8AzgAmJ/73sMteOqw5ZWbXvA6VsBfWHxRTGzWvfkJNZjFKBWFwZdilLPVk4My9Cf
TWUKtOjKimCpyOE7TR+iOopi40YO7KiwJXSSEoONAQiPVxPHG1CD5lGzzUde18m/RxENO70/jFKv
5xgmsjZU+sCapW8FN8g0CSHSp/6HOdgjZzYiTMig/5kylMYwCe2CKPqzaetqT1MaQWJkqE1YyAwm
3+CsVfU9IJR9PvvQxWtxLRXMXRfCG7GTQnBeovHl4hMRzVwEng7Cpy0JM4rUR4OkNgccaOkSiGB2
jbkIwg42o+GGywq58ToIehxkHvg/EzTSnAtirdxSXVLFSxCInKW02HjIyZkeOFpGDGDCoX7sGzxV
4EnLMN7VHjT6LrCZRydrQIrdKsiyaktuNTAKKZ0z/Lgq/KU1/QDziLI9ZEFaVb0JqrZkHh4FqFzB
y4nKdyA2vOmS3bg2jS07YLsYc+bZslbvlmk+uJbzZtvhi2375YPvYfEceXColyFmoFFzhhvWuXed
we+CWeB3MmTkbCPByWTDKg0d+xZ3Hx2LFQna9UdmpOEii0JwETRrsDt+5phIl6M1sMe289jDmJ5k
SDsj9uXa9vI7qXfI5p2+o2MtF31DJF8AbmeQtblz6uYFLe5kWWjthuBhSsW4cuADLYQzIZbHOL2g
BS8h+xM8F4sfVkeBQY0crKJJgWGXTLkSNlk2knRhtUa0bUPtp01w0CYKjEvhyXwTapeaY/AuAxZA
qPYLv/YRmM2wKWOOLhNNUbp2LbZa7IHYRdJKmivadj4Q4neHV3RjIk0CnE1rF9l9Qs2x0ANojCGz
U24tY4QyKe1FYJF6W1Xsb2NDJyQc1D5DurZUcfxdQz69LjV5GgL/o8X4fB4dLFy+Xx+qpDkBDgSU
R5iSmD5sSRHnOW7NYf3Tc+tXnvxHpvukpaZUFXkQmXvQ6+Jaw1Q2JXVahnotErGzhYD3rafC2nqc
JOlLso2iYbK6PiD9T16dOV0jKMtqqcIsXzOKJ75utLiVQWZc4gkAmqyeygn8cqXl68GyrxCwjtZo
pk953mBwTLgOo/fRIB2OGm9l6epHpCKeak4xWo370PYfxWxKJw6U6LLSEYsklyfDSU0qcYJAoEMw
b4ULvYyaFBB4Q8iNFlPuk+NNP78ghDobkpNGHAeHRYbYNebftCz33uj+6OriXe+Hbh2UTIhrTMWm
Pjv/vdbc9XQWAaGoUwc0aaTJF/jOKyYB6MljhjvMb88dWSpWWmmkM76YgkBx39JvPU7RheC1xwO0
KV2KgqighjDd6gXpk7OqJbaCrlL4CwihZLEjKnNIojeDDVfGxWEcqbVEu86p3tdmEt/LjoAzDJSM
6sm+RXHNE6nVdFX1tLxo4142kExFke49J2BdpPaLoIOuWxNgkaO804RacicZmc4vgmA3zyTcUqvx
byLM2e9Sc8uU+NvcE0qD/rPEARro1mrozJCuMb7jwMaL3fTU4rqmcYwOZol7X52JJ/I57ADaIt/0
M53J4YWhGTtG5pu+12fLegLPxoluAkfrqTUvjCTkBsDUsFCBRSM/a2Amdj51F3Q4CWIfFrdNM4PF
1B4rKiMyWGRe32ozfElzp9qb2mdUrrVuVXUQk/WGOMZoAJMElkp13WtZ1eR/eHPplRLU1mAJR3KA
br6qH0ewrnBx5VLWbN+CMKIFbBceFs85wH2hogZZc6QG1qC08d6yq8chx3ru1IgnrkK/G5RExqun
Me/0reFCjLd0bZP6LTwYHgcUELt6GoBB2QC8o9raMGxL9o7a2pP8oezRnUXwW1F1xioyO0RWE++S
keikniq1D9ykBRXNUlBMDqJMcgOkT4UUH7v8AKk64LVHD8wefGmGUNK9sDe+IvJzII9kpYR5ZJJA
45Ocl8ymEVXrRInkSbobUHtNgfqhR/5dL5xxk2JOXiV1v4eY8kaOIY0wy21wBroGULStNQX51o2b
g6e5NiZ64utoRiTorBYjLJhHZbOYWhC+YRypbyk46fvADE2icHPc73nW+O+6i4hJSRLVWltxdlGk
BWa1vRWEphEwWteUSYhdCTrPSCZZhEEATM8Oak5BhrkK0hjP12xVb3KdtB/t6Kg4wF8m8ctryLVs
uuJKSeAYxGeBEic7kEAlTw+idYpb1xxzOsxIlETWbXtusYWafZ3XXgQ4h6TSzmsOwCjShVcXeBwg
FxUuMpOqdzC+CHAKfQG8NNhhzX8NI0JP/Czq1hkra4QwcA1R58NvyIirYpIDpP+TQgtH6OBeafmT
BdIxNiHaHWBxlhNiZVwbFuWtxySd5jB2ZrvDetKQleP2S7sNbt5QvMqUnEk0kYRsqPWE+oRUnj5C
Jw63gKgBz8C+4bXWD2i98W70hLFk5LUckDDRXIvpJ0YU6uipiWmoUckR/rSeatuh6vA67gpJcPpL
ncpdjYZ2EeeJtVQONvyuvLczPwMRSujT4JAGNmfRW8g+dJ6ppP4GiNEjeiZ5EKbhbY0qrw7CQL1B
+970eB+77HtYNa/52MMBbUsUNjENv446sxkbxO1K7gQ0yk5xUG09/FoG3/SVPnyQXqvIafXrdeNg
M2f6vReE/i6H3rhwB6ddN1boFPxnm8pvX1vZqneD727T7ktUs2smxjbIv5msgFNpjnGNWIu1OU2Z
Hz36CZh5aGWUxY/OssSKDni4Mdut2efmtgY7izY0XBbTwGF/tBcJTWxav+dmpkllo1rrmsivGPJh
uvrLRkScNlUSsqTBaAn13DqpJs/XVl3+LFR+A1TSsT4wPHHzd7R9Mabq6b1gbeGaOfCwHcxi820z
G/aMMOSRre9kuRIsxnGOrZA1UOgjrU+80i6pOvS7wIJjkbNcsWsJqj2rbog2s1h+KTPjOE49S/oR
/aG3c1pwewWAGrAkwBCbgeDX6iMxjZL1n9YsC4Sia+Jc5KR67Pd5fwynbkOoxWNgev4pkuOLBbka
0/nN0CIIWNbNzbuJJmSUQH+IMQxOXCNpZcZqEubSRmiyNT00X5X4TEy7v5Wa84y8zzpqU/eo129S
hBekbJiaSP1b1nXHCB3Lo0cdRtpnxBbb4ryPMIQJHS4Y4kybJUEwsB8vQ6tlFxvbNvLO6tAasMgR
6eBMF8TdxPFrDX97TeUbbYHTxosKWcimnqP9hB7tsEtc0iHq1yrj9IufFiPV7KWGbgQlj1tJwvAR
SypcEL25oolD8JUVxcI2kwMIbHftZ+Dp/Gb4VufFo88nJ1sUpVNnNfvahogRvaUyG9fhjiiBRgIl
+A/CzmO5cWXd0u9yxxcRSAAJM6W3Ekm5kiaIkkoF74GEefr+QJ0T3b27455JxS63SyKJzN+s9a22
fdYFOyk8Ezu2lRHyPvKWSiQYkjjsTS50XLtoRsFArTsiJypDO45lNSzRXd0KptHrqv+ckMSS05uN
wPHzY1N1ENK66dHAPCA9SS1s1TfWP+RogXkFic0jVpON4bs9ucClvXa0oV0PcIk2UZmsdEGKiXDM
ua5F9VBhUmRq/jSCtjim7e8Ym/yJ6EOR+/WGoL59MyAb9EBCrpkFPEyhLlalDA52h5M1yBtSbMpg
Btkh8JrGRR9X7yVkCQu42wjLaUnJ1W3cpn50wC9QHox7ztRy20TdL1+FYldoySeL3ODAjNlcmJik
wVdayOaAO0yyi546xz4gs8UN4OkhdvtjVL13Xd4ewEp8yTT+7lLiQyKvo2EYugVEBhj+zbOXF3Kd
Dla6hkL3nfbGjTFvTt6vMdBLOY95G3/aKiNUhXin5Ta1mCdNQTUQMobhNginZdUzyZhwTR5kl7wU
MROhIi2qlUiY88e15q+iqeMRQFalRym0uIjITPi3owCsQOEkd23uXeKQuJt5bGU7atgYgZTreGiJ
B3DQJckY5YLVO0BeCTU2qAktq5vOBOjuTFeaABiZhePBR6Udtqx79A7IROkUW38YazaPDHrIA9vW
air2Rmv8QlbXMf+BrCHML9Aw2s6MAByAJ3Pi4RV535/SArUGVMRZW8xJIhgeCzCerg0hD8k+pnpc
/GM7If8cvfFhrJ9jYOwNbyw5R3IZprxHMjKYUps5uBcQwFPzQNIxwt8+DletRvmXI6qtHC5PMhO4
htNx17LcXdSivfrIIyifYUfEaYkP+qHMYX/oTv7bqNOTU6ZEFRni3Cn5tyE5GdVD8mh3YJknA3Qn
07jcT/2FPkrGdWziRBh9DNmpalAh0lOqmv42bBh8OTQdIVlATIP8DaO3dhtMbDSJEzxJJz336rnM
I23V91qJuZX9msyI9OZKeLfrODzLDMGHIIw713g+3Zhej+gTNzY5OBCQdbX2PZrGqwo1A/tlDuoE
hIMLcAcfCZ2Eyb+OvOZMD0mIFbSfDR/rj9AntivlySdNtyn2scFwr6q07jBT+bBvshdiNgSZ/qQL
aJ16qR86N//NMEYHMcK0GCpKfQ3zByR1L9LTzV1Rxx+GCd2b6upTyTxbMv/lKWi61y7X7JMbb00e
wzj2QaoMncv0eDp6TWugOwnfmDQSEpWGaIvJqYehBt0fa8rfcKwuE2vYSgzJ0ddRI3SJU/I+akdH
r9QbON2dTloq/k+Vr22LfIc6MyHAGjd0VhoZb8HvXu+tnZEHJF1zvy5zSMVs90BNmdiwq1SHl6zw
4CYQPLwx/YjC6NGAa61GOhc4vtR8WH0AQYhllYtL3OUpokwCMkezOWstbDSt+LIQ5dPHUUW6RJpz
7P7pfb1elYAngpGV1lvotPEjXHeWMYFRG1tfeoQBDnG/TGQ+rjqpNnUDebNWag+Qk2wPS39KnWwE
CGe+4bEblx3Taq4dspbocml05lj4/q3WmndIRMnCnMBRjiMjwD7NngLoOokSwzkXh7KBuDPJdmMp
Ay2fbf4hRQXkn0yvro9qqDYj4kA8EHmmAVZ2YkIHHoAztKQJFHXWres8jw+dHr0pMzqOSap2Eib9
2ok1wRk3T7vxOF/ciJBnaMGLlu340a/lQ+vAwuS1UvTzdcLMp4Kp3xNN5GL0AT/i/yZcSi2HgOfX
8rXoMEz2rS9ibZNZTrZRZQFOVUw3g4CCGgwaH/j4mrj9E9QIXojxdVSYrUsbxM3YveNkKE5oSl/t
GlCF8M9D7p+zengKCrRFduU/sd6g8TN+R4SvHxNJva1+Vw2Zh6Mv8lP3SwmdZt7gMx5GdANtoEPl
GYeFEzXJqVAVWk6VxCvIL1yvdLuc1+N35YuVbsTmqUOdLYf6Q3hYxRnZxassBtumhP8nr6Pm2Me8
Uh7mw3VSszWIcLafROonPz/wEi9aVj7rYPSnLZE6X4ULlAIv2B8z99KtFYUNUidvo82smkhQI+fw
QVCs086xyuxlvZvKhnc+yaBL0/MjBcS++VnjpId+zSUvEIL6+sU2dGCYhfERd98DQ4BFH+ji3HSw
CDHiyAViY2jq6m9EgFdgjohO8z9j0CAM6Bl8ppb9K/ZouBNRQW2gfVCp+ZGHprsrC38vKtZMklAF
smudRTlSBSbxttDAJrg6tCbkjUCma3wnvRXuDMQW1uTEa2St3dKd7OdagQrsXNrxgJR1bNd8DSre
mN3QLAqz1yGhUEpNAg4RqoDFBEFp5CHtLe459DTaSmsWhktfjCjb3SXIhYg1sNZNbX63bBs8YX4O
tJaLSW/WFPDpY8eMlHUF0BExBXtV6oy6EAPRcoF1YlLFlH7gwqjJiXIHiQg9f4UH+GppHGpx9YaT
D5SKoboFKGX86hMXvmbOYckGensXNsxYwqzW4+829NNDVuS/6exe3cmJ9khm1QItx63x3GpbM8iO
dGGRSOAyn7QYDKnfowWGWOdEl+nwAt/72za+Q9n+4TUXKydmHB5HQfVRomU2iNCi2WrqVVE2W2+I
5TWFjqSF0ybqMFNNxJiiClgoktZJ150+pMPywpTem8dxVYM3TAskWgT0xgManLY84NwhkHIxrxTs
pt4zfXt3S4bM0qAv7qpxrQY+eDpNmM40MJSdtXFsaiSOytQhUrayzqakLLBSO11NDIc29LgfPvEc
SdF+RHkwrFEHMgKRJTPggf6a8g6MeRC7G/a/3DTaoWl6KOJskFaNLLg6lM8yUbNOSQz4YKyMaBU1
4cpyGZLAaoQRE1pPk6fSA2CSt84NI+jAxYF5WgqiFhFHpZieO/am8Uf7DGyIx5IVmUKstRZCoJRr
trrel1A2MELOAdDwwoFboyAjlbNeKsFZI0OyoxWTE7fyDzMGzdZTdm9DTrKHxJDlh7uJJh68lc27
0tGtxsTyeMpFMzARvIctY6/VfOqbggtJg2HH1tdmEMYid+n0xYMwGRVQE8F4M8Jzgs9nbapPw/Ss
WUGX4XgSySog4Bip40gnJMIbLN0tm11/oyqcCy0lY6Rngq6+IfMxk8vEIFm9lW9l2OPNRudtmgib
dSX27D3wTUxht/Lsp7wmUkW66T6PgStTKGK8W8aB/O7QxHv9u093gUsbnHBmPxlh4SHFEAxVKT4a
Mgx4VlX5WdHij9GvVq/7deWO4ARbPogkEvCMUJxCw95lWg/ZjBc9Cy0uAI823YctWPputPZBhawc
l7q0K5is9xOAMfQ3JM0Q5YmszuKf4zRgk6agtzKeabOIsUALtCVx6dia0bwyGUFpZ0O2Lbq3DPlk
Ab31VhfprpfkAmg1gYZj6e4HBgA08h6lGrwijrRk26Uf5cSnEh7veyDN7ODNs8F5jGKDa91NkJQQ
d7kmG1LsVyXEiFYVZw9lFDATB0ITlFea3WrlCNbcvO57N9egGJfQzcIpO6lGGks24YuuhlfV0kot
i4xJG3PAcEjSpduRYjQW/J8ch9cAA4nkvJM3rSMRreaOdYcHOGxIg3QG5S3KliiebMrn4Svz02Hn
ZV0J3IxtfmO9IbxAs+l0yZnhTbyszYKHLKuKZctiLgNcuOpt+OeezL9ic0K67ep71Y8g+9G0dhFv
vjtvjVAI5Gd05KuKJFD+dJIztYMYRyMN3jmT186L3vpZn2xhKzO0AhPcFnXU1SMT92qnJpvsdDrb
iXtqBqjtuiyOtiR4xc+rv6lHDJvkW6J6mLJj5kA4IsJliRDhd4C1YlspmxUU4Qy4Ihk9q2g6ysC/
6ca4YH7ENzRWcNJ6h2QF1+dykIICovRBjngUEbpzYK8JrYpUnslLun0PC1mGzNDqAASXmnJr4WSf
g916ax8uA42Q3uCDhV2j+cw1sZxkSN23IzWwpE4eRVzjtYSB0irDPXV+ye5ipljJ+hkBzlHYAZDr
qQc8q5SzK4B78blxD2PXNHR148KLi2tZEVqt5ZTaQWt82EbKPPTmdpq2ocSB1OtDWFH2d9eZ+moY
SmjLSODc0X3hPi722KQWtUnsZel49XHiRDBbimARyGEfRclWjeM3rRxRwjafWroTwpSGk5ePxwx0
5rpS49qq6UGUks064w4mLaA6jEo8eE1ZbRKVPxNgfzZNd3qo+wxaodcTclM0+ywOgRfAPV1SmLR0
PxW8WvPWhdWAvEMmG5QBBJA6pDkRyofCcG3nRLXgXeRRIDx07fbDzlL9p95lCDHLgiia3H5k5Ei9
ycxglQ1itWafPZ0mFm1TkpkbymC0Ey3PuR2bu+klzfWPHkfQkz9bRIbkM/TSjGTP+qFOvoa0vzCq
UKfSZoQEjgKT1JBisWGog/jmUGBxB2TpWMzMw19xTXremL/3BWtQ3LvkCGKxXYeG/ZeFmmTgET5a
cvC3dgsD2KvFixZ75yTOzsL0SxScurZC13wNMP5EcVQfrYxZaaqLV9UDOR+BAuet+u6iJtsgDdG4
JPimmvdQQmisTPTUqv4gthjtCWf0ZPMRjlKadA+jdcCztKtmVaM9mQgWGFZ3TbE2qvG5cXXg7C11
SZLTB/hlugwxMRiZRI2jGkaJGLiCQJJBaU7PfhASHOyVqzFlZaVPu7BkIuli2bEIEQRbm296PV1y
A0W0zwEOgvTbyolJQ8n1oZEMsfKnOXdO82iIAyBHxHlXJNpx45OGpas1Lq8anEUvbbkJkKdC5GF1
RUrGVkYYBnz3wOJtk87i/ZFFRxv2V1HAxRO6iXAk8JyDWdxqH4N3u00cRGhoLz68RGkLd4J3NMBQ
zhXKdN0UsxKYYGsqKtcGsDr8TRPmv0b3pAc1C2E+zkMFEy/RzeCa2Drzh8dUgzjEKO6kI3xZgNot
VxGC2E3W3Eo3H5n+RRGpEvYBKzORtvjM/Q4MWSHkBk+KvbOmYM2CBgptpjMAMMe1nO9uu8vUydXp
9gdbWxcxRnoHkgZ6wr7TNmOmZWtDc5JVOBBQQtPL5gyJh/p0JGw1I26LtTfia6Hg3OKC6+eg4zE6
RCkxZwMbZFdN5CUcHE1vYIHpr4Ixo8x5JNgChrAIDOuEk+3Vs6mMOEI2nkfUey2YNxNEcx1ade5r
Azk75UPJEAoJcHjOfHhTAV17bJSMMcA353m00WYTCQN9wioGUkY1JT6IuhLRU8/wnXEk1hEER26R
zTk9NCsNVVY6aOohYOZ4GPTyBtpkq3CScuDV3nEo2osQLe2pCfVWU8475XSF+uRUJXg27DQpTrYo
3XOFtHVRj+pBKzt5CADsRYHdnku8bxsnvhjkNMiQSDadOZvZuDuT2onABS2gYXR1LG7IG+Uwx7ZC
+d6koskvhQ7q0KjD4ILJlzjHokDl5zlr8mMAmIxUTSGqOKRJqXwa+MCZwzQu65AMkgIu6GNT1c1j
npDclqXsPpngeRWe/baI7aOjmRqDGCIyZx+5WTn2zjUJqMilo7Y0T6gsHaScGct+hi7Pd12oyDm6
RKxZWwCf6FJC7xiipCeQME5Y4DPSu/8xqsPkiArYhahqGy/z7KrSQc3EPR/DqcFRFyF9Rqv2gjyJ
CXFe7hvMUwwFoT3wKlKZkdaFqSrmfPaC56J258pFfQ55vLQ0d6tT5165t5orGmyCyoxw5ooSc3t/
IUzZM3KdkAIifZ2oICIicqgLuuGcgM+cEEjtaxSvL02OzW4iNGGQms1aHZtlEEI3CJHyvgCZpB+Y
9JtS+c3rguzR0Mg9nP9RgnlwWdSNOvkFAFJ489gyVZg/K+83amYKz6FotnfqAHVztAobPL6w40hm
rndUzaxnKs98qwvCwUdlYLmO4RHd3zE7KoYD7IyLHEhUvEtSwyC1llSJwblHAgFuxyR7UhuI4BBE
bhvofB8dUVmP2NlJkRqZ9C8wR6N0FOgpiWU2lkYlv5K4jcJFZrXWs03JPI9yqXSo5nEWYy5jWNot
fzTcDDWg5WzuHt/7D/nEkCdsza3o6svELuVp8LbNwNK5j3NtZ7vZXgcXdCtYAi9ByrDD1LAFk1x1
vv/9LkUi4JnOqxzwLAbokEwt3TrUOIoR+9orcR85o0ZYdgH7r3T97f27VXLytwg0+WeMAfPhqOIX
zJz1Og0TRKZ3upBOXgB+H0wxjHXB3pWpXMWMv8A/I7IsqCFyH+0ampxxG2gQaMjWiE+9Sp/7puwx
sXoNDjuMOImDyY+Hx+QCazDN1dUzZ+S71ej6Xg6IqJCBeM8NEaazza6L2dHN7oUMCNM66QKfAonI
RYY0JAllzoh4OjkLvSG/G/PD0Socgt7GwSdki/OxRw+nqUL+GVITpxvzXVjNz2PGrZRiFF4JkX9P
+RQcy9mChwEHbsQ0xmhEw+E8pMChSEt+QKWI+jTsieuc0uTWW+5mjIV/TCfnSdxNlE1WPeb8rKlR
5RZ+rl/RYQGvlPVn5zMjRq0QXnMxmMiseOtim3XLELXTryGm4sv6Sx6q8oXEA2SA5RCck/wXY+H+
3M9wldTIITAiOhx65103LTqYbiiJTv9hiDQiO5X+OF7iijK7BgW7VNl4xO7eXGuLYnGc5dbk/HRI
9QqUtcR2bKwcsRVHj33MYITz6zAOrQSDLp8uJBxPDiSAFZDB4tUoipXvq+JiGKTJB3rGhdQq51gi
QmdJik/VjCVrbKt0d5oWIJmdN93G7IxRfT/CY4cT5OOrBzUAPlwhp7LD+CzSmPy9LIyBC3D7Rkfk
avXJYLOwjBTJsHWr/2balB3G0BzAJJUvuajnT29k7VmVkNTrVxN3l3PRJNlH4GHS49jUSz9neDOO
IfJHwpgxhvXECCN0Zxr+XncD/WPcvaczgqFHmUhmRdJv0rQ5lfjgDonjmw+F56UbS7gYcC2yna3A
iw8ypyRuOYAvJvvi2QN9f1GRJqzLMp74Bh0kn/ga7rZEogjwBjFvXhY8gDt37NUOJW5GmzwrBa0M
XimzqnA2Awf+cYaWPfazWXckV3Ljk7257B3yXAiUodGe3xI/bDCsJ0zl+XN4Q1jcPmha6G2gTPJf
8UoMdgluMgg3Xe2zSR77Q2GRbO/2OUAWxe417/v8psW1s4HHr6jr//23A13/BHfgPNYdaw+a53SX
muFvpOb7BNt7NBT11mIKuR4K0axpP4sHfmGTeNWRNrW5VbNLI48Y2GT5PtLlaxHC73Wt8r22UNin
9xszy1BGtNN8boRPsDFraKI6VH0ORAyVoC/ydGM3KdKBkvZnUIomuXCZWWHw7AeizwsY9UW2rjKl
n+6XbRFZX7ILFSSPuD+18w+djgeqN6XYxc0jq5ETl/R8vv/7h8x9d4xCfyz74tYzS6Be4rcs2/8q
eys93H82mXFO8d53m25HRzD+Mn23xm3dIkcgZXEhR8u8aXmzrtpafeQtNS5iQpMwrSw6oWHgNxQD
DYlojbrntRVIENxh/CWNI8hob096qA+uOYt/pZ3DqtbW6CxqWzCUmGFKqfpSvmu+R051UvqvofKj
b4g26DgEI+ofahBBFcU+9L8DPcRsYeMAgEP1qmkJAwDZvjPjVU6Fq6Yago1IUAFYSA3vDJkWgcBC
MFk3bSiXxsw7kaN4TbLMPNfR6/2g9X0vPSL6/QX/knTVyvEeh9Lni8iDSwxx/maAsegTa63MkEu/
r/IzorKraEsw6WbANyca60ET/kePBeSA49Hf5Skw0Ds6QQX9ZZhNbnE8lvtRI6MrH73b6Obew0hG
xEsXCaZsTiyP9980Zz+c5EZvh4pSfeLgbqUWH13U5udiSEpmb7j6p4asO03p47r0BYpap1eHNgW3
3Md9cm1KDuPGYqJLKLK/j0d5GxpKhUXcQwAIghmvkgLflTmSGEYEUaUeoxqrvCbQG8z2nSkn4uB+
4Veu8lC2s6zC6Ke1fCmDqeOKFpufNwe/FAHigvea0DxvmeYOru0CMQ3xBDFDR1Rug3YcQhwraH+b
U2BN9SlKzvfzhHDDYafFDjkViafDlWUvBC9X39nOlJym0Zv2zCloHDpWjE5SRZ/gDK4OJ9apwjQI
Vq5297qeVOseZPC6x3a+hnU7kLL0917hZNxrtK9wn4y+dTZJKpLjz/0O0n68FG75qizpMb/lNAot
jIEIPqo1SPpbWUbFg2vE1i1m9zrZZbn0dEKqwykwGNZ0eyi+bGtagPK45R1mj6O/50NJNqIHeDvC
YLJieXzQUVQ9kvDHXny+l9gludefLwFRoYbeR5VEcAXl24g4cBbbgXVpyvJA9gWCQVSuBzu0Xn3N
T7eCRIUD2oBgR6LIc4nSfuc1dbzjimXwBMyI13L+S24lLjnIFFr04mprGNHgDyMs4fjHR4yWqs6+
LGgEbdMVz0Gtn5EA2syAbH5GAb/UcMY/5z29lRYToJaVzSm28+oR1xs9A48DZ8n4C4938XMtOLiq
OgVz1sDuvmFaIE5lYRMbo9enOzemk+W/kD75/QI0jVhfWH2QLdMeFTMbftY3smKyVz4ivLK+GlYC
PFZw4DERJmyEzNa0rioowRZkco/M5yFOw3J5x8gIFVuXAD597qP0Q+v+F6AITwf/0ctwi2saTEUt
H+9fCkFuVrlV+NY4Vn1tDRI33DJOQn3W6ON7F7K7zRpO6cqXT17/AulgO6Vx+DtIYdonlmA+Gdne
JpkTKeDXbO/wwk5F2aZLzMsdj+kUnDoCfyQRst1iwrSHEu5fLQv2GYUBtGBv7gzOPi48ZP/zqS9J
QJBkdO4FSiS8lBEonrnJalAIrmVDOXnv20plGEvEEgjH504NMVWwbtKo2Pa2t8P8EP3VA0Zp6P83
A0mZNHClucOFjLJ9Np8pv7f2ZHTgh3Js5IdVO6yVzTJa3bkDIk73Pel7s+YsWjeWF9OXUCLbs9cY
0gALjWr4bHRELTnhJnnXEmVP9l3x/POfGs4Q5i/1ShSVfDVdt195cSR3KBzkq3KJJBqN/CNvnOSU
g7DiNOqKRZfb5kog+7pJDEtHP6q+BgvvkzuX72ONjkUfW7UwCtd5GpvWW9X1XwiqWFKNlB9KUi6T
0OLEMzqSsUOiHDqMfhs3s2KiAfxnCXHosebsqWYGFnJU/qhi7lL0ureo70xMr6RERwwyl2yxIwny
oEJErkWl0xPO+fO8lq6j70X0oE0Ezmj9IG65bzFJTarPsho11vBwOaQO76zmyrmflfdTk9OzzDuD
lfARjFqxpBGE09hTCLoFg4P7V5WK8IioN1i1JSFG0oGV1GumB+vK2Oki+KsYG2/SMWO5OjfzY39C
iJLtPOQ8W7LMTsTmRM9Ze6KiL6Hdw/DPazt6Bgji/Jw7Fh+A+W+2s9UjmgKI/oVnLXlsnU3tNvmB
8D8eJ9t8ssChVK2xaJyw/sKVCS2cXXmEkfuR0Ky/mM4MBnH23zzxp0tjq7cpsrqNGEJGA77lPxcA
eVVobyeELEuU0d1j0Wq7AYzebhrYhLI7wumZRtaDEdCQZaGPVLsDJTcX8FrboECaD8pAd7ktCDjj
0Z0eAmNikchJ1jt8ulU4kopGUTXamJ5lyMQXLvxeIZA5Wd7wEYCmPDpyco+ckQkEGHZeJLmyAOc8
87Opf24MmlQ3tV45tuI/UdpdrSxz0YYEBzZr46pkqr8bS1E/uHxsFwmM89VQdM7qftvPS27GbOPp
/jWP7ROs9PIi6orZtKAuKOOwOZnaEO+nVt/fLzM526drS+cxXqtkTraer7j7r45V8K7BLDqHkdfz
gjguIPH6Voje4F12vYNM+6uVGrtqtppXpXFtgHhbk60OkTEjEaYTyJKOKDXwNaM/ToAiqKBS2j85
w0UgHM3BpgoACMTFm+jK+MADgy5q6qjRzSjeSF3VxEf/+zeS1Jc7iLGMJavw4s8jhTH1/yIXkxsM
11+MV81N3RcyfWhFFJwlTl3I/a5LLLbzWyG3YTXO2aWZCREexLQvm7mqCHP3QNTZ0u+FczXz+Ak/
XAtvJnBnsxjHSWOHKwDNrMEwtjJAVvUy19N9ODTFCQO0f+485EWVm5SXlrzIhcGl0S6HsjFXuD9/
oa0EsI5leynN6u+EAGGfog3k3iI+lupxhZO2eMs8je2vH2j7KcYayf0YbKVVWyTdK8octhlYEsTZ
Kv0Qudyw0Yth3GmVHa5nVttjWGcg0qfgDJrE23RhcsyIQcOLxQyoZjQI5wcl0wxFhrYTzm4FGmtQ
V2xV4mKnV9WLnYwxQzjPuWoiPvDCQKPo8LLef2n0uxcJnWYpM1Ft6O7JePaij0rl2zRL3zpWnA9a
Iz8Sm7lgGXPu5+IJbWD/IhWAuKIzoPTdDxJG1g9Zy1RYL6T9nMT6OQoFnstcxsBq+2z/35SwRgCU
Xixs8eT6t3Bg5/Rgy8/JBeyzTJDcAcfHMFvVXD6XxH/w3BehvTjGa22+NtYzCpVFbdgLB+e9RbKh
R81jmBqJjI9peVuSPrYD522CWGm3LZG67aojQKHTPsbm2nTXedD737oR5g6jJkllYT0WEpe7lh6E
jiuktILXISACiIl2RcU14GOM4I8i3q7+QhmKpmiPsGbHsPtD92bBbG3tqmYEtlkRH28y5uijnu1B
8woVlj1oiHkQcfqlaa0ndJtr3FncPLHx1A/eZ2nYa3JrdLw+JRG0gbw0ZXsyAIkww+ersOJdilc0
IKiLkb2cU66qLxRKL2QJ8O62YOzcXO6Jzp5BOxZ63aS/hV278HSu/Nivn2gqYR+xNcYd3XrFc4Pj
AhxZgn+kZegyrjWs2sidez/B1R6ayLTqk3DZbFYmG6xpIhQ0E+tAIGpHuamZus7amrcP3u+OULf/
+t/c+P8P9NrU/wFvBZDleJYQnnQdoRvOP1iz6E8s1cZFjYSGxZZKCFOLqYSHQh1Nx1ZH5E83dKgm
C9VAvQwQn9IJzExHLsEpyXFlOMxlFpVjAi2jeULPxG6fZ3Qg2cjytq4mcRgiWjgw9fnTs/h5ovCy
95ryo03Y6PK9JsqrcWttATABt1PoWev/+VsU/++3CP/UtijcPWkYwv0Hcr7niB6yxOUNnfv3abD0
YTlqEKoxG6MyIDp3ee/ZNaepkF6iNSbMOz7+h6/in3Rx4XkWpifblfwzDiLe/5uSG7LG5vxhmRvW
IAM6zj32hTXV+owe/SE33WshzFfGQgORv/JN/NmSvSTJFdWfCe8VIEGyv/7DF/ZPxPj8hdkkadiW
6cG9vnOx/w+MPCEdhkaIHusSkNunNhOnYp6/4I6tZkrqUyHSr06wE9DyCBtsHTOrQjU/Kw9Q1zpm
8R9eKduaKeL/AApbNk+Xiw+Hd83852cyLHK78TnG0GG6i6LY3smoCZCssS1X7IN6mFNdsw2Yr763
bvmlkwH31GDD3iMNyzcstLMiYEKnc9e1RpoeSBrCPuhRdU2E+yDyyq/MVsTZq8gyIz29RqCNFm7S
vVeigqADsz0KtGa6AFP9jho7OVSD+3Qv1duMWf6dpW9/3DuXe3X/Mx+XGkcTwyYsNMJ+iMOEUNP5
ybgPeuAoNsTF8HhMQfj5Q6n+IahGjFi2JOnVV6f13nltb2kL370Qfv/oaUc3b/lWosh6xmn8eOeH
sKdNr4b7S1//VK3AY1roCaV4DnrmBWnb93vdh/dPUtcn41t2MPPsksTnS1FOzd7PQaH4rkJJUm30
uVYz5h8KY2yW+p3ub6nQ3KPFlAuniTEsDi0k/HqA71w3eI66CN8mSsPhy8r/kh3TfvdQFhZgLVm+
e1l0xOPXPiqsdAubph/MYrEfY5m98aJbOPWiRG9v928FDihLDd8g7IXzQkjfXEQhvpbIlOXRbT32
acr/m/pNu2FNXOxzjbsBkkt101OdvAAlbWi5DjAsS7DFHOL3atLK79YUS7y2LAdHjHVWbBTrwe2z
c+3VNzutxt/WyDwziTrvzScucRnU2fDcI7xh6pi31xGjHalLO5McgLUZ1OOvYOSAZ12SbPQJmRct
fn4d8XNxXJvjh3BzJvDyT2BO1S5MdPnU8HwbDIE32tixdJiLks5BQlY4/ckcvfZsNS4BlDBBneDW
Zdpwcdp0mOdX7Q9Nt207ouMiduYmOVvePPO80yOhj/58bFiGbgixN19moP6pstGb6MSXuXHofSRF
dGik+PJKUfK4zpy3os8WE5yDA14irl3evL3F6CafyxzdHvu9VccPRFfV14hVYO0hvjJHaa3Qi/NR
Cc2NZ7RUOIVbG3jG668Kw84LyddsyP/9s5YQODi4hFFrnudd0B2Yi14NzqvbdDwYhstoWlCYzP8I
sT86s6qi5YM6XpNG79d9WnzbaEbgFkUBc0zzdu+7icuNDvR+9cmGN4+AkYVyracWgnxmUMZEihtL
RXI8SWQFkdLvw2oCGtvJiYYQZeTP4Toxd1o7OrWjicVodEOEPVpwQh5NHRv2KQ8gm2ieT9R6cpLU
gb56kyW4j8SqL4RUxcs+Nv5khu4+hXgHd2Vr0bMH3vY+DM6Uz+3liT9VLJ/9GXYTxPxAYucbVEDQ
NFgURjESYa8pIFaiA08i6gDxSBmdpiQ9sx8YLnUPYAERC/x2wU7HNdvm6OTtCMLCMZpj5M97xmQ6
3KF9k+X8C8HsVE73gM7HWxZh5fKdEK9qJO7xXsL6gCTMUp4Kr+/2uqaf29jNLtw6GWECWMYEMKgN
s8wAVt/ULDs9bW9h0KilZiNpmqz+OnRBcb7/0Mzk3aDlAZ681NjrdkZaeb7MMls9DWPsbDAfDzhY
YM1rGfo3k9nqlgXQ36xzMDpTiu6Fu5GCaNOg1Kwnd4Judb+WkRvpJPe5W1uxyiOuuNncv/ps0vE5
FBlR43xOc/ch8b1lPN+ZvtrHCBe2AJ2HV9fwD+AgjJ+Z+tT7QBpruFWT75sH5fQpINe0Wbj2Q2oO
zPc0Xfwvys5rOXIky7a/cm3e0RdwwCHMZvqBDC2okyJfYKkKWmt8/Sx4ZCcrOd3VM2ZlsHCIIJkV
Abifs/fam1pCdFCT+AxARNu5zObU3TqcUABAELoLW7qUeLS3l7WA62pbj//btPIRh5l6tgXncYwU
/jR073UZWwfbwsVWe228Kyd0ohpJJtBjZm5b0CJysz4j+60xQeLwH0npWHmTPW15OIKTtJIbC+vi
tRnIL5BU6Xzjnb6ZZufLjCPlWOsYFCYRO2fBd+RsGvBJhA5DY5qgO6S0MY+yhoIYj9SEU5+E8tCq
810rkwa9A5590QTlKUyWcLqc5LA0HUFYY/hH8kCZgs81vM7CAW3jpqwi1fo8C4fnKDW1u7g1Z5xj
zJ9Kh3vaXHc4AMcxp6gebBM58k2oWoyDmE3X0KXMR90wDyBwq221hJ1ahnmcumL6nFs6hICxo4g5
6mu88KCm++QL9RR3zZpc26Zl8iwHX6zdxINtiGx5WwXoZfNZE0fWqCCKKBjRXTd2kajErsHua2HI
PcHMSbZgVptNUJbuvck6l8TV4ZtJVQV8ktGuYcshr07RlvnAFe6FMcybnuDMkweJ5NK9RtOSrDx6
XJCe02/aVONnLkZKscsPbeBbrHBb6Sev7F6FPYC0kCBe2tjsX3r9FYfSzaUEj7nSxd7+Ix2fpr5/
QrnaftHi+QbJYl7O+rVe5fVaEbEoYpCkY0V589ZOBDSr8l/tNFuZU9OQpU6ixjza1yZq11e7Mx+m
XVyN/oMos/K6DAA97oiUvVW/VcffTRU/uaLln2zqQKtPTG6LI/IW/uRB/+ZYqXtozME7Um9cFXj3
N27Xd8c+Ak/p9HR0/Q5xiF0vljOZQXjuZxCowRP6bxyk2b01mf22oJp27Xr+IkoN8d31u05G0dds
GrDzN+J+UgthRNdonJaWpEj7dptVQ4ce5s1PZPSim81+QmtLFKlhHDWLWuZAIAbeD5qXWWz1B6MA
uKRXw5eZWyEsAjyDAjtSej2Dj2smdGmVgZBiaVNbebhPXfBVNAB3ugIfmuRFXbc1WC3Dq1ZZMlh/
pH1ybsXMc57ckkUNiXcGP9A1LEPkN0tptgFmso+EzhKUr0N2gYnjWPRY7POnUFhBVBog9EBmSodT
pywedvknjckqfKcxvJ1St8a6ZtFEXnr0M+ZgWpengS/mYnXF5WpPCbZd72VMk/6NMl9IfccJn8TC
RzOL8ZPUB1wpC8GywCl4X9lbTfsjMHRE5zkTUlJXHHqNZneY9WLYGS0R5pdiZvoMxxE9xMIyBCgJ
BDc38kOr4GtZVqwqOYV3SBlQ0tWLPp/73b5faLS5cRxASVzPy79kVox4O7oU2NtyM+mWX63z2q1t
pC8abr1DJ0GQhJSCakcrnoRsDioZIgPnp9oehklt055tAG0EJ6CS7AfgvEszPHECc5uAkthYevK2
iBM2zNJogNWguhS8vOz4ZOlddfrr1Q2S4g+LCcM0dGmTjistVoGG9SElKxpENCa02q/SOvH2mnC2
Q2vWdwALoZZGPpyAyXnyM5E/NloRnBBG4qXIyx9IlMT9cmykR/SIJUeDBFqEq8DEC84tDrl63VZ3
TF5Wl+VJgT6V2/PJ6WdnFRr+vMkQhGlR7953snbXnla8+l6R7zQ7/gxep3nqXWc7J+PRT/Xxk6cj
PIxP9eiiQXUmb2d1PEBtgTXJ93R5qEi8fMxo5ftT6uwaX5DtILhr9jJJdqFevan/BYkdjHziz1rm
U00LAv48KzH2fZdDdJJn9Y1J0Vn3uhmeAXLrl9p4vaRK5DNonMZAEVI2tBoxHvJlKwtUXwJVtSp8
UwV5crUceZmOPtlbaoa6XlHrxNijZvPUE+fb2C8p49jE9Baxh2WnghC4MOEdMZ2shMcwrXB9M0+N
sw7isd7FcqQSPYTBOaDDQI+KbrnOD98LC/YOMPhOCEoGgxucS/HgGa157nTCpbDMlhtuR5TeTd8C
o0H5rrOt+KbvI0gFESEc/aI1GZeNnPn0u0nz1Aqnv5p9GxGogk4blkYedK2JnaWBvJoBKxzLSbxq
gH+OIgu1I4YifVMBMUYBUnu3alPNIytiH7iEIgfH3rgaUYX8KCRkPtYBSfC5EC1MTE93KR76Ndm9
1QDsDg5fX7n5s6g72mCBvncFaUpCCvMc+j4xAWVLEoH1o+hNzLQusqB8boNTgTY61gvtGJQpktXl
VcFiLcm74r6N35rBy54asTQG+yWsCVVleO1FTn2fT04FNbGh4kTcd0Tb8JWMWZZleT3ftwi6+F9e
4Uoqc3FoI88ETCiGjdNii9VQyKpOsUtblDgTNGkEyqSFlbEsrXdMrfZirvo3yyIBzvRARwR6Ux3j
ri9PVTR9VdTULK/WaaKd1RfBlW7w0AS7sCgScMfpvB35CKMncFc/l50OxCotcCDtaIOkCWB8wm5B
TgGmOIQnLhisGJ5P4N/N/C+E6Z9Ew0Etr5OBhDYXbeK6AQGlFIN27lJc19HYQvlN9qJ26x2AH5K1
8XEA7mF9rC5Vsz7NZbkHVNXeV7FjHzW7fI68Pj51pbQ3ReXD1NHn1yCs50MNhm+LkGpJKo+Cw1zJ
bm16AdESlfNWYoE92phKlkYMjDH6OKGZbMY6tk/wuuC2WPJR/Wy9te1TJnoqwDXwNC1tBsI+4Igg
qp03fjL+UDPjxA3sa9QQ7XXj5vUndDXttS4bPBzLVUpAFJuFfRi89gctw2FF1bvAT4bIrCg0Halq
6+/UQgoEFEq02bEeiWK+ypj/bC1pJygLEHjVAkCChej52sgi7ihGA3O0Dg+t2WVPCb6QxzG6DRAO
EWbay6P6C4KuIyup26jcmUyjqh7ZunO3FAexHeDrylkJEZdgjGtTdN+WnHpEszXh4EsUT1nNxy6X
9WkWuIA6iwJPEKTunmBVJDkGZActvDcdEjOQo38NCmm9eOX0xmpwbzX1dNdRmDix1u9XPU8gxETh
uirm4eCG843n6+nNXOTUTn2IPVGkxw9BO26Szit2jTbMOzMb/aPXspDzvwV0kPZlVDq3s50d/BK4
HiiTzxgWICcaeLf6IR5vabPhHIWw44+ju3GCITzRaWeFO0oqCYExvKlXzTJpllP/ahA/pTvzWcmn
LGRQP9ftKDjtHeE1xjp0EBzDg+ufnMADmmUmn0o96h/49r05cpo2lWgXrJxBKroDfdOSLt0FGdpI
2nv/WC8bxygmastMq31p4+9oQUDBLLrTzfErLYYFocBCKxz9tdVb3p6vjUQLYsijWQJ7blVYWhIc
WNNpB0eKfDuBKV1raZdcl/Honc0IxUIDX3KLGgYsZkllKUr+gC5YHoIYXxgMhYh1LqDuJGgfEq1/
1nWHEno8iEOQYEoEVx48UAkJgEeY9TO8nK/kvJ/LtgYoIAkM6U0kvCEkZ6T7dfhoaM5aH0cSbov+
yR4beyMP9SzlEUykwQqTckuk3Y7dcOMX3V2NXvvE4jjcOhR2sSjP47GgYXrphYX03E5qjefZAWnw
AbPMyBnumtRaswptboRO8yDo0df1rQsBqUvekky7WRrtVmzmtzr5i9tSM29U9yzkibpyJgeZYTp5
J4vWtQ6ypSRWieTiHtnrslDwh5HWn2GOKy/zpg1eYepMdxHVtLvZZooHo2VHbJDHzApBXoWO/VBG
tERb8tcDB/9I6RXaKg1g1kxxMWw7l8CattyFDliCBNG52qAJW+wUdCQKrOJbiPUj0epleDLMMrl2
4uI4u2N8TrHnwmqNvDX6iOF8wMmGMHDZSN1BXeWM40ZJ3ihlYOZrd3QKM60OVw31/E9ZjAIyM/3b
WAmAPbQQiYURj0VV8Am++0xs8U2cT1d8DL3bIW76W35BQljacn6EAXBba/2uX6QShfC+DkyertUC
rhltOh9LdzRcuNM1K7PADOdjRVDLg8QTHAEFeZQD2KqZbsoexQoS2AFTWulm50ESJZDwRH/Ccoju
ok6x0i892WjJatBDO94nutgr9aVeufWpDuS3MK8zOpna1Wx21mMzkHNdLmqJmRzzKnea69LLUAS1
zrBOMiPZZXa+GLI60usm4L/YLwHNJ7K9is2kOIrlbW3cC9cxJJHtMDaYMyVXlJlP3M6IyaDhLns9
sqY6qpYkX+iNDX7wwY/0J7Q92W3tlwYu3ma528TBfRaZfA4QJ7jJYKzprY30te9n3XnsAnSWqnPY
p3jxRYCHCXDPcDc0/AhmMTNBIhQqu7GanzNDbOOI1E3sl/38HeIXSxjnwNyGCW+A/SrLSzRhy59u
5sGDWucjFeMx4PpMfyr7BqpCfuvPPfT3PlqHaFOgGHvNnTBvgyKloCmAftsNzzs5ZYjT2gg7K36r
cCJ1vPKHDcmh/hXhFe3D3Pga3z8gibE1v7px9d11WAWI2kNO3hdtvMWoZJHnida8IluOJK9wq2T/
KO8bmA7Rp3HsXs3Re1CqT6UFakJWr+2VuwSY1HoYHNHR0CzQsZ5Kyxf7LuB/11+vI8T/aCLZFAJ1
y/FM15G2bXwIOfRssmBNA2O+EUUHfXbFNuvG9oHEzHCVauNnsxkrykruoapChDZuk1wy3FT0RZA6
6xa4GP3Q+qv6Bw8jYR4q6Kh7gcgvTud/Exz7PyIkbcciw9YxbFNw1/6YDSwgNaVAZqCGjOl08WiI
OQKNlTnNuYj8GwsT4U3iUq4prGm8+zf/Wh97SkKXLLsMLJeWYRvGx9javK5Krx3jCq9MsRpYed5M
yyZx75IGEWFlTSWWODaOUbKxnZ9DtS9oWa3pHub6GrrWGU/IwQwq0OlantKIMXWAhlKa95dNiWau
GBBTqj/h//8WbNn8/T8ZfyvKqY6wIHwY/n37o7j5kv1o/nO56tdZv1/z96ci47+/POV/F0/+L8/6
7afzO/78G1Zf2i+/DdY536jpvvtRTw8/mi5t1W9K+PFy5v/24P/7od7laSp//Nd/fCu6nPnCw48g
KnICxtWhJYDV43/4v44n39Y/fuTpl/z7x0suCeWaYfwNLYQlPJfQcUc3ly/T8KNp/+s/NEf8zaGj
bbi2IR1Wdcsn52dGuWv+TVJ+1ekLsqC3Wcz/yiiX3t/IHSWT0iMPgH6h/L9ElHu/f3ekMBxaUiSn
W0vSkzDsD9G7MLKINJTxcHbnt4tLrzTL4yzift1pmEvzqsrBty071UafIhPt/DIO8648vl+j9uFK
+nni+yUlmaWiaYdT3qMMLRYbZDHmOIvN1tWPl5cNpe8jj9aCuSVwgctQK3WsVzAWcUhy+E8vLxeB
DCbxQKKRjKoq3tigEeHrTQ7WPDZShqjk1cus6jr6WdwyM4iiR1xoNNMMKkYnLXK7a74xoDKXa6rW
nAqAdobYi9DefXwfEo4kP2y035jHTtukjgDt8vte91qHBhi0xOBG3kGN1Ea0PZ2xy9GyRDkxDQgg
NOze6kR9GZW1ywF1jgQD0bUdsvZyIghIQJnQ+7MekBDSzXH52bfi24kAX0LVXFxpqDJXbWMUnxH1
fHaKOH5oiYwgoc4fsBr02VEbYtLnJGvjjLCGZQ/ziPzwp4/7P1FV8GH+req0fIYcSzoGHx/dsF1T
Hf9TU92RWKM9ZAB4vMW4YQLVgkFk03SCKn4aivZQUoU/qCNqqF4REkObVQ8aKstuyXycjUj18gBV
hranGv/ppRp7RWljgofQkgWjfoPpGJREivmATbcgPQpBEq2Lu38Q0j24bZdA5I1O2RA4W09qJ8J/
ZrCA4IksOujuqMvPcT0u83r9tZ4oBzWpLjedb+efKEdtUB9/mdrE2oYxytEgg5grksxdggLdE2tq
9/Q+VPvynCaQVYoXNXo/+H4uQD1a1DT9SEqqcRPA+ZF6Nx2Em04HXfp86d7HRjcAWFfjyyF1FnkO
06Ev23+cai7Xv1+kXv3pHAJ/030boZvSbOu2afrsnIKx5VuPaofUPqArdtJuYx70V0Sojfu4h3AG
t4467zz8sGujvm9LCz73DMCO5aO9qBB/bjLSYP80dJzSvY6mZrxWpwyzic04LPGCW/0sr/O8/UyL
LOHL2vuHluC4A1pn/yA0C+fPAgizY3eJ/nWSe2zNBE8F3XQvLZxebpRo/2aiYy0TmXfxBZ9c17So
fwjPIlpbSvdDvbQfdQeisZmeDcH31h4CehEJa83eYr6eQKdw4s/BUE6PSTlru3IIsEpjlbwiZhBo
l/nlEgTY50Ryo6koWIQ32W72u+9S7fPInopq1GzGfTBF9aNu5nI16bp/7dsGMC9ydfrD3Ca8HCuT
FoHoxys0tw9VnbZnMxjD5zAJXps0u8mtod+MRoy0T2lRosxM9kkXndWID+hff6nl75Xky78Mwh2e
C/ryiPr4XAD1UEyjm9KqnSh+eVp4QjlcmwncrFZtE2Yzp77WytNlrF4GPS3nJKm3AcuydVxEw7Wj
WSUw4qi7qeLuaxIRsT5O+ndAPNzGNBAsKJFug9n07vDeXqfepB0yrdQOtZ1BuFEvR9Mhtk69bHyd
uCF11uXln04wcyoYAmRTPc5w2Ny2vimmuL6hxNeiKBMxLvtIHhHs9RvPdbpbg74TZB8Wd3nQe7vQ
+5HQbqJiG1v5KSwTJCzqZaR3+cko9QblJHOvsg6K/V//c3u/z7ilsHRho0eSpqtbkn/xDx9EP25j
YbF4OejDgIPVFuLwvimRD1yGY1E4sMN+jdU5vdr54fTLmWqnSU0P9mzOIu9fvK06QMvSvPyUhl/2
zz+lpEeHM8VkEZtq7akBuUqqYRWvLWTpyHwWAfZgILW5MrKsPzQLEVtr4NarI/HkcgRAWvrzpFHL
8z00/t1ln7p62VhV2f685v1IS9Fzp5WoVNXbOOptlrNRbXtryyvpcmJ/52kuGrhTtPYPamwvO9WQ
r6TYcHuHxoXQ6JMgHceXxG8icEfJicLjykkjuXcNtBWdEYgX9Urt68qZZnsQE/Y+3XYs4sEse6e6
ACqH2fxWjbTlIaBeNbBYrv/N5+Ljo5XPhcvDlawGW5im7i03sD89WkcPc+4Qm85hqFHp5PMg8IXg
tg/SJtk5QW7eqX3GbAxQfbr5WqeADiORENqr0MP4nMmqvOnAiJ9CjcnVMmp9mRBRt7wEjkZdjzlN
jhPlZkhESZd/ETB02qGrgoAcRF6lEnc42BqTr+bvR3qLDuNVLLsrJwznvUEJOL+yC3BtIY2+KwA0
rnWN+9s91JNN3kfHfGTSRk7qixePhfEhyWZvqT/Tpm0MWgP4aFZq+L6hS/TzlPd9zB28Yx3tZ1Qe
aDJPaFfKQ2XTpnXc8ZQWZs6vtLxsp0Qj0sxvbse5QMcCtCY8yOVIrjfJtjSsz/Xo4+lsKgQwWLFV
OzDzA0rT7+NxUR2oI+/74nDEUSg9vBRAbfXJyArKPeOVV+LoUjL1fvTJ59YtNBIEDpRECvWbqhrK
1V9/SJyPTzFJ6cxixe6amGR1JvK/f0hSc4oABJjOvsOASYE07eAcTGHtbYsGHZQrTMwIo6udxjIJ
wNTON63peM+z0dHnnwa6Tsswdtpu27rEl16OEm8DZ02v9qPXW6vIQ40EXKB+mKvwwB2VZPllpHU9
90avfFajMSmaB5LygrUgcJiiPWeoTVMATSyK6capLPKuCAKu68y7y1gS/KuREthXi8qeswcSee/0
wVz1RII/Z8EWzEj4NWryYG20A8oMkHT3FBjJETWb8KurD9/TodUeaHU+hfhIqUSW5wx9xbtV37dI
53az+Q1ient432/nQq6dgTqPjZr93+hzTcHC7bcpB2tA15CeawNHNkzv42S5NTXyKnRj3pfJVK59
T2S0Ll1usOqlFpa85CkPIJTKxbosWBKFy1Dt+3i6GwvSKiu3zE/Ci3IMMSH24w/vqa5U79FblcMk
sOFBuKw8rFmHqUNZ0lDLFLVPbTJE5i2zE86xw6g5hVZj7qIyO72fovab79ep8eWK5V1H3lWNSDZr
TlrWx3QazHXsN81NlouJCmPtcbulpn8ZqiO27SXnKf1DDarSbG6aZaOGWkr6bSKHO1MP28uu94NJ
5yxySPAb7/ver2fxaKxagKordVQdUO+phhPp9FeSYKKNOlD0oGMsMi4ORQ9uonYwP8zl0L9MkftW
9KV3W7eG8ynI/1B7HdHVZycqB+gknBRlXrhFtJdt1LC26BN6CZXSqbfcQzZAqxAjLKC5rvRtz+RW
u0ocgM6RLFLKlBxW55QNSZ1LqdwGh3B20x5Br0iMjr6wuL0M1ZF28WnWy2Ymg52Kf3Rt+x1JLUry
umyovOsnB3tKsZIQYK+GzLUpH2NDQSFxzIRfnXO9qM8zMxvoehn2L8p85VodUZuW1ut4pV6Ok2Fv
ZeF8vuybTKfeGYL05TTSw3sxOZvZCMXTPBXGUy+jlcsD+EGNSruKcdDoHR5YDqZala2AZwQ7NfS5
cdFxaXAqLEdF9+ZXQ3prFfaNNMzhyDfFJSmptlhazZ1BThG+6V6FbSNMvJyTLQwYdeBP53V420Di
34XgvE51SVCCHbraM+uldKcDD1yrodeHVGSZmO3U0DD5p8xQWJzVkPU9Xj7UHd5AYLaSnqlNpe7n
TVZERy186lT8eCSGB5P624yQjBteKtMOhuTSfxpy5BRRJzEN9y6wzUj/Godzs+tzp2blOvzckBCQ
GGly+2G3AzZkrMTN+PvZY/mCLKy4Udenw0DkfNuSRP4P2VxsHGKLr1RqDS0foEVJpw6iPKCNVkjn
Gjat8/MwjRU+ZVxizXl6Oe/nruWcKdbuw4XUJ5PxPEt7uGwCm6FFr2Xr8L0VkbmjixfsI7h93Z5E
A3mMeSRRNTacaCXK+a7uAG01iaE/qI0+NjP/Y4d5r4b+YFW33eK/r1rCf3wfJRuwyQZEjwd3bAzs
TVWLcW85gJyL5CkCffYDGcUPen/hs6EN9doZ6+jsx0Z+RDA5bYQs5sfCtV/Jqb84H96RBdSTu+vQ
Sn3yGcAY8D+PlciyeT+g9qmj6oBVUC56v6Igc/JA8EyRfBEePsiqsQHNZWkoyfKkHk1gA5QykGCH
IQ+/RDoFJ4WMUKoqz/ZWjT7aEE/MElTpsn5c9s0VIdRFZNRYwBa15bKvW85TI7ozxY26Pkzodfz1
TMKQH9YhJq5wQ+KNsIWUGGQ+Pp00GXsQJwestpAriKTQy5ciKDFat8VD1/TOI+76dZzZxUviRtOJ
bErzin5p+ZLDE9y6Tp5ssKtWW0ps0aUnwHz7JQoCC7huisBetQiWfRTLrX24/GurXfHyCnP4S+Sl
2obU5MsxtfvXNep9htb5ec2v/fyb4AH+9V6/9tsm3mA1Ms0GEag2oMCUxOZKgONXOlD/Bxfg3YPX
gzCbSODZqKE6IJ3xrucBfjJdO38oxdjeJLO+UyN1FjnDyLlyKa/f32jG73KVYJrYq1NAmYDdJ15B
95LqqDZ9QN5Zu2y6pCdIb0DvoQ40sVkd3cYPo70aZ6E9c7sv1uHSHLRcWFwVIve9CkHGVWCegF4+
w2Bg2kmwIL0a5qOoYDlZb5FnCySuVxgJzCsXt8U9k3z/XsKPXpXGPKEXYl+s8u7jDvpXUsm9GqoD
A9TmxZd3q67KwjFhpQCvwKnSzdBnJTRnr77vahRs5UgNScESfg3VQUWiSF3zckYgY+Z5OLsuw5/G
bd5D7SLr+9ZqyuaexjsB8UbCKnjJdCY0avFdw2qRKufURFt6vhyCyfbzkNpZ5+VYbNXOZpifen3+
nMaTXd54oAuOsrsPZhuRYN8hx/g3XxkLpf/vUzpLJwKNKhLGskV9Rzn99/m3L+oRnWkWb0Ok1clc
hkcCCr/iN5f3l40BwiawiM2M8RTGKCMMbZVYC2ba61IwXYPUmLpZ2e5yXK+cZ3AY4vj+FjWhlQPx
5LdqFwgxKvOui4anLG7jxrAOZihw2y8bZdwhVO02Gxvr8M42+7U/wuTNfhTRkJrwtC7nqn0IXne4
RY09ElT/ovzq9Ny5hiJhrpUQ7P0AqH2E6712qk2BSiwp5D4oSdXoTeOoNr0ZiGMzoKhdqZcWdc8l
ArO70xp33qp9iU4VM77DHxe8IRya1gngJSh0DIvMI9K2SZ/5q6tTLgADzaCu3zyBVgsQGE5qa4ye
e4z+AivzmwAGtyvHEJ31cvlIKIpjf9ensH3URNs+UukD8CXGu9Bk5AJtWVOI0dfqDBFk7R1WyrU6
qHblBEtdQ/TL92qfk47cBeuJu8bylpdNFt63EDLP6geAScm2JpQQloKc4dtW9Qh7xO8Rq+RJlq6k
iKqterMojM3zNMh7daYnoNczZ7lzpfZ5ZvFBaQNLjY5na4NuBnBUE9iP9mjVt6kxkmFapiR219GX
f3auutQUNYZXw1lh/sw2rpWJZyvsHnS4Dd9dS3yyvCl6DmQ0bCTlswOy1PiOVPLiWp3B39gbg/WN
yEMzgbDrYSO/o0E9IyWyZhCzDCOzWEBNU/oVKuSqGdz2h2/EcFTn5Lmw+3kNapTOxrLhF5nX6gDi
mq8x2M79gDJlhQqihamXEhirUXe/ruyqXyUzYPU565IHv49g9kKWzf3CJ8qWkUFsC3KrmmQaA0ZB
RnqpO9/rncwemUnuAQ2bL4ELUIR4AQdaAUM9mcaVbcTVPgvCG5oU1RHV/Ozf4U/TD7HZVPEfI7+k
MYv+MbU7dM5uau/UsE2a5ohEAQOWRLxw3eTlDUS2+mZigvIYLgqH0smtlRqi+8wXWDYE4uUrpb6I
LnqcrYN7hU89y9z1x3FIYWrbMauHSPuP722iFea6xiwIZZY8Wr+Sd0ogsIxsiuR3RM6YnwLfuBxT
CMHlWMn09XKsncz/w3XqPfXFV/VX1/36Cb9+nvrNmA+Xt7rdfZkl/Nq8/EoFF9g3E8tzRM+EEmoG
sGeIrM/oTBB86ca3IFrgRrHr3hHWER38yOg3vm6bzzKp79QZzVh8d8yqfhor2IkTam7keWH0KLoF
ybW8R+H1B6fv01fLwrpklvWnORoqNBf9eNRqAgQIp+zvJfwdOnuV9WrN7bMYF2L2q+8WoEB0qX2y
x95+Da0KrEU4jvexJqHre9l8VG9jd0BC1dvAsjXe34ZiDm9zfn+bojZ6EOigL7OUOJticv/ivTwc
Wpf3crXiefkO8V6NRoBLBvvlACrZPKeAuJWlTn2TmUDfzhp0W6JJ5KOIo5kmifQxprUJ+kkyq9Ge
IqIhVnO4Sgf951AdVcPGGd1l3dVjFm2C/TSDshdyWswFGUzqOsz6ndIyqw3IEXPIvgJJ4eZogv7g
TnawiWG5Uro6kKjcl1gE6ZUPf8vzIwzg2Vvci/lL30zdFWRk/c6DqXmqSTxcqQPJEO16TWjP0DOy
XWGPyXZhK792aADVCZYGwbsa/JMt8/h8mXAb8kqDMnhWk+73yTlzV6q9us7NE/XhBT5WkT0uB9wk
kJzyHQVh7uRAg65smgBfNCLHyz4vHjRMSkR3DlQ0+bA8Jk2MiX1IPmnLJh5Qjrtm/mj7MSNZnV1P
+LfqhC4Hw9OEcXBWB4upIjkeDM1BDcEMkXostklBp6gRAAVwJiSBbn/TUmZVoWl8yfOxXOHwWpxS
lQ3EvZT157glzdxO7G+SpAP8u715H4oazL7FnBIybfFJxPmbOsMOxwcza8+sYfpP8wzko+gi8Xn8
9SqQ2h9q168X6qxQDuLzr12XF7eJ1di3c+aGn0YLAOkCacrLcji3eJCvCDIpX+SEeaGYzWG9tPdf
2s6h/VgFkOSsNbpEE1tPW6+9ysVZ0VfL6qYmTZMIEGATotonaVzaN3pJNuwzK6CMWkhbn4kJ/rmB
78Ak1Wjxjfxjf2ryD67OeN/X2PPJ1sse44a7FB9+XR8NmbYtE/0Pbiv+ndqMZmGsB72rV5psf+7T
/E7bAWrD2bWcpw54POXPAPn277vUqzL5OmSlcZvn9KDUmbntP1cpwBU4Di+oYb2D54tXFynqgVQk
/44YN/8uYt4My0OLtiPQNu2KMBa5buOgYCXHYXViKhyadEu2oygtS7vKXK05R36yc4l/vLyNVg1M
+1KU6b57o3swInNVE2UkllH620jE2cDnz70Bw47XbgGsKrRrP924M5PMBMtH/wBq3butzD6/QzEv
ya20R+yOcFXUpsG3fySD5qRjzqpxS1mNg5U6tpsHOebX9jIqnc7gBpztYPKIOzUKwgXzVFc8E5eD
uQMPK/VSEEPLUDgpYl3aY6vcqN78wARSITPSYJNmfCrJlSBrq/5eJPVuFH3zhgPHXlH6105ek8lT
AtxpBfc9eRNBvlen1l7+o4Mu/+T2DvGVUWLv3ahq7zwCb67HPMBctsWDFK9w24mN8JLhQHjeNjSi
Wh7UsBIAQxeISbTw09SrcJxYVvw6GXVVIw9G5uJc4VmjTjEIiLZwwhxrQcpYuWxAX+ZrLAn2dZY0
P/epV3nVuYhWou2H/WoorfAZevW472EJUhRYLn1/J+IqtBu173JAN//0TlMXEDIXSnIVev8LTiX/
x0R+SxL58ttiXuLun8WPoIcgQZYhhO3c6c+jJRcIL5rIXxcBS7tq+XB+8zNveWRwkYvoBcRLlK65
I303a108xwTLKdN3lBLsqid9uWKxN716JTPgCKbe6Z+cJpbTst9PG8bQfC5Q3av9zmjnB0CzL9Jo
EazPVvM8m3Df68wfvlWxvy4o4SOVJUDVT/Li++jToYuTMXjhph0h8TTlXTkTHeXocj66wk6PY45u
gpjSlrDHDK9pXKV30WQ3f+glEVZBa3+dBcbT3k3jx1Fo04ZOZH+0wN2eRFl567g26yd9TLqrMAmb
7+ESGSKq5g87aF70sBAvQ5F25IFEIQpgS9vYsPximUwbyEzTZ1d+w4TvvsrWKHZT7I+bIcDkGZff
1W742h92j6OHQXyc24cKQelas4dmZ/h6/lqn+o2vAURqJju7D8boUylk9ooIkGWi6IONGtLRIoSK
hcpNn/XVJ1I6VupqcnGWpw/YtqbK81cv04kQIYLt2Cdm/tBEFg8eY7QOY1yaL4R/b2do7I+ILP6b
svNajhtZ2u0TIQLe3LY3bDYpUpS5QcjMwHuPpz8L2Rq1RlvzR5yLqUBlZRU5rSaAqsxcX/bcKsM7
i3LtDxHnUUdAVsYmdnKqLEzrNARzvM1yAw6TY/Um6gpafI2K1Djkpv6X9Jq678xV3qf9xWgoKVw8
7g1Rn+SqhBah3ak7i91ZTGLvU7Q/e2WHPIgzVS1UJeCLZfg94Eb9RjopEpZpG6/FLAnAejG3p37B
dybTt//0mlFnva0VTd8MLVTecvjWVABTdqOnivMcULa5t9kvAkHu+AFlkKabMkQQ69bXMuD/QaVH
JwWS6HPl585zNNWU/w8IIiymHjGA64A2rIzl8yKURAWu4qCpo/Guf27tvj3ng1HseYBOT20Igqri
r/TN1yzKU6vC+0ZK8JaHAl93dpDbcqidb5mTss9qDsTusvd1DKiDCq7iscgokkIRoTzMvK892TNC
e1Y2pB9TTX3jyN/8Oy6vFltuUAaxuh5yLzjnutZCmqSs9ber6efof/qBt/tIukTzElXdhw7Z3nd9
FuuXsECBdtQnhYpYcifaLDUfq7lMno3J/SshpPpp0qdwo6TqdPa7OHg/ad5R/G3XtLcQ223+cszi
U5vuAicIPlNIDRg7Z8uZ9jAFumJ4JHS2JWk9eZvmSDmZUVRv0CZzPhVq+y1Oo/rZ1BKLRyIEWkMP
3U8DNRMo5LjpJfXH7IV34edq8eeJB25/UuYj9JP8o159M0PF/ISiaBG5j2Pa8s/hI5nSGYZDgs5i
WxrfiMwz+m4EvOnJIIirH1dNuYiCN4B0xXaLoKYok+6ztmlvK9/nyWQdCTZKa9dl2lJch/jV+d5w
z2n/u6txoHmel0ZmFHFqHechR8s3+uYOg3rhv/S9a5GdRXg8OU9Ll1I1e+1Q5XWQ0WCc8m0EX3Qn
oxah9V1dm4jJLM7oirgHF53XdWjn6Xs++ZiwW2LwdrSsvPyMtgi+3XoULxMvSc7iChNjeAnq5OaZ
5mH2PllqzfXS2vlBgtT02NUv7CU09Pac4CDdCpmAS2cVb9KDm16/pBb0H+oo1LPYvLBBZsiEJubP
RGahmzW7eqqDp9uMCkhDUKEsTvKUjrZool4j1X6HfKr3MaN6eh3w5X9ystzdx0oXnbqg0y/N1JZI
rxXleydBbihPivk7KOCV/NVohvvLdF7G5ieCUT+mKx5feaWdy62lRd3eqPnzUuCyPDgWm3dIUuOb
3qNEHUSJAieWbgZFcFFBC3YyatTWCEs9mA8y2pvQ/etU088yWjbtxyIP66uOXPTbuOiWms3w4leG
98pL6QohEX8DUAA5PruARVTzS0v0EFK9ts98Rd3avAt+iCungqhSVai+EGqEzY+eIHp/HNTW73SO
BMQM2UM7hRR1rGVSECAAPCsKaWnLpIIUDdBQ/ZYqsPRdEof5aVBQ8pPdpjTz/KHLqxHQNIdQY5aP
6yx1qXZfNqBBOf3wj0AU1mgXfaD2Y3xnJeHLEOqVghaJEx49D/G8KC95UyHhynwcyCd8gDS3/sUm
QIBI1du1eJt8oI/60shATXnzQ4PMgdi1vlLPzRychirMX8fWeuy61n2sjTZ/Dcos2uQ+8qQyWKkz
iLyR00IZnRLYqr0N79DsBugVOnKBqVK8wEuJz2JCWenHldjuXRDhLcoryzQx/mnKUKAANdQlX+36
VY8G7VMNnfTgakWyM5duoPXnPrbL13DM1QeKWdt1HkbaJ0phF50sdXqsSt9/Tgvlg0zXvDFdl4nd
sIeC3F2USBKVbZyek4VDpib2dij19BVFHONpSma4ejzMIarrBy2hikq8ZJILxukso/87Sbwy+LjR
krPThhZKotlA44bW6d6Vq3oZlSs9DKDnaxryhPhaVcG39O78f8/9bSlZ4Tebw1NlW2YNVRR94J0t
1OshjC+X7ujOFBSTUzJnpX60eRpGVCUuxtvQLxMyY6KEuOrbjRilIQ1hLi63BTsoU/u8cGEhKxsV
4HKAogvpc6smIj1nNXmD+piFKB+5XrXnVjlysJb9MIm9MYvpgKrSt7v9NjXs+JsHutzsjDZDkqvs
oOkMJ006MtUxQkq0J5KcCJDww+qfKxMZ+NJpiXmQRW/rGToZuVOgv4uSgDt5y/cF7c/kkTjErK6W
jK3JNy63ngxIQ5H+UcsDA4l4fO92R9WSx6w3v4dpFh9MWePuYvPhrquocjlR/fkj5LLpkNwzTUL5
d+/bbPY0zQ7UAPAYWU1+Qp9W6WOTo+Npl/0KUka77RfCjlQPJY1HsbxDRuliMpwquJhUCd0qixZT
qJEQI5PaMNUQ5O6cKwfQ2W8T2sVX1rAHs9y2zsIQkPKkZeDnT7FjXmZibqsTGrfUaO1iqnTAaPsf
o9GPDrdekXcXQ0cbaiX9yOHrUySs2iwjYpOGMjN8ZjVLt4EK6tRAxvaXYfGulimktoIkopz2tqrY
ZAVxiVANPKOYshH7Ly4y2kAcWUUDkjXtpK1Nw+nO4fI7Q8qm1tPndOTiLg21sn+XE18Pj4TJi0Ft
BwqKy8A85+66LZCfkxGx2U6mk5O2eJKOa+0mNCdWN6OM/1g8IkY9s/UVxyEAS0PE6xwGU/kSFT6F
x3r76Ltp+dLmRHc1BYUNOHroYvTl6zzXnNfL4OgkW/Jyg51nWcVLi+jCE6mJGxmUxfyh6NaBPZBT
vEwAHBNcoix5k0GZ5CtkQyv1x5aQ80GiWh40TWtlu/qnCTjv8beIFpJ6N7v43k/ff/r/skb7j+/d
Ta5+2u8H8WLPXOe2tvRuv4deAunPrlGVwa9YstPkFGawm+c/mGbXjQjn9M2zuKKJ+ywm6cnJDdvX
P02UtWTlnxOzfv7jWrLMT6/78vJjLau6Lf/vtVAZjZB35vjo3xNlrZ//Q/1sfHar5Z1y8fxplh8h
vZ//B39Y778+jT+s9f/xAfWjmp09O/yC9tXeah3zqrQk1vtenu1sCva38gKpIJbznOR/yZhYrEIx
FwEYZy/dPqmLSzFNr9KbiVO91PkUr8oA0SmxVRz7bbMWVCpPY0RIOLgrOUwfV4rajv1Gz42HJuHb
KCMTceXLbaBtyVPhtZWHmbinrfbPTCpd5h1ho2olxnwZQZnxksxa/6AVtnpJFw6q3nrPDuDkZ44v
3YOyiDbdbSOyrihsaNlWXGSgRmaPGgvq7G/TlrnkQJ9LAAIXMYUup4UVhBW02d1nmaS37CTITPl6
N40k2ezIz7fXYpOZHTWUoAVLd3e3zeY7P4Bc7Ab5VcJR5jy9Sk9CVT97MqY0w21MQkdLr8p1xFJ7
mzjkv+YBaHyHosiYRa/NgjCPXLSpKwXktVZoyx4jek1771d7Av7J9+bkYqBq8NhkSBt7SjuAk23i
R2nUJExuV0GLgmzQmuX694HFuawj3r4t88svExa7dEuP/GPQsJs/rru4eeAjmp4/KflFbm5B2p8V
QpoFAYsM2qannuYm4y6bu5O9Ddgx/bgUaxyjgr4Wr6hVZngXy4SbVRwCo/YRzIPgwP8hyofLUpHY
HATRVnArzU1vO+5ZmiZNvfOkq123uxsRWue8peh2ft8CDoxybtyrLot4nQpmr9jCnEKyXKy3MVnl
dpn65OyH7XBo2S081qXNPjODUWbUsbPJ6rnbd6EDCLltHHsPtft7yXb9cBuGptkCJVUvfaGTCzMi
tEICcOBtb8NgxP3LXJ9L0s/RD5f1K8C4pjEiIr0wRQp9iHa+A8CzWzL/xZYt5Hi5QiYCFluhJh/R
BbYOda2FB10tONYJMoAMpoaOYx4O3sVuP/1iItE2vFb1+NrB/TyK15g5TOhV1HvMAWnoLtiGSElu
qR2DQhLX3WMARuzRMoLu1php7q4avSsI1P9rQJxdTbkkdpSedNKQtJXYPL0wL8p0lDXEcl+tsezw
qLrm2+BU0RG443ulUY2LNEGh+CgMOtNXPVL8/S82uURJj/z0MVlLz/s5TbqIkGQbMP3KukNH5ehw
Ji2IPzD/6FQtinbSvTfipsekKC8YwnvjtJm15S7bre3Wrd+VvAhI1ntG4d1W5XVtS0Jd+CKDw/hj
kE8AYELQfEmbaX2LX+jUUV2X7i3UIV0LvYpfum76r+5vc31GNSomke0MkxOxvfmFYLG+rrIuPgB7
ml90PdPODs/olYyKbUibM0Cm4ComMoLMLVQaAl0+88PQ6K79UB3v/tmADmAHh+h8m2567cGP2SK1
/SeLA3wg4wtLLascCAFo7mwCs+T4eBH4+GVgcZHRNEDtDvkx8vpkuA/ibIOSC8bF5/d5/14wIR61
DoG4dZsEjfGdZqaeS15B24Nw7ZLtrR9Y1XSdy0OkWdnTzdQ50w8XCf5YOQLgxggvVnPgvnN/bb6F
g+vuqgWSES9ECWkCA+1uRA2nbV4NIWd1VkXRW2V+QIcR1RnIO7vKodjLn9NhZTbBdHGjAbyTG9er
1OU0KNYDk/Btaj0WHD6s46aOvgZLrntREvqe3eQAXw7hP91MXj3/W+8m01kaM+p+XP2n7e7SGeOA
7EPwRYWQ1ZGlZDVsfn5/Q9Rn8ptK45YjJa9y0hC2/sVOVCHbzNScnfLCu8S2W34JYoKznq4l7zUy
1jckodh8d6pxr081lc9pk5857Jv2bQMsQst8fZPBjn3fI6u66moj+0I0+jGM9VcVnRvS5bRpl+Wt
tZOTeds3CYt0vX/RnHH44DzddutUXFwGG+K07NJlTsuf3S5aDgDucwC6Dx/cR07EIH33pY94TDY/
WBG11W3W969d0TcvKif+S+fWGBXqBEGzRBMYrwJ9Pek1Whwci6OGPEMT9cpnVJHbZ7IhW0LkxUF+
0Zij7hNqnOiIL78D4nXqpoGhcZSuRRKfTIqmtH0pjfIgZgq2f0zS2HM/dHFC5mWqA7M0xg9hCxgL
8ffwXWX1866iFnojNmmiVIvJQTfAMi1+0pROejK80b3IrNh1AqLz6lbGxOSHyLTpQahTLPHPJN0N
tQ3aQt7NTwbaVEVGwSNEGJTUJvbBIkjWBA+c26GrbExa8CB9Dt7tLQkFoEcg01FisTg5ZtbMx7uT
UUbov6OciDLWTycQHQV/HIu/eIYZj+KClwtvk42fG6PszgMiyOHWi6CCLV2KXdnfmN17qnhTSuiq
/EkaH67hU2ZkWw5zhouY5tpqT8E4PJdWVFkXOy+sXUiem2skaCw3YEIt6sJgFOrguYhZOe77ojHS
T/DMkgOHlD/Mefy+czrufggfRY7KySgwGOrP4MzMqn+0l27fKe6jMiUH8Wj7a1tTZNzqWumsu7Hn
d/+tiX33AKtnO+QBcjU7x2mMv+zhreXezxnnDGQlr/PPdo5GEqe6D6oy5ttR+0sd4cRKo/AOe7sK
vSDaQHWrNxwCt1AbyYSjsOLXG27tcV5O5fYuruGW5Q2K307vXdzhgRfV9BKi8tbt81wZ1hV5tlsZ
LE2jUjdqpHUnz5mPYlMC2+MRB1t05fpO9uB03ob3IPNz59aARHuP31Svg3dEY74XgWJ+Hj3eIUmM
p9o9y0kYiBwk5ZYJsdp5FK2nJPV2sJLsoFUpO/cu6VCS+/qzOzWwtNZpE99GYxmVrlUql1v3p3NE
aPI5GOLgrAWwL9TIo55sCKB7V9prB3L2DNgbVU8A4K9u4xRPnuocZTDoMAVNhypxa78TU5ZE3ysj
Ty7Sc1sqTJhyzlM12jjcSQmO2QG8uS4t4Do2ebqRy77Zzyoq7rdRCmOoA4/grucJj2whvVlpkpNh
U32R93OdZL91vxDg6p7Si9QoUO02Bj4HH1UtRLhow5ajIciJEfJqDOWOZg28vs4PcFzQguvs7tgG
Uf00+FmztvvMQ852UaDq7O9eQ1ku1XAFIauK4OZP35xg3JpHmyu+ldGZ8MU4pMyb9iFfYugkMh05
QOk/EzwgVcuf+ie1TIZDlLv+wY59+9qgQEoaVd4/I2tEkJOsrJXkVxm23l/0HIxPu4CipCujbabr
t66v5OFqbIzqgshBv6r0pN4pka0cfbgEzzPHgZS2R/k32GEnCw2uD3/yyELLeyzmPif+AFA7HT7w
ARCbWDrSyHm4pWcBlWEdGbL/HpAD9FF7k0m8JIVoEC0eeojilkywokXs3I6V1STh4Zqnr2X5T004
ey/wzXcieGEGvn9KVcpZ4+WWr4yTs/GjwSHsvcSU/5lkGJn30rTqL5NGKmaVtL4KbMpacrqBCaFm
5WX9JpQk8Cqo/7cPDrC/AaqGJbOcQ1IDKhs2CLL1s9ju61CfFADhwCXpgpTsL2D+JXC6U1jl4xXB
tsReIa5CKlsxXJQS221AKY1HoPO3Sf7gDtfBcMKHEcRkFKIttZ3GRjtC1vvUNrUTbYFOj/sa+eCV
ON/m2RQwbo0OpresTJYaP80l0gaXvQ63WTyNV3GXJui0tzGbD2QIZAf5OOSDUdXIYRL5atKV/0mj
z5yVZjrZzSbO4ic2+QjEWfvpd/s8pW8s8+6f1X3e/d8h/9pwSz9ESfRg6rX9EHYajMZp4qD23pcr
vbCLVeROIPgWxzHIqh8+0XqE7ox0Vdofyf14UY2K2JFpWz2ILJpUCZVNli/SezIiRmkakm4otvYM
xD6T4bHu+v7xNtuAIuk1KDFYPhVxqh59rLunRm08EiQBIs0tn7+YZ4LQ26as3JsXp/jvuyRVCAPO
yjs1SM/i1cdlfpx1FWXw2i03YZ8263nR1LJDNLWQUdUe3Imt92IyF5PYay/bD03aXcQuTam4QEXH
sd0TFdYB6XXzTrSJ06ZOYKyMfLUX5OjdloxZ85wtjdiaZqLcdHGRJoGDvHYXoLvrBnDHFn7JaxW1
KrVRjXophlE/G+GIxjMUvDe40m/VIo5Vps2JpITs03+6loP9hoKu/Z0tKGe47Q/XwNB/XTULnP5t
cS2WVev/XbVsBw/gDVo+i6SqHoOXd+oeJdWy4N10sRVT1B7KVEEB56fN9obmMsFW+U2oNarGjWIq
5WNl+86TkcEtG4vk3Tgbzi5OIAqlhq9eMqvQLk1VzRP1dlx60+CtDTVvN3Xn/2PMNJWTscV9isl+
5Cxg3Iu32H6Z3aXEPGNPo6aZyBqJ2Mu6qd7Zp17Td0R1tLPNkdKP3FEHkQBnVo9jgKKlS4lP0sb5
O2OofMIaiAtIVwY0XZ1XnVGWR7HxjpO/S7Uz28Pm2Vk6RekMp5iyPdCDdMUrDTxto3fo4YqLDGSq
8k5TPW5By4+CjuwvkvG7+08HIjXttRF09f0n+SZI7SJop8PdpkK9HrQ6Pqle+BoO+nyRpjbJl1lV
JPdW0PTgxjOg8yHwT+Es9esR4BLpTmOg3qbEjYLk5hy+QGVSL40N3gaZ2AevA2hv9dZpDufxURq7
88bHqCBOAM+H47B/2e0q2ALKdGCfcBYph3t5bPbniSq2m8595Hf92c94dhtBnD6MSmijFc3tpUPl
+Jeun/fexomA7YjLn/zutppwgz57ZPwvy0nTL1du5+yAPdiPVCEOK4tDqlNt2uFLOETFQ1uNn2/n
FMthxbx4BLwonMT206OmWuHFC7z2GIXZAHVy1J6QSchWXpjNn6uWNGBd09PHFLT2oeoVcJaIq1Ol
SoYmFCLDcS+O95d0mjFNr3IFtDm9wjPfQQYoHu4muUJe4e++Co3Db3Yktbq14hvPehWSuw2Tmbhk
yf1yGHYlmUBXndSww1Sk2R4B12pdWzYJk1ZiPdnBYD15seLvzMyr1h0nAMrKpdbrAQG8B3GRhkTC
mCrgYa+nAcU4hnEEBMEeVug2ovhgxBGVF0g6d6m+CIxRcPeo4iw2cQvJlKRmDBK6HKVBZrWPkd+8
/n7iFlWfZ5VveexMxjuSNcpV3cz6G+QrJLPhoD17Wl/s4sLML2GMjk4NPXWvqjU1PzMb9My0vk/c
T5dXjha1gH+aLA26BzL9PH2HcjR0YzCTyyDvp+ou0qev8OG1U780AWSkjNQrLu1p/mHMshRRnqXL
L83wpIflzkmzN2cwFkUJQDVNjZAB6Yu5/ePSqz8R9bUBN1HmClAp2EfVQIUsNZta3yRvbhfYezcy
PMqCXO+9q6VXpw76r2BLgdY3yfiEXLJ29hF/QF2grL8GWxkPPOj7ztwil03AgWhTMO3IUhgeehV1
7KL9lPdTf/YGzrp5MmLq7ebH4N3NV8YW+XfkMMTlPhAjCzir3SlVIkSY/To+k1UYn+9dscHw/jEq
3cyfSYYghZjj0choEVle+r85DXP97Gd1fuYoJXiHHiZYec8/SW9edvtUUmh5Pz+LBQkl9RzF3kcZ
ujnFbPTiqUk39zmRkYfroQ441FpWlQaULfo9ZfQoPdX27EdfK3b3haiRWTQ19Q8AIPctkcxrvTRy
ZS0vdMSzzNuACyzaWc3JR3LfdA7qavsamaFzhRXRHilW+vbb9InK/I2TgwIV39t011i0lqH3/FjN
gRITxeSAGAEIqSoCfIECBcWTUpevTDN6VEtdvuIiQHbvElB6RVshi3JKz110pTe5+t2MVe0BwWJK
/DnjnDeFW2gbiwfZVlJyvMbyH/NFuFOKxpYsHdd3SQ7y00vCFnzPfW+p85g4i+5Qluma4qv0pEkd
0P0oAjE6+T3ZYXr4MOWucrm7yFWshxkkp3nY6hoYpWpuPop2Kcohq6l2jWd7UTLtw9RZDxTaAJen
W7eKBcuJ7V2PrltZZtUu4xUiJn8dhhNPPu9YWxb9JlNIZAbRGZmt84zMlHMFLLq+OXtsws5uknxL
ZBCg8TObkBQMQfWCrt5b4lBbvlJhXV9jbfzghWAzp6UX5rF3RQdWe4B3u6eeIs8Iu3jDlq8ucvQy
TXyyUP3jNHOq907us/O19GPl696Dlbakzfu13gN94VI3FbL0c+vwq02Gxd3RuB17uadvxFsaeOWo
qMglBH3OYzpUP+/DDqUyZE4Qv+AbcoqcLrm4lJscnIkUuKVnKElykatg6U5EMHh+ganahNR7rsV4
d+w5Xr15y7y4J5OvC5Au+s1PZuQhZB74KRkKh3CzlWJhBsxgyShRorDI3CmhOT6AUkS4C/ztw72b
h7mSk/RqxyvSI/ubo7d4iw/qYVlHuvA/cyzftLYpwjirVoULuJIlqfqu/Kq4totsc6urr7Y19yeb
8t+rNFMTl6CvkyMZifyDi61H1pvcD54LvxgbT38NORU6iQD0n+aSe7tRjAGS4mPcqCWyTyYSoGH+
3sjAD/hWrbynpvbSI6r1VKKhinA8qgXVlK2kQNIeEEqyu7R5rnqzRitiQLTPibXXutS/iwelh2eC
a9lHxKz7raIVxtnOwoaTBki2h9r3moPaqoAiBwhIuuGTMy/926VYa2KK+cohc/zm9Ud/22k4bg89
nh//dpxjp9pWXtwSnYrnfdxaXxU4DBdpXBQibld3W990VCsAr7ubfvP1/Greg9L7KtMjztiJhS9r
3pfT9YGUz+THIrk/PDZjB+GtKbWnlsLgTYOe11a6lKBpT5kDtImy9y93k1zV4wQfkbdjNCIWJlQx
83mTvLIHN60+iUuQLbcAdndr6cqAmvFIcBVjI4sbU7bPIJmR5pcrxyiOnwSqSUH4+IgkBZl3S8ON
LdkALdM2atWWiJ4uw+JoTOUpHwv3FDrB5ylMYBosQjGZ41YH1Zs4qaInalSVgECyzO+pTFpS98bQ
GpFSCD/CbjYWKeH+1S/DYGPMQ3ao4hmd13FCYiEDti+jeWfkFz31v8hgxe3xQVOiL1oNZExHQeVq
Ls3Apozbv12ipfbPgFyN9ZQf4om/bel6MwARuQpHxX6YeZ7KItD7SN+Xpbo53CsIvDyQXWBduvhj
icD82UVR+mwvjVz9yfYnlzHtqCyM583/PRWGPbUEur5NO5hi7UIX42wautjPrlx1ghSTYemLjzTZ
4n2fcrOpdQ8WTdNW9wGZG6sTBFu3o+pvNKxiReUGGmF9QTZbZjvrUZ0z3tmsWDl0c5WdIWxlZ7ma
lxEAAjvTIYfb02xEElV4CKjOWVRU56n+SKXZcqqW1YnzUHYh9JAyf4fe3asoBCWOZmyHZKlbHYbq
0yIY1KVeRaFdH5zNDFnRsYHwnc/WvkWo9VwvTZzlU3mUvjWoPZF0dEkWOZ+jI11x0kLbL3fidLtE
Sf7NQHz5qGkV4cC09InDD4lDuoHKVmRO8vypajJQUpZ/HpeemO5+0rWQd0T/ri/PZeYem9Lq3khY
7A9KtBQYNWb/CXov+4ZY/TKQBbpt1Vo5RY1vvONz/+al2vwla5Fs0sMxfSLWhDBmEz7Njk+hvaqj
djEE6rwJgvjhFjVtlwjpDzVRXv8hiT5IT+wBW7QVNUvFujEcbW3YQXoIEn96KdRmPlOvG68y1fsY
o3N0JaUDTQIAfKs+qNs3DhciwrdBRgyWbjJ7SHpTBUIOfIr6tDsZu1SqsFSVIso8aw8ZOhWPYpOr
LNM+BKYHyikkqVgg/9by/KlMz71a/viWZkN+utvh6QwPiu/uxQEVq+HY61A3zFrxngN/ERdGep6D
wmCA3z5A1lmKatsoTA6BqXyioPxqxoqJBHsZ2Q8aUCaiDEgp8cAIN/qSIVMWRr1SQwqYrLnV308+
GRvSvY/2vYum8+Iso9JVW6ptusJO4r+poaiomsj9g6Xo80aKOl03GzYkEsVwdCj5LCLj6xi59VXL
u+RDfxgXOS9bM5Wtymsyj9Zvs0P+kJAnSE6lHsmcd3c0RUsw4KQP5JUPUwDdovSmEi6KSnjNa60b
ASMNBn2TBzEEMCFghHVt8dqJMomsY6Xc/4LQfBpjL6Qcl2rxwCqj9+RrDet5sQVBMK7vo3IltsJX
qIBwKH1M9MLnY9YHJPfmcef2Ze6vOBfsjnWIrJpiKfTd771ZZADN5vqByKd+bDtt5/vIQq/EllG7
1K6yEik36UujWfCgexx/sw+1E5OzTNYAjFuQVntjwQiUzfw82mG3zfxMPaiZE15IHkq2iJ5AdQ/S
6GI3ClFzUOHRqU0iDhjzut/lmZq+zHlho9UTq189Jdr6bTj+7TnGpR29mDwD0+QRwk+oXIrOiU22
h5gg4gW513Tdt2G+AXoJ1wmhKGuPbMfZ5EX5NKURGWT2ApR2+UaQ5e2D/3Onx8HN8gM072QeVtTw
DOyyTOUaty1yI074Mcrj5CQ9sYd5Yp9idq4AlgpoRZ4VvyOZIXk3xxA0tZEcmhmwarKO3FcjdZSn
Ou8RjrO0Q7jwrxKrZvMsl780YfEh99g3300Qhi1gfrmzlDacQfjN1ybk3uLGyrC31Ajdh9CdnhtY
EKd4GRUX9lYc8KkhOQkdec6t6xyRZ3nkCHRSCY6FKqUb86vZcTQbtDtulsqzGSj+s1eAeEh07bP0
xJ5VkbmbCsTikej2b25WP/aLjGG/F7++avxrT20zN3P3xbSg/cRhpu3MyS8/xlO3K4iwfw0Vn9BV
ZM6PyMOihGlRlybb+6R3Vwnfxk9N4ThbI5izU5dm3Znak4+BopuUT47GlyJWj42ETtPZXLeDFn9v
o5TolF8Fb1psapuJtJ5r0i0yz31pwgWK9JMyGu8bE70nDvcXsGIYowlNpsfqFivwJk7Cfu/3y7hi
LoCeJOEcTOaTm2yj9OJnMD2JR0da+uiyKznnKBW5vPz6+r6uCS91DuhjF82b0y3cBD/1xaYS+dhW
ne1sbLXnaLiyo9VUDaTuaUO26TJLuXS8kHHK2BYkbOrGR9RnjoOSxd97g0OuFl2U11oJpn1AQuYx
i2fUSyw2F44SLjfREUEnNbPUk/TlKiee+sMofWkAzMVb8nmuFQXnU2G69S1xyizVYqNocbzJx0Cf
NpN7VdkIo/Dat2RFjGjODksjV9J4Bjg3Ow771Y1iVWkcWnZOeENcDdRu3ShWbcONPHeCrcCoRqEU
/LTd3QRJJfZlDVIFXFIFu92dsKqqIWIw0pfm1g/txt0qSfvNmif7VMGFyFd679gn6Wu8jpx0PsAf
Rj56++RXPZ/d1Lhrsl0ggzqltkGdabj2dTNc5SrmmH9N9pOyFVtQqYG9ytVFd5J6vf3dUby9sPiW
N0l+/M3OSdOlMntzH3jzU2GXnxstb9kcB8Z7p8w/FyOiN67W+bu68ppzEAfjPp1S/Up0zNooYWS8
kk9AFkQWD/uh19Rd0MXhyiW+8FmucgrJb1d3W3m3GY1DCEGBeNWV2rOXjI8AXJsPnk+sv3cCk5xz
usBY4GklcXyoM6v5QBJFAuox6x+la6Dq4iTum9dm5ZUDvO8ypzZs7mG1a2/EyVLteBP43O6k22jd
S0bCfaiXymMLY/opntSMNInmo/SkyZvcJxPQMA+B0nvIC5jeKV0aj5giD5Z+T5ECAXyOuXZeXC6J
J5r2ak6tc3SNNFnLaB6q1mMeqM/Su014TN2mfw29rNi6OZlspqpZTx0pObuMaufJD68kGZGYHHv7
msz+a7k0SKOEB43izNVoQ8dfcehZXg01Ho9Nr37McpguYqpyzzummvHZrlJkDswo2VtZVZHepw6P
qaY9NATwX8TU+xMUP9cNT16bRqSTPFA3kiBrq1bNSRrLMu09e2kwKXl8cuvyw1Cr/Y4sIUSYFzFo
yALTE4zj93mpedQjYZKGB1e3DawAFfaftrKGflYmaB4tk+alkcGS6UPm/890wiX1hrNItslxPK2R
sAXBtjToO9TlqgrhU2f8g4NvwEjWW1OuHHR1ykU9glbMDqebvU7+pNQTdFbCkwXiBZvQf9g9vw30
AbXSrqEch6yJFEqn2GHMTVT1D7L5kH3GbFQudyK7X00t52pllqxEOatyaor+cp0Db5vC4RVgvPCC
etihRZYNGiJq3fXMG9EtlFjMFA1bqWJ8sHl5Cc3Sep9TBn6ddOUvMaszB4GkSxjb2RynrYZO6UZd
zvBzaF8HikU/gUokvSZceIP3ATvtPklP7AIolCuZ5TIovV+IhMt0GQSDsg6m9tAZ/4+yM1tu29jW
8BOhCvNwS1KkSEqW7XhKblDZTjbmecbTnw8LssAwTmqfm67uNTRoiwQaa/j/YrjQGj1cWsjE1pnW
jbdLeFOJ0MfRR7eeHe9R4Ytzjez6W1hP1Tn1++l92X8ih9W/OHKisyPKw+Zq5vE7uTzN7OZTU+aR
eibwWJ/jKiAVWRjDsaMohyeTGcPLVp6pPwiugxbxx4SN9H3R+d9cGi2/USk5nWhK4YfXetG30NHb
XZJk4btITdovFSUd5E2jb27hTdcxDFsKl/HywCmA9ohC2ikKPxl+kh0mfeyv81iQ81pm6jJssm2Z
1jmMjdsaf9eEaWnmsN/k7UuilCWP+yr73ozxXoeu6DeCWTEAmC7FNmrCwY6ffNoBau37FBzETdB/
Sloq67pMpVpNtA0ozJnt7UQpIm2I3iWplcEixz2IiGNcVyea3PP6A0D57U6HdOjBHUiRyuBQV7hX
R4drTtV/YypVv1Op9qlR2+FzUVB2M4IWfXJ0o774C85WGf8xu3YChrQXvPD+sNTJVMZXY+6GU2bk
3kOrxdGDB4DdAcLY4D1ESQ2wtS9248F8GNuTdkyUFl7EKQvfO12OUO3jr9WoFITxcJBBS03lYtv9
h+UPmT/kMc+yGsIkb089nRJ+hDu+OA1Z+3tAkdFVq81T4y5fa0lhyfCmmOXbL8zIkr6KOWBdZzwk
tTWnav3Yu9Yf69O+bMrvXCc5Dxo1ajR2/HVZ5UQzzKYEB4euZkeprWdrGWSWuKFFXhtEdOBnrH06
zOm8E+Fm2LvZYx1SZSnyGxNPtZ0TtZN/qLFuPYv2xqTXqnZX26Dbb5rAJIMyztxi23SGzHbJMlhj
+TgWoEnKyugnt1iZvS0DNF1OUpBEUtF15oYfP03qqV147zP45feZRkGzT5fwCHkxQpCnmIL0ND6N
0dO6EkVkTl8ByaB0C/gujvlJ9yecp45d1X+ETk3QKXbGj6AQDyffj6zzZLrFi8/N69BWafib4TRn
8Unj6kNSVvzehuEh9ZM/q27qSZT7/cfEcP/IiaVcRWQRXX3n2u5ZVlNcDR99GxigBtThh2ps4g+6
/R/qcCE+r3v/QSM/e5Clzalyp8A9eY4W8MvomQO69SFZ5uOQK1etNU8K9JGZUUdfBzg8L1Yz8Ksv
+27vBZp1IWfcHBe0WTDtFE6qAHmuuJ5aTf41cV98ICUuXtHncN7UR8vSzLOfRdke6sTyrAE+uC/6
cSYqGMXPakJDqPfY2NGXyXTqh2xJWVI/2z7NvuscahesEyprfODXl5coGTZOyztZ0LxMZRKuVtry
HvWPppunzCo4f69luMRTwqunOO8cT3G5gxMASyBlhAwjnsPiSWZ5YZDDlzX1ZcUT79YzFawXUfqt
R9Xgplx9LYO3CEv5faCDvg+S7xp0HNT6T8lLULnRtQ5V7g+ZnX+l2PJF3gKA2fvm8FX7HIGvCgFu
7J8BImjBBgVJW0snwLgD7u4gzVXP/qT0X3P4Nrt+sD/3QPW9dP30q1gZZuM9xg4odLK0eKk+uLTz
nGXZJxQPOVr5YXJauhgnb7Ui3Vof7RYO8QDAspio49lu4VnO4WJ9UObC+syhjJrPcsz/HKtPPPOs
/7rx9Lmq3fpbHYF7Bm9Wunqro2qcCd/E7zhmvnrXepRynw6KxTuDYPi/kb0z5/JrkmfxJ5qVw7OV
xdaxtnggZTOoovQu/6fsaP53qt56p4E5+ZxobkhBHYqGX6SaB8Vvs6WaoHSW9cVxa+9xHBO6o1Jd
P1ST2b+kXa+cisAZCQAk5ZMNBdbRo0AEzmbf2FuW7n91kvo7VVjVnyFl7ys6D/RIFIgbEZx00wKr
UnBGtqFJuvajM1wV3qBIBM9nWVnUblU03ZRxtdts1vWqg7JmvIqq0TSgZ0IAAmS5Gskufgk+QjN4
KbW3VghiEgO/pvCdPb4obpQ/y2ITh5QmvAtn0CWaDJ7CO4UYj0avH0YP6Ht32c2xqkwlGxWF5zqJ
+5YEQxsZe54mz2nsWl+CIm6eooCOnYk45JfUqKpH2+idg2g9IL0eynj2TqKN2trdBdwnYLXEt3Hc
93rn6u8bD+jxKCySx8ThS1NW1iVp9PC5D4+tBSgPpUGh8+C1dJPmSd4/BWX97AFwFew7o9RffI9S
kCr60GlaRLCDIQElIwbd8t1qlVvlB4KDzjXKG5q3ZwVYTKUx4rMYiy8vQdMegGzzuO1ikMR6GHrd
PtgTqG7cisL81PP135MBbJ/JtVJ/tISY5iF1H+LZrh98gAx+ceKxfT8F/QPpe3D7JosMWDq4+lmM
FV71LoYKil4JfOGTX9JADV7GH61Theet30JOyovctPm/F/l2eH6TZ0NXX73YfTQTU7vKMDchaZyf
LAMz1nnpcbPdame1sE3dT28cNz0kU/oD1XbZTjZXC9BbKlX14M74kZzgtcrex2Oc7SW1IMMs7+Vb
XuLnazGVbMWazJC1mgF3nRJgL6KAtK9rCXGO8Wx1jVefptGBXHigWEUjl/vsJxrtXjKFQ8d4TnZj
kOtUFtfp1eZFj27vV0C94ItOfdHf8POqAtg83bZaWq+S5rgB6G2eIqNhfz4WIz9cUdQqXGijV2jn
gtPuSxc5n/UFHLROGh4PlrmuRPe2Et1iKWVfoKaultL9+WZZR5n9QIWF9yA9uSHQclMTjS/Sa2uk
Q3X0jNA7iNLOsuwjoFiiWwd+XHtDBy5VWnVtv++ffTv6RZTikzgwzeWemV+hWPqNm+svXWIoFPY3
rwNHO4LkzbOIc8W3VeLRmrqDMbtZ6GGUZ70wgBoSPWjDw7GlkICj00qBcxOQEQqcm/VNgEZUss6X
XNXKjnOjlyntHv5ugseWc0QLxBihqAq8yqbisLePLV5nIs0GXAa2PqdwiKbI1Iug8OvUaSnNJf3t
tHYL2goZ94THoD6VO0ERMhfcIYES2pYi2xCIFI1iqjQJnb2YiDHVbD41g/50kLZuIzPC94b5PRfs
QVmp5fetS1vyO0Hxx4pNaL1aSyf5X/zvJOyx9v/JjqQVOs0FBkOFSTpyWofSBsOhWIEZFNIuxGP2
BVq/7LLJB8jn592gd5Adqcm424y3DbRll8WX+ElGBcWPjXOvc3emSpQzczL/3TDb5Z5sFk3eyzJv
R4oxlxkk1upjbSd/0uk20rOzyNK83VMrHF5yP4iGZFf6YfAu6Ez1Y5rP6Y6XeP1SVon2sV4UoVo9
1ctKLFxz0g9p7gOEtTjIQEpjV3bksvsxdSF+7cc1CGI3+uckgO2pKENISapM7x/UyqgOrqqSvKBW
B6xErz6TpCDEW0C22PsVhViCTbNO+b+JV2Qbga65R7ER4R3SjcDb2DQz7YuORrV2H5T0Y4EL2XJj
KYwFI/HHanbh9D7AO5VxyPfc9b6SNuYDr5bWRW4hP4Pz9KBO37cUZB7kpnN3DxLZTIrp0S+cT7LC
tHyEFGRhM3JCPdnd4ICK9zy9N6hYehLrn20K0i1I/FPvrffKRm6IYpgsYKJ0BVyomHouapWePCd5
txXYL6JiEa0x9GUZKkPyTs0AlPSjuKU9Pmmfprb5Y83vafn82Gm69SLpPZNnCdTc/E4nuCB3pFG8
l3mpR8om6tRy7bNINrFtdt5CyBKCjoSpDFk7/T5Db3KSAvxk+durAT22spTCfZnJsJbnp0FF9F+r
DzeyugImTDE1zoOQe4EcxkFgyQrIMly4rSXo/7ZccwQO7bCnQB0BY2z5q02mEn+UwYIFCHQRCLdT
yohWmU2jjunVMB4vZqFhRu/oPT7TSOFzahtjfis0lHMEFuBNHvvq1TBoyZIv1dvSSTv/0AMGtW8U
LXyRwZiC6CUJCAkXjm4d7xR5GmbH0CDvdacYQD8hhEEW420nhe6lnTeagIO+hbfspr2QcJ8vEt7K
JA4gcSwXRUwC5lwM39OFHEcGIiv1OpNloHbfC4VymDu5LDNTrZ5Nn7PSMFC5/TP/eiri/ZQQ0aFs
KNgvx5Dvjg+jJPTVv2ZWOjxoOphPNF+n7zUn/58tXN8/2AUUSWXgPiuzSX1KVpJa7Jt2uPi6uivz
ll6veExJsddgjJoLboIMVm0Z17q1DirdDatI5IDF9vjRWV5rUD2uy83NLq1vfmfQ4PJXN23BXQAo
PqHg01IfNofNrjCD8mEgm7EXrSgazX3vUjh53iBbi8EmS53FlxXZdVnCZBFd1juRQLYGC74rr62r
IpMGM5GJ1vdMYH/LvTfkZ6oYq4vih/pzbbfac51B97ubK9DFwMDdq66BbFHoYK9OO1lrvRaeslGn
KK4neHwQvWxhqqqxr1346sRQhrFIo2mBu/kWzkXNY4TNRLHuuK7LPVz1/YNRjd5Za8fgo+36n9xy
SH8tTMt70MexoAwrSn+divygkWwhDhnFkNpN5GghCjhmapmeqiJo9kU7KleoHe2vMwDoC6YmyLgK
cMXGl87MP4wOhal6FMMtkFbz2c2raCcyGfxQbd+bQNO2QAqscs32v3sDSUIx0Kb24FquRQMKYSRh
krKKkEYtzkug//+QyYzAP7EkKWiVtRj6rvVqeFfpeue87aoTLDxrwN5JuC7fAnRT9vvQjzHN0oSt
RSkhPFn+0K3Rvs0i1X4fK0rbxXwTiyM62W/T/X2/Qc3JJRj5STPd18CoREdlmagOFL4y9Vvn6MPc
ch4pRa2OWxj1Z36b1lLdWzdrTHh7EXVbG7S4ydQ3o/HBJf8BS9LCE02naf0kLNLCGB1trNJmQlyB
OsziKDai3gxluQ628mXqQ+M4EjMlqM2gB5BYyQxo8b/J/le7kIoukDLsk2wXtO4fs2O5Rypasueu
4eCwk6kMJoWEhQaHdml72fMml5nI5trn/J0FjyK69xeTNrKB7yd9SUKOa2y+MhvkkhyndmlsqleL
dw5SYWDXudN8qIyUVwVKA4EwYUbhilfsZCoDWQUwVgAPLhbtJv+psWzjLekdUW+7/qNMh59zp0bU
wm3G4isehaFlF6v/ziFUVfZA3szXsKW3NIZbFVZySsC6pWQshcinPMtUbHSe8gerogKnHiBXoAU3
VSEZwrKH+2pHA23xsDRlX5zBNy6Vrt0OxV+Xor2TbW6yi5jcyVJ4pEktZKATLddQfTrJIcH6+zW3
rRW3Lh7ALhh2zoKCYSnGY5CBuF61bv6OKo8FSmGpF6tmfVXcyhabrrEem2Z0AQFdzBaR7CSzRamF
I0g69c7uE0JAQ+8RmE7sNlqQaJNrFevN6zQNoAjdGeWSazRCekibGDQFFXhxVZmA7w8LRaNsJwfC
LhvH6WQb6X9AmUZj1JyUrWV4tWxChaYiWDhXH9E7Zg6y84KYJ59PiWabtp7WBmbm7x9ctIAv2gCD
8i+SwZwWzBGTwgrq+dGs6+1fvO14r0mVONvF1AMfQaxur3XjAEc7JN06i0tFh6J5Wa9T0c92DHHz
Zq9Y3R+tFadH0Yp8NZF1PUBGsV+ny+70K7TX0Y3P0zRGl85zgkPg+tVhXKIZ/ejRRKhIjKPW9IuR
k8gTTVf3gBouERBZgtY4nd2Uo/giLyK6SUDOfKi0wbpug+VbVKv3yVeKYYLTnfwfl5S4W1dxFRMP
/5ACttV/kyueA36ETpfsMCfAYkdmz3fAsepTXfeU0+phHb/Q9+4dIv4HDzdCjdTDYwrB7moDeVT8
YghkNrnF52CseP3EV+S24qrXIMlP6/3crSzyRWSc9tttGziu5mlbrk8DWXv0Rh6mWIn3dw+HueBl
Tiv6Cs7xcnwyuAB4AJW988gKXwCLWphy55GcD1qL82J+kDVVBe6u6JIYBm/UIrtRi/moBuUpjcff
RJs3VK+UoIkKIlO+gDbJjLrOsaG4aEFomqep3usR7TM8JYuEUxOtPjsxk0EQnUjG5XvX1GEMVDQq
QekIgbJDU4KrzGZdD67ktxbw0kVzMy3cPKbMV7zEQQnMZteotGvHDp0S5tI4scDNrDORgSnmX0ba
zO/k4eKweZWjkdFEloIb/1eFmGy+E7kR8gJ9+bBdbLDK+JEm5N+k5qdRlzScPXyT+iAaXQY4uBaZ
WszfxGKWmqE3u3+UyQZCn0dM92ZPcZhS0D0mLYbjCjg0jn3zp1adBkAL1f9KlzQMKf6xT4b5qIZl
9M0HwWFXakSXCTzkFA/AlJon8TclCMxL2DU2sYBY+dzD2pcuTAS8PCxjyPHIXwb6EP5Um9R4kNVq
45BXtPYi2AZbHGVNov/Ve1OLbN18s1ES310vs8li8BhOCs38IrJgZPUf1st6I5Rlu3UuyhSG4sfJ
to9K6UBAFniddjWWWLLMZIDt5zcYeOajyAe7+GF34/K36ZvTai+u1l/33S5zYyNXbD3rN1JVlNEu
H+dm75+6rN5jFwS0KP6iOxRfKcr4Ka/14DkkR7d3M738FdwcEui2Zj2ZY25/osn6UeS5r9Cv7o7u
AcIeaoF+G6A1oWuYwmqHF/YFWaX81Y/d95ULMC5wDs07tdKg/FnkdtM5e78chqvV/JI6RnJQ8li9
yOAGjXqJYN3NdvdrUW2WmzoB5OPVZ7NZ99jWYu4YEfTl2x536mC77o15lQTuPqSDYR/oowNbC3zj
gW/kh8BuLFDLkclQLmzkg1t1+SqUtWiEp1xmoQan1b3PtoXZwnx9r/7pluIDMwvVRCrhks1vu+q2
7c1V5aPc2azq2fb6M4m3XRZ0+iW1df1i8qpl7GXaqrqdwRZYONC/LwYy5IuV6LelzCpVeTWR5eon
1r42HsyuMR7FTUQNgBu8Cr+5iNBprJoqO3gNYcLceUuRplRmykwqMWVWWJV22ZardSmFm5uPL3us
unvbbT/Zaltu7s5snKq+Dqi7pj50Mwt0myy+Y/b7iXKaAhJeikOP7dBEVz9WSoC+ey262ssgQi0a
q2IH6i0o+yLQiSYfc7P/7cZz86FOx3g1XPe/2bmkS/FKaYpBicv4rQ1IbTVO9Z6fc/FMTzGlFjWP
yd22zvmREjeMlOMmu7GRHWDrWXcQE09KNGQqw+xTLMtdxYcBhQukTfdn1k3VyW2b9JmsHo1CSxOg
LHttntsDScf02ah52o/ZWRbaIpkcl+Ot2NHundGLaCggIJdQwy5qlbIq0DZ1d9cWavE8RoSqB2u0
9tsHl9n66eWzLOELNzWetg978+H9nFLKOGqt/Y1waqqqO+TZaRom/UmH5KfJx6EqjzTO+geyn9M1
q7ui2slUBgqip2uxCWUtml0ZG+N1M7rzkeXqCCb2tBqK0DCCstrduN9I7zZZ/QOtIySj9t90oBtP
xtLTk8zUaMhgLkWDFjBAq6IUMs4aAKMboRi2i+xOscnEZNs/TLWHdqaroHTcnGIJBrueXwd6kYOW
dDtrQv0zTUtqt/OrrFhtpqyndGMzB6hyPLS2lux1Oaf99LRGP1/A3Xyi4WY558kxruv+AtG5LWmG
s84E723zccihuKhJ4TxNVPnwXbDxlmkwtBwN+xKY07xOVxtimAk0oz+sZba6mMB7N7vFuknjV+v7
HaOsKqejTcul2LhJVtHxt2wJ0PRIE1772bM7GsNyjZLYqAZIOOidGXrR0gvfzV037/WUDtMQ0nDw
0bJifuqnwLKORFpaArUmzRWBbYDqB+PcU9aFWKl1S6py6L+sm4imza3ukhvjghLJxnINUZTZryZo
OwCGLbtEC0vflFbn2B4BOFiG3jMSKuOo3G4gWWh3IryZak2nIfXpnNFUovOLT1EUr94Jb2IAA/bw
DIvQGN9x3NOuYibKV//FbbuoCW/aYxskV3Fa/cX6bvu+BSMadoMjhYJk07O51C9Q4PJE+etAMkG/
1Fbwqqgy94f1v7uIlgook6eO+Kxz2U50t9IxMa+202snY7mRF2nLjb1Z7vGyltk2bDJHngCiWX02
lbVsNHmlSw1QttvkP9tGZP+Dyc3lfraNm4KyOnTJf0V5Y/zz6c+2uPdU5Wkm0npI/Z03dClfph//
Mf/8H3VzyaGmUzZ3S2eXpyCu0PncQaMNLRfIhcBJ2G8DfSgIt7VYThDaw3e0OIm7qCMdeP91O1mL
WmbbJbZ9bva9u6LY3MnuLqV1pXO0ahAels+5fYR/vKSYrB9QXG6uvl1u/fffXaohUw/GgNqYQbQz
FLN6hKTYvtpLvGFWx/5sWwPgEay2wYg02qNkLcbtm4faR2j+6rdaqzNh+OOqXyVi5Rj9unug50W9
4yWBGhDYwh7Wr3KgcfqRqQzFcjiplkGX74isZzkibXrq7MIHPR3q1XHa9ijaqAmPYllrhWVD1L38
8Jb9ZLbuJOub/XsKYGxYsPZG5VBLGJOdkqGytdfZv8u0KgR4U2yM0f+fXP7Xre/s7pb/r09553u3
3LZS4fDbR5GqHuw4OBLopslZ7QHHyiyeFoBTF8C05TsqgEHQ9mJ642UqNgnYVI/z4H2aE0Cvdv2U
ktJenGWwLciEmwbYp0227kouuoepSncPspcSODoERnKFJv8vIan8kEeQPSynRxma5Xy3VgJzDKup
w9H/FFm3KKqYM8/Bsv7Dsdm6xkZEQy4xza3R115iu/Xc+2SRwIhYlGKhSoC3AcPkyUYhZqKQmSAr
i9dft1zbiN8UQ5fPJ2PIvoOPQkB3GbREbY5NY38D9h8eHCUnsCuKMh/66ChNBqvUUMJ09RG9X139
CpKjrjLCX4i3KudR6acFWhj0qNByTgmoFicAk7KnjoDVU6BUxCTTbEexHd9lkYmWrrpXE5Gt6sHx
kgd/sPWd2HiTAu3qtpn4bEtxnOfyP02SukeRJypBqM6gyHuIHSoUDS/t3lmky7pyLq8qoOvvXCrJ
3ok8aIb+SQGt+04uStVyIWSLoJ/aHGqnt7QFqlU/NDScHFbDZVPHsi5qEIII/Nec0ZYuEsWWR5Kl
a4JyS80XwLxFdN1s78w2VyvLX+AibE9hX1agAwQV3Es/ZqMdgBYFGdInu8r8o2jFbjO5kbUcg13o
go1RM+lnbZSjrvf+ulTbwHoRhV00GUji+XSU5aYwKvM8pHrwtIlUJ56fXCgdSYvukkJzLxIAk5kM
EqjylmiVzDbFnV1gujMAn4uh2Ny5bNtsu3JACUkAhiVNBtJObrhKeRQ+5gHorOfS1gAwGiCG133/
WlF299JVekrEIR+OSueZl6SiQEcvaL/ayVQGODqoS30bxJBqpFfZ5lfUEMvU9RjuRZYrZMV2m3rb
i97qHxrZh/qD4lJG55pHwFUGfylLsN30dSky3dDrYzFM/9Umw6qBUcNEFJvdz2Rvbv9uu16RsDcP
2OW6UNd1B6+J3KPAugdZ2T6VefBdVoL+TlfKiw2eHwiVQMlnvD3yJq6GK1B8QhPCe7rdV2+xDzSq
R1XFGi/iUFVxdK7iFmySxJ5/SWd47Zy0PEFhl3zw6ad9iXydeDgdSr+CV2vsm6DhY8Gn89mtgQYY
cu3XJHGnY2+CUiVmvBnsimKsv5pN21FnddCsHrrtt34dSTQX0UTgUoRDaPzIJd+klakXDg5qplZ7
MbrR/G3Ke87Zb+zgbEG08iSD8TbTtSZqdxRMw+EaUHaxKLRBb1Nwqd6mTtZCOFC66r4Fy6TdBTWv
mjd6mYb0Q1wgdd+HuhW2O5FVwczpVMzVioefCGc61Hd6p5UAD7DPaqN26Xy2hrqizh1mwmev8qhE
iXS+qwuiVd7b0ZEqH3sFuBLZCniVWKn/RNuAiGS4A72iSySGb5f21xuErP/Ppi4JZPXQauHvvZdR
vmUOw+e8TYtr5Xsh5ITLVIba5ld9s076rriSM2v3cB5Tlf5mKApZlj4QTSn9Cmu/iJ0OHn2CS9cI
BUcx7W/V74pVWd65XEDx2mo06O+afdhCyzhaDfNFM1m6Qzs2jV1P4i2DS+dpRXX+aRa8PTGUfWKw
Jo+aMUW7lYpkFjKTZVgZTua0IfgnvCalQ/cYaOM57UDohatkVct65T4R81dX2eWNIUXsgdT4QZvy
L/a2A85faoHNo9XjRQbT6j3aSxpqrSnMTDL+qxad3aivBpupyCBIwHKzWdcLyaQ2gOy1bkd93qu3
Z+mG+bAa/eOed5fYlusHAsBwBGewU2FKGc65vDIvr8cyk2GQl+ltnbypm+UVupY34U0ts3TZR2ag
EvFyPaW/A7FlrPuLmyi3re68ZLmZxDPUCkrRwTTqtQTXlkICVS+pJlgKEmTmRBFRLdvUvJOtds93
Jslk96/lC0amD8p+3ahd3OduMndNDDJabIQWP2qt78DQWFS3tnKV4Vd3XFLV8jHERLbYPsY0ZTaw
OIuzCKcYCNHIjCjuls1FePfhDCvTH+oK5IPaykPjoYxiQOFNuDRessZuL74XR8MfIqVNiNpyw6JL
0rTT8QCFeKsHL6KjLqu7aGbvnSelCfuMMipQby5+WRnPESUQz20JVE5JY/RK4KJQHQn0FgOgZWDP
6vqzkLVEQu+y2nShEUKrym1rCCw4qKP4Aj7yziKEXO4MR2+ucDQ0V22Zbct7tdhEWjrC6GRElNGq
ZPbu7zNx3H9NAgeC6+U2s91hbu5MmdyPdCsod5veM8rP4NZnJ7DSgyeQtIMnmd0to5Rnbtx280Ma
+dArbDYy8wdyjIfNx6PA1ZwmUD/YdPXoOPPgt3kPHOWu5fTYtoN6IdOnAtLQKqfGM0+yEnn/ptxk
MvvZkjgtwG6b+mc2dzLZf/sEm++/y9aPpXVwOhgqBaaUocA0KdFcCeRKmJdyIxBB1HcikUFixXF+
pVN2XsVbAJhNXEhh3vVFTb2AVl/kLcFJI1ohodneKfKGsb2LbC8Xd+8aLZnAXZpzqLx5kbl5c9le
bGo3NGicP4pEBj1JwSsDz82JeBG7C4aHcVaf8yqhW/cfAu/iIBF67i4L8irwQfIPT63isz8C3ib/
XrMaSJZXYb3Ktv8f0b7Zinz7P32TbyKIQ+uT3kEQBZi+etVT6Hr367RSg+os06FNn0LgbB5Hpx7p
KVosR6eylD0Y+5RqVP4PqV8uU6Ay7L0xFcO6U2gDQDsuBVjiCUdxVJ2JTC4M97P/yNt+/BG+YgVs
5LR7HJfiaZF1RvuQFHX6IquksaLnVPHfyQrq7fI57Omd9ybnme5p51lmpmJMF6ib2dVznmE7fpW7
aU+zhJYWMCire+eDZ6ikdhYK4qyjunVQpvZJW5bccT+aupO+12FD+qJZ6i6t7e6Tpo/+L0GowqmA
UdqmcNwo42dxSQcneNKS2eCFCiX1PeCtDmN9EK3pz49uR79/AbJjv9Ma13kCScF5smPeSKOYdgYW
IrZsu721EE1HFRjIMn7/sLmKYvOTmW4pxWOWWB9lZS+bbmZ3tlriQOqju493W5qRdklMSLoqOTI6
ufI8RyDBWBWdWSHgqPkikmHQIL03KA44ii1QpvQLyRSoYdJTbQPyyng0jLh9cSMHuAgvrD7AYhv6
XbhvFXizLbX6PQlmDWqJDxnsYdbJDd32mKUgHNJZML2TIQVJCSa0hJh3pzfaSZm66ToU2gXcdeuL
XdTnQPWLj2DN8GPooGKP7C9uGlov3ax9ERuFMsCrMoUQpvea9WV0vfLUmjqlU8sO8J9S2Nsq/qNq
qS9jMCfnfEmIyABeVQKemPak8hx9FNEg+Zk7E2r4Xz1EEVrzU+k4HZxvb3I96sF0tglAWmpf08dY
5Naza/MTqwGg6FOzOawAANLd3+rto+3rw5OAADQLEkBa5e7jRO8SuIwLJoAIMxeQc9OlM35DBjDy
2XkuNAOeqUI9UQ4IYXlUUNNN/0NylaFcZn5aVzoULlCw2pkS7NuRQqjq++RYILySA3LdWedA6elX
uqa64CDTeFnLTNSNE7pQOIpRwatkkmrK7kYoRpuPVfUQ492vczP41Bh5cdr2vbtWV8feucqM/dQm
xXQ042F6mBKPQ0g60gXNfZF80JoIHRTtbMAHllFLRC6f90Smc1cYl/v1qhLpjcPNVFTiamlT/QAG
Qri72e/GvwEQ/vWCRvpgQRVA0bg/3wzN8ngeHb3PKC5H87r+mc0P2b+bmLD0rPv/u53nW9SkrNcE
fuDg6XDk/OwjyIaFBvKskfq/GI2THtMoMx5t4l0PbmRZe5UXYQrz3HdlZL1CCodLm06f5hrNTGBh
tX34mKZmhhUde9KmJzPIpekBkmmSGLSyxSdrAZyP3PZDRXvIs6y0qo/OPJGoG1uUbxZGYf45msN8
oIs7vG5InDITmU41DxA+b+q+6n6JS5P3xr6drm4Bn9rcmta+8x+DhsgVzUltt5Op1kbPrtlbj0Ay
B9EFVpqW3u68ONQLa9UUNR2gtN5OVttgLuRY/7gUBd9BIDLTngrDaOmJAocCkMMRptbGoIt+cK52
no3Pet8GFzqeIXwbghe1zIKXtBr1kzmovAS8yWSmWFEO6fXTnTjX3fBBSwFHkp7KtdOyaAd7n410
7K5raceE6YwKwqWrVyzHoDmGHmd0gKm7s29RE05O+lmnMBE822W6rrnss/XbjThZqJijZRCDlIO9
k+nWeROJhShFppdKCWFloVF59mNbUbRVGz7VafDFjn8n3kVnmBt4L8as+QfF583b6yYHHNtB3SdD
2j44adsZ9NV7zju1pMtrLL0nWYld1EfxIyBa3gFYOu/Ujv18qcyUCzxmSkuyoJkrlScfZ6dUs9wH
beF5SBdKDVEMWuvvLdOHsSUMNep/K+0qM5vWEu6yZvSwyUQRpQV/pURGEWTOeGpL82Kaow3/VGO8
B1s28Oz3wQw3ws4t0i9+6AZXkcGoYFNoRgcrAayDY6vaQy+gKo5NgEL3bY22qQE6NJt8EbiAjsWP
iB5HfokT0AvPtXsi2QxH9zxPX+Fy+8dE0U2OSGxu1skI2/X+zhPMzuSQFkYAyx2wFpQg50+KnhRH
2pQTKjd+yERRgwXRUpCPjQxWVBdPhhZQaTOmj8Pg+9XO8AGBnmSqLVOzNEBfHwE1XEqymmbmFV2m
25AsJVpEUKnTWmxkaUyABXQeBUJuP5i7wQ1T7glBvOfMaOyLNODP/TYYQFeRJ39by8zwivkCNgCH
xEb/oS5h3IlKw3oMNaO5KCpDQk07wBRK11wm/nkXma1C0YulCEM3out1nd65i1EkO232sh2/crbf
LheER7UgSO/XyXCR5JjM5M8is/AtL7gp/lEmJoXbh695wTuXbflTw+3yP1UHjevtK7NyKe71tEfF
oUIlgMdzL38m06wK50GmlVTebX/QGyv5Y4qmlhK6n65J/vGtEFUm5XrL14BoTmXst7UdUlzCuem8
WotitblzzJNj48fOdbCzBrYPeBcCI3ikRnk0vr4tlSSI2o+KZv6m+zXNOpYaE3R0qQhzDI/4AkOv
0i2xroM89FfhFOlA044JIRy/4TG4mefgW9TrWqljjMRptdf72Dy6Q/V7Xvv7duqgu6bDvd8ZC5r+
Oq1ayBNsMIlS8AzPslJIVj1NbqL1sG8zFWHcl8ne8Qb/8H+MfdmWnDiw7RexFiDGVzLJeaip7bJf
WLa7m0EgQMx8/d0K3KY62+ee86IlhUKqdJUTpIgde4+RVu9A05h3yGEOkbahok4q56SewJ9vZ4/Q
wlsn1lLQdXYlOIM8S3XoXbcC/zDkU8exq8NE98anwvAjxPFREigiE2xjzvSZmIOHJrJRSKfohA2Q
+hgoYbnIsvrHhiczals71IMQ2TBLrB9eK1HHo0jRRkWP1quGemR7GK4umom9URGDdabiUVt3WG1x
k196OX+CEHJ3AdsM5CSV4kgzjOn3tGjfpt4a3xyw++26PnM3YGwvwXejfRnwrj2DmBGAgKwE+jFT
CiE0XhvymX45WpDZBbVKNm7qukye9zpeL8/UdfU5eUbFwRGV70gQq1lfmVLZ/Ik3f9HKco9DPPNf
WseD9BviaE3JTICdMunuwGbPwzpB1BqvGlBtLvftLIq3SVOgnJiu13QzxyEJguo/7+fqqr7M+WcU
4MvTegKgl/96DLAafc/MvD482Bdeh9Xv4fRAtA4PS8jWpXvRMtDRuUyYG1bW0wm8IxVOkfE8gUZC
1IhGKyuNHWVc5sm4NkUKdprFc5knV5fWu5M1Hri0t2SjjSZUpkCCVG1HY9row2egGd2W1mbSIV+M
4H3bzEAbqOylo8DRrWx+9lZbZBXd1jM0Halh3OdB/QUfMHlq1obWfLDSeJkiL8PKsCAqcOjE8UIL
mWd8dTw/25u1Jy/AHmxMDYXBSHwDg1PHRwHYAY2k62pgbKjBekrdVhM7zYjHswcZGw7AwAW3Hu9G
Rx5qMmYodbdR39IwEmnPgkxa/jnlgNWr09JycEKqChjVcnI3HNibwgHEFRmT+oma3PPT3ShAD77a
RAl0rhgBI9bNO5nN6nOf+N1lbEAg4syxF6bQ9wAsdmiuiII2V5qgHtmQyRiBM/fwrYLHg5vZjuMI
YYd+P2j5DQqKzj42h+aeqoZFOVi8muIFBz+JLX5vF1o+IbOtfMFojy8Q/qfTiBraSO1BdujW9Zui
6axto0XxBRz0xowCWx+5B3t6IRuAYFpzpW5UOtA85+LUdFA8sgrEmamhoRSgSsEh7PuSKRAusHwq
L1E7LTDh7YLoUwZKMXwYQzLaPC3jxZeW0S6DmPAeBV/jvO216EduOe9Fx41PYHCvzrVupZukYvqn
Xh+9/ezWWci97qsFHuuL6MD4Nxp/sAFF4zSoQO6GfH30B40aEGm98Kyad247IMys3MkWj5oGqpis
OcR6+eYA9QLp+Qmik9wogggCgUcakpoi2LmKQKTGTxuRRECb6qdt5YyYSvul5G4PZgMD4JciludO
cYn2ih/OISrRdUzTNPM7m192dbVswbXBQN292W984iFd1yxb/s9jmqmg9eya8dEyB6gQNBoHW7Ee
h32dNdtlXLtuCoFr5kAyWM17GqraBn43bQ9R1yy6JygCQSlBwtkpo66tijlpTM0ylIqB6cNYudPw
w3JDM50DSlC3qx+EbFGVI6OXSLP00OiQS1py9f9GB/zOZlE6X2SaHjZFUweEAHh0dMp5O0vQgPi2
BfVJZN4FTpvQQ9lQ11ccfSifgUIJjVOPiZOneWwOP7hO3mBtfbDFbNrMgHYL14dtXQnrk4MwVDjh
+raTIMZ6ihH2e4bERRzkPkDRTDbZMzXFMGtBHTnWfrVpdVJtGWSmQjEl7hb4Uh/CHnZ0t1OtRol7
ErYO1+5kogYcUW0IigDwrQ2xB30H5TxZxlPpgbKPnG1f9AfL8d1g7Gs9AHlNf6lUtK/JtYtRON2z
UbnlpxnRVxUSbOcBfLuJ/uzQyBX5yRfRH0XshBazp0tbqgPTh24cRxL45y4KpOdFJygSzheD1bDh
lDdffNWQOw3loH0Z3Q6E27/sH3Zc9so6UPBAghiQaNr7YZ/F3wX/RJgNKUJ+68da/MlAP3fWNPxp
cpT2rT7rZ/nwg80buMmQE6d/3PrRcocXew6eTcQbh6uc3Gnb6aOJghEOuhsyrjNQ+TE3NsUxBhx8
h9ZkOzBNtk+IRrTHxjGSABzphg8MHIzOMJxEwdpL6pftEy7f7VNT4I0ETHm5JRs1rEjnW5W4y6LK
wEEzGAeQwcdAf+9Xv3bSIWIcD0mQgjD1aZ1Yf84vu1uIf/0cNaEJYJokiDFQcD0gqi+ivwQUjV8z
zZgOTsLH/cyS/o+ptd7AwVP8KDr3tw4ZeJttD6yWutjkY+/8GadI14O1Mn5zrCndJ3MM4uN6MO5u
BNm3ZmR6kOTgjrBTFcv2EJ3qZNLu0qL5TqPVTkNqkqhCzQV1EVwvt5UTgShJ8XpFkztsZVJoG02X
CNKvPF8+5O1PnmWjMB5+q516ZJvN6W6a5XS0SlFucMbIdhRIpuAyqnMA0bEhujSDdZZMZZLWJzNz
PpFpDU6jGllsDI8hFaZi1TQbl5F+b4bNEq4eXTAeqDicIuNM/83gWc/yiyrlRnr2H2ZPouFch9R7
WLra1HqZgyhsNY2pG+0TDalZJZpcmLOtdHa3C+nPWET2bRi6x+FC+hNB85ec6dVnZXN7NlL2QtkI
qUR9K44D1GOGIs3Y65Cz4ZhaKAdaEhhtniNBq+FQM4EfxAEDzBIBFCLhYT56JWAA+I5xMEJtRZ9P
0FUAxsdUTcTApYIjPGiP1XAF/9CQYEB2k+17p84uQADq98QGcWFTg2aVhpM7G3fqiR4SNjZCm25c
GXdfNaJqfGCQ5NT4mzRJQUYM9GsFDALqkll5bhrAIVEq/aYLI37TxMhviVG/4LGbLKZBlkdeQpkO
AS65SfvSCSE0P1xGB9qLpK6Y8BwSWjmwmEqrkezUcKAQoH6G8yxY0k+sGLqApdZwHvvy0/8/YUyJ
5UkVstVVm2z0smy2H3hWVuHAyYUgqFcU85ZIWohdhRoO5uE9TqfvcVkLFEQgTD0XCVLM/x5+sGmg
J441wbZko4YPA9/53gBSdHVwHrJcnZ7lENqo8UVRCY7LNIFMnH/39U3vJCDy9xsOGikoUa1Nm8rQ
TxywXf6y2xqErWqmxKFHSFg/TMhGaVd1gHPQhJsn7V5o7hD4cqjvFuigQ8cFVCoyeQ0i+9St71mV
G7u0F9riQ46e29QhqpEnvPom/WUWebupOzmHUr3EZBXrFyOVqNtZx9TrRmCSmx7ymzNNO7oJ919r
zCr5MUxM7Oi66JWWAQmFIu1Q1IscG44M9oaruLNlWsgk0DVxkp1/SPRpayNaeoqTYTyxXz0a0gTZ
hrQFeGkd0/S6ZN1htVGv5dAh0vW/Hsyr/8NP1IdkWj4KrViXrSvAiPzPR3nwoeHvPiPZTK9zjrq8
M+7jH6oave9kACVmJ8IldNQ3hqG3G6hbImEMbYPXRJR49I6GDKpEn1/JJi0TRFUaR71jo78OM6iX
G3eqdjSpxyIPZO+BU1vT81duNF+NNpu+eThwBQ1Ij+7g5tMBw7lYhakD0Fl9n61OOzBjSMDG8E8z
RGaHqjNUsq026iWsdw6mFf1Y7XHlJner8vwbogcQFzsooYVgQr3Uk2a30VM79BpYQnQDGWGToSvd
KsQ71thWcWtpKAkphoNTFmDAUO60ELKj00WK9CLIhWxKca7AV23IvD9EVuQHCjWvkej0V0za9vAI
7k3wD6mINNnJLas4uJppXJSKttmOPRvHO3DFjm0eoVYQcOJYT8QTNS2IfU8sbz75k1ksJrJb6kJi
IVZ/iPCSA4kiaAugNCM+5UYjnnInG0+DwG8YFT4oMHRHecITFXB5VJuf88n/nk1VUW6sHiDQdbac
IEnWuV7oRjWOrRBvBq+Tpf4ga+NbUYqUJmJxqy1Rv/1BPRJKoWXbh4lG4G3UWNEnsg8jS3ZWzQGA
+HXqWE8XkJHh4DRucmeb18C9k09luuNyPJkcY97NUfqlm5LiPNWQy4KqhsyCMTGnMCZROZoaSd6h
VSpyvWrwdbqAohKo90w9sEENf3MV8EC4Vgze5jS5Qg2ui/dqorYjJLiNrI3367SXQ8+2ye+VCdoJ
0LBPzpY51Xiek2pvx9KHblyHk5Rv2fXWQUoUrIqOOd/KuTqICffNqWOjs9WRLji4A0CANBRlot+M
AdSjEJYVu3aYe4gQq3XUWMfOtfvbB3OG4Cbg3sOGGWV+xF9huuO7m2xBzQm6AN2+TkYZ/RUPDT7/
6HyNvHLcZL2NFwfUxYIPdODUJa7wvAXxcmRDaeC302Qk8vC+R5AvivmOiWLrTl89q5o/8TrykEor
qqNdavqLbVagoJjBBzcleblxm1TVs3ZTB1gVyMBbS7+MqAm7tGlqIOxhgnvfz/H37muvDaCA019a
x4qDEZwYO78r+kvtecDEqonFx1VGmumctjx5PkOoCabVTit+Z4NWHOjkanAR/B+c6UficbCdxqQ+
PXyU9UdQT+uAdfVM+ZfR9BAeTBztLdXHgIGx8JyNZfHGwOUW+o3QQxP42bfZj9PLKAyccszKAX3j
FDiIr706d0sP0tQ1D5oW8/es1gAohkCTg/zRDhK7H+xQIx4AkvIFkONWXn2eixaitU0CGkEIbewR
cJcH3JE/LUPDa8W5maGans3FD6jMBLGSkLEAy1Kxb//spj0Yjyo2QzMN/JC7sXG7czfy/gzQRr/0
Vpv09TJCPgJMC6YJ9eF1ZnYn95Cxps7+zkewv+saJLRYa0evduY8QdNs+jqYRr0lu63sCHcudijm
/rRHLNegYGMeIlnvpdZ0V0dl4btWS4+NCVI8Uo0nWxaNz+RBJlOl7XH30QKapCb2+2cL75HHPSbo
L1tODTJGFT4s3XgAg56bN4GTRP1Oz1owdNZdJsLZR7U1glXN1VcNWwKFqtunoHjpnOicsAirnUE2
+z6v/y4YYErUcNUTaVrtUCrVB6jbAv/zOk09fxbJtfQfzbniQ206xfwMmbEy8HXP2JGxsvv6+mGr
XO2fq/1pP/Kh3rI67sbk2tqP+488SQCrgMbOUqDwQIpnjxylCtmY7ME4EIMdWxUxPNYzLE4P9Q40
hC7Rvq4go0RLRMEB3U28o1eDrwuEXBdc0IxrrCXmtSO2x2bu5BHRrnsuEwsU22r6ZzeKY0TIwBOR
KvcPa8gpVfAuaAPHexqiQA3KGAXg27+gsxOhZJ1qbkKjBePaipddfahHDQFrH1we/JYNV5/fbU3b
PKyjYdxXXyE3XO38ghsQPB2t/Lx0s6QrEM2qfNylK93d9Gpq6TbqXffB6tQsQoBcOVhDn5+rcu73
Qi9vq+k/29NUQzsvXbXnCBVsoFXURsuPg8BqNhsGZAr+2btIXXsTx43cTJHWnnOU7lVBklXd2fDc
XOzIimRCHG38vjpVKFI8lONoVwHNUPNhvHiSNVObZLQfxCnnDQ7z82YZr/OP6z9s5Xag/7I0EIBU
eqaBvRPiBTxqmpsGrMzNxAvfCKKEd4Ftxsl+nUmVDw35wO5ytt0jrZAV+7mWJg39S9WhipLm1tX+
rDlnxPfD1bT8KK0pjAPuo1/XCfpJkY1iqwR5/tQEiloRGp1z672oAJqaPRdhCNWMv3o19PDqYHED
9LgOaJ7G1EtHkAkkY3pfl6zbfHBTP2zMe0Rh1+n1E7BW8i33qmJDs4sjTdOY9lk+ybqms4d8AwgW
XnAzqoR9AwhyUmtehJmh4Gki7JZsnUg2F7It4s06SioObZF9z5hd7SNeG1drsOLd5Ebu0ZGeeGUx
+wFuI/Fdk4PC9DvA3TLbOPVRBsIsBMi+sQwMcHCA6jPOhdwwzmUlwGjvA5Nf6D9me7LfciASXwY7
3TaNZr+RqTKbrZ6Ay5VGfNYRSmT5lUbuPI4b5vX8KDXp4J0stVDTGj/s1HIcnMQxrrVNi6P/iV7i
nIs81JMOzL11It76LHVQfekAj6Pe6TaYNV9s+50G5J8Www/TEs6F3vmjTPJwNqCuRh6IKEMgsDfH
gDbD+xRatq4fIANefWaeQERIg94dEo/2IUWd5rGvyuhmlQzBBH1wPjW2/mc5jcPf/lPJB+vvrne+
OWA6XtZCrqW6Z1rsfFhreOO8dV1/WYv/lFEARAgilgr1nCL5HA5REYcr6tlygHrA5bpAGbgJCdG6
CS2/mJ5pQTui7jyT9jejz2ag58qvICpLvkMZB2So/pg+40Ju4vmSMDB4YELG71kjtTdQK7KNMevy
FZQf/jmurL+KQalojFnzLqbSunhAzb/qDNrZCQKfP32VzWy9oOiG+jlvvPpVi2dED8CDFdICA6eH
p4zL0I5avin1KArtau4urmoGVUxVqoMk9cgWOcLYTKr0iiYyz4cqgxWPThssffJC3vs4FWN1XPeh
3rq3ntjTMUXeEJ+4uqQVkqM9nj5phFBZnuLqRd0+73kL9fSxutDYVs7MFHGQdQ3AyWpItv+soSlU
k+KUZSPE8mG1WtONPVTaWvNAvHvEw4fqlfhMPbKtLH2G1VWQ9nPfH+zk+7ulDzYr/6JOqecWRN4D
gukWwkZAvwcDr3GDsvwYWg1+CrURMGQv49WHbEaS48oPvNX/xqxG9Gtd539CvjTaQVM+BXRQB+G7
pQOpWUz8FGcuxPnUfZYardS+Ah9ZXHLmxYBrOvwEhtCfHq6W73WnrPk3HXo5QQncKIQTqwynK+kc
1tuImTMEfmn8a5auKdCuhgREwjz8/8c3HXKtOxNJ0Cf65sZai+DpaJRgXMdkNjBrH/M8B/APDwkz
GowbUDT3HijsZvNrKfkK/H/f8LYtj8szAN/jvcbrfFsaDkQPtfZUpmZhX3FmCDPZu/vSm/e+6/lP
1OhMgrirjb7o0/jTxIB4u+dWH5ADZMEQ2ND6du9bGri41UryHSENA01mvzyWkDFcdpsinoNG2/SQ
/AI1QeGlXUjFTFSyRBVNvm3XOAnq29VEPXJzqRCKxjoeo0s1lJ7hEdY7Mbhn4gYKdFEWIoac4fYN
/iSyUXXN/GtiKSeh2hrHsrJQOlCuTgaxqZ1a3H0eizsYLMR9GCBz0MbgoWdu5ltBqaZZBY5yIbLv
5IcILSa0QppnrY2P61rqFao+h3v71bxsBG3ibWHP9oV2XH+qphWvKcTvIA6Kz7Dap1k0ATNs4EN/
TSR9xPdaAVVDg+naueCVH8a8LVBWIjUw7cNGEzRcG7LRLNlo2GnVtLHizt+QDSVYmly2obGETtLP
8bqwRsm2bOtm97utwa7UhVVhOEebA0RuVU77bnp6uonmfHprU79DrD9OnxkOgDtH+t4VUtkCWu8z
uEhQxHKIDHkvjcgNKtaLp8SwiyfwsYgnp3HODFf3C9ltPGxDqCFBkIvU7HxFSx4zHQXHUPwMFyNv
7SaUOgBjBI7oUChz4/8gT/G2924omJpApgpMsRpVbgh8p7torEC9NUyH+RvpqKyaKR+GD/orNNPM
iMfgXw09FlSYl0DOzN42TcUEuiiOSGRfjc2G2Ug296bUb2SjxlKz+Di96/DFTA4CTMg3UAOAiBQM
IcFqW3ZTe9QJAoUcqpnkC9BiunGR9UAkCGxo1My1z6tdc8omumpbWbXrS9wAPKfKQSfcWTdUNyEq
FUffjAzUyVrKrdtqnyOgHzlLf5CJJsmfeu0cf2dq0Woit7JiO9d1IKugQl+FCoLJpI+XHtnwx9mX
HBTANEnN6ktDvzI/m2X/J15E4jh3RQlpPrYt9Yy/gmrrBPoA5xIjz3VBpLY/NIbxRKbVTj1tnHCO
J7+5gLJn5oATiGaGuKgBQlTbrGvcmPUHV2f/215NzVFFCobbraaJ84KnnG0ULzlT9i4tpLjiMULY
tM+84mkE37MZgaVl4kI8daC4fOKuW+7Ir5p1JJTJr+zsxQ+0CPY20iYVi/uHCWNlx8ATD5wYDywY
9VDVYRRFEGJUNBrrOqLHAK3vC49Qu/Up5gBPxmZzN+OxZttEL23IiRrd0cEj5ehBeALlTIZ1p2ZW
nBmSIe1aIxW4fZjQmPfN1OPpSHbXqK17WaCWtsO3d2LfBq5p+9rCCdYYvOYFaMD2Rbe4BPLcjvZk
oybW/ph4zJ/BL8hBhLanXwX9ppK4B9mrmxzJRL83stdDlAKGO//HF/yCi++Agjbg6rkPGQy3CGUX
NwdHpuyza+jvUFkvn6TpGm9QRUVUpmefhRTaHsX0kD6ZnroBohc2EXsjun1d2LxB0JBfARmI93ML
mZTFuBB/kys1RRIh4z1C/W2Z1+ahO0nRnE2bJZeCQxEyQT3gexn59jaJOT+WZZq+17MCjVfui24O
6XPb8z/IC0igaJ8ZkFSmIavLGVR13XDt+Yh3kpZHR9cQFoAtFd8v52x12AZ06JrgIHuls7ZnMe9W
tPWOm1EHVemqLQ91LG7CH25gjwb1uVOD1mI9S0pZz/qODoIcwq47Q/dFsJ4gW66l1UtgTzpkIMkV
ULtAxI59/B8ZXojrhZhgVpcJmgnaUOsLucxq/50v2Xpo00UV6M7BvF4Z1tltEeJlIyjG7QYoQAR6
3FvPmHuzIUQTQKa0209l6t1ogpq65fyAUFO2OK8rWrUM3JsownCUpC52oobWR7F/w/VpbsyNDsgl
GjMNUTOAAsaKQ0LNIgVEV+kjpvVoQE6czN0IrUSyLmPIQe7cbkqPZKuL6ufssoa8yahDUTdEWA5x
ehXd8500O0pZ3MFGN+snsvUiO7rmnJw+ROmWrqloOAdkc7bk6JYpoq6692riErflriaPYPthn/3O
v49lbzz3vcFf3axazLWrN6fBGsGkobzyqfq4qBjduy8L8zlqq2VRrJVpAAGCIvf34FHaGAirf0Hh
Whc4jeWB7HCoXrIseWtmvfoCYS07dBBvPszKzZ66APK5+nOMJOOE0+3I2ht3590A1ObXCAzE4eDa
BqTI2+GTMKafdhfkVSji1bdNYlunTjV9AXWHpecl9sehmugfbA/DXy4PW/0fticXZGsb/Mi9nQ3W
nRpdc6x72+J0xnGtOjxMxOzPqqv722qGUFJ9GqX7RqYO0dC7Ux8eJDx4zqu9FPb7yge/cMavflIq
oRABbNCeZdE7ccRXZKMuNWbb921AXXIcDHdxbNW3qtH6bj9rbfKM3759s2Zjk+Lt/TwqE/VScKvH
CHrcV5PH0me8pyBJ+cuV6xZyMtxDZEHZqJlSy9/gKlPuaEg/pZ4GLyw7ViCp0OfxBtWt8tA5KLe1
mlPTO+c+68q9N3jxdW3cukgQKe9wRZxT68+4MMo92UrHweWQHGXJP1P6klKVlNfMGoBKdckToBOQ
+aSJUQOSw21z1NXC1OkaXsNNhbNqVssEmqIq6+lMACGDMOWILwOmoxme617ITclrG5tbgxfexVdV
CpbXe5ckrTqIAA8vXVkehOMUd4RRxZ1605jn9z9XY5wPxTKjz/5+boBlXk3kBhTID9eOgJtWO1FD
HmOLlDPohEDkoCbWVWmcjFvoWkzb1UYfgOfTsJNtH2/WrXK1VnfM6BA19o+hsJFCJ2cAi5wzxEYO
D5ss/wCr61DJNk7HRlXuzaqazzNd7dbXHOXupV8fGO+9Q2U1b30CZCg1cerPOGQTprQn/KilkKWr
w2QeRycpcx2BIQO1AFbJnweozx2g1oBbZ6bzZ7I5Zq5UZ+p338jbE+fWj1K5ogRlvPKIH+zGz56b
ZMqe+9jtnlp5gOhqFwN3CHvhRkCFZ3xTND1iZkCs9dYESvWkvK3FIFQ0wtnPuYg9F6n85NSe81zZ
qftUz09W3rUZoAz4vw88yx/LcIhqZy+ZEBvylZFwn6WM2TaqehbSkCZQOTsiXerlRwayZYCv83Jb
dp1xZw7ogduuaSHFgKFW2sY9qdB4QzdvGyNnW1tAVMdoQOwhVe1EEcUMaUzHA5JFjXGGKg4JG16A
3fWOqTfXkGjieWEGdRo3Z2CbxoMxyoOWV80Z/CZA+JjqwkJjasiv9caxWpb8bnq1FfpzVaAUIYcU
SBchrh8hY3aNFbpctMbPXpzmIya6jVaAYgYFqZgFLg9d8pEQ5sNt2z2aDSCG0Mj6gtLQ5LVK+ed4
9t2Tr45c9sxRHYA6uXlk8mq7rBsD6hpqPNRGvPEYb0IUJWGGjMhJIsulGrA6aTtogHGURv5jayz1
V6BxoiNLJpINDQC0BDL+lxsNMytBEj2dctwKETioIHwfzEbSX4pS9hfqrc1qA62e2KW8QEEkIIHC
zP8G/gAHk7ixz4NqqKc5nVLyrYAJFCy1UTXIrdBGgAfnKj0HnacyLg2Nl+Vtginq0lSL3w34Hboq
pPrAWMv2Qii6v3pAcQnZDDtC4QhVBfqqNJB6lt5NpwzfU7NA3f2KePF4Ou8geggAnUJf0ITCzYeQ
3M62Rj3nm6xKzQNO+MkrLnfRFVjkG9UyNwb0NZE5AXdXNB3Au5UBdpo6Z1+A/7Qa7TacHQYlXGWz
Cg24dHGl975vooS793vjyXRNXIQTUCiAMX36ShMulEmhtpTu28YDzR1XlD0JgusomVXdMrV791UC
Fx3MrItxmU80sM8iYHBamyntPNBjqlIqMuLamAbCMHokXKryXHnxx6a1UvB0rcYHn0ItmXvXA74d
OBdUo82n3HanU1K3MzhqMFxt0O7Ab4TGJS/vbYJSkd/5rTYua3YsvW+VcLtrW4ruqo8TrlM0lhkC
7I4E9bEYkX1WDd7M4gr6WWDqswkl6jEQOjJBk4xXQQJ5OZAy14i59n50yucm7XeeP0HiIdWa1x6n
BQhOZsORbECJaydkqUsUuFVhDqHTK281CCSxFLrZfgcQvs9tPQ0jjtP3CLVGWYzyBgQWwH9dnwct
c/ODbkQIK04va7iDwhSonJMnZ2bXhwgIDWsFABpH/TB5iOXUoENBdrkYyjtqbYZtUyf6dphc/IH9
MbNDvPeHjSwd1PlpljjmhWa/2MKLt1GZ5ogwSOfFzmLzee7faEAOGYDdIQf0IpR9jRe8D9Y/BdfN
CrvAd0p1E4XQ9XBG2FusfVpNhS1BzZtDh/eIu9iO+EOpSTh4cZdxU3lvwo/5KTOLDAAC1DxBQbxR
tCE/X0tceAAuePKNXlJkN0QyHVIfmk16POASU0fQEULUm094NFGvzc1vNmusI0AHfsh88LWavcaf
IWmK92JZmBszHr4iblsBhsLHZ8OxhmfXFgzkj/mtNXx2QF3gsBG6U+y8Ri+ARogHYw+W9+joa9Gp
kJO+cSz/zXeLXoHYv3uWq7+LGhQJvakZe4h75i9Rys/QEza2Anw4WyXKck9UMyVNf4ewAyrhDGkA
pgJbprHqzDXUD/SZcSy0qHifZkCM3MThVz0t8ucmdnmQmDgzg9AEVSvCupS1zj40LbQ8LhF+6bbl
yvM6Sb5GbERdUAxuDd2HOKRnqu/Nf+t5hOSxesLSw5GerRM9MdfH7OO08pbcuVk930Kr1NibsZfd
5rLgN+pRg5suSkl4H4e6mmWDBIrVscUeyajxWg7FgHMu0FktfQm5+sKRLKWUKIVjRhfdK1Go9O4c
nanxRgCHjtSFRjP45vXFniqPaJ1EFXJ0rmOcT7sxe2/16o3KShsctyF2x6G9OpXRnne9caaSVGrI
XkfM33ioCQ3JJpQvTaA2lR0tR76RfWzY4G8HbFKoTchj3WndpPb6ba377YtdGijyHCBACH1Y7Y8E
COtLKsopKNQQVcj+SWigD23sbEZaAxQ7gGaMqqGeBeQ2iMKyIlxtqS7yS4kqDDBl/nIkYzE6+aW2
pmeccdw9Ta526lk6HpeaRCkz4nLdBpXz/RYkHPaFZyh41UGQKCpfgu8GDVVHUw/f/b89TzN2D3b8
bx7aACcBtDRVZN0Xj5tiv65dl6QOC0cDlc1UMRJPPW4wojwAyTZeyfShAWXSlTwqrzgsdmCqtsjY
y+36qsV/LCSM46mCMDNev5qWF1agWyj86XTzPECh2kJiAMhJajQ3CwcFsl5NQzF+tcdUHu0ROk+R
MXSHtVKQigwh9/tzggLkNEsTtAK9nyuWykMy+lH5n21ownOLHFCA3ocKk2LbYSv7Mj0dRyLm8WrE
GIHRB4mH4+LZyzjuCkbXHKGDzs7J7LMz9XDXcuSuQmQVbFzyQDYHfBJyZ+O/7OLTixS/NAQ2NlSI
CUi5HiL84QZLreVDdWYlKuiCc/CTRFUa3cbaDxEPtE9QDcJ/E6rWpLrNIrXmIG8AIcWp6SU2zerA
+gkZPcD4oYaaNMAbpi7bSVTWHintEHmFcVlmSQ2VxjTzb78PmQqa3fbqYFO74xH1Mzq+PUVxEp97
1N7uOk+URdgCtFIhQ381lJA0qUlnHsuP0C8D1JFcIhb3G50D2kk+uQuRtWCyEHzGa/O362rp8+0g
wWZJ9SK5a7XXvDWOS0UIDfEoOi7lIzTEAf24aEYDrPofZ7WWdgL2NgAvbjCrELeTT+JJR3Ktnt3y
RiZqirL2Qr213Q0NAc4rnqg3VPkHX7JnJYOwFZiaXJXcoV/Z8vtWfwj6JWcS2fBK+0G//PXXTsPF
Vf1pnAYMPa6NPJcffU+gq3idptJ4m2rA82PNnQ80dKFRBY2aOQ1paEQyAthoRDQXaJA3W9P50zC0
UA/HiDzmWkArMrobtkT8XKbf87zalHhDfZn7atjFeZ4f8ced3yIjfyMHEKDgDmbW/t0SN7sHR+6a
ZKFkCjUxMJpWjtPWmlEZRQEkEo+00LPG5JI1ZYJSGAtgwnWcRKAkb7o/aVLTarzbqfs4LmldVuZi
M+p2ABwneJrteXhCNWK1SbI8/zGbXww8yv508UALyqgG4aStxYBU+8nrbFhACuCAEtIFLctj4+L7
WsnxbM1RFqKA1D3VeeFIleSa/f8I+45lx3Uty1958cbNaAAEaCq6aiDKe+lYnQkjLR3oQfv1vQjl
TZ2b71XVhMG9AfLm1ZFIYO9lVjrSh0ATux4xn+DZOgxJB817cIU83fihLVbnyuXYRPxr30jnHtM6
PHgffaM+coMVBLRBtmmNet/449MwyezpA5gHLTSfUqjcd6pLPNAHGQpmFaxXpjna3xz1CBgRJhdK
crnvpha7M8rSI3WSbpopNFlur2jgxtBJRz8+yoU4hml90hGjNxExZxUnyXAyAx7OC5MWt145B9sI
jB+ZU61HJ7M/8irqPRRJjaULd2rcD3qXBeSN1z2oeniERlG/dlAenZWDAH9QJ+0R5COC5cSQ+pgD
BydrHlHpzEXTqDNQpM25ZNgjZKC2pbRe1Aa6BVPr9NOhSVY98Y19wVpUs5y3gsZvMJyM32MVtWi8
VPESb5foPRrRBx4BoTmKVKWvIZqawKFH75M2/C4FnMvT06Qcmjl1QJ7Wo7Hbr9vA2Anp8Dkdowv2
5XQPFUS6BwAYVQhLw7V1IpBRuZ7mQNsCj9T7uJ7vQxhaYrMExxsXLlxjsncTCQtU2bHoCNEkg3/n
Jj3VnAVnKwfI2SEqO8A303wpCtT2dSgy8jnUo4/JZJr8CEPfTFZYOY7zoq/UtSB9B87CSDbENOqr
24HU6/MPPQZtwPqadIEP0bigtI5WijpUFOYLKJS2z8I3m13QAvSqw7Ax3EuXWp6Ookq0z1EJqYIR
zDQ0utrn3oyk1+Chs/7VdRbUwpftd+dWn9ESUnoRxCQW4CwNOzg6gR4J4ibKCcB8GTC+c4ZF5vpq
FsLR9aAPhVWWB5QCWi+EXONc5wj+wYdhOjxCkVF7k5nGRuf1DD34Rwhqzg0Ouj58m3FfPeNxDz1X
QUttOdb44P4Y0KGfFhDxhDlbDxypKmIvyER2DKKGzQ0aj29pGKIvKfwftgUjP+zWvrpRgGpdljen
IYk+Ol4+D9NLUKuwkeksT4oMluRDvtC5xwCUrTd4SmX7e56QRSI7uoGuBt2NQgF1rE/vcR2ynUks
QKBHOUlzYMqUCsrJNPLPS/68uitByfZLudXXcBrIxUTx9vIa0hMAOXzUwOQsEyAz1joM0MRv/VtQ
s3JtECNfStZEH4kVLOMuzF8hdTFsIfyLfdWUz8X4HAxGeYzGYVWJmJ5LH+DD0kZzkRgNPRvSomcB
3YDNkIkEu9+/cvoMO+UGBlZnfSWxOPaGOQGZIynmqgpgcRwrup0EV75g3YTCGTTgnkzI3i0p4Ip7
CDcGuwLWsCszSYpLGtjEy2jWzglogJ7+YLA8PCdVig6vDcexkjVYrwwOXnlTBLsZOXcnm7FRO4yl
QZsuoAkHTo42JNOz9LjCnwl84DCdOzFX8yY1g2MjSbWrfD9YooMSvJYNhyMls75b5YgVtWPe+sr9
NVVGVQW/Nonl2jRV+PRWJUU9d0pVL9QkAicnMh4lITRG0tqEy8p0aHjrf45HPa6nMibSFQDIJz3x
cYkevM8TPdzW0zh8cQ33hzTa7NqPEd31DTZGjpvUX/paLXvXLt4gCZKvA7efbFc5v43Vhx5vTfAo
cS/oYEWteg4q/2I3Y/1lhH+Al1TjKs6EAvFm/GZB43Ir+7S+aDHNKGHfBt9CDa6qyIqLzkHxPIKv
ROxmzlbHYUHeGYvbOSQ9N0ldhafRbht/7g7rsQYC+R4NCtDMIUsVvpp4fODtVB3yYXxlJPGvqs+y
fQ4/bs9gJj3WzvhNV0P0QSQpvqYMlaxHwSSSppoXaKDigwfgfzIC9rX7rz5VkzecPsOTPt8NxZMO
iqKVm06YLyqn/GWQBjTmWxb97N6UiOqfcUN+lnCyeEXDNsTzbXAObSPkVqlxXFVw0ruEDT4tmkTs
o2sByJsuAgNkPcKO4gs+j9wr28C6mH4I3l7G0L4tDJjVcqcGZckBC31UfXXWB6eNzF0Gx+3c9Rt3
pnMgGkWompblpu6cX/Mg/V5BOw0SCY+cnhz7Kex+R3v/yGdFR6A1TqG8UKbVWQ90Ofk6VgVgYdAP
2IgWuOUYgqtPbg3ighDpJNRHVDlHl/SlqQSbFQD0YucRpqe4TCYy2WisAdMIT2mVoLtDbP+1Vfyb
yXPyc/QyJzdew4ZCnR2q0KgI1fVlVBJg8CHdGSKoLzrPrOxTCpyzAo0WaFPrNkM90LnbSpg+xgk7
+dMhCY1hT1Hgc0XOrZmeBplDFPYsdBP1PJ27HySaxqEUFn7PuPY+WYoQ/6ddu8o7MOlcnmBPnHTH
smlRMLbAQIMKA93kWXRFJeVX6jFYEXhS25AS8UazNCDG+3sObVEiJygTrhqRQmDZT37ot7Ro8N8q
UzBN9RtcHxJ4fwIdZkVbHbaQjTwTZs50pK8qYeixAo/j81VFChlXAwUEaC1Hzgo0cHtV0CTb9Ggo
zWxL1Fd9GNGZ8fIS2IqGSHXPddU6tiW76AnoqqcbNuIJaIFiKL10ENJTTP66QA7xj7iA6Tzj4SQG
N0nAfTotJnnAe2xVBNxX8wb93vGaKo79rk3kt7CLPBAFwM0j6j3EOgKvJnlmIZyLoAdXMBTKFazH
pzBCG87D65x79x+ldnpMpx9t6aQLmUGADeb0wFDoHy7Vw0UMedA+M72i931QubLvpMFaE39sehws
SY/4utMjKgjN0rdG7EGn3H1uFpEX2ynPTk3hcYgHBSiYaKAVuX0uwmJA95VBIvl3TiSFXFVucGHO
qFYdispvXEEUsrHDryb4fR4PCT9AQdo8BkUNUUizDr8WjrErIaXrhUq5W6Mk2E6QOjr5zMBvbNzE
rYwWeODwxIMbCtyPrB4qWNhxX9MctVO/uFRToDOwz6qgmJ2AqVuSwoOjALmaP0fGhx+xCfGAJLS6
ZyhnR0sXPy7P50PaHamdQR04N5ulMrp0UxtDh70Bfx4jAnB6wSiqEm0H/kb0fq+mRAKKIYEAvfau
hIkKaDij/vCvMf5Hrr4AUMaKbb63pgLpWBegY2Wq53sGdbTU9c1tMUU2tr3FXM/Rs2MHy0J7/CLw
00V5hhXldmBttlESPDHbwDa0rPIFYT3UoqawbMDy0Wf6QGSP9VWuWs9MyvxIfRNa32MFAq7lDGtU
lLI5dQPzBbaTn0MVQlbkMRqC/r2Im+FL01btrLNN80yjmJ/TpA9OPZQHHilzypeleEKhq18r6VgH
apnhS5kuS+Kwl6hLopc8XdZTAPvU8dq3L3Wd7Swjcc5iVOxlNPJ7xFqLvWRCfop+jxmJmTwPYEHk
QE9VpvFaDIV9sjrUX0gSvLVt2Gwd2qLQOw12eZxD7CXiS7CKv7LGseaAWRoXcLq/ETsYPgQ3pipU
Fxx03iqTb0nrfs6PLlh/Xe92eJCheTZ9aFmQGVeAzecsJOxlCGxfRyBvYucyjf2eqcemiGH9+kJQ
AtuPg7Nqe5t6ysECKAAO7Z2sq0qp97HJhl0BNWAM9cM7VwmF7IGogatHiIZHkrTvI4v6XZIloxfI
ZHhnBrYsDg2ClVkb2ODBdQP8KiCEdjoe8f3YFTChhhPFNP4pVix8lnj7wbmnuplRkh8eBwK8x6cQ
hIibCkI8RP+ex44qwssCXoX6hYUCXAs28WiiPvfXS+yRe7zFxh7CxnbWexx6ILfKnTwnWPWlg37j
oomaaguLeuMpFPmzXnKFZZd7xLLkEQLWFQDegTXTAyw0vsJRllwtfK474oOx709rOPilL2LfPKsR
mEKFUuWha8SvAwXl/hBX2NGCDjIsZVUY8OfTRz0p3+VDQO4X6EsrE0sgo27vj1T92G3ZGO93+vSx
QPr03P10WiYupsoh/bWMeswX0IOxCYczS+Dc0qhrD3mMRlca8hjEJBKsyyl0+zoA2wU1Cz1qRU6D
dmv4oQdjGmcHPhAsjrxsjOElZsP9amoR6EOrNS7HClXfbMTus0PndqZHfAWrJx7F4UKHeatsYAwN
MKo46b2Ot/E6YK18yp0sPPKMHEGjk08uuoJPfqLsWYTX5UbnxBiq/RgkH2gGzEUdOtfOBXwxa2FY
YJSu+WalfrW08X+x0iGo+CCsBgPwGjx+h2ZxBBcTp9xHxF1bNHdPxLWIjcdKWy6AY4TB8ZR8HMBo
fQkMxudRDHV+0zDtQ2QrG4CEyLmfyWwkEL5J7HlXCvgp6GE9UXbxewqNYy9OR7mvIbS3awLGl2DW
11cBGVBPChF/EZa5sXnOf/ppu6xYmX8dJivZrOwJKNBmC9VlDTjRh8QkdNOK9vxQL32gUZo4F+vO
aH9aQZ7FyawncMtua6eyjgCDxKBpotwGynJ78ccJxDMWpdiO1nhpKJZEeeDKdTmO0AeY2Cw+HmQJ
lfykiSyG69arYYAo64PqQnPYnuFffwonMoyekZmp793lHH5ff78bZ/Xqj1E7tkDgQ5PMe8B4DYqm
WJ6a1VJDeO8Do2gPQV8sHtBefVZCYuY+V4dG2Kg1sBetB38w0GewWpxFXUSeLJTxzx1tN04T7zqe
F6+NPdZrP5DhqnN8/u64tlf2lvhiBaqZY90R7EdIyF4Cu6pmkCAKlhYqdPN6qk7pipQ+OGm8Ccuw
3TxKV2oSFdCDOvcIp7kSJY3NI6Wn6Vt2Ff1Zpdj+oZU98TqKCNZz8HKxZ74NioMAEUzMQjcoV7VI
CNY/U+wmVXWClStfwYdT3UNnmq4HciPN1goeRjOds/Ul0UAZNnZW8PkWTkLSDR5nX/VE/R/Ud1C1
xTYou749bqrzmcmzrRiDp/s9da4dYmhZdCcURdKPsEDxAqCh7w3HOqIVvngSqulXWAfITd8O+QX9
H3dGy6j6TtSWNqL8hkpdA9pdJk4m9Eq3BhR0wCUj7YudVh/BdDNs7PZdOpbv/slYau0SrVoyOk65
VqiRP1RPPklv6yl4/mZA3qA8NwuBqp51JkQq77EeApSv9IbRFetSDk8K/w9XW4X+Ie+xXraNkdyg
qCQ9I7PTg3CG/ikc7KPODwzwkLBO+RoKYPSGJUBOMyxBK+tU1Sia6+d7M70J7k99HUOY5iMK8Ut7
vCLub4M8cemupc79snvOyq1lIYi/L6ppTWAYrac147SqG81t6CrNxWDxEtUkV3mhkeNz09Jy41iJ
LTAnL1pQTs/3MxntjRCszQlf9Dg87AB07o/wkeurOAReVL44/goiiF4qVE3OVpHLI5aS8IOzIdCC
vxMWf7/PuiHwLHD09n/kS8nyYy6hjjAN6vmy8AM606fChjiTK9r7QMV7Y5Fyi3rAsifHyBf71pQs
85JSMWDnSrbqReleK5tiFyPJ/D5aQFZunousxjMKoxK6udfBBnURwT1T9HyRO1W4ML5oaZduakbo
wz3sIZZ7F5f7Y1jPsU1Rg/7g5ovWgB033v+7cBKVhcKIfTQMByhxCnUowwbGUOfSSZ9Wn0WBbGCD
5OIbOV2hJ+sBHWa54dkQl9knpQm4jB5ojDibx05kgkKCO/NGngZlOfuiTAlQRcU3nnb0GjScXBMC
lVEntu2VDoOwsi4hOEbTmD6YQGcv4SAj5wDq0CtxoeXdhtDZDflY7VUIjVQ0StOp9a0z+uD7HBv4
0B5eArTYKHQwCXSt/Lhod4aPdZ4+g7fjtBhkMJF0oUjs6aQzzblrqT1ii7KvlBWAnem2DYPvD/hx
+bqDZfUGPmmAsgAPDFcdNHUeB537PS2MgW/gPS0XUOIbPdKgyaG90h4eavpM5yoYUpEYKAOd0s5r
2oNNh46yrfXYOk+PPCkU8OSA4BgkDaCVOQ7HDjaVrz0gC5R0/rMDiZ1rj3rhMKVTBsYn1kjQGJvC
ArTuldM77cIoAI2KfKPbVBO/GJ4zezBE+dPAamfJpUnmZV+Jpy7rjJMV2isdgfUlnv4+P7Th8Kvn
68GgsnysUtz7fH3RND+Z7q+jx3x7TKJl2uawupkq8pnbFP0MgMFvmEtWOpdyAhmPaZRzcAxmDQOY
CuJBdNYShlgPPQ5WByLVr2VgLrYqyzgaQPHwq5yn16mf4ntVAHxmiJZOU/X4fck6AvKToDEPPVQF
XRmAavKNxSEOH4i4DbGj+nusurDY4CldzRS1MP6Y77cRFtimYa3NqTpQ0yA6BBxCQFPUS/ydZlOx
RrrgyOlyQmn59lnG4PiPKUQ5dU5PdlXaz0nfq4XO9Q495IDpnZXC6y13XvABZZceKAss9ozXhpTA
qvb4IuqQDJD5ltbgg1uK0VD2FmTdunA7pBwA2kEVvxTmK4ghYtm/f+jNp/rx1wbAx7kQkfsDXazX
eNOgSEuyb30mV0CuojLfxxBj72rIsk9n+uADFn3P9RnpV1EXHh6D/+3cfzfFcfN+GTZJCoCMi7V7
U4DsEpF6XUQUVS4IQO47klXLpCjCa8OB1UrdrHoPK9iW9Ir94BMbqEzhiAwE8masHbriYc22budA
RIYMt7J14MINJWcoJ5r1c1SVLyRIoq+xgseYmbnlOffbci9jo5rrAR8rh5ykw82E0cOyNq0c7JZY
Pa50OCWwWETVrKpJuTXEZN9MgvQjK9RJ2UEdwDjkBUxZuOdk2feaEfVWu1Y8D/28Pldc0VXfG2SL
/QCU5EJjG6QuGopxxqAjHJJd3IENyWsYgAeR6jZFAKupYmKrRQnBQZgl3lLgsumcPsj6WWV4joDv
gzZcoy4QlQ4WVTRUUMOKsADPIE6zQJH3r/gxPgoLiDAr6Q+kA1rGpniqlKzr4YZpZSuOltZ7zIrr
kPf+pYBGMr7Qzk2nH7MUpB/fGa+uxij9ixUNxzAuybcKWnknyyTuWXhPvl8FrxBKKg/MxV5X7/4p
agNzNGfEhnRmN5ekG3eqIz9C8D+fuD+g5FK7/So2iHqxDBd83ST99m8mpBafjFIJauio8+0H6YB9
26GUkbU+VA+mUA+Y3UD2MnXfDBLDFM/vhwXBCh5sZSKe0ja1D9CXv9ajzZ9GOxNPVtmeTYLvY6GV
ogiMutYwxQ3hfOMk9QxaciHwYzhwGod7VvkOBHF7Pv9jQId6ip7cigZQCR1D3yPfBiYAo6UFtWSQ
ano7CZdul2XPCn30XcBQx0sSO30urZQ/xdTTYzqTxgwq324s9zpnkHBYsLQK0eLD/Mfl97sNlvk0
wu7CbNJnGjftUxQvsG5M9m1YLyEtNmzSaUOPL1uy13kdApKAR27agyEM/k07K6eqXl+zdo7nZOPB
nofvqQHc+X3EnkqC97h2zAtAYuVa5/R1gy4T2lPFUMfSzaOtAKpb30anwn4SwoNtw7wYM4DBSsOH
hF8BhDrzc3QEQnkZFNCbDbaJ380M8nVt980mjfKyAUCWgAO0NEY+XQYhrV5GM/liACP1vajrHcqf
7bvVl+kCklnVHv1GBamB+Oxb2HCOnAKMWibqBq03CQ2WmyBuvB4KdM50GNXhMkZV77WtFQcwFfy1
eJoGdcz3LrIlwIeDODhCBZ6eD5opm/zWxqMBOtkFSP/vOl8VcBuNWUaWlMbY7Gc9YDL12G7gdfHr
TEw5yCO2G6gC/m+jYpqn70IEP8iSQaRlqmfVGTwx4riHct7vKhhY8iFk2h5x91WBg7nXmSYG0Cez
imCfqtycuYVU59xWfIddjTWPE6v5erNtv/6qSOrMsdNhWIrmQOVKkMn1MK9dgFMr4wUil85KMgWY
9qhQqIydXTao04Aa+VkfRJjys5OUc2qrAvX6v/L4lZlYrnbh+pFDCbmE7mvLvbZih0ION03rkzJ4
i3NLXBh6iifXoFDRnWh9btcUIJG3bJu2o3iT7KbTPK3ttWRWt9DhdHVqS+uCXVh1KsHc/3S1jX//
1i27ap+w8SYKWr9Iu10CrV3e+iKGZULSsqUh3eLWZWoHcYQAMtUcePcqgP7ElI9rqjzbROdaXw5q
M0q1uLyMnebT5cDR7yC8EDyPtMaqGIWD3LChWUKSVTKYwc2p3B2XgjzVKSuOWVSCkTzl28bM57Xp
91vD7vh7/VVnU3tIty4KAHMdRr4NCoBbmscR32soqUBTTFc04ajpHOJigCQvPmoPaxbnkA7j6lHL
1DMqm6zEOIDxQPmszJ0COpHsbEEpaAdsz5td8okMEbfFzuHVW53x6pKJurrolI9UOaVGu/BnYPwA
xtSAnGB3Q75zRQgWgz6Vo4+HNq1vn3J64qf4fqqzIk0qx3MGO9+JepzlHIQKd7TYt7CZk26IvsVm
6XgROu7HAPJIez8FIYDUqbjVFIL6TcW+5b49zFw0/S5WqhSAQnW4AvnKeFaWB5uvCmBhEV+Alguw
AwScSEolvqQQURyiQLwnBPWcGI08ADTCVePS9IWR6ApFvOKr60Dx3g/d4ZzlpbVLLMhQ6gF8W0IA
b7/YvazANpv4Q1ijXmKFT0FPkAm72dx2nvAPqTYRfpTLuG6Nd0Wb+x1Sv7Y8v02HAxygISDrlxU4
sdXRxpN3BRg+iPMCFmeroUBT0UoLCV+ZKRYB2oX3eEAXdWVO8X0VCH8zANJ7MPOa0gF/yx/HU0dS
eQJ3imIFiTbCYwBQCXmK/YbOKtn+GuBJMZ7kNPDHFXog8G0MFBWFAB06D/pWTqTovILmxEYy+jIY
hnWjwNDPoXqDghSaNm8cKBszauxb0xXVKu7yaBWljn1rB9QEYd32WkEgeVspl8x1npf9e6H84FqX
mTyCfGDNqmIAL80wujUxubEG4W3wOqekz4btsgP3k5uOfCX6JwI41DSkD4Xp7vHxk5OhTPqcQXR/
lscuXMHwktw0zBmmp2N/oK3t7iwHEPcpuutNgjIAQyrwGu7h3+dxYXQHWJy+1cOojn0X8XU08VQI
yDzvFF/hWVq13Z5NIdpgvnIhMwGvVpD7fSCspzQgFvUCpapyrcO+cy6hZVdLuLS1q1QzaTSmH4qr
Hrbu3a5NaZevohz0Qwuao0CfYavhF7uMAA9EUJ67duBeQf7fzg/YmtMNttJ83ZR+fcQzuFgAvSmf
hQU/WMsc/Y86Ng62C2jyrBpWsijqsxxQAgUFEMTI1q/OqesU+65I6vloDtFX37KxvonGm+HQX2vv
oI7N8/QpDAH4UnlIgQ7B5/I4BHE57AsB/F3e4/PtexDqLYlv73RqmQ6+ep2s0HTO1Iyyxrgo1vON
74JB6gJY8MYsoNCdyvwaQ+U3BZoGqun8uYE6/4LBY2FfGUG6b9joLuIwtZ9dmWezfhKP/dlDRvmH
W4X5jBkWjNFDALD6wniVgW+8gvvXbnOJL5EO4VwDLcMuNpc6TMwG2u9RUy5RN5EeI7JbGK4T3WLD
+ZKWsX+OW3c823H23WQ8vsVKlQsbNbY13hoI0SWy2zR+Y/giw81+5J6+2u0KZwaVsO7Q2Fnz3Nu/
5qvKVKu+SMhSX06JPJV46TxlXcUgmoKmmXUdUHC8hm3Lry2MZYy2tvY6KoMcNJkRItE6NBrM6B3u
4IXVhht9Vd/Z0DPnDh4Lf90D63V3bihInA+1ze837+HWUKXlkoUhpOL4+B6P3fBBokx4lpW3eygI
kqv8Kz9Meed3fprvO/7w0QPt7vVq+DW/wS9Zwhtpi8V6Ne9bBV8y7kBz2+yM1xhvES8UPNxl098E
7nxXtP3Hc1OVw2uBFdeUzSGSdBp85/5364f2SDP8hgXUY94ahyQgoDFgAAgdXrMYGqzMfGO08vdx
E4GQNIVR4QP7Bc0cOH8jrFzQAf6bixrTn/SccWt9kWisHG+R4t9dhJaH9eRTe505g7FqRQj9qzg1
Tm0ZmF6HF+BHYbNl1MfNDyifvhRNn741cQTRhSSRhzSPxl0sebysExa9uH0ZzUw0+n8kppw1hWEs
RBaiRWLYAurVOAjVWnuAu0BKA8XEG5i09m5QleVcD5MpNogNKD8AdxFn1tJFfes6Vh34pAB4fuVD
vyCAnUDRNjlWQCLeKgPWVE3a9edCZHJtmqIHxr6mxy7v2Mz144sjs+qU2mawgaI9XeeopJ6gjB3O
w8Ji7wmFlRQZ6p8dRYPXTvNvQ4wLfcaaJ7S48IRAEXlGG2gRDXXghJ4te2/EswkmVFOY2NDAKxuY
W3TtRbAqv0D3j4jmEiWyvZgwYT1nfoCt1xRN+ZjATscsFRZp1poTp3oGU696rrlaQzymPN9TI/Dd
BiBdGz0YOvDnA8jKnutRbmfYSJLgpx60wHt5/q4HYNZa4Qbpzlf+Biqi6jWkWbeujdietF1gctTV
YEOo8UsGX1sohFB/i40Fv3LsiHXeHVO4G/SBBF6RJxuALKDco/rne72JEE52KRl/hYVq7+G9WhU6
6NRNk4UDdZu+6+am8P2tJAPdx0y5i4T1xpOysBLhJQVPP2Vzy4RgYuHih8ar6sN14BxBw/wH7Kfz
We1g5xxyExIXlL4ZrWFeJ6rLXufzphg+hsZ6czMulnbdpfNButj8xNZHA+8G2JX5Cfb8rbvs4GKy
w/K3gvA7fkQmcYYnVwV8xg3Crn1MYPeeuVDwZqrdUWh9gVQynapJbnlIQS9X0mhmbe7fdM/q0cL6
hNHWIwkhag7CauPp8DH7jw6ZDtNpssniz5M/ddhYXUJ3Mq49zXbThLaihary1EFHUdyojXkP3uOd
/6aHg7xr4Mk+Ud+yaY4zzeloCsNhq088VGXMcRaGlnvQh1LBG9hI7H6BvbV/iEmFYX3aULveQDD7
/Cl3P1W8u6Iqn2z+vBkWtBw0hyzw9L1lMXSHNl4Yk36/CaEdOKuWP7Rovz6MCk7ulROCyGC6d4F/
nS+daJFHcXZ8TO1CWPkUWWxt9M30BamJaq4tRbHUOVZzFFFTSMmD32+B+zh9BPhR+VgHYadpm6X7
izSoR7g0xmj+GP90EZSYhZc7NQc3sDGxvq79XUHC9MxdLmaglrRfLVocTKhevBoWGi8DZLLWvGrM
F1EkZz1BgdY5c/DgPvtZCuEaxzfmdfszoDVbMDNxln3F0OaLCQyerXFLAFLb6lCE3PGoG/8syiGZ
FVFsvvQkSw469PGTeab9BWUfUGVhrTWnURbexsCvZ1CEso622UGBMaJHH5yxW1cV1lIxkq50mLQd
uiRY+RAf9qT3DxdeKEGS1/ePWn+sPANZCtUxfxONsZj0Mhzuje5kQqRj/NsFhVZfP1DwlrNAwrbC
tz0rocD0Tzl9oHYpT0GcDMuwd/3ZY0BfgaVtssUO9KrzvsrErKmyYdlix3O0hNiCOEK3/RTplD4b
UzgVpflcB1Haq2OEwulRh10aG5sC/SCdv8/4PYhPhi3howgp9985faYn41mXzN0MwvKPnD6TNexc
DfxD5rAGyGYWxFlXGklJfEgbz1CWAwzTzmau5UYHDb68D4CxyjZoP14mUqWY6xHcJlkIHgNS60Lz
5J//+L//9f++9f8R/MjPOTrrefaPrEnPORzG6//8p+n88x/oJ07pzff//Kcwbe4IG9BLi9uUUU4Z
xr99uUZZgNn0/xTCjIYmZ+2ygVLiUjgjwxfur0M4GofGjcJtGpguVJo6lNjs4FQDFeylUlpXKJBm
ywCmVhBtNFEnVv0Ps02iV/ybZzAr6KAvoVKs/xuQ5eZskpJ0iwRgOsfkexcKnXMjdZadD+UtdCvp
G9Sevie9fYKubLR2rLa/6EMQfEFbqzijatbMMoIu1//8IbjkXz4E17UJEYxRZjL0R/7+IQj8C2w8
46ulCXS7Ma+cMfOGLmy3ocUbQFijEA0sGDDGOR+3Vgf7+jAnC7snzaEtYORTWf3KliCkshA29L3t
HCo7Ne9sLBdPrxkgE+2qScONEKOzMFoLysi930GMV3XQP4WsGGrkvmflyUvSu8NmZMGPwPI7rIdz
d4+v3w3urXIRhHZ7jZ26mOUDTIHt2rlSOo/6NkTBoTD3gInydR1iscPQCQ8q8wQx7ivPDHYSzHA2
0Ph+x8/TPLGMYrVV91use/MzhY8jKLtyD/MfNa/7gp2KME83QHR/lG0/HuzOHg9iOvhlobAiVcmM
5WjkZbVvvEGNAn9cVPm3Jcrg77zuV20DcQhzCAHlTtCkmNJdxSn8YEFJ1BdVJoA0pGY9qjNG9gaZ
jtTqDKwN4UBholzZFiJ4UuU4M5p8Jk2D3aS0YebHAYj8n//6zPrjr+9YkNmhsAhipslNKKz9/a9v
O7LOa39QyyEm6bKb1LuH3wcrqx1vjN3GkyyQs/j/c3ZmS3Ii6bZ+lWN9Tx/AwQGz0/sCiDEjclZK
qhssMyUxzzNPfz5CVSUpVSbtvdvaqJhSmQSDu///Wt/S28Qr47HZyEs83WQV2NDdWioWtbK/Nnpk
cegm57WqjYrowyp1CxE8dSmJXCTmRNdLoITXttDC68ZIMvfXOyTX0/X7a9qWXNE2jHzdEo4U5rrD
313TXSaYDVPB3jbLBBwq15PzZRPFIRwAtMwuJ5rcXl6b0j68clS5wcBUPNQyavw66oNtU0/5A9Kp
Hj1/vFdbJ1/THcbTXADZtkFeeHTJHHCbjnWWRmmdO2e2zs26kXnyxdQg62gKRE2mi0Z8zoZPSzwD
AVVt+/ryqCe7hpKOTf9wfeOygXFAPMPsWICC1h+NEkIhAYNynxjN6Hp8bY2EZNFezrckTNlXHJLw
bnT6cgvxJ3XrIa8f0LIiTuSkGbQBG6Eo81MZzDL1Lw8vm8ExCEADhv7da1QSUCOIAsjFr4+GZf10
NGyVUEiDG5g0KXS9ORoBuh7Y9Bm5rlJ1biimJ2srIl9lhpcNk9dmUy5G4VU01+6GznYgXU/HfN05
dUa0bi1quZGKAXslaFuxN+wZWpj0iwhLgj4a9pXdxS0xbZILOojHTVQFVyq5rHs1B/+LZ8wbhAlq
I/EVnDK+PWX5LjEn6zFJwnkXdUhaqO9p+7B1FLda7/VlZVn7SOteulAR4utrlzfMxvYHp+/ppfAx
hRqDn9K98ewQGFCIcH1Tprp+zpRq2FgqQXMx3WiMSThgFwUFLTNFl0JC7DUaHKgiR/KTp+P9RASO
C0FD+D1xE5hBh/6+q8DOWhFJSmqa75e80zfN2v7utACF8CwZYuJ2xEAe6aHrsJSgrtzbi5+s52Q2
Kx9/fSD/4bKyNR2ts06YqSpNZz3Q311WGgFFI9WYZhva9Q5FonOlhVJv3HayHWAmPO/yptlxn3ms
h6Taj2kCAGpsMpq3EDOIHfnrYaQnzfHyYmWD2gDTOftKQjRNaSAavzy6bFrFsbbQEM9hJJGCfX2j
i8ydU+3L2ah2kaz0fdgw1M4GaVOIuaabBhUkLah509PkOl02k2blp7Ek6xInM9pW9RDr8mWaOwTr
5YpUUqQ6nCKLzeWpbDYdmUhHR7Pzq2+bJRCISENU3NzpSjcQQ3dw6NpZYyCOta6tuvgAJSgHfNSx
o5ETt+wx9Zu/Ga+tt+O1LcGb6QzYNvc529TeHAkDkaBSL2FNYUGPCWhfCHEyAyyKPbgaU7HDu0DY
g5toJjB1R7bkPsCiM6H9GvigrpU24GoJo3oDFUdldF5fxN6ZXZd5QztoHEyPadvimaYy7NXUjgkn
aFvWk5r9LlM1kyCuooopnvKNanYht8PKZYOlHt5YuVZdq/UBOGp5poRTnvMFI2mhU31ikukTyzY+
6tD4HoUVH5mnMWHuZfHVPvedXe6r+e3ig7u8WmecTELGVxenpTE3O7tlEV/F5p9GTSfKmNdr0/uV
tWq5l49NXRn6Qya4IxSJc/Ptw3//vMWMwSWhYN7hfS5v80Q9//qq+WluxbEyVVs1OV6Uu4V4M8GM
HKNPdEeuKy28NITnBlttNsbHvlzCA6aP0VvWp0kYnoH37y8jCLcKfaPMAKJlU7oXWuS0siR1Qbcf
HUB+nBx6CraD26PbAK9THiRYpf2QGMHxssHkqhwnkWPAkVRP8Cs698IE90eKxkukxocWpOoBJBri
U5KBW9pSSPTBKBtO82RyWJjQdH6mKMteDsI62pHSAivoh6NjZd9virRzaNP8/eLlM0EH3BdLzS5e
54/TOpNc1s3l6bfXyLaxMrhSf33m29tZl36J2qo/RFNiU3hnTKOLTbfWIYqxzXE26AZJRn2nDeXW
iX1tzYW04rTwy45Guc3iENtJF7nDmlPalEawteNy9mrJTE9TWQtbahFcw875kJkILZmYWAe1srV7
mRIRXRZ//Pos0OQ/XLIsMAzHkoZtSd15cxr0zZzNVmf32zwpAs+Ke7HvLGxGm1rYV+Rvoq/LqpIY
AGl4ibZEiEWIJEmG+vUyRy7tuFnL0I+E/45HrYwmbnuUePJ2vkdnD8Ryro8Az6NjBJFmvYteNrFe
9lurTj9GVjdddxVfYQpoAQ3XcrazJefetR65UY2PBFb2RocQXZ9Cd5DTcsKg++fm8jQXI0W6Bdxf
O7anWebtiUH1NlLieCenAuzbmGX3kwaoHkpQ7M6K0I6Z5pDJuugvdHWmjdZ49epEwOLtUwB3DiGz
0j2bzUIHlwMh9zZ3sKzO5FGu6wlqpuExXKhlTrQGy3QYjiJXhzPm5J3eV8sxpKLsh4GWU512+s00
xGTBFNgwoqikIA7fpxFqevr6+qL1O80IQi/Ik8bv43Vytp4fWqycbLXJD13aTblP7m1LKhuu0wIw
006WtfA6VW9YYoviqutapQTSQ7OoCPXTANWxLsHtzgEcT87HQx46wbEIcWMPkRrhdFkzwddNhHXl
qDkzSkFmJDGj3pWRhii6GqtrrtL1+WDN4tB01HBMq32MauUPJSirVT/WPjaL3vhQapZdSA0COTFi
P4WjfDU2duqOrdFWXtI2cAzV7qxqsnlYWiha8PBsDzQ0sST2+KAi/26msH4IJXjoLmqXgwNyZos+
wceMXZMqziZmnXK8PHXG/I4yyXCeRfZM3QXvXWp1j130VKyhpZyoCFT/zt9mWm/RhiJGMJIkbIW5
zhSBTZmAE/n1FSX+YVrpWKZ0aK0YuBjt9YL7bjYCaqSidDS2W1pIIdDvaD4aBomnaln/+ejyGlXl
1VY3EoWTHiUojYceoSW3ace/WcL1OkuXZV+g1L2yZbYJGAuOl4APpLYIgZSjUGud0k/X7cfMOFYI
Xq4q4gB3Rlk80kGXR81kBWmNsZs1FN4XpdrrtrPcNOSmY08kIaYjxOs3MwBh/jyptk3T4n9smFWv
ZY3v9j6sZwVrr4m4p53b18pY7qm6s1RfN03HPlyehtMNdmyBMzs8tVO9UYkL3S3hgAIV5/yONKDR
LQneO0frmn2yBud8eaotkJ8UwEMDDJCrYtJ9XdbztrQaprFd0WzqxEw2hposj7GFnr1fnH28mPEp
ZaHhLhXFjkoNVM/2fnPQtX/abdvU6a4zBeLg/7jbnV2GlBAxPmLDG7ZyMUaaL0t8Sqzms0FUiFnU
Xi6tdJcYs/QchU7kZWOtjxbF4CavwyAhHdpYl69Rpr7QG4dPB2v7SEq5dugm3X634PZGF8Uly6Tg
2K3zSC3NMAGE8hnvWLLT6dbDLWATkvr9m700fl6Q27ZlMWmwSCExKIb9uJdWoXcBxG14f5Om7ERm
xNfmuqnnwdqNNaN+kPanOY2oPQ3cpi5PtZBEodIW11XZqB7nN6wQnHpeX4x3I3St6yQUyj630HmZ
xqIenAV7dNl2NuwBNqGIrkx6pVeXZ1U/g3sH2OLGWZ2/H7GJxzTmr0Xv0NppzN6NwAe8G1mIXS/q
TRtvWXQ8d4U+P0WtnWyyoWdQjZECahW/GpB3eR3VrmlTVf+fnxIOgz0nhACn77y9D5QiCw3FHjuY
3TpW9SIkpWXdEIFAQY7C07YAlXCsgKu5GPfkjpfB6libCt/QlTohjCINFWRdngT+JAb71uixd/Im
bYv2hOg42MVCq28XglFvk4aUq6nhqBhm6VVq/8FOPhjCnE992pYbAXkZG8pv9tFYJwc/FjRIbFJZ
dlGhUTnz39TntHqqRtuuuJ9Qx9vp9KVN+jr16LU9AoCuz9AXrRtgJjQ1e/b522skGmmeama6F455
diUmR9tw+jHV6Jv2vBqDi5py3BAHmNiv5ywxsapJ5MUQouMzFA0uAFR8l7gnqwDQOhLAAJIerrge
zrUfhAUS5VVY2Miy8Cer7zapxBjs1F2/11dfbBRm+zKtr0Mj2CRKYP4vrhdH8iUbJtUrlS/ox+ul
TNO+mGYHnwYighNuVP1klBCd21obvNHSbhalHq/Ihi69zJLhtYm0eN8F+XtyMSJkwnk/+abIaxiT
y41hGoQwagwudK0G8xjbKYoT27jLK4SX5vRaJpX1MHXvMMDPzMQYbRbysHCbae/aFEYYmsRub2vK
IYjaTT1ngU/eC4qoaNBui3H6mNTmBrFM9mpoBa012/g8pOV1rdN3q6zyqHQfaR/alpsZvyv0/Txk
ool2VKq8jmpbTEN//J6WqlCrxqQSM4QwnbB4WvT9ZhQkenqzhoY+IDC6i9KUKZChl4cmL6OjIshm
q5FK9RoxZBcZp9HaYKzLaReUQ3QdxVl0jQTzWg37L6OemKei7Yd9xD5g8y5Z3mSwKeSUK9c2DtLt
ry//y73wx0sDs4ig1MedUjdZDv+4T/GixY2+VO0W4oThdYa9QS6YH5vMFKe2LO1jie94otZ26uDh
UIg3/9w4GdEDwowOqmUidcuV6XZBcXDbtLF+VuITtwPi5Gbn9G1j9+ZmkXCldYiVqkMAW0roYwS0
Hd151ruXh5hbJ0TtbAgWRE0WTzvVYRG0urgwboSn0czpnSXZcaj62ovD/mxSndpfTDBt1lp+r5eI
LRqjvG9TQJFNelqNWhuHSpdbFoIWa2t5UdCN666ClFYV/agEVg6wG7hSlIvoOlU0ULkEU7mRNoa3
er8kXzdNH71q9Bp/c4cS68D79jDoVHZ0w7Zt/vPmMPSw/4F0IDZO+bomP83hwxIQBX80g/o5vOrL
8CGyGgUPjK5cOwbrVKW3T9SvMD31E63OxT4sDHcH4HkvC6Wa02Uz/f2op7gE1qm2NqYukiMOXrq7
fXICQp2ckmZ+pAOXnFH297hqm8jtCsrt6DGAYdd3vznp/mFvNWlrKtMvh6bJZbH33ezLyCOrJ+Wz
2Y5i0bwmRGHaO9aI9MJOt+HVXATg4538yxxGd3OxM3NRn5KajuPMmaDgWTkkeJyjBoZrYx1Gpcyv
FykH+o19eWgBWgdDWXhhLvsdfHGKa+P03koysjpJ7fBo1DTeMgzOzhF54sekOLFQVFPW9mxodXVA
zckEmgEOHsd1gxzI2VolwqiY1cRlUyJ6ONsVkK5lXrO9KoL7xg6Q3Dzj9WnS+5DUH2u0h1sQ73JP
aHzql+uaQTpj58tiedJ0sonjpaxYaurDQUYKHHRZxmvtVG6KmkJ1il/rN2ea8fMUkIKbWL90+lSq
Ya5j5XfffRWxBjUg32+XkVDl1amiLua4j6TczqWTeU6r0YySQKe0qXrtLHu4iQUoEWlvgYrl7wsQ
e35datQtK+u5EqVYJ3i01Qb1rCzobmA70pNDk+iYdetaAUnsijofBudWjQOD/DXnIMhTP+BjIFKy
V/ujQARVD6XYm8okvBoIhjCdzVxKCupZzlejGH7dyGI/TNHr//xU5K5nWZoUGl/K27oCyPShqqq8
2WJv5A8gd7LJ++fUqHGO6YQLZqp9CoMwudGCTPMgkdg727GTB0m696khuitUi/0l5qCr6mhv5Zf2
v5Sn1mE9vSxF5Y1YaepKlu/MBY4TSZehP0EKCov5paMRs78MhGhzsyOi4jmexdES5Z2T4b5gnZw0
bumAkRZphk6h11hJ4g1H79ju6ha2fZth3At0OmXr/GqcxR8BuITtpd51yVOppzTf4eA8x9Ukjjha
lA3Ij9R1agWim67Nu3KkUp5DvNv01mzf42yz75dk01JvY8qsXw34Cc4AuqvfTDzMnxtNNDUMTUNs
ut733k48nCqZKawpq1oOp5g55fdW2HzKJzggcV9xt44QfxkIF88IJtWDCNSrJjP6fWuZhkt9J741
m+ERKeEpzh0cP3FO9rWj79VRjnv4sbTa7PoD0eKpz3i20On8mOiGeCi4SIfCeMlLMz6noXprIkv0
ZxtTKGPQ+4Z283HIrATNY0UQc1jjOqkM8jGWkPKhTaM1rBn78xdjSicE3NQ7rFRrT/YcOldLMTxE
OCxODkUSKzFgkgd5iqGGjQ75hJKRQNWgU5759bl8+breDCIWTRxBR54ZKDeqHy9tWq59TReeS7uT
LChpeW16mAl9Xy/obFiHxLXyebLrj+WoJczAE77hweq21IbR7XOM9dF5RLbHLbmsdcpAT2GW0HZe
BvQERbrV+HmcR021N4xNy4zPD5om+JCzsHDLpWbtDuhGaFPEaL2GyXaTvKnT9twJ7KRNqHFUMcrG
TXL16x0319Hxhx2n+e5owhR0yWCcv52YcTWV1TRwHsnF3GrF3F+RACuQ25ExWsfxtkNn5aWjM3jt
PBIgV3F9JhhSadLHqV9PkIHgkoiHdH5ckH3uQAnl+y4Ut106qu6IOpysmgwQtD6SbuKk6Ra+8Xay
CIepUTpdz8q0TWgPkBkbm9u5r0me537a0euo0Q2CwHac+ZVfqL+fFp1QRd0z+XZe28a6g6uugC6b
sy24nGETKWPxkJuuvgY9FLaZHw30U2PibEmXBB9VR5tgKll0TY0gCyEhb8p2BmpP5WODCPSIyMI4
drXV7H/9Hds/VUxYHUrrcrlKk1vPmzXUKqBNkJBn29BhvW/UzrkKVOcse6ZWAWof7/KUmYlGNTVR
nDNiZ+OsY4vjUyq4l4UwWB5eNoHZZpjli3Hz9TWopJuK2aMXm0lxV+hY/ALF7LciG4q7y2vYiRBt
smraUBwKzr2GGsJXDHLukhKnguyL5TZ18KQz71RfjfAIbJFSXT0Yt04mBh9/QgR1gVwQtVOd4zA2
zvHyqJ+Wm9SWye7b6zr6VVBl6+dm2X7RB2O8mRlCXEDP+QOCQHPb5YpzRFvfnSOTLOfCXIanIuxf
yq5ND82YoLpkCcH4FSMKr7S53ygisZ7mYYDBCutg3+SB9QSCGwPboLfnIZrKEyapJ7tRBa2mIvEy
xZqOBf4NF+pbebYN81g5tkZZYSjPwCnSdMdRqrbJShOVNGGRx9M9+s1NRfu5UGjRI5OaZaoI93Vh
v5maguOrFCHzeDvPRoSnFyVnV2fvsco1EHCx5MyM6x9l/U7gaHh2ZL7Q6GiCQ4XK+VGJg9tWiObZ
wMblCVtXz3q+ABujqRckEcEIZQsNoLYKTyPP+SPlxse5CdPQzWqO9Kqqt9OFdDLN/ENGMRZCVQ8f
ww6viKU41ZVmdj6lquohAvJj5HFNFibPUDSVO0fr4FqOZXPDZHOLpAQbqZIb8YZwVtWrVnoWadQw
vBQZbhIySjQSmx8p/Ih36zOWS+lZa4f3c63Ej4OWvtgThv+vz0atp/IZ8KWsbyrT4FwR5ZC6l6ej
Tc2ozgfPKWZx64gwCJgVPZt9NNyEueAZjoDGFY0T4zdRMKVRhf9qzDSzkWVJlADOu9gxHUok7rC4
9tLrWxC/9h3c/5pluDn8ocTKVcd5/aVXAl+miv0iWCNjHmV9nbStskkZzk9dQGXKCLBFW2Dt3vw4
rXPiwvnxKOmdF6PFkWLnQbbPW6kgRo6Rb6ZFeNvEsaTE3QYn6RThQe/T4jguznTFPd3aQRLur2tr
kBsTzu8d13rmi7av3mUm0NW8n8uPyFheIzWZX5HiHjgdiPbs+eMVZG7sKF1Nkj8+B7K+h2jYnKTo
X/I2ynKc2PF0jLVmomHHo/TvR1OImfzXdzhN/rS+tzUsNUwHqRVpjmO8KYkXMloGy1CDDV6P0Tcj
ExNEDEPwgkz6ClNqY2SFklkSJwulID9DfUTex/3lI6Oco0Nd24/tCsj/tqnXp44j2iMqIffb6xeE
vhn9xci/PNVhINVfP3N5/u3TY5VEHpaRzn/zhlo5lgvXaPa7lZ8x/L35xux+81qmhPqx6h+HC2Aj
J+/Jp9X9nAV6sm/IcdoOycwsoepubV0P7hUra66l0arkgvC6Sb3PEzlmajGG03U1M8iFhQaSvWzm
T+MgjpNW6MhCOadeIxGWu8si/LIZewmr8PIwX+dOVau35NWwRidDpjrGLXOrtbLcpUXnQT9HHaJb
jXlMYT3j6wblvIzAU8Dms3iYWeG12wJWoRuE81OpO8VpWImOQVcqBGp2V1SmOqwevNRp5NfNHZCo
pNL03TAbDi5osZ/JnvwjiCGwpWqt3bICbPct5YWDaGrtZkjS0FdUbjR10j/jU2v3daw+qYMlWRmq
VeHCOECxJxmfsw5MeBTGiFRWJ3bePNp9aTxjalH9YOzC/RAl+GtEST2P6alFNW7k8uqSDb05+N6i
+ysoe9U5lqE1QXCz9PZKWzeXt62iWxeb6/Mhi44jLOv95Q2tWbD95gWST750UrKF4uF3EtV1ZMcY
iv2B8ruz7QTDrpR2TRk5z2C8qJY2Nm61Cs++PtTI1z4kvbVd8oR3ZEpF+/L2d5+5PMzSOIh8MVEO
n4yw3lxeNCdUpr++Kn8efmxNICyl4iYsKZnY/jipZayM9TZUyYk21WWjgTa40cB3Ga4kTVQtdJum
HfXHtxEFwUbogb7NatHvIe8GV5dNqsy4RxWFCUNcUStcAqbGl4eQjqPMrfSJci1ZD8fLi5dHk4oW
bDEtPzOyHasyepvrBrDNiW84fFCTNRMnMPUntWlyH2nudKuBF9xdvoj/+4PUtr1Ib1/Lam7I/eve
PP2vxzLn//9v/Zm/P/PjT/zX7nN5/Zx/bn/5oXP82pRt+aV7+6kf/mV++59/nf/cPf/wZFN0XBJ3
/edmvv/c9ln3l2R4/eR/983/8/nyrzzO1ef//Ou17Itu/dfCuCz+9edbq8SYG893Z8z67//55rqb
//nXucw+lcPzTz/x+bntkCur/2Zhzz1bQ+pDwclkVjt+Xt/R5b9pepJyL5nemJop+S0UfrroP/8y
7H9zummS0hTTXWms7YK27C9vmf+GkrU2zgxbM9Z6+b/+2vPbrwuSr4fsn8XTGn/LKg79tnSxVFNb
xUiqLm1+EUu3N+LRZZwQ4ddG7Asoh1dpIhRfR4rmFSSy+apZwUZF7L9ttabdmE6fuZTvLX+qonTb
gRLxBY5IL+8hLVkNXOJiGsRWz83B1eOlO8pZAyhLJZY9yrd0We+pcJP2RH0VlF5/llGImMJuWQOZ
CILnrvUm3bpt6HR1VjzvYAFwv3S6c/PBISH8GCIblja97oBVCfc5l6lj4dvmqLjtMB2UoK2PSHm2
uhKEu4b4O7e07PfKwxIRHmimlukJ3EGbegBMPlF7E3rFTC/KIo/jdHA6ZdpPaX3oaJzJYemvA7v7
bJiFslUQOwda8anMqNjaU7XHL3NOqdzxl48fK1jjYcaftnSPsnPupNY9xaSaaVq07Gmea1s1uK6W
+QPf5+B1SoN5o47fJUUrt332oHR0dCfQNBvFsOEgErk+YX+q9TDyswZTYArAH2Z7KlyjgfHRhze6
3QpfSJTUSoLKsISWnBQf2qj8aCcQ/3M4YRFxz74O5WnTq8OHoWq6bcHUrQmz5Yjsdkv69LIxJxY9
2gAGC4ZwYX2m/k5TPdoY4VC4/bTX7OYpT+hmrBpFboWGV+hj4yuD+thXdbavuPfkA4t1KyfMeiqa
T7QZHsig+LLOshDnzS+13T3P7fyJpnu/6aODFajatiGryp1VO3ablgCtqLYMt8HLWYyzB1tuTauc
sReAzXVWQY86NV5IUcGFA1P4/eirduUNYsq8AbOKu0x56uP6impTbFVMzHxjMbJr2Iu7Nj4sak8l
ppDnDDsakhsMTRnN3x12rEOfLIJSYFei2iGqkVpVAgeRXLyGhNNNm8C5GC3GWUJP9f28MuT0ZAmv
6a2i2bT3XYeHaywrx6UicitrcELdkn4cxAKJ3bK3ilE2O7TriB/ZLa9bCHhU7PfzvLysfnyv0wr0
UcgX/EjhQjL0Ci9GYlYbM7LTDY1aigemAYOcBXWeQVppTqERX9HdWg6pHAYXrPn7cZleExV+VJ4v
kYtviUbooicUVrPmnqn3H0ZyXS9T8pwmnQvKmlm/4rR+VwCHiPTCQoZIDqnTNx/yLv+waLVX07Px
ghLqHUWx96wV3y9N4/jqXDewkvFT3NXhoB6JudRcFQb9PdkKe9QWAJfHuTjkg0rY2aDflSoM2yC/
18bxSWdRBe9GbBYd53DWEWmfBmriRtMQ+rIUJ60aTggOv9DsfjBN6tVLzMJIyJQLQBK+G6ntdpT2
UZgLTlDimBTTLg5qTx1isQ7KSIfdxpkaTeZjlDTAqYNdVKa4yxbyMuXIxLUouEXZq2KqyqjkXzZd
R5Q8E2oE4QaZhr3l7PWifNcV0VNfek6glp42iy99Xr2DKfUZUx3a48Fk3Sxmv0oce2OPZsjszQzw
iq8rqiD7A93icWzIP9Rb09qkzh5HGeI8aLpuPe4CznlUPCzXjAmRHvzMpZIPjo2qeO5DMG9FjrIT
onteQPeIcvlHC0vNtLWb0gmfIRr5rUp7Siv58jL1ua8HSl8GYHYCfXTdHUumrWGiuGakj9dkh3ht
ZT7BV3ix5PxEsrrk16RHy+7CI7PAg4HOLuDuITrtRV88AV7JBdU7HQG63KCV2VY0SDw0TLavKcE+
Z2jybDsHpwCIHUV35GVgzNwqC0Y3atm1pUpP1O3pByUALYte8ZmIHqlH34yt+Uyn2gPwZZLkhccL
1cI0QA8388dIj/8QFXqbsvtCY6bkDkYtA4j0uBaiY2PFLSxXWdWdV2V5nNlPDEiEW8nKxaeGb5K/
v0d/54rkdXU8+OiLOlYGDmHjhvpFr4HxGd1w0omkcDEPUlrfCtawITpiUuycj7aYCBtMO8NNcgu5
5Kh0rjHQfsME4rVQrTdVoveeEQbwycioORZGOW4amXxoAQShQwnpRRv0IkqQHlP82jld9KiU7xw6
14cgpPFo2MlNBp/VTVYa+DA0fixAxgWKtDd6l3+ZYv0xEHvpTOE9IKtdIIIXQxUtYAaye0PumR0a
AIpfsY9GEK8MqZlz3uPLD5NHpc9OORoBrzLa3B+tAHmd3b2nyctSvADJT8PkqRpytMPdDDivLu+0
kpu0pJKBFZQ4jrK87T+HYwUlPBstLBVC84hJVZii6h1u5e6jQuiCN9TpY72YrxYlM78s2z8mOdeu
lQwYxWKyHerpsapqAAjM4JnmI/MW4sOsmXd9q9PvGqu7rm/eSYeb8jpbCLqbVRKr4LL2KOwl7sBd
wq0iJKCC942RS9A2URxGzvtM2ytddzuyw1ybwwqhewXespfs/B55A641s9z2TvMS9tFVGl0BB2s9
QwB2bRt6H4AeauNj1ak5UPt7THbDJnecbvMJ345yiAfzxW4MGJdK4Nmg2z0EuRXlJMbd6NYkdPIm
dx649ec3U517BtzgYlxdl7Io/boqnH0lGs7VrF+xkYpr6TgSJwx0UWTdRfpyY4oAvy5ayamizETC
l7b+ph78GB7GMd05nQowjaUoKyOr8vGZBd6gGF7dGIjeSmJjRT4+sjTCJkh+aFzfir6NWExIPw0F
1dsFCI2y3CpDdZ0YYKSWa7OJNXcEQ8GMZp7oJ4egJbj34jv24ihFVkLOwob4FtxbLd3LuUfD2dx1
lHFAjUbvyzpG/JmatOMMLwywzHSNcjAYevLI2Y/wsfasBWNX6ssdaZdE42pCo5xlsrgWucOorruG
2VxrswYfi9TksW1r5m3ao9Joj0ZL1kvU4dC18cl3yLli5VOz1KeUzqUuy0+iiY8hQGi/BiTqxM2N
slT3pWkLvwC27S2YJiAE+Wkmu0OYVtBdWj8Jur3WId3Poppef6/vTUu5SgaU/3y17b4IJm8g07Ve
vUtRqPZkkMLwMBsyZUaUgJ6QBQN67mOWOi3WOyUcLZde1henAa+6SDS5mgw/VgG5KWryebGYXJIK
mXBv7+/DOVmNHeXsLyVeuRHnlh8jt7kFAm9QhhuDvZHE2zIU29kmf1pt9MPomFT0a85Wk5mgMiaP
N2Y7dd6kGXSWsPEizGfQaxjSiK2H/mLsetynbqonn4i7ImRQnYF1Nf3odh2hGw2AFVkAfNeRfvBX
fSyIiqUHWL4TGlpThgHmVnq1U+hb+HOifCoLAsZb610/29sEyTpimhenewp1O/dEguVFtFbi54bf
15TOEqNcbX4K0A/riyzU+2WO1nZEG7tgvW0TEzT2/dILiGDmJMB5UNz07/q4egTv+LFN308ZEx5z
qqBeErtQ6x9LLhIvycbPC5o9Ce8760lTSJz4k2lN0b7MyApU8CHtatLS3DCZP1QpwQtJ+TpNRnbV
aE7mq5y/3jy1MOSolFdMYtqeMmE5X+mphfdeQH1ywmhrDPRDW7WgGGvd0bis/ETNGKcQTdIheN/r
JGhV8cgNYqkfM0UQsVuQEOJ4mb2OSRIZ+sD6gIhFwk+mUbpOQdsulMdejK4+qFQ+5v4Z1KhXV4+q
MTAy2H2xlxMk6cB0UO/Rmx7tFTPQExq8xFs8bMnOZh88VY2Rf1s0fcKJono4wrnvg1dcn/nVjJSA
31o2/jhFH2CpP8y94Sc1NwVMusq20RMOYloyuof1ByD9dIms5F3QyhPaGkqJqvr6/0k6r93GtSSK
fhEB5vDKqJxsyXa/EI7MOfPrZ+kOMA/TFx0siqdO1a4dFvUytYTdIJ3syFWf3lKmNOqtqnvZ1GxZ
Hr9BmsUWSMjOhqVstbQZ7VifH0J/x5Mmc6J0PLYd92cP3w4Ls9QX9NHcVkN0Iwio8OxEoL1MEtbL
IdKtsK/dQl6+E7Vc7UYXycmE1xUqPG9yIHMXOQ8Jwxa0zg4d9DQtr7FCxkOXTJBzrOxMXjcE+7G8
aHX86IVhZn9MPFddmr5h4EualmhWyehFLsIfM+NZtcuRVgnrcF8fs7/BQri+fC2879Wavw5Pyn1n
6LEb5dVDlEOWoUIquLgI9R6NsNN2KcFzef2a1nLhWjUeI5rZ3uMOiyzarNax1LOiLKXTlzM+g2xy
Oy6HbI0w7Uzr7bwIHNXhKESQ6Nap20ZtJtvKANEzq3gqOAihVsKbcLU+R/E9zViDYxvzdB0A9EzI
OhP7InIEjUlP1sbH2MSXSR8WGI7P16GgZ5/IPC9WZa+lPZIyINFYov+tDv/9DqmdfqEhevUUaGpz
W83lEUaFI1ry+/L8a1alLvlV5mgK22gD/1DyhiIpwN+l9fHiCYmQtsGTEsci2glj6d/B4uu0aq1w
gAZYFqDHESL82rs42ytLheo1klhLYljM3aq4Om+bW+YZnm9l7SJ+BtxbdM0Rdaqgop1Z/Gq2ggc/
9B7re0Sv0bRK7E58ofZU068L7bZOI42hopfs2rCgR63aJq9MrPJ7Mpb6arwvmkrnzFK+NxQ65nLA
Gx0G5JPON/f9TjURjcLt6bJFdXEYxgQlXnfpOGp2GkKrUYroU1wUdP2EGBRVxaqD/+vUUCPVUBXh
Dav3YUjfF4w1QDuEXdxHOVclH0WKmoOe/kXZ8GtqzcvS4yYyI9Uh5uW1143rDJEFjsTWaKeNlYc/
s/xqLN0pa8vPclIO7Actam5e2pmmMfaZO7zS6oAmTabtpEKnQnouZhvGemuHWvaWq4LTDqx0G1bf
9GkLFi59+gsgQXGpHiHgDlQhph0pxZNM1Fyt/WAYDbFby2/VmMEjwTdV0wN5bTl28aj6HdLJsIju
syn9LjGWVPGEJ9NaIUOyqu/MkCEKHs2wSNxO1YnaGNt3vYtKp0uLV3Lo8F80rCBccXgQsWWr+/Wu
67pAztOHVKROkYjhBgukaWuOOlnuolNkzeBmbW542FAWpjC5xdBfmrScdkjCf4oiEXBMjl9j3gC0
wGjU8NAh9AmeKn7ojoTao9We8eGTyFBDjWq6KLX7jFo3x4WJrEjlt4b5bg5fGwq5g4lYvI1MBENZ
+K2aytPaPWJngZfmapCe90o4fOFzOQoeVcnV0/a9j2gkJVPmPpWugqJ+QKZsmGKCXoxigBX2MCHW
rzYU0cRNjQq1ukb0+Rw+lL7HkZfdkGvMzaUQ6s5BrwB/Gvp9IRvkB4HICnLmarKXGiLepIryIhBC
5MjE0HnKnoG9huSS/oUrpJpq9BK0tq4sVoZdZxvwbDjeUnkzmBVNg6RdzqcQDmf0gARk6/YaEbD4
Fk6CO4rdrtSsI+suYjGWI1AYzqMzdKgOTrEm9q/s5mpnTY7Q1jScSTGTasEw0lzykidbwjTPWAkV
jiCWID0d9oRSWRSeKSEtSqGLGMXGaMKr0qG4JS7V9KNk8eduH+Mi5JcjR5qe/3fA9bSU6DMqKfLz
TJRIT1Po/3HApXWcLDK06lq5ZxMBiotBMlpRuG33AlIDcQJ1mDuFM74LAFlEfgwy2enLd8S2b1FP
gyZR+VqMeQr1He83GNBo8onTjR0YOz9xlyg7C45QNMOOWjPRE2MNoUQk+rXGLL0stexqZeHDQJ69
CoYF24Xc6dby0acK+XgqTj8FQ7y1wCftjGKgo7e8MVfDwMzZk5t4UiCU0y40+roTjcZqp8rgZDCk
t32n4wNQ/pFuQIpIuxyVdv6L8V3yxmZ+qiokZ26tv1L6Duvq01LET5xPvqU6FZyiz14ntd5Ea9uj
OM5LvxI5McSL8JNEh7rH2iUmt9aotO+yMVJHSJY74j82rrBSZfECFQDJZ3SO6hEJV2FpPENkZFlX
B12of5MMT1vABD2sZQEgN8H/oLZzguzUiG7DpL5qRvGemmIaSNSGJNxHabiHwvGINbTYTTM9aUxq
QJQXzh8ms2+hGdcyo9MvEK2bfXvF2hs9LxNii/E1SdR0hjJuUgxpf4UsQCFmRsmwB3fykO082/Ur
BA9rq1cCCih4DJn0oyTzq5SDmUb59J7MzZlkLcUeM+mhc9PD0wsBGrPxL0O9kRX6fRKHl5aNqb+A
bPqgeO8AT/jKLbi1knaOHQT3rFXgRh/JxrmslNdhQiwkQhpO52ZG/c+ryPzOR8JUIlGt7AlI4wPS
hL4x0ALjBtQ8nbh5hXr8wCTarIH6W0BU99sFWl2WxEEnjJI/5qZtVFXmVG1D59sWta1KZNQsihyw
Lc9t1BOf6qwn3qwysnTWpHDlABtm+szd2hJyZuLDqRABr4fibahxFuw5rDaRn9uEx2olluRrz44Y
XzbXzKXh1hjc/nO6Z313NFke7DJNvooxqTEYz5SeBoiDXVe1h7dNBooSXXAMnxHPgJ4BpDtixUWO
b1uzTVftPEbAKilm7zLZLSNCBd9aWuXZj7O2yrCZH4SPogYlWio8HxFF3yb8Pft5EK8tH95bkPQ5
mFK+N6FoeikopLdVCjxdwMW3KOw3kajgG9aRW79WquKuLHSAbRDjSTPFNCwtnewIwsoB3zJbEvgt
IMOBRYSGnwnTh64XGd74+oFQA/Ogts+o8ybC9A8ZsD3OCajIrAZCx51QNLHsqSqTwCCCHpfIX9yw
pshogkHZjjCujKQx3ORYzj3PaTSSUSygO0EX9vxmCN/oJewIl3SLWv0io3/fJRygpmbPHpJBlBZq
icMNBgycJ/iL9VvXMxwUTUMeJJmQJsHWk8XFIlnCeZDi13rJR7fT2n1c5DchDwosY2xpbAHxovVP
zmLRh9MPIl2jwOyKbLBJ4TEDaOx+QzDcNlF7L6njJpBmuSEa5Hk9SIj6FE0KFhwwZaF6b2FHiOmr
VaLzGQdpZnsjMPkQ4gBKRdYV/3LWcEEsU7MHqjACdei+qb1OaEGBkXOQZhhUt0SqbqMm78Vxfacc
lW5Yio+DSY4Zl6mWbHDFBjCOC9Y8oln68hN6WKtMcKqV21FUv0dVLLdDq/5JSrVs9KHZr1Kae7PQ
sp8ZMBzDbGs54BG9J1H1hX00Mx6SfywUrBjP9iXZssDaSUV8k0DHPbMJHZqoRmU/VCGFslSFoh9b
W4UYQK+OakJvhNrBc45PVc6bDhMhYkFpNclJ+Rxik8VB9NEsQDi1SAXHe8XrUCuj/DcCTAHPeo3K
qkhqek8BOF+JCI5W8QGKdP3SVuHhqS6ng7EmCC9EtspXq7RmB6+HyOXKBCsEDs+SPtllODDJpJnr
SHkHtKZ+s1q/5NOtzoCFWZDKqEnhnLnCEMt+2xeaWyUbJAsLNUV7NiHq4EyJxShh2R0ZM6dJGWja
iMgta4CfzpiDdVYvcIbgTVrLTkn6wWdq9GT8HByoiTl1mD5UhAuJFQ8WaU1MgHYoOLIEl/6pANSU
wQ2H5pKuQWZAW+sUKj3yuK0p6EUgYnflJmqKR6jKfNirWDKIBgwYjP+UDYFhfijiYxthvYt9hF3K
Z2mR/7SIb6kySoaC2VC9pCxRJSO8acvhV4Qr4+UpOXj0Bm6TxXBEWGclvhwxA+CBwXJKrvEe6otj
ViQQEi3dUy09c+QCT5WI2HALxHmITAw0nt/3hH0Tk273WHRAMlIILmKlp0SFrmSNynSKz+7RYgZ/
Ro9rTY5ZVv3br8r3zPuNmIIVSfhZyOq97gzUll6IssKuCi51gOcMJry+WyXtvellf6mB0DBdRfy7
vPeF8uhgQjp1n+ou5GdYViuEr7iVCNJZTScvPuGFV+1Ls7ok8ZrEtpqHdDxn2VlVc1AAcBjzw5Jf
oiHBf+wSya96tlPInh9JNDplIKXGfhA3gn4Lm1NGDslu0l9K6ZYzsVbQt18UEonig8FqQI8QA+IU
HHAKRrZKknYzzZcFArw1vMXVXeIx12wqcm4dDEsJknLYlDDJYi4xs/tqQEq/rOZW6cd1gPx2xYEX
AxAuTvHDjGVbxvw+e4iTfgzRRYIqeUp4X8PtFEuOSv7LEuJ0fesAQaeXpTzlzT8cxO1i+S5VyZ7X
d2V6LdUXEzmdeg/Xv1B9aMZ70r5WWbyx1n/6xDJPh9Czz9b9MDrZ7K/WQe/3oTXYbdIHsXmYI3yY
9mvCmLK32vdWvYk5mQ3Q8tfa8rPCW8IRzsVW7JnF3uIJA3Llt87uqZnaRnbowXvqi6jv5eZbrB6G
9FsCHlVN5unI47q/ob9X4nVVEUj8peqj1HQKSGyv0qkv/8URpuusWmkghKVxMsKSJ9ZPT6+WiVc6
+tCKLzF8leWvEAgoVO+ydFNwc5EBK1PsCtX7mCTI51NbymQGXuRBtZ0U6yYzec0005lLYHj0fAtb
AktwKSe2IOK/RIhEXv+TOsvuk3sBadrIOGW047P+Uwr3Kt8ShIIumegZ/Db2CJKhTKv9rekPi3UJ
K17wIymX2Nw26qGMfFNwyl02+TzMUXnrJ0yNJjsrJ2bhrZn6RkJUwgZH0FI98SczbWcY59U8jyBE
AAHwlCfXWttN0jSbaKzdeiodoqudafo3MIlK0mR3KdnHCfNFwzJb+KdR3UXAf8uSnIgLWgW+Zvaz
ZUSavRn7solAHQBpJfKpA3MymD1ge+UaCzPcuHr9E7YEHSmvNEbuZF1gfWBLtFKxkXu9UHtPsN0S
DJsMBpvlty1boYOdeM4hMJc+wE4FDDlI10uspiBr9PKs7VfpvZffIfvpZzE759klJ01MxFPcODQV
WmGvSbyeDm1RyBw9p+l+fKp0t5P0mke3QuOQJk4qfFsjOY8rBpiHeL5q8yvfs9aw1H7ZaC2uavK7
2Fakg0LDSWNblm+RZTdt58BNF9tdmJ3La6QBUKjPrJkvjoiU7nF6kup/Zvoyi39F/idhHMc6z0j/
tQsoG2BDrvyJbCb7gry96zJ9zg3RMSrPhAsdRb9NwAQcwDsXp2TtmuULlyonZpuTraGXQ6/Q9X/L
dDEB1CNwm9il8MnL30wvjUs6mazHQr5xv9mT+F2yw64wmaSa4QY4O4kSBzBXmH96p4IKmkl3wy3M
10T+nJre4zGyJ3Z5FHjPVAbcODbw6QNCLn0Hwi0oYsn0C5/ES+Yfcwzx/wh3uHA54aL5keo/33Ky
GDkAkBGpOT2/biyMM8khlsPDU90m9xGbt58wPxrt3Wj+NPPdFN+qjgwF0lfPtfSKRWZE0lr4+eRy
xiDUs/VWT1gVgNsNEJI7GNe0UhUe2OWV1x2wzhmkL+GjI9Gv1DS6LAjhd4Odk5E+IVARyruxkZnX
SytG8kk9KgZ7Yq7VR3KoR97iz6n/ZAfvgW3ZtAQqaWI1zpwRfDeVXQ+xSeW3WbAqaANR0Pn+LfO1
gYgJlSJe38ySM89b3+ZOxiaSZss2zOfG8DPp/7DQtXO0vHLzNbabHhRYk7v/ao+JWFvEanGZLZyu
TMCCG5S9jOkl7MiP4GctKe7YBbDbpM1NVVeKTVdLeL6hZcfJbwMfhPVypXjjaQSiLxRQyFr0rIrl
Bldz1BfojhSv4jSpdEmCXjuE5YKtYsPHNiVEWWGwDBoGnC6YGuOloOEjNyCnW+LxNZ1T0Qshj8Iv
b1NgETeHM1oNmoJR8IaudrO02KKGwXtxdHUCMien0TrkWTFhH/dFXnbmVPLqExnAvl/t0WoJ+Ghh
udMrb1lFqh22oDloA8siT1dbR+dWDasWI3SgeBNEt1DJtS7crPqAV3JXx9KD2E5gtacJjZfyF7bM
PIj7nmFs9RUjLm7HZHCIkXBMYqorLQuSeILp9BFpHGJj8bC6Q/0DhSR7aBOj803o/mVmQV/CVSSF
xFNBfXmZ6Lv0ULCfP5zc8fbOhyVi/mYHWAw/VrI3jIOYniftn8I5rsafhQ0Ck5ojQDUhyIb0U1z7
1o9F3YtotJGMCGu8Ac1zefmjDC41wihrxS7R+kCwTnAWH5iLVqSA1l1FXwTe1H3JsaMvvCUArUUr
eVYEzQl9nKTQe1Ee8xQaet7xe3Q3qS2n18FqhtifzNQhTNQZQQFbTB5149TxRGbr9vx3zPxdgcTB
SXk+3n6JPIucw36AUQ3Ju6Yxrkaukzq2BZlszovavmR0r3hj29ZPO3yYE3Va5VOzGpdHAlZN+EEZ
rxZhUhavlMY6cFR+amRWi/Eail+i+tkVh7jm/dEjXonwr4DepFCaQ2DkgdsBeI42NHMVXvCEKSZf
mwDPAoddNPt4Up9bcHAlol6pfhUOV7i0TpSsV4GrghUJoE7urGzx1VB5trMHCFUvTwZxlj+3fe8y
ttcJNw7DCCDxQ0t2YiccNe7UDlpEjg/J1EAkyQEjyQJVIwvnyzqo1uk46NplsJAzLYV5T6uMO+h5
5mS/N7QAYU8Qy7DfiLmfBQ6wNOwqCBBiRMJvgbt5rTtqBU9sTI6CUR6qIT61tbgTSWQNR7ar0nsn
f60RJAlQNxnXNGtOMGUUX7Ok2lUTb9GCYyXLiQi4Ro9mR8CJrZZFR6tvzwwRUVwdQ/JhlAZzQU6P
tgZkmwcLCG2EdzjZtkezsK7m0+WxnX6mYdkTWseKKnSHXvehnvpib2J998KkfjKT6WzC8apMIwjZ
T0bzGhhjdkPHeCQe+VBFyaUJPSSlLIdHcat24U23pMDQulMvdydPrqXjBE5XYJved4s/jKmLWxm0
L8NJQkhWYumpUKrVcjlIKW7BGJ/IuGY2XDN6Ac8gqe51ON16Madrh6aNDdI9xsmhkQ22pcWx7LB9
aKK9gdZYUfvAjMF7TeWtkcQPMbNObae+wIskZlgLqvxfkhdf2rqxjI5guG0Hl12Khb2UVns5Bnin
Mc3FYnKjYn3gD3XJS/FvztiKMAQcVUG6IOlwc6nb5Lu+bf61QvrXaOapnKJX0pL0ur01uvGLqca+
iCZQsPQYhctWkqCINHrzmVugyJQPHLNeYanpUBaftX0yPxo8B2XpUwLyLaBXSgrf87bJqk3VfIns
0TNSd/L0NGMPVo2/iNrCbh+u5Lv7BRwrC8DS3JU5rInrYpGoGCTrSzKwHQlgo6fya0Ur0R3a7CVR
vxODcl7V2KEeRu295bgUKr5uEdCBtl+rHMfQwKz/oXlkXfAvUk9d8iD+maTjFI8xQFsANcFhCweq
MtMs8AssnnXzKO1sKZDkD/AZt1B6J4xvY/lb2xDaWLgX4eQQNGjf6VbmizjuSvGcKld2q44eB0Vx
Tnz2DYSHAUvEf/V8rSduKVfBfR+JTPePU00hPpKH5BqiLx9TLm0Jn6RVOVnJRfdApoKoO3GUAtJQ
bXViUQ6hFM6nh8OIgzSdjWxvm/CWFLgYSnTv5I1qvOYU4ELKbEyt5XYnAZBiBF8GE+5TjcP/SL3T
tRTc/18tiVvRZxyp/pTsrU3gdhIouoF2sD6jgR/cldhz4Fd6NslXtCc3bp3aQbrc7CYb4xLtSHUx
rYCa5ii138Ksk75zoBPIsGPQ5Pggkh/lpV7lztMWs0vbcBO45l9cXvgzn3oAvBDnIhy5oXZK40tt
7XQ21jKcj2Q5aLHhpA5wjeGNvSv84DWD52mJ0ZS+fCnjlbA+uzD+ZZSL5PqEDAbeCtHczPOdsDc9
3FrSmRB4bowLHb+pvyKEKeKPWX5Rx0ezMge+FsJHoj+Yj9rV68XNYt1r2vlSOraEKNom48yGzb49
Vzd+cj/WLkV2lKGkprvZH5xEJ4b21Ks3NNC2oa5+t5xFp3dFw2UQWWYSNIJR3E/jgz+WKdtFO5fm
BcswnJO05TyYW0R5rshBoE8vdqmnOSuk+4AXp9wm5L+xpazxKi6/i/VX0F6ayc+d+wIJ6zcOH510
i5M/mvXJCpT4mvWoMW7EP6f3SP2Z8Euy7vThdtN86NJJ1wNhRob1LppXwxV4739qN/QIoEu3ZBmU
Z6M5RvwsDqAbyeU0Ob0VRNVvwv0nVR86wPjs43cPMcxkCwzSzJU91N+T+r70vzjSGL0rqXib7IR0
j4YW/wCH13wojiTNieG1dO6FljvKMHl996/W6K62eDj2w/dIo2YQPRjmzxAc2xxf0KLJzSazPnn+
niHBhL7OWCPxVQSZP0FcTl/jJciz53Zob3p5IJS+ZtOXspcPs4zr6G30NdcsLysNq2FTj3qeg+HK
z09XhTZqqXIMoNtENIuD9SbhhDGO144pV56hY0JJEpghA10kBK85aBYL5Q17HNuoH32I1ntToFZ9
ghTIpv9CKbEbFkcx+EgyvoVdQFoWO6jcNq5ZCw4unqV8o5EXwjpOL0a6MkJgkEjWoH9r+wi74xy/
ld3n800r5wl7ltgFTaBzZ8Hl8F9pSurmn9zuE2ULNmZr9g+scgaT91K9rM9v7Dip57pa7XK5WtO5
iy6xPNiG4Hly+Bm1R0Yi5iZ84xa3a7YkWMX9iUhRbTpU4n6x8HqdWUo2dgupca42xbRdhD8DLkYr
gLYnP5PwmwRZkBsfCx3mgLK3+n5+wI+LKD8wH3E0KJZzd6vLS9NsDbbtgaSh9GdpuW/b1665tLRN
77CxR4vysu2ER+xScF15PDIv8olPI1U3G66dq7qr9FGFR7l9h3ID3w9Lodymc6EUneJ8M5ByZt5D
G3hLeUTdMQU94Hk5orsw6d+WdgvO5ueMxRjhxwJR1168fP63n2anJwdN+GnKB4VtfJq/RMpfiLjx
NrQBjND8vQJrBbPq94nlix2SUC/xjZ5GOrmEmPE8lzLM1HTJdvkkZS+3MHmVxmtMfdG59wYIbDTc
NHuVvksI9tXcAs51qu7BpxVmQRillb7thy+5cJphZ0XXYd0v9qfYeFAbGE52ZrcvWLwtxfuYBaFH
aYVu7ncsqNyq8DImy6z767zabYlbUmFsCBgPwJK1V/mEvn5aDoJ20rUtpsDEWTVMkZP6w6wkxreQ
atAPNzMKahEeLMvDvZHvpRAxzkPJALg2cxnM1kmL3/ArE+F8jN7kr9U+rQI4/9J4znlDY+0ta5/r
6105Hy0efCXs8Y8UmJvT9Dtav0ucOAT17ckcZ0BxIhezu+aN6pxdlXAzWO6TjsoHmF01oL1ztEPO
mbAGX4OOuprq06HcKSQiyxmcnk9TudOgR4k31WeF7e4435fYS6zgUwcTp2sLrG0d6Iu7UM/14OfO
d1dH2xH6c32zKkcTiEW6y1TzaIJSHYz1pcNaQNpFUXC68Kkjhwu998WcqIGNUbP73tX4nHDRhVqQ
YPXqCW4FYxmH02jTZU6yPhpta7WnAkjZsulz7PgKwIfdsmZr1T8WNGyLa9dwpfJ1qnYc3J5VkLYb
suOc4MLujN8QqWwkEP5q2rP9ZaLCPSpn2uguR2dtnOdhMyrA6FvBemSI4/JLypXztI708Umwscfy
YXWErINcwDpmq/TZTAwXyThYFGIYWDyJqtpmOWDteUZ8nVWNrWhvfX4ZxpNCw2O86QodkuWOva82
H31POwvWHkA4+T8a0tElmuNj0ABhmajWarAxOAKyQiXeBkl2VkyPspi/GnRUm8hXUHN0TM+bWiNh
lonDjfwWxtkFtwQp2+v9S155DOwMMdC5T/l8Nep7D7ULQhWjxFfII8deu5I/pTg8maBwg7YTk1dz
uVHgp8UVOeQKgv0HDMaZilEe+uTCyYRdXygTM/tDvmnxPsT5b+Vu43gUjfNsNQbjQ1j3lYep/moc
tPRU86ORjY3l5cxFQQYGrySBSAnH12RvC+GTuJXSTrTzOr8a2FDl2zh/6x/0MV5rebzShCgcyngr
sBkWfbV/eaYV9Tqh8gv9DOiFCKFOR3ELfr4jYiSjOiFSKE7EG/BCzlAwLgqtryDuY/mloN+Ryw16
SnQkNL2WHPAyZoUP32TEGXI+TdZudYh7ITaRvN7aSXiyxsgBNRs3mn+QulvGIcJ+EInnpEY+OxWM
H/ml/uTpPeXgtEoQkVcKVaMyzubH6g0KuoXTSkMk1Y1/W+EvCTd6HYjzd0kMvcx+RySIZfRN6BJ4
cQxO0++V/owUHMU8kzUjFu4FTmv+KuH3LL/1MoN3YuIyiievcivmc48xllu06K5gVsnFHvpIy2fI
PwpcTPVq17Dk8mJPiH64ynUt6CafSE5E5l2Cy0/qxOOnOb2JtKvKEyhjc6KqN46Mg0DQbLdrwnYl
2xjicf6bqebxZze/CCQmpG+4y7ta8fJs4tZ/UXc1Y1YwfuaC53lLs5OLI94tdjyd9fKdcon3w/PA
6+GHOAB/6P+eB2ogqKRzNGi2aWdisMkiX+ewoDDOxzcrPuTCVlxuqvZvzJ49ZCOeFvFSyjstOurm
GfGUsmzycr867JfDI2MCpj8s83soDG+YwnPt2UUUgHia3Gblek5byqt8hGxIm557sovPNN0g0slT
SBnBt0l5qxgZNZY4Q3J+zlYG8DtDQopZs2i+TQumSi8zX/Y8Hs35YA4XJd0P6gaEaoB/Uvg9J6uf
4Cw1LLFgtvHZLAbo8G8ZrwlvWBJu5GarXVvhkomnOt88HyD+xQgtoiajS/qwxqu25TTK5c4YOeZD
vu2G3yd0Kgwf2fo9qGyD5w8WTI4+YFVwVeV7LdygK6BR4q10ybLjs8mb5+WgKLdZvekaiZbvqvwq
06eN5UffvjfTP3Jh1oGC2dtTeu6mEwWXHldhRJHRcG8lzCWXC/mMsfVioaZbnNIemYguI1O8hA3c
oQvxoF6xvnsTWZi6ILgA7eV53eFCNPaHqtuCQTsE0gpu4XJpPAvQkpyn/L8OWR58XtAoh+3PExj+
Uvq9DbtUmV22RlfxkCJMnvdkN6zCCf8OJPmvkR97lBednnQQ3hl4mZUXhy0rfAphZ1qnHF1fc62V
H5UdQM6eYJGA+CA+y9aLWp3karHTaR/WX7VKjBwd9RsUZ3w+pNzTcCnPton51Yq8uo853TXfZF2j
2sFDjgFv32m0SqgSROUXKHESZ9o9XOGgKFjVb6H9VtGJeDC7dhjWUAJxlVvRrxH/6OpmRnc27vIa
IP+atNcmO9yfW9Jj1G9a5aqhqMlyAtOAiJdDMp6s+AcmgPilckOskm+VbGQAM7gk1I5Jwh3Mj1XR
6CQPrBK7HJrFWe+CmZZ0zcnhxMfnq+u4uiiZ1Y32obFI5HumqFQEXb8o4jtXVKnTjs4btSOP/i1l
OSyQns0tA2egK7YaEz3Lg/uoosKBEy4CZQvzSRDJLvh6au9SkMGZpU6t3tRZ2ar5b2Ndsum7LW66
SZtwDC28yTE94i4tP/HiSUVvdSYGH3d02PQiRMo/V5yfFH7IbBd2LlbhDnomioa8+kZ8RODlVTDX
4pcZTwctEPRLSAsng86avEgiKCraLjYS99pAsuDrKZy3PWhVPxyL+k234KnD59XRR8PqtDP8YzP5
Y3UhkygZa9Nr4sHttF7D/Ctr7kP/D0PfQffTaK8of1P5B1dpZLlIH6spP8+Brch3gj26ZRjk3XHC
+SY8tctL1n1pzXs3PCbpzheiRLs1C+L2QFxAgqeLEeGK0BzZHajiJYGb0DzKAdHSck/6KyNQVAGb
4KCoFY+i3q71YTJ2ofyp2AmiHlijh9alSVO+B4/3OL3LzsxtQc1QrnIcO42ER5vNUNliAt/9yuMB
rScL/7+p2DMYDzrdKVHqVgtRa/pJWtNTiA7Jph+mK2fteSL2j6A/Zh+Wu/yYQUGijY4b0FZOriqs
kyp6QWjqRIwnTuyK/AFMJfBjjtXzyInlPmEtln3OILHPH4OvQ4q9nHghzcDl7yMSLpN01aRDs1Cz
aPOR49ojmLG0BgUKmfBJuskvseJLEwz8L93ElsltIWZ9ZTrn4W2dQaiyyourG9nswXNYU2Qq63/x
5WpQ2H/YpWfUlZAjdhrGh8nbURFlFE4PkxzRqLwLrC3yA0MBNDiu5euC6dPk0yS7S8hgxN/YsA1s
ktdCPVqbtD4agIu0wRAudEimLGVSYK3mSAdTkSY3/3Auy/lVAKBjvtaMy6K4wp+5+tlHkZD4sum0
bd4V+Cq52nBo5FNvuutfYW7YRLTKkZMgybtW3JrhmRpAVVgQaEhMrExftcY723zLz1S0lyG+mfUR
R6e2DnKuREN9b4FaNTg8jHJCwSyrvZtssqbqHM57/rIxIqxqszDL4d6qRH8kpsLwMT2s0wG3jwA2
eG8Z/yPpvHZbx5Io+kUEmMOrSOUs2ZLlF8Lhmjlnfv2s0wNMAwOj25YYTlXtVPuJob88dUCSCusu
rgiekckqgKcvlsOaGk6ghUWo2NG5SpaHhluawPahvJZ1ffjvl2P4Gh9B9hZPxzD7qYaTaJKNIEJT
PaDLTNyxeDeGdQIFHOY3Mv0XRhy5osuHJe9o1ok5njYtvU3NIbMA9SDLjDVtpF5yznKZpJ2erSPW
6Sh0uZu2/lQj5CxPguSrft0471/s56rOnCjhssVreGWK9MqAjSQfM6Rczllppd/DxjTOsJgFy38y
UMFt8kY8lLjmEBaRfcPM4oYyiWCYNScSEO9m/6/ls1I3XBU1GyBAaFJES7zvT4cfB3jPzOFdZqMw
tMy0YJGi5dotkpkPVf6mZe/1RdFtqKFlsoUuxbO9FU+zpO7rXf+QPjnNjXTTKmetocnU1qinOZLZ
qIsO8CBgTUtFvLiym+2c3kPlRa+gTBs12k/FIe8u6Jagbt97l1Gx/u6MH1sDKIErEQQG6sVRWrba
VfxhGf4gnl/cGam4W84BvniCAtWuo3xGY84VAXIRpyyb67h1ifVpIehp20/K4GjtM5L751UI//OV
YsXaFugMaFU9AvhwT5GCRWHJ5Juun+PyHUC5sFCWjhfMhpF0nibwOPb+Hco1cirfK+yrgJCq5AOw
ztSOJSHkykvJX/6xADmor2lorRSUkc38GcPHKgSTJE+JfQ/tWp2Odb+XcXLQIQ9ofIgwYXufeFXS
kDXovyzT4Qo+yA1ZpM13hZXTAa11yOhZ9K5JxfqkSqFUfHLbzWAvZrz0RPYeuUhPMTmP4G30BiFY
I1oyzITqFl0Zx+pOhO5nI9uTNxlQgpR+xfmXr6KewZjTMQeTurmYeOM2/XilXPPLROWsV+ayt94Z
dvD/6gvWhLkJK1AC+SyOR6Nlsdq1tGcinlaW857MZ/Q+7NVO1I2JzbpfTdGqRCKZ/JuSbCESHEFd
jHDXCTLAP2bRq+kWkGYyvY70VfPjpHrZ2SfiZOjIfVGds/DbRGE1xsccgMYK3hoU7rr1I8nbQjqb
UHshPAqditwcZfUWeV8jlCX+Orepnixz7FyLyOdzn6xETTDnbQY2NHcGzOj3rP3zjY/If5rdu2Nu
K0KWUxYo0R3txvJ77j4lCfEvhTz8D8seadbkT8O/hxjOBTqQKE8xymv6Pah2dXAHanbzeM98uLSF
TPULCRhxWoRywpeXMoWHapsNkTeOd3D5Itt3YBDV2g+KhcHqtJLnJuLoP1VKvsWHSrZa5qZ14Vo4
q3s6XR/cw8qE5OJPcArdSDvovMvT05Trhc1aacQ2HHPV9xC2i6h83zrdpS3ZcofaJn2TeF0R7brY
Hztp3daoM/8l7PMyfbYH57w3pEqwyNiNAx5Pfr0UHAcDXGmlpiuTQHWMzo8eDX61whzFyCGet0n/
VMt71pyK/NfxC7djcsuSuyy/DPx8vnHlQRsR/agBHzi/tcklucfz1Rop4eCcm3EqcO94oZh5kDCg
cQtA8/nz7LSLVsAkyNY598Yf1MzQqsCbCBfLeK0r750AimQ00/0TZRdtwdkKb5GMk3CLB2KZ5tfQ
+059DCISxCwWAI74dFnLJyJSF+OYLnUtwM3ruIauLkiESGwXB8MYXgCGmHJNds8wb9cm7fiAoZBg
jumoaJw1fC+SuIqXeBML+SQ7QHjMmg2QaTI9a469Jjjp7NRk5BZDAmWCB5GaD5DTUE4iVhQRUKa8
nGo7S6vYd1zxBVRQUdL9FoMQhU/vsbPppztS5YVWnueJQwOJ75a5IMvWebxUCIS3D2K1eIA2oezO
JqWqUL+15AfY3lL3VX7MjE2I0VFWe0/Uhp5IwDHcTsptBG9gr9+a6TBXVuxglj+bJTHRzQ3p7tKh
qS1x5GS86HRolrkxp21pvvc1/BGXP8muWvvQTEySq7Q82eqfuBKW9qYN73nwUX9FZrNIB0q0dGQk
5KSSlC28j/pMpD3g5ONvjLB5XSe/WEhD7yoWg0fwG2ibGs9rkn7M+YHrFsMcdSoMwGJAYHmwho9K
X4XTis6C+HvJXCvDya5P+B5R8bHi3aEpho+b2BONybdlC/Vu2k0Saoaydm3M6AlGIT26cnsVNHwN
4wNc/Iz4Mpc/Aufq13dIBs9EudxvelILjvbRaZZNd2it3yz6GN+q6oIR3542xEVCOpUoExr7qu/H
99wFCJMBYBHiNGs6JUelI5OxZX1m7X2c3nyxjXJEc0DzmjM7r6sNSywX4r4jLhTYXmHJqD2/LQtr
Znu1jIds7/Xor3C/84HBdwJeGHEpHyt5awi/3jFkkK9tcvwYpFPGHSs4++ba3vdTwfPzqOcvSXt1
5h+qfL/fqf63VuIKWYD+GU91vpn9Q/A5vv8BPKyZMG9IUpbFPep38ei11W+JxwiJOxW01hEJ2GwM
RFrPUaULMu+9s2uP2uxntJqrjgbe37N7G8Wd4HysZGX4u2lprtG7yUSq6G9j9l5FfxrUMNp/dnwt
CPgFguZIqnnNGb7rUCWiw7ghMXNr5dBh21auExlR0TJdsWQofSsIrbC0eWkCm8lzTWv1mZcvcbia
7ZdCgRmubKJAX4/YAPNw16j0jQF+1ZttgETLizZGN9vRLCGBJpWKE0zyLP+3XVEjkj8LC+vcOp7N
GojW3LCaLVR/K2uhdtA+R6eHOPiaQ7opjq6J5bR9zovqvxTyE4xSQmlImDOApTbh9H4P/Cstw2zD
Y+CYwo7bbhWY6aJfSOVfHb45w5HPDcUHsAyeeB9XLJpP2FGG46XHJJrxcrAJJQx2SbtPUNMl9pEz
UcbXPg0GhMGPirynMDm6ylNjNQBv6zHZSlCSmtci8MRyDfOZ47jndmjPDiYiEnoVUHdEF/wPUsyK
Ae2ATWUNscl8Ix/Dh83qDRJTtylpHzmBQTtFueqMnbr/KVXf9UyZPJCjtoq7A1GtHvU7WlFQjP9m
GfAvg/CYPD4l/UUItP22deVyW5mPnpxSH1uEPj5T/zn1zPB/jvQhpR95tTQiZBebUV4l85qWeYPx
tUG8NG2NdbeSkJ8jxsC+wSvw/OLQNf6hAoQzF6GRAFvCRjXh/uopFUiS9Pqps2kb9Z4xfYi5EGei
U5/F3FnV381fwgliAGnNaIXq4qzVzJA8LHupuCnVPq3/Gf4JLKogFSg/66J0i1prDxS3xqusG/Sb
Ut1sRLxLTKzADwBVlp2CSf6oVeQqQb9SxgpZOh5PYedDtNRqSP76H1/+YvVgqCmY3L5z88SVYYaJ
OGtxAHtC/gPqF89L1XkfUaSFVAORaKDuCDnxcLCoT2JBdY3FdEc/4DciTfWLZ4SHPu8LYgBox2Wq
WEgHqABBFlhnp4Nu7jR1b9dA6mtEcTp6WZzuIIladjejd21gtDN/YKiIjfj3jh7V+nD6r8j4HSpk
f8ZvR49FGow7+dQvmHvDlZiR19PGxvIvrQlpq4MlCCXNFbFBPRJ2Q14cH21XeSUYmwWn4/cdiuQ7
dqbWOkz9CppewaqH/qybT2Z4457aM5QcrVHs5F7Tsg5SW1SvnBNrJBm96vtVNf0TUYYpKGvVXWqm
/g7pnWJDxKZfdXb2M8K4jz1NXkgaRYsUahjRr+W9W88XwYXFb630p1VfrLGLKYjKAueYBEKT0G5M
6ZJYWy9mr3WYhG7OwxdUvKrG6AYKIOm+kU/FG31QgqhEvjc9xAoLI6WXEsIgMz/kJHiIQhUXHIwv
s/C6EuNAzr6yflrGnNRpRQfCzoUEZW+5DIMNuDpZXKGyoZ8Sd6PUrn3YcLYHjB/MTkILa6OphHCO
2wO/aM3Gk9z2hvQz5SBZ+HjTNGK83MnYNG8jI62+AuB2jD3LQszoYuHXm42jQ8NX4RU3B9L3FjRn
rlXtAVdMPguuGBf9KY2dLrJMmDD86aQUF/G8p+R0ZNVbxc0vBnJueAlKn2dpzc0P7qIuC70J3JU6
bcXN7/xnQwpaVDDJhgMIBSEIIDvOXmVFG6V2jC1AHbodSrXpvOSZVOhbJb0VYtvDzs9fHAqatlaj
xwy30dB5xYUnO0CYZegW2GnbkhbXL7DTvshGYNhDAAqYKVwvOGi18oIdzxNB5oJC6lgIyWe2qNCI
M9yZTDEhwh5qYU3iixcE3QyQ9OgucfsZebLRA3MpRw7wuLQhd3ydJ81abzIIWUHqIWiFA8rJ8tEw
1iee2qqLmlIgpiyzc9z8gDEJYKyUzL0PhurQM41LR/Y44IG/YUHgzKAhJQVl9E1dWWs12JfGmxyj
e/iq6rVPs9OCgOLHWuSA9XbSim1n7igeGxBFydp+2riB1OLXVK7VfCSySTfoKfrUE6LUVOUeoYKu
bBYfr4Ht+niNNEwnuKaCNN7yJ3BE19ml1nfsxFs4MtXP/GF0QK1k8eL29p0dhgFlAerAuATppdXB
XNGo4mUKrc8Ki76GIcWZvoUsaiBgGd3qslsV0s6n5eWZLIMz2/ai6T469wlZYthDpTEPXBKOAOyq
CPP+ZtfhRNhPyqNmKURd/xQvrXo3SqQhIGnmSJOPPNCY0y2baFmY27myTSZEwlses6znUoewQ/6+
BzPrQYhzi5hIqQMru6T+pwHsOBjg96Cm1i41EKXucu4yxuL8n5/K2Kc2in8Xh6n4oN6X3NQQOrIr
KzMsnQNkiDIKdVUGx81ZyputF6QafbEbxJOK8zcm6Bn0UHVz0pu8xrXjy5Q8dOU8wTILO0lo/xFj
vpDCCwVnFksPtU9Fwtlafzb+ShNRV/cGhUdEAI483CPhJ4Dut9FIgGy5BpJ4AYDVUb1oXXVVpmua
9OVkHEOY/Vp98hJvKufUmR814owppZ0LUI/zikw2HzKeeOOiJVoDFAl/kkkP/x3mXxAQDWn66lny
oZQ4XFJ524z7hg+huB098RcrpDn391rA0FW77D9mCmmQY3/o5rUafniT5dTDVq1KbvoftfbeWVc2
uK5lollKjHW1TjM6E2s7DR5uQkJ8MHbB1VkZvMOxsYhzQa2CRpegAC9c9j2bgpe1B9DZrgfnWbM1
U2qMhUO1azaWwZVMPmkio3kzh5fCOAYZZBRPh0ZH48ydZ5XNT4Ag2+YOJnFJROGvvwxWUb71vwyh
pdy3YMtczhiZH7IXmfBVImxYL7Bk5YE7+N4Ge4LbSdm2RPlv40fRCphtjQoDQzAsGYOyYgFIiTTx
gzNwIc0PolhUAPML2XSzN656EpF4yaH0Zy8XmNs+mZjvGZEVOXZjusOR1lDqjnb3aPmqs2xyGqWK
wghNvOokLRUAwKaSXIe3OGZJ7YzW5EcVifMrqT7FOEIkKmc63gzMDuxJW/z8q5sLxCy/65XiAOmL
x+QcE5xpyT1EeGWj3jC7nTit1XhFOVqwXEDCVIJD3fnTiBoi6pJmPZjyleP/FvK7QIeUmuUrJGI4
hbrsdCoBn05m7yhFIcaiVBysHhDwOuQytOZqUkGiCYf8l1uvrF82q2Ct5RdxFIThkTzH2kVq46z6
aacSYhFe1ciTw5OA2PBYCH0MysiNoi3ox5ZRtgZ3DPnR5PXTvrI+GiBgMya4Jt05aLTt/OHkKBK4
+Uia/FuIElm4PvKjal/NYlukN7XO3U65JZYFcY3+BNH8oJV7Aj1dBqHwrK9rNOcbtT3wlZhUlp3K
jl+8p/STavrHnkifWI3fipIm7gNNuIuZbSo/FIWLmRG84im06MVZnBttcXeqg7iwZbK2XjxvogSk
3TWTr616KuvBs+x5G5bF1prlZTI7RIfUvHsFq7M84P05sZZ+TghApdM0oQgUolP9d1qy0QANKA7S
+V+Niswytk3wEWhvNYLnpO2QI79k7RPR2X+XDlwJxasjk1k6bZnbtOKrwpxCgoUEMh350HhgS6P1
nNprhMmIoFuLtWdrXr3yvev/SQiEJo12qV0V5WNYdoSXtwu8JGRnQZeey1JejOZNB9confMAkFE9
4+Av7zj30ZFwRmfjI+dlT8nCHGtMojNSd2VT58vKfi+anRJfw/5PwxVfBC2ZEiT3KK3XbmJGjd5F
y6RFaxDaBWurSV8cGaoQ57eHakC7MuPpyGHLCLLuDv214L0X9VGySdHzoGuAxJsl4R+sQ/2rWCkp
b0g0sxnmOjeM36v81wzfgvRjwqkwgx/1bCseifWZrrQPzj9F/pSnU41OoXwnHwi14IYtSO2fHqyj
j86+/mLp0e6BdSWpB7PHqWFjbXIlmFIn9riDDY3Ql/eNvKpMMIXFr0F3Z+JIyR8UAEXaAfdxWKwg
47Dl7m2vImiMl5hxM5l3BGoU8qdjn/34njZnDeId2zJmF6YzGSHW3SetnjbbiLdqvdWg/FHJI1RN
9K3FV++wwTrjh6HiSIACE4/XZBs7nWwz0w74d1FciIm3pSfNhRTSQDMRusYkI6Ymz+oMBjf4bzUs
dPnSpaPArBwTHZSYFi642BblfPZZDO/+JxeS1FUQkglDauhVnGCW/ymbHqr2RSLsHog0GDMsmisT
T3rNEZjGv/V4FQ3xmAEg1j3QQ4IL+AUX6/wr3ffZJBtnWdIxzSgZTg7SB3MfwK9V+m81X6z8kWN+
rORg0fDS95yAOV0PFm8AUnpy1yZElRSto4qbyUZ3wW2RGFdxOvprlf2J1h7lZK3uLNxRMAvdr928
IP0djO8Lujzg/6bs3S+bM+dIUNWirQ7TN5itpdP81s8aa4KuLSbkamYIP1hl3gSZJoZIFlOwOg6V
JhyQ5LjBvCWDCgsc2hiKazdesIWmN63D0YG6E20gabc0nOQxWBDCxquGvhWHYF9hLkOMbe6oM0G8
ddTH7M0rtbr4mI5EpNlU/VTlj8riYu1u80lK4Fv8jX597LUj1kCqG+8KUlCEP2q5ZRCMs03b/MzY
KHvIW7IAtR8HN7JZfw7FLYg2BrHlXrBsdKagRY5od5Vs8xFhERH2/z/NRlCRsWiWEma9aAcVx9pl
5k+aIeWtss+RfgmW6gg0spLrL4WAl7T5j0g1SO72JLeDKVjqXkkSUQ1Oza9dkkMGfpCg3iIxD7MO
O1ccpDc0ObiTwVVHepKtgawqK3YyluDk2DSXRNkNw4EwYPKS3knGOfrRdeRYrUrXYmCxadAdXIS0
8oWC3LXDEAaJroB3H2axTvEdGz+LAmnXW7y40BCrCHG+7losKlpl/N1/zjJchcFLDEJMQXG+0dbG
UpdWfnxopJVGSK7NNE1cySoEwAMyghCVO5hHji3YssJeFuHroQI/M58w7bXRoyqfWfoBbphLGzHs
KksKn4nfF1RGqfkqFVyTSe9C0l4PISr0ywPNRVr/vJv4PvMl2OnAHPbVD1+Z9ucQ6TYt1fMUENS1
kbp/DSRebHzyTZaES3kHaPG7HdwAX7zQ+lDtTenCK6ZL+QmKYUibOvwj68Yd1GRR3UPuRxWt5ZAc
5b+4/5UR04MBZdq9Mi8djTdXxEu17XjL9CWHGqDRapQ3RbuR6yuxcaRrvk2AH6JXdNQj+bxu0twR
jVAbWUsgcnPld0O7AP7F9EBocsnlJTxZDlEQhV9fOTP4Ujd/mF5BpsJxmQKXRafgr4WinaWRm4KR
DE1DOn1k3ap3HmH8CMO/1rxLwy33D5NMa3ie1tKqMvaleugy7Je0X2Qg1UDvJhNnB6fDSqBSX5bK
IcKaSl0bNhKbYJKLqZ9V+TY0pAZdyvBPcw6AW0W1E0HH31W1JrYLY92GNtaDo1XjrZ1xcpdby761
c4Or3HD99DT1N9JFbPtZWgeNlD8IT2glLJbzozTfnHGDus0w3gxALqPcG8PXBHBfqRcr24kvTj82
5Fch5SPBt9RPtQaocGM7BoD8rwqV2qMWc5Z+SU4CvISLM9xG5do97PxNar/6Zb1k9QKrayaUlJjE
mLR1ntOIwNZkJhZOP84joeMe8TAtz3aw6Ia1kxzhqD28iOiQRtK1PdExJgxmwC1DCUhxHtMNGime
ciO6CDR+JhyA5o+FjGo3YbuqlxE2eX2vqmcnwhGw04iIAeFsb8THAvLeY9CJWX3jOngSfDQd/r+5
PafRr0rMUy/9Of0GobTQROcANvbw62cgzMbnCNyPFlAfSZuhUPjGp9O/lKOhLxxUMw7xgkeZtFYk
LdJnkou3xJ15q+k2PWA5pAxeWCwFdd/h6UJCFUt/Kd0B2KxrOb/Fsilqt9NJZz6WsiR6FxSlKgeG
iMVbTeFXAc2Kst0LCEkbknfN/gAiiZRn9Jqm1SCtguI9Jg09/hmI/3G0De7EJSY5Ekj/tfq6WZWb
AqmY8QF2hS6scehNw2MON0a7Q65ZUx8RovLCjIRv6EiiqOCmfOL/kakxVHRk29h5+eVXPP/G8z/e
P89p9gHQp9ptgHpdhZq8KrGB0QLgIxWh7elGYJ68QumnbBx7rOVMxfB1CSG960pjvRPddSDEpIrv
kr+CJHGrpm9VzZFZoHtOz1G3LYxDRQCL459m7crHU44WEnk0B5FzlWHUlcE5COa3hKABiTCrvQoz
QUELBQ5UPXSYKiP+cuzvoadtxjxTLMnEZQGhQ1Zjf0SK2RuvvKVUyw/SohaxstGiUNQuloAM9ZEQ
AaSK+3yNfF7fVpt4Dc3eHi2tvjTKO48LzH6s7YSI33BOF6W8lPJZTj8hkRCfSxzZVrIfgO9r6W+S
6X4krJEUFgWdMYtgLGlLtieOaMzG+0GzUUb3CIx/2OU0JFf26daJp2sInzFajcVXekzpm323JdYh
vYkjYIqfvX9szA+n3hoOZkhPV5YE2ICJ893y+lK92fovAEfC0dPxFKFuQVHqGumOUUE40NZQ3M6L
f30dkRLYo+Mt0mOlamTgbBP8BgWPEYAAOd1SClY5k9ZrZGtry6BfrBAdZ396cVH/fI5aZ49Ucoqu
IHgLTWFOcq5J9K9J91q0ZMsLDEtQPDIE/vPIgV7RHYP4Ik1lv0AAom39sPAWiyO2Zpy9unEmySdc
x+sZD32L9A1xOiITD4ohViG51X4V1ICW8i2n6dNGlGbDikBIBQyOKxow29+k/oGwgkr4hjbS07RP
h8XjikqZXDTG9xBxgzPQYmklOowpOUA4ed2vjDRQwBjTD4vh3c7Hrg17STubcMnB9j086cmKHmjd
6v9aYACBeVI+cKA3EOKEicJiokAP1Y3tv9f9l5P/JuDyBvjoMp1mzgG0zu22ZPIMyu00/HU6+eio
AMh4Sa7Ec4V0FDQWrGAnpvIpPEs6ofhyCxYZ1OtB3UbEW9rXRP1W7IuZ4SsmTt+uQYB9VtFFoNfK
KZCfTv3X2YtuM22G8UC4TiKvh/nYez3sxU0Wt5aerifQgB2VMgbknB0M+Mk9gP1QWRtrVfuLfiHV
BHWj++eZZjG9T9gyAmAFe2X3y7R9Cp9LkKHwD8AHjiOfGmRolhDCnQYPyqjZ9tY+rdiQc4uDj36A
IzCXGhFjXGs/OLBmN2XMA//G5rKk8af7iIlh5KQa9rX5ny3E52CCAAO+v+ewzcimKANcc7QjR2c7
bBDqpfFS4ur5LHm7J/IxHp4MgXaxlEwCOEAFwVyKiUkj3VrmCjUVompQC00hlpxSKHUPkHXXrDbt
ssLSuIfn6zEmJ4xDRA23iB2CmhOsULzwijC+a/cp7KjxSqgIobwfp4uQOMbUuLCVWM/7Bw0ftjty
70m8AFct8q2KwLkjwYVZN3Kw2BCJmSNFR01TW3vZ2jTjaoxzoU8mVK2dt429NoOvCUlFJB0pKWn2
VKMbADyyeKZL3IoZ/c4iqu52i4CQjOVG495vGLDT8SOLzqV068JXn55i3o1mPoBwNJth0+hrMR8U
KQsc6e6PqoumPV/n2j+bUaZov9oBPrLep+QR0cU3G7NXl2ZztDq+XLXypT1nNxQ5zyb7buTVB6HH
C7HZkWcSnH0RBtuQ0H1lOQyPAbhr6JFrBGeRZaGZJ8ckFm6XkJdHkObkZ56lvtikid0cuzzZAwWF
ulw82+lTbT70lbNGKCVEK2TzA3SisQIij5X9ZOz6Gv2imS0N/jx2WnhlsNFrzZQ9VwHmy00w7IA/
LOmE1xiQi0eOpIq4IUocOVV7qB94sAg6rFvUxKtEOzUdkVgcXOv5QS0SzY8JOl0gUpTrEFLgH40X
LuXiGW/5r2ov/C1ZTGv4MK4IyLDUOEh/Wi8zhMnxV5iYiPzPjlN/ibpn2v+QGYh5IABC5D1DV9nI
/kJqP+P2fZw1rvjRb3f08fWVvOyBYjfAptA2lJD/yeIv1FDjcSyu1XUAestGo1WQPQPOGxo3JO6k
VLzHHtwD0sj+kpv4VqVN1CwKEDBmovhO00jOaYx/0X60zOnDm5iAh/6iWRcMgWLJS7jWjX9tukvB
VhQmCjFXZ1igINOIGvEnCFxkLbn/CBVOiHkXioVWXMvPChuuth4xyFN7+Roh8GS2mfrlqPLlGLgK
IuovYbmcx2UgWO4Fb+ByHOFiYT/0O+s9hMajT3+qiqacrefKZlDoZvtxMTaj67SfAfoYmQDZX9nY
MDtNNZPa4HXsMe22Y/OOc5LjmRcAERn5dV4kuWEJT85txEZZdtU6tQ/8RrRDCoGUAFn2l90eHV3I
mHxv0i5MODIMIp4reg0BCgbhweEhEK0hqY5eXVMkiB+JgHH74kaOIAkkp6y7j59tuubr6/GNpkFt
trzPVfGSGC77+pvls4KfshEWkKC/oDHIwj3Pl5it1e6UmBZgEZfL/xd9s9tESLCkifJRXkc9ZstJ
6EoIwruLPfxhUZAQacTTOkzW74G1Fn7KuflUyREiiLSjv7fRe9M0NeZfr+WL1CLygFlIuABoduME
YcpNtTmAiBBuopcQcH2JpdPkamfOOUx2dvYa6bqbMkbbgBcwfQrUIYcs5koYMWbUwNMqIvGGDg7x
R+ZxoHBVd8BjnPxp9GS9zmJwEuoYVgVqTYTbSnnVVK8mZwwJrrpBmBNJVQHmctFyCgoMCaRe7mJs
wWoPrHKLq3dVfZeqg2LvZzSXmurRVmXpZ07HPfP0Z8athAQq8hd8s2luZPaGyrKXUp1oRBEZlJ8w
/Ma22yjdpnD2wGI5Eimw1P5Xq4AODBYJwY3NCkiKaLPD8hSVjACKjhm4xhrLWN49TK9rMtfmmakS
ljWXPBrmK7O/yvEzhzhbwEU04MeTZ7F6NSSfmqdAsAa8NKaJF2k4ilOeI0+YhQvK0DQd4LfoYYhJ
Yq+PuopHzpQdZ06j/8O0KTwzo6p79TUa/3XIJHldiTyKyjtntKuxvL7n+obODZsGxr9s/hNvCSrS
xP5n2GLRM8WKh9sm9Qe9dE3HPuAyZ7ftPqz39AlTi0ypB7wDzxJhr5PI1Vv6nkTvBjCeKlcxpSc6
5x3hVhFofICIoJySZSBikVFz4P9w+bFASMRN7R98RDpG/5uqDE8ztbuvBu/hekR0AqzidwAom9jc
yzwQEyUNSYWGy0lzIP/qK29ydDEQgStb+uUB4yDqKOLlzUMRwfncRJ8Tg+i8CaGn/hzJzmvyja3v
dOZXVPyIOgnYiz3kLMYa8KhC5EmzMgbrrrgQJt8qqzn6iRycfRw01Qkdioz1CKF2Xqxnew+tOfS7
EJObEBdJbPnZiKGM3gsEATMio/E+j0mIPQP9w3Lla6iCTvaUzns1HwWBJBpyctUNnQ+pxjhBLIOM
ytEYEUOOIc8F6wJkHv9LbL11JMxFv6Hy7dukp6/iVUNQPWy/JxANNTp144cUgNLSgyBrHuDFXxyl
QpbMk4o1UhxxkrV8mOwYaPmRCK2LHjErIkxQt9C4m+ZZf8q4AxRtnxEiFZMGVJa3kGczPuLkriRs
LNu23juVSZgUO72ntc3q9PhiRnvwRLKTF8PKcoGX+Fywr/cxv8d8azWUXTZyDVbm6bEILt1GwckE
MHO/aB4N5BvWqrPeYkJ0gAlMEEjyHWg/SMVpV6p5k7K/2WDyzpakvBBKsdA4usdiDeUp4gui/7zJ
M97VwzBtnVlD9ETMyLWDcWO4AMVe9t0uFusXTM7oiy1dZPPDh/h3zpACLExxRpYdvspJdqHo2+xk
ynDy857zLTAQu8nCzBgzef/HRVieZX057NUKBnBuYmjKtd+cdCorQ5tINfSU8iTFwBRKtsx0goqA
8rAwowzh0XivHWmTDiwKmg8xIu6IAke0W7hgTg7CW9tgjWaTgaoe9OLMqEWsHYVURcN7llEH5VuC
CcQjpsPtQ1WWPQes0bm1tYzBaVgbLcX4CCEBdvraXAK4Gj/soFyVpHPEYCEx8WopxER2kwXQy/k7
1HcZiC9EWMlW9kcg0cMkvzzucnkOnHPivzfhd9E3LGZbnfQerwAAlXHJQVmSkmUIfJZu5p/xp8Hs
pu4N1KgNOwAaZtYKBTjTPfa+SjsY3DTctOUaL9G0Rrbdjd/iYG1Z6xBW51zC9cHOipwWsUC6xnaX
A55bk1SBsvpNtEeF/fhhDs/KQrdN6IY2v3woMyP/1Sy4aXX2TmqrLKzpUwyqpWWsavXqyDvwDWud
bOE7WldfseOY3c/svdqO40vEtqUJMyKScnvFDIDoiRfuMeQPH49lZjK6KfxZLV2FJCVI9LrqJhyW
OWHeZuBW9G55+6laFsFifEWfw3c1yB6uwJEuiNl+NDNkJQR7t7ucwYSVH/xSavc7jxv8kojz0oaX
oXwQzsNb5zNkokVBitbdQK4XDHkcEAYpXnyVhg6jBV+1eBVsQmrGz/8Q0eweSyzj+s6IAJ+OprXT
phcq08re4vQ3rHuQiU2mwH5iJsy+guhHE8hu8AiRQHaNgycf+js7Z921KxcN+wQKEizEr8bnguVA
b96SCfUYveDUEtYSoV75cPS7xeBkWm9C5+tkZ11+DeQfWeuqIrmUmGFlpfVH1tBJyhreKDJ/Us60
KdLhl98J0kXLkm21nta7epq/GOp10vqbiA1BzNasPuWhaTwWmLkCSwJBkWjXFPmD91D0ZAAY6D6o
TwSDsXasxISqWtAwaLvm+LNU/0gX8etD0zSUtM2cf2UQTobW898AYwAdImlnWc0NjIxmsRM+0m3P
3sCC3TufKlKDyPgx40+/uk4TKl7aq44+WV73DnAKO9nw3zwj5sVqIGl4AfHZeUSHwt7MHAl6eKpM
bn35nIqvkq1vMTpEtS3PSv8YBD+yEaej8j/GzmvJdTS9sq9Sca6FFrxRqPoiSYLek5nMvEGkhfce
T6/1ny5p1JqJCd1URMVJwySBH5/Ze232O0GPHNb6YYxCKiNqkPCp/ojx9XvgYr2kWYwqwQS4kTpO
1m3Xo+en1jq8WB4ByAg9+CqeKIhhz0qxrYicZhZj+SvpyyupYMglI91Wng/LvFpnkvFU+p9Z5FAT
I5JC0N+u6rnDYHQv1mAOnISmOOX6tzKQqEammN4tA3p0b2LrWN5ie6me9O7c6Mc8k54+c2BU7Vr4
mFTY3s4LQ7unOj9yl1vq2aw6kHnMUK5msRkkdF/zpt6k7XsJri1Ncz4n4OHoJgmVy4WZfCELSezW
aO8YPoSHefPCbl14+HU8zcMTEkBWyb7+xmYC3K4jzFcblq46n38xfJYogj3pU8lWYgDM8D+Ir6NL
zDkV1o0YL7G+joLvsD8lzrZb9hH+TrPEYEMn9NRZ5GE/1fFq4JSNTEr9ZaicVeekZwdaHg15CwJm
EAuoPnQu39D2eGgz6ULqiGCeVRCMahtGIIeuNwkcGBV3eFQBe5GeGaPzwBeFjCZ+657Aj3ww0vPK
eTm6+HlgAp00k8a1+s60R94w35Vbd5TCRYjDD0EbiAiKMwoOPvcW51kl0OHFVaLrkOWtpio49ies
sc9yA91/K30whQciE9YXP/8knZJfxVs4s3ClwfxkqtYc2BLxM5+L9AsBHBIDUpckWFJHHyUDFxO1
b32lBRcLaK85if2pz+BkCEml/Sym21/zvgDbdRCRj7cEVijFH6a29smPKngoKK+UytF6XFrjgYmp
w/JnWgbmsk5Ome7MNGMHW66dmHFRWi0DulOlblyn6+dmAstCPWFvY+idMhAT2iCxOepS3vMTWvtc
8qgb0V+FG1uMfnkyt33Np3eT7J2UHKBdsPUUZme81/q2VK4q4tOJUWFVNIsIQZDKFUIaO/Qgrl1a
sJZ74PeGsHdFfJQ9LwBXSYhRC9yZTSkapBlNNDUQa4NISM+lT2C5COLpgNgGk0mPzoNqPz4kZwD8
CYyQmEVnfxU6PuY5agy1hJaD81gYsGp2WFTAqCk0HoDROX06U0JopN+En1BieIR3sYWcE3U6JCje
X1FXMmshdm0ulXPK1UWeb8VcmpRKxkuJ96GW3PDfw/QCHZetECSNhBdSpg+lvCv0dTUBApOwhPHg
TkBtsXHNcA/uVH6wfWggVmv5W445s9ix0R3yb6PGyLlka1J7k+ulb7GMl5Gmjy2dxR2tTYKdSViY
ibUYGFQ3ADxETaoAw2pynrwmDSvyFZUHz28BJtPM4IUmnLOcUwIi12DJM1WnFiNpJ2an4zvvRf4Z
UkTW28bcp0sAXtmaeDy3swDxLcUujlGMwvBV9HopTcEIvCfjCkUqqLjCmWNIy1RbT80e1zs+YfZr
xR58Fh4QM19kAvUMEmEnmUht3LYEYrBJ8HvIxiXAAQTtFEGpM+sGh0b3UkLNYGHKKK221nCoMOUv
6nHbXvGN2rRhiXUC2/7ktVumSwYmJJuzZhUh25K+675eBUU8I2eMuQ6KcjwaWB3yCwdLq95C85El
9lrlA4xYlHNxMi5ctsVOlxkTGEudK8BC/aTazyFWFRLg6wtndxymT5rFebK6T7OhuwQBKOYPG5p2
VqtzIr0WpcppR9yBbHLAPMZ6xdwptI8aD7cYlkGVf8r2Ue6XkoLMex7bj4piuG25xrQd9Dm3ZHZH
eehmhLUuuC9dp32OiiuRFJDwmlkB0XOK2MPAulkV2b53JPSjTDmBc5UcjeCc1458n36ruMQTRXeO
rIpGDxkRh6rYjCMstQQ5Vd36OGKnkTFwfg5BpNoVblys0zhB5H0VrTTZ4gL7IpOd+RYL+KM5POoM
styDvbYUIcjWfzKNaBsGkIynQv/RFwf1PShW4DbAt/MYoBfJQeO5tRQwCNth5Hnyuu0rMoGPcDqx
MhxZnNccjU7Itq4+j8XRju+9/RV1n708rQgHoFgrEmRe1sXwOQcUsEwHuV3SZacehTnxITqOACQr
/3jAdHx+Hk9Hac4FAWEgqjVB1Zw3kbLw7ABn0bl1qfa8E0rwRGNkTU3P4kHtvlPwLkH2kYevEhC4
6p0RKeQ4g/jigmnC2Xr6Gu0DRLVA+THIcHWukTzNw+HNgH3e7CXnx2j3qrlR8QR4z4521aQfLtQp
u0Qxop+1jev2qKoLjIQa/nB1bvX+WksoAlAhEqY7BzgSZkfNevUV7nBURPK4kRaRW0ZLGknxQBVd
Ha8cPdhC8q4Two26w5OFXt8Q6/bmIUuuMEmo0obdvsqkRomB9x6lM2bfQhlYoT9SdSdbCH1AamyL
oef4ZS2EQImkCba8a+R04Sx/VVlJtgHRoE82G5MKIMObHO70fqmBhkzDL0XDiK5czKplYYYLarwN
bImm5bAql4gzihUXornu2euH0V0MzkaK0ZC1p0V7LU/IaHUoZY1bIA0G5dskDDtCikuzYfJ+h/E8
C5VDLzOEYsjoDBAOrhZPgpxLJcE7x1MSMQ1lOeUWsx5nPa44o0UPpGUuzmgB1qyZlFC9FhueCV24
YkgfTy91DUxyn2nnJL22sATCHe4bqXQNLnfWOQtnSVcuWiNg9lQSdXFN6ZgJ98E4965nMVq9VUG7
rXBRsgOaA6FArj7A36Spq6M7cJch/xmYilj0GcKp0qhM+9K5TX6Owv1noPXT1vU2HVcVeWxgfxqb
s5u9idd8pPVnZ16Cmb8apq8gIEMF90G8cIz3FBVtdfvNuduiD2zFA4iy0156CbXHFhEDwQ8MIr8D
ejWbrMv2UNNU2foqLh7BcFGmnDtvU3LxRd1O8R9TsLcfurOWp2BnqtXCGYnEeqlh3IoFNZtkDlqB
S5Rr1JTmQXIQ1gqSG29yL8BPQsDJTosEKcpIyJz+e0p6WZVS37Qm1TmfDhF6EQuKwGVbaxCnySw7
prQAtQdVAPc/XphuPHWo+HM2YkW1YmJkqK7OfidtKzKzc4IVmXzWqztc0HbBR1aUJwODFrR0a9ei
P1d5R1OaeLm7yWARQhR+Y7NH7zrraEe9k+heoCMLebPdLcW2pSIUsjK4Dnn+V0rBmKh/ihHh1yh1
HXayscSNCe6JceDk8lbBItDrtU5EYf5V6WAzJIRXPL4mLgnN4r4MdFLSpdUnE27GzAsQkP/A5OjW
h9DRNQRwoCdhDh0315hiyTe0J7p8EKuzWsMg7GMiggvSDggwaEMIS2i6Vw3F0HDWAIb7BHv0w3MF
vr/AEbzWnnPAY9HVUJnDjSe1OCv04AWlQvw2gQxE40vdiYa7ep7I2aHOYU6tcaY70UqvFkNz0sUi
QhSI9uuJX6ZBVNx2LHHVV4ebDMecshKLg5gHGPhH23gmEJJ985Z9Hn3VvrSJm5+X8ELF5MLT6Wpp
6rTxluhblg8yyRY3v3j9ffjII2rPnc+V5AjCA+0znxR4wUR31YghKIDFfu1dKhz5biZvUd228jlr
16Pleg1syVXp8ePm8ACYMmnJxrPipVEcCnqRQZNRP7uMXyd4Wdmu4/0M8AJiD6HpVubyZwJVEIYX
hO+9kGwoAlAfGGj5vJuTHKxhv5F7F/CuwL0gzkShERTkRL74VDDeuRqJWV2lSFHK1XRnPkN+0jBn
+s55RCMXBceWW6+OP6z+M4zmHcatmrHDrQr2snmpi9esRC+1FJDD3qVaa9k9lXUPig8kWbnMbRde
VVkgOnc9b88wpI/fNOG1Dtk0Y77VZA65H2O4TD24DYml3ofG8kPBGLqOrbXYabsgUJNhXqsVJQPD
62A/1jcbswYsdRJPPS4TwAwJFImNz4Wo72segws4ncE7w6GERQARHFiGkOlz6OmscwXipthgkgmb
W60cRv3ZglaBtw91aOwtfW7YjlHeOi8207DJwmd9TFam/pard65OVcFehZJTdLATUqGSZ7uFKwVK
zTCtwN6CKzmye+JpKlquCS9MPyM15GlUPyoFX5fbFmeH1OZQvQ7Ku4rWpObeDtv5ZIYzx34dKQRj
QpNWnrdpgr2mvyr+Gfyr7G0KfZ+YmyjZm+GzY90QsLUwKl4nZY0YOQiuMXN8xTr53AHahsu6cK4B
YxWfoajxya5orPZSszMoneFJyN4aM3M5kaE1Km7mIz3SR0aiqC6lh0106oA70WXQpcM8qgi7nes0
RAlyGV17HqTTNK0l/aEihkmYXMkSU9rkdcifC7qtfAs0LW5FfdEF/oL186y6D8iF5f6LN1RqSZHY
ZsiRZOD1FVkQdggJLL8F8g953SAca3PTBSuvXOT6DFL1BixkgrovR8FpyicPyG2zFsIvzzyG/WFC
aGIss/x9VBajfct1KvE5D1k2XHazsZWdfAWEqdavWnhT8/sEiosFi7QM9UUCexi97IJfQLHb+kDK
X5lDTQkBfq23zPmsUybJI/J8p/vwAu6ExZQQ0PFqgyUw53Lq9iamBF5n2eHtA+XAhCvqL0F1GvBO
odTsUNLQRgIbNsfdQGh1BXKEwarUYqTHcBWdwBv47YCXduFYDyWh5NoHMY4tPBI5DA0b66L/rqs/
Ea+1x4AnWx+MWojIccU9X1gw/E4JCiWGjQtbW6fynaDIsTkBfq6NPWOsyTyRocgEFi8VrPvfwu3g
J+m5mSdgsO/5+JXQ8JkpURnyBfksWpp2n3nNbF5LD0BJuESy/CLDOUmfW+tr4iqQqOBTIWHs7+gT
wpBKR9kQlByrz0JSZ4NWvfMryeGEscxSjp0AS3ogLEW3ALE+9/qjWFukWjqL1G+RExIpz2NwQ0ut
+chzoQDsO+VYJYxF9nqzkRoqbTGry79SzC0U+qa14nAQK602BNh5d2Ci8lYr0yNtnpy6JyiIBQ3n
dxDwMHAY7do7r9mSQ8OnpbdL0dSrt0OQwgiA9s9PjLUddw5IFA9W41FwrkBiNWLTkJRPNQOypDZm
DY+VyDgw4RmAHin9axoZT4kAY/g/PP7g/AwR2STpM+hPfwrJaDiYyTmRH/oE5Gu4RRuJP67f5CTY
ssSuCGnfUV4F5WlkltXQ5Obml0Nx1fuH3xcOo79mq/gM8rnlibu8JUjRB+8748/qQdiLBXcjPbO4
L9FM2yXSFjpy5qyd+jQoHYMG4BXX1K2GfZmRJuXSxXFctZRWv8d87bxl7pECwwOEC2xnG7PdYFfv
FWuWHmSjTsWp6tHz8yREex0nb3i/0gQx9pLMHU8XH1bp73QYECHeb3He+aySePdU86goK5WODZ80
ppMKpgEHx16Vv8UgGDBcFT00+8DZVgMRhfHrvKlYKev8EUiM34G0D5+JjtEQ8FuwqhhXO1u9e9i8
MuUhVpOWODuNY2DNDPpqc5tSrWF/rje9ynknHJcHLpMpXrNd4mADIkJFQ1ouw5wRlCZ5NogUYQw/
Y2gD9qlAdLI5chym1dlGkbe84fnwTH4aUqCAd/0RoYWnut/r/fs0bJWKuMYFBaAtM4gj7oFVX9Xz
s/ufsodmumTI45WoF1mQbWIKhmFrANXeTQM6BcpnRpsMShxEhitrHXDLddc8+TaU69At4J4430xe
rfy7zI9xeBnM7dgum2aH0r5HM1ijAZP2g35zGIMSEFffdG4LPLnRjyIzAMwZO9XPU3b1Po1+bods
2nd2cGJi0mWrhJqmZWgSkhSUfxJjy5o6oY9iD6TrSBLhSrPY6OBYoWwEO5CuI0IHk8BVUzSZm4j0
EuXcjIyL3ClbYjpoJSQ4kAORTGn3DHF4fe3iUxi9jkhH6piBw9Q9VcahkRAF3TJkDwD9chaUV5H1
wphHai7luBWwdoqegYCiDVs/y5rbFVvxY+hfPPm5KT9q7RKqX1IIKx2hfbGN6b5cfmUQnST8elW3
mLqVr69Ki9s2hha/9zKwLfekRDGJTZOZdbfmhoQZxgYcZDH42rF+DBT0FVCWdok7A3u8P2vECzG7
YFOBsbDlSwcmh8NoZDpz8MgnqNYmWd18PsNTg2fCFcm+jTesMoIdGRGxgmQIg3lX3XmkPMj7MEQ7
SkyJtbLUWyS9OBz/oGaF3HCtMNWrB26afjkSplH/6FHhVuxLzHHFniPFddgDB1qp3m3IF61M5s4y
7iVgPXsr/J7Qw3WFO4xcBrOimFH/4SUqkjWnr+l8eGwmo7uduAS1mOWG2Hq34VkcQhGAw4jcFjEY
0Rth+F5Cu8G435f7sF3qJt3iDjOqmV6GOsWlJaR6bha4Bd25RZ083pv0s1d5EFsGXZNAQ7Hrp9qK
iCBn+prvre5q4mCvqw9JW9iD0GkidqlgXpjdyVRR0kSHUufSsvF7YozaKcABYojLeB+xVoOe4qbz
0MJ3SOr1NRxN2gedXIcOgSRWELAuYuuYHiUpIoNxN7AhafEKh9294eVPBj7OOdyq7h7FBKEyCqxB
9E3WsoOgXS67YQOMy4/c2Lq0DpUP9YWCswQXYAdDLECMianF2IPvTa2lBvmh63aSdivaj9QAGHrv
6400JnTnDxaGEe4Ynk/JASFso+0N9DXWhRgCFiQ9Zyfk8TTkUqMm2RLkoo+fVbGzmTBXvFnLfthq
074YjqP0KYlU74/Edpnfk0E/ySs9ekerY8mATbBxw3A9OuMy53zMMBloGLid57K+jtswe/QMLZhR
y0zfuaDM5gcmpAlYs1rwAEW/wcQogSQ/vvBLmXwAwg1lWsf+x84f2ElbJmDBh+dwoW8SABk6Si+3
MPlJcDQoLKMD+ZkW246oP1rDeSjvef+cccfUBWSj8UOyoDDiv0/Cz7RYQKy1+MyCjdesJJXRjPVp
mxeDsSI6cloG5DPEyxY0snM1uEztuwG4RVFuJB401jafto620bN6hk5WruczxENEyciI78XIF8C8
YR8B13A1ZEguCHppEEkcCkC9PuO6ggbP1J97+Tpln8TtiSqn11YSDyeBFYyw5bC/rliL8iexfs/8
2xjfTetD3LLMYqMX4aMm/nFW0q+wLGLWblSXytgq6pngr0mcEXhkrNwNw9cWqVXKE76l+08C5qLh
q6hCcR3Q/MI481sUFz8ebTaUC+XQ+S/p+J2Y0bwPGbIMNqF7R4ObOF8MALWSFAj4qTBAFNvVdRwv
JLumBHjEH3wC8LQJcujZ0ww0VrjiUIXADEW5aS4TQNt8Fzc2cn3WtXAaCpsw3XVPrDEFaex/OEjx
qEaRu3O50hDxoVQqfBjLY+x55U0n1I3qmS1Hyt/UGuydDREp8V57Z8i8ac1pt46dewlpC4qM+lVl
zwVrCgs5rXyjbyyAQLJZz9dc4IX+wqtPwi0p6Nyn5XCEI91gPPRfUyLAPCjKbLFvjo/zHZfAWcNt
DvxWbFGiz7r/5m1s+5Nlb8P0LjtLhqJUm3Z4SdUTb5Ut7RmQBj5gj33mQLXeY8eU3Lw8l8x6vX7b
SkemeiPTJ7taZJ3nSvUFxG9Lb5UfOIoJxmYOjFi4qsW6BbOzuHB8bIGcAdoXxyAdtk9MajivDaCp
5VOrFtsufZ8YSWJJ8ldTD15hFxrPCuOUlgVDD5wHT5zFEwxq2iGIQQo8JHOT+jnDEBoYoL4amwYW
Qwv+IhitUnPvu+20nKINvzoZ7qL64g+EQSFYJ6z0SkD7a1U/VYQld9/KuPOk58I6js6uLnZmd2aJ
ABQ1Hk+h+m3EDXfguaovUX1R5eciOyX9PGZOlSFpnHOP+AMZET+K92ymt57HXbCUphWQ+ap4yeOO
tou1lg+8FxNJww5Qu9v5ZbRPBRP/KD2rzCDR8eofAeynCQ81Y3k4+2/dtI4nREsruh98O7l8jcqD
yOQ1SJqbmKtRVaFmhrKsoF7u4I2uWutuoOPlXeY4TdKNPJxU5UDAjx/ddW9aOkXhqnFEmO6xR7qu
MUGLqBT4HXxNAFGsL5k+qjyKwk1uvCepNfN6+6DWA53hRgGOra2N8k0DYe/o0tpqmcxb55Ldd4FZ
jqcfnRdaF6J6OUnY8vY/nXQB3KUHxxGZCTbfRVldiz6ZS43N4rtdM2Y1uy/gfYiv4s5tmY03wL+W
McAlqWqQMH0NxVehwYVwG22b4KAbR6xYPzpCgMz/RpUveVjv37ritW2YA/OnM5I9UrgbbLVQysVL
J3jI8PlUpsMUk4spc6to10Dcsrm1wYxaJo312acrHWcsKAY4yfpaVmguYqax3hmmphYfsAHU1S6x
PnSDqBR0jMluKta9eSgZRcvqIwYfAnsPYqe2SIyPrGaLxXQRMZQD45ZyPn4dkmfFgqKO102nyh/J
vmNtokSMZJHRK5egf+3VlTPQC93j99xGpNVw6gTAoupPo6Vokd4nTMc6mhJLAIH6LbnEiJnsCvGO
G/KSjYrnfIXw57OGuxphHtpxABUFqj80lxwy9XTwy3MOJEkyaImktzR+Q2lGo1IwsUCyxxTGIXmA
3RwGO1QJZbSQ2R/JZcLRtelJ9epXjeaO7abo30sxu2nQ4rUXIIea0zFk3vHs8xhcJ9RvrfbuMQab
mNvMmp4FPG1UED+PeDK8rZ2uqnZFugoPRR6qPL+CDIGGhsJD5TJUXoyRQjG+tBBneG6xWvblgzAp
ZkhF2NVyk6mM2IlEdwWgm+emOF99NPtCZ58a64BkCgoIbUOPfOnNZ+GKkFewwuDcsA/lL/OHszls
ivIlpzCROkQ+w4eQ1kS1S5gi038eDR669p4hvolAvAuE0fdFEpgM6TPyfizGWTn6o33ePSZMUhLT
1JbjyBuuuvpsWddcZprBe6cwkeEAJHm0RCjHSkk/kFUsMAEev9ZyGsQ5iJAFJYlQgORRS+TCraP0
JZ1eWFYfpnTlGwWt6Gujn6mpUE3XPHunydU57QPoFYx/Aoeg0PepOobmhotJiM0VHxe3yWOX1DNb
InMc+WlFvjgXrdYIkEbJyO2n99+qkNEtAv2UubLjOgQAkOl0R7MWjY9h2NC42fpR6s/9+FWV7074
7dGDlCbZBdYmK7B3XHP+nfyQzgHwLPPJIVwVTzGTgIplE2795iAr74zBxEyM6OknZZ2Lf/e0uaP7
xJzFiNxepEpB9kOvGQDpkBgWsRNhYxU9fv3xr3//93/9HP7N/85PeTL6eVb//d/5/8+8GHnxQfM/
/vfvN0ACefr7e/7ra/75O/6+Dz+rvM5/mv/vVy2/88N7+l3/zy8Sr+a/fjK//a9XN39v3v/pfxZZ
Ezbjuf2uxst33SbN71fB3yG+8n/7j398//4pt7H4/vPXZ95mjfhpfphnv/76p/XXn78s1XE0Wfv9
Zv3jvRK/468vEH/En79uYQonZ/ddN9//z+/8fq+bP38pqvU3TVcUxbIN27ZNS/31R8/3iH/R/yar
jq0ybtZUVTXNX39kedUEf/6S7L+ha3EsMp9VSzZky1Z+/VHn7e9/c/6mO7JsOprtaLqmmor16z/f
h3/6PP/P5/tH1hJUDxyg/v1bf/1R/ONzF3+obTqWaemqbpj8LNtWNF5g8fl+CTNffPm/DJaX6U1R
Jlx4ab9xMoF9o5/LrFC6ZAb3WzJ2L5bN6K0p5ZGuCIV+PqRrBZLIpJenKXo3kIQWYwQ1Hxv9vO+L
b6L+QC1w2W9tLQB+0260xNgNreNaJGluJVtkpXrqyUusXcGudps1wbXMI9C5YY0Qv2ugY/aXqSvM
4+hFmMEfZVg5bPkK6NI8slvy+lCiIvRoHV9dSHm2Mds1tLFgXZA+uAg91pydE7GQBwKvVJl276ZV
2UUhxDMfYGZuz5IJS2bPOKD2K6jtcmUTF4UHqkOtWkvKtZkQ9ckJkfetKTFpx09h6IRyS5i9ywDJ
Zd9SgjRtWOFLtk+yVzPjLEtQKVH43IbTj1IQMgBicTvozNUGf8g2RVyNbDoQFxPvLbOxeSmS+F3i
nVx3VMtNcsI/AepXp681dc5yu1He7RFRWbZs4s8CE4EiqxTEo370PTmn1MtCl7cLxUTXzpUu2JW1
nKztJEA01akzj2Dwra6Zq1rWFHYFtAWlg2oqCGQ2JbEirwubKOsWgVTbx+VeT7q7VOWlOygyNnDj
pay9dNGw2LEMa0CA+/rfbpq/Lsj/fgFaqv5/X4DcbKaK4FjXDEWX//kCzIlUnjq7IHLHi0q3jady
VXRTCSavqt08QXtA5OhCkoW9RkuYZNnls9R0+lILnfsUjD3C1PAQl1j65KqkwdMbY66QcnqxOv9T
aYjzbnuNvKaKTgXMb9CRyASf/ty12U+IFgr4rB0vasVBxJGms8ZHcTvlVfAiHevBnE9Rp9xGhQhW
NUUT1tis0hmZK5J8HRPy1hICZfxaPrOLuCe9rJKxRl5DEBUs96dUXUYRgHYNQWWb2NoDC4Q6d7Rp
bplBtLDV3JtbU6nOUrNkPz6ZjCebKEA55qVLrs2JRFq/mfdZAYWGiGou1FqNuP4i4CpOm6SINchU
mir8TVLDfK2J9pKsTuvM5G82PSiREnCuElQWnuOCvSzavsjC3+sY+rxJzFViYfC3SRleOZH9pIyK
dNLkhpaiRdUpI4Djgc6+FhekrSBa6eHao1zusY/p5NOYI8s0eQg/hyyPV7JpZkd/8FGlVvrSj1WR
REBuIhmT8VYKjOeKOf8k45ieHJIIOUZWaSSGaYaJJtBAFKAN6HonnWRQPyH4PRMkTiq7cR33FPp5
/jPV5GtWrd4fpU7kKpq1aynleNKSrlq3ouish++hCpw9ecRbcmOnrZ8xs4kVv4bLW8i7QPwHm+J3
rk4x5VS3L1riNqH6yRfAiNeoijs+ISxQTmYNeKUD1AuyiPt0BpWglWkM11VivIEY2itVO2xtc7rK
FVdPXJD7MlXSynZ6i4hfkkoHSSxzC1VfdUnUz3wmc/x67yOeAPe2ffJQe4hqkwigDBTpXAUDw2Ko
z3Rt89oUV2xGRd5GabojAkydSyOspsaxSEIuZWyh0Q6xlrTxTa49E8de5CCuzju+Z5JMt/MpIbXC
jOcymIu5X169qE0PfawbS2UYiSuph/wsV5I3b2TriHHWXnSKWrhFzphQcwiz8wcTaGYUj/hshL1B
rLrJ/HEzBTWi1GnHfiLiLEJ7k2TefWy0cNf7OkjJEoK9ryqdCwYSxaaF4TiQUpo1DxdtlcFJjk2c
Kzotnx/q2HKdMrtC2grAbHnhzkuEnzWRh7nX6OpGsdL0OexDgBGlvWjqlp5CZcdXj3DGFdt+szSF
SrSG/jjWfbkwB4nnQ1yy3dZQSVVWt1Shne+cAm1u0ho73/cRsfvc+Kgs8Qt5ptvw4leG0kzLkdjr
Xc/QoSqZrMcToCmFOxXODVymaYo8dDAo28yWMrbybP3CNaW57LJoFWpfXvpMhAfbM64Yo3G+4cLH
16Yu0gzNNB2ZsdbNdBUVpbJNxH+cYHLJjjL37QgQPa6YLll6us00JtpW1u0MD+aSkTBKS4N8G5KJ
BDp6LsHUyoy6Ohux7WpWVq15uz/LmC40KpgxdHExzgObAyaRWBNlLbYLow2SRRwxIwm1Wp91SL7B
Dvi4hThGmU4hTZhAEBZ1RD5I2qxsJd6BphmXTTAATBkP+jT0sJZ1t8phwldFozBEb/qjQYSNk4on
WmwF687rHKbMssIYGnRqpAihkAM9qOGjCR3bXvAOcxs7LeJx0v9ofBZDz7tgy1J/UI2LldkwIPUX
jEr4poIkhdTkf9QhY/6gznZK1hEo2WvvI27Sg3ax2yxmNlG6luZzI9f1uug6vNYGiQpZdCuil7IE
i+Q5jXG2Jihi5tiowPwpv2OQFxw349YOLdfM0dFYdfpWZBoGHrk8N06voZ0g3peHczXVL4mun1KC
vgkorJNFJ5x9QTDeE9Xm5NHHvdyJ9Z1EHdKi+XPCWN5kKRrQTqB8Ql2DJF5Fe8/S3jwk3100DGhr
+4esPpexsTSViY1OkKqYY7L1oKrdIvLBpwYxfWzJKmM2BTwiJhU+tZUIAAGEinE0asI/4cP7kr/H
LJO13IC2oUOj8ybBvrahuFYdeUdqMu8M4OLUv9dYBTOU+sTOBjHSh7ryNpH82qTYqCSD9YYXpum2
jHkWQD2g0dPMRdAQ92Y6FQtAZwQa05revMo1yCWT8tWqpTWrZYvc83pq3UIof7xcdOXVyHZIw9mP
X7nIm12cD+uxhdXW5RJPiJby0UJtqPnxXuqtSx/2xMIEFuqXiI7NibwjgoM44sIuDGtWxErDPI0E
SB3ETMNnDMiRPXCZQLvxwyZD8t6asxxMRIX7GMVopc747F4pYLACUc7yOrDd06DyQJw2cYoGR7Uo
JaWUMRExuipH3KudkN3WmNotUAkPrKC+dJXNTFKvHqaN8DWKgUdMTFmGNlp6gdkQ0ZSwgEU0nfdj
vx+KYR5y0K2tQrqPMUFOmTA82g1JKBFuwCKrbGBFgb6QQmXRZWSWat4hq/uVlqkIxYMYgFS+q22J
ME2vhf4XqtPG6XxIaprFUikq2u0UlbhOFeq82KPVlZPaXGFwrJe1P8TzQaafbPWkYMibQumJfPAS
mqFSy7bS1msHtk4DkElDwVicK/C2hpLtW6lI+ayxctrKvOx2mqIA9W9V9rOMrtXKpMzUYHZmKBwv
2gihvqfCrbRDz2mAWMlDDGNRvRjiSDK7HIpwSB67EhETop6cUo0XRoOKSrP0a2FgnSQvJaPaBAND
3aN4rhkExzId98Wo3j2MKnKLPU1jJxmjI1cWoWJe5bHcG3XKXmW00P4aMbMo5JKBZK4ym8/clNmC
FVW4GCoPnRosgtLxx40eIhLMGNwVXQLgIUaOETX4FlJzO3nEjHWtfTSwSpSKcpIztBKTvjcjziwN
UM6ktS1NoYf1UVVgxVqOvo47f10EVHqTr14zD1BpbTJb5iGyUmOfKFg41Vlm9MuUpcDkKdmOKUlj
oirzg7MUvms6cZddYH0pTLSaIJop8bQrDBlDXV0/mj5fy2nMMNzmCRqB9/L9tlsEmBx67Ba+H3Zz
w1QV9uPZrYmzYePbYrc0Opt4kDB1tJMjRo7ODlt07+fquirZwHVTvXOy1HeHFOfjNDJaX6TwfoAm
q1TN/8HemSzXjWxZ9ldyWDVAGBwOBxxT3ovbsW9FaQIjKQl93+Prc4ERkU9ixAtVmuWkysreM1pQ
EglcwOFwP2fvtaPFY9c0NWCmqfHF5JMVcoDLCr24H2gx6iAqiE41YGCQJGDNbHpyWHF1iOjcHa5s
gUoVGq1b7bK5KnxRZMOqo0/OsxhzUnhxTAq6gZ2H4DB7FNaM29Y3kGA3MMK2TCTrK3U+lYboN8XM
HOKKbh+YLLqTkNDnBKFdXdpIDEYL+WDlnWQ7JVyTFTSMwptSYVy26HsHrkJZk8rQJchpnehrPmbF
zjAFU1luvBHRcsF4i2v8jqJ1jkVjPQUWFjUbC0MTxH5a5S9GLH0lPN8qYITMfU33Q5E1HYYUJ2v4
fCNGCeIXsjIliUvhhTGXb2Yizz1cz2EEETGCflAINHb2sh1T/kK7EEkVrqZ/3kVZ6y79p128Fi6F
Ailcjx2UMD9sohZTNRmsgoEqX3Kf6INbK+TTC9bBKrtomv5LunJQ55qprA3vI1aFoW3upiHr0Mew
CKBOPgudAu2EjNNsJGKKGFN/ObE9CiteJ/+/rvR/UleiDvTDjf1LTenYNi/fsh/LSe8/8HspSarf
HMfzLE+ZtvRsJSkK/V5KkvZvlqMc7Wnb04o99L9KSVL+ZnmmslxqRa76ryqS9V5FUprBIghKcSl1
/TeKSD/v4F3qRhTLlEfJit/nKvWhhDQ4XlenOSqx1ARI9NLxDP5wFf6mSGBReftheP/1COsZ/FCk
KgM7YgeTY8Hbzj4epi3wy8vZ77+0DiSdzwRsEUGzyR8gal1aB/mQPeor9/cx+1Mp9KdKxS/OgYv8
4znYQ6mzqeJTEup7hlRhU27nX3xO4f31GLa1lvUsj3stPf3zMSKV5G6Vpwtw6nEz7MYTwQBkJ0Rw
B8JLhb4N0fhu8RN0Z94vPt7f3MSfDr2e2g+XGCXdPAVg5TcsutBQfG3zh3++iYLh9vEmUmgUwrMZ
Jo5Yx++PR0Bz7oapyX2aT8lRbAlJurFxQM3wTfBy7ntAwskv5kXxNwPnp2Oun/qHTyXdPG149yBg
hOvK+9M3Nt3Zm332Gfok9NN//oRyHQL/moXfh6lNRXYthCjXkXI9mx+ONiQ6n6DCzpsthJbNF/IQ
zy75f4YXyvKT7eua9+VtqsNCpHa6J6gQ6Xpz9nJCTbn53kMOcfz+7OmfT+pvr7qj8JrxdrBdkwno
x3OyjcTFBEM3d8GomUSk5cEYTfK7fz7K33/yfx3lw8C10zgtxiiYkT5rIBz72jwXFXfaPv7zcT68
6P68xNrRa2Vcmt76cX+4xI0XmbG2OVB+VvpPev9sbwRwn+GwnBl+vhnObvrteOw22en+9lej6e8v
5Z/H/stLNswSNVK1nzeWc2Wb54S1efnLP38+sc6Vfx1C/zrGh4cE2ndhLg6fD/TLfp3n5CEEPjL4
9UO4mQ+/ONq6LPino61n88PVbLuqcOueAav38dk3YLt7HItn7aH6xeTyt7dN2qaWWijFIufD5Jm0
TZ+RqoBx0X8ejtH2WO4pP+893+YBwAWN6REhH8LclQ0znv3iwfy7uU3atkU4hOW5wvkwaMxWUQEW
HD2ST6J9WYxfjP71Lf7zdSRLW9KvcTyhlfI+PmRgn8ZERzMQTt5NwxECk4MkcEMWzpNxsuwLY6+x
0TXwScpf3MIP5XMeCE8ok6NamgfC5UP+fAtrJV0jn9BfEmOB0/ILxeEQKtFbfkV2In9EGuvZGSz3
INuxwneeCUrwkSv/80D65Vl8nPlcD1Gc5CyG7ejTGP/OyphWxa59ejY3sBzP7u7kyXmuXoI35xmZ
wl5tIv8X5/CXwfzhSnyY62PXqHXRcA6IEI/YksvCp9bpu2ceE8QxPHsjY4DINMPvL6yddfb1F4df
L/RPz9J6eMmrzVY27QP14fBLoVtTlGrgRRPsqRZdBHu6P5H/xTu7jn16Vyd1Su6iu+ROfMcEsMt+
Mcj/+ox9OIEPo9xqKOyFBtRrNk7H4YgE/ibYg8d/ih6Q1u9y3Mm4zwDQnel+k9Abh+n9q1fgX1cw
H07iw4NO1SOsVcJVIAtgD3L3Wey4D1/IDds8hOBsG39od63CNvbrg/9lfvYsZTtSs6x1PEc4H151
ltsNBf3WadNMxug7UYtihhqBWyOg/eeb7ZofX3iuubZe+bDMKrRiPx4rCaNyNia0VwadWmxUfRU9
GESErqUWCleViZe7ncsvSS3dR6cdKBzPjjBjv3epnuymNIq7ExaWSCGzGlTvK024bZKki7N3vZZH
uGnxFVbu8hlU+pNhrKFJ+ZKGIBHDYmn8sLfAdnqialYO3lhi+eo1GjTLdT4n8QTIaFnEVB3CaEnr
Y2LW7EJTBvS5DRLUtxf5jpeRBZrbOXhEbODtLLe1zp3YBb1gjEtsb2Q4jl+CPmLQjtjM8grEvb0U
boUvrYGLbEZ6tRpFQoGA0RnmSctaGoV2NWwSvOhDfNfFg/M6V2HubnPDs6xLq2/ld3fxCscvdJiJ
V5rkas3LgP3iN21b3mk6mcMxb5JwOZju2vLsqcdDlAtmAFkC8qmx89w8oxDTpFoS62SaIB/hkIFk
kO4A4cGUK1W4Ty8qT2Z4I0T5pQGvftN2hXcsBhEfIk0PpS9kfTLLcrjjZ6kgTpU4FAb1AotA5fdI
u5fJtfptR6EcUXRZFiAsPY/N8uB1E79NYKbv2oK6YqDb9KtXBTH2w7FOPwVOE3xzexOupAyhE7Qq
beBmK8VtnNLE5hhLXvT4Stzsfij71Jej/ZjKGCYJ1pCj3YngojLHkfqFkUOw7WltpQFwuRi9RjNo
SQlKld9zd3CxtccUVookq7dpPLkUOAnc2PWI/5sowZVqlV+8eeKRq2ba+E5/G6JXoIIV2bAQu+os
U8W1E7jOZRwE6N1KApTMMZw4xaXb2RUMichDYp314+d2CcCDO+llFuWfHVvBlBYZnMyQdmPcdDHV
OohQGq1bGLcowAd7uqZJs88pvvQJUJFk4Tc1qWGWx1F6HUwWy+iRDOVzhX6zhZFSJ4MHfxCxBF3y
YR7v6mCub7zQc54MmtH7WDbNY5a0GANqzwAN4HbdMfMISygRtD8OVGLIPikG2j7QK9p5xJ47oj+e
DbPftnNKvsCkyJotcGbGduEcy95SWxN70ikfZzCMs4SlgGaXEQe7u49bfUYOOYiFcsxAM9cjbndM
Ys2iLOy14JSlXZdHaYNBT2mS3LoT7vEpN4w9/TV5WQdNi6DPo7Wc45ou2S6DvicyNc2w16QFet3K
hF8wtqlidqzTfT/E4hT0eGpsFxZwPlgYn2IImNbUooE2DRE9Bj10T+yyeDcm8Pi3ixlUkCUq7rsQ
2Fm7fL4qE4FNsmrbW7VwT7a6jrLrtrdDnMSDSeZGvWI02opJZWgrc993CkLfRMVy18bCPA/MtHns
ZKlgXIYd9L0Ig+ESBpTJVFw7F0ML1TwM6fUGU+odpjoYjlUy6U8Rlt9n3BfWneJvGNpGdFXWY0YQ
rIN4selo2zqJUW7TRDF87arr4fTQ1MbWYExXS5gNe1Cr6RX7qQLbtBvbX4vQRremK5ZxA87pNyY0
5O1xswxYkTpF6IA9Q1KrXYwC9H831OTlIx11ZyedLtu5rT2CtAhZhhjOVe6Fw7EJu+ATso+rooTM
FJl6/DaZp5ASrUJd4ugFCva4cdU303spsVSBW8nGVVBKbhZ+KYEwv4KkMZzPbblzyVWZIk2CyjRd
dPMhH65hQWya4KofjzMe0i5IUa/T1ybeSxLw8iamllwCuzT2yhYHE/0tVDYQKgGqhM9DCbftpW+T
Wxla15g0xZmaNRBYBAnR9wWoax0niNYpeuIvG+UEElNthhm4LX4/og8G2z1baAbhc6Tud8kgK4x2
A/Uy6wnyBI8lqqchbr6b1nQTIdL07pvgmKCz7raZuRPlPp33LQAftN1UU7utveqVt9LeQJvC2x1a
zW6pseCr5HZUJBEy0txJ1ADtbQhXGAsReGP0b2eju0WBS2BVFD6o2sjPmf4EQxwJQVEnx5BJAH0D
OLU638V9QQ+52OVryoap7dtoBDIfxtG5nurPQ2I/UKGA807gbjhMV1Vu3E6F8pfeo+npPQ/dy0IO
HHDizD4WBbioMT1qYDLgCJpx32S3LkpQIiNG/S2yXwwCZhZeSToEiVCLg119qyf3Ou2p5NrAYNrG
pH0MyyUFtqChEFsmw7bD9lsSdMlqP8hRvnrYGOTd2nJvq0sbi9r8nVrRjSzi62y6Do2KnjJ7HflW
9JAlPWdhbusbQEuMfqxGVQgSfIIq/sJmDJEhaGjs56Z9X6fpfrF9uLNtd2e3YKmvW+Fj71j0oWdi
Y2+tvVeN/Tx1ySr61GVfUrD2CLV4gZwVxcvUYT+IIEpeRaN3l0bEfift3k1mXgTyFOcdbKQGfKPu
Ul4YYESrdOuKlwZTjpZXhvuWot81UQWHOSbD1254qp2vuQPaL7tTkhVKhJiqKoibIDkXhbws7sBm
kOWFvphsr656QHK4LQgGs+w3EumtFj9CldAU3AXDlQg/O+adwVpC62/D+gYF7DQnkNvb5n7kOTKx
feGnoi0jfYHdFgXiZYRjkoUfWMwvEU0vO7Ou6KB/8npybEttEZ2GExzdPvDzsQuvcqc7wkQpndtq
8tusAlXudXl1SiM6Wb1ILh3YEJN7a+EFKbSDbeKOpi3tWN3em/EjbklJrklHRLftwbgCTJwRJRmM
/VWcXGTlc7g8jc0hTr5V+VsOa9mKAOLM9LhuigCgVaERgUCExrIq2uthvs4SZ2fZCe7SEcJIt+vC
8rKdmsd06HdA4C69DspNq5xTNjboV+jFdcq+Fx6JVVNzOc0ZSNf2Ma28Ky8Qj/a0TAwY/UhM2A0C
oWdlDxdhp67Gsd8tZKBtMtPGpMkq1jkzskScOXVJ1lHnPpulQwZbWwGjqpJbdwx8RDanydGfuhqG
odB+vEBeFckWaPsuo/FiS6AiS90JX6fASgmQCTvjU9wgteoFDINu+ZZJ8RT2urwwPJS0S4sy1kh1
t1+aZMWXmp0On9wmqWD1zgIb4FIXrH1nsGwe/Z3bHElVtslVJpnW+6hEej2LcMe3pF9lqL8qVJS8
CjDZOzMsQt1awT72nPKQCFkdPRau8WPZVzjvmyb4FIi+poYiEJgnwkF0SP8EVEo8hq8B8fb4MYOF
BbSIMcHcDG3RwEV0KpvNw+z2RyPFbJGI2sJeZgaxy6SrElpqdinLxRe1h0YroeFt+5TW+uW6aWb5
qZ77HFttUXpnQxjkD3PsIO6G/oR4y5TLoDauqI27RfI2PqRZ18RPzhA0GBXzwBkJ/9Ju3Tmb0WHz
sUUToUkmtOzuIbZ6ta9E17JALhQu3/fNzP+0yPf/IvmuZreGzPnfKXejb/+xf8lfY2pzv6uBf1fC
8t27ZtcQ8jfXc4muUy6NXY+h/WenxRDOb2hkbdNjg08pibLLf6l2+Sm9tmE8pVyhPc+mdPeHaJe/
Mh0aJPyZpW22jf8tzS69np9KDetZKf7vIEWgU2CrVR78Y9ku0igJmyG7jRMs526SPq/hdwFe4Sbo
hpPX0YAE19fV9lMAsDoiaWoa1NmSmgAes7eJxB0rqbfhSv1PYBirCaV8SXaaweNBTOyEI3O50MFa
LIE1IaLqSx65AL7siiBPnUFCaZ6nAHfx6FHHqb27xIIVnCFcLUqGdlC3zckzzObkrl/+9W00jNNW
BSU9ReH98U9+/3eZoQ4VCna9EJkn5/LBldF1U8YGaXZrDLgCME2IPTWlos7b0/uPv39xrCHCgQIx
qNZjQlZ0usvNrmV6KReUSo1m7jZ7Wv/rF6/FXhhNzed68l5J1oyrT4iLWKub7k2hIhS9YdmcyEsM
NqTkvvHw4cfWvmk8FxZMD13X0TaPm5gF4hKUpzQksKDDrHGwMlI07QC1Ptzggl0FZACjF6dhMU2s
uet/vn9JWZcAn0BN7M0LaZ1NvHFN1KSaBcxVV12qMvs6jLo8OGYv2KUBIOxWfY68R1lenoxmeWZX
7F4Z5NlryprnIbw7sttmy8TV3Q9bdtrwczJe8YZIrpzWqy5RYDzJniynTDUHUyEpbWVxcIMWcH/Y
7J31JOQC8aFvjZdItuI49LcqxpAmiMw42AY2iIgo8tbEVFW26xSM8qizqVxkqr3TzMzSK+QD4gCm
epAjnbMkO+1kz7UUFOKcWV+XJmDficxQ6RGVY+P+TAf0YDLnDTYgmMsGNDimmVr36RI8Dx7AImQI
6hCbNNt651MaKXuvE3GMg5DaVWMAWwuxt4ThAEcYNQqCherRyyZi4maEhzE9LM+2XX9Osu9tXxMa
ZG2HNdbXKvMvdQUsAGckhZb+AjX58GRwHoHb3sp0dC7dhX2GZw+0xbs52FYsGdMSG3A9tcFW6BG1
YKMoLyHvEiauvH5w9nVtP2iwGdh0gV2Glpe8Sit6i+Kq3XaG0fo2EwoRdrBMeuvRc6fXUUzhtUSD
ObZEDbSR+ToHhHBTBgHW+eYgL9tEAyCEyZQ5+DZKJFqRDXmLYix6El5xWYmQjB8Ubm4AY1Zjeup4
ze1462FMc7jMFMrArEePRc5GtxHqzklMMkf6kPByvGVRSC7UYHFnm2EwDigNH1E18NaF9fsYD3G2
N20XzUfVXVVWmEN08mxoKQS5zBVyXVSRoKxyYgEbK/ajJvKXeYX6Nax2EDTStuR3JmV6od2WLGES
BlRe9Yd85HcKnoNNl1hHUSXmhsXEPioCnG0O1r7cs74jDtyVPbsPrS3rypyhysXxvC5fIzYOQbIz
iu666IjLUPlYXmpJXYiBOx2W4Gvo9nT2nOxT0tq+nKzikuo48jHDJoZKznc6TBh9ApZUhCNd07IA
vxrCXrO7CyczX2vzVvOWPY/t3DzkEQ5FK2lOYXs1rkuhUFjniw4PSdZT1dYJOU8IxxLeFJsWbXkQ
xAmZwKK7WEp9JAO4JSRCYh/sLb0dWEhsp76KL8oI53gOiTgXYBjWDEI2nV9msygAceIGLVqPHXiL
5tr0sINVwntS1FV2ZuFFaKVmwi9Q4iB0yYut2zRXWi3wvGwDgHXiXqFq9m5MbV41A1ML80g6PJrR
nF32Yn4o8qpm1WHhPVol3EVwPhuETsylgWkS8ju78pMTIBgch8g4LmATEh2bvpDNY7OGc0w19LFU
7oJYsQ7CXajzOvT7ySLIo3KnjTXoyadsEABJMC6cyJ1unBp7AoJ6vx56eSPmiE0BpvqaoqHsnJJV
L1KUJY+OSYyopqBhe2dJtZ/xF1cBymDsbjB4Z2Wi2gfSFFcNsXk9YvVJ4gOr+7A5WW70KNskYTHK
9moRIjw1SXLI2Rm7tnmt6krtkETddA5QI+osh8XyDm5LdIbtONXVMo8Xy2BUt6XT7xuvIi+3MWCL
V/k3DPJIp6XvBFz/avLisyIxZ/IvrRoCBRZdZ+B2UPaLblLN/RWFpcgSwA9LUtNe4vrF2mgIb1/O
Q7OX2Pa2roRhHAuMn7ZDyqou9MGSBrsk1pmkK8v+DJXRcsx6ikMVxK00ZCT3CPMpccB0GMl821kN
CL5s0SPkXimRgiWnckD8Ku3lNLjodZw5l9ArQwfXrEKEtMwwrNm5BmkQsoeFtuZmlCda47Y0J5b8
iXEdsvA4WnJOAPT1D94Cz4ENNnUHEXi8etAGK9c7zKXXcqpYnxuYoV46wMLXh8kZodywl6vM72Pd
DJduYbl4uQmY7MmUHmVN2FxJ+rPWr2HmJ6KrzpNE31F508fBJlMJZAxIzri1qaYdpaqVnycMKmkh
H0uLtvOFgKZUDZD3BGLOui5mMBqpfek6yX27gC2g1gpEy0YcWkKjThTF2nAZH7HzzFvThbc1WvXG
LMz6TBnho8iXQx8K55Ju/nIWj+2dgB/oxyWe7tZoTplZbhJMCBcFw40S74tgRji44kHx5DWu3YOd
CY3rLDLvKypeMmioVuSI1h13/q6c2tpBsqY+VTnlhR0QjBm62a7Nx4dsUGCZEt6vTUxtuyD5TcNO
al1rZHak2mXlM8Ciys+HAvK1DSJUMFtnieebFchFI5mf0hndYMLSYQcZrTc7JNtmFt/iBcI5rpkR
rbbZhyZyYCsndX3qyyPb3SujhOiOGTzc4kuoDkMZFafe49U7TXhEylmcx2ON3F/E+L9R4fvzDC66
s5r8YOf6UKn+2Dty2nf1q3LIjpHQE5Uq3ZMlg/POKHCjDPjV9QLGAzI+DDCWU8P6ZRJuC29WLdEO
YemjVwbw2HoxNiesBgMUjoqsqmVRp7kn/LYymmwbYtoiAyOuTmGNSSvptHfUONhZleznYvo2kB44
ZVl9HLoVfCuKeCMMTJWdcWs36KzfD+7MA0GSupguQzk+GhqoVpW7VOKMcihO719iLQuiEdqLwXUC
UkL4LqsSkKGUQdnv4VSz7PYuTwljit13oGQbF6du/SKAcNiV5pOkFiu5Xl42QruUDtteH2JBaHkG
0kyn+rpLgKk4I6m0ZH5FfXedi5CeyfolVd7nsK9fQ2spt1GcPyzzsMZvVCkjCHiDJ2HCrXjaBkyz
sIjg7OtTPcCV5CEic3tpMEJHbKUtSEh5suyKOn41SokoNyOiuYYpli3y3usGYiTSkkZgziLO0c5Z
nuivUTjB9yPIOrEp7Au7OLx/t4o3+nHsthSqv4+MFmK/zac6Ad9jJCvPofrUJlhhkZfRx0OOHEQA
WETc662lvgiVesyJ9Svta/6qnL7UQY492Bwhz0SNPIMrWW5jfFs0RzD4IE005lUv2fNiamdrW3gB
wTI88JhxV+s4l6mXnMQ0iRWqBynFyToqsWZy+e68yUfmflZVfp+SQTiVpbcPoCXjsZt9FL7HhfI0
aOLw1MIMORfzrp3c3LdLZvJ6MAF7L9d1H2zVQLBs2rNIFwBms65or7MheTSHjqXoAl6b9TTZ9nun
oGhqkWiJ+nbwZ48VTVuTevi9Kzp7ay3qoa6otBiq5AOIutota4E5BmddCBuWep4DODKRvQZkBbrp
KZ1xgOkBnfpcEeKFjQhLwzABPu54ZoJgI8x90nnUqEd+T1JJv3Dm1/cfSM263Fr2hBEwjM6IwlvZ
+kb8HWn9Fwt5iqxsmNsO9c9cPLEvsjBDTiUNh2DyY8FA8FPeDz7WgvvSSr4nHZOvIHtbVSjyRSm3
1VrZLBZvn+u+29Uu5riYqjr2aMPzkxhdc2nro2cTjcAby96QcMKKqqIVmZ7csWTzg/vBKrpqZzvZ
QyOFjZi+YWoGQNA3tWQo4TSTFDf4I2MfiBYKOFmGdTwvqOkFE9ekDnB0NASe9iKz6JR466VSFkuw
NVNeJrO/4Dgalou5TZl7o4ty8nAZrSaPpZmmvYIftT4rGCaPYAWuWN2W22l8Wy/Uuz1g/eisGw/z
EmOTyov6rGsI0Mg9KOThoLethFY05ZDomHn2RJuU29GxJ5/4iqZ9KSf2W4tc/7B8/3fWqbbH1046
e7HM+AtnRONLCi80sGo8/CjgndSlfE5ULhTyrmcsovUm41w321q16pDCAZlppCb2SCUt47FpjPSl
8eg6SFmBus6Nb3VjPtk1cySCQZ4tch4727miGFUCWcUtInKimIcR+C1xTN1q55OhSXQDHMKmSL4j
g//+/o+DxbmdneuaP8CgAzp0pd666kCVjPDRKDsXl4mZ2H6Mix5cG7HUkrWZ8Wpm3GhMCAAjXLCI
HqDEwuGKq55hNJDyE3ZwHqPvbAjgCBSfrCxxj14CHqxwYuAxT7bZHnPXLn/XgfxPl7P+n/Os21Sp
/n3Ra1PC0vyP/7W92/zvH6te6w/9IS8Wv60iXmFi57CpMK3ixd/lxcL6zcK5SblL4fWwXI+/+cOp
rn6T2jE9uu8UpDQqQ/7qT6M6RS9bMbN4q1Edgy+lsj9Lcje/62Z+Jw38G6M6GsqfFTaaQyMftS3F
/yxkTR9F7tGYTKD8dXSWdw3RDRX7I+zrkG/ziIesAXhlTUt8NLoFqnotT1PMYGuzct55K7pwmomm
1NabZ5CLJjBXnhKXjODanottYtTr67xcpXAY4wLeWQenD8uT6uYVKOJ2W89jtYftqF9I4JzRQcMR
xc2NFKAgnNUOeah7TYPTHOedigMQM6xk+rxZtmlGkwQnVXV6/zK3GYy9ObyuRsgwacwkL835Nk0k
KBFgz8yMjo859Zs1Y65QrA1O4/ojzpquVPeEIs1GFhzKuqL73JPgV6rvxEJaNSuStSjDwv0kK5Zf
ubD++BKDUqUGhCmwoEAzzX3ht93iA1YZD2rBt96nKRjCqQPTPo9LcSJ11m6j4TQkyYSSooDLVDHF
kGKa2DubdzJ+vJIa31ZWkT6+f5PEVXl6/6+oSa/bJUX5Y4jyVDNtQnlCwOF2gNiM/r5rhhw4YkfP
1JxO7pR/NtnZ+Cnokw36HjAyzo0VOk+iXBAihC/JnCEctBoCLLuFdoZLaSQhp0Sm1RqcjXvVy8JP
I1EO+wG71CZq7mZUO/hShJ+mJMFKUd+Y3b6eCuMYTN35gA5ib6j+WneoH6j3loewXYgBZ7da9N/x
xxOd5iItgGNn3dQpCD0+Cn0K06Hy1XjZKe4yCDkkT5Sqt05z2z3PuXu7hG56kxBea7pXXg7rFqZ0
HhsQaMxwbzYZKdhk8nJ+KXgT8Zl4B4V8IvXzsXb3YrBJwbS+BUuWrIYZxs09HPPBfqqcEVVCP1EL
a3GBYkX2q6n9KlPqk0s5qj3FgOeCYPShw97Tx8BLAoPNWFATRGGHBW0Pil9gdrNQdeeuUV7xioey
KKJo3wRsCo11C48RkjU9tUSvs/w+Mo9t3dV+bct4SzIv8Tbe/JA2FWCecP5asfGjm73QE3Xa6VPm
3up5olMaiZeKpQMgwEPYw3XtixZj7HIUSUhsWQiazayem0G9FbkgQjirP6s2gFQUjsexnA8DUwBW
yR6feZKXu3luIbXSllT1JyekN9M6Jqr7tr8yjObYOISCpQNBFHM2TZslgMGsoCZSHzzHgrAsYKfg
GjzxFHiElzjLTk0gL0cl2QPNlT9tugV00biQt2cDaovclvyOnngHTiJsrIvOw97nNhRDQrzro9PK
w9jJU9CCD4a5D5TALc4SEusPDrFOZ60Ep1jUw8ALTt1nqruauR26DI2DORA1naIFsjGO40u7TdiA
mizPY6QvrUX8X6EXJF+ZFZxj/3qNAuMrr+Ll2W4JSosGm701oDnqh2SXZ5GkNBF8qVyQB3mVGpe4
qEmIgdO7jcfG3pl2xH5vJkc8TJ68OHq00qA4L+aeTDnHvta9IpOt1letmEF/LmDgbe67p6f0oiZq
fA/QeddHtncTQa8Vy3gQska7KuS8zarmkzkTYtea2oX6xkg0I4C6mom0WfTGhtvJ3Hhv6arfyYxP
V6s3t0QJFEctiaElnO3EvrDGgSY2FUc9A23ssPL7c2Bse0kwB5N55GsM/K0eCE5u7KNn5AlZB+W3
Jqx3Lduj7VRV6ZEJGbhTp+6VV/pcGUjEGbmwuZy2jQYLOA+srVYoIK8wtEwTYEGa/Aks6kTQbzYh
o5zPFGDJVADKkF3IprJ8abbfKYiYq+hGbVmtbsyJcCfB1mbbtPKxzUjaq7zuMCoe7lEizlbTeZoK
vdlVC2t6EWuujjYJdG5NKHAhzfyEvu8IrKBQzsHL88u81286HXOSk6MSV134QE8QUd1gB/sg7DZm
RE1+iHBtdfItXMACWQ6bRQtOathA0CvuPWl5YKzBCRuuw+3k5VNSJdLW0FEOlZuM21tWQ/QsnPjS
M+39koKSpOb85JjtTTHE3XEMwFyE6Ux8aHLHDuuhyBYBFbRYdR0Z/MAWUZTu2kNc0d8vE/sT75T6
EJjNLvGK0K+l8g2AHNtAwGs1e+bieKhxiMZcC8CKWazpdxK+FJZQJcW3vnxbBv1FItdjr9PiYka2
1dMJjzV8D7u6M5OY9BeiNlFTraEl901sICyo5Js7EawsLfAzjmnHp6xo74w1NQKr8lymsMh64PG2
Fl+CrP7keiOTxfAtgLy0HT1EiWUAcWuw1tY9Lgng2LG9W9+AuQSq5dXmdkTIZYbdcEw0m9glp93d
4TgEPsORNfiDQu+SNXhSj/QVIL/kGRugMWYzBb4zKuP5oEb3bZIkqwjjyUqF3LWgHtZTGaf0SRd2
fRTtpRNKcpZydiIkPB4Hr1GrHAMnv7Dw7kpjO7FsXvTwGVHf1yEJoXC1QOTS5saMG2fTK12gUaCR
ZY13bBnb8wbEFsCDAtwvL1Ary/RlQDHGZLtoi7e8BhvLOgpLpJPbBxnRJ0iqz3Eq2wvuPvfYMyku
Y6uq5jbxKf0BDZvozllJ/+Zl+WvSuStqPu788yG04IFIuAMLzyi4LFY/XndnlAuI3VWjFffieQiw
wobUFsFuHJNJNlRMCWaq89fBIKunZDMjMGljpL0YegIhLNY2fuso8o4UTnro01diqYKNluWnnjLt
WR5BKM7Ins7q6FoOJCyEAWK8FpFPmoJ4swy0AiYeF3JU4FB0Cc9+UoorqxIE1hb/ydR5LcXNhFv0
iVSl0Eq3kwMDQzBg36hswFK3Yiu1pKc/a/Cp858bygEbmJFaX9h77epl7nOSkzwotMLAFa+sFxae
Lft2MNhO0Pjs/Ktsw3w5sQGeeRopQxZ1PDe6m5i/Gv+qHGZKPlq72fUf545WJrHwq0fgyNZair09
tg7XeiS231fZ7Yx3eDmwbBSLKx6Qom3shjGAtNMnKs0b37/6GNue2Ll8eU5my0aCyWq15jEsFWK/
mxBv1UXh31JW6PU7CH9NCdvCAZat09o51DYyMG62iEMltHDahxAoqEM8Mgyp3LSLedo1Z582/8Za
YGrVsBiQqZsyqx7JEZHxVxEyfuvlcDBVfVFW9cL13t6Kk72bLO9DkZqdYkbRg170kKAGTEjnHhDv
YufWqhv4ecaZOdcSIjsuu55wVMdsPB8u6Kzg7+Zx9Jajn8wmUmQbYsHmzgE8XTzFbtpsnLHnVC1x
CkBhIWtJMC8isDrNocHE5yTiectuSalenqIYagI38xb3xTGAvtxlp4x37KA8V52D4g+a2qxDn6MT
+tDExO9Gx1xfxYKMBtUK3TeRxy3LcBHgIu8NpmrFoCkJnRRaJQ0tOyV7G5M7ha8xwOIOytnMyNT1
bLYQPIYDEl/CQA2MKRN6u7xmX559eFXGKnAZ8eJrhDM3R3n0YuFVT6rYZS2iWQRYj8q3M667OV23
fbXGtL9Ds9qtBovppKaOqkDGlSbe1paBeXYcQ0MeEnOHTrp6o/wZ2lYAMjQI7HyL+cMnjQs8aCsI
tAK2uzhUG8Jy9yWAvrY9e2b8s0wLsm86JEPZSWS9Ij2NatAjDE4U3N3oMNV6nMpbwnqgtjBzPriS
4SpEmtCWHHyzmq72uLASn6Zh5+AVmMbgdxIB0vcyBEtdk2zseTf3PuCrcXgP7J4azBcXLcrhbm46
YvAEdn1d2RSZDfCEkWs/J5ysTQsiK/KJ1XCfyF3o/wrMwND4Mdc/cL8Pp3oh7Uy5w8410ePYY3s3
DPt3JmnhbOf2Warprkwr/9Biz19FC7r3OO+eOqQPQQJve7LNxxJ55UNdD3/QPrNei23nR2Jfxh6l
KXjbAMYno/JsgXDDpDjfItD09k2SOAcd+ixlWovBRH6Lk2K7ROZ5cimM0btAjwsXVX+cgrTm7lB3
WVBuvGgKj7LP3n1DYMAYsDTOeuNuvKUrj5L2gSIaIIouFRKE0SuhygwMfVC+JrLKP3AErBKF5sJR
058+Vu8Zb+JujCE41E2MgE9Zb5kz+o8pKaJtdEgczzkgX6djmEg8n5CaP6Vl3yOBiujAIpitsX2P
17fa0GN0T3Ge/SxzLJVDS1Uziq0G5xFWVrMlMMwhsFOWDyG0/PNoxS+ElIDib4fP1JXtwzAWsOOj
Lys2+t5jlLoEy0Mtx6/Mcj7ivI3v4jZkMx0MaD419nx+S12a0kuNI6dOZX8JwcJd+6mFeqSt1mVb
HYSgcCuHcX6ci3tT+urZVH+GZeQtqpd7zvSRsEuG1dFErpmJy/xUyi8d1ssqAXjEQDIIoPAERm+m
qSQ+qUGW/P2H3x+gHAV3s4lHJPCRJLaMMBv+5P/9K4TgAZvXPLwbF8atszHVJvbGW+bM7Q+///q/
f9M7KWBf+4X9Sfu/n9FEvo53mRaUB4W+Ubz+7x//+8Jt4MjzBDzj32d+/2eT4/LvZehjQpLkr/73
Fb6/4+/f/vuPNGICUnjif59if3/d77/+90N30S2PnB3D9r/v9L9v/N+3CYyBzF+1HP99P99//e9f
B2psOMWcZvf9X/73Wnz/NsAkutGd76GkKbLn3iK4N0u2iA3fPB2+J4OB/MPfr5uexzcaJ3my/fmS
OeYwORXZ1lYS3ce5p7YQw+S+VmwamsJ+waTRbFMxzjsNreggAbOw388epip4HIa2+B3WiI0XolE8
9yGLi+q+pwuqUWo+loP9q8tIp0zTjLbF1vHj94dEpKzlpvghrN340RuT6ILH/fj9d9ZAVDuFhOYs
jGj9Y0FMeNCDo2bz8mSaJ18soA3a37jsUbn4dfycdvavMS/+mIhoPUKD/R9JlVHjRKn599u5qg5q
5KnX2lYP55SksDFXwwFERUnnCHJzLF9TL7f2XdCT25s4hMImNFGppZxz1eK6WLS3PJniHkGf9zgw
Il7HenH3aTZ5j6rLjwyXoawa4iZzNiqQKYldmAjAJIHm6oGQ2SB0jw8y7+xXX+Nr6+sIKksPlCgJ
wnovapTMIwC4vhvw/wzM+XOCVdf5EoE2hj5WJclbYANZIcXHbcL4IbLsjijICB1wzSx3QnPsCV6R
cFaIvyGSrUQU1NfJHZaLbZUD05bkqpsOqiH84sHOIKFW9mNXoRATgsw3KLvoUoz7NyYJcslMuh09
B/VAELzTWLENqJ3fcnLSLWp+6zQoY50YCP21Yyi1XTjpj74FLd8EYhOPU7jjpb6hHmewPbWTbfxh
yD/6W40Uy58lC08jNGzxkErHnlV7LBNl7ZfJcR6DlMcbIk5zrMIQrXRik06nxq8g7fee7f6K6OwO
jQNK2G6IkBMJlaCeo8eqE7e5NmFCvcBXoxcxvvGqbObAcn85urW3NQuOYyGz8XXSoLFsZEwJMdPN
Ess9u39O8oqlzFTBNqrrhxKE09HtBadf49bPXl4kTOmCnow9+ceU1kvTy/yQKWDelM33btVmj4gH
jrWAKja7Fclcoeedm4ipYzn4w2rSk3uHhOU9j9phV7lSELAlP/PFBn7cZewzCwoJUoBuFaAF0m9j
EJyuwkEHm8ZyCTNQAKqj24clDts7yXvR9sWyQfTGq1zE9R0QFDTSDtvmym+qs0oWcia7hnHLXBA/
QkRpNebL2a3D+fz9q1iFjBLg4A6asz4X/NxZRaSOzzTDRr5379h9dm8P48mhXnQWXhzbJ06Bnd2N
xL1kManuGd1x4sK8Gmnouh7avs+5ocGNPfaxYx6nwM7WXT+9TgtXVYYNDg4LlXrmqPau97K3vFgE
/gsUTipz7vs2C3ncQ4pcZnRpS4fXkARZWc71xTR++gwvsD2yc2T5KeePwVXNeQp09uS1wltr4KT7
vC7NXWv0tZ06hnkjThBr6d5z5lVbSDNMpgTxoPMyeleXqfcG7022VSKWm0WO0ZZr3rsaEcbrKCK7
zKszhrSmul/8mX5bgcm4H5do68GfOQ2VcrdtEPUrv0+IR9UY2yzXf3MXMZ1kE2KXKVMH5QiS9cly
xkNvOW+jRaKzNfcZ4pghfmYXRZ4r+0XKgip5phU9xmHmb3P7Rguc6O2sro93rdvNlzp7G2QiITFC
kGv1BFsnpTksUvVrSDW2KD3r0zJbz0bl6X6s+IQcUyn5RAUJZDFAqIgB7LkKo3I/uctTvDTWybp9
+P5VdosrcrQ3bPsmtE6V/TmKjDYRQcJeM2C7kPdjNjwcAH+VOFMkuKa9Q19rMwfl+stpQz3nOiz2
OvAYxMdzTIxY8jM02K6cLAablnsfPvkS6yIq5mvYbFXCGLLqlX7KWfyyJgVXY1nG3+TIpmyOg0OH
egHM1jQhI8tJB1Xlj6KbSZ34E+vOQWRfb/xpybY67z/p7sy9Sfxqkwwj0vfJiu8G4fChKG5oquUx
a4LlpG4fSpTDDJ0SxTbX+QkVK9zh3SvIGxDFeY5NeuL9W7XV4p5dYl/3VTb+LINmutx+YbeOuBXK
+2LQ3Z3n/Zl9x1y4GpFqhOV9SGEF5h93XoNh8KLeh86PTk3cjTvXqX4OXXVAZvoR9c3RShW+Xhx1
UmIBChuJ59dG1j7elqNZC0IELG/r8VLlPxw/yzZhyc1MHrJtJRzJ3QVMWr/t9fjDKnL6FL98sRU6
T1IZ0rUNxH5R9qmgv5lD92PxubDMaEPrYPLIfIq97EzQtwahSboNStrV4MePbIhvMvkbxZwZdEq4
iVbysyR8tqyZmCfxcG5owUbn101JTFiGS05u7feEi6AZ6ods5zXwqhBSY0Ac61XEgqSby2NYtodl
qJ8rd1vF4q8fktOkXqMMXUM+TtciX64Tc+TF3ngjrW0o8We12CCQ57E5B4KZ5Ob99tXzBH1UPWOM
JF/GKrKb5owOWd73c3ztQpbeFuvmbTiAP+Y5j8iIi0QETHvC6GQr+wrWD/p9zeM5SAw+QBxPcXf2
HPkeeB3Pj9FGr8CTye4D9+yMydH1E9YrBdXObLNK8QgWcWCm98v04I/dc6D0L9qE53R0zsswTIz/
Y8jyk390XUMkstKkOszkK3S8TkTOtLeakoYce9bMnL8Yq8cwINaByfI9YoxzfXvqpgKoVu2LV2aL
7TrVL8Hg3DENHu4S3FKdxOSI1ffLVGG+TgtSZ+yYdiVlYYERVjOt9OMXhm+EcZfPZYJwIHfcv7Iz
Jzb/HM4V8aYa39SkXn2BPuMFXw55yLqKsUcQUDvNT7NfXTxFKBvaOWxITJ90QCqcCuEle5eiIJDQ
22Ku8mHaWkR1lYbImqmGPk88CEEMA7aj8jHPanMwETESTEY4lQ1ak+VMWY2NdK4QBBVnK/VQsdR6
vht05FI5/QrIZDCDIfndTC0JU+0hjTIWDrmv9haQ2t7vEYXATnfJkHEkfENqtoE0aVKoCtZ5HqdR
p7l+PY8KLifde7I/NI9opBbzXY3UgO8WJU7Ed2UozIeW5JFGMGGq/WANfJS8BUyS3jK9VON+4Ns5
6XS62TdeFe5GhrtMGgoStCC7WdP0JlSZHRym6wxqxB/di+eZRs7KtmkZkPVLe7bxnREydoP2pQ4Z
anJfkX2nQgK5huTjtovalk+NZ8p9wrME5ivTmghtas7Sd0WPvlTEHGE23rikRW3UaP9cRPpsR8Cy
w8bQp4ZFdUz4/9AbshCV1A4MzpBRRvGb8p1NN916TYvwwsUrq7fMx8rq4vo7lRGmL5y94rg02WHi
8zb5hNqnmEogP3DQ1hxI6dHJ9YeVy+HKpeMeu0R8sdaLSR+0ioPLSAsusPfXkjylJJm20hoxiTXu
uXFj8oNaydiBmvLce8AnXbZPh0A3Z2xhDopGNyVEfTSXVNP0Y6yF/jK15p5zd0EdKEBE1VkCkHKR
e99oTMXtJUrIy0kcxDKdhupomrLfUS3gp5KQCHlkRGaOSe+DmcrT8oxQ96mei1/pzAtJ8Ir5FFJg
t5ThqU3bn4FhotoOLsREQWJOT+5vj/GP235oWGogVPelE3KXkXczd1rvRof09KCRh6EY+zfy0BE3
HgMRJ49D6b2KUqWnKtBHU6JsV/Gyi1OY1XEScx977JIxMZNEbDX9xp01s5CwGE+9wBPVAh3dSCAV
a/D58iE12PA9v5zWUZjJQ3MbcXJqs4pcFVHYbrCWeyT3XVHN4gW0b8GVizfscxWqHfZlf0v5AnAa
9SEpzXi1uKkUDzHE5BNJiov67LP6qUDl+ZBrkrOw/v9FQIwOnWiIunMO6IzblW6aFxHNFycrf3d+
/O5a5Z1WESPAWjEES/Kdh8kvDUa1a4vqCR6NWoucYMpaymcuCpZmfk7wmZIfdea+WsXD0ur7PKMw
YVkVbaHuE169TIRIeqS6VAiTV/YUX6AtfiaL9zNmCJHZ3jsDbfcm1CUqD13SrtfEjgg2U0TyGKZt
E4n1IALvZi74tbbHBl4BMRZisGKkuD0dbQEV3WMnekJXSa6Rj9Syap7rsX9SzBYXhLyYZ4vfZQsv
Wszp1nbH82QPV2OidjfEPZNemy4hLghe8gmDLjsnwOYA6py4N8x6TQcHCocy6vSYNBUPaKxb7Xr4
x6gAq8+lZsfWI0S4Ue43QdSUm6mzrtq+2XqYNsatgIuu/5gQQjfsClZ3nXXMIjgLPkLCyvCeRb34
yPx55WedXtl1flLojgufwrpjXFbDIJ264zRxZruykptBxSiPyuHZqxzQpZUs77wFT05UbJqZp0bp
1luIgeIQesjWhtknEEN5myiWv1PPJop1hrYPCTdMLU6clNc7qn86mWk3OSqKlY27Qpu5IIG4VDsm
idRS2V+4s+16pi5khMpSTEZxRUKdaH8wXZwOpbZ52NblvGV5m9+bNlD37e1XnGrWRnQ+2b5oGciV
uv1hFLtc7QUmzu9P/P7w/Rdu0aG86w0W72JJzma2iJwclV5NCpeDreJnpDDDoaoqNPgFOxuW73Y8
//ZzwvxcZsN9RlzulBQ+SO7xj2e5HYU2mQhlR9KkFmcLNVQ8eTAImPg6XvIWE8maTyGHvjkEVWJv
fImgoTR/3NKH3l/aPlHxDPJhmNcbQK6s8K1yHWRDsR8n0oaDDO1uVfKETZItaek3rkTKFzX6gw5k
4SGWUVtJrPy132bnyvZfpRrqB1Wl6Z4WEbb6uLZhG1tUk0j45nbd5yXe/AViTlO38z3jyvGEvvcu
b2z7PtLtvnLkD5VZ3qFoaR+s2Xrw5CT2qP7EYei69qlxSHxMYh6TDRVRJzBtKcbS6BujL9OW72Vr
lqc+wn6zyHhjd95Pk1Kxm0auEVw4JzSnz6Lk1o2VW8JmeKnqNN5FAyV0hzJnqLsHzqYdS3B8Cgk5
3Sr+AxBd7UyDMq9o66sTfOb6tt5p2FWzsz77iV9vUTNR0Hkzpd2QndXNnssqjPb02rkdnl1U9cjS
Z+xS8pMNy2aU1Y+u1++TTdGu2yI79R4c2M475WR+RyANrulU/hJdt20CZycIp3MGpBTI5zGXEvJ1
19aEh7KkypppnzRxs9ZW9NNV7+S2PLjK/Vt6NwxFuWz9gJuxzsWz9SxvsFiVdYq3xiX/r+6ejWRR
UsFq6iPvF1EZMCN4Qj72Xr9d9PyLFQQTGf+LvIunziE7o/E+SzYubAamACmrOhqRYXt28h0IDlai
mkw/YuQy9NacMgBS4/oxMPPrLLyDNAsxK7NcibCqtuoz8/DZKPsuTLRPqpTchwJHdUyIWR5TFjA/
6R37NQhJQGp8Esy7zBxyK3kqCu9Lcc9tBl98BE7qb1pBonOANyQQLQ9v91p2wZ3yaVwbUd7nKv4t
luUPvqdmo5tquoXX7eoaQW9bQItAGFbvCGOsMZLdmT10i682ctl8Tk6y5QZcpzNZuJ7/SacI0q9t
umOxmKNr0mNhJuLZb/8lbx8hsOpdjlh4XZc9kR+IYl/QXxF1pDd99FfTLbBhYR4Q8NPMZIMyJkkJ
z3Mpr+yBhOCgg2qRzzFTuVLcyaQtn2aq2MYns5X6b9h35UJCPVYt9MpvDRYNYKkMDK0mdFgzOw9F
yajeKAhApSaVnOPKPUmbcIByaIjOndVPQPvhF/yI9XATCmVlPj/ITk6oDnT84Bg7OkqvYiox2BIR
TQkuJaPM8NPMvbPBrMMNWK5WXS+fTR8+JuNSvUVWuGwBwGSYslCj6iIH9+uohLlxOLyIENUchqze
OP3LLNJkN3tBeHTCYrg62VKSNWw3n+MmnEX5GXrk+hUlYggoQqvKUd7WKnrrPIoqYs/v/y6baEA9
0k0XdqlnP/STT/zsz8iq6jflFN2Wu7eHhpH5dzEqm9YIFDbTiKcmoQjFvrEKstn7DA3Vqu0X6hk9
L2Ect0kLEpxeRI9Qz1bY9UhHmdvPbkw+xRL4L1lnMSpp0wDqSjRcteHN8hqn+aTrFPb0xkLisQPh
wo3WOa9zstzYpCV9jEMAnud36bWeM7EDxCvXfu2DiJ7qcZcRVgOTAZdO+aeobfZKnKD3E8aGQzuz
RfHHkkg9h54fgPbwwPYl2E5RF6K2mMyps9cl/Zu22ubeeFjdxiXrdhbrg18R4uV0yNV72aXhATtT
vLbc5Ty0SkP/RgunUnKrQnZ97QQLYsroQuaS7002A+4H1Z1aLQ+OnT9akEWShAxlAE+/l04d5YKd
wD+TMqNOLtFytejNHk2QtRVje6mw4uwYB6101HaHqS3vUVyfTCKjW3cJo2eg168wgs0+wXGgl/sR
k1dY6KvLvO0iwqW8S0PS4Nxccr1K9yXPq59zH0rwjtE5xpl0snL0kqNw9lHZvfSO2qtSoNMmdLSe
jYcisd5PARnKUjcH2/OAXqWIxUiUnX18yeEYX6IOb4Udux+1AxeAtffLsAzYChZSYJWXWneT6m71
6YIMjyryLl4SQcxL/KtuiW9DGbWvkMI9aLxDVRceR9u/jsHy5aTuaZma30TGj47+NYziVE7ICQZE
M0XnrGbGTatyZtITj9nOdzJ+6lg8jx4KCJ+5/ra7zXIGJqlbnpaGiSHqSHwsZu1N3jtD1BhdWU8k
7RklKj7OKnWI9qEAsZbwMeur6Pr9IerLYNdptudD3ZxFK/Tj4rBiEAVRrqNBU8oubRGE+UmGDYlZ
VgUW542fEqEAx+s+8F5MIexD66v7emSZbA0Au5vqlq+5/C5cJzu3oFu3YRngJpr8ty4N3LtYoOOJ
5SWREtkgttINxBbn0Uman4optuGd39g5uhjTCXTzZKS3ARJ9lpAb0WisOn32Ofc/40TffCaEzTwF
/aCpya1XXFPOpS6uHqzTY5D7xMFi0nN96zhK88NeCoqcvHK4KyTIWhnOD1lk2kuN2Y1te3hGd7hx
aDk3UVBBiam8ZBsTbr02Bq1GDT1yh3ag3XjuRtaIFrIq3gwLYHcHuQapVdbhtnYZoOcXFKT7DPP6
CdScXZKdVCS3pMBupesxXIvGgbpt3Yde+Dknen6eA5ZgNlvezZj0W4mbm5jVNn6B4HBHPc1K3vEX
BjteZ5CjScjusGYQ1hC+bqatb8xzSbTKNuKpn1vDvHESrz3CbTtETvkDCdhb6MCLylSLWI4lGg4x
U9D1BcTYjmHJgkbo9SD0DDkCG8tSWRxtaFRq2oBhZvk9LRy1Difdg5wqSDNk1WeFeBlMuRs7xHtt
arPaw5UnPAK1gu7BrdIeKtte35g0YN51NI37lxFRyLrtiEoQSD7y7iWpvHfVRMnd0HbE3C1FvPaJ
xzAG28JtV1CXtBgM3+kzUMuxPe737kAZl/Rmm+Px3LiBt/CrTZzVn1ab+OQ7WudyHnih89E/ltV0
kEGEOsuDH1wmM+MSJkcn4SLQwMq5cQqPrHKzx46XrorBvhDQcIWHToxKi2kXbizSMfKME+Oeuj7/
yjA/raupMfDWWSeXIbmyyD42Psu9y38foGElu1IwQmktzobJT5YdSKf0IYAd35C2ciZP40P1ZFu1
i2m2IgfptZhnYlSqdT41sHC77VSGf+ubDLCokGLoBixeCxJuVWOrW5suPJE/VjBy6PhdhcJSmJ8J
M6G1iSnZwjzg1C+TM5rFZuum/jFl10X7ymuvWPR5E1+WjEuA7NO4Qc/Mcr6WT0rmn1bktNsR7Bnq
BfVow5vDsBcCJEnbh9AHakBUz7wZZHBw1Z/AKY5NV+VPlSTmI4kyYjf6NZzlS8kDnR0798Et8bPV
Y7bH3m5t5l6720C26jDqDokCk9W2PyezT/i1VCD6qhhOPBVhGc+gIJsVYB9UfDXpoXbyaiLbuQSL
y1s6Uuzpp9swoGNwPy+2v/OLGk9RVr9rqh3gCehNFpS8WTD8FEkabGJdbqJ5JPd15jJbKtKy7Wpg
lPT+bfEr2bOFMddox5L/MpnkKJlnEGPCNmXoZ0ZWCAGlDPKDLxBYGaBS6aJvmitkVVaPHGQxxVHI
kASiMP+DauzTzjK8QAxDEea3V8oYvfWHEMxC9Op2aApKVO8yQz1nVdWFyl1zFT6qMbpkhNbsizx5
xfUwrNpZv4a4sB9k9pWz6szskqq6C+ML87Q/jS+957KTd+LmWqfQDcl0s+/IEEYllVnNLuu/dJmB
JzOwX2816jARPhS36GbbmojKGDt/E//0F2JY7KaqOWTyJ78ZujV9K9GjOblsTGNci8TrxaXQxMJK
5g8NaZrJmPalXAuffLmKMRlzqPKolfcjyMx77jM80chzLB+n/+Rbp0YypfEPDhlEZdj/YJX0CU1J
HjxGP4hGmi3jdwafXc1mpXtsxvxIcZCzV3GuRdqfs2zBUgQDgaVWdEqxRZM3krrrEPkK01CN5NZa
Vt7kvMt81GwhaLQMkvLGbX7oNkHtE7rTugFjz90xPWDAR3+SspOZYvz21HyHaaTDdQRBI4MGVoG7
c5UiDZ8KmaMFnRx0AtHBUmoXqtY/xrlgp8ErInTPxsVLso1yMWC0ot0DxHkmuepIfsQTTwUca4Xz
K0YNGOro1a8keQ7KfTRxBu1Pig318FOup3Zjuc2x8fSy+mjm5tzZSXWYbsa8ktVXglk19YN7v+V5
gNCTpVcAs7YBd8fU/TdPKpSMgf47uR1m4ClUZIhw0abyiXJuj7DrmTb3NSQ+ooigmjARYlNeXaaU
YG7bU3AyM+AqUVnuOwea3A+BRBKFxBeF8HbxH/EioH5i0r9m0RLQhlJGFctJWh7NT9kdSonoSbA1
RqnZJDuX5GyY2O1r0vqvoZHjkzcOPGmYQU1/uU7tnXLZiSLEgfcofDqr2l6NQf8aLf60zezbAZBq
9D+mu0+d8o9zS2OZJk7L0tPnukLeWrp8R64nH3Ur/jos4NcNk1UE/DwUXPeBTHiHG0wjqtfVuzAR
p4aoG5CZRJNXaAtW/ozyFuszUcM+qbptsCsJYVmhhAvanjBI2US7JVlCJmfe1brlJVYgNbJu/Bw5
UjBVQ4mbF9wHxqruU1hPnILhs191KQ49y2OvtexaOd2ocXW78jWKjbDyBsat3iFqzNUKgF0VsnpV
orqJV/KtakhSlxjtJYCtfadIjAtXSLgrFCvpk5X0LRJfQuBn1vcwwMoO3Wn01gkXd5Nb4TVWct3W
mzECTWPV5ZXZFWyz21LGVdvWVc5ao3ZbF7xD67CKg1U2I4PnEYDjk5RbhNkZl/MhyW+jN8n/mGbB
66zbnjATIC5JRf6x9FFAz2Q74Z0JHpIJGIZC4BiBjVr5ccjzJRR7FxyFSZNN1LQAzWoSvwm0RTjM
I5S58cqL0l9JYtBkt/rUJqAMxthZOUMUg0xrin1e3HeaM7Zy6c/pCI++Zf/EQf9R8JzbWCG5c11L
fB03ZhLbjPp1+RaOnGnSt7fVgFm3H9+1E467SZnD8OImzMyUq06gvd6/fzrpAyXWMkdBHxbvTdVd
Fp6zq7xnREWKWMRMs1r4GT273+EpCXYW07/tWHs7x5o/qsBGgNqeamZPd7E5inhfWc9em/CjdZyG
MSDdENPhhklhfcB7Xq9bJS+aWu3SGwzF1XJpjYVIyVOrvjKsgwWiRCZOT2mbP3Fa8kb3wAxKXL43
34Gl0Zy5JWuEDl/SWhchO5py+UhESP02ql80GEAGw+mx6bx8pxMnXl1Tp2BOZVV3/VK/Tt5wlCN3
DEL5A90QhCIbmkLRuk8IAH7bqM8WtnzdLC6mR5PU+OM5Lq6VGy+bOsHHpgJJw+NaZ8JI9xMDgZWN
Y+MBr/l6huTIaIBdOk5uRjvYKjfLMr5PcQxakS/Vdu4DamY8AJYTssdwD5MlzrHDNFGL5TqzStsK
mykT4TxedJKoygSw28X13vljgrIXsvCk3ULosD4yGI2z2EVIPMl3Y9HToUJZe4FkAlxSQ+PktC35
Onoq3qUp7EEXm9CqcR7nBAyy8T4kBgIEupi8jbkrAu9oxpwEVB7JqDGskFC9QiaaN4eNw2I726Zs
n2fr6M2D2Fjp9Izn1+xA0aY+tYJQy3NXT1T+TMCXzLMOael9CrG0GH0QkFfZnaqZh7qKi6mrxCbL
xEMZ9694/659izrMASuzGS3Npj2bzrf3Pwp9BYTDYabaPLjTcG+G+R24xL3S3bArkuY0SFms7Zxc
J+29FLQlyM9eojz58ptmiyIT3tzY7BdPQxPpEX4UOy3i8OLE/IEenLNfMi6Cm+KuY7tFwJ7X55am
+tAW9oOZnQMDA0wWcfRBK7o2i3s/NfD3lP+6QHoYHY7ROUbmbuGuC7KzaCoOh9r1Vl2izri/IHwz
J13hpmHmyCmfcC4zOnHvlD0eO5+TIrOtL1Trwb6HA5j0H1kW7boJ8XxLvG8PVEhRPd38Sffmylqk
P6ABQ2Tk+FvBptgBxpigah7GHjEQN9RRlMt9XudPdpyjV3dYDZTYyHbNIYizz5QLnfYmwxphP3ug
npDPMkpMOyLXquQrcXnaOLbHPR3E+O5vbegcFeu+Zy3ShGjPIpG+y2DcS9/T9CmICqPYPnQM2diB
d7QniOwmZFIknBJ/3VxG6d7HhTUfoq9icMN/L4Bfeg9ZEq46epw9kCRcKON0DFPun0x5B6cauAFQ
N0PgZpWirgj4sWLG2ZEZLtaWms/PeUYQV1uC6XCvZsSoEw3J/5B0Xk2SImcU/UVEJDbhtbxtXz01
/UL0tMFDAon99TqsHiTFStrZ7ipIc797z2Vo2ZIWbaqLvBdRfxf1UJ1mrfhoa3XBcPIQMMQioE66
jW1wbzuK6s+infeY/NuYj2UOyIBMFJLjFCxPkuPBXqniMhXjCXaMInVHuZzfBbjc6Phi3Mul3ipM
PkXNiD5znlsIu1szz14LYtm8ts6+XJwR0i1ZnIYBYwGGdSCqX1nY3VvK1FhoSQ4Nkp75AQO5rcHM
ViTrRjP722fD5wDk4qjQVkUO5zYfntls5VovspHJE4Ka8CfzEYATz/4rbOc1dahaS1DuQ/M+aACe
bTM+BsIgri+1DZIpODlkNQifcaOw6EI8TimfHtxRGN5mE9Ix2b4g1gDbUPO96KbykCVsmz77LJNP
Y2Vo8WWQVFu1bffLgeSLSx062HhKq6GgX3aPag1dFjRJTIB3q3MjO3RpRHBUT/oAAoFRgxqhJRt+
9OjgNKpTjJTQJjNujJfI+IXFFuDlxG1pyMI5pxZHNwX8BiI3/Z7Kz8j/jMw7/O48dBYh/sS8xLV/
cnhN0CvWla7cq9eI24xjhMSGIViCg0OdjocJQCNkluDLBWK28uzpd0rlV1A2Hzn1pZvG6q+VSFnh
Ud7WtIJuUw7UVkD4BfF2VZtleOzHTx046aZNQEGNLkkpt8UxbY+vcOX4f1PHG4fnomKX1zNSjUyH
15FW0jWmUUZMuGJU+iJVdHMndZoiDtpR/bcyWR/dmmSlP5bHqRBPg1m9jR01vZxyGDB2r10v1lYO
SaE1uzs7L5dvb50HxWMY+C+eQ/9mWxqbBFOCYxxqM7lgEv2UbP7A0xfbVX5L5XTXNJCu0/FLdjCb
5lU88KqT9fkpOBOiED763MvXxGL2Ku7Oo1ufGBs+40yERlNtnJBPwm/5cJFtHadneHu14Py4fJsB
OJy13GdFjtGpS/+qRvwhzPmiuUJzK97RJPvd8RBGybI7I86Y20bx+zpq6a5m84xDd+c1vHveVya7
e1aHV8MCtcc7ukIgO7duSlgGEmk8Bl8+Dn/MzBhlvIXFPyffaTo9zWD+kojJpRhfgTMqLmaM9HSm
MFuAeq7enS7/maXYNrlBjWAzP8mUQRXkH3rTU+5z42Wid5sT3YsUA93qxGSRSlZR40FgMUkZaNLM
08z6xoWyJsK0iSoyXW7/BIwVw2oqVviddiE+V98uDmSrtxZdmHR3l8dZQvvVgXfseoOGUXHBSHHw
Id4kBgrjsgj72b9WTdhg5COzxg2qKeNG4vRgl1bk2QGrBrx1gB9+ZKheJghz/Mgz3EMsLy7iQ6A/
mNJcHJ2vGYO9dlxhMwuVOYVz5jj63oQAGvV/fEI32k7C//SzctOYrOoMMuNN6JLf9oL2S0E3i17m
4uxJccXhQrvtAaHy3oX6XBiAxejaW2vOxKSLAUmo9mRrXg8EqU1lGwZ8u46BQSS2rk9ZgRnFt7Hg
NNNg1gxddXI+Jl98DO8hGTwWB2fDs3Zy3eg7olExY9LoRf7V7QIKMSqCM077gV2GcAtHPlOCY21c
xULdYCQCSyRDcamd/ClltFRH7jsO3FdIAYeEriW4bfUey9OutL3b7BSPeS25ZhAhcR3+HFhaj3LG
bWTBZpm1dZ80h/5YzNui+SgmXo8erX0te/2tx0cVyZ8eHMBOwJYsuCSvm3z+M7FEr5cDXmNlt9Fz
zplR3mOX5z3OtirHDuOxlgPMwcUC5ol6gFOeh1+yQRU19Nlw7yNZae0Wx5aQSFiu/QQHSV4sThnj
SxRMCFvBKDOP8k3tqUcds6lPJbtWmBMcDq6A0faTFsGJp8uM9dmPaBkkhUufJWGa0QLenb6bglIC
sojLtiD79HHOiw8N1RZJEDpa7n+xH9ZJxGvCPsOi9VPm/r0iIYjgYe/HHuc1yuqAWgYj9GKmxiet
ECVM8ORf4KLM+G7P2b+mwVNRcTD/Kea0WbUOTH2W9AN0n3d7Lve1ZW9VF5J0CIPnQie3yCr/1Inn
YXSPUcfK39htz0zLcJsymyeujVOGBenQqvavWzQc4DgN1apY8jVYFYOh5aLMyPZci+nJwN5KzuK9
tlh0h2XTL+bpPWZZMKcE1Su8DF1br52ue8W4cIqzEYFC5Ffdvo9JcfR9KBU1fHFuxle7iUoo4uNr
2JnvGIRpdBfle13tCNfjW54qECuKpFNwjfrwkFU+tdhJfcg9CnORvdnT5z96oqWyV/daGaskCjVK
3PDUZtXjoAll5Q+l7XLsjsIvYfZPdRl+NBlkATrhX406ePdd2J6dvltx/GoHkG2W3aJJ34YJ54Uz
FbfS8n7S4ZtO0IfR56rpZt9OHgbrIueRCQzC5WO7RL/euXmzn4D4kzkySrYWnAKzQPx2jshgRwBP
CGJyh7793g2EY0bTIy6rw6vkQaIRmm0wG5+mUD6robIxrOzmxmfPHoub7w20Xvhi3dSuSVKAhc4z
up1hB8/Y617cFlE20sMZcwHWmMp+n0mZkVzOdjxE/31Nhiq5jwu+MGrctyXL2ioZvXdC0z8QFTF3
cY7ugv65rKrdoPMHC15o3KCivbX+/JvlvbGqh/FV/+KiM09xPLza7a3Mpjcz12ylSfMUBp/exIYu
igSx2ye1rg4SKDyHMZBfPdZZCwF5vaxq3qqHV/3fS+SU8cM0Ss0jBOacdRiKTsYoHiLCkcEli/pe
L2qIhu1zrBBZhPOkBAHCElJ4o1D7bf8P1MBTlVDrYPLl9zORztRmqQUK8ppakUnkr4ScShkwUT78
/Gs3VPycreQeVR91wFibz7x0ULC7ZG+m3bdD7AdPbdtteQq2CZqbhVDtVCS+d8zhCvRq42o449OY
Yo2yEr7/fETBsbMXijtOeU1IY5g4dRf4W4LAvhkUL9hdtMrqDGsHF87CYKvhKYzn8F9hjljzLD5d
UK1kSV95vPaZGBlRpM5D5divecRbB5YeITl/83SM7cOG+tVdpqTdR/7Act1T1l2k/wYvfAPC+V4D
QFg7tzbmFany8TSXOtzhZWTuRs67iDnqmHMAf08abxH2o3gsDlbH69fRPsDLukbzAKow54y1Jasn
o7tc3DqOV/tGJi8N12AK753FtsgMHS+gpcRO0hu7TdPkoxh8wBU5DGVTvrjW/JoXoFSDW1nhh3Ra
695B2NinvXlKuuLJktWH9kW1M5P5GloeYxFvGUe3bINzuMXE+4Cw/1wnyT/thA8GP3vV8wVpDkAl
p7Y1PeEK6Z5toSlBxXNrDCd9tvpoOamOnIBewZH519Tlmzb64nFCCwjRfvXofikh6SpL8bqi1tqk
s1e+TQ4Q15LV0RkcvM4eE8vJwx7rUVlN7o75hcY3bWC8t+xjy0JGG/G9JXawysPpErfjj2sYl640
vlSdPmat/dMSe6fs+IwZmJIEyQG2JkVuYOuIYMLEaUuDrxXcmMlUm9Jerhhhq6/8kte0EwGG2ui6
Tiv9bIN3w5TVY0pu2F8Lr8HUNT3Zmul1Sg4efZOvEO7zg+MbLwGnJTuVkPR57oUgCm2NPbIIjFTN
QWDD3fBWzSZlLYMpd6WDgado3aMjq3qTJ6jRRYyPI5iKc0qVDr8L48apS3bCjD9br62Olpe9hqXz
O1mDtetFzEafcGvkb8HDkxmXQeWwvD5QWhZRZPzB15Do6R6ZI0EP8co0/HXAQz0p0IRt3Vyt/o3Z
B3N30PpUM9JKP0f44FLcL4DDHOCFwqYN3uNrnB2Bd6A29/hJBRcTYMl5PpxcBBxzJjhdaJpFIrHp
qDZa+5P9481Iwp4HoEulMMgIjCTiQmMVRkm7g7rJtEoM2YPMq5BMWyv3BC4PThsKnIDNr5PQVC3V
R25Ev2iFyzBzQPVU7c7RYA9z07vPbjXi1tk5GfSxwfzF6wEAe/EHZVC52VDtAdeP4urnu+taE+ig
XjrPs5v08HiIwdwg0IBuJNWziXCom4n9rqRUWMgpKCu7cBU21cf8UuJ1xtzFuzflUAjCvLvblcHv
lw2baOBgHkI54B+N7pexR6GqtTnWpWRYRu4/5CxOdgOrgDThBZgwiI3yQLL2Rr53hQvW33lAo0ap
3uqMLx31fgHTcb7JlgVLLLrniO10pVuEOudtCKkCKD0m1CM8gn2sgsfEC7q9uSweDNmwsVtfpi4/
wBTurUnvCPS/uzpX+7KsfH4DTXXL0mdNN8AqqpZ9yH+wck4+ABSRgcot0wD6Ghqad2qkorSrn6Z6
eOpQiYrYDB5yx35xagu9rE9wD4TF0c6eI/ef8HVAOijgg0fSBb98csbUuYYX2XjG82AnP24Jqdfn
lp0syZ5MGZtYE1ZgSGbWkrNnYVlPmW7/JRmxrAn3IfEgfKnSZ9BiM7eCYLhGh1/xW9nozoh8bQql
EIPRGZgJIQHCEB5IbmJFiIyj94HahP4Z1+U+ISd5k118U1L4G1dmP36hX7FNeiiFa7z+XAq5f8SK
NTVYDBPRnGJuSv/5kQvQIqLnilOjm3v3KuISBiX5U8xwq0DubALTfqoMW5/VtNPCRXlLLZbKjqhZ
ltZsig3TVlXsQfNARcD7RoTeMtvyWHKZiUPc0Zmj9pgYrtpk+kvk+B2Q/0hifpXlxTszGbQEbUla
rJoO+Tz1trVBdVGHZxN2dnWGoEsirA/3dhU8R+SdABCJee00eLuqpHg2Yv+ppp91Hfk9Q3A7xHQx
7uJOvg+5Wx/0+KL0zMCDDwtC0QU3J/cQAohrM/ZDPtEL2pj5tyXASO9PdOupGwJ6QJA+aY1HhaYU
gXHQCoKLiJnOpAYzl6Z+GbKJ1tkQwMHcxnzPE3yAxL4UHHQgr7PJlQMDAcfE+pAxo7cQrR03eEeu
5gUwZXRKo6TZUCuIF+ltDn2TRcSBF50FN6t2/IdUkiBlj6ZOI6SIyR5eK2QcErwZUya0oUzwIUkX
A5YgEoy7IX115uQz79QZnsO16zhVhKE+uf2I1jxiodFsQKJPYZ4f1JByb3sZ0A49214u0WN+NCS+
SsQj317khZw4SqiBoSGBWj4G+UF2F8MxzmrmUElXFE9XilphXRK3e+098AZIxWc7d0+Z0Y7bgsOA
nLKMcKeIjsQZ441DdpAdIX0ZekJD+TRwEWjwz/rsPfsUn+tQd6+NG5s7t7/VZDyeMnP4UyI0Jkw1
YV3ie5tRWyOOTC+ZzFCEq1bvJYThMCi3VOfhFudevYL3gImaRPxKQDMbPPaP0ivJskatvcka2JQ0
1MfeNG7tml42PbYEoRroVx7RBA+6itkUjy10ttUQZ/bJnQkABP3AIq0pEpuYx6YZAe5wIhOOtZvQ
DRtQXV+kP/oHsHjNNjeYEmVkaOb+L/DcrYgJP2VawBYXyw7UeevIlU9jbG9aZjikYzSgoRKkSyk3
rp8e0xEfcauCekcM+WWOnAJZOTaY+jKBHyqBnu1Ve+5KV/oBSRLxaKYKsLsTJj+J1zo7M8z+ZkV/
Rd6FfRzgqEDwtDBQ0rpkrm3idDgY3fpMpGRnh0yFx28zUu6h78Z7aeB85a3Z4P7wz6mLHpOkQO2V
r6jT0dl2VB4ej3hrZJL/VGW2wXzV9QFG07KwDnKmnwijLc4rjjkxBqlt84cKI3c/FF2z8yLAOcl3
b/TD0e2SAG+SjUPOIj5cy/RPX0a/uFLe3BHcNn/CyA1kBNzL++tgp+oqKsgKEzwzU0incYMXLbS9
zdSFNjOwqJBIF9GzyqLvFjo4OQTXrMDfQ864ThyMbWt+qFp+a8MTr522P6dS38t5dNaujlxSsPv/
n+C9SgCyrbirmLzfwm02rf3ZNvg9sglxQCfDq4mhn+NXSJD7k2T4cMTRR/OHOX1r+vcapI+wXQBK
LO3wTIN0UzOkJKt/z43ijmtkskLz2A4spf2SJHOhwQzOxk8W8yt3gGLkeW6yW8+s4jAOgoq7yXlJ
LU7XjomTtOKqK+rkBEC3P9ge5/CSLKBR2NdOVjk/ZqkPHkvkjrDZg9vG1FNPsJBghXEcD/eelA7M
K4b/mWlwynK6eI3ssktI7EdQaDYtajzKMxcjo782DtG1sYvwIUUuVdAmL/TICG4L2RKIdtRx5FjO
0B0cXrJhv/QSv0+LYbgpQrlRyiEHYBZ/5fysFBaHIQV126sWUo8+d5P89PLp7rO3rMzfIOJUCp7g
3zTx6fXttPcsqAl1xNIcepHcJKH/E43pW4wTcRPoYefHqPHxgBJI5rcS8idq5mpfcZdgN+bNMjHm
YvUDo5Gd5RSb5A7oHqzQ/gAgOkQ2jL4fdqaPGcf3u4vlt0jAhFP5YaqRE09chOAjYsDb8bOQnAlV
gcdt7qXeNtjc172Uv7UbfXmyefcK/EvJMpoyhmeDNBlI6PzQDA2Ty748dkuXWCjCTRaOqA0l8ONg
5o15VvNUbtWgNm2XyytH1l1aT7d0JpNqkFAe4PyXE4WH5snvkTgz0gGEJ33UxnnOEHE/fc4+SoGw
d62DjtDguoa6axlM72M/5Lu8m7f1zGgZYPWdASeEQvMcJ4idmYcLlE62eMcIZSGr87cRK36w2oZs
U+1TztfNZ6E+Mt8A2lXbvE2Fb1zyLGCOOhAE6dt/bmjTGQB4e9u7Bbj9ZpxX0VTDczNwPAXNX4mD
1AgwpONgn9dJROyJDg/Hq4qbgZsRR0tECD2bRnUSxFO3bcdrYFHpwqzEBkSpcDj4f0cquGBfc7Vi
PkaPCPerKempjGFd7DGErc20vZc23aIhElNccn1IG5ufenCR4VgTFs0m84YbEJrmNPjtj/KTcGcP
dCiHrXGNtcQHSCmp1dzjNtpmNoQ0q7cOijGjwp7CqXq2Nz1C3Z59YQIVYWDDo3Kua6t97JIviVwu
/W05Hya62ywBGlGo+gOT00NoOxADNBN+7bBuiiUQOwimZ/hdh07kO8/0PxhR25u0LOltqYNb4o13
GxPH3pmsyxAdhDf+iwcEDK8s/1CO/a/BkSLEPFw0jDbAX5+pN8ICDVrA7vyx4eDsosFKafBwf0Ku
3usGjkZMCUPgCKaWxOBNl8Qd0UcwOxI+NBHj7DCZAuNCZNKCZD9ylNeHiNB8rsFQtDlFi1nGu67c
8RG1a8BglP8TIieicgvaBzMUnwav74WU375P/YJFxF9sL+KkW/EPJiajCPp4wX8kXK6wDEJISPcl
PSLQmxX3+Q/hGRG6VlozzwehCavhKW3MV2Bmy7yREuYWcCa3OTtD3Z8LC1z1LeoBecFiNXdUMnyI
FgxTF/nGxvJ5vZaZEfeihq4mEgvZ5L1jFT4xcgr2DvOLtc0NoTS+ieJ/tc6fLqUWARHiRVUtWRan
0nzX87o0a0BJTndOYILDRASbA7kGkEqPa6Xyu70rwD33LDPGUAH5Kpz3rGHKvmjhzdmY6xeb6dxe
uM8dh2qPx0R4CEcEQehnyqtjPJbxqQqjq+BcAyeMb6o17Oepj7+bkoh53S1TqqSkRAcTIGsHN0Vl
hf+A4KUQ1DsuVfj1GI3z4HfWOxNv1L/kCQs6mf+K6AtEorUfsQfmEmC1RR0UXBrnMEnOJT1BGvw7
0T9b8nk6BoUgA05D6fqYk3H6cv3iZ62F2recLwBRxD+gJaJNZYTnvKZnOKaE0fOZbIzJMnDrZ/eC
NKypW9XFZUj0HZIALE8r/kUQOQVQIre94FDlcacqHMLiTSeoulXQa7OQ9E9SXdKI+yjpCoYpE952
Ak2HUYpPK61fKem8xREmMwoyCAf7zCK4XlfieZR++SiSMViXZycRGEv84X3KEWMS90nYZkpqgqUJ
8WfTB3jpYMkeKqvqNirCNRxI5+j2hJp5AjEyjwUnveaBTi2i8ZJfxxpxx3CIoUivJgfkIZzawkfO
h+ylszTfSB6BcZAUKQcolE0w9Ichz+e9j89t23ndb1wRoc/ZdteO9HvM4x1PHx7hDR3SNU90+SGj
PMLBnoh9Yok94SIu2SmB+czpD0kdJWsecbOvmdGkyUtfq/FccBGqmBdwizuFqJP2P3+onYdWNUeH
dt8d4l1EdgFnvp+l29jklVNp/+UY4z9O5+YH9RXrejRPXjq57DTTABOzemEjo0bAI2uYqrLe2pNx
z9P6seZCv8n75CVJYfZit9yYy/clMGeFTEGgyleHvu3fepvyVjK65T6qzXOE5fIkI4/gQBkf0acl
t5Gmw+YD+NhZN2gKq5m0Cfdk7pRl9J0MxnxwK7jtE+OBaGZPKqpuG4cBNQFGbG1jl/KH3F6XtpPu
C3oBVzFoOgYDmdrKkIcCC+HINpn+2mqjy6k9ufGksBmX4y4KGSjzmZRx8zY6RfbSzwgymBcfBpCp
BHJypHo/f+0CSjlceDd9dpAMT3A5Z/F+HMyZgY/DRTeIN71p+wcH7OKhaZJ55WbJHaE33hOy6CDd
QvqzOmfcKF68VTXHYOAHvr+ZDqmkJFLikJalN4J0nDeS2ikncCnJw0IyoI2Ve5TrDZt2wedhm3a3
+VDP0Nnmf3UE6NLcc9tOtrYD+8Bv4+/KIu0g8s/cMZ/bVMDvFDRBeNZ30mFZVLbvrZdYuqlfZnTc
XUFPysVwsQ5VgP66sbiG5MGBbPWvuLJXGDvqN1ayragkIZbEovS6ZOoY02PaiJJny+eUK+or52GJ
c0bGR+fRa2KxWPOI8uAkWwckwRL25lWgKsFEmBT15Fwi8yFPlyUwtR5s2BX7zM36Ta8v0tC7HvPL
vo3SW0naaWUN/IL8t+SIJRgnULdtRo+ObvVDh8trytuSW6CRbkF14iW+xYE4OlbJx6A4zpp6xMSd
UfMSOpjz+0+Me/pAtDvBSJtCmJBjsxPZ9NphzGb8of11rF1zKxy3X48aOcuxKvwCw3vQ584ZB50l
C70v58WdWjR3jC4kLRu8tGLAN7V4cxJurwAgH0amvTu6Jby1NDLzpLqMRif8+DbU90XGZl24p536
5AYN7d/N5SaKEdjSin6Q1n0vEcTCkr5wgkvWVj1oBIwjdrWmbLKr6UfPy7mTr0H4j5ZxTdu5Ptg4
CvKGz0wQADzBar9LQkVoidgvIyy2hIQ5TpeZU1CCEh1ip4IcQwSebi+MTvYlNT86P+2PvYfEEauf
YcKy34q2fHQy63ucUZNKxO+JiX+XRGA2a3wi9vTWq+FB9TJG5k+GPWGeZ4cE2b6LMTK0YgTndXI0
tPOmc77DlqqhjhLz2Tco1bIIYsyYs0PBPKjiAClTzNIxBRXs2E8Qspj64YxaN353FP3kbbsupOgv
KNUaUGxEVcylSsAC20jF+dQ+07A2onAFn3rB3zHbMDU1x3NjNJt44W2hfV3KobJ49FNm1MO8tzpJ
hzDZGG7JdUvgXD8qsKv0+Dz3HVn5GoQi46iRaiUAwiSvfiLSXGnjM6u5+ZYDT2AY3w3XSjddRcUr
qgB76WxOW9+9xZlmpSPHj8XeYH6XTP5xju9tXXYHs8p8NPbxGfp7sE/8+q+om/ckLv19kmtSOYO9
S1JxKExScjMnPeaI6aUFnr6qbb7H3Brrbd5J4MwdjY6hUR8iOpH4H2fgqxKiRYPruCqsiVoWtRuz
5lf2bLWUfMGOhk7EZGfrNGAWoG1AwxctkAKmauQvFkLn/I1aER6bLilX/lRTC2g6BIuSwtnhBehy
tHTpzf3FLWhFm8wAKUd17Li9xTgtzTYUWL1NZfZoS1EfgQktPhx22kJpcehALa0Kiyt/foa9416B
i6/6MnWOjGjDFiICMbZoXRXRw5QZQEKpXcfjBOJOv0LXx0Yjhjd77h9w67EEVvXZlxAv8Mo5m664
QTIWW2Vg9EG9oKW3MPGyxzFF2H7gr6QVWtcpfHYkvj7KO6hs0l/90smWdvnvf/8Cq3WSjPqxNnfX
zCF+NFS8OH5h79ia8Y96IUyYOijXYV5+xgOqAMwbzyRW4kdefXMXea5KobJIDQenjbk414LMZMEZ
u7VzIEHttYAyjn4Hlpmc1p0TBvQvjvP0gX7J1Do7Nvo9FtYnXM7oNnnzHLQud0M1GTvcBNs6np9q
BfvfIyPGaQWzqWg+YNHrY5W4v7xvci10OqzrvrxCqv9XGyUxNOtlzgqYDwm7doxtgSQ3TWuTS+vD
OPlbjgo++iPHYkIfeLB9TMgq6y+GRyqMxDXnAbO4WDZLHu4dKknKrTbETzVaEWaL6itc9OlKegkS
gBs8WEA3OaogpFS41daelzOXLEBa2txuu9LBazpjNM5qe0KBtv09o0is4kAUUOm4YFR4NTOW+G2a
UwtUxPTCSIr62oJG9iCnvRR8y71TWbUljH/LWlgeyzA8kuEH4ZZdVJHKGvER1RKEgRgL4iSjT1I8
BIXHwGvxdTQbf6ZFYXT6Z1rFHjOONIyKD5lM/iSY3TE8YO8NgmzaFfRhcXgs1IMVI/2GA78zxmww
5yExhcBD6d5qD83AGoCDpTmTFrNrr6kZ/KOAHGbNRNxYeXjgurR/Cnq2kLLnDxd0bx9ayfi6M/eW
D+kV2QTgPu7roGc8lQXVyA07fR586OHezAsxuG5x+u/fCic6Swbpe7upCcxQdx1H3q6rCujQHRMY
bIoUF7Bcum7w1eq85yTEmMgywseUWsR9AJARTZ7B7CDeoD+skoY7MKupH3v9jne0xOYFUHoY21+q
S35NO79i1ApPyrcfrEzsCYC3G8pPaRkzSdgDtiu4xU6kMpAxNmR1yL4Znt7Yjblvy/yoU92di87A
U6QRKWtyug3wSkotfFBb5bltzQpbmvgqSYUfCraf5Z6Cb8YVD5x9Czo/lqihTDdTHBU7UnZ0lXT0
zxcwJrq8QpNX43dNZ+RWlMwyPM5Fazca4l1v5k8Fgxsyj0BZKi5ohZ0jQAJalx4OC3/ECgINieXX
+IvfdeNJI9ngBX2sbEnBHoSnJ1nE+4FD3+J1YICtSFOCn7vgaLZX+eA+u5zruTZU1Njy31ioXrvo
rx5n7lFN9KexK0Y8rt5nvjs8FrWxreoI9tnCrPb8ajtKDy9N9Gb6NmJZpfKd3w7iKUR1W1fGWDNS
BcVQwFwK/YQnE/5tY9XkMageZF2rD4GseEJRnzAF7+ve+GOccp6hN9cyTvBt1vaoL1Fc55eyBoPl
t1GyVak3Ae9J+wtTg+cYthApIBo9LBn81c50mLhbCxZjy6AxtjHCXYUhcmOFk0M8YaS8jOF4L9tp
FSWmwG3W+evUsiom132IXZtcfe+BsKZL8sjCviCywv6ZwGyyDmb5h9EbDg0b0mm2wKdZBGlVysCM
wlpjQVueO0JcBpwqwo2M9yTEyMKkoiBk4rXCY1WSGSm+NMqckfevYFELqO0VzuHaO1qdogOVqQDx
GHzr1pw+1NbG9XBpoRCTXRbbSEGcE14jTq1X7wIjVceB63WcWvLJnXrunZRn2cp9jiVGSexNUeq8
U+JHSVPrXCSASv6IhWCiicUo2tcBqspj5xS/TeiT88weCTEkB+1RIbIAAm0m82d7Dk3Y6jU3lLo7
y0p9g6kxCNqSQKX5+Av1y90kjTQ3jH6KsxYeTielsAYt5zIBtpl/HMk3qGt0XqlPV3mML4LR+Gw6
40MNQBYmyYCp9sV7NOdbrHG0h4bDl3DJERjj8JBwisKLXmxzmfQvkf+VlF6+KcImPkSWJhuOGQha
RFU9z58Ya7a8VyRElsHZIBwLN5mF+4S0MfdltF9v9i4B9FMjS/1Xr5vrN1+LgWE9fre4dl1euMBl
esc+Ys6cmIWP0zYKONZQ11BdxhbyX6+nczAPO4tGx2NmmvHFrF/UKGpSHtXBLjC7KQfqGKp+e0XO
6pB9hbGpAjc/SlMSFPLW9AVNuDoj1nwfkrLbyX2ULEBGH2KYYygHBXdmuRfxteg5iBngjSzPm5HD
2oOfNt2pEKa6itQJTsVkbaOsyx+JdZXbhLFn6haLn4d5V1gl76W0u4d5rFGVeFu48wSkDoDxoEM/
d8hk+4otY1/ZXDpQOeF6Fz2hda3exqz7blWSnUoaxPaA8DkXteUvFAAmXwyWwmgwrxKdF5YEk9SG
EttLa5tYA6DvMzPh0oFu1/064WMkzPSHOCF0+GeHxHhqq5fcq+Sj6DHEzawqCp9zpCZeiTY42DNx
12Wob2UTPAi4WIEHyCHJXfmGn6RAehkhEMX9jFlDPKicGE7jeh+TEy+htrK/LZIEp5xlbF9yPSo9
GN9GQOYY7EdSoK9ywHwcVJR94O19xZoSHVMNFcOnqg8cg+cg6XUMMRqkfwdHQprn6gzmENEabO34
WDfWZxPzTsDMHNbCXeyVJL9XYS/eR5CQx64tEvLHIj2y+1K3FKB4AjQYuCSjWWUlCSUCDreq80r6
7jCBFJUnTqY1ZzD1GCOhFXFajqpNaEPjkaHzRFIj3zvonIsjstg31Y+feCAph5neqJlUYC6OeT52
r0UpVn6o4w39g/ot80ZvFTrutIGwzHNsZ/MmBVR+DSzMxQqNma5UCWZS2eoICjPYlKKhw1cnEppj
6N8iJ4EIQvEfNjtmqb6toztUo13dmNfYIe3kGQBL6jg/mnGC8jhgNNF0ad50rhlEwR9Fp+EvbXMo
tgxGk32k+vZGhQShckKyPSj0XQrQ/EbcatxWPl/tf38pqJXippp7+//+kuQc2ZPwFs9ZcmTVdeGx
7qyZn6YLcWcZOBf/x9WZ9cTNRFv7F5VkV7k83PbcpoGGDoRwYwEJnufZv/485tV3jvTdWA1KSOi2
q3btvdazqsLZTpJiy6bp+hSTdtouHLpru0vvlqWRh9CR83kxOSxnbtUjPw9h0xhj/oGN/7gQbvyN
wA7jmt57+MrfowmTnlN3y8Ed18qNqmOnZlXfeNQyyHw5SuIJQxixU6hFE6f9MFpCP6XyNeidV3c2
aZhN2ANc3pSdQLn/DMD4IT9HUH1uYx8gfhFMfsMi/p10c/XQUxtwOjHi36o9DHk6QEQGRLESnYKx
bQ7r0drvRk5SOkfFhEwzuoi6lbsmQxxZZGrwq/WCTcvdBAtS6XnBcyWMHgli0QxHt29K+qc5E4HM
Xh5+LiXh27s5l3BPPKYSaPD/pTQKiQi4ta3VX38ufZgMO8BXGUPgDASl8ARBlWF1RvuzR1wVbK1Y
RtRT8NG8pXtavPq7CiTJEiQ3yMzQd7S5DBfiSRh26KgqSFUavgYEPPvs5MUhor9P8kx8TiAg0uNX
6cUow4e8zy2/setTrbLZ/7nQsboFI7+MxFmEYr7MsP0RDc5qCNmQpMFV/HLfKzxJmbBfWVKZOWWZ
QNHDKtl5eXgi2BYf2NBKEI7VfQg47ljgVj+CtfxVVOb0iLGV2kdj40GNz+COYzXWPas+9k24ChrK
zk8S3qtqUSdVamineXoeXMI923J8wsj60ppMJKaUkX8fP9JNfKxZZn0C5e24C+8X3dwWmOqP1ZTd
J3kyHhyP/k7nCc+fbMmQOmyfJYndL8A6MZNS24BLKx/whCBvCqzl7C1UjZSI5ZqmaaQUXwo1AkX7
RuoRk75q2jtan9Vjq+ybKQYSvTUqTIUWlkoOVMlkLJeM+4kSzAvP+FZ+xxzDt8moqz07kvu8NLBl
2y8M3Dbq4PVSj8dsRqfY2/YDA8Lkl9VOJ86+KfNFZH6WFUT+5LD1swRDr7Piuy4OX9HhjTceshKp
0bPozeqE2dB89DLvhmW4ZzNdyaAUsLBfSba1il+GDXNIRNl3l2HDDDGmbNjmDTJBvU9uA1pdRUk6
SQcgqh5vlkGaRyIz6Ss6Y1qF/UMbUviqUeqD8GR+SdsaXYfume4swzFqqjWhOba2xB0KUHreCcfF
O6lxwWmS3XNPfvFJGualzNPxOQ1qdR9G80NIdt7WRJuzs/JxxHa+zGRJJPT/bPAZKXrQRsxnq9Dm
TZXN0QZPV8AM9vMi+GUUnXEHquFczzhJesTlR+goFwMW2w5ixV/heY+z5IOcNWyqog5QW81qDyoq
vxMD4Moah8gRiUBuAPqzwo5sbZN9Aw+3MGcIysJ4kiZT1qklSo5/5DPJAlI7oyZiyQyGvQf3bB/W
CnyzaPT9lKGr6CqDXx4cSmJGDy7jfo365C7uGETRZfqnXM6KmNXrbTl2b30hPwY5i5MEO0aDBYJm
it+YIK2oUr8WcMVnJ6rWvno6nkxQwJs2wIUE3f1I9wGPAIY0ux4dFDRIV8clZqSe8WuWlf3bmrG7
9qB8W3ZDv7LlS4dmm/YP/QC7YPpRVhzJy8QGLV0CGiQLjDPblN1FxdRsJxyRzyCpTnOTq9WciPxV
CPqIyWRA/WIC7naIGprlsQs4G2NYMPceiScAISg16FIF21qqXRCxvnp59AsDSU4pIsI/424kVmjr
KXVuMJoeHTtlsbayjpgU8TCEhjqMofdeQM7bN0DLEpxwv4hFuncyvxxDcR/bI1ybqclOXs9pHf4W
c/vuxKz7LuhonucEZShWlF3ZybPz86kTBbIK5XDMD6C12vaXjuvGT0vsdu0qVI9iWM1xSVPM7ch9
7b1cQWWjixFQNuIiw+lWrIbnyPyDdvuWisg5N55LE3IaGSmW1N9FRFefpyWtQ3G1XdJwXbHtJYJa
zh6kn0d6IiqQnmdcPAo1MbWes0sItnMPl6MRRcokPbU3YNZ3sbVYBLHJdH2T7pu8vPE05Yxk3QW/
je3HDnKMrOEYbw3CwfrNyajvl+quB1KjAvNIqrRLGhFWYi/sH5sKuSAlybsRDDiUytDeg+J8k9pz
D2mOMJnMLs+oL20EpEvXIdAj8zzHsIYL5GPNMA2neqyeZkvavoKPb9Wxw8jQe+sME46MqinJ1o5P
UWQ3FRfPg7P4y4ANdO7xGLTmDlxjc4bME93lJxw07V4BUkXQ611XpNG1la7DJMgBiqoCLKWKwKMg
4jaZ+zdoH6FwcCjaX5iWcGfNn8aQypM1dpthVB4RBQBtjAr1pQwHNNhsW1jLX8lhgONQhuQ86Zpz
FFCzKmTAajfi1EySdMZcH2dzQeFTKdzMrvuRzvDsXBORVPCkOOiibjT35MDdLbihkgGjw2pyPEaD
9/6fT2X2TsJy9wR7jLs6Zowr6mtRRsvJiNuzaRCBlOQgsS0PRJopKJqNP7n1Nrj/GI5ReJj4yHNO
u5iBCzPCeW+Oz8PnTHz7Pes2Wuw2fGvbbHpwQu870ajiqTUQagrg06qdy09ZB/AamP4j/nrQBcPJ
enF/B6F3Zd9mei7EslM9j3djOJ+EXOEbS6f9WFU+Y3OWCE1KKfNTt0QqFI6QznHLbFAMKDbO+742
fM5WmM448e66NDhhK18dUaA1i1APHKmHep+AOFHKNA4hpnAAetGV5vPB6Vy6vT2hplBEbmstFkws
wOlIFSxl7I8VFe8UtD6JDtgbUyO4urm8wc2lJBbpU5lD13OL3rowEBSUQM3fJB7E3m7Ue6Dlk0iI
qmGJRaaRvnhzcFhMf/Q61qumnHyRpx9Tw/hKRhZRzm64Gyc/XfXDkqy0owsp59CAgzb6+MWG+sKS
VnxoMDDbChHYnkp8i17sj0pn3GhJ4B4XgYkiavM3qhrzu08vMTXRf8J1S7ffUkMdSVitjhWjz32Y
QTcC1GTuFqxI25ARbOaZV7o57S4vLULFrPjddkjsqdz6OYmS1VhHNFUFG3pjNHo6dmixxj6u7pIa
wIWF0CFKSAp3vJp5QTOANobIj3SqKg9pey5rznqRWZ+6BROYmHiEljF9SevVEN+9U+0e26VA0d9A
1eXch79PH5RV37QsBwSqIX6IsD8lmnZFL+vPbkaVz4xpl/QGXkkQ4SBExvvMMKcXy8MzVv1u3ISg
HoQ6vvIhR36wulLkzcvfOitAwXCepxU/XAPF7YyCb1i4k9xk2xELBl+x8WN7Zufo0l+1CbMvI6oh
IuFkaL6rrKbdGGISs0UGjUaPb6iL1L2HCF7UXyCmCxYKVLAxHaAR3+KFMK2npRrOdGph7HQ0YxtT
/JPRvjW+c2s51RTEE27TraXcjzXWE9IWo4qoqZk5iYmnZcU2mdPVNhi1YZ2MMA5Wv3mi1uKdnhWQ
4vwcdBpyvG6dvVcclzLOCFu1ODCaDS3trtwGcfOiY1kRqYtflzb1GXMCrUeHTNWskzgzB0qiRMTL
vlqDMquYyF7Od/RxeK+0kIwUPPshzFH0Ts3I0XF+bfHF0Z2ZjlAnOCwv9jmHBDOWXQIFVfJImTy0
CSlio/3aaLFP24kHiq820AT+qS7GfzLMF2+o/DxApZDrB9gB3bNnYylIFRCDouuPXtvezPiPUwMk
aTr7KbeLv2atX0Kdvsblw9A5dMTzRyPrql3hNMd4Kc+Og4CZftoQEOwFROc8CYuePTgQDcHWMy90
W/9gS4OcBAL3iZ4ls22EZTsrQQNtZPZr6gclPAyKgye3ST4WO/himnU1e/t+omPMg8pOt6jp2kbR
pxHgOcUe09qvYYJdtklehI6f4be9xm0GifvPMuTfRtq9hUX7RA4O4lSQMhHNZkKV0yf4dIDH9Hir
uuiM4daXCJVcbBx0Us1LY2IfEcZVKptWirfLxxLcqOJwzySehIEHygOKBKJ0CBg6NSEWnPHLWqKb
bhGRiKHotkph1LHiv1MKMsc0WIazkTgIEz4SrlzaM2QXb8L0zujQpMQmzjpbEOtoMgSVBAJunNJo
r+GIaiiMGVa6KrvIBAFr3Jjhlj6yz9gQSYSTnld5K7tftakl/2TZ0UEcOUYzLXifVfledcreB8UT
sMCbG2Z/BcjdxF3eUJ4wWC2PYiYONMNXvQOmp7qgPJqjt+W3vsPJa9ErIcZ7KRaP5JTsKVLdp4kG
yA6BBY7EIMT2e2nmGMzCFZQVxu8GiyFARUTb+sEbQ5R886bFG+HBr7caA0EJW0W+q0gKPZBRwWbA
fNxt63t7laTBdqOYVcWeOnXbmDn920TcLVlw0QF5tPXs7ZfSb3qkx1il0D4VfPac2txVNdlmxmvr
zJdhsu8LwXqvgr8jsh/SvB8nhSUMCTamZocdi7nGlSzcqz0uZwpo8Io5WmdUkNCR3hS2iboWNwiK
H2JOX4m/BLAbsWgsLh7kEaMCHsD4e5iNg7GaCFNYCIFd+5lOX1xlPpBp1+3naAZsQc8fcc0593jo
efCfitzNd4WdHgKPAwWHJT73hpIZhSU7Oe6brA0+ugIJb9AosIL2Qv8kDYF5sI43BsKKnPAAZVCW
E0s1MINSn3FBZm060NgSFZAuWvoPWiMsQL7vgjoKn/Pe+8VeKzcvUcTo31Fo/MOLcNqdHJjqNonx
xj3L1K1CAgPfe7AdkOwxhmiKFb+CcnHQIiM2EhPcQByfrhFRljHrElsTaUmYj8MaiVmisN0qeonD
iNZrjI3XtIcFZOtdORNRDmiBbu+1ULHe6Yxhaa6j13EyP/t0YfjctPkWq+nVNtd3Gqm9gxiDWeJM
0QModw0OnmBBhyU/KUFAfO9hxdhGe70oOIRu0/C/oddikMlO4U69TqYK2zhSPCZrOxtZAqT7gTRV
S+AlBVR2DcHGzCnkQkDeGTTUVu5JtWYNmgJSRhHdUsW7MTHySM6RFa4vfy7t2ICpWS//973/XgVa
bYo+jBgrrtnuNmcA3+5+CYXAWkRA4jQubt+uwPO562UcxbjPy+IfKUfRnRsk6VqG4UheIEmRJsVg
wkzi5DBNFkdMaXBeycCz1ag0Np2LIMLO23lbVmq+K5nF6nHWe5Bt73VLaq5K8ZrGPTkY0bi2dG0O
/4RNtIdcGXKfUfNvZ8tR9yzftPuFehlQ9f6BNWXvBisujkU/PBQuXNrRdaCerK/QpVrHOUz2Jb6B
hy4FbEsIXv41VYz77ezFJRn7j+qojPCIP+IcAyNdpOdIld47c1h912A8qJLlw2wmzg1RHh8C5fK2
p0VxxQpF5LzdGYefL1PX+ujmsoFdB0MMrcWvug0u9RJObwhtGlxdlik3DOoEYW2uzx1Me4fOAuef
wjiBUaEJpjBzUCS8DdIMfi9D/DtQGY3OnImHw19WkcsdKxf6qk7rC4esmCLs7zLYFvcT8k0gDeY+
aFprzfdCZZPr5mGlkW0ykYDJDXlrVNdeTdJ0DpFCfl3E092gUzTmbIVFmMj7UhDsphZfIj7b4eSD
ZD73vIohSszSOCWOy9y9Lk6zG5+IFfm2VlwxfjYMBRFJqwh6txqvMmkW3nxEXrgn3edZFZ0+im46
BFbLWCJZiHPRSfCLoL4Uji/BXHO2X2vteHFtpKTUk+HcDDtmRVtiCr8Qpo0nJX/T2lueauyUt7pJ
/ZHNBbxK7RzsrgkPIYg/uPEH202djUGRvstNp0GjeXUog2mN8Q71mHk2MW1bn204PNuJjTchJAup
pGgipgrn/pqRFvYNdvAWbVwFveVem9NJNK65GxdAYEX4US02WrJFfg2QL3dFREmgtVsBGuNCS5NL
ATdgrBlOpSFHk5/vOZlEhU9yGt2PtLcOdVm7+zaz6Kt6D3U+JJu6WEjNlvSfvBDY/wRDbQeC9nWM
ZHgs+8gkLgThC/3uXd1Wh5mgIZQ3AWQN3B2cWL7cqJIYUVznHUn8cW5k8WdguZHK0g9xSfpakD+A
EthoJ1ptx4Hv1p7nlx4dU+QvtHMCYBFfKSOkHSq819zp/qqZY3HCWe1QSbxEIQNdg/rlZrp96U+E
k2TR+Cnm+SrD7tINYbGPYA1fiskCzdSMIBhCl5mlCKnNRgEbIpNnSB8XwjAgXTUuYXJDX979fNn1
Z0xtFPul/TwrverMuOPNFQs4j689B51j2U3BQ4Z74b+L3YUfaGDEHlvgJp6d6tmGZAk7WFo7TUsE
YBsck0OTT/k1pINMCb3sS1UNhzbPnouE5IoN5xcGtYY378OO590gCWTDNGeGD1vndz2pJq4qqPaG
wjfbVqTUI3z9c8kmI9+nK0ff5AmJNd14leCmw4tV+sN6+Xn1f5ef74EVxMw8BAg7jZIMtGlMoEYJ
lB01HEQfWp3r4yUHkZ2QYZ+rCN5kGzm1H8kErZOz6kktdKsClfM5IfBh9hTe1mr9QH8udjYEPrz2
82xb4phgiTr33OphS4tv4zE0uKSyNpA/M6Wg/KH33NcMJlIfdKnGJYbtI5kmlg3EFniQdeN35ojR
ICwbH0chphvUxR4BdXcLPGMyrQddIN6QD1C84SjNctjmOB+3EaYAFMXM2dquMOAkC9QJNUr1mZHS
HXTG+r8LbGqJep3T8BBZ39jzu32qnVVqu9AYn9LFN+H5HIkCv2hrSpETij/zhO9v0chzRrGtSSfF
dvY+sgnQJEV1ypiMeQIifdvo+FZT3M2L+Z15xLOiTMvAvJNFmVDZqBVInM38T9DxwnOmYYKs7n6O
IqDN9pNRi/FQd98VELHHVptvA/pdkfQAgaLDIn+biQPiauF9bRAKbZVb3+IlR1lDjmKqunOWmgeF
golWwbYrpZ/0COcVBYJWflsjQCsmzAzNgeBIevzev3mk5FnC8mVUkCsa+qAMJcHOBrDbi7u65qPJ
S48WwGkcekRTTcDck+reI1koZSAcJ+C/qcFvU2VdEc4cZ1RfzlTQPpfkgFvT2Rj1oxfmnzKI3lVL
4s4coI4oT07C+9Z5ZLEJWwFCnY5S0VukAn4BoYN+joZIxtQiwLcSzhGt4Lvcg1hahcE/IrYurtv5
Kebm3umh463oxSV8YQqH2Xhc9pZhIDQdfK3m6/QDw6geU+JkN1GfvMTJ9G2W4NcafKd2pQUes+DU
GO6XkWrEqcFXYWK3MdoRNk3oncIBeap1RQV9DJEFOTZ2Qqt6JKNwabLDJKtvx2kOcIiDU9TxFibV
g0LgEA0Ugn3lMLgggmOajac6OIx2NJzgBbyPBsQkGb9wnxBCTwZJ6uhfcFbYlWp5LRxSUdnHjl5Q
fOJoZb4AQ10r86VCYQo6oEKURgUHUyHcWCi1Iifxsyp6dvOGFW4KDsZfy+Ct0+vbvL5XcdIRcM28
xeb/HDr173F8EJ5+9jiTbtj8T00eZ7ALjiQLcUObfAyADTk2yPcW2Ftsd8lBON6/akqf4yZ4CpVz
YjFgH6u5JceRU3koy3eQBG/1rN5l+k6de4fSh9a6xhaeYBLbjVGFtBj4qs4UTZLMuGJAwX1BLlCU
Dx9mzM1RDwqXRPLN/OLV5pg6j9ztYMd/6VaEWBU5C6gYfTPgirq3GeSGHMm7J+qaB7T/fp2JWyLM
8GAngo5pVd+hkziqwuRu03yqfEC4JOHl8RzhD6m6xwTl0JiJi+bW35imvk+rxGQuT5E5m9bCsRTf
NZ0nThDk7XFmKDuCUvJHuwxuwjPYwoyexmVgHANVIXjOCaGjdnFCehpxZAAQ4g3KSQ/uO25ArQAW
BFg66WfyaWAEXrtPwcNogLb0TJw7Jv1WFSFNromPxjIH0CzYiJ5/n9nFSqvFcmsA8rrNv9Ii7rYv
6BxgsnqXQUDrmwDesMC/K9m/ibY+ks9N86bzNia4m2F2n1EN7EpbY+gW0adTiWMryFmU5gHUxWlu
scXUspSYV/nPEjh6kE21VxJTYk4+gGNFVy+tTy6GAPwjMIFdMhbxFZOB7jx71xqY5JaMHZo1y5Od
L99hLc6Q5VAdIq/T0gWXBho/HZ4724pIgDEuBlwq1UqCm4NLs7gfMXiHWX6JHO+VUX+yqvWI+YPf
dYK2aRpx4lfrSR+dhq9LBtABgztCBzdCIz0mc5cFYGAEnSxfTgmISZ1d9K+bMDD/kILlyksBdpwt
DIToStpLGcvnjvvPzqu3IXibQ/4s4/JoR8TpmrlBqmRr8rvKFyB5QAUF+suEDdhTKMSNRpJ+M5+W
AddE1NCBEcnO7bE+h8O1pTCnhuYhFRYtYrtaVYVTtFeomQfJ354cGkeBcwMjy3HokRTjLxkiHpxU
nZzy1OaXmKy7EhqZGo3RD6zp3S25WyaqfQLt3IM992CALGTT3fCYr0AeFizUnt8L/XMUFBFpkOyA
Fisx/cbuoPPqMpX2d45BjzdEbGZN+9oqincXr9GxZPHzZvcrbUwPjAxjx+7ZJSQPcxlIuRRrHB1L
/MlOxD9KQsnIuATHc5Bvl7glbLaO7H2b2l/rnUekwzGi1wZqaHjvsTGj6zLZeliw7dS8jmn9GLtM
TAsE1XLGlMw8o7PW6Eos1JviSPPjU/ThtchWGYQ7o33mQ2pLgSiSNAUgnZ92zhtqoZ2dNRTiZhne
B30DePkmFCVnwsK3haFHxb3+RGUNV7TXdOOb8OT2uHWSzuy2rmlzxAo45UyH5KSECxNslRdzJHjM
gDd49bjyT+xdIIjfVBOg7N71jl3fdZTaLI+RVh85ZBc2aMPN0tVvXzMNWG4CWytAz4JVBp6YgvmS
WCnABxvFcvZY3OvJY8YiaYrV3iXmcJgQQD8rKjq51L7q62MblATcWD7DsV3f4cCzc433E3DzvjWv
FeOabbNIbNBmeUdHY0U7je2OXks1PNXuu+BWrzu0+O6vGa+R0DBjiVxcoXKlHzAP3gwz3gh7wA2W
Pjt1+KwwTcRJD72b3m7mvTpLjc7LRUmju0fpdezxgAGplJ4GICKFN0BasV9jjxzTYLw1trHvwvk3
gn61DyK8L8hzq56AvhqKHH1V0sRKWn9FTiRqqD4TN/qrTYu+GMn3CYhtsWruqCAvHqmoeNkZIolj
mFo3ILp2wArnOeBXEgfC33LradEKTBZZ9FklYANUymRPy2PN5Cq3Sxwp5bkQ1qUpciBSgIs3fT5d
Gjs/eSF31Ezm68qCmGGPHHvj4WdZWSDrauX4SfzPc2nYFKP52kQDuZHyw83aQ1bD9UlD73VajCeo
WEn6jrydnpvwTsmU/E3QA2QTUiM9CpIBg38Z4brj3yqg0Kttu6Wjg/19kf/CGfpTgR2+IZTByc4Q
YwoI4xzKAJOJ0Udg0DDImySm0ZlHxzOBBKRl4depvLa3GbnUqDn019NfwP2Ut3XxsrQeyBoNwEt6
0DnOaz1chcxwu1GdWq96iUf9KUVdn2sVYgNZYG2OuftU2LTBNLxsmZh/igacwGgNOKOGFcav7XMV
2v+iKJsxn6N0dixt0GgzJmbi9XE08HS5JtszJLAEZgr9HQSXOztxYa8TtOrPpvlvsUzv6JnDkz1N
9qGyIqZmMiDrbuZzshVosKrzlx76CUqBT5Gmd8RvOH4eu0QwAh8hHxqxuYI9brXIGjzXvB+UOIdW
Is5kn13jgFOUbYTVnr+/kauB13vMNBSRNmpbmqCUAp4Jt7i3h7PDiTQdkmNXTPGxcpfkQIG/Ijsf
ESZ4/hgFxWEYpk9Mv1DCdQ26ztMvvdNE205HEhrnuDMphDtB/zFxGMqDfo32FScSqOg5krIpqvCR
gKA7yHDK92EU7BhSDC9LYPxpoF/t+gYvfZ6IbTwzjkYTiV+Jcw2CUTCSOh6dS5cV9Ai0QbshjeUd
wudiRzEfb9smvxC2FxNsynm9Bs8jKuwrgz2UWwrGnaut37URVPT0BAJZtis3vREQmoIeCKkTo+ze
qQAmTCF1TAkAKCyGv+OAKsK0wfQmoK4oyZjaDMCjJx5TNrLIRWySRQhh4WqaS7fNUSqDaH+2hvSW
G+hQ28U9xBXg0zrvXlX14/RPPnjzkb5WiASKvLlmHhHhC1Qpkl+3xVwSwXqKXTONL7ZL02Eqjl2m
L0nUOMdqQbSwnpvdevjGl5tyOCP3TrU3qLerfcD7R5sv2smioPExWJVvOkxsfi7L/776+fL/+yN1
FsIIbdiW49LFn8FvXJ575v5Jy47eVwykU7kAcERD12XPjQAS7lAwIMsHtWvth4g3UUvmD70xTecI
PVXicthsIH6lx7hoKEzpvnSpNI9YpsUVmHZyXjFQs/OH0ZlHC6u706l1aCOa4nFVXgNh7COGjUQ5
sVBJz753s6lgmN8Nu6knGcTpj6OKiL+OC0SH/fhUukpig7WAIJIo6LCvc6tgZSE3BIxTH+POqrDR
l5QdsX7FLPESTvI+qa17Sw436noY5CbZRajsisKkZgghZnQAKATC8502ysde1LeWO6qBTm41Hidq
XIF2G9xLWqPbQKAcxtxvbKOC8RHuqFqpk4EPGXdp+jd2rj1b66HsHKDOSt9A9H5htP2VVcAAFjn+
q4whBLnmfQUl6JjuLGMJeXx6DofEPHthyxB9vTR9QA+oDP4s0wH7HwdTYFxbpO2PrgzPWAt9SMkP
IgYMUnXEJCAEqUsW4QGjAva9BN5JdG+aBYhOL/HRVD8MUfedjaN1FOsI23sMZ+SXEwvZvlwQqnhi
vAvd2e9h9SBQekZAxWjR7VjogVXj98EeKYENMZaMO1Iaw/iX0etn6gzEKFPylhH+CfPnOq8I3JaZ
EsEYKcn2/QVVxONotP01WDA0B+X0x0uZDHjLdESjfhekBrOnEnCDqk/SleeyhZm20FRvdH0219CQ
FftrGcXfvrEvUzwzSWsf0y55nfrlJGt9LYMHF+ceMILyBujg1Q7NgefnO+0TRmQKAXmbG4yvG2Yc
79A00EQsQ7ULE0qYYZ3ZwcM1KWaDpPoETn3A0kDbI4fWLHUDTaqsN5EX71yPiVsxyRvze5xoIQ06
IniLe6kdlG64tfS6n44svhsjSIRP87vcVd6nG2FzKbweCE0w8J0ODFtQYrVpYuM5SKyPag4KAl4n
dQZ2ASIzxtYWJEc79VZkMgqlwPAaX2iTts7PSx1nwGObHipY4DnHzNTnfm2ldqIu/J+m6s+rn+95
pzF0PVgt+DRK6Ux3utL30q3iow0+lud1bTZF1vSghf13ZFBKDDM9qP5/G1GTqEFbzg0N5v/3/ZC0
kmMwjkdSCbPxTrdz7ZuJ5fdNWhwdE24RtN+2tt9wc8GbkTvpmi8U1kh3ETUh1QYh2GjgNmBbdklS
POtqflOZ+UsSHMF6y0iOmNUUE8Tm52fLVHD+K4hvgWjHjhlHzX7SQLfLMtekF8fVH5ewdRIRKs0n
1BFOF7qowGvQoxwqgW6PNlk0HpOVNZ+ZGnQ6lNGEAR8305ph3kL76Kc9Anv2UIsU1qWhQ1zw87Ym
i2OLnH4uxZmI5+g0Ram9Y6Z0IQdpNJLlqrzuxWzs9rxm0W/sMSFTSdTA6nnCThOovSm1Vlg17k28
oZy+QnLjUf2tkjaM+RxNnEAco9hh8jRwUE9QL9AXAcQWhZcFaV0sXLi4IEDrSVUHXU+sTlM5neib
3AdB6DLkJxV8xaEjYTH3xHRXftF1HZkgXhwfO5d5LcWr/3PhB1b/vbLWP+dhdNtCuweit375c/m/
P/fzpdFONh9+eaxQRvlU9uGmFgEG3oUgk9q5RbmF2/p/27Q16cJ+u15+vvfz5c8r1J+gQufp/POV
YgP474+pnz5vD1YrziUSqWT15qyXGiOZX66Xny8LTNtE+wEzKu3Rgec2ARvr8DaVbYQfrIHuNSw0
LGZz/O+HWOv26K0/yXBVeQh77zaGFZOusc1Nn7m18d/FCc2XGB702qZY64SNWdiQKYgvh1+Czx7z
kQG9af4txvYrW0R5CFwOt8scH+aJM74kY6uBWbiEBE+Ny20x4TMxeKHHg93dBmxuQZ0hMBGIIY3P
X9GkjsQCoTncxbbs/ZqayWTRJX5s+V0l5RP+ZUPVh2hynX205IyevoFZ883IffMI6gtt575u4yvv
zasRclRupn2c1fdLSvyQmPkLjs4vcWosB9v6Z8147fSwfKWl6e7MJbxm9ECt3ouP/UTGpFvJYzdm
K5rO//k9nK46D2V3Ym791VXTVQVQ+iyp/SSYD0Jgrgz130Rxiyu1kBaG83qncNPTf5zZvM1h20Vv
U0eMA12ODwSPdPUcyqwazxBlEuPeDFGYo7m1yf48VASiPAUuz1v94M3CA3dA9kKvnhQoOHYH1XVg
DlL3o8lb9iLAG2PZPM2SPinGhYW7tyGIov4omvaJRn67S/gwN9EyHKEK+EGDrN50ozf1itvxTPNg
TMEkG7HT7EPnuwcF9ABc2N2LRcrNEunbBMf1wGz5lfyU1BcNzprYy77YvdF9P4GK/HAn43fdg2Ds
5fReRrmLPax/aKaqxe4to6coT474d75g6wNwbWps6w0xeK76G9kQMogo6o+1+ySWN+k00MiWZdiq
Mrtr9I2SDsi05sBrGblztFyHpm+qzoXBWZxg6eiEFO2QwxM7ApfJ9iTebJlHkGqSWhwgl7i5VOE3
BqKdaUtuDDW+F2scY968lB6uBsy3hGIm6pS7y5+kEXddiC++KCk0xxahU2z3GAUoEH8G2WEAuTFi
rIl2cs1mSUnLjFe8vYWyTHrr+Ly7Q2xC3PcSnb15uTCd7hlRAuX0Eok9ikRlDxlti2sKxg1lkhUP
nJUq4q8catAM4f7gEQPBJJvoH+uti+g3dRJ9UuPglTNFoA7dfdW5uAwnCBNz+7sWgkNbjt+horU4
k1mJKmqttuEKjf/D3Hnt1pKk2flVCudaWZMu0gym+2J7y01uet4kaNN7E5H59PrydKunW8II0o0g
oLtQBR7ykJs7I36z1rewIi5gDTDoNZDfp6Wdr3y73BZt/2XVzbjncmbjAM3MF+x4LWhsakhQWUm/
2KTwgyu5wRfH2snPrrbrU6do5kfHcNyoohtH7KY5jL0M89do0PWt74wPqtYyQuUIMc/y3UDc9RaY
urWowKNQk43j2mdgF+r1hp09DxnEvFXuFsBVy4BcbFjxGDlxN0VVvZYhcL3O3XEeM4qJk3hnDTzM
GHirXZ147P4LwrZsjzGxl9KhiDvN5gE0jfpcDIlYDRG+A4/mbIGiNAZcQgaEHW9MJbC6hHwhp320
mGeweWBWalDGbjor3mSJEx6nhLjWvuQSBKKEFybDPJr137W/y9J5g8fPiwFCP+jlFF6sPIXg7N5W
NV2bihFlh535GVvN50AGH5AAtkhxutFNQiKhS3fYOKE+3em25B0LIXmJdHnvkTABhSta69XeMScG
iQTKEVFbZz5dT8fMIdIisktl0O+CuLS4guN9OYOCiRYx8e6wKyRSgRVRbhmopsR8KDsmM7YLfHf8
sOJH0g4cphCkCSS1S2QT4TR66mx7eKmUp/z1cENGHlMY0a7dtn9OPOPNrFreFCPDiIapbyHFj4cS
J/b954GF8FKmzKGkb13d7MtThFLREQ00srjsVHMnYh9hEsMhywWv0xczV1TSb0RTeBdkZzQYzYKR
FRl9Ab6r6Ni1gJxVj7qbU5gQslaHEa1bYPmkCy/zuUX/QeKPs6F2vmNsu5GGeV/4BT5tK3wqjZCF
tjGm7OSWkW1gnCRVa2FYFSeSKca1QlYr2ufEIcLD1V5iX8vWmhy/REb09zjNXffWicdkY87lRQEg
wYBLq0k/xAWiXg000SgaAJxZS811b4Mqe7cSsK0kQN/DHd32RvkxWO5z3TjEBpVMu3RMk/2DbbtI
qlr7yc+rH2nBEVJ+u1J2C1SOKe+COFE4N9kBGT61ltlcBz29APu7CnQPyCt9nUVv7rKvKt8Lok1s
JZjOgrNhQ6GRayOXIifRBvAZosnWTTbJUK9ykf5Eo3g0hgKPy4C+RKsmMjAMAZpAbhsUtagsPMKY
+pOlu/eAOLOjnZh3Q1ddnNZ2dtLoyrVrlrdFPbwgcyGHiA0KfnAWw5WxYkHKBQ5+Z0tFf/ELQ9sU
Hu78RsIMzUnR9hAxCJM1PaaZdEOtu3XZOHqW9Sh64k153EYtYocSuQe9h3vVJh29zxsJDQfG58Fa
GCyH0EqgPhXEGlYTh1bV8dwpNXvfYEgOBol9QjO6VfYm41FHTwnlMpGyWvQzl3EyAXRqhbyNxhkj
3A8HwJzE+Ag2M6VyeZMceMNVEY1r61vnMeTInxyD3WZYs8LP0RclB0XycMBQGO+sO5yybHgrrE2+
yauiW1eC9tmBktjaU7/PO4Ohc7EygeTMX4e8+aoDcAVDconQNvVktQWPGy8nCfsqZ625jUvmK3S3
OrMj0IuhrX3ylGu71Ljpy+DJ1I14ZeHP4KFGF6mTAJWpAcXc2u5IEcszv1zXqIAArm1TB7TvmL8V
I7e65sX30jJ3DWmvXBPuTuYK5qnCHha6wBxtF601YU+wdiv9VouDnddiKujSTK3Nvh/pHtmEsSB4
SSLIk3aaIKxDBH4sibNA2sa0smq/Bkr5Y0Oilx7TrnoZeKig0B9CW9JPseNg31B2q2nIjp054yLc
5EbFbbjKK7ZdQisffRI894VsIbiW4mniamSurhF6A38Q7vYlaKHgMtdHWTKVOJHtHKeyWazsVL8C
i1X3dgoRKZq6pwI10EawzO74ioFGGZxU9cpC9w5pilBOrHbbIKm/GqvbeMIYF4YHzwbOLVtAdVeX
GONb0q2Z1fgHq2WPYaVpwtqXqtgdTYvNAYAFLAPkVQBz6YP6u5HFayDSzzEdQsZ65cMQ+OFJZq+6
B/ajRHnFwMyPlvQUw7YPZmUgVMa+TLc6y74NA0X838rLVp1OnK3GQGthjx7ZSMLbV0a+7DUWe9hi
IiwSTXkrIuZNtf+l/GZCAMAlSazPipRtqnK4zxPLScBY7moso4dJj/1j2nYnCc9vA+bU3OXorCdp
80CFSOeCzD25TD1zKV4cRFkbJOhLutdhD2A8RyEHvwsbDUuaWh16N2ouJJZLaoR6VNYJRhJDQddk
h+XBsXW9kIYM3xFmgS/Mq9O6mbO5i4CJscGArTMEQnGdcLwEWbhX/lBrX7KwuPMkF1qBjgAzLK/u
xHOzbiwTFEPPDWyatEbuh9uW1dbtG4w8bXAf8M9F/5zlXOZohUNSdAx1gHAXEjhzUn7+Cksj3I6t
OjFBuPfs8dLlxMSDn1U8Lt7NqFeC4bJ+7Trb37TURQemPpxjGcCEBtC+VzK1T8ziKG3nGtihIISA
3OxytHil3fA4tnzTfiVwEALLAFIHiQgy7USSFl4MjSPPdsDdzwdozr5F6iAvfRPhezrSv4YlufQP
cDPCnUWSOXuuAplEVnF0ggWqVYFNOQ55SbmxQWGNu8zxvuBDJEfNYs7pmGg1MtQnrIzE0kQ2iORK
n0tIqu/WgU0/TFDZRGttKtd+rBh9WdWoLU2XnYjZiw+f8EOysJu91urLQmVs3Bj8LeSS5wLKjG+e
MzQMGwqApuyTc9VUMX4cGBk2y9uNIxTbb7zpCZHBD4SaLQv7y/St/MUuCaxxUr6NKvX2Gr7MIX91
NBs4BGqwXm8AuGu3be69Jnnn35uGiZ08aW4HtxkOudeUF+mx1mFgTgRX9uES3bmY5hionP0AIy/I
ppqf5tt45Iwok7ze9QgQicbWsntHU0s5gtcEksO/FWAf3Sx+lWPY34LTJiNgh1AE4k2EOSzCJJMP
pnvo1Dwg6HRAGhr0ZH1sYbvEM2z06mG4mtGDGa9w+pxp3Ao+WdhbUxxdhM0w4Cx9V51k6mNraCUb
AMSpi9gmGZLI12IzDo6NtEvewdDUiUeIsLO63rgr4RjWmQnlSOF9C8W8pYEQsJrtSk6VYkS3yxzS
VE8+NBpCMqyp9jWo4X7CesrGWOo6cqQfoUQXno8mi3QVWxtObU+Xqbfw0EmpThc5Jm4kp1f+DFWB
7TyTt0M0I06/slGsggKuzrnBDsBQLapsZhHYcJrhUi5LjKyrtvumja9AWSfLfGoFudY5xmqg8YK3
yTbLMTK6oK67yNfAqyNN6GS3KYOWtISyX/q8sBCNiKUMonPlJAficzE7xzbZEBJP5ZAemtoH6Anj
lG8PoUWbkTjgDIPPqZINO3bMaCHSbKcaVpmCHrgYST0zcAAsolTTdi6oTN/Lb8LB2FFw6VstBzVU
6/lhwAXmTeTU2/GS7mPaCys6ahoUNXoAOMxBsANBeCIV+w7u8Ufl1An5SNDuuro6skkaTUfsW1aT
eRXcoVKPN4aO0qT3+a0FLcJolTW7gtHwJog1jkM/e2xbvV8ascPgMZVcmeVMzrFwOGEHxOm50weP
aaGAH2eEZAKAIqT+a1AB+3cKI80q7ocPwy+g4zq2hUEnndKt31RPZd35m8YdxMJkMeWjpHTNS27H
jEvjxocPH376jXxpWeMOcGepXoKnfsQ8EDr6w6CDduiVmkGYatwaMDu0hCGeOR/dZHM+jcmVcCgW
qQwfGAigvfO7CzN9fAadgUZtKu4UQ5RjbzyEU1SSOCIZyBuPoFOaVTzTvDXDYIRJkDocOO8ptPGT
dpO6ULiny2qAXyehERf6uG81exdX9VMUqC8Hg0IWaQC/MbePNuNNqQAXpen7IA0y5XSyiy29JpUt
gLacYauI0TEQSIaZPandvdsKpLkZyxUN7V9o3005u+ySvZQPe4SFDscAoI43ZX0HHuiMOHxI4urF
73glilS/mNOc3clvkRqmuhdezmYTJf9CaeE3QV8XuTZGc9wTAORv0Co/NoWR7hgPR1A3vE2J8GEN
+WMd5KjidCC/mxJmP2aCPUyHaYM19q020jtWyCs3dsXSUzxhRi4wU5TebTMQf0XExqka2Ykqd4SR
yUHAh9WqijV8gqi11iS9oFylH4IYyJHgzkgeNEWmxT49+xkbEhwtd+7bBwSNQ7gpc8T+0icErS6o
vPkhuC6KNTMMa0nk2JMmmeFpSQ4SiwWSGpz+YLPaIncKSriYb6Y4j3GqJbeYVkkdVME1r5O9qnPq
XmTEDc9L2kkQ/kbuz6jkAEGqvaXWrSLWulO4gizYbJHzfhTgD9eldnJLGztZOBoEeiCozP0bKyFL
2x5FvGpYd3AiWESkCm0RmXm4RuVPqFPIITGmcjMyIJNCT3CKsfPOm0bupoiaj/5j6nlQHQjlyIuP
qPfOvYjSlV+wg7YQSjcmiZ2Eq55Vea5jrV+FBfeG44ACaNt52T/e9Fr2BaMOUABydVu7q8zhjSR0
bTNwnxKXVP9W4rQxmQAD0WltmNerqDrNIsOQM1R6ENic1HlOnfDD7xBOBbX7ji4RTrjNCi6NDH/R
0r/StbPdox+L04lQZQ6HiXpak90JrdqstsZqnsxvVpf+qfIJODDYHw8AUcp5rzqKNtwUg38mzbbb
aSrFsTu9or2D/gPSj7lAiAGyDzdtoPJjGKVnZJGEnFl1vx4q/4VCxdmpICbD0nwJ2DgnlISb2iaM
SSnuTgKeRpTLSocC3QvegWNBjJvGaC6m1lEFV65NB4T7+xMbN7ZWDcGYzwFErxqgDuf+s9XnVGTh
BnMZ6IMAfiAdCeTBHLbQPM1PC/PW9hu0LozTtyBkVthbWESxelm0sgsXTRZeRa6SS0JXGIkRDr+a
XvJ5PmYP5CcUaNRnugvPOUnwu65ybupRnuEMGEsNIUPsuezOrRlfEKAzh2PG/ltbY2qlBRQsmSx8
lsQcwffKIBvoxKY3uN3xWKXYHPNxG2FWHfP11BMa085BTqU5RoSVV4TFMNoEeuRBajsrFPeLvO+h
VAE4X7VQZitnZqjUD/kEbMXssp9GNM842/eJw7SkSSJtCVt6nSmlI4Qcn6XF+eXZ1h5y0EcEtNOP
Eb9hb82EhPZJIGPCWO6Gd91j3ztfLdaoFYPItRQA0jMjZ6zjmcayktx8NPqhjjY7EfADrVDRUWde
jLQBzhP97iP6P/iVYl7xuP7K1vJsn1tvwIdvS4qdTVgF7y++I4DJFFF9UjjSyhkAXiXxIUOChILi
zqy9xzhVL9GA2BHXnVg0lUTDIJgrJkJcDUsyetLm1TmzgLqkrU0ZiCy13EXwJEW4lQKJo5nUYktG
zAMPHqUtQQtVgMAkifOLZR2dOS5BaL25VeHEEZqurIzYYMUaDhauh9Khb7fllN0xNMX+g7Tht0Id
PR/FhwBRkRka1bhphkc1KrEMJVEEZitPei76PROpQNXDZowoNF1zOUC4XjNaPEcp7YZkYejGDIoa
Brm7KO+QimrWK5XvdMyqtzaby82pGNZ2eheWTKISdUdCm8fbTaDV0N8xIn9hQn7OY6Yt9Osolsb4
uQcuuAvdYUfcQrgMvMk5MHBcdFaz05WR3ZDrtjE8RftlV7dhSBsuMcOuoME669zMq1U8jO7KEO6R
/7e7wOzVbqpxWvoRGVlDcR1nYL4daRooTjQmCI62IUaXRWRxxLfh8JEV1IcdEV55iM3Rsh0xqwYO
no1yD34rC2R9FTdatRmE+jKhb9URIzhS8UZgHtT2U4ualgi5ZD8QC4TjYtXYOMAzT/o8r0wBfRTT
FvblgZ3RUv7kGl13D17Y4vmg4/JXrcx5W2qsztpDC0WE9zGBAJ5ePWVsLbmQBmc9MzA4cmZhYxbD
KPwQiK8fvBSEhbAf26LNd5YuflIdd7zA468MjIjk4O2JI7fCkJFPFDyROsoOCcc5GrN90jfmMtHA
SxmeMe6ZP5KlpPaOTZ8bQC5ZuyOE9xbwsub5zi7TfZbVDCoTHT2R06J90zI0eiV7IkxLwQZTwGPk
6q9+7n4q3Ts3tXVrTPLdyVKQ+tjiaAqNb8OkqINhwIbXxvJT3ygXaGnVQVDTKhwfFU/okIAprPEF
AkE+tFxVGwfMxELnJijSjPlaGgdbIEUvkW5fwxYmnK7CzcBqSPTgOYwA+BEDY29ttFgsgwtxsqxA
bATxrd6cw9h9s0B0w2ARFzKgvvC1nQi1vtPZBW+qke2eJ81jz7uEdcpULsaMGelIb2rXWPzthq0V
VmsShfeQ4eJF6VPlILZybZbApUkFV7SS+RHFpK81wY7cJWDGwXvjkUTkjuobGVG9RrO21Id2b5pp
SRpZXy0iJfgGMetu+7BKLmFkfIw5D6kop/fIYFsZZN3eGFnvGozS8bePAwYX/u33P3LqmgNSIFT0
BacYGnU9UxBhEEK6aqvpGcZpllGrwfU3I7Oacx5fmCl4W69iTGZUbMeJDRuXWV2rbaCNl6Hi1CSh
xN3Fjf5hcC1t9RIiRNs2F0TeCanaprVxZcOqMGQY6PS5NweG2buwchD8DpwgUQlvn7sAX9YYXdBG
3wrilNE+wMarPW9TTPi7hFLlFlXqe+ro1rZE4WrimYx6XtWxc7csvN8NH5lQ4kmSCBxgTKIev4w+
B1pTWF+Jyi60oEcNfejCbRJ1JMai3ksrf9aayTjoNtcL6qNHxJP+kpkw7M6oiW9SrC91BzJEqHG8
aq+lbYUrTR/NnYp59Y423MdVlxNbHHfVOeb3tanrKV/Xfg4xB7NVlBc3SbaNLCCXfkVraJi2tha+
2OtdfPW1ntiN2RQFAoJuYyp/ooTvtijVsnCGdN0UF7zkV5V4waoyn0U5QggMq5vQR2YhLBimQ2l+
5VljLCOPxHKLp07rfbGqO86OxsyMRWqMW8INPQtzKoAbfC1MbOs6fDNd+4sNImydnFK60pJtHfG6
+TMhwLBQ3pmmcWsKMjhz0yFlo/uE1jutR/xTUiIiMPX6SsaIooVHsjkq7QOER8xyJ4EVWpvJqRLI
heDZrFl0EoKW6dqS15vigxA91lcGK2wnjk7g2pB1A3qfEszYQw/wY3CYQ+OTBFmgh7u0i2+a3r1v
q2DGDoEl8dj9xE25KTrj1VM19FyAVphWvAVLtnzrlxGBBSFvun6sGRHmya6tI/OCAzgehHOZgw4g
0zk7y6ISSvP96AUnvSgE7zoeP11PwJ949kUgZ6bOQ06xZ/4E+tKd4NQjMF2ipbu2Pfu7+VcGi38i
cZtWCakA+MdE3WCmnEqG0xSRLSMw2ycajrVil6ywYrCm/p3VGjznjbFLx/olYekxIZpB5ZqtRQMX
RNrs95E/LJjsM1TW6DZU4e1d2NFOiTBKSLkeOn26MK6f/RV99Ygw+a2JrX0MHv9q29a5booXtFLR
MmAYjHiWIM6anngtELqZ6qWfOm+H1w3oYIJAuVSUmyFhz6Z2JcpKvx0pVnwhqg0Gug/LTCEHAtw4
QFi0l2iL8DlExgV2ys9wo1ttvGZzyaODfQEMpY7iDcALsCM4arxoWDUQ8/Og1YIA6sbZitxEysZm
nivr3rNsXO/GyvGxnAZGhmBzSpOtaBp3AyAQBVNRsraXtXs2Z92/NdhQ34ag4D0Uf0tQBDQANmFx
RTwS/UQ6KE509OuWxtyOhXHX+LuSYAY6N23fOREZnRdnVqHzspid+i2XBpPjg/YQRXZoQ5sLLFfH
pjRm1V66NCKYD3rb7eDtqhUcOlI2EhC7pgUG1aud6wBArUWevCPoDW0RESiY6OnISFYg340Ttowb
DgSr3yjHimj4rCXaqC/LwcrAGqXZOhbhZdJ5M+M230zASFZmbdwwsfLX8UZ2GJ0IMAfn5VRAlFEQ
Q6459R2r1JBIvxVmhleE6fxlY0+U7szO5Lz26pz4FqUshkdbsHjgsrjfdloRUBB34y7kt7ttWDGV
atp2URFsCazdRX2AEsmZ6hXShx02jnvmqSMNGIhyHAg4ASTdA8uNhexYz/LM3pG6mRMwwMBCOsml
8VJz2RKFzNCBeRg5qGIT2haOgZp70GY4j1PpDRsqTPq8fIsQaFI5bSTbdeYRP44TQ/KTzr2u999K
0CKXCrWVdmXWCdutip7gsFCzFu7LCK9wNc1rTjetKZWpRTZWhSN/Yi261UmiIGj6SPdV7H3pnOYI
AiobBz6at9ZH3zwEmLUXVlXeUAMRqIIDbKn3+btZ421vXKI4pSkPRiGfzTN4jGELPpolX4p023aB
x/vqnOFOWwOZ0HAzkGlaZQTaIcaxQAEvJ9SZlP/wlqapuOrCDrbjUs+deNUrimcwJ+5BTrjVSJbe
JOJLgd8AroE/Rg8QuLBnXuatPLgtY28hHJf5pI60GLcFrgTNCpOHIjMfRuzwxMeney0NeIRM/TMd
LYTOO9WN54SohGWRzPJCn0FVDqDMcpiRVNgk+goOWqarb9JaSDdhdRBSujBumCQsCF2us57HMjTM
RUbHqhV06ZORaStXk4gJOEyMFA+qtRns5DxlPO3Iz7loqunJICe0kCnwbksempSjwjXtJ863cBm1
+totAmCZxX3NbhWWdYMourGBYXKOj372IuFfrtLw7BvOp6+DB7TLcSXEcKHhr0nF4e05De4q98sn
U5Cf52k6GwGTYXvUwdBriBW0zXYV+ijqOPiuTeMjlocLVzIoSGMipbBb0Jx54tIP/HRVx9Cq7ho2
sMWNDPDf0NIA5wEY1SekLDvlWmewg4JPJ7BiDd6DKFooNB2qjSZMEAx7CCibmMt9mLW2DpW+pX2J
WotBpPdfFIyrscMbPjKsX8H735mH+efMMhMSTvZkwQxd+DP+PY/QK6fNM0pKeusy/jRRLBlt+Ymv
YQNbICTNJTr1bSBWE2iWxphO7dCIPQvnSZJnRqCwORL8jkNhX2KetVCLbKKaV4SR5z3wSmMdS/gj
XthelGZ9WiCJYbtkn0YGcCF2ipdZqurbNk9jKxj7I6s0bYleoOkJOgtwU/jgJjehYEAQk3UM75xD
J0p1Z9UNqH40I/soErYvMnA1DlTWctKnQ4I/Ra/l+vj0S/Rvv/74t7/+x799qn8Pv0sw2WNYFu1f
/4P//iyrsYnDqPuf/vOv5/gT6Uv50/3+tH/8sX/9pL8+lDn/+9/+kf/yC83fzj++Ln/937+91Xv3
/i//sS46TrS7/rsZr9+Q5Lvf3wM/yPwn/08/+Mf376/yMFbff/n1WfZFN3+1MC6LX3//0P7rL79M
IX6/Un97oeav//cP3rznfN7zd9v9sXgv0v/lc77f2+4vvyzxp3At39VdaJ6u61r2rz8kn8NH7D8h
H5u2Trqny1zeMX/9AUO/i/iQ+afgsqaX841Z2aX7v/5oy/73h4w/LZvvCW+IbWOSNcWv//Gz/8sv
8T9/qX8UZJ6XhAm1f/klDOPXH9XfftnzD8ff6/PlhXCRMqGmcX2Xj3++X0HJ8MeN/6ZCrwYyTU3v
JAn4r94Vu77rsdlVEwaGuLXjcB17YTe7QSZIOXG6b/VIewcIpO1wNLiroXKaU1+P4mzIVDuVOIC2
Hf7WcyUY1KA97sdLUWWmh6kFifEKce2ErKcOOZLYe6wiPksdDPLvGJoVwLrUJD/TYPwWs+oDlQaR
k0QrcSuLx1zEFPe0eSvNyt79NH4fh/7bGYtXLQuPGrUdEPYjqLRzCqAfUtm1Lcpba4Y2pvG3yeni
8HwrWjy8xFxz3q4PtGMi+0dVJQ96xrAiisQJ9iBBCTPrp8dPXZ3LMnwy2GtTC56HMSQ/1KeUq7Q3
hCQ5AafGm2GUJ6fpKWQa7+zN++9EGs8eJTQP8N5y2c450G/HvrsYAnKWmVTvlS0fe9sh9KHb+NLb
iIjLR9A64Qy70ieDSx+uWmLuRi2+mFl8cvXxJY7UlWSkI0LUjWrrjTkQbILfjuDfdZYjGO3HE2Kz
HYhgkIUUquZscuk98rD1gKbSHfQ9KO7vdOq2fZbekRiytQvUXu+e8xLhTR9YgGZQbBzZ7zDnYugN
95BwqcIIEcyN+x6mm14697zr52HZgxq6LYkvd+SPb6YCaVjc7PUovskZHzC90ckaq8TH6DlEZUPZ
JM66jgeWGAMyrJFq3+avGGCz9wOMk3hbJtajUtGpsObZN/lghD3vukauqDv2fUoLHOcvXpJdI89/
wOK3b/Ppoxpb3pXJAdEzIku1J5z5wAIOX432jnD2pY5yElVNVkJiyX27H1xvzehrT2XzBAx/BVVg
m5bjxc21zcjdxAxwDycc6Q9DFxbPBngOhtH5RPp26hOOkhBCVUmNeX6GIaPTH/FTIC3mLCasNg6J
1Ihfo4qoG8/aOjjMMxPppNsZoCIwD0lEapUSn5rhXfVhOETahL1bC+9cROcIRBAmCu3VtfSHRmHk
KOuzRtoDk5UW7y2GxUXaESjiZeGLIDSSIvFIxfTRI79d6k65wTZ+LSJ7ZwgfQVmvvsl+vMkH99pO
zlmK/HXs7F0XNw+wBvD/ZOWrUbibvoaLZlgg/dy33FOQfQb/tXcwfmfBnaeztojM8hSGzaFlshk2
5Z5y6Eel+RcQNV4pG6uR44ZvDRAD5TViMToFmAnEpYxNkrse3WrUEIThzp2ZwH2aS+vLgkLmq/bd
LHFuBPGdKymCpK8eUuRZeLs69r5+dWJHf9vbFhVzORyLycM+4AGAF6J+nNAZp1Oxb9xsN1UFz0V2
a43A+BKbmVljMRiZ0jQ4VwT9YSoLmjvHmto7PzKKvTk46V0f9MldxRF+aFhjLrFUodsZpvGU6g32
isKbh5/FHQo9YBjU8Gsf9fPGUVF3Ewib1KUKRPgCHg58GCXcCxTBknCdGio5u2yjdC5JwNuiLJz+
JJ34PZwsJBt6snZ6D7plhWEqtMt4IQb8nkSvWMuqy7dhDsweGwvrBTzfCwnoepXkXjXnrd/ZtlOf
ka1SWhgXf4bxxXnzObmSeZTFZJWzPlw2hfUajuI51PKGGW7xkZhTtMpwlTHCDt9TI9E2rm4fAex8
cIxRi2ndu1+gSvBIrV3nGnouFqt3vQs2BK3nnnEsjWECpsJz+eX4+XgoB42wNCN81/36jaTcbdNZ
x8xBV55ZH2ke3g+AayMvZLTi3+uRexdb5EBOs/8RU80icbG542RmZeMToEaJBs0UePcSQISFf1UW
B9Pq2GlFTsDcoiCdOu6ugNZ3SZbTmEU3dmI/OUrtZMS9YTU+Mw4z+uQcZuDq6fPOh61cZ4S3mlMZ
nNgwovOJyZmsMC150/DahWG6Bjt2LBMcoItaVgbrDqi4qPF3HvxRkpaQC0yI6fbOWF6sip5izNg5
eYyxkfnGN32I7Qp8OAgN58EF0HpuMslK3GNM6vFVYidtTqIXw8eQ6PW5lYHDzo9QpBqt07bTtSca
jGyOAY3f2mC6l14w4p7kXbPAVoijb8hyOlcCa2Roonz02TWMvf412RVVse+7N14+NUeEBLxfiwFB
miFA7uE5QDtdM1ljr7SFtHGBcw5EhR4/CQhK6Moewdm4c+z4h5U0cmXjVboa4SAkvTjCuBG6dnVT
gWx/Mg9Q+W4al3xDOQdb4Zr5rMuJodTAttMAvrsySnXjpMGPVRb5ba4GZN/O3SizvUm8ccrfiqlk
YGWlaSdSoljTl+ljhe77q+2LO4/+5zjkUflYjmH+nvp1CdkbSh9+UQvzVobMrKZj3ZiBKL6sxBgf
soZrLePhYPZgjodE1eNPV4+oMWo4iezoSpcM4JJITjNPWZay6Hya4GyDBeSR/n9bG/9/WPX6VJy0
B/9F0bvt37vv/D17/+eid/6Uv9W8muf9aTKG9jzY07bv6P4/il7Q8H+aFLtUwrC0MNn9U9VruH8C
KXBM39bpUnTd+s+q17D+dGGje8xKPNvQHfv/quo1Xd36l7JXGI7v0jw7Lt+cbZueR43/z2VvKiHj
IhJJt3at4jXxBIRX60yeInnV/J88ACKpU4HvcuwdpGOVi9bL9lpSPGJM8PYBFswEtrbjNDfxW6H5
8R7z2SXIiH10d+WYn7Q0/7Az797TkC8T3Ps6XPB2PRcGzNYAFTba3CdCnm8SEE/APbtwrc3pIrRw
ZGcwbAK+461dZR1K6nYwQLDsFO7Kpyw0v7PcOBMdv4mYHOSRxMGg4gHyu7WM6gEHNslRCyjuHbKo
R9ZNOyTtIfolwJkNYQLM9cQWJuADNtDbybhPeh9VT8+ehOaBHM9u+ioqtdPCR4SAnyXTMlY8cqVv
O9NgAoh4xeyCq1fN65YOc4HMs2c9bI+1I0lnreS2Ir9o5ud8jIgEZhlpgK4RNfWIMZC8golJAysH
zJAu6HBBsk8fWiUyFniFnqUda9V/95Dvg4rY71EYu9qzv7SidYl8xJbVJOI6ssN2jfo1LofnIEFY
WvvjtR/1fd9aN+yFxcUuEjBeMTJmsuKXuB1+6IGOIbr/ZSf1B/tG6yBpYEnn9Oq9r97amG5NwYHq
be915bkAfoxWQh375smQ3i7XU+NUOLwAdZIl6KnDbhUOcHxp9+vbWmQorb1d1Nruj2EmxJJ1XO8E
VbRaVu6MebhJOCkMuloHB6W/ln2Fnaq1oWGYEJYLJByrpC2iTVcBFTZ82e1Z9FHNFeA1q5PDjBWY
ojpqqGmD2MKyoJBxsLrRCt9/jCSKypJAWmwCIzEEsGDatn7pHgbP4SA00FPYJB+R6PasBrqklrCa
mEnckLdojtdhA71VkmKfJN2e/FZzG9Sq2si8usZ6dSMWLJeIWSy+qOT8HokYR7IWzSTkKDrpJi5g
PEwyifGm1puWcn05uckbQ5x25QySaKhoHwVDu2p8cUrtEYwaytZexKync4Z5idHcMAu6WNHtRJR6
i6d2bC+NBPJl/3fuzmzJbSvbtl+ECjQb2MBrkiDYk8ns9YJIyTL6vsfXnwG6rqWSb7lOvd244Qia
STJJCgnsZq05xzRR/M2rBVxiskR/WBZ+wwjuPMA8sKYJ9Gr6BMQVrD1x8OqR69O9YwW3zn3J2YnW
awVq/resbr2mDqm3x7uWQK694ZdeSGvDrbT4g4UIVk4/OTEjXZlkzk+mFR07eroPbUdPDqzDQy9G
4PJavhcl/WKfWnq9UvT24NftR5BFp14gO1HjgT58tk1yJCCtpkCFAd5qti2yCmKum9LcJDFyOM3A
20j5JT328S1qyR7hrbJ10GEwLeP6AwdruDYscUJTTSLg1FZrVolvRGeuQ07eNSlRiqG328UYvSrU
8pZpOOksMlJZATXxY62BA+tTFIRDBIczDifMgGbAyrhPN4MSo6FGF7SJqCKz5ssGTjquK5ulHfYQ
Scse3yuOBUCT9ugfT2SYfmpz8dSk447d3MaX2be0nEHK9eVWl9HeHo3felpgnOrYBxPcm7YR5Acq
Ukjxnc95gmNG6my003q0cCK2kejXaMoDQBZIsEAKt1N1sY0l7zoErjP6/rphF7GNsyVbZ7pYQfDq
W84IToakKYtETKpk2kAxtXPhn27QDt1M5Pgro1N2tW+QbZPgnogqWaygeB8Lh1Q+PywIIRMTmDeg
B2na2g+5k3yfRvsb4xDVBdScRNox0tuJ1q1rgjG5QrtbbNKLGFOU3wmhaEKQ5Zex+cfgwSA3kKiR
d+oeEz1EGHs+BUZIWJuanMwQeHQYKa5mieGxjIolw7Dqdx3zEc2oEiKr7xtQ8fFsM5x3wh8/+hpR
Qoni51oifiMGkgwnzQ6eutiZT+lCxQ9G66ZUsBCQZTHoKuX3dhg3EeF8a4fy08PQVWh5fKz6jk+X
Tm79oI7f/YIIkgINFlkF9NT05qQECcV+xnXQl5ZxIFnSf67qeq05MHiVWXzPJW0RK7cuhODguA4n
NFsE97wxT8IcR2aJtnUhurB3tjSw00qHuF4d0U/ZVreZl4oQx3nL1Vmv805PjlbG5hTVRXQLDLUH
m+pANDLrba/WKHPUpUBMg3YdaK3zRgrJc0OC+3eC1NGeo/Ua7PKWhBhD/SYRR6Ux5SmKBIOBor/6
phodkZ8A3ErSfWnnz1H5O7hX/ORI0uaRMsiodu1aJVW151JX0jCHEU7wRt5sumh6hB4QPOgWQ2uU
om3JB8/Kqv3IqhHgMfUbeu+VegLlTEBWm9OvxWY4ED24jshOXRDARc0xqlDg0sI0L1HmPAWI4c2a
gL2gMxC1AtO6+HHOPj97VKb+1vQwNlEJ1A8hXBKGtSUewS/3ZWI+aVJvDuNskt62ZCEbqM8O+IzQ
28twPFY5fwhIdaSNJfZrwrjpthn2VSuM14gbpi8OOIRWK74UPmyUhooBYQTA6rAmGC867YDtWGFU
Ljv9i5gN59aHyRPwqPk8p8OngYfGTRw/OkPgIfoxSIcVqaxLlc6enlKbGhhr+57r/GRWho2VMOjW
AodLgCChCZnWlVnx96MyRBssciDsAqSifXuK2/o00TbaOlOMYjsnpaNxgNwyZ0nonYtyhZC+VQ9G
y4NMtoZz6fVFaOyqInsdcTCCLecMUazxA8UTy7VuZlwsLzM6gTMUS21rmc1nmEjahBFiVZjdKFtr
RpYqSJ4Nhw5y0PTNGf830rm67ndtYMxLlZ11BEKKg9IZ3xTy764sxPhHhPkVddR5nKPfsUG9yXru
dpFdb5Te7k9Gi5FnQujUq3r0Xut+gmkvp1dl0MR1INQ9osrHHjTO4yd8NtaRsOzA0CfBUWNWYZw3
wbEk7UklMfTaRa9tMw0ba4BDm5d1cgypNDykdRAduECfuXaaXZBNxTaIK+IcWnEsAsfY2rP2G51U
/C4J4WXxapJa6VXxweyZYDnWK0NDujVMRF7IKTznQv2M8LzWHVDxZEzYPlmbRksJ0XTiq6lJfIao
3dHTRG4qZlCldN8mos4FQehtZB2cREPnGXKe2ASVj3SNyxdU1JfS0PeakeZoiyWAAnMTB++sSWA/
I/7XR773MJqnskJ/b1Vfi0q40iJiPl16u0k5PEB+bAhVAyVU2ZfR0i8Ruq04Fl+zJe5G0UvDVWcD
fDnhPHpp2uuiQh7TEgbsyvqJJuqzxtFIZnMdI6bPJsSnyGTZXKwtnOioYSkcazFXRVM0a8QCH2mO
owyPbfAQt+ozxH062wABW/zEXte3j0k1dUd9MAlHaP3XeQmDs/zsOLYALKPw2Q6S4XC/cfBrVhT6
OuzHE4nXPz14vxsWYvBXv97947fqJeZKN3Tvpxf98cyvry/8iE/RjQjRsf3b/dk/Hiqzdjj89Os/
PXp/VT1hAdYYdIupavbVchM7IRkRf96D9f/zY7+8JAozfHj3X/nxe/fX3N9h1lVWZb/8zv2F97f9
Xz09aEVFhklMUvUSaNwT575P5oLxtl3u3n/+8cz9sTDG7x6QS67ZcBqbhZDy4xX3e/fHOsDeuwwt
kMmcR1kWq6Njxt/u73i/KfSeWMX7XSsbeA1DcrFmiUPwjvDhLkJX/K2qcXEnCwoDOHOxR9EZ4EzU
vwRwJ3b9gmi5vwGMoX/e8x3rra/6CjUlFx/m5ozQwDEjt4p7mBS5R+IIPnYMOzhftf39RsD12Ax9
/Xb/KFLM/ZUv0M7Vy4cqCzv5/gQNjmaNfgk7+AL9IOBiWTvIksAMk7r3PqiAgtzv3Z/X5wVlf3/w
/rNEU0s5mml3efFPb3H/+af3+fF80czjriH0zK0sqFRlB4Cji8JqH9fDXp8DrF9WSxMXnguHyIaa
vEpLdLRTpVLEXf6kBGbwfL78Ne8/3+/VCuJvZ06bP15zf0JUbYGxC0x3dv9ziAJmuEGi6wNJrP22
ttb3Y3C/iZa/yI8f74cJlL+eYq+BWYMhcTlw95v7cz9+vP+SWFAl98fKeZkZ7j/fn7k/SG0JtI92
9iH5+hDPXMS01ipDU+LU4HSgQwRwGTDpGk9O2xytJDsNlX8RGkm52hbT9bGy+BMBttGl7QXNtGUv
uVV9tjIJBVcHNzjz60QIW2Kfw4HkvEK7EaqKpqW4qqZ+yKNXmajrRHU8qRR74jR3pSg+40dV0Q91
NG0dlaB023fDut22WEZbiAhSs7xaHTaoPnDY1TlbjRIBhqpealGtpf57kP/ezNGGvPDdZBI2QN8a
5M8ZMZfXB+nyh/SmsNtUMJcl6zkYeG7qXDBtEAYL7tFNa/KyiZ3BQKKMHh4eP3BDoJbI8N9p6n9Q
rXvsx3dfDTYRW94kzY9GJzd50XgUGDA/VCtL4Mx0ysPWAjMxxs217VgIGjXadrEjo5N/BDuYnL68
2EsglINBH8RvsODp20LYR4tcRKvVt36sfRuz6ZkQ448BZdtcfxrduEsCQoP15MyEdqFTw45gPPSN
2FuZRMpK8EY+EB8vjh28AUwy27oYWaiOm66Fh4/lIV1cFUwlCnrd5KYSq6A0BesAefNn+wVB2ePi
tilD7AfsHyHI9E+sg0/gRy7LP0CMr2iLCosuhOocu1Huimz4nqTak4VjvHbUyxJEoZNOWgPZj5Ft
xGF7oyd9yA3jtzEIdmoTHNKk4//5pbS7Uxl1K6sd4GFr184GHR/uRrilKuqSNCJmy3BbijGE3WX2
ltr+xibJwNibbXpMFejZiu6VxKj6VYARbiDytt3LtnwNuvFQzHQfVBNHNIg1GBMTUjorPkS0GkWG
9x/kbeWMj75enqHO7DU73c9KfnJGPl3MB/vNbkk+YBWQw1xXzLcwnzaxoruwLFC/mJtWlQejMZ4S
MEoF9tcEEqwCFZ4dz2kyXpQ+wf2gAytRr1UyX7o4dscAY0qrE1atbfJPFHBeTMJFrZpu03n0T9YW
ZKMRRQ7LRsdRtrPw950pj8h3TrVBojmsMauLToltHgr5PGGc9QFTWYH0jIRyQxO9d2n4NtKFUxlq
2iklplsnnk2H+w79yTY2tvzIFWPNNYgKTkBCSwgHhwZw7BRIy/LQm81WiuAGdwv2+6sYv0J73UXY
lGUUeOGob8KSwafBt4PHwcAVXDVXQugZM6NvRWSc+5zpzrZ2rQ8+K9upg81lwFJznA5YqA5+3+4H
gwqFOKiDvMVd5yZgHuc4+DLq/ZnO95nyAUHu/oc5pjd21LjNhyNQcZfFC9Kx+VFp7H0i4rPMbMxY
wWOPub5M7W1Z73rcZKBDoBJUZ7tuX9XSPqiVvM2l2OOpBkQMTEDWj4odPqG33s6AGotqW1JVwd90
skBTM0KxKe2gESTnJB8+Zfj73GrklBWPWtHsgQ9xaLcKJ58FICPs+o8qaQ44wNZapaCe1HkH9RX2
0AdxT9hy1dMwz6ua5LFaK26p6r9U4fRYxOabk+UfcQoLBZZ5W0xvhP55lC1XPRCAEhxqDfksyQOE
8FTooEGUAY6C9kIAHFDT4UH638Kxf7Wz9oV9w1YrfY8Akz3hoFIHnkLoeDtMp14GN6K9aCBvIlEf
84A91pDAScHnYhJaVjK6x+IZTeoVq3gcEzfmc4jV/KVkc5BQgXHM+apwiAudM0nRrjImnUsD7F1a
64nrLQV9nWbOKVLaxy7K3aQDn2vE67BKzmC4LhY9WZavV1+zX3vffxaLKwIzejG320DRtr7in/pE
eTYJ2y2q7FT5jieAHc4dRY9W2SWZ45aGuvF9STJrnpwmf2XdpBpC0gr3hTJeq7CnMKrtwjxA8mGf
Laz0c4o0Lmy8DCFbt9hHIleNg1U1j+eY8yzS7HPnR4jakm1qm96AAAvq+WkY4gPK+4ui5C9GGFMV
T8VG6kCdE3L9QMTfjOo1IpoP1/CWVAVC0tKNQNzo++lWnYttbjjHdPxQ6n47ZPDj532p24vjm/lJ
BT3PKW4kr5g6wRXXqybtV13gckru9KJjlGlcq49xzbQoAqYTbI8dIN4dyLa12Xz4dvgczZKo13FH
IR0SUX4ron6Hwo5mvrU2lWbXPsUpCOwcXO7MuFlA9SJyA1Nx1h6G5inrhoNqyhuROyfLGrzCabdo
ArAbE79gNnstZV/eY7AAwoqYZA9C341b/50m+28iSN4tOCBEue/AaR4ygClIPhm6s9scFS+gTY6k
3GxUG7ZP6jn6oUJtYpKnBut/eLS/yvplSC4w9WkJm4NrlljtDVdrv1TgqwfYplxGZ0HmgWXol9y5
mSl8PE27EHV+S5zisWrS52gMAOqQq9bqa1K6gdI7RrkNsDg8LCwB0CIvpV28FaQKamTs+aGOVmNG
kaAc9Ck+2Ywn00S6O2XhkyjMVZFLV6qZt0RPEL0EMJURAataCHM8ISwiinTanngtyi/2nCNrxGxM
EHmeUEJUNjrKATjZG98z2+IYYdhqd7m03Co4pcBAhdXdNCmZllhiCoKUjehiilutD6vZbtZlkQCl
Fp4YdXfQUzdUcpJBxh37sa2l0llAey+oXIaM+m12JEIyTUj0TPbRaO2KvrwZOpFQSA6EDdLE/h47
F9GaF6gBe6EmG7u21/AH9XJ0/fR9GvHPh0inM2ygJI82iJIpTE+EDTMFoLbdjz7CHl/f5d0EU0Ds
aRN/NH71ya4ZqvWI68WMcMh5FVEVXbWM4ZM7MaP5Trux+mAf5oRoEJesVsonu0m0J49IlzeV3ey6
kgy0bNyk4xbUp+dHJAuydPPtBdgSLvgkzxTxJhcsvxClhAx2HfoC7O3ODK4//wq9grzuyKWvjS7V
pIuenFS/9vRsWDs2+Ix0vuobklXa0ny0GvUAFcsrTH+X53xRRI5xAE0v83zZXLGjHsaC5sM0fuvi
+WYpxW7WXuOk3k8hINhueiZcCs4thVnqmEsIkBGrh1DBEi8cCgGwKYIK97XcDDocDX0pM5/9WRxF
+5a35VEaAeMRaSkdwldSdgUbo4kqN0TZXcHUWEvGlPpR5iTuYhroMbsFBC7MdHLG9jLM2kYTBQr5
aUsXw/VVvEd+4um46wU2dyN5GjPNCxR/R/z7Ka1YfIf1moITOqvaM5Gy50N5IQeb5IWXuWgvoyjf
RzV8AjhJvTPc0N0D3y4fyu5Lo/frXoA2YsNTMS8uwYw+sqJwdnubzAaVlTIjBy7yHUCWlzpGdUxM
ukQulhJ6XbxregfUOdjqQtK+/51q3tpQs8XedDDi6Ra25YaIqyNvSCsl2KsBl0qyTkjRsubBazAW
KzXQcDoNPfpSqCCjLNaDM6zbkZ6ZRbguXBlKOC5nGXEuJTU1xK2xs3C2N1VHfOSIQw1hsgUL1xiB
ujcHGD6bLiGVDfV0mkXrpFRdgwjasMvcntgcShovBZMRMpeo6T0FvLbV5mh1Z9dYvB+S1Bdp4ZSL
DjqWFZ7qwUwkLcJZlYy8WbJ6DZ/GcdjUeMaCBoDoEEMJKh+EZl2Vl5RQdiw0eztTKVt3XmfSgTJY
4zc7hm+KvT4EHgOI8r4t8G72vTcbgC9t+JljhaCbyKh52gwmxaDigyhE1xgNV9oHEwtcCn84yUvX
N/HmY9nBwsJ4TLy9vRnpr4mkdC2+YJgCWB6KXUCQCIQYx/E3wEo3UEGPIGM2yz87Rclid8WOLNd9
9p24h43fXHwAeXTCPMTbpVJ5eJK2odI/hVr4To4tqHr1UtksG1jcogzEymStygT5CJHjfs9avRk3
owZqH+AY/v0NEoZRyk2l0wtqwIg19NGIGusyNjikVPhorxWajJ1M8QKlniBXp253JNVfNcZnwuov
Eo95n9Qe6Q1Hf2q81HzGOvTV92fS+Jy9WtdvZXbFyfFpqMZTygK+a6lrO93eV6cLIqvVaGGXGMWl
EHjcIutqIf/LgaUYMRdQHJ8KNHompoiMwJ5l+hOG8UXBW48vgPo59grPN2dWvrGnOIZHx5k8vf7B
IGgjDy0vGZZhzFpT4d/GtnpSkG3XfbrGjeH5LWM7I2AeW+vYiECQhRvWKMdaHLS6cPsqOpklHV9Y
VnDXaQtYboHHqHEajy1QGOnbXidxV7Tbskn2Gv790dHRiuJBDQIvSAPP1tGU2nhGaICLHPx4FsE3
NXZGOD2LSmw04Addmm461dzk6Oqy4QvqVC/RvS6Bk0HXQLeM88DwmyunjkTuOP1i68ZuYMKakZm3
aCmjnOxKi6qMbmxFihQgLzaku7JZHt3lj5e1RP1gtDL7YVNi3nR4Z7mUd/puH/XUaJVrUOo7ETpM
qNC4OhXIEnYbVvo+GkHvXvwBcEE0SUMLsWiXTAUaUsU+yrMY995y934TLvfwwNiwSxHXjEWyBHxk
Ga+/P4UUYWk/+MrsWplFkFOkwtcQS/YzWZ66Nw3Su5c/fqmG/Hjsfu9+86OKEvXhZ9PxRQhoYOVN
s37tj1gPqib5UuOm3Jko4H6UVirq8quE+DgOCKUkbSp3LGkARzdi0yud9P6osIlmSQq7l26cLjzF
RUFQ+Z81n/vjvcnm3ZI5Mc6F4rZmCXLbMM/thJ89qBubzUY2vAcS7Hwqy/k09LEFO3zCBVr172Hh
2LuhSPt1nfYZHt32NSt8TBW4rY9GqYLYKw8s23wCqKX90ClRdSj8UF1lVl+/R+BjgEPkcn//MaR5
lISW9lp1Y3aCFA9wqXfq9zB27LVZpdjXl99qA+GBpvDQbJGfFHbdplYvbKy1C56CD0ewYVMAsOwa
0KlexhoKC1NWvWOFI4vOBvjYdReCBaMXHClrWZrzVjY6ca4aUJGmn3cO8RQPtaEYt6RJWa9gf2mD
wd/1tpqssPtHxzLud4ilhycseOkVYg1xogP9m9nhosiG0DMyMTLFESlaJAj4gsTTqFKkERkTFf/C
R63KnpKBRIwFD6hb2iYZR1hQU/tdH6bmFGowEjMzw+vk+x+ptPt1XMevQ2qrkIO0+TAiQaXjnqwD
n+1qq5XrlpicThDZZ+C7tPh3M/CZFDhDjdJogsPmta9BFDn0qo7wMZRgT5RqFRwnFY+U1+OCBP4x
eDn7naVSShogBFWapxebjK/KBdxFg3szDUf8ZpSugPZGOUmEsVuiKigUph7BgOHoHhpObyj0pxnp
oipVkg9b+pf8u3scpMV8xaBKqWzaTfWpR5EBq+swLzG4iywHmJHo2l2UFeQadgSM0PWTAFEZrsqK
qNj4MSX9hDyYtUgHEP35Ou05FxyFkCLCHlJc7aBTUMkRjgs9s942JTGZeuNOHcsVbeuMbNfy3AUN
D7Mw3CTS2A9NuFWo3ETomGe1xm/tryjWUgqctlnfePK7xW6c3sq5GF4RPrMGb642YPycCGCJHpTQ
lHWROBuQi2ti5dexiowdJ82SF9ARVV4EX0QLk7oCaoVpF56fs2rgVKIbaEJGyFX+Bet1WyNY+GIY
V4oc5kfmfyS052HTtdEeVICh7qwKhst0CDBSozhZD3qFs/wFrV9pnHyHRAZnr8C1pB8bMTqFG5FR
ZMOMGG/U53hax+FzbV35LhyGJnkZSVyrn5kQKxYsuKNipQQt89RCIM01TDWLgsV0wc8/pJbckCj6
4E+/0WFdpSQd6eKTe9oLa2n816lyHsQLEGSJ0KsO3kyuqz04iG05N4dJtY85wCSjkKiDLOVBX5cx
uFZHslIXeHDb3ViKryOAferWv7OhAhiFL1g3nJf0PBg2UXuKl5SXYcS1r7XvrJGor1BixCvVoK5o
/JdWu5TMMS12P1lfJ2RBLYxzkX0pEzL1tiZuLlG8FxzMZZkfJmAYIizeis4uUABfBo7TYmttY+gy
dK9QmtWSTyko1RK0s7bj7jHRZjqsxsnK3gM958pWrkJ+UVmrIKJO8CwV8OknHHQdu1CSQUnKlc9E
le4IPj/Y87i3repxyiNvDuW2j5GYhVNHAqS5tcWuoPuuTqDRTOPkWMWzKAw23Nhq1QpWjPqIUnWr
NodCON6cqLuZ07+rkp2TOW9xrVF0HQ/R2J5CEqcwQ9gtxksHVi/s1aF4sNgZg26wVonYAsLNrVUd
biM0MvTQs5nddYS/+qnvvsK6nsFd1689g2nwuFzaGqlvYKh6CAM9OgD1GbVHANWmPKNtJXfqYc7O
0AFRkEXfcHINT+UIjsVFp2tqZFcdwBgXwbpLXyL7w44/+uR7zPXRkKNb5plnmOYlt7lmYIcS7rWd
Ukozg5Psetbfk9Y/T6zR4zbFZfBi9MM+arhwVX+DkGvTtzpdEnT1waUe51On20dgzYDsvV7xN5Ar
vKXUQKDDewbbJkHfnifWuS871/wg5EFbIq1jhEn4u3XrFOjtyR/sHUmU4FiqT7zM6osm6y+oMemP
NudSzmcjUY+FUA9Ua3Jmi76rn2oEu8YAoR4n/Wjk62pkbRcsBkKTszk+d2gZevQI9P2BOmlbGZUb
bLdpfOoyBvKmvwo68b18KSd9nRjOc0eQKKbw6TcfttPNNoZmLyUcKGAu6qekBNvY2VZgS2GTpw/r
lGzdY9ZRWs6sWbASkOk3Rx4zO4q+OqU9MGnwggEmajYW4qBkVrhmGKbYmp6c2dK/aQpLl8FRNFrF
dXBA4mshWpDhu504+/srrAo5Tu2I8glJOgSJEm04xmV5yDrEWFIPyn3aS+m2dOnYovukzjS+fMYx
r54NZ3qyhuic6oZ1c+oGgLFhEU82lNVH0fq7CZ7/M8Xy9BSosPfyHk9wgvdmleWFdpwbPXiRs+oB
Qik/wrZ6si2r82Rqf8sjeEFBayqPFG4tN8t32DVUzmgIgHWcp08RsVtjWN3uj0ANbt0R+b17fy7t
LftYpsFVZUbxNVmBjOydU66nbAuWe2zUnFNjKf1qUsxPOlBfO5bl7SadY7Kt8/st5Cvz0Ewy8mI7
erYVRGAPPr7Rvb3c3O8FSnI2oHRuoRMOACfN/vd6CuhOxpaxt7Swwa/gIDoziu9lThFuAjZQF4Z+
LJeb+72p8LH9BGmBuLyw2PubiAJBujDM1WhDIoeEDZXKguinPYtchrIZU+PK9htWuWk20hmgWdCM
0012gdglNP5XfTbUz7kf9Ew0isfSrn6+P8QCcNfHY32J40MJruR5JIKKgkE47e4/6grpb9noSMZv
ni2j9vm/F37/L+yO3vdiMQs2//94Ig1shP9eHv5ckOT8szQcgeif2nBNLlpuPAGahY57sTD+H0Ok
oknzH5aNUMaybOdubvzTEalo+CgtNqqORLPNHdv60xKp6No/hGljl7R15Oaarmn/jSdS5wv8ZIk0
pS2kYVKr0nU2dJr1qzYcH2Ju0YkwX8paUbe53ldo7bCD2wcl0qsjoRW9Zymd9gB451gCJX+LC7pX
BQpWrdXtR5UZuYRzySrgiQ3wkyq6+QjNr18PZVpe25F20U+H95+2zp9tnPav39gyNBUrk4pNSQpd
/mLixCiT61UVdC+t5Ve7tgSSOBSAx1FHhkACajqeclqghUVw+PtP1v5vH60ZGmYMy7AtRyzP/+Qf
zTvTbyhp9S8mpahtNqX1KW+RctO+sx7AIqiHodQ/2ki/cSm3bhz7KakScXKtG8FaqhK474Jed/2k
B3ZSZb8nVWyBIT79h+/5i+BfYrWVnFtSE1BVHG7/9XtmwIMzArCL10nP5hN6s/AsC7/YVuEsz0Wb
gcGiVzAST+8GDcjEzHJbMIB70mUogszB4P79F9Jx9/7rWYa7F0+wKfmPlaFcnv/pwHHQUnNKjOnV
YJx8MgN6SHpe7mLNaLzG8pO1nnJYwhSYtQo7YcQI+pzPAtZvQ0LovIDDwn7ymkp+E0E9vfdOj0sB
l+qZCY+cZSAi1DtKL2f/+t8fTIdYVq4R29JMU9WWg/3Td4fzXnNstPFVVLCvW4n6d9ZCIgJyAWRs
Xop4PRhnIzvU3dy8TSRU2L0+HRwCE5mX6/XfH0vzL8cSJYPBVSuxMzuWsLGb/Px9wl7z5zgrO6Cj
VL56domiXlJJQfZ860td0KfwP/se3lJjtPmxs8tuNdao2n0H4WjnT64Jq2Oloy1+zTKMrWRhQgjX
7HdFqMHRDhNMGiS2ISltYEIBfbwpvgNdNi16N04iEqEGXV4Da8l+APjqSdlBs7GoP+iVA/Bct6Pd
lDVvVaVCe0ji56oU4bXRjAOs3vg96+cr8N55VzutBxlCWzpO8zUo5GOgxfWXiRl6rVESPhg1K8dO
26SlUx9VM/lPp6Wh/npacigZ/ixDSmHoqvXL9Wz7va7DJaF7Cpb8I8ndWYsyz8YYQ2mLHnemiW9Y
cBF8zoSLkt8TuEDGqcMr7L+aEoJq6ENcTxNpragmz5vSEhcD68aWMNATAc0A/xFffmh299n0WvJY
IPddSZr9EtrnU2kU4XqQ2fCA+N2kZuAc//5c+ct4BUjVJDhC4zyR0NR+OXXByUZpDM6bODk6jwmy
sHNUCiDF4QRRPvWbs4LjJ+hEvPv7D9b0ZRT+YbVnXkFQqptY9gwV1bf4dV4hrq1esF3Oa2xae6tK
XkG0O2dRkZ1VK0BOzPyANRJk7TSCH+pBWkoW4uSKOiyIrJxNMwWvpA4R0Q/GRiuN+dqM1InVBAtM
sPRxNb0eVppJpQPtKqxHjeDYahLDA/zD+nGIRtq5Ohg8SMT9NavDAapjVLhNK+msjpCcJvZ7J2oU
j4pffkKSpTM6ax9MzrQTMzYGBC/zcTbEu1m93FjDAc+yCGkseqSkODlvJrnwleOzSq1C7JHglMM8
WzdRG60jZPV2GsE863zdrRk3cE5SglfWdVDYuEJY7hmqsivDElEScA0N/yt2fE1sktzep1FKht8S
D12qJ2TttMwSXMpO2D8rJQllhqpfykoQj4weBMkJQNRK6dNdPXOhcrbdwj5q3EilsxklOJNCdgNb
X5B34IuWumlW9SdA9Q0Jrh+U1IerQkqNHYzRi6wU3B9EwpVphRDYBJ7pTwWAw0wN2LZH8khDSB6V
LFEfTPJyUcRTj44zV+F77/CSk3rEQp35Z/gww/wjQqlMYukSAD+DzkapvU/TuLu1LFTtZWek2Mex
R4pCwkZDCE37qY1cYSRTNWi4KT6GhRs4U7P9+xPU+OuloXNxqLrFyWnpxq9TpFPG1TzVjfOaOeQ2
OnHyzgLphXy3YpcoxSfRLQL7QHDpGtPes7u1EazbNzCyKtH2cXdkQ98dLROqUlfSYO0yuQlTY4Qd
bJBDl+fdlkyEYQ1AoQWfVnVr1Uk3iVVoL63xCOQDL3CoRl7vA8uS4PbcMXF7mnkfbUVf876tahPl
SbFHmgTgT2qTM+bvj4G2zBT/eo0yKWts7nTcgaAPf1lJYfNXhINA6dUme+E2pyG0414+ilHzsQlb
xgM6fbDnjV18TiY9YxlG5SUyMyxZhi9oZavm3sGq8vdfi7XtX78V8yx8DqZcqBE8/9N82+f5EOXY
7V/bXii06Q2GUwGh+SkUaHsheF3+/vOwU/7lA22sloZusqa01fvi5acPHFscfXYxxJwKPpyMJn10
mvACuzjejYNNB4nt4RW+z9fZNOpbC7xNRfYaoXK/CKNHaKQSzNxlO3jv4pBkJoTaQuKVUbVm2/gi
dGOdiCWbweVQgXaNpda5iCRWEaIKEJtQKMMOZd+gB5s6mWBAUa5pZPFm+GkBWLqL1yjbnS2dkhLN
ZTN59RJe7FBRQr2fHDJN77H2FNtIKumHHxj7ORLBf5hJ2FX89SCxExG2ipcVZjV21Z//KthyWHRT
2XqdW/272Ullj61jUpL3IB7ErWqk6YrCop4E1ZSYH+tj0FvjjzPjv8Ly/Lvt5f+DtmLBcuPf7xtX
n9nX4rfo8+et4/Ibf7iKNVX+w2Jv8+e+kVXgHyQdxqx/sKhn6WcYv3qKBTtKi+cExBwD9xEX9D9J
Opr6D/E/lJ3XjuTK2WWfiEDQBuM2mb68NzdEdVU3vQuSQfP0/8rWACOdAfRjbgRJR+quyiQjPrP3
2kIJiacYOzBCTvn/0zX+PR3/78lx6S+40kOlXN4Y4brBPxzFyNzyNQeGcuQiabZZAam56tjxzszs
tEc472WXZMdGbMO0xNMxDiIKqKgiI5qj7nyQcXbMbRBO1W7MGsQbfZLs27m6J/vjEqcWM8+OZ/6g
tSdMNyzNIRv7BZnO+g5VcHgZ/dW/Il97t3izupoKxE11SBXW1Hg5aKq6iDYVFA1hoZ4djxuAZeyV
4Y/uVDq8jRqFVgw44N++wPt//f7/3pn6/1lP/v1YEAzTt4eUPkr5/zhQR6PGKuvS/jgI/1YDruCd
DMOt8Bh5u+5IzLiFV49eUG+7CfHm38+qEYuPssJk6Pa6d7Ok50S0d9JOLcJekzIiDeYtmwwNeKnP
bYYGwLOdaF6EfTsYF68XIvZ9DHebK8R+wEtd3SSUsFFe9Sheu448nsEBbsb3CJgOP1jVEPnjmuUX
y7Z5n0wW7ZRVXithrmffQuDhEtKN6Eg5c7Efkt+rxRQNrwJs6vQlgKN4Pczyf+sQ/7Ne/NdHx5iE
hwoXLUfxpev5t0OYb6RDmIfOwFPSv3JGsiJFF6UlUakeX2PkgnTfBNiVT0u9GFKUKmJRJyB+zpfL
2m6f1ebGlpiDdGJeVDwlt2FwnHtI47xHYoPIDbUWHTuJBHUT8S/hzmoupgG6Z0QmuLT++7NwOQ//
8w3xuVFxrjJb8QQ9xn/+PqUYc2dOuQHk5W8O5uzYBdraCqfJDrqyX5HjQXn2y2OljX373//uf8wp
Lh+mD70vVHTavO9/iVr//mEOzjgO0mqHYz9hoBXwK8/VUD7Xly/+74OzrO8mBzFapzlO0yz37oG3
gzqKUcFONcREvoBT4bAitSxzU3cE3+NDs/+XIuwfl8q/fk6ar8BXzJ5CL/jHpRLns5/UKz8nH5QT
TZO1Es5tIRklXjFe46t0CFkZhQvfM8XqHrj60+IxI/3vH5fLCOf/+baUR80cSOJ8aQjlPxqloC0x
pmALPM5JeRb1LXwxqOLapbCbodfwFN7HgQOcZZwZDaMuTlf9WxtMnDntguUPT0mxIFcIPOcmWO3g
WJh42zkrD16u32tE+bBEXbl8puThEMzbErCFxqqSAja7eQeRfzcUwbWxMPpkIZbqUbKAd5xzudC3
aO2l13P98neo3bYkP/UwO6tmYCFauiz4Zhupj+rfEI0m22zFppkm+UuXEceLz/3/zLvTy79ra7yy
S9j1O5gwBEa0q8520pLt7Yhkq0+GqAffeurajuWEDOyTG5KzRGii+0YqH/FUBsD61MrD4qTsJlfE
C73r1HdNSfhSlvQFUksvuSITwuzbhSkJAFW8df2VVCp/UMtE9F88sfBBDrSwS8NkH96YdfgDB+7J
C7DFc86fCuE9LEFy746Aj50R0XQu2g8gr9W2zuZ3stX8vf9rSjVwGNW7HA50ZOy4UbmG1sJ4hh1o
3pD5kgEpJwfdzo4pU/0tENqrovW6/eoRpOPYBckeaCGq3r0J0/a0LhjvcuSeuO8sEhX6WGBcgBgB
z9jZJH74VGnnj1cCm2lU8qCH4ZOLLUerBrcHtNbGA0hMbKH7Kydor5q7nZkc2ieSo0VsPWT8dp58
Ivj6AXLIk0RNcChFA1rVuKgJDEe5Vyw3OEXw7druXcLGfK5hzBoclyq+jJbq+JhP+rfomCdINW8N
G3WmlfD74Y5tUka4SDfJoqxtuG2iIWog8N6y7uA6iwLigXNIKsT+tM631tq2+GmtJ1IBo9rRF6sP
mT6u/QL64mVt/eu5bGkFf8WO/1VBso1GcLz4IRndxeZWq5Ou0jvQ8Ef4x+umGgBgBmMf7Bg+7ryg
vFrSGWH1XH+F7iwPsQg+GUJweg9bPSzg3qC0ozBNLf2xKoWT0cpgH0/1i99O4yFHEFin8J4vi25V
ylPZfwJSfk6a7IJXRQQ4F97jEJB6NCWmQrbP5jjpZArbGyKrWWMEXWtzJeFMeLn1KSZc6JT+A89n
n96bPPUOsUsmCJC+Fqykts9xOn1Opm/uGPCC6MwRRgW1OCaZDci3Xz6XzIVXnDR8SKjqN07u30P7
u5L2j+Ee3Qi85LwQ8mZKJ7JUGgXturNAjtkIrwrPRldQJnHkkfKahL1/l2gSRRdSrmqrg7yQwiAK
iJsRRF/gZIAk7KDoYI74OvsjdBOruYkrfi51kTk5KzkHbSffPFjd0GMX5M8GRxg/Uj0F5jaoFPu1
MrnpYAmlRoJjsRAnKG1FAvcQRPJflroALHJAUUtS5Jv0tIzJqVrmyL/MJ5ws1kd4Vfbsv+KAyPae
ab/ztPnd58n8ZHNUlSl5E1qs7/7cvHnsqw+lVUyQP3zzaZ2CHltUD1u7Xjp/6yREKKWe/THbl/SX
JH8tVPkHLBqgd0/kOPX6Y7Cs9nlq/JEfigjhkNSHOI7xCYqLvMg42xk9haiq4BA25saCSeGmAnFx
SGD1oLL2Vq3rx9zoneOs08/QIQSvGvEQ1E1DRCHQ5cIb30zLtNFaC0IOeucmXnGih35xlLm+1prn
Zngva5KgssHyyIwiwIXznBAsm3ZPWomIXENsY94UnzllLFb/9MEpCX62zZXLKH2ugcGuD0Locld1
MeEDjqk2uHTp3osUA5aNwUOS6rjUBXq43vz8Na5XpPGWjfycq1OVu+8YpC1ONdHgWws3/ZBVxzaB
JVY/4t5+kXZ222e/CRzZFiWSWZNhPkhSZAUGKZwjSJdekK4spDncI6uo+O901p5gATb7sIIv/4wU
DPLiCth2WEsMIOjYRPVN6Yk3qmluA6QXm3EAOj1ZD0NNXKYDHG1rcvuIkbuLwNSBFdDyplzUuo8Z
HwofbRt3pSa5Kr/qC/xLsQMV3lXjbS6bZEdeIfdgeXmRJ3+b5ih4CEGpC9/b6jB5m1XH6Zl078lO
IIE6LzuAJs3BMhqBQJvid9aXEMQpGgC8OCJ5yR1Q/GP5KqR8km38RNv+1enbZJzyY7yC8JHqpGpV
3nM37HrT91s7keSesWuPJPKj9A7QPi9mu/yELcabcqg+yiWDcDrH0WJatcFs5SB0C8e9XavfIh+8
nW2NG8cbodw0SXGy23VLivZ1hdj2eF91o/ugQh42c/YnmwtPgB0ovFeWeRlZRuWdK6HtdS3WmtAa
nv0AMQhrIej58Tvgjk1Yu+QgDcjVB6QE7a4ra7BFnAB7q3ZOduc/D1ZF/E/izRHguxOShCfPxUmv
iua+WIg6t+T76ldEZ/vW0cmA3qSkdWOC/HFzIEzSWUn7xPOeBbPG+5U+Nt2sbx1Eewqmht8za21r
e4rGHF+kzxsWaX/BhOKLOUKWurbqM/V7DTxTLFsnCA+DPemz3qvLKjwp7QiK5fpiyO5mxvyGCpE7
0w/0yS6T6qZRM2pnqrstD8BwamxFjEmAdm5uHAxVSI2rJLgcoofJkIEMxgwxvD0S5pOT0QmCgW8b
mw3jy2zvVKN/ZSZE9uNSf2btml2D+iGnrO0PLaCrw8isZIu5j5Tn0T1xrn+r1P+EVxIfKsETSx4c
Bn9iXqJpbr9L6ewKiRxIFOfGsf9Y6QqDziI7R3vytAjCqUDNvIQTgPpQElrur9j7gNokWzH6BKM3
+bEriKXGM4LbLgfcNHt/8pkLDibrp5vjvHMy/Cd4hTYhkWM7xbwZiURz05J0yhtIh9xOf7AF3CMr
bZi6RkLLT9JbbyvLIgykZdwzQpEvXB7Zzk4uyXX+GVlO/woN77NnGk7BZaHgs9b7JjTlYZwoK2Zv
37T5U6CKL5UQChXQJm/cIH3RxEJsYiV+MC8/Tb4z7tb2Eb8ixOy2/tSw8XBxYw/xnGM7X8lSPHpz
Px39GKKW7ycfCkyX0pcg1Pi5KskxHcHHas0rqaRboAwJg0jaVX1OstPKXnlbS0g5zei8JrQAEcbp
hxBineMt7zmFCkN3NbR/QuO+6YCQoWmU10KvhIYQ4VkF9n0nurs0dD7zSX10YfPcZD8QsH+zKPgY
lDtxZbktmK0M30ILJnBt6B5gg8H8YndYe/tZv8cBslAH8lFUODUiExP/ARP5DSflo0gZ2f69I5Z0
ONukEW+GdEG37mOWCcB0jiv2nXm6JUAPOkqHjlmHFKtdeqeq9He83ln2dFfV46/KIgXOGq1wZ0NX
RGmODNufiPq5yE23df7aKVaY9cuQ91Hv4XDxm/Kbnh+Y6cNQYmcZkSPC+CcZLuDB6hnvUKsp4l0B
OFjiFMP9B1B4UKIjgDbAe+VfRodz3fUYKos70TEsnBog/40+oIN5BIwCZ7MYn7qs4JF2flaCpsmw
OqtgfBFL/D6vntggk2mpFldy7kmm8ykxUJMpBH3JfO+H616Q8AklIJQog+2rsfE4N8P+NkvUva3A
agE1hHBa+vdkAF6ZWV4v3fIrFu4uI4Sh9KZfQtpns04kd6oZYBTpPlbgn21aYJLh4C6VqZm2GUF7
HCEuuwsWdujJqDPH/GPAKjSOCiNNeGPn7n2g4BA1Ddco78AfalKkB2MH/dgDeUki0WqBZamL61GB
vqnL6Q5fIedAKD/8hbYnb8N+52S+jBqnWEjrHFD1sYFjI49lpit2vYCd4SQI2StjgJsHLRHxRC0E
3kWW2NfPfUnK9kqz+jh6041ipbeZg76LzJDSTkA17xCjYXHACqlwFAY9pzVx2mHBJrtZpGaW421t
r2T2W1cBC+x63Cn1XSZEpNU/S5xdGW1AoIv8N/kmtElTcKh4dzZeyBq8M6CPdBqefGhcXdnPNzDf
t7qe8dowec249vp8YDW1kFoHPvOqcUTJIQYzhX+GSIEFm2lJLffXHWosK20rrvMwBDwZB3tvKvyI
NXE08ty3xCvjn5d/Stnh1S1CXgJQcCCGH0XbrkdNe+Am49OSdG8FqJWc8xXXS3g3yPrdwXSgsf+G
5XB2GOfvRJP/ZCv+svyni4GC6csyYWgzBzoE6QCQbWEqjdD5y/4MxQIhp8HX7SrUuUgj+X+fPc87
q8QBsU8yl7qAbdbCpqSDBtus66+Gv4C5Kcp+8ZRcwiZWe7riaNzBVeHPLgKCv2U/7Go/vBlrvIok
/b4O5NNuCpbpzBch1xCOc1omotOkk9+H8/oG5IEYZDKIt5N5FEW73lfngCmY0opUE4mwri5a7pug
YVWIY8MFQbIOyyYcfMplgy6f42t1CK5tLuG743xrdY11NgtVvBdUwyazL9rJLpu2VV1euV31k8eL
t+crPMFhww01XVtAf32f0189uT5i+iS/QRbQb8nDOnHm8Q9ShqemvhFayDM8OcKupnta7cdYSvw9
OBFLx7efiC2B0+yAMDKX2UPWd4C1a4dQlzXCeEHKOVkAWDVZS3Wh359UEzL6K9lJyYb41oRzReOx
2Wf4Ka5sCScaLHkfuZ5VH9uyb+/nZtz2OonPXpgRbWgRAjcRYCECQgAQV7qen95D12KosOJYqMCM
hSgmNnpB/13n8xnz6Hq0UvmVTAJfyUyfBbFwPrBwJRZ5hRDick0joOd+G90ATxDFcWdmuLXgjMBz
cXbamMxCW99UYuiP6QirIq5wdKaZiaq4eKxM2uLUCjnGNwnSArgLdBE1u7G7VpjnEgWySuOHqiLp
aszy6bxW85On41sGtxB2XAKsCyahZKAmW88x8hGZ0rUIL1O2oTyA975h0zZHI6acqJbwRyaaf04U
FUmGHLtVG3yPNuy0iVK4Xey3YOb8m7mARkaDpKTGEBOYcQ/KPjArX5Apw41Gp25VfGU+gCm+/ng3
xQyTVQt/ytM/tZDxthr0HjfEdWV3h2WevyUa4sLqiWIN83AL+pKoPhQiA3chGNzQ0eQ5rn88HVzr
rIeM6FZ8ulwpLMSBHaJY2SUuFTt5zZ+O6B6YSBM52iKlrcijAWZC/iTv1jNu56lZejpBslOgB8RM
yja27Tw5lYn3GQsxNtWaaTOhS0nXvqRknh10l+abuK2eJBIfbpn4UzMMn9C6nZ1MRl2fffBGriQV
Q6N3J6TcldTZQVjmmGb+i64mMNsXZihznudBBld0MpymqI3LnsK7A5236VuhIk9aehfkZElUl7Us
hz1lLIPizYwfitDggWaucOF7+K/KeKzeFWLooR4b7IGsM1JrelqTHFVocQPBnZkSqpVLu8Z14uKV
g74GFLvZCHe9IZiFYV+JD8KbursaPbMJL3dv2ItD3MRkbZMnWOjfLOqQkzNTclJ+BKxeD2l2n/dM
b5IJG2a8tl/uNyYhDoV8OhFSjoJ0AeQkXI5fixVynSMpSnXwkbqrPttJ8WkcsFKSNJtIMptJaXpO
lKpWNNbdcBpn+NZ9Ee4cHobrfMrHY5p0w4bstp3VEsLstfG16eLqMHjUnXWTgcKqyHltPyBwk9gn
2GI25xGa+K6umQqUFQw9cavGkp0MiHx6y/VrhCrNJHGg8p37E2cDxjhPPldIHYbEfBEbBHPaTUmC
RxfA64Zwa3TqP44FXLsz7kNFJ7RlWGY2baW+u2EGB50GA7shaPpzSxibd0khfDS2fk884pvBGbym
q8sh8QgqbNkYGPJbDNknDzn9vhXOi32BetiL910J56kue2/nxPUfv8HYtNwny3wzuVArPJIKUU1U
RyxFzsZQ5QFsVsBBlqehBBFjWf7ZFS0+cIdJHPevWMZuJ9Cwb6c0OfP23qY4kq6HRvwKYfaLsSTI
LeH3C6BqRIoiY4sYrIkm2KUpjWCHIP62wHNA8stlprpQq/agucxIcLKd7ggM+sajhVEFQQpQ28Hb
K2qJzar3NUzWyIEVXgY9VDvJ5hcXARLftWa+Wjcx198xTkMK7JZrBLZaVAJH2/uNabcO+aEt4Iil
exhSXzCW4BlsLee58+Mngonu5rX4DZaSo8DiH9uPsRjVxs66BQGOM1LDILYZ5bPnQQUMKwkuI8Vy
2P/qG38P4fidALX4KJBL9fTHQ14yGJ5Wgup90EhrEG7dRcdIn0P8KEUTJWiUIyd1bleXr7lWlroz
S/5rkgxfe0SXRwdHH3/p8lEg1xfG04zPqoeSeNGZSRBytfJqBtYSiItLEHtEmFqwyfhba47fGIEb
YysMnxas9Y0v02ewu9QhSw463FjHVNv4rQHvOcAnrBC+rBskIzUA35tFpwRhoCBfWy68J9C5wkF8
8Oz4rDnjhBOGqdwxdMk7R7lz6xRzJGz29a5fcjnXeXKwcfS6A0HacNW3xH6sZ4uUrJJZ0aYJJGWg
zOUDipubxvcgES4j2Ysd3WVVjuQx8rBGaVI/msmqdrIjfKrvCV7vge7XAZradSq/ED8R7j7EpBPj
OBCN91gRFuLQte0oNJjrAyV1a+Q1QYJP7FKPBiFH+kJyrtNLShiEPJMO6BJIs2wti7kpLV40savK
/Nw5czg+1jZh9IH7e7GL23A219acHipDlzJYD+7a4NZYzdNQIxQeXZfPuyu+l+Q8VdmVf8xGm0Is
x6qY5reBP6Cet5vIt5eRjrJvH0ccUZdWfvWoujA5+LsRB0/UU9QqfqSNHIbimvFVebHATOxBymo4
F+O6gs3wfpDcbFwogoDYpR1lxnhbX5rrxXZfZJJ9K2n2VRFex1CdvfA0ayKJmWszuRD0OCW595GO
0TrFYzRS0TDUL38HDmCKsvmdUZkddNqXm3ATaO8x7FtIh0iyoOvOYKTOKh8eTKPhlvaUNXZAquUY
Mhhw60NbAeAvrJb+UDyQTWxO8xqQZxaC7AgN1Dd3bU/YR61DoAUTSflgx8ujpbMUNBWU+qEgP7bj
iVygZOkM4u/EcnF7IRiyNAFsYfbuGF41YwZK1j86ysLosh5kNy83owj55sRL43fwhK0Bo3hsw1YB
gIr9CAHP+pR4DJWsmlLFMmYb1kCIHLYXK3vCHWfpTBrJrm/zbVJQ2jkjjy703qMI9IOb0dY4Truc
nBr6BpMIUi4NTFGiqULJMaV58rG3Qb8eXBOZfHzWWrlnNMcryxP6xYyft5vLbB8s+cOyQi/UBQbL
TP7Wg3PXhAn16BR85PiI3WEyR5eEr6EuGezHZDkspY90qn+zicQjMuUtRiwYzeHVqkx+NeuFtm4Y
T0vQOsdwxlCSEL+O7pVUKKu/7QWK1abrtyQlwzrQZLg6ojIRNf2oe2CkE30bb8ZAnEGSsR9QDa0y
M01ZE+4tTXWV5hDGOCNmn6EI0yx2ZNg6oqrrXkokfir/8YtQbc3kttuSgIDNYpWCrV01InXjdzBT
ZkWsOdkC4RJM4jo9HdkvfBqVL09+PiCCa/GblfNOY7mKAP1fBcTq7bRGKy3UHQ85eE3N2RwQ3hmN
JRvSCgqeDRFvA7I5h0IHVNlI54brIWilOhJv4W48TkHYyhX2TU7/IMaVFso90uEhAtdFaeXxBFdV
iKg1OKHlvBdp+JsqZNmHS6G2sF8XdoO9vcXtPG7HguLXDmQ0zHzgrXVJHiRFqV7JmmU49ezSymwz
OgW3Kyc8l+TWGHdPkM7daL/WmtVLxjqc1Dh7uyKeO6vRbPGlM3DhQZCEhA3zT2nX+7Kx0re6GO/b
sfozz1q8DfXkR3OcvK4N6Q70upDz3OlQVhq3aWE/OUo/5PU7XrfnumrUruyD8xgacRaXiDgP71c2
Js+NnW/9sftNKexteoy50iMh0GUBZmX8icx9mPKPC0OOyT1XfDfbBTbYTi7pu5zWc6Es6ygmJgGD
X+T7SXYDkB/43NT7p6plDAISQABgLVB3TiKqs/BFYzSORxNN8DbmEkNc0Uh+5/Iw29MTUodtrfqH
nqllFgAGRUCAHIEpAfDph0CzbnDY+dkDqCMisp3tgt8VJeVzOpNu21NCL9IHLoE7hHeBh9nG7the
cK/ghvv11p81fPmRgKqkw1onOuavsZ8iTmTcWeX3KEpjkAYHV4D9ZJZ01fOLgw8PQnho8N8n9kzW
Upyc3PkS9nKzNOV74PZvxvRUr3KKyBtgMdAGCQO8SwY4wGZ+fn7uYoZ3g+m6ebtUdE7MjTeN+ia+
91t+oTRLd6YkV6BA2VpXzz7JkIcu656mhAURe7CNGslSrEb1XPaThpo84E2vd7xzvCjNhON4CK4G
14tawQ1i2yMJl/OF5Z3Fn3VV+7y9zGxqQtq1WZoPK/1QJXGpgDHfS/THUSWBarYjeDeV4Lu8/Bit
76yURCVCJAtfXbt+Y5BgfgcA0A05tFr7tYIEvw0zohSX92kE8uhM+kdYybVT92IPWkVumsrsqa2t
K/AILH4uDDd1IlTpovKjLHbEvK8YwO9di0gVK1xx2CRreRzipza0/zDsbM9qId+YeXPdejexCycl
QYFpB8mENBaLi2fcm7R6z6zynCyLvS3XAXDwyoTQuL+ci+c7cxhzsO2JcBYes1JpVqgJlOpcnbip
3W3uqA8Mir98+Dh9P7x5DEjEYDG18mETohPfNLgc1AK+thV0pkjMABpkV1CbHQDeLBL1m1dxipXm
phk89pjO4EBXYLoxzas5zv2FOD3yzI4r8cUrW+ZD4FgJbqFxt9ixuFsCc50EU3MD+IVKfbkjxJuJ
ALBhiRLGrmG8r8MjmJDzYIKFBx0kTeE3j148BUfZFN4+CIt3QlsuPuahOKrhcZgmcicp3EgZs546
aUX28jfeoSWCjfzsdE54fS4CW/JSClgX851N+ig4nXdVGBIDrMIw14rJENIulJU8PFVjGbCn7ekv
c5QQaRtJGXeboKO8cxmYpCkSy56CbnQWZJ5WnrJ+Zvu/89iQXTG3AwWivqpJcrK3CNU9Cz43+AmA
IZAPZN9jd2nqkFjafu8VXRUlsceIAro8M9th39rGPXgDSJUkxbM5J+J3ytAkGqtp2OhsQU8Wdx9z
fKuX/KOdwqte9I8yZHrsdAhPJuLfDQm9lIE1yLPAjhqozT7dF/Oybtq5Gdm2ueI/rjZUn3n8Wkme
GxtqB/jekLWVLXaJVxdR1yBIZz5qBwYoFeGNrTU/BEGgzmtg2I5X2QdPAdlFcoIGXuIhN7U+rCPI
ROI1+JUdpLQJk15aNvc68XeQ5x7qIn0L0u8ScfMpzS5YkOo5D5v3NA7OSbuvEiDr3uVodQrFtg+q
uSG+j1WWeCH+gz9qDadrkd6i2haHYmn29OL9lYIgpePky7AB2WQebl0ZkJKRuoc59klC47eYd+xA
bjyVvuZk6wLRSGdszz3YyUWxvOb63fito7cNL1oUoD1QzVRHtgR16bBkD01FkVAQrZo3ZE8wbY96
hNBpS5UnBA8kjrivtf7pS86KaeCpB92KoR0hY9Vuit7if5bVxF9Znh3Jyr0mSvm5qweFQ4ZfV2fr
fvCc+OhTIfSB/VEzedjNTQ5WVSO8sipkT5NlXuu0gbg6gbKKve4W48PK8e7dAU6IT6WmmwgNUsG6
906Iu3c+sJhFXW6/Trwls83QPVB7aPX5Lndq4OFmsA42HAm0gr9BAbNQqFjoZSrdm8n+8ZVkGVIl
FaoJYoXjmMHSuiRQPGccA80DcQm83CSw+DQauLprQhtQ0DTlJX04+VVgfjljqH9dKXldM49HwV6G
2hHLclu6Zgu6/FcjxoNd5cExrEHVFgENPQKNVgz5Pjb5Xgo1n3rJxEHWBLd73DvaAUvUo8hoMioO
MY3XFSO9JmFn4zJgHIcfMc5ANuaVzxXbNZkMCSlOOZ/n2l4necMxXPlXtCjlrrHv+0DPiK4wezRC
nP2/CqcmtUGQkZYLaZFOAxh5upzDmsoo8+fjODQrqpLmenRzFgYzA9rEm1g58DQVCduTVDECrAMo
QAP0geITzyAV8dgR75FLDNNjuNVSPFheDr6UAZEzmRRmE5tdRKP0PnpXEwzjGlnvSYza2YDw9gmy
cR7HkY1X1t9bHs851cMyghEnlO2mrLW66rP2OBfTQcxMfVyULlcuOrR5zk9L4YJwRDfIt22eVGCA
NU0Vhvn11nNXEY0TbE4EZ/ClEkjSa4F5TP0p2QET/PKb13CzEseOdqOwrtqESfqAk99DXYkU4CMJ
uUI7gLFlmbzWdBlYGwCErQ6fPd2BP+bfYdJe3GLcKGBpN6VfVbjUu1sipIHurgXBsDlJhAA6rLD/
LnnuD946oqUKkpR8wCdUCiU5YjXjt47ZhaoilByfssvsAzcSeYJhzUQlSD7dod1y7bpMAs2uC9k5
97b/IRbARGE6ip23+jnCBxU/uOg+JmgH9cWlNfX8HM6sXrIAAZMDwAHrN/tHCzgVyDm18tLx7L2o
YamhlkF4X2NNhRxIllqK9i280CzpLT7sPv0U5ASuZKcfe/0Qknukp4pA8L6kvu/h/KfNs66I6yh9
eO0qrfxTgZlmnu0/9XLXC4IopM20VdqobON0QResB28DVhtup+HvUVT9fQF2c7LAijhDc8esrN/I
Uamt/LRcFp2L5+CkNNMz5TuJBDQEHxSxwGfozdXs15GVdyQLVduig/2e0taEDDx54AIA1xy8dUY2
e5W444bvbddb+V081kwq+MCiRVuKLSg6qFHHfD7Uias0APNOU5m9cN8fh95xb3LBTq/hWJCp5iqo
+6MFpYRy1Zzb1it3bk9u4dBLAi9agjjQxJCE923yAuxtlc4RUQCsur9i8o/O4ZpgU+qqrc+GMash
6lLZRMlav7Yl8gC6gl26uChdg/l9YsiBJrr6TgZ61ALuzxZ86yDtkouKAkMwltpVSDiT/pTjAKQk
0GxO0bZsABp8HQnV/nDlXJ4Kmd8xhmadbS6YHkvvWdUkG9/LAdwCyOdp3gqkiLuL1mQzgUjfFxkW
p7ahAoL9QUGZs3Xwkd9xaSOFqOSWZdUQ6bYw/HpsQNO6/KLVPPl5Gh91mV1ZBjx/HiBychfUDWwL
mPa8pEHSP8xTIdjEoAyDLwF9tomfiITFM8tLwYIVpil/rTeVT1Ry4Y0qdm6YEwe52Geq9484b/Lt
5HOncIyMZxrFZIckSJg/JXmMUS3EQ6AYCSPV/WDluZUmyZ/cSp1EoR8zrVn4yO6tX4Nyx0Tv5OmW
u9/sWIOOkOsy75kyd4sA5WDLFur3CAxmCbObmlTBPZ/PjZ1YDI8uRY0Xtrik1IDpERZDNHVA58zy
pVRzYg2ANFt2f1RDBCJ5gVlPHGEeiBhuWvEuYwvpApp5tl6c578ZtT7pKf5CE3JT1TiJUUKjy1vW
12yOl0NrZx+psM9BVaFzqlCzQZTZpdKPSdajVcm89EW23dfstsuWUMFfU5O9Ci8rD5VK523jWnfw
Vrp6+nCC9cprq7dx6a7nGdfcnDKocf0f9obo1duDljbbXEG3SdYDnT+00kuC72t47PvR473QtwJc
WuhUr+ViJ/uGRpTHCvCT40Dt6m2MP8NwkBUjxYajwKsI0Ta9fQzRp23nbDgAnVq3je9/L1h7GGFC
O6xXJmE+wUMed26/xL+6cAYRo9V7W/ugo1RVvsb1Ke7nnOgXB4fwkr8pQzFAo2fIJw6jiTk38BPF
whQfemnxz0b3S/UZwrKm+7SzX7PHeYuFL6rW7uxCsdyR2ok8JyMmUs3WbZAzaTL9y4CxAxt+Ve9l
GfwPdefRHLeybtm/0vHmuAGTcIM36PKeRSdSmiAkkYJPePvre6F4+0kqnib79awj7mUcqooFU0Ai
8/v2XnuNa4N7lYzHRao7j7Vvc73G452gdcdYSsMjQPpVaV9gKhkSOG/gM/HQWdZa5VMX6nLZDPTz
cDisuI0jK9ja4PYYIlgGYcIlJJK1R07nIzRZgRod7sOiXkcQyldN0WSbQK/XlpUvm0Iv52BKqcwR
XhZGNnbTYGXmsb41v+uDjT+bAh2LF5KVbUq6hQIGxCdRrB6R1ZC1Q3It+bZR4oIzbifBdLCmrEaO
b9zbM/4R+ZAOwwXlRx9Sm1eiXWvkANn7ewLNgkOqDsyLg3BP7Jcz95Rk09Eiy1U4BVlayGWee6/h
GA5LFfWna5YRjHaqvWpHkKNHC2bWqkDuyOTR566X3ECvJkjNpWXnA8g07HYe6VN0W2XR2pJoEWCD
FbFypIjS7jVi1uih0HUP6Y0i6xp5PjHtQ2JMcYOsUT/5qXeJJB9rnGpg3taTVOAwHn4ndGxutdCY
fN//CptFm/yickEKPRBqUI8o8gaWwKB3fMFCQ2wUU+MyklSxcf6vbI9ioCjCuxI2c8uMAS2tQjep
sb4PRvMFXd/e6B6MUo8OjtlNOX2I3a0oxROzcoj3RrlRWkvkorvKFcHCbgD60NmAxCKCSbGRPqmo
6Re0+lJC4Q0CzmgjmIZSHvg2OcoykUs0VcjEKAx6I9FrU2baCuElg5Pw77OQcrTHQy5MWvemLFAq
F2q+gtDIHKyjSoPGy9vTLP81eoiDJvuGW/Q3PRaim0Tk9ZzwHAihBcjZwIt9eglTSI6/yfRgraim
flsf/bTRTnb4KxnN7NTZ9cJs9QcFmtQ+6ptpCGwQBIR6iJgQB7BL6lyip6Dd84citFtQa3qxrv2M
xXVcmw9NqS/deMfX/GSOPJh8B+2TbhBjFkyJXEF2vLz3sqewZXHPBOiYWkEfLeTOQLCExTvOtnRF
OtSacFeRzM01wJwnP0AxUHdHvUIRXoAy3baufxdw7R2cvlmnla1slRp+3ORREj14BjTb6t4Ndols
6ju15Uqe7Fg20gag2kG0I2SBASmotqU2vPisJHYKSFFF2HJZSoRRihTwcie/Vh/wMHF1/8maat9h
04ulO4HD05iqFppkJuWDXR1SHxYqCTY9T2KE55Is4Af+SqwDBI/McaLxvkzl8TnGpHJqg0jSBUnA
tdVhNEnCOGyfcmvvrxGGR7dqEt6lTUiqg23TqKT2iHSPqUyVeuKAtk3OVVoEGUlpiwzJ5yU7cEHM
21mrtUdc9o92lCZrpd8bfW+BIA/yZd9F5bKCWDXXRSVXfZsChpu8bnn7rHHjnFFXmquqi372jkN2
vBHcJ/H4TWH9tccZsVXT6D7OwBWlUWzehumYLmA6nfOyBpJl1/ku9lKEBKF6gq3h7sjqFWtf9beu
USXbQnouzU+xNYtcnIgEnDdKozO9Iy6RNclSqhMuePK9SYFCg7fD5HYWpHnEM7cc/WcVdZEGpj2q
GYNyXTtkksO2SlNuU/i5CvmeK9loxcIXbrTWEdftpa6izs2AhRL9lGqINDLahg3qfvRDUlkFwOiQ
sneLwaMzwslzz0NafodnW3YuRb9S5ftgwlOLCgjESFZlW9ULnkfGSavrDXRpa6eY4aRXTOqV2lNP
11ybCVBCnFNg9vMUccksBKyyUiKPrEWHcjALSn9v0iScQQ59HQswS6mEfGtOxz6YtNRqXWzJ20SM
ohD6Mbh9/rU00fGGCT3OguGzasHgSgDZc25fln4mGU9WSvAEJ7SZXhvM3FjJsP128XS5kz9Rifxd
NfKEiaAf35HIApm2C7eFEWFzwJu5sIsGzol6ZrxEFGMy+mZahYVAM39ePrgvKZ5kVtavMw1Cd42F
beZJgh9CyUOy7pKfscVUcoh4RKY5AjDgLqRKAthmAuOlC8OApY3xEl5dkNFSnbkF6/FGGa1DFnqL
NqT7qFE12qK4BPVsASszc22XEVN+FJM9ElwWGrkBUh80R2fr996SWsddGzFvLsLvWBfjO5O8IKVn
uel7dbKsirI/S9s58ChH8yvKOzej23+xMHq0lilE+puyZDx2QM30073uVTXX901GSX+JVbmYExxK
ekKRk6k52ASjFu0+dQWE2dLFXeibGw19cpTSL1MauA5l2A8Hz+pWoxXSwUxiaN2CvMmgVyex0LCU
ZaudBPXRzNebk9XQvg9jcaLUu9QAJN5yHe/8qYo3tEis+shkn4roZYxtUnimq2t0qykFnrhqJU+b
rZ243+ukO6eRGp58Qr9HNUESngtjdbkYi14gjA705YvCRbdvGtIioNC6Zg+vvqOgY4dfgLVxgShB
MFMAZM79pDnblakfRFnTK0Yao3RIEDu/M3dJV5BIQvsRURrcMZcrxKuUblNGkFgL0d+EBiqL2knF
yimGB2OofmSxZAUIhpKu9Jsh7r/ls/6/IH0dw5+47rJf9Yeor/+PDNu6io/5/+zYvv/evIT/43+W
33/87dq+/Nkr9oD//A/T/BcFUMt1BOYMjaUiNtc327Yh/kUskGbjxoVYqNkaXkeZQW74z/8w9H9B
aVEt1dVAffE6rIr/bdu2/qW6tqq6lompE+rPf8u2bfxNOrB12zDAwXA5a1Av1He8mzFp4pieWDrX
XfMbOamMvFyk+4FQRLSLghp75QbLzoQS1dKrOZoCmLlPZ/7klPq4jUblxe/ohUW1DlfW1PfDqKyh
QlTnAcfwefJojqMrvqv6CHMErMKatQu5ufBeXTg3i0JSMGdVrB6jpFGPjtVSI0SqHvdav2zYGquS
4MYpzO78xxf1D87sK8zZ25GbFg5ToUFPsp0rIhbJugkNxFwi0cqV2dA4BKKNSn4e0HGuaFD6rFIT
bUvd45CmEVqPyKP/p8lyHoRYJigM0OpJtvlAZYq4RyI7CDE7GFXvzAvwJOfQQsxAtfUT4tjflJLL
boOA07jCNEH5TVyxMAidLMY49JlbieFIbUvbyTDd9s1IsT32tK0lItDXiRN+wuC4cmNzoQhbs1Hd
TXQ6mnmT0f0PN3ZNE9wjVDebj4MhVgiYFlrMbADvbENWCiRW8xP/99/Qj+lAIVqZqgoQD1Keer3B
WAuy1qbbgEkGAkurLPTiNqBSMcuFJz85qdr7ozMFbQxNdUBoWcS2/310Zu9EJr0qOQ9xNexUhFhH
WQ23sCZRWseZddYl1T86tuqjEMpSxddl1C2F2U5/biJNvYlTyMWKgbsvhxrdpXn4yfX6/nu3bdCA
fAm6bVJ2vdpDY1Jk1x79hzrPQdArhbW30myHrJjZj4GbLvOLUwY++xMWyjQK/Wlb53sgy4KQBkCA
mgHk7mrDbY70ixmERNSCR6N/cqHtPdRGkz7Y9KICoxFnzfnq54q4h77w5MEXZALdgLgWWXJXDEBP
0ymV7fJr06rJnWFrD+jnPr6f/+ErdGwgfOqEQMPAb13dGK5mu0FTUUWGzIVEpkizA3fGq1vaLXIR
CooaFrpbgjcUjEYhkNzbRlEJ6ai0eK/JDlImwsw7tElm9oBo3vmEBKG/O49iYgrpOkfnmNNF/fcl
ht+zR3eNwZAa6l6ncbPWoZhtKQ3qS+wfuJW5u96mUxzAK/E9/oOnpo9SQfNlocU6iekHYQU23MAy
RUOMsh+/AIKDDnmLmsfJui5NY2cq9NRZYhXaMPy0p8BQP41tGosUHyq/KfaV7D9hG2iTHf4PuIEO
dlG4rm5zkZiqzdPk76PLLDV3LSQShEqaD2Z/3yl+9RJ73cLPq6UPAtmPteqVlYVeBvE3iEFfZOEp
UK6rT7A0xj/siWmpggtVuBDxrscNHYNASogTRs6e54ZLa7JW3R3h5A8Mm8HcaFiBmJlysPDoHyJX
fgMzdSN0tM9jpKzwqudrLzbic+ROlnbXeO6mdQu8kZMYo5Wwxm5L8Nkkra2IcOqi9kw8DsZZH30e
9hk1NYqN7Vg9C3RQ/7pFs7PUYn+bCP2Tk345lKuTTrwSESuGq1NHueYiDRWhzoZiMuu1zRr+co+Q
1C02nuVTnaw8WFFV91q7hSCSA6c+7b9ZR8F7G4ixZDVfe3PVCOwtOTU3KOMGXfPAsQH57SNxZ2ok
Snx8i1oTseNqf0Gh2AaEUiYczF/+vkhCEr9HHhrpXPbjLVmIEZj79k6ropGqfO4RQIiLrkjtaDP0
9YOLiHrfhjoh8HIc1xiL+8GzvmYwVVa6jbATjdH3EnL3veZB2W09ZxWGsLqrAexjMlpY//FJLsjp
yo9VRvZEIizvxvbLmxzF5b5JanuPfD3fpjUd6MygnQqanlorqU+o75xxH3WyWjoStEBZBuUqoPL7
gDKSli0l6wNdYm/eGxUm4SCItlE4jACRvRQoRVCuA9360sKFOzRV+xPFuob4KsfY5TovOcb2+8Dp
SHaJEWJw6PdON8wytbv3McttVSP85Mxr76Z5EJOZSAIBYhDn8XH19K6kyYI8DAANy1RsJ0SlUL+F
TFpQqbQ/2gREtGZ26d6ffNHMipgUDcYNIXlLLQ1fk1Qx7zLFMLYfXxDXo4ahwyJRGbU1oGvsmHs1
agyV1ai9IPoZ+bM77zM23hjquEkMw0Cl0hHjpCGLyAaiMMfhqKJ2SLvxtQ2zia7Q/vh4d64esdPe
MJ9iygEdkRN1vTc5Ys5Ab+h9pLmGyFza9OexJUUgM0aVfqnys2mtfPfxRrXp1P9xUzD1h2zBU4FK
jatiELm6KUyHamzuEjJmeTDcvZHlOM2dYKlPmeWG0n7POj1Co5y2lHb8vTu94ZNduGKdvO3CtAM6
7XvHup5bWHiHstbLUSZ91wL/GCP2eUDShtaodiEAEdGlWYG5IDHwwSaOFu5q89n08uoCZRcM4dhC
1YQJfc+9fn5Upl120YAs0FC6F4+AKNTyzUtCjNon84Srx/C0IVOfwLP8jwnVxNf6cx5L81RD0wEi
0reJDY/jL43qzeVgabOypuijukxrqp80yT8h8PzDAVqWRqyowdZd4V7RjDq1AyWCbxPJD6rayxGC
R4gW7nSsH3+f5j8cIzBopukwnJlGa1fbSjzLjCqsvfPcwNVAdCLOzc6MtqH/hNb1WfSFfiyqSGz8
JASsYHrOiURogQrNG741OiUII0h+BHqebjvN6G9xczjuwcrD8iiqnpq459ubAvHdMs5a90DdZe2W
aGDprxkku5GOWomIsqS68p1s2HdMAQefAKKs3NTkmi0BXRA3UfgO9Zx4mRvKxq5NdJgqFb6uMvqF
FxhE6Expl5lPHGWd09NARwhKrznHzDPmfRE3t4XBUAzcwZvSDIlD84vkuULSQxXcbFe6E/90mEmd
TOirJyVPxk++0as1A1eSEPwfgje0Lpb4V1eSrFsnjyqs3OHo6jO16m9t2hxG63xJHfKDXbWMZ598
se+GCsEVywRX8J3a766hEB5jLwMmMVrRPtpN99imGHf574838/7yEZQVptmcplmERF0dWAT8CSs6
ff1aw5FjaOLBt4phJh1/nNXeUiDvJBv4RF80++QA343AnFIHIp2NutXmzF5duMj4yM2J0ZvkuKZL
F8BCQEbkyTGhHISuru66xkJf6nw2AF7NGaevEleB4fJ8dHWWrFfbHQcrwdeiccQDCpXAxhppJXlC
GnKe7i161GhUAP/Th4iI1EMFF5Zuu6r7PFkz3dRoXFTnj7+Da2DXZZcsHtjgLrnAAGP9PU61Mla8
yKgQIVYypW0RL2jblDtVGdzJQXM3RKGK66xIjkEgL+pfvCB+0S7yLEPH6inmyoeXFXb2LclpwS5O
B8RdethuPt5RXby/KG1uBIybDnAxVup/72iqQ8QsiGWaA/2J902K4t13uv5VmbychnrSwk4s8hrC
ShCr1Qx9Z79h+CvmY+T9nHrHSEdcT0d10+ztNoOFYuskZo42qzSF7OuRMicT+oa3EvIARc3/ZBby
/j7mNKvIHqH0gY+/rqigBcgbF8jtrCiHR21st2GlE01j1Y/8WUoZ/5Nx4/2TwEJPyzpJsHqgjHd1
sSEtd1CUDQpkmP5yFzvcyf8vdzEgW9261ApAmF5/L3We9ZSgGlKfHAS9g988DQPTpi4v5bHyl41N
pqivOvFetdP4syfQu2vComggOKsc3/uJflfXjo+AmVNaRZhqu0e0irvPD/H9N8c1JygVaVTCbFZA
f196MBnCqi4Ay9jExe6QDij4sIPMO6eGkHsCxl8+vtbff3OQTllvTZVZZtPO1aVuEhFVRrVLb3BE
jaXQtp8Ls6O88OkQPE18/54UMgCD69RYVjvvt1TbSPpQenoz6hTynlbG23RQsYebIOjE6uPj+oet
ge+cqtRQ7am5XY01aZcVA6IQb6abQ3cmCzOrKLEFfeGsEgfC/cdb09+PttSAsP0azHcZ2S703T9K
iSwRQ5Q2tQfCjbCnvpvM2JNQPY9wJUsUwSVQZDBxqPg7mFUnkOU/Eks9WZVXHoh9o2pgyxsbnQny
tPwnThsYWekGAFtwNHBn9phtVsjLrLusxsP88d6/fziyx9TyXYqgrgbQ/O9rjqRJ6YFr51zVCd5P
up6MTmO7SBC8b1Xa6wvVx7AaG8YdXaZPp+r/dO7AOLJSoVppvhs8jAL5VuAxWGGr8tb2oP68TNok
poAJprTOFZ+4pVK/V2N13IoAVVMn4h95UxtnTAPOJ9/luyuHmrCGRoJ6lqq/L7rhHMGLRpjbzMia
EycjXCBmpvRh7+2AuOqPT/272QGLEwGfmuon1ygwzb9PPVrrshVsjeC18UwxoeaR8yVP/RXBt53F
VCUfnM9O+HWbwKCw4nCyHZouTImYG/y90YbcQMUq8X8PFTLArCMdjqOO0IIP3RJfDFhBVAdzp0mD
n3pFuFmE2T9w3OeiLvND0WbVPpQPg0UvRCcWHqOhS7z4KkfrcIQHiIp2zD/rEVxTNC87TV+JIfhy
qV4vcvrGqBzLJ6KvCXIoQ6K77d20xkeXIRiEhLaw+txe5VFjMuNJIQ7cx1oZfVKJezdacuZcHUsI
U1XBcuRqtCRB1WGNYDCl91JyLL3+Fv82wEzEqp/MQa67WNPxsjHDFVyEqvFuYuyxpkctPEkE8Ths
m19ow+DSWKSjTYbS1FQWPYPOXR13ry2wP+hSwtlFdhvs3ao+VnXbUOaJvbk+gswTKWauQA3kOdf0
vc8XdWZomQw9DcUArIBx6w7fNGxFWHFxbEuZ31gx4VkBAWa7khKVCAhwbupY3gcjxSrWadpujBp9
+fH9cEVrZ5rKZUnHwmFFQPvCVKex6o+BdKjHMhdhN12bOMOZy1d0Hlqcia64sXxt2+eptvJjnIue
RkGSBW5wlmgqEB7Ht/oQnvPa/SQbRb/Mlf96dLFT07IBuJPJEH99w1R+10kF+zda4IzM8xyZm2N9
cxoxrtEdOTOKeSfK3/6qw4UM5S3QDjlZzrI56415Kwwcjn6jTuof7HphkN0x3j6HsopPia2s2sh7
aq0yRcKeIU9WcRmakSFvqKSRu2W5P+Jh0G+ppgQ680bcy+0mrWCPKWq3ycm3eEawq//gqu0mzO6U
lHovCre56xXlez12clF5YP4nWDK5PRGcPaVblGaB8pv5EnqoDmx7S4eDhzPZma2b3wy6/SILTd2j
20fgMyBvGvHOmlMMiAPqYh2CMxqqXCKJOsLcSLelWxLyQX+Lmn311TPa5KTGZPpGtnfMg/qYBrZy
7iOVZG+6TguZU1nWuYV0xAqUUBxCWttoVzvqDWr08mUBRAXzK7wNKFzuPs2DtaiiYoZz/wuu8edG
08LbtijC27H3f9nJoY0yIhdgZq3iFJiU5VjxTVYhZB4j6M+gp3TkF7ieVDN/6tJG7Iiik5PdzN9h
XE6w1UB1swzkHNjtHoOE0rrCU36jZDhzqyEeHoPKzmmpInyT9StcOfM+14dup2MXmtjNk09KEAtv
wlOI3BjQhaEpy4hqxVk34GSMMntJfcDOGHXLuUoB6lTl2cEAbKXbiH3BBwvyQrL4wCCMtznRkTAl
ykMqn60SPqwV2eBbSX92pG2uYszWK8/wvIObW6dRM5QjJYdV7OvOvNIKdV0PvnOMnPghKsljbGLn
takjayvaiCULRQzshNqskVF3iHwLUKJh3nSNQAxpN8U3HyRCWw/7Vi3PCmTzOclDxjpPTGsDVaNE
jtYGW93oW7S6gps09QzUrcZPpQiDBxUzFX60MNvnFzrkmLc3RtiD9gqBLNQuAK3RcCAFORrAQII5
3KGf1JSoCzFXAX/y93g6Cwy1j0HBcycqQuvolKRJa35TboqEPBBHw8YHyTi+iSGmmgT13RDE/Msy
g+y2rsBwyfqmmtp5uVR/2WnoHp14fBLW3m6g6Mlaq8i27e+h/rjrqsnsLeaQTavaw/1IiN4yaTzg
Y7p39AYAQUlQflMCN9mleQGGtDga4Z5mQ3vWWr89Q5sE0ZPgkxtRw25IIYvPqttFi6pTPqvzvZuZ
YF0h5AaACrUMnkBXT5+KiWsfNTaqGc3Y+pN7oiBShwAUKIjsxmePoPelbLY3rQtsVl0qzflpf/4Y
i71uzFVLZ1IL6ohnHMYSvyQ/vDWscuPGKg5jH6yh5OF/6ut+cgZzPZrhl9ZEwywVSSrAf+lQzm/j
7Z/g+XdLI3aHOSoCEcFgzJzp791xbI+zy2A6i010fUOSZHsVcWCvl1N6qpNt7Vh9/niT19MzBlsK
jprOCDQVj64bnBn02tL2TGWWT/5n4Ql3FsEg3TH1gKyrL5tcJxYz7B8/3uz1F81mmRXStqfriCzi
OrEpcpRwNGs2O6bozVOHAX+ajztUze9ke/fxxt5V69nahKOnwcxsg3bn1RzUS0JYCAEy8BYwEHED
jCrhxMpTG1Cb0lGL2djX2po83H6pG5QmUdCHnzz3r7/baR9IaHERASBgYe7993cryhiiiZH++7Ef
x2awNPB/wKVAcieYCbQxjKpPDvy6R3DZKBe3ZTFboUR3dUGFUVZnes+UEiJMu/IicsOyCD5O1nbE
1+tzctZXqk+ggBP46Q8ZwkKrsuT+k724nlNOe0Frl0uXgtP7dXE/ZH5uOjhrB9KWlvDzQKuwMkFx
A2EXKixGDaU8dVmbHhLpSAh3XQhYtQlmPPHvOxK/yQnQzAVwOuuTheF1j43tTKFaLFCmuikF4asR
JwxDzxky8e81e5k7zdnq4mVRNg+Z4xxVNy72QktfsPlkjyH+qqrcAhTcBRBXnpRIG2fgyrvbj8/Y
9XL1slOXUDiuF3orV9eropRapBTAdigzBEcsW/FsNNXhMUaPuolt/D1h3y+YYt50bmN8sjq8Lg1O
G2dOTnVGTNW167pCHOUkeWSY9pqO1nOWsjoDli0+OfHCumi1/pxz8hWrCOY4/yw3EEdd3RFV6cD9
y0Y2JA2GnijfZbZ7Z9nxdz3eeqr6asTkcSVyiI6uIV+DJBoIadW/Uh/7WQcSf0tzYm1prewBClDg
PRtmO24qVd3iJvKPBN7NpNcap1LZlcH4i3hXfMBFW6zcwqbYytpzkYSdusph74GLhO7vOyihfTPr
tjYcFlfRX1lCM331AncRuxqs6N7DI6pjjAHEEqaim5ueQpuDm36ZjMWJ8DjviO951mb+C64SrIPp
K+6OFLu2h8dPc3+STx+ttZGwCgHLMpDy6NXdL0Xm7a6wxbMXes1GNPletYavtTr6hzJo1x6iEd9B
eYc3UsLsKlYZ9ciDRbB0BmyxRQe1rwPva5khLAoKTINjap0as1w76XOuilcAfc+mmQF7jwRyCiVU
1jRqT4yWoDaKfJk7VjEzkzuro6CkGhFGn9DbjJqzaQvw0m1DSaZu0fIbKOfg/zjLmmvoNGnJ1cje
1gRrgR+O6llsFfe9io8stNQ59EwAAkLRbsN8eJCNS9q8c8APmS2BABjrwXF+WIV/V5XGizVCbirc
6qRX+WMfuUsRDu5GT09mmCPRoMc4tva8VKNJYW3inOwpIY5kYsy9FoJQHcH8tMZgbjbEk4/OFJMY
LIEAKrOkM7bmMei+QJzCgsJKFtXflNAsmRtbubqwBbIDt8F+lRrxehxDDPMiMGZ2UW56lXpeAOKc
hBGk23Xl3Sc5s10vAGfXThw6QwwLc4relIAcRoWkulRPSnC8JjD5OonWdZN+r9PoearEr6QE/Rv6
6bLS7cdU64x2hvDZPRSB/4uFBT4emX1t2yGcx0abLQ2/+IqL7kkIgrxRqs6hvAOnKa3g1Iybuui+
6p6oDlUwLjBqQMKp+IpM69Z2vssBlgMTCeyeMT5+UGSa6v2qjEnUFQWLseCCLPocbbnrkK5isqio
fEqWssDYa0PmUzHLmi1uABIpMXZIMvHMETR8RxpdLm/iKKywutnlog41vDw0eEDtHPXWTlYYInco
zswZLtZTOmgbXIByYRp9DLUUXbtr9DvdbDDUi+J+sNT1VCiYufas6o0MewMHym34kLBQ7Khnhpl6
D9/htsziG6tjEp9x24a1YU9+dm9piKMw9SUHE3KSF54qAYcP9S5kMVdj8xrx+wPZyddWnD/mPmoR
cEor0wweUefQlwt7Zf5DYNZZKNKTcz2UJoEJyimO1HrlmMqrbsePShmNZ8GdjNsxuBtkf7bz6tWT
VncPn+JbxziWsHJ99mW3auvuRSGqYQ2Hi53HBx5GZjmx/WmUFB2IoR7df2Mn8brLmHU3qAQC9P15
/RoVhCToZC4sYk8fFk3wtS0qAPZZlM9poWoRNvuqtOBPjf2A9ThIzxWWgWWguK96QOK7YnjlLcG5
z8WQ/ySQzN94xNTCUdHSowiBaqkZQYWxukkUUTzYbbzpNcojtHgJhrPVeo64Bu5D3Kg7rbmx6B/O
h6Y0tx0C91nEGRUjHwdl1mWhbPjbto3IhMqU5zIHtwFPytvGcC4IkmD2GkFpMIFR6BWGCVAgVECz
e63OGPOtlF6SNOYa2RcT516fmQMsEuTF4Ur19hnDyqq0WWFmTTXTyv4BC+ba1yOyIpEX9FQbeA63
q6JVn9oE7U3VN+ZhtGLzUONZYaBw292Qio1rV/WPzs9PWZJsiHuyfvA4PwSV430xGbYWaeQ8mSlh
iUzNVM/xqEF03iIbLHsXD8VDmJBi0PayXYSlAbGBkvbXeMRN6HUC1VJSdAB0QWpUmrtvsTLNCXBq
tz4Fe3gFgK8aGwxxUk/TagckWBEgpDKrARPm9KMQebHDoxCuenUAviHs/K4EAIQJ2n+4/PBLk5WA
T5ZSH7unsvLikOmS/isBkHfj6S4lh8DfX35L0QTcABLkRid7dWsFSk5uu9Ed09anqMxvAn+PAw5v
VFalbu8dw4A4FlY9d1zuP6UJI6YAf7hx7Ch4cmWGqdpRCf8YcXcR2bUapZ/fj/Qz7n1EmHravlSV
zDdGrXcHbfpx+a/OqrqD27ohrnOrT2ehFNnq9yt+4PeHy3su//b2RjLfxzU9hi9//Nvv91w+W7l8
Yl2XpyGr+83Vx1zefPVv2Qj0YUyTnTRdLNvkmTHJqPeXH64EWa61mHVAgk4/f790+S9py3ODp2YT
6dgwsfKlIAshtGrLSsKuUFvdzRdDpovD5cfb647R/iKh01td/q37r1e1BFxt6avFOs5iUnFy+TNQ
Gcbi0Kxvs7iNdzwt5EojpeBJCy3ylIX8iSWpn8HvHm9TtD67jif0ygGa/GQUwy6dPgMwREtZ3RO3
tjuFdoLkWllW0j1VSo5Xlc9wWq2eWUPl3Q5uTlJp9c1xRuE9dNpkVim4Yb3RsHfY5OUznhZ4xpH/
pRh4uohaa2aXfw9CQ18OmepvLr8aBehA6YtbcBvWbeEjoJj+GnVIuBnDlMV6OspnpYbT2npHAGv9
XTQ6xbEKirtuMs2pdDvu4z6kARi54TYoyuAeSctwlNI+l2oKWtLzwnA+4NfdXN4cmbl5jNsGaRt/
evkQNKLxvExag/lJeyuNRn3Uf9lRn736mLpQwpTy3kpVuQ4U299pk1o0byx/UVpl/m1s042j+fnr
kPrQ9kT6RD4PEdpxTYYpsUuHlsDgZUJs6BczDH5cPjYYYG/55vDdLMA2NqYdn8Nez7Z9pDvrzBbx
XWhXpEEZmXyx9N3l46MCMiFAZPPebCt3VehtTTqBo4FdJy1U9on6FYvQ7vL5DLG3ZG5YT6qHTb7U
2vJYuuqwZ9YXrIIwqx8R67wdoet0c6vI8h+w88AgDol2htnrAFOH4hzHJRdMUQRzdMrVQyOro+IB
Roly5opeKeVj1ABZCkGHbINIlY+erWgLcrJg3E6vKtB/V1EY+itn+hUsv1gLw6MYPf1qS6FuUfHU
88vf9lolgPfxVbv4Ex87g6e9Fw5fLy/W2GfOvpbuLn9JoaWFx0oc4PQ5lx+l8zjg0ru/vHtsmg1Z
12RLTZ9EyvMXqB3t6fJa0UIAHT08HZe/izqgPdaoeG8HENpataiiAVb7ZSeKRiyD3ihXlzcnIXEX
Pku5fx8AJsNtk7ja/PJmK6KKp3pkFFzebMRhf8yj8iWzJrI/LoklCYlMfYPal4dL7vblBx2U9IAG
s5jhhMNf8vs9ZhzY+HKnt7/9q5LdRmVe7S9/8vsTLu9gypkenAgQ+OztZSVT8NTG3//4wLf/vPzh
H59apIjuFPo0i8srhEKw1XcfN+1l2wNCicAIXV79fRyXX//4Y4xp5UZKvr/pr36/+ntHLy9cfvw+
Fplgg4bEMBFJOJbLm9925ve7f7/SaeOpIc5qU9XBiWyPYutL3zjaeWEcu8IC1do6CFDqOgrXSm4H
3i4ykKfV5bFyq75c10x51koHq6eyi25Y/P5r1QOXVlUpiLnfr1xebnQD2zexUG8fUdiGtdW1/GAP
VUvKybTpy/vUitugwlMxj0DDMdv/rz27vAeu5FcXfMYmGmIErm2SNFDjCBG6/Kp4jbEcCxNuplqc
EPf1h5SYldt86oszob5BwM0kfSjqYD5SYfDGQh4S1Mm3l7dFvnErmzg4tDTCgnlRWHdOljj7t18r
z38oCBrbX/7g8pFRVD7iA+73bx/pqfoXO6DOfvm0yw9fBs91r6b//gyja7+O3RC8veNtt2Lrm69Z
zu5tK25U/vCb3Ni9fWSZ+i9eVg7//hW/7Svzr/rfb6ZNCUAlLpi7/i/GzmtJUmTLol+EGVq8Zmgt
UlXmC5ZV3Y1wtHLg62dB1q2srrk2Ni9YoBwREeB+zj57/bpMrzDCh8Yhx/HzpJKONCkx5t3XWckG
y0uV6O/uc5sej9wHCunU3XxK84ZEBfBEtyNK2Oe7oSnY+wdOWv3ch3hW/WC1LpSl6djzRLFI3pcM
SD6XzTfKBkkPwDf2tl9tJ5gpPySja24/2+4M/NGdrFO3pHnJMLaaqzM2YNz0eX4U0pqM+yRVQvN3
FxtkFLMBr+m5zc9vsCkn36Iu+tkmI2jlAQMnODW/zs9gLLqwZWxvPo9jWzimuKPUNl/n1jp6OlHF
emylpl+BTOjxpwKLrHI+NgV/1SKyquK3dvtAtAuJPdvm8/yETkRiUIJww7jv570hMcr7CjNQBvFT
u7biarghF9bP+TqkBNbuO7xL5ntQewyz8Uzr159ttipu4RgSY2g3/ZrniwpUP1imKCnXP8/NpfKc
4ux0Pa/WNYpJGvXaNm5N9bbRbgAvZVp5MMIm3EVF1d7GymrOGqP8ea4bGvzNOpTtrYj8E0D4jW1X
2Gt4vuGdzH/PMubfeJFT3USf1rfBIhuqUmdNGhcXg3l22uJzf/mftZ+zogMcYaUYzk27ptNkXhTw
TXw1OS/CyXujumO/KrxEW9pqV908QrUnhqWUJHP0efsMt7+zkTnruS1/X0mLUIShQ+1JEvfUWPpn
u73S17e47NzT1O589Hn/eZEfmb8d/deO8z7zVl3gOKdpq69FeMe686J5g8/lEpeNnDTsUhTpRoN6
f3OjqrjVVudSkI8j4K9FXuWr5z7+8BwYV4mUN3I68pYHynjulWZFUbl2wJDoeb5sLScIg1cYRfoJ
vzaKojdlpTa0y52frtDi4faA3UG2m0/GHVz7BFbot2vCbMI+5aX3n2+lzD+3+PklTbOAFX+7VV3q
g2Fg0ee3Kqctptn5zvlB9Y9vtsmpK+m/yjp+J2mtr4ekcjdaGdq3Vs0/UHoaSS7e/B6AURyO4yqe
ADJxlZ5SYB7nPI4uDc/Ro2sCWxx729jiEeetUp+ib7NQbz0OwIfeGyVlRhQHWqJR3nodohH9eOVI
FUvyOLj5PdRcYk71qJ+g3fjLYRB4Z+h29BrCPTGaInjXob+se1Som3lWsTZWjcWEon1LTVhxai1I
8rtUgCMROyJZyJ+k64hjHJkGgBsvuMQOCVgLsAe9jbG6hk7eXZyejv18Tm0AoS6i1h6TJiEeCUzc
jbC1MAfsCRD1Ie4zkcTCCHzhUtXN8doFabbpGxHv2jQdl4BR+mNC7RRG79PHeZ4x5c9Php68NnYz
bL4WzZ8iDFcYt097zLsZtUXVTehhgzS3Rba6P/62z7xQJKI8IhD7Wv7ZzDz/tcc8W5amhFajMqCY
D/W1z3y8z6NAe802cQJW6tfh/tz6q20dF7ik7pL91yXOu2H8xsV/XUrqZDwhA0yUfrstfxx+3hqP
VBinjrv92vfnxU+37+uU5tVl5YAiUtzNbyf4tcnnfs5Yi5Vp9phlzS1Mk8/N5yZ+O4dxcA9S7n9b
8uu7+/Oki97EaKI0/dVno7/u1Febn8fICg3Zy9D/9b8u59cucwtZVNm7XLxUXXRNnCF/0yqdXqBa
NtgspOm2G4ZhZ5dJfx5NjKJ823Reikz53rRD9w8XmNu1+XcYzdy8XH8GG56tGKOqpwyezb6AJrzp
XbNBdYUdEaad8n2sg0ONa9s/dhhvYixePgw5/e08s7mbLmIdSgzig4ejynE0EnPVltX4lPX0q4PW
aP4CafrQTQcPw/DFDbvwm0cYexkrQ3tJtcDdZuhVt4QBusu8Yt6EQc/zzzOeqjzN+i8sPamxsPzh
Ca8nczVEgXmcDyxF5K2tXrb3+bTmE2zskMAvx4yH+FA2NjRNEp4Ls2ma23yJJEfK/XzZ9iiyVSc6
4zklKfHgoDz6W/OX6hB1/0z3zZ1u4JCpxjLqJQgzEY+7XvrJNje15jrf/BqA4FveB9fPu4TvoV2K
6IcSkpxIdad7rIymXEdlhrdkYHsHh0TFGltK+dhWFEtX5Rj90IA5zmc8fa/kDMg68F6ktCMp9xWl
c5+ToYCx/eA3xo5AZrxTh2ql2ngjZloU7EYPLclotBgCCtm/4GaIp3VXb6Giape0EpR3VjxjMyDk
G8X3qW518NBQoIEFKWMkbHPFXlggV7zHHrrgR5LH46qurKdwpHMkTC84aTIqUZDyFsWnatg2g6zX
TucocDwGJmr3jnAe+Y7ihudOU6JjnCnbsqxi+kBd9jY65VsEQPfvpjIWjlSTDaJFPAITIyXpq9cn
3M7kPTKLvWqjH4JcWK5iB8NZrFPqBzAE7tqvVVwRcaw6lWNuniLwwLwTo2Xgxeo2bYX2ktbmvgdk
EHa0w/9APKJvSnB8KTeUZI93/FiKVUy53GmfC/9J70cUiBj0E4RlONom1YtqVR43J6txiMFRNaLG
HYvXiBeKeMbRL3iusF4N0qF4LPrmh9Kl2MgqXn3KQrXmRWvgmYZ75rIa8sfGHcoLhULDOjCUdmN6
m4r66YCcENHXNyyBs9esL7UlFUTyXAJFXVg6zhKcmLLBz8e+9iJVF3XbBe8uBaha65dPOS59a006
3d6YJgSTNNx7Jmep2DwZQDlPg30kHmuc5iXowP7KHJCv3bQIA/a/NRwBsVJOQ0yIrHzrcV9PFT2f
taF04pZ018ZLod/U9CQ17McWjp/130hK4f32Zgd99WPEuH8one5Zx88fCE7BHzyLT23Rx6dyaPSd
FlF+lGA4iQYsEq+qTjdA+oRx9eKYtpVytCwFeIdd9PQHntyMaJyJh8SroB58VYi63Ch0h+64CUfU
ZixGkqavZaoqS0rurG0e595rJaJbIRX1FmbUoMO7P1h+DjgCVOeuL8cTaWIUDVDZH8oG87cHm0Do
KUHwDo413uvqIH8QOnYf+kiLX0Md2VAunO+1FhCNKPVkRdgVLb6jm1u7HiLykql24SkBYrD0NZwd
1fCKfMr2unFCIrviJtvJvBRDJsfGRRBYRSlKKsIsrDhduzGubt+b28IaGoKnenbronirm+Ff5ZCJ
c+bF9nLUBCherOU2QYZlxnyLiiIgm6gH+RpmWH9qFDoeoBeTQ9KRl88Lnr7E89dJ1ox3aiEX5ZBA
eJwsHu2SZNk44ttECS7fYYuspBDpLUi94m3szBJDwqgigmZmR6MCZ12Z+T4ul/FgVEfi3qseTcc6
RtW/w7XY2gdiPFc5sLvQr5orRXvuTs9xOrUae22kRfJKf2pcygEeAVV2d1z/XwWD3nc/xrWPGHhx
xBj/t+VEQr8BAvR3aoGbwjLrOqBCVbbP1JySuRJ/SLVR0rV06RHWeC0sVQcSnsBzCMzZpBYPqqvd
2kclMPqjrgbD0RoS49AOzzp/34tXElAtALjsS5BMF+rYV5VuLJVArjQrTd/K3vE2Y15ka2OabYrx
1o2EKMdsyLeaUddb0XbJdnQD/6YQoM5H9VXph+ppniTDkz3SJXSH1DngiWg8o5fgsSuIskGZsJp+
3Xd4gZeq0+HQhSMvBav5aRz7ZUvPcO/IwjiSbHIhVOcuFig+TlzSf+WnE2yGwHih4IUXTpamRwQO
xNsKp11UaWGukzYwIbojwdXsbBUZeX/QK10eil6ZYH3iLcjtbzAnSPGYaCvJ2d111Y3vMXFLfs7X
lDrSHdDycF/awBOFpth38jbgDWwqZbuxcu6ZXjzq4MMusiP0MyhvgsQAJRWGGxTk4JTmnsfWYrRj
7P4oW8eS3x03tReMa1Go6rkzGN5IY/xuIDBcmOboXLy6UkAslqSqs+ybVRf1jec++c3Xcrp3xSQM
VbWCW5Xq+ucs0N9dR8I4mOrus8Lj2WdV1wpm+NEg6XI1hHpBQggPYdUMYfhEVrq4pca4tALNv/Pm
eGxGPPpk5Kh3xX9Snbi5hInen61AIU5cXjhXc6fw2DpoeMStrQT+rGzR6ZSe5S6UJNgTmj0nYea8
RQU/+KIqj4Wf5ShYTzGpWpSPVvfUx9FT15ZT4Wb1NljA5S3znRpAbUWhTbO3/KJGQg3kqyzcFCBL
Y6wasksPMVrddcxTflXainOYJ32cUQwWvYDMXqS2rC5jifvGUOr61a8vdOnSTe3m+MIWaLSQLj5Z
aSPfDK3pVpKww26epfNhpsBksTVRrqOhrVuryb4NOUM0I7DErtxwjeNuxChuRWjagoiUE2EIMv1E
dY12svMQQIpF0sVMNSiFjTEsXRKdHwkZ77aEeu24fgBKDOWYUhbWvk+w+rRwO11ZgW8fCVMQiNIm
srdfVXyreIHBO8n3ltcYmEWqu2bMh3WNycOpNor4bvX4vjkG/EA34mGttXIRREPxnhVoa0RFrpJQ
7xM3k1rYME13VOWLTQZb/OiTXqPkHGxVGxsaHnV1suaFTKIliPDJ8/wnxy42+DkoBwLs4dklf0rG
14Xw4WXKLS5inzz8EC0HgdFSL3tyQE6Vn3Pj3AyWeZjlq0HbHiqv5tqhWS6lE2bPxLnBZ7bawS8S
IkW6QCqfiZQcnFyrhhg2LRa17wAtBfS5BdiCYD2GMj6YuUQJ2jRr+R3jMwzNEhNHW5BzHz1/anp1
wbaW4Yg1s7qtnR5TA4HRk15b6rlIDkpTN9vMoZfvpD7aXhXOqFNiFBJrFGNjDb1GRFDuQVmKbWw1
d6Wm9Dwvte7sJ1r+FBErJXbl9JfUNkGa54q65z0Kmi4XOEG7IWYYet8dFL2m8i0nkauQsS8L8yz8
cq02I2L+AGeQOMYZpI4tbyNLXpW8BgseWG5DhgxkdJv3yBea2qaMmGfnuqzeEWyOL6ItxjURTP3D
TJ3vSSQugfCHx9j6kHqf3R2fnoIbVvVKM4P8Hjsk7m0CPvBxGjQwZkb4DmJHjQ2JdMVwsKQWr3qc
7A5g0ngNetGHW3T5Ce9Hb5mS7dWMMVtKpVP2hQIRbLR9oAF2YMLMNQdwW6hNwAs49aWuimpZt6Gz
DNu+WVGYGRMOMLpNF6BtsV0fZ9UOzrPbEeG2M/vq60RtzMn6RMXwapU0Cr6M3g7/1/5RZAjEtBHt
sCyAQAZ1BdSZioRL2EUfeW2Yu67BJ8P0OvmQY/236KrK2OSIlfIhtI4+wruHACPXU5l3UG6jfjxU
vm/waB7MrQyN5uoLxVqIEKynUw90rqanUxIrxqIpMXBd0An1lkNIzmrU7OrRT5OzIrOAsEoyqVdJ
nWkqwwPF1y8DncBHP7FWUk3dJ7s31sQa2qU+8XnAX5o7PMQE0PnRexu87Jbp1KoDHR5OaDaAOVdw
cGLNDa5UbF6KTtMv5qgC/ealSsnB+LedEcNxnOHYqRjLa/WYrJo1ANT+1PvUexm5P27S4krt6j7T
k22HxPhbo5OzBmenryusZg980TBHOHEA4t9jL2+ujZrLEy5FZ755euOYq72TALqhZh0+QrNF5V2c
hBrEJ4przVur44g7Ri5aryrRD0r1ZvDofdMXuWe34DyQFpcyx37e0cU7sThOvirPFGz7K9178aVX
fLcgMNHvaId1Yg9431OygjqZ97TocMykqLpbNElHgqrVMLEyI2OvK8hTLIJ6EGad9671yhd6I9RH
R15wVZqQUQZ425XVo1ooMzc9lHsk18azF2kVMQsSHBp1Go4w78jgGhfTVEywq9bY9V2YGCsMSWAZ
eyb6ObOdSNvtvpchY4DpU4bdFV0SdWoa36tlnpXdfpxWK97Q7b9mBYmeDW/+tVcJuffpo/w2+VpW
5UixErt1wJg1ci/JuOLLY2uSPISNcAVgqt37kgFIqm4NG/QIfh/g6bNeuQ4yGFcQrZ1LrMH1Le2r
GfrKDjuprSKprx7t5pwh8A9yTTtoiKiWapFfXSoCCVDA4GvjsV1qtawYwbboUaJkAOkHx1PFde7o
qYA/dHOTmOG+osbtPNGxdqWKs3VdX1EOdqekY4zmpmm7idsaumsyFfTGiv1iOA7VSAbU5GzEvLNA
vRY3OUYPJYKoFKe9Q1A6NkbMU/jSQmef+OfQGfx3LdspnREd9QafUD8ZYXqY/c3K+nhbum57pBwO
j+D54zyJo7JbW+TGpuRpcoQ+C96sPVLnRk8Dn9X2OM8niEuSwrC3YL3hv6PgMdeh0f1dRRWzuQld
TJHEkDTPqqmNi5tjPU3m2XmCwr5YKqrZLLAm3uie2iLNSWvUOEyCWvIprIHepEEMpl4tRuR1U58K
w7qFI5DcQAtpoUpNC/20pFwU/mFKSeIp8sSwMwTqR6PAwu0hlr11clK5ttrRv+aolQqLMXZTqsYB
QwfjMH9qEj9b53H8zzznOan5c/m02Z/b/lqm0wUqH+bVwlMPvtsWWz/TKN/5Yxdeqv9HM1XIycca
brCfO/9/Dz+f/ty011D/FSli98dx59k/ls07ZNbUBZnXmKXtLZNg0B5+ux3TJf52df+tna9mRVUs
et3Ae+D/vMzfjukm2AhKSfl9MWSXyLSN76YSywfNTMqblQeMx1IboKUYknfNV0gSVsb3pkB+juth
fEapJRmzV8pi3lUPsWLtlHcBfGyFDXR+YHipXqUgTjVvEDbeQQSN99KaDp4lemiC//TEk+8V7/MG
9FMhIysjCIVBrbmLEuRkUyqvhNq38xbgxIOFyRvvMgaOQt8XcfmYOuK7ky9t36XULKJiNLM14yji
3D8XqD0/zy4IU4S+Y/hGnCheu5oM934os3vmGEQKpksHofs06rl4NlNTbOF+GRsrLdxnLWqv8wZu
jVVLGFX9rcF6eG8OmPFXru28jXQ853ujt/g/K1QBn0VelyfwpdFy3jUWTzx8io/AysSqKbv20MaE
AGslsT4PrglvH6iE7BlfMYwjNLodSWc/Rln0fW7BUMu/02hoHjUiUZB2PdAS9PZfHcHPbfpeUuDf
D6rjKJfJeOiQyRLpM2PMD5+x0bRBMKDQTJTKP1qiMs74uTWftwZDhGWP8vWtDHmBwRzM9g5/qRtS
E/q7066tFz4qRVY/U6kXbEO4xJvGasbnvvJvc9sENAlVR4V1w1a43it97qxEPw5vINeW8xaYsHOT
AH6dAxNdOB5g6ZI3/dLRo+Fb58EmxNLtG67w9tqD8LkNeX09D404oxX0PpzJxoxj6OcEtBZSldnO
N/Q+FEffG5ENlslF/lbbebGRvYi/oe9fBQkblAU1wya/lmNkc2/CHNb22A3uh7CyF/pV8ZPVEqeA
X4VaR47au91c5vXItMNVAAXpUNdxfE99fKE/d4zACVMA6d6MkB+5KlPGAlOLevGMk3X77kS43YNn
lLukr8qnPgmf5/UeMlOq1xv7kkWjcmw0ImW4UXkfLWgrLfCd19y2602V6iGiXUV78T1lN2/g2n2P
i1vunqhDcc6A55HjTveFL+aS+GP7TETO2jqhYdBvrtO3lD7nvKcXNNAj+y46WmXvHl1XeSxS9wyf
OH1MMyV5LMcMJyKMpHfzLNWm/qHRi7/muc+JzbAsLsfu8LmXCKN94OHwqOqdhe925t8yn95VMbUZ
KXW1FVEM5bIyfh7CVZBQKQWdvWkLYvQI/3WjWc6tz8tM/97mVYR9N/vg4Q7XRJjjat7AoQLm1kY/
vk7ZyrZJgjC40sr+wOOiec0rng+wex8lgoI7JUHE59PmtWgG0A8Z0ft5No3xjtFKG73itNbP6Y0m
OTe1Ivn92mZ3VzTpi+KE9qW2lbe55a5FKUs2GZzgtA/ilmJZw8TczfsIPOlTwODX2sIaiOH09PRq
XiluLk5ZBa9n3omCjXRjlWaw5pHRvCYa6LciV+mhT8ctLWsDEit/LP2hu7dEoOedbCoIDkFqtjzu
2Mlp/HE1aqrGz4Odgo6+dtmg05vXVuaFjkjxIk3NuJT++D5v1LdE0LEYVZfzbIh37rLJw+Hz3H07
e4aHLa9W1VTPeFc+zFvpdp7xomakEX1EUh/Je/9nQj2rehrbejxZkVOsvJTrmNfOK762mz8NGf93
oJbO8mtFovXIOOb5dkC6nMQi3Py28PNjqRCPKxJ997Xj5MNA+Cs6CzyfjsF0RmLwgCHMR667PDqk
7QBZU6O65mu3MK3TrVaIt68z/2yJWKi1om6O7twfu1itiaFwPEBTnY5CtSQgGUFALdPwSgxIJaTT
EBUIyhqibf1GaBhHr7FYmjowL9sbwhMhHJvOtwkfkDcSP4FswehXfcdtKWCnyt9qcBxeTXhAxE2d
514P9kZe5A/QjsOl2goAa1bQXOaJL6vmIs0s3FQtqvw/VghIDWultpQ/V0DhK9cx57SY9yDw3lzm
psw6VxA85YQEp2PMy+ZPGvasKz+DjffHipDMywrHIXyD/r2HF8NdxJshpWL7X02VA/K20PVbyMoc
d147T7JKBYEgHVKL/14xhn6ytJC5rP5YEXeFt8iLpvpzhVKVUPzwclp9NT9/ImrHswdfvfUfK9Se
Ao/Sd8s/V2gNuh+tKhk7/vu2U3CLg6emce+nFV830U+o02kKEPV/7DGoDiO6apIL/bspBGiES2r0
R/OKr6uspwJsYzTGP1fISv7l2FG4+2MHgWqCbEz7uTzKKJMKrBBBHA8AWI8SoofSJzcZUZgNXCi+
SV/LVvyMw5sXj/nKYwB3zXIdbljdeFdAiWTBGMpciepVKwBC1tXr4Mt5DC2vWSraFRwb7SpDMC6e
mUEFZ1ywkpolrwExUY4WdldZ8u9LSqW+SuhPbOeW1yAzVI4miytKWI32zPQqtcAACqqLqxzJ9spA
iTiaAJAME/BK8Nhe+Y3jX5SAYKFnCu9Ctbu7ko1pX0hzeNPRrEtGuIhrCwzqwhWF7RT1EnRJiHuO
P1yCmmIJL/YlJXaAlxIK7S6y4o3Mv6i5eJ2ZsHaoLllKisBPcJOQss6hSmbZJQmaYg2TJ+FoKuVm
Sh9fstqp1kk5hBeqXeu1Zw7KOSnLdi3t3DuzCdxZjZeyTEa5TgLNOsvY6ddegFYlSOORtaF+DppK
XfseDBFpjto68a2euklXX0svkXwiD29ILyI2Q8yGePoLNgnIgMKejG+Wv+hlpp790fmY1wF0Q4Xo
8sgepk2xpQEHo0DgnNdqrRdvCe+Zy3lXjM3qtWyddD2v7V0gdQqxsQ317No+TMCmAJUwp+hpd1B7
z35mrEwBVJ3iGz/NkigCKyzV8XOWoepU0uYlJ68tneesTP6x1NE6zdsKgBWMSuvzvC52mpemiMPL
vM5QivsYFupWyyOxaRLYikWBIh8NlM2TPKxxSbQ9C2w2/mcP0IoiSA8kvX7fwMiqpciN7oAq5z+b
R0rIRxy3dq7inud25kkwjBXGCT4pzr7sQPlM230e7HNK0cEPsgLuZt4cLifH4rVLNZUCE9aQRXuK
MLKAdhKlH9Jy7wVGnE95FPb7IlHjlZiWw9xZusKOv9WTEIqLoq7OS503rb2HoZp86JrprCS2NjsF
I/RnO8BWcdrPNsaYqqU6owzBt28qLsJUq7HDUKQmVb9GdUmoSDiPGMaIrkuW0lS9g+XI9mrS7aA0
TC++B/F4K1w7f84d0W2tBvmYmoXDqxfSF5436LRqUQzjcM6ptTxRTQPMG8Dx92zAJS7ryPdI4PP8
04iO47v/JNX827xnXkEdLopW3oIMLp4pSp4nbuJ/1LDOpqYL3DKWMvEkmR9eeEUVoVcOm+JE3qs8
zZ/Aj/pHuNx/LP6c/bVpWDKmszNB5d20LFB02pg+Rb8+1RBediL3CEewPNGqtIfj+q/tLK6FKLSy
+Vr+eZxfZ1OXers2BuIhkVRo4HP1fBrzZNrQr3xKs6h/+m3lrwbmZRpuLkvF6ABQ/rdzyUdjONgY
onxufK8zoMtOnt/UaZJoUGF6Oz1mmfibJG20Li2TxFbZECdK6l1toBcI3ATTI0YlS0whV8S1CAiq
TXA3WqXBqndglKeEwX1eVmCRtoyxdyQ/pz5jldJLhmE+JWJacOo94y+LMcSV5KK+bUdhPVjO6D/q
VrlTML3cpOgpEBhFHVQ/IZcFRZQwpuPnXvPFuo+yH0AU3b06hv0ZWJaxy+V4q1AEqIl2RFdCOKiw
0fdZUQ78WctgiAaJumwYrbx3dIlEhS/naORy20blQSr49oeiG25BUy+DUe+v1Hth3GzZ9yDSdLJe
IdzMUUHYVpJdTNp0F0VlA46q1HicYmkQA+rY+PBoNoZf5itbT8SqjYpk7apK/yg7ZThjpXlSWgLq
zTDIu2bcoiR961szvCieV7y0TY8iOIvu81wEL+yfcKjMa60N/W10h+SqlX/HuBOeqiR8koOl7BKl
Di5Zo4slZFntLej6fdpPsjM7qHa6gsbULIN66QRozFUub0UQ4CFU3f46TxoiHGeqWs9hb+VvTm69
ICJ4KOij63FtXWp6kyhtHXevqCq0KDMctqNfmN80e1xjoPkCE8zGGbiOfHqRvtApOo3ynSilveJd
uw/JIh4oKQFu3fmduyooR3mQSuGDEscUlpikuRUur4aQvgCD9mrEKoJ6MnC+KlqgtxDXoKVpEUAt
yimFjVyCejeyPAVAV7SLTvIDjfzJ0KL42WmfPNMW5zh0mn2fER3KU3Hm3bpxhRKeC8+K76pSPOdG
nBzL6FL2j6HTRd+oIsZotd73FoUBTR78g20K9t5T0FCTsMdjQLRHFbZwEBffUj1Wd3F3IV0YnJKQ
62rI370IRlMHd8xxfPU8aktdlRLLylA2cOLLZSbq+pYS/9xWrV9Q/0/dWtvCNTJbFLQ172RfRuqx
ric8sWj714B8H04RC88Mgr/NNPlb80YNU3LFXniwml01OaaDA3GdJPmuK31rUSITW7VEPsBFYz6V
Em+gUOdeTUnolOh9aubBrWyaVeTn3X1akrT89VSrfYsJyp8UQlfw1FplbQnrXRaaekyKwqSW60EJ
kZcUaYHdZkCP3SksWgkVl6eglj9oVDVeDJLLajTk391A2tDFNbSqbv3iKSI/1w0iojr3qUCu0nQp
dUI3hsIYuu+Cu+Y46d4JnXpjQvI9ktdy4Qw27QZ3z4d6yn5X0uXpYVcxnLjRPfiIlxZ+gxs3vYx2
W4V6ug2iErJzQthjoBj3Q03Kl9HtO6rYPTi/SSbPeuitNR5wujICQE+cNydSzvUEVHpQR38bQ9p0
yHM+8fvPFxlmRiRqg2QbGa08ZmqWbIPpE8VLCblfmeyUIN0rYO5rQGqJPCqyuFiqaHZ+3koMzgxn
21cM5pO6Lql3j+U1xx+JuoM2W3RmFF/IzmCNgSQCERRHNEf6iaqQ4z73A2/BoB8LV9JT4ODNTYMA
jh6CLoj/CJj3OA88hwwNzbYuDsZU7Rfh7n/sdQJJjpu4exPPkgf4ZvU27t0feZcdG/rJJ0OtykUz
+RZlzZsMy52WlxjmNe8ZXGkIaF53+ewnt5eWl/E1KAE7pqBLlnDgjJVovHoXqEWzTurojRJtee+K
Y5Hb8RtCQG2rW/RwLXQR71R6TfWENmNFxyXMput3MDT2AkFEs6GH/aqRHbiXofMtrSmpp6/SMO5P
AX8JZ8BuPree/ATFuVarr5o6KAdpUkGvp+AWDKm82BU/0k6Y1QKt5asyFNaLE+lvloP4U/UmLYli
LC10PZvOCK3HchLv+158chwKtEilnlvFPPcSjLlnK6to6GpywIN+GtB926H+jgmWWKetDxtSSkBc
JWaSqhS4/BbwMx1NBVradcaxSiwmaXzHbi08VRgsPqb1oXfq7kmr8h0e98aCzA+FyaN5mSdeWh7d
RvcOvR3Fa0q4cbUfo/KqMIBYOtTH7RyH8aeb/6Pk8V9tF4FG8PXvWMX5N/sckyk3lcZ6nCdRk77C
uzjqsDyog0QF1lT1+F5q6VOjttGqj3Rnh0VwszLCKNhos3186t4yPu2Mocz2LmjEu6khAQ8N13iL
OvUHQwH3eyXFuXcNH9m+8U8QmukaS1JzOYFy7r2S/qXaaNXrSc2SSHD2VThsUlk9EbNVUVuFJ5WS
7B0d42TfTzFJXszaDntGqui8+hkeqLW2Cv4boUAPZIDDfPFt44TvhfJdmSiuTdBGKIlQd4JwFRoS
GC26YknRKNCKUxvKbenWOvWcIBz0oUp/1ChBMDiDahv31mqqcnUrMo69opMHkFb/Per/qlqt2QEK
LSdu29YIPfFq6gXlGhhdrBB+rptJidGFXrxCK4QbRKvvdVElp71l1/VKJ0WKEItXqSqCc5WJ+Mhj
Y6cJzUWC6zsP819JBuZzPcj06E9lHEQR8XJjdFDUyiVtQ3dvi7hdAlItH4UVb5PK129u3NfL0KJj
S1f5GlEFuR9quybFhz4IIas4dWq/aBlvUPJyVvBI/5YbBqTTJBP3Loownfsfxs5rN3Zly7K/0jjv
vE0fZKFuPdCkl5Ty0n4hZPam9wy6r+9B9e2qulVAdwMHCenI7FQmGbFirTnHHOJQ0G47SFxYgWtN
/pw7j8WWK+rqbvjDIXXoAT9p1YS0LY+uCdJXKbs0lEVxSulP54sRv1vaLmW29JZ3rTjFROYGa02X
NBrV8UzlbXlFZRkPbT0X+7id+5MzxNMB5PfgVfQcPT1NyxdtHKKTpjYk5mYNdqhq+oIJxKHf/SO1
kcZi0e57nmZoySk+wnVgaOf0zmvT3RppXt8kuhEyu5vQ4bWVN8fuupuE/gh9KD7jz8/2Tgw0IE81
uozm0l1nMkGCZUSA7KSSfu3Y2Ici07WQBk8RGIriHgjFgdaNPA6hlgjQQ5O2WTqnIZV0ufsxOSi6
Akikz4rjtJ3wElV9cpA6hhtm8XGUJ0u4J9Mx4vvBls2LoRNO4dDIYDFaFMV+L03xkODpy5NfAnWh
38Gl2M1Ls0l6dTzAZGJlTYekzKkQ9PTTFGBlzm/c6qNLqvY5M8ZuX6tw2X4eErPXvi3lkBuFx8tj
GVSsSrVbt5uXjW4OMhMJzM+9/PPpWHdmCGbujFq5eO/tLmC8ZD0mjTitLnyhQWlSr1ZSwnBjPCSK
nMvXkW7tOHXW716kQYETKVDGvqGAVoFBLgJ3+PSfP0Drg9Ro3pNL0OOr4qGYlAz+zUrg/eKs265s
HX8+quCHWjHth0wkj8ameWVyqwQoKFHQtNqTPU1nDi/uXW6S/dsKGQ6R291XUCBXXeKjzSJx4Yhg
HqVSEkItmv7gyro9kuDzjRA6fRAmAzhT1y3eliF94PTr3PYlULehDIS7sUXSodgNmqLiF6N5IUre
a2NAFtcwd09Ro0VO3x4Spbx8jFmYbsoLped1HbpcC+IEX3DTqacs7eTXcu4WczpGEv7hOhraOQeM
sY+76NHcBL4ThOQz6n1/1GV9WaKVmF/bekwXZb4zreXYLGSixT2CiHqM9RtgUB0RRIo4MlQZUjf6
yGI9Dg12XWB/nXa1GOp6IpbTZx9ldwXhgfuGK9gvQFjdDe2TjcF/18RNv5OqiSB+sqpgSdWn5Cd9
g9OKE4BS3SiNdnTGyaMEUyzUd+ZhNLTc+sWQbbGfcuVm0Nc8rPAlvWdFHXJyXb7idtK9NV7aez1K
INDMVrZ3ayABcyLyl0jK+SQ6ypSSjVfXoWYOLLLlJKw3faKhJ1nPLwzX6F7MIyofFNgr8pCXcVhA
ADaYlEqSeAKtNOQxt5G+ARsXvMfwhpJxeJb99EFRPd0BdhMBfQBnz0Ar1AclfwAV4z7mUUI3I67K
r58I2J8H+LHyAtQcoRqbAXCkZt9jr0EsVCiHVR2QhsUmLm9UKiHgwgmdNf/PMqZfkiqapl4EEawQ
L8poKrtMDvmBASdJ4Ghqt4dIEaBxR9UKE3eWj5LwjA4lwS0Nz63I0m7ElL0OZkcbY9GGUDQm4X5J
RDZRbRpnyhHLI0itPbtFFh8V4XCamS2Nm3q0mF+77ZC+ZXVHldbOg98b+rLLdHcA3ZGS/ePENz8P
k1K99ST0hHradfAfm+U1VralwmxuTHfO76w8MnY66ek3zsBmRvGzXsxmqEMJHQgloDMHUxUlz5wq
3+qB1PSorCx/6trmpSfskKR1lA/NoL+vfZTeReaa3tkyng/T0n2km1a6ypL+0hiN68UTqpu4zrbL
DxlPuWWPLtWKN22ub8l2zA5KhsgkHuFZtolmB+3E3bv094b1KBfsLbrbWvfs9EUwy9Q8YKYh64Qm
qDlWV0ZAy73dk4Pi2MjKcltcwdIEhRyUh0rTQqUv6puMJVxTkyPVJVI5Np3QJM7+bCmwXfCf+D9S
ZbUplKOZ8qI6FjVjZuvz/ZbUs1gxhKoOOWiiRcl5UA1oRkbJbi/W/CK76jhIbqgVAecu35BWUTzv
iJvE7GYsKN6nD0NtxGNXjqVXGhOeYLawdywNCTqqdzRZX3GOE1EzcXtUeMduKqiqgWJxv9UaQgCr
mbuwdo1nXtDZK9uaqKXxAxVLBOUtFXebteqEmue5nY2VJ0qgYyksRtaEE926C+Y3zALu7TrXPfv3
hl8dGtKmcthNzImXKwKEY71Ff0m9RAW+qaIZkPl9gm2mMWPtk3MVO1gt3zGHfMcDauk27yhpTc4Q
ZdY9tKoaHWnt3c7VNEGDAVSr4InwTMqGc4nhL9V6VAPxfEOOSfQA5XtHQLLyPZ1lslwtlrAX4NZw
0bI8NMa4fVKSKboa9frI+CILR3rDt9myn+tEgh9Np/tSLa13ZV0akivR/OZq1e2qsZMXEMd2MGcM
yt0noizcO9WKC6+IGBqw+/iRpsWQ0ipvkaw6kz62gY6q4NRTXbH2FMuDMTJjVZUS1HOkI20Uq/XU
NhQl8eqyyCuL4RHvOweoyYy9VGV9FZH+NRfT8pbp6dHJixGlWba8pUQoQqlMwEjanDh+1JmriTIc
nCbkHoaaY5v+TpMhf8vJmd7hClWBHrq1X1tdDytuxMBHwwgXVGU9sGnEV3xDe7PiwDFr8j0hrDwc
x3eE5pyQauXTBFIQuFFU7ywdv0tq/SKkUhw1R7U8qZnqY0ezBvDMvEHmOuLdjbb6pdS4n4gdGfaQ
VL87s0tfjYketZSvtdyoZxli/qxP5Kujzc6+qoHv1KWS+yic7cOgOGSE4NrYS/7Nhyq5Zxlg7Oz2
e1Wr17u+NZ96CpWat/kXbZjzVItARHV7Viz6SFpKV3Ca1dcfqHeXwFJYjf4rmu36rKS1HRSaEp/n
VVc9U4mzHcnQ/d2UD+Bkx3ZbVp2vDdEvmsb93TvCW4uvop2TDcKcPJYjS7PbLRg5YvWsy0chaqC2
ywiZe1tmOVjTUGrl+9SowzU20j+rbgfl/JII+oOlSIb7wsLiL1fct8MAmkgr5L4lMzV0mISFTZTT
/3NK56FcyiboRhROtcyrHWAJZjVKi2NiHe8sN9MO9pLPHL3dZ1u2zBKktc/VWT816/qKdxabNgCZ
c2y0Lwq7gl86KClqZ1Hust4xT72jrT786CDPbXo7ymj5dW++5GmJeCMj7NqcXhwwOp/KoN+MnXON
m/anHk1Ps6kdpJjj88+DITrkS25zqazOvDX09Pc8tR3I8XkT2czMaBrzXCd2c/150OjWGrrS3IoI
yZKInR3UvOimU9R2HyWYFOzGVK4RSp89gx8J4i/Qh0S+D0Phu530BuVFqIv96KZr/lSlJyNfP4Y4
Mdi7DXrRbXot26QOsZX011xMb7E00t2gSOkjblrvqLXObdeJoMT5tCIOui6JMV+n6HO2pMTGwjZE
Ctwp5iQMkrjmVZ7aZvfTb0m3+OufuZ+SsXTinEl9LQZu0NlZeZPIqIddla3n1LbvSpAa2E5KJsqF
PP5Ux1weN/lgDOfKGOAw4pfiEFXTyu7TL3u27UO9QfkWjEWGbD5LOshBN7Qaq5LS+Dl0m25N9wpe
CEo4a9+SzIxRZ7IulUE70hZltROZPV3MaddYVBmdqgPJWbKw6IrIp1crHtwkRzfBOAkpO/0rdSFA
uSDikMCrkiNRpZ6VrDpMNt4qy7gBIaQBphPZGWYa57nZeVcV/uJ8tncrovwdh+v8otMIn3RuQgwL
URjzF99LRqB+uluNzuGeH6ynqbNfZ90FL1Cwk5QrNv2YjE8IDe+xzTMpOAQc7QHkFhX1DjdldBit
7hafePVYLKD69BHvSFUvnxTnODPc9iZPWy5YQiWZ8fSPfZ2YH4wgwMQgUID+kv7GfRFhlVETOGCb
ZkhG7hM0MFxilCGtqpef6dDdwWht/iTIjPUuiu/RYGdBmTeh3inDR0U72ecoll37SBDn1TpXvX1c
3RmTSC/Mh1Yw0MHn1ypWdKi14sMp8YgpSOoe4ke5Yb37KJGXFrbkEQGvucOSj+RNqSkepQl+BaEb
URQvU4VPaxnlpsFTK8/NQYD3Xf5dJMZnaqTGJUlB0YuefVt0UXtw7GQNHLfPd67GsIPqHzSQQbfH
rJ7HTQwknF47UnLBt4/0UzUt7RfJu98GDKb3SrTCw35a+0UUdfus69ObaM3x5mGJGM1EhCU0FJhX
0tsGyr6p2i5j08m9WEmPdAT5fe8qvpp0OibEbt4B3dJJDzVm5IvA7Igesa7JqHT7lK6OxwlgMC38
BI4zIupuOwKKh7SjoQLoWpcK7xfnAEfG/amja+TJFkaRF537OnVPdT/E558HC17InpldctOMFXPP
YXHPS9q4Z237qJcrmrhOq3Ys57rXzK8rmIDTiEaPTdOIn4oazbJaEq2Jjn5+gHyNz8PsqGdy6Ryc
Ol/O8IrNQNdK6mYFPYyZmcVlcOavuMc9E7kmrlkG8uvABVKgvGf44w59SAbaij/Ihu+TmncoZhIM
G3mIheMs3Rntfqld+9nNjvaCYh0xWnKbW0pBd0egUXUXxox2HTjGLHZyYNXqKAR8pWPR1HVpnEyq
11bhrq962AWxMA0mlP0vXZbnrDfiRytDwCZFoYTLkDDyj7RlhwjcgqiNz5QKFrQnQY10dLQ0zCrp
Ww4VIKvM8JBzljomY/SM/Jsrs6kEXkL1e50EkWKMVS0VBsiqdqCjypZhRVbPe/6k30YnLs00sNXG
2u9+ABKYFdV8UHufCRTXTaprYHdwXKniPY8r5Qzz6jjGGCrmltuawdEYjmW83YvbcTThzZMABZ3O
3Nl98ttUByhm9YIaAZfQ/yP44b9juMnONJi1m7ptCWiX/wylXtQFroRVQWbe1qKpL2lcJyYQbBf0
wjL8b7Lw//ya/yX+Xf+Db97/27/y+RfZtB0xEMN/+fTfnuqS//51+5l//55//ol/u0m/urqv/wz/
1+/a/65vP8rf/X/9pn/6zfzr/3h2wcfw8U+fgGNNh+Ve/u6Wh9+9LIafZ8HfsX3n/+8X/8fvn9/y
tDS///7XVy2rYfttcVpXf/3jS8fvv/+lb3Eb/86B337/P764/QF//+upjuv/9u2/P/rh739pfyOh
zUZLIQSZhY7g/Zm4hv7+l6L+jYm/oavknhoaOc7OlidZ1d2Q8FPa3zSIylvyDUUncwS+1LNV8iX7
bxoVqEYOkkoqFl0G+6//83f/0/v3H+/nf+bVg/HmL/nPmVdkuBi0aEgysS2uIhj6/3wFsSprjVH+
WRi9p8nD6A4J6ozSn5Ru9N28Vmi1rdxgMakdXeyCiFlRjmkEYAZSazvEDRQwI/Pcg1Bilm+AzD6G
UJNRaVvcIvT1jGk07ozBZnd28mrfa7lxx3j8FSAf9XWbYJ4qi5qG7ageNVrq3qiJfR4BLQBbC4U2
t06m0dS+njVIcbR115l02zqMUWWrp6dsXelIFgNNFLcPiOAJK57OTkcz7DPiOI5LcnHr3grHNntQ
wHX6c5o9pVG65V9dJWLHvZy26PIi+2U7IzK+2m28uVNXDycfbeXIPcCPPjqN+FO+ZA6jivQG4R5E
1sGwGAXmhgcPYG+Y1ouuz8URbup+dYCjz3BhWrWimVhCTMmBjaV1SI8NVP7oFD7SgaI+MI1zyNxd
rHCNp4d2vTNqFiC0tUPQ2+m3QnPjl6Xkn5lR24eq5axaMNAx3JKoxLkKqxqk8+C0p34SL+ktgOBz
oiEDk5X7oWbOTS0hgHMmH8v1yqZ5kMmfJHMDOwVY6qqPUiMu2Vnelqo6OPA0OaslEKKb01JlhAbS
y8ypAXFUOS+cqxhclvk9vNCsq55XpXxOF/UqdDdoB8zmfVrCrsqNiUlc9OXW3uKub/ay3iWzS7yH
WQd6OvfMD+sD2evZMnMVYbBJnZoGmOQFzKeHjDxI8NzNXeSuV11LPMtwC2JLcjWg+/0CCP9YSuaU
OVIlnPl0KXW9epapuBetETpp9qeYN0auAddxrj7WSzIrWAnwR/u5a+2ZOkrPkV8JhNZCRK+aUz67
CjQOxzG+k0W9GTdpVw+61mt0970UA64MtHdJqXwNJYokgfMzzdo7BrjgLaPZI9zYd8oCLY52dWuD
Gf5gfWMS8kWpNF4yFfh8qj9MwjsvWiFWdG36p+OIVNb2cwbVB0WCiXqGyF9vWOwPlZIsIHFyby3p
Qz6Pm/ezJ2Js5VxmkCivK8ujOyr7aR0f0ILwy3tJYuzVLFKkQGZEW1CTra/b+QPG+tJ/1QUmUQvv
rNvFDda8tvf0JD079kRimmO/kCZKhd/Jp4KN3ovT4V6l9+V1+Hk8Zbbg+WU7rVuuaToQ9+fA97cq
mKwNtGraIagRGI1TfIL1FWHXaBc4c9m9jeHHG9wOqjbwwt4etuUk4/iEmaxpHCCQ2iNi/ZfMzotg
KHtE0dxkDHnkzlr7jhZkbZxEr+indPvoPz6tIw6+2mKfVaatp2V70LTyHx9Z+E0NbT0N6rhwW2lH
oQY6Dk9oUETCnDCl8q9jZtm38WZDXq1T6uhDgFGOvnjddJefB/JC0JGAnPCj5ratb8n6fG9a1KKJ
sz6jEr5mvCMek3Pc6HooiHZ0OTWaUpk4ts7WYdEhkqStE7ALt37fTiYsUzEF/Tql5xpfjp834Lz1
ieZSnprWmYu7wC6pmXuJdczrdJmdIu3QUWKde6hT55+POPuTPrP9v6mrMGQbJt6/Wg1WrX+bcnQn
xjBeSqPE7TvZBBsJ+KEQpyOvMjz6ysgn0q0hl7l2EeAAj9HpwARJC/2Q0PE6/TygMPmcIF+HKX2V
UzwMnBZLJwsaIGfgUFbNs0VXBCCEAvQ9xkEpMoYaNYwT3SF4IhV5RjxjbdcnUzRDAACGxmsnUtQs
EIoTPffyyr70rr2gcwZDoJccXQohfLWLCUF2x5D2Eb0OnVwPhaa9i4UYonnKIHAJWz3OoW7PdBeU
qdyLqXpNpfPejMN5JItvCzUMBxkru6Z4QiUGFkxdPpUoiRiCda9TXs0nsg8n9pRA10f3uEwtCI/n
NO2tgGMaWO8FhJxt9YeSvr+nxWYbkiUsT8x2HjXaZLvOVqdd6rj31kwSkFnYd9notHte5R9+GNjx
qjxr8WiFUcdcydS06YSr/GLUy7C31M18LsQrg2NACZroT2bPZCeoOtGHZNEz4Fipp/GZeF0KVxPL
vofY7gGfVBt2gBb8brA/ecOIUNJU3gl6dIhbC/zGbgeXQtzj38dJPz+alS6fMvuutS3SmCx6Jrh7
A6srkn2Vo1WZPoCrzgGWlObFKVXpgSkP2w6OervO/UVKB5uzs+z0ibQunN1UlHRBwrYm3tG0Bt2H
88eWULBNjU37Oc3166r2rm/VpB62U+p4amWRC11Gu9nClE2j8XNYWpYORUJTQHIfNKlArNMUy63l
oradh5uF+CKQN8UTYqbVFyaN+HW+GrSYgwrMsR/P8W5e5+lgV9AjAVpg61Gs5MbRatd3G5Qvdt/+
WhvWZxuthidpE2l2RKh7P9JhwyytVImnr88ZfcSdYAZD3FVu4FNxaeDjjbExge26RigPzJ7DWaI1
U/BUebnD/GcxFd/RszxYpQSZ4zZhXWhqOAhQRwbjqpuSwdy2k40cDQEtkffOVlIX+zIpbCoYGzlK
MsaBERecSKstM7FUT22i5hULdn9NVVIGpsGiP6S7NyKevgdXLOxnA8LlOntrHHjQuqU3AAXSsBz7
+jIMnEH0zfgyVTyJMtGZ0kfdrUy+GV46QSnXgn3AYm1ezRbvEiM0XVHAucjmXnPo39LLRogxZ29q
Ngl4JWMc8pZEN72agnBNkudh5jfP8ElOU+/I161NzWDShNgOAgcKchEy3WBPGled1AhxHtzmbI92
7o/kNYZdQtKJW91UqFZICcAAbQEQgZUT3xkVYtbVgCaocLlzejSDEVkDU5+m98ceKYEa4T9vp2FP
97MnvkP0Oxp3OHkVI/faJDevYpnAq8QPyVD+MdV0fMzjpvSmzcrXAKz0ON7IgM7Jis3OzW6rnGzA
0ZhOOT3HZiEQK8/NIVSUCDt1CrrGRJcJNROT7ZQOl9QQz2XZyb2LtvBiLojZGqJrNOteA3S+xdDR
BhIqzV0jwjVp4o3lOeZQliDkW+o8gmE3DPYWa/WToaYz8uCW6nzqMNLRhznbDRVn6U7Djnh6hofR
egAmjfK3kdXeSBQckUr9q2rtKYgzfmXC6A8zNkShrnsdsuQ9srP+oa7Y9QFZH9sWrQFRFXooq/Yj
l0K7mSvVl1Wj7uDl/SlJXfN0mSvnrITykG48ZL8YtNwT2lwT31IOR2iFX1pER1wZ7rF5HGdYZShW
qrM+8QRsRUBVSlvFhwUSB3g/8a2r/pSOJ5NNzWsNOfuihe4gs57cQ51AipVcjagg0UW17s1RCcGX
MC9KZOfPiuxPtFWh0pgjOyLYaI/XQKD85Z3BgkjUBBQ97hydgpkAiDgyn+y6Jdg+bu/GUQenqM4M
kOdZhDVbDnc/mSCNfiEzQ91b0npza1OQYD6coT8Pt0QiPMBpxgWAVtU1phsrF2WoljkKO1j5DOdi
/VCW8cvSWvgZCC5a0/cEHWW1LIDHmIt61VPWONrVNPKXtXgeTeFTflbHtTaq23hJ6luo7mQBZtu6
MxjBWOGKqrrJL5bICdSRvqNjVOMhM+iw1Qk8ju1BsYk01Zv2SAvOV/xcg37lKjE7UlRf3M76Eir5
DkPRJred3hIqa7RmqNMinyGDqV6s9oHV1vFBdOUDIp0kHPT5PVPkXd6z3PV5xgJY2bf6yHuJx4vw
9LyHpUBqX6jiaLld7LY6j9q0053yswPm4ctm/qrBXywk+Ya4lAY/X9Ah5Hk97JtZJccopiwUJSQW
tZsWkDpk3c0C2840laclL2GPN9+J4cyeo9hvc0zWA1GCZ7tkIO06Ga1fvPx5/8cscJvbBssJ3Wwv
74uHuhsnqLlr5jd55o+tnE5OnL+YapuBpRgAINngTeQkdk4/h72WYpBy0tMacSBIbP7eSgXSpqow
uzSz8pSKn1MR4gdtibx56kya1zw0KTjdihrRSpHoVYiQkEJ48yJeSqe8MnNEovmokney61f1JYmh
IPfEFFK8JEQhLMiMO24Nf05Q02ZTxZQRNjDjSZY82zkbggHV8DWSYXIbRdUDAq7xMJA34NZ3VaEY
WEOaBwyTVDaTA/zEsAjxMp+qsjhkRYrrnfJT2QTYsTsHQsjfSHxfzcZ4S+3CxdihPlez9gas4dQV
m4AH07YZM3d3LLQFXZ30Pl4w03Oq+bFD68FZQ2Xvrx5BK4HB8mmhPqsWwjK455JeoTCPVQFQe4Uv
pGaKCBaG4RF5X16Z6b/XAo0YyrVP6hgJY97xFDZjZvVx6zVW9FQk85EEW4WoHs7MJSrysSodOHW1
8PG9cGLAWD6P8xIYnJXSLv3lzFn70FXR4Ftjc5fDv/AW5FBBt5LhNjiT7U8zfINI3Rl1/4zi4dPQ
x/SY3Vj04j1XbkfqHMLt1CESWSZexrQSb2rivihdPAf1cLNWVmiDsl0JWDpUuvlWucthWLIvMaWK
X2MJC5TpCZKrr2oDDUxOvIclaz9XQTAQpn9QVO+2Ut5ZGrM7s9EZ0vX9vliy27k37jql37tRQlfz
z1gmIwpZFqyoVJAZGd9DJyC+TvqzAyblZ3tIkg9yYw7g/KU/y2CchO6JAjaT2Bzho3mhwqRAJ1tl
rgF12SJ5nbP1UmKVIuOJnG6AK3cCMrgXu8krhIqaIo0yi/TiA43YX5hTDtqEHT1zrE19TYXRHtal
eytjsZtGYpqKvvu1lvC+1u4+jTvGADpPGl+nVEcfdfGlfBWP6YSnEAdIMOT1TDcC6nNmUSItaXeH
MHH2XIJFOmXcIfQxDprkOm3IWIlq9YGsrdgvFw6RonmOuGCCCa6LXsdfbiwB+NXuHq3qfWyQnKl0
jU5ePJ6IBO1YQ+m1lDLIqEXF6KXKWvqzzVwHBRh3MTkx8bY5RehX6BdfjMIR4eyCmJ7W/hXhqn3s
bnWTrTZeV+EnzKEzeefY+h3eVlI1FiKarDl1wFkCvFIWwkh7/F2G2n+PdseJh0U+AoUZmmJ2dmBw
Hqa43SerGSzJ9FB2xjlJ2s9uyfACwY/LLKAy+Go9fS7n3Wirj45MXx2jPFjajAf64JZWaEQE44hR
K7ZyMkJPnyPRAbBUmzk7qx0TkJaQUeSaZYiZZvQoRBCEE5cD/jAybCbNWU39akDgGSeuSLXxC6oO
BMugjT7FoqcXSYcHkWt1rOgXELgQX9WK4F3zNpPaFBhlgZag0pWwM+M+tKbnDC0Io+w0bCwQmiig
UhzjkzePSFiS4siSuwNX86hU6qPa2NdhWr5zpaDMjttj1INbGVXEj3ryipviTddazaO8OnCwYi2Y
nyittFBNMKrUQ/IS40wJEbc91uhljPTbKNVfdcJaYtcTb7jT3Q1c1vNGHar736Y1xp5RYNfJ383S
oGFYvQ969KwU6EXKtP2KdetRTVnJ02m8po34ElZN4UwyytSguOlEHsb6JSootudS/TRXswsZBwZx
w/Wtt3m8q/JiB7YLSyGz0rnSn0tWlr0h19OaY5Xj1uhSQgvyIXqyy+YQx9ELiMyr0Woczl0XfazO
ZhdH0WcRjfe6nID/UmegdDhMunaljRyMivyFgBe9oWVc3Xz8BSL5l4Ag6Y3ucrLT55X1YG1BkUIy
uM6zTuHVmY8TBQRdFg78ZbwvV+B9bm7X/jTEV6CRIMhj8zOx1Lcxtr620QOAVxX9VBuHvVKn4TTl
p9hBdF0tj2ZfoxqhjTPU0B8KeS1gccphZSaQrt+GSUc1G8AwJlr2DFGB5qKImUrFCOAj3POcJJ9y
V3lera7bSWKMPU1ym+gSWo+qe4YynMA7RTsYjIeCtukm1yp9KFSsQomAV8kLN3WgPSM6u6E2JkGC
ptiflgMT/9fBgsJoRTlkJJaaoaFMgNiPtxxG7BG7RhO0xp1JJEDAVJJdjEl9LZBY0xKbEaiVOvS2
qstvpNQeV5t0vSV9bhgs4lrJUi9Nou9oarjJKklQH2IARxCqZRUNZMRERfE5BEmUv6WYhIuZyFw3
aUgJzrN9LQjOnBd5R39hvRiaGVRLijsGrDYeKIOWroyfbTbMytB1Tp7NH+muxEBxf84ZcjTNUKdA
43qMlvlDiGRiOciuy4LdII5vW1IGg7kkaplGoxULXEKK3YdCJhjkzFgcOvKNTfoc6Vp1l5TKzpfj
LPfl6KIJ4hbm1Vf0vDxKNX7EjoOEDUtm1IRzYbysFb2pIjVvR92oGFO2a5BL86FpXxoYsZZGtgvo
GQ6K6z7qbzrdXC6oEz90ZAe7aiEGGaydv2hKgrXd5vmn86WSgCRy5P9B6/LOxJGCSrTqPgZ3ia8g
Vt9zMCnjYnxvxTSixv6iljdxAslL68Y9PdUMfau3tEVGvLjhL27xoui0WHkNo8O8pI/cn4+cn38h
N0i8cUGQqcjQ6mdtrxC8gRTo0YhASRKH/WArRUq0YXZE9nthpMrBRrr1OYZqZ2hUZ6sjmiDT1Uva
p699Zb1orV6hO71PV/vKgfLcrtkQyFzlOEJ8V2Yun7y+uY+cB0UYSTfdJC5sDnhZ8b74GUHpBef8
SXEw22hPRrKBksREZFlk237jqniAAwYIp2zszxtqEx1Am3y6VfmWle2b6XB3GlAWA6MD/9I4EMwK
LhW9qvRjAo3VQaB8II8T+AS+vVa3orBfyY1dyvIDPMp72+RHYSodd8eqvYyY6UYb+4pKsVTOYvIV
FnKvUbTFmxra5XaRfDj14JKfk3/DtYKfj8K6JoXayl+qGIAsqX0XJ8UKiJkhcu9jp3kf2vmYTFbq
K/H6qDvbdvLQ5VRyXVHf2gnQ7tw0x10/jYEJndqfYdYlcfahOAKTysJqUfUTrb4NgKVFxxh4DLk1
nIGRAg9YtRl+L9mLRbDLfujHm4bb7MLhiOuCs/GiBqoFGG9GmQRbt3lbmENdBgyjMfHTmhW90Og/
Llb61LSL8IwUWyAuY/TQCmCOOp/ftv16lfM1LzQCzSb6r+tg+VgJOm82zfskLdqjDU6c5KJyv+Iq
8oz7AQVhy0UeKkBD/UmlA0ROpmcxkAvGMTX/F3vnsSS3sl7dJ8KNhEsAUwDlq9o320wQ3U0S3gMJ
8/RaOArpNwMpNNfkBuOec8hmFZD5mb3XJkbStMKcMdFK48Iem0AUT5Zof5W6dGD+CEhKgjh20Y22
2pHOn1w7/ghUw6HO5MjPgXlZcooOlps4AfzAt06MLxOwj15Tb6tN3uWcGI9ZfnAH7rBBsqtee/1B
NzOPRMteHRtj+lumxQFXL/YFRLnBFJv6AUDIsdF74uek+l119avltVTpZfs0GO550nn0s1KGqF/i
Q6pzWpZmEs6xXtx4WbPe825Tr7t3sbkVHxsPU0XMCkuNK7gxaWan7gvhvXHLY4HyaHzXSh0pr4X0
122B4k41Wj4E0fDx7J1ltt9ahRlNQxpXp+rFjfLEd0zzJ09VzhIHGIzpMszBoLYiRvKFy/kgbAiO
S+6G0l3prLL6lbCDF0ReX6bDdzau7s1huOwQIc34jEGFHZEpADDrnM9efc6nGE9RVHBPwF0/c9/h
tqcbMiLAg02zgG1h9TDNEsGg5YVd13MrlsGwRF8OU9tRbMjLmtSoMhMydFaV+HNect9XksSyCW94
xFFfJOOrrbk/TbwGKEi2/9dpAlXxcsiMA1mCRnBdeVYNJxmXyGcWrybyZvQL+p84P65VM6AnqR+n
Lr5kwBMDLTV+MUj/amCv+WrNn1qbR1WSNuFT+C7oZOprp8bQGsHZ0a1H2G9QsTIAATclObLqH7WU
4lZfnH+4kOzvQxjEV+bOA7RNGu21wzhDB5wFRj7+LeVQ7zkwvqa8N46mwzYMHwJ9t8yXsEwAq44m
xrvMYgKfJ/a5hsDGiw433l54SeEjcNWlw2mNhbfvYvw3LpNvZ2O7lth3EDDnZYgSIuL4ic5tvbLL
rbUZusk+AjdDcKoz7dqk1H3sncnBU3ztDM+eu4GQdX2an9DF9PwG47fZkMVJR1JEvRs4WcWjlvFq
zlElWOSvBIdGkrrUIeOmGfOvOCdhNF7rT3TaRFrq4rCY2RrMkFP9gaOpl95wKHVp+VLFR2Pg3qr0
PqiWll6qNyjKmKS6QGaPq4OfqDf/mIv+yYyMDtLmeuSHp0OepxqeAx2VCUjPBxj07lT0BaL5BDH4
wFopnHGqMLCEuV+72DQDB0nk0WqK70bI24yx4lCW7aEx8te1pm9JmumAB+2Jnu1p7tdnMA+B0fZP
a8QJWL/nEaEuHnGYm1qrsa0pFEn/bnb5U0E5vF8tSUrhgtNgHi9WiazLBg7JXJI5FZsVf0GTZ8YP
2ljaRx75s8UlArwZX5PB5RablD1ZDHXPkG/eXL9mFaumkkOREc6EjrerghRPRclL71QyxJ4IOAkO
JZ9vYxJLdGQ19jgBsPUnDgHKrXrfrFyAqJMP0kLeXFbJ31IL3QSz9fo3eRWYyHZDgsYk1RifI3DY
EbsKyLzsQiWH/AC9AV4hHafp8GlbLBQFuBwuBLX6g2Jy6UVwClCgsucQfCyL1H20OttdzsuERI97
+dSsqPBmKCetYz1YlTynyVji7W8TRvzFFwSJOHDVxn3DXjTxlQfDOHtIsLpmV27MBEK9GCcNf4Bx
zfxIzAjmjj5zZSyFt74LJ2myHC01Xs/FOTfDWD24bBd8pNFl9c1k65b30585i8QRXmZ1KWNOm8SW
LYgOBrpR7fJl9nK5mMYgH5m6haob1p1Z2VbQzVayk4iHd8a6nMZBvczQFmS/gAElxZfYyB9AGS+d
6H9Rl3d7xpE8Ti1VXdNTkXoMTHyF6RGzFj246im5S6+keVvZu5pGeWMquxzTfjm1XvobqwRXG2Gj
le39MTx92Vn4AorKxIYom+cyavLLPyqX/5UD/XdyIMv5r+RAr+v3nzztUVP+P6Kg7T/6d1GQYyLv
MQxHuLpBlcSq5D9UQbb9L1LjpQmZT+cfUwj9pybIsv8lhc3O1HAcwb8k/o8myHT+hWcHCrDnbiIw
HK//E02QtAV//v+tCTKldExH2rphoFwi3f3/0wTJAmboGqnykHRQIAuNtYnrPtQW03ZTwTxQarGD
NHaYRrmteUAVOfmLFRMbrYnlhNWEveEcBzFGbL+A2uS7LdGaSPazYwYHi5xlN74rDEa0jADqNHYf
Z+kRLTynb0SyVTstn88FctzAcJYGcE77lti8visDIcwG27XoisavLBd+TFWvgWF8sZQywyXLVFCN
BZQoLI42hGouGkIWKsr+SWNFV6XmoxkDu8Zt5kO/z3yT64VVCFsrLypx2AKVJlJm57ngq7vZWcK8
Og7DhyG6iOkMBOPC7J1DxTYxGLw5CisT8HdRR394MQlazr0F3CXj0Xr4gRBZPMVtTka0KUFL2Ulz
G+3p0x10KrdkGC8mAIxpksRu9PPRmNQ5zYR1kVrk7evEfSPSQV3ouMUqxDmKXI6bs2FDDTE9esy6
AUtv95JBAE2rir8BLQHCb9G06hK5hohGlsapmRz6PHf90jXaT72jMh6iS4Y07dp1afTLUfaWWO5L
wnH+rLpzb89W9oMG9d3h4fXjQS/ukFtls8XSQWnoCEoRHeU8NDt9dQnzqZvkoCoGhq5Xv7vKmhBg
0LKO1VS/G53HMleP6ktTmy5NI62t2T1Ku2MR6ZHvQXZrcTGpG7siYCwDwBruw81VBhhvz1zh9ZH2
IazhydOKyC84w06ZCRRk6JLL9Al1BixVV2JrVytCk1Jzg9RZY3hC/EDpkjxEbVu+TFpdXPA4TThY
1GWVbfNA8ZiGleZ+1nreHMtVsVBajHbX00a7fDzYybF1YRDtqGk0tTRPDStpVhUa8gk71kJalWfX
LP6azfxtiOKUxX2yRZJRumu4A1xxjDvGDGpeHzruhN5lR9EC1kerkT2PI39dnNe7mb7k0SZQMsD3
zuAnXfe2Ym9klZP+NLRlmC74hQVJMGwGCQHpGbARiRjrwdqOF2yV+FXitAM2u5V+61NWlPpTX6tz
V8f2Hr2/i1pD/p5sSMO9dK3HjWHuCGZFUUlerOqRJS1rJHd8skdgZB+d0HS0X6z3WYoZzWyfDQbG
ezyIJDhufdXCyENOC/oRN7kfy/E0e40N1YpR+JLgT667xv5F4cIuP/4kyrr+IUvqluY/1TSTWzAn
32r21GGIo9csG/aZYjsyZli8R/wLeS5+L+CeCM+tjhW2DYrA9mAulf5mgBDIUFnDqKpTarsi30s2
b0eNIrY1TdLiScedWoTWTVygwCnFr3pYXgwtHogjsV+wPed3Iy505FhNCX+1uF9rRXpNu2EJyjAa
PYhfiJJIOm9CFrLWAUXnfmlM4wwrbK87kSJk7ZXhyYmk1exCFpHYj1tRghexdXe6XrFqzkm+Rct/
6tOuD/Y5OPIrydvVJLXQy9f1LCL7RJ4GG093/FT15qie6BMc40cY1YwiiwdDkmHcxvb7GuHBT19r
4Ce/RC9fog0KP05b/kDMENImijSWyRdBHuteH0YZ1rJgvaz09hi1y5fl5OvRtdKTE6/3nCBMgwnR
9XF5fZhVUt/wFt1Y4HHE06dbTazYT4rlEBW87aISw8Ewu4WdEQUTkLOyl6iB3AEJQLNeWFUXdDg1
IUtW1p90Nujsi4r1whrJYKiglmDtkvc8N11/tKPnrP5tzQ2/bUvLATXeF4Z2k55BKROgDv1c9PIx
i50/nbQ1PEfwNW0CIUePU5lNkhwjeaHk6sI5xc7YumJnE2McJgnrFoyXDY6zlDJYs57NXtxbE7Zy
tWoEVOi/vAKbmOXJoJoK7WyRmsPvDxMlyx/XmII7HbvotfwcwOP7Jtil48q+w/c6bcaXp33GWIeO
tKNPDSwZlFuo2NaUepvXGPRIyVg21XfIvhweQszbvdcOPhvC8ZSQMRqKjO6bvGimNvFm79EuluyZ
JVe+yJ2MYycrAmEDPEQ3NS3Fiz2Ii5Np/VXx8QDegYxnzqc2yTiqteg+HmiSTPZUOzJySWdpGat6
Rf9b5OygQKLLoEjXz35oHlDOfyLV9ItZcAu3enOZihLmvVGchpIAgsHUX/BxxUcAYbRTJJEb5M68
c5+Ne0rz5lA5zfo8rd4VT/Vh8WJ5GAm78aNY97Dd2BgjSu056Y6zK0gZyqnycTXtJi9OwqxhjrsU
m1qyle+tTWBsQ7+GguBhHVE+zPELiduQwNeS9ZmpeOM6018ItoeIi8wo6nkFxtrhsgZIurN6D3BG
BrdmEwR4hsVkcepZRiGvpDX3TvXoeRiDe24m02q4j6XBz5AAcUxZP6VEPjQ5d2q50yNXBJVeMUIy
UKdaiDNRtSFAiVajOmxJbCPKtDwvnHPaFy95Wjj8NyUaO3aXaDez5+TVTZ1DwSX3REZGKFI+d/Bo
Ddjf6AXslLOf3TacMoKRsjn7u+SdfhGD0B8jRmhMI+0Too6cjuoyRMZvsnP1be28wVPdF29x4R1p
5Q93Rxu4jLTw9I1Xm2wlJBWtL6W37pRgvzjyp7KcJYxLMwd/TLTkQityiAbbRW4sr5W0ASP1pFfY
0XxIJzwe/NVb4CzFXy9xuKGc5TGxjfRY5jxQE2tMeBZpfK0rIiObSJ1UBqan48fISqDerUtWS4Fv
tilR+2ABPqec57VNPktHK4OZNH/qyUkwlia+2MJYr6SmjVf52clBv42awg6f1ld+2seaPmY39wUJ
WGnQGuNbwxe9V/WcEy5V3YTGVHiSfUPgdX21PVZNSE/1OQmLHjAdyd/LKYvKcY+RpGONsU0PRNIG
tdujLWCEeUZ0+14mrnPAu6mddc3qLyUrnrBByjakcRWas/EF/alixMlMrUYQZ6TEjTtzHdZ/i6Jw
EV0Zap9gI1NG4xyicXxJ7O67yLq7dFQOmoCKvVb01k1NdKzGZ7Od9XBt6r9iMo2wUOOlssG+Mfr2
dorIsoUx48FGF7OwAg8dQmcC0+TcgvAB06nU8ZQmVhoC3ZpOed7+uARL9w2RW7ZO/ZNo4zVv+1uu
s3l09ro5snkC2cYcC86LtBo/Z8KwG22bhTugtMTR5G4AUmPAgQy8vkl3JFpxZpfeS+o89Izybp7D
ARbZuK7mOhtZiVishLbff1pIifdSNJwVFG/pRemDyZagKMyTIQbj3U1WdGzEhVDZgL+a8u0CghzT
WfSaqzCIEJi5LkwQ3UQHYULmffRdoygZXkXciYX5Un6pNeX4Hjg23MgMksoW+zXHI+8yzTTcenps
OGIWE1yGwAl83zulvUfPZexHuU1+CIa6igzHj+WoGJM5aI8lYtNFZwAvoM98LWffZS36RSEm0Ub2
6Lh3o5NRkIyrfyMQ7HCBoq1kAsuEeWL4QHib7/XMhmHVb8Ft2juRq2MMAQmMRzjnEeZ+1lJ4D2Wo
UDHjxjLz+7btPJAszbFtTXQ5nfWzmsxCmCwiuugR/A/Yso4ti8/DmNvvqteToMpQAVV1AT9rScmc
seV0FlRDArVnSCJZuks3GYi10ZlEjRQik80tS8ajtbrqTuRGCEXhydEUU6mOPZephieNtc3mBZDN
ce3BSRgLJYfjaJjW4dToHO8amlKif9eB/sor7zprxM6JQYp8Bf1RT0hqnph29m5ynkwXch6BuBt3
OYBM3TwSTge3cPE91aljCrrl5knunooI2h3cJGKf8NeFS8M50VdFeeSqHl5a3bm4gxoRHA5EPBkA
2MgO6HelsM3DWP02iLi6++d/hgl5eTVfiEhzSLH5SRXxLpmA2mtX0wvZ34+Vqbf3Tt4Bat1+1W0Y
XswRlr+YdhCXXX0f17+RvdR3atCXA0PxX3XF9Hph2AuekTQMKhF/XTx7T/Ah42/bLo7AoTS4V4V9
mA3jD26zDMkFDWGE25nX37ysiDf9zEC9rvfla5vY7R4aRHtGl6z2nEAfHuCg+7ar7kVbtQda4TsA
WcaBpAOkhEgLdiMTLCMmwDCCG85gyFxJsGfm54lC7mTj3c+pPGbthEbBbC+6qZ0gz2Mbp6U5Y6kg
9NBrDjm8CdZT0eNSgwEUc7WGvMrYFkg2qwTkqMb7DQHd2vXxpvZ0RnHJNGScLXM/TbL/LjTtkLQN
ko+0fiT4zA61tv2ILGT3I3LKelwT/GJ0HOQDEsG1Ou/uIPV7sRFlibrLRqfbOTkx5iP4I9lv5XGn
3vMyGq+R7EXQqvyu0YaY0j1jhep2B8eKhl3bfi0y0kICxX9no+YEVWx31NjSgWiKS8XLe14s1k+g
y0No+8ekKvV93utz0JCMiGveCefZQQaiHYe5RgM/RSfb1tQporCihpizIBf6E9wBP16AofTb3tZr
XuLW6u9QguTaHBOTM4Ja71Y9EDDrrmZu/S0LIz5IYZzBF+V+aTN8HKvlWK16zw4T0mk89BdqPhki
DtuWeLzwFmCLQxdTfkbOqh1aUpWWH6Ro6pCnZEZIXmqUwBFT2So6EzS1a0d2w65KnwVGrqDQoV7p
gFvZH6X3wAnZ9fbsDpvYvuCHZ9doz741ET2wzAj0JUZkD7+8ZmWP3C0vmRgnGCv2dIeAH136YuKb
19+yImu3xz/fs3XdE+a1YAwdc9O466kt97EqQ3gPGDt71kpEIdmcX+9W2r5GDNDfcD2FGuvywB3N
J1jfWeiuIwzDf5IgdMKtorzFDeoSq0ml1m77q6Vjq2p54isuYODr1P+N3sBs1OXFjnti4LPpMCCF
vtPt1vAT9HrgJxC4CUdfABhKJB1icJmZNEMAkeshM1Fpu9WvQVg1GYiAH1wcZ+E2fh+W7s113xTi
ah6y5KOU79j49V1djS9lo3MyIVuYZvgSmLgY1ahHB4PSSwXJ0JYs0OO+uiemeRwnfqwWfxeeq1eN
6v44EM161TOq7Ln8hdr8mGWTxoSHY4CMwn4z75vxjoUrXv9x5gIdnPg8IPDbWdoy7HNveBKtOz9W
p7TGYMFa9ehiWzkSbzKYjLl6WbSo0QV1pSICzxQDagD5255xpqEQJ2M12p4qp2WObq3N6/ukmvws
ceS7dYGcRFxLOaYXTwhIHNryAFQ9GL0N/qi3PxZnO3Op5KtjcrKLQQEOIwuCaShMDCsISRpYmOld
THZ4mK+aCjPXeGbfX0STe0J/XWBHwmEQd87fOE7gGsfagSHN3jGUx/iHVXXRshW3jI8p02ZGaDib
ly0Ai1Q8nO9SkQ4Sf3dpAaoZGVGoD9RVSeNdLdFcjba8j8niw2JAOcIdAmOGbnPw1pF1IRsG4TnR
Eyg8HgEVH9DjMrSuk5MnIwe858LWNKblasddmRE+zSiEVU5BhUHYZPfs2tjLJIRU057bR6pCZ7+s
k0dVr30DRBPnvl02R/Cd05vqIQPdb7s0eWbKzobpwP2aKBJUbhowqyMzHHaEWjQcrI2A5cQMyczy
fpyrC1qfvHM2iRctZuxc5Wo+a/na3+c29MdaYQnkWDw40jtiFLzLZ3fzGa7ctQwNAoAcF5A7KiiK
mGP0zom99zGW2iWGaYrSxj1nte6e//lVJGikFwsiRwu/bu2q70L7021fy1rprLar6DsfHIxcGe67
eV5+OREoAQJHSTSti/3KtIEzT/5IFmABAAagK/CAk5rcYFrFg4uJm911/8sgZ2pSERZLfRSkofPy
yC6a9xoXueqXF7UyttFRfDjKCMtovdeTNT5XWSwDoqAPOQb6aZqMcJ4K6MNnlD3je4HXHbCsx6RE
n08lalMcITztK4BtxCQX0sQw8dj2XsEnPjhJeSoK+oxkpUbVqlH63fy6WuXgM5NY8NlZYMlt0dGQ
YVWTVgWpxpgIfkUa7PS0zoOtwqntq51Jnc/ZKYadvtxrok7CxcybAwnWvrNU9iVX6rXEarTjNCVk
DfHf1uk1JyacKOfeKhtLo7eMO8cz7jzBxGqgXN3Vrs+9vO5J65t3R+G8oHX87hXShELa7UXE+b3V
Pa85Uah5yi2G+eLFsjm7k2a4tiOBNdn0u4TVuEfTH3oWos1GM7WdtZbLFR4eni+UQp0uQTir9RH3
60SuVvO+mdeoMBR8H9Q207z+NUxQFBT27hHEGlfYh9FboBs9DZG/K09o4PugIDswrJOUrb8W34tk
Qs7E0jFnRU09d1Z5jUDPqr4TzXmuDdqIEYnRfi0yMIcmQJUeEP1g07LyVz/Euba3hvIyD8tnrOnM
I5Ok3Jsz0/wawcoV8ghW+fQVSLi3T+w12RUR7qDW3pLiAFNZMFcwtsudk/UN+Do1P44Cpnuz5Jw+
KaPCOCZqj7wBhp8q/istl6Q0iU148vAdcQBReLYWj2o7rJhM4v7QwvpkuMI8JBv/qMHuQ0kcOCpd
Dxsj0jdEO+5HlKv1AsnomJGFcUtl+uPBTae+MH41uZte2eSf+HebW/pV2dhYHWW+JUCTLzid2OvF
P81Kk0ABn+ynskRWkahTIvVmP2aNBQ0z9XzwFCIkY0H3q0Sr91rP4AjTHdJ0Nz6mKxV16o2/yXz+
09oDx6fWnKaaJq9iMVkJ190V+GC1vlf3XRL9bYx6QqzGKCpuHFqrTcdktkecICijF+QjYonD3mIO
ud3BYTadbHWzab5if4UbKpvuHhsHoWkdY+TEsv8atvnTUGvSS443aobpYKQ5P3Wd8MJk6hf2wCbR
1pujn0bKldDqZvobohgfkZlWAU6FXWGn9oFS9jAtDj9zzwtWSQt/hsZYR+W32jDBG4scCpHz7Xmv
uJj8gXAM0hPawMRUBEIueY8lYCKz7t7SAfWcSTSlii9CMj2Oi4lAVcycafbNuf+1etubZo8MaDGX
6T32HwV5LRB+FkEctQYP1xZ6o2tiPwo3fa8Y/VpWShFpdh8X6YFdxlcDHrVMr7nRn9BP4PCkwC+K
tNxmsAUhrAm4SCZPKBcWgCiYwk0wVkFlO/0LEFsYkY71GrVlyRmNSMog79KedI2FKpiyTkvD1Z1e
iDt8hT61FMzvOxa9+3gmwX0FMKOjUI4lUQVO9rnMzdfa0MplE1xDo7aoCXqeSmd+TBZg0UOLhNGM
0kMPijUgUIJ8efE6N7k66llyMdoYaYN8stmJk4Rl+anAnS2N0mBmCzyvYsihzbihClLWdAlrnoOI
28bj8fE8FvTp+ifDb2t70+++aOq9WI/Imt7QKvf47xNQYNVQH5FZjJtwe9dm0NzaiFIBX54POF9H
X645yHRcLQSJ951yVHTrctPhsZm8HVrDJTrPeWgkVsvYzJvwN8bUgn2OeCBjnjdQWRpG85es2fXg
eNXLiq3vVOpLctAjfCNpX3o7IMKoTNu/FTE6Yc9kxvcq1CmJhzMGwNIh6qrhgiTpE2HQuVXw/DJm
vHgYOqylCKKzKD/PbvJq26UFOLW9LtNwJgL4LRL1c8/3dsxiAq3Fc5mT24XKGln5NWIxxYg5g6Al
cRobiUtxDxx0mLnGLa6FHmMdsxVzQjNfnlwPCqrXOP1RkFXkURduWN0WNXdRBQwnutCqU+KQaaDV
ESh/GgydO4Rx/FF7VheSGoFnU0QfFVJePAbvvGKh6T3WkNcPGZK/ZEPK0LyEYyQgkRfZB4v6qCIv
1dh6KJW7xB2TJLMAqqZi+vQgae8cQUU3s9vsm+yNjYwgE3cTT7D+13ALBtlg64HFl00T/rtU/Dj4
OEItjXjzVHbKrSUN5lp7Rpr65i4mBnzskaNzSo3xQjOcX/F/njOv+BpXPAnwU/FiMeQJ5tgMa8z5
9/YSOlb/nLCEgOY9+YzjYoW9kmXY4veAOqneS8rJ1EOHhQ4qcBIr41c9RiZCXah+c+8K3aLFcorH
dEyKh+ofuMBk7oVD+hRxpr+W3pgDs0NIKOyDE3nVsZHTk9VqlBhp39wVsUVfp2hQLAGIzemqHboM
+ptufNVd3PlzZBuXlXToK1pBQpb/FFrDyCt5EoJ7xRSVGZiGWR/mXmH7S41rGpehEvW9Xqgs6Dqd
orPPpM+1dSYrAZbgiJjFgzzZbhtfK0NylnjAYLquQojPN7uKnGpYVYCni/exxR2kJ0O6i63i1mpt
fmSJLS/9Kl+Vm2wn0WgwRMy+rfzslO4nAdl/q8LuMPrChKy4luvKuMdQSaasOIGEM1mmyhdpLvfI
vpJ9DFUJXKvaichENmIZdpCBttjUo/B2E/PPlk7uZ1yqB03KH8RKJpLl9m5grpF0Sbd5VO8wU3ML
2qyFGSlmdqrtV36OvV7yhaUZ/hBZqpeCcVFTYsmu0gJPRbw9P53WXGdhPEDrGi/qXRmoiPK60VFZ
KS58tF9Hj5Uga6nXYcRsYrs8NWJlk2EN77agm5gNscBWxQZZlGxwEbK8cHA8cuqe8oGQRJIFItYK
xhdj3+xQiuVTFKreDxFINLY6XH2sTauOpbVzlA0piUvr6X6ZYKHPsTNGW9KPLZsPp2nfXHh9VobO
iBWudlZ9b/oy7ZgRJ4hUSwk2aiQT0Toalsbt760dE8+GWcWS8cQTURHrjKHb+rc3TFHgdhOEeQkH
syN6SoP8zzO/Blbo9sSH6Lb3pioLzR8FDUrXkKXA+OQ6DN+hiVVLf1/IIoc00mD0cAz8ZvvKnjlN
pubO67ds9k4ccP5md4mxmfTTzeU6YTQb3fpSVx9a7K63gVqtsWv9dgKCrXY6uFsCk/M31CP1GRwU
h23pflc2qyvHLbu9JC+QCJ6d44z2tbDAv+lWvutMLyPMICgE1arrhWQVZoE5JM8DEndftMJl3Y3+
E07bbJYXRnTGA3sFTyN8MV67m+uoeWdaLpvKCsIWfirbuzWt8dpZ0X7ozPVg1d5+ikNyb/AJqk2Z
ljwRz/gqtzV/33ML5kyRc4ZfVtzscSp0fENrFzaz9s6opGaEeqKBLY6j1z1oM+sIJ0oes96yfY2K
HaJw6SLuqxl2Jw49P5/QhsyeIqJihqwlXcpg+DTk3r3ptG8j5SW299uSuBZ/vdYJPU4jPRvyq8cG
ztsuSGfRqyf2GsciYXVr1IxrPeEdy6QcHmFiJQcyg5qwQL2pYoqFHA9qSCYpmtic7AHHxJDrWsdC
pS/ZOv2YTLgxKLUs2G9t1T0vM4ZGzrsiQGBThbm5HMUvIVvYZXxmxMipKmzZ2CvDsu4jwAJemeyh
0NMCdQu1bsebYEi0jABhz4ZLwh/WFRkkpLQRLY45bw84EIu2YFw/CvjCnd2c46xDDob6PMJXS6LW
ABxwAHgTlyYFTAyPYkCVmpgtrzxIoIAcwfQou8oLyHvyjs7Y4o4EYJe1zifoHAuezepr5bYbJmaL
ZShkKeYHf3kgmQio34BKCO5cWACV8SoetEV7mjIkPaYVX0nZpGVL08smbkG08DLoEVUJVME19vbp
VNp3pF3UFf6vhmMpA/izp/8GuUk68L5lBg50gWRg5FNMCuAL1RoqSEgggzDmX5jlpjq9z0D25Yv9
KseVzaOJNq6NWoBeLqW0sJ1LjQGf2XLL7iK6QzpAo9X2H+Xg7Aa3Jlqgx9LZeaSXNfoNFihiyZVv
2Yq4jG2j3WxYy83hwsi4ms/KxhZRENPKhpuoy2WwwdfmDz2Byxx6tYHgkFXLxEjsEvVNzG+DpAbX
sAURtIUToT8kFLgXx35Jmj+G6r6HZM152/EljM217HWs7Ri9/ZS8zqJ3eAgKMC7RUoJnB2xqsc7z
pyK+TwpYhoIgS0VvQuqy+rWAP8x15ksgNTT8YNV7CrKjWhCESET8HvWAVwvjquXaiOypp2csxYGY
qEM/Na9z1gB+mmcPF370uRr825poo0C0T9Kco0uLW8snogiYDqtyql1D7ghcd/faGKE2cc967n4g
3KnPjaZurdXm8DBYorWlWkO1QS6Mkn5H68WOt2CROakzJJ041fLBSPRWpTM8Z6hcUDvVg1lM1qkl
zyLz8guDQBPHwxrxaaPLdlmDSk3e25148Jw+9q2+MPYGpzuZivLcEIzDhRAkc5W96XO5B6V4QAhF
26NC9j8WIUgOBa59SrwJHHvqVfu2rh7J4nmAqaH78SjAaYRYBSIbY3WxyoUPKKEjEOnFrPpLEoMy
TpTBeGO5qKU3Qx6XPzk6KTIkUIZ1v7xM+3JTpDr4eYTfu8hXFjn+bfvWxfu5vlQK93Q7Mdqreb4Y
EGMDaJo40Bz1KeONgA0hc6DZXCXTHXtiCyVEe9Mi800xIrgWvc2eIOEGL30kZClmcB1pWeyca2vY
NvKwttaxOy36+oEFDHszrEcHDbyfddh45TZ4n28682uLbCnEWo2Dsh4doAyTGNBQ1G8ge56qSkvx
5DkPehp/aZGCG6pwOo8WAV4Tk9GenQGbGaoXIhb8anLJfmNcJD2UX2rDCvQWsxxwT0PDmFkS5RtG
JalkmqTkRz0SbIgeS+5yUj9Dh1mRgUDsGEs+yTYPB5RNp36hLluxmMfuvBWnGgztyvgcPLg4E5jd
6t4C3HAFXpIfFwWIdl7AB47irU+dD9H06874SMoU2FSl/+HxejGs8aqJFHlMy/7OpW6pRP+hqpRa
HlQqsqrAs2u2ioM3EuE0/9Wn/EsM3qs98zWsAH0RUlGUxrUdRDOO1FKYxs0ms3HRjIc8W/RdP9n/
RtZ5LbetbVn0i1CFjI1XJpAEkxJt6wVlSxZyzvvre4C63efU7QezSIsCSQgE1l5rzjHzlYU7gsoz
v8wi/2yGr1Dk2F4nEltSnDZ6bbQQF9aQyrK91d/jcgkNjKTOUoc/XsQodxPm+gt07/je9AItdpzH
Z+C3XOhat6NtiekSkxVLf0nsFb9d1liAMj0Gf91EnpXSwlSLQae4Sm+EL9yigGSAUjffha1zWBPk
TmT9uhpxnbs4QhgfK+W6bUQO5bJlKB6QOBHprIgz17MJByDjJMJ/ifmfMYdnhNW2ayx8acBqNkPQ
vhBg1nvmVmsb+8UwdZ5RMjRQL5aQTAgWVAvNJp8Lw14jVGO3gDtp3UPGKfqfLsulRS8YAZdFPpoS
s+xWDJ1E79468Z4EtK9y4MGbnAXJCkekSsbRSDq63XBezccaIBKNr4zsFdhw0c0xyAonCKLInTOJ
KNPF0vdhVXypmQL5IZzfWD31WzFA6yUvbUdlfBR1wBKNEjSH8riq0ApckQf52CCr3dRkjJLggyx3
VG2oD7XuzsiesM/StGSOzHLAF0wScuZLK7JUGaFHqXFk7H0bwakgaJlNf05hg1jjqkrRO9bouEq0
2awPQRVDg3nq9jBlI/jmc7cPfjF9S/Yxmh1BOJi1TFkitf8QzcLJGrN73qgNqzLWJAylpu2sUgaZ
wZerBLgj6sSvwg5PAEZMT0/sfpXbo0qDWvs0dFBxTcY6a4zbNWRbCFOU7WGo+YGcv6bGV2opfQV5
k6rK3Md+tdMhye+bSTNYkSdnowddgrAKgEcRfEg4LZGxIerWQAJ01iH3AQRoJrhMoPLWo8BRxaoW
mno46hfmuYhAmQtEA/4tQx1YGkOhkBo6vGq8UMiibIgLQu2A6nqseD5Nd37roWlUGvIoPKG/iEvA
Kijw7w7LmTNu/iy8044rPFf2+Bo6kcKEaseypFwZgKeOUThXL9m8U7rIZfIWqTTjaHR0gMsyjR6M
YrMWUxBjOInBaLDshxV5fBjXuxp1DYYHhD3TB7Tvfcd5dKU03eC5cXhuOufTVhEslbAs9taLdLr+
dcaXFxou+Vh29LysvoZhGtYEaNF7iWOXL1F6TbS8pQGRfYBhQdzBlahXmthLR8f1RseoN2q/VJo4
JIhnakF7pKwA8rbzIGMgsunwsMueY2ro52mVDeEngNk3ip1dai9i1YDLCi5PEkDQWVcohKaqDnbo
NWj5E75SBl5cIfbsK82Ls2b2A8P9aOAxbsmZhnE+nsKEnklXuqAeSbrY4CW5SoEtfcqDl7k2p53D
JN9MziAIMnpjOlYvdRE15z3REC5/ff4jdhniDp260h1jQQjRARvUSYMsOfV7GH3VXFXrXlR3txiw
dmysnmFm0lHkqKCeN03SkGoT/iK5hbS32mmR9Sbt0Q3MdZvmy8Bp/OxZpq4DHLgkCxIu3KqZN8cK
4OqM3sIcoggFrQG4IAzCP5Nq+GxhK0hau8xD6bmJaa8dfHGbtrjXfQ5kInF+tO7soITES5S+GTnu
N8OK1sPANULNCbeOEAMIhddkzBwr2WsY4VrLRspErUK3R21NAGj5S7ho3VuJDbZ171ZYhVQ7M1/T
ZAa1kYLwwwdwtEXSb6vBNBj29iXnDdUjKbo/5QXY7QCBm5cyPWTtQFso6yhGrP5TIX1gJfi6HswW
TRHUE2XlJi8FIQOHLjZ+ITQ8y8ZOj3AMNm15rQKUt9YQ/Bw01NHTQnioB+NgW5IVj3kC4dmuMHtO
6yYda/5m8pbI3npuQ876tMXRFqI4p/uu7x03XE8t7uokHFDOYWc3s8AfhdL+0Iq/lbTI/1VpSFc2
2QbpEjJUh6yZgy9ntG76a2bQrXeavw8CQdVTYZd181YF1uwpLt+FTlP9me/Atke9lQRa6gM0fAos
B7uXBLtQCIEAXNM+akW0W7BMeNWt4tVUs8rL+zjedPFZDTtQ3V3BtLe17gMXYzZZvtNzLV6inuVq
JNo3HYI9R0JJQmtUuE/VmJC2x6BWSjQfTid/2UWONDqTVP54BTPskvuhUv6grPldSImxOASSM/1N
YlgdUKF2SbhM1mUe7V1yklGe/VTs7G02ae/FiEDT0LgMYfoSlTET315Xj25YiTcRMN4Q5BAxhktY
glq7pK6eB2DB1MPNvG1kT1bA/BJCu1NUs/Y0LJRcI2xEoinL2D74LTLtDA6HpOYSZkXT1V8pPC6B
Ous1lVO04lxGG3e86QEDBn2KF7Vtd04H7YXY2ogq1GXFmAaeKnB+55PxM52yFmNu9WpDwoDBh2/M
kLASm35fDUmNXRm55JBIllVFtLPFjGETXDNrEWd+A00Ravlfq4rto1S6P6aC/njED8/UEeaFbG3P
VbX3DqSArLvsGGnulfovO2X0aBixop9OVTZvihvkaetJLDeBPcAflEwrJEprEQdbYVBTzXSXdCtS
d6O0lgyvFpJR2lB9Nhvm+Rr9MBqomER+9IayX3BMKwsPa0QW3UpTusALLAXL7mmgnPGC0cEtSlDG
hPcf2knW3HVaw56tGyClKwgjDPXBhEOpWml1WXtSKf+mIj+jMEBEC0yI2tKFYl3cDNtsN1psbei7
YZTt2+3QouZ3GbKulBrfrDAD6jAz35etIwgxJOBGWMPd5Ry9weszn2DlYZjPOz6jnv/Wox4VOHUG
/DJibAauP4XD1UadGPGqBJWt6Y4nq0lFjUXRVuzboP6TMKj0s4XVZrdPCrlAfE/iaT9OTXjWSFuZ
eoQXAhIBIpvoBQL+CRrXBkcGOlMMIWcL8RrpJq9akcOEHPLYb6IRzkFfAbsEDFN2hXoYCkRaDAFQ
mkOZcqc7sjKVxSLh00txIUVs/jK0+dUeOKK6NssPqYJEN6SeaeLcByxDk7tA8Iy16DnvS32FyjHD
2wPHVfKInNxLg/Bloy1XsEY7RzPzYhb/zSanIeJXqbZuVeRIeuZ8jnjikqB8yxEweaB1CNZ4743W
8hRIS5l0/xgcOchjgIUL0QTHULO+2la7q+5fAWpC1+ySOFkkKiYsFmb6+W+4becoUNRDqNs3vStj
fJ7Wa1kzg0+XPuYcuYknHYXvT5Rd+1iFXBapW7z0gUfNwLXXxIDZovVMbAhQeezYXj6gWsZ5V+bj
BhJ0dVSQ8BCMkpzVig9p6ZzfMgn5sSni11jA9ZwGrrhEif4Z4afVNeDJlnE8zy63Y5SkF06BjRGb
cJDiFJIGQOI8fdfUWKPk6vBqzqyu2qgOV1WPv9JcpM6CbhB8HOMobFNbD8Bm9P4nukmUSBolvlNu
6iF+w7D5GSesVUyj/IIW0h4tWyW+ZMYcUf0aK9GijBjTbQ7a8jDErJg6E9t0u1NMPXpLQQSt7Qgx
dh50L1lu7qFiZGuFsaoQDkvCEM5q0suC30fHEhZI0Woie92mfrJLaVGgbTrdtX+glHzLyAGj74rQ
qqYowwmmgdtD/Qt/cZ8zR0Nq0r0vdocsq6Ybf1UmOs0z2r8PAGzRngFVdEWCSrMzxhElYHDWzj53
5l9Q8WygqeZLVbjFremsX8BgYCExTxahvbmFjtRIfHA4n7fToegDfAAqMATDtTJQavOrMhgQ/nCC
rCeVpnXf/ZCgOjE/C3i8EstD2v0KFFdnbkaLPFPQnKd9+wyveTF/uc4KkdZRToI6IRzvEBt1v7FF
Deje+KmXTEY1mcYHMyIvREq5Yw1/K1jkMSEgKYdr1MmhUWpYqU5UT/qjCXq+EUkHasWGksW8yJts
ixY6qQyOgVE5sUW/MeKcZyfPGllwq8xGJGL2oL50prRdrNR7qyv7TV9t7K7rdrlEE5skdJ40i/mO
gQiUadwPIwlLD34AHDyUEzpjbmTcz+hYmrPRth+MrdWVXPKIqlPbun8L3KZbSRxOsWKQ88tKxbCJ
aS9iaVVfpro5tz1WpjSrGB/G6EOBhC78QKvijGB/1tTpazsbwUAXGEUgYaLDv5XWKUU7QMf8bzpG
B0GIUkpLVImwFjoLDRyeodajLTHL0jqnRfaCImMDYUpbGovZzsjTedfF4FKtBUcJbghBUUfNXJty
n6ioLLUaX5my7bpiF8zGLRb0vXJUDSlAT6Rwx97BjtiKEKmkrPx0cn7gCGNircLKQ33CQe5Gr0rp
IumZcBfAY36xMkPdkAfQLIxGtM59lO4hIhOTuuwOV443MnfFWbjkSRoHZciGp3EIzddpsWwBVQEa
ZB+tLileEGDkBw203GpcwjDMgjgnM9AlxbP9O3LmAMs6s0r+IdDnO8oiakMC4HwOIYxugkkAJajB
wjRz9ikHk0MKlTsLz+BPD6b5olrDzVFM8wBa9zJjstszmxvYNyGVRpHEG9bNjDj6pRMpLWoXNSXg
xCm+Jo2rru4ob4g8xTUxGcQbEXnAGJ/Bt2b5RroOtI3SPdDIsFe9Y7Vv9pCz6ChANcXjgl0t0DH3
lYOcEO6LaSY0oLR6BLCDyyM3qBprOW7yiXY4rQ/t+eAgXo+tv3FBF4tQCpqnt9HtX+MmpL9upj+7
kljmMf6MW2rxdyYJVNEUupYblVdEy20ODTLC5Abxyy8iCDAwtX+ICbrhXOoeyWOUkrlXa4BPEJIq
TXRo0+7igjoMyvCtG1w/81PFiJnD8Zcvy3zF2utatU2I5MVdD3GLEJOYIxT2Pwuy4JRMepnC8CID
jbpSR/oN0Zc2xc8NziAQwzmjSLq1VSRxW7HwPjnB9IywTGghHCDb/pPq81cphjtjnS1Gk99lQwoj
fUaDMTZtXfBeziK5ByJQbeDsKj676Q+z89QbTDpWaiMw6zmU+lPxSWRM40OT/HKgGLDqzT01yY+V
YWH20U98QX7Dt3c2RpqE69ZIYUpC5VXGw4C0QZR0q6t+eI5LFebumH4Jp5lWddKqT1V1CSCebVth
D2flrbAGcoty+Dyt7TyhSISTZGGgkRPymESvNfJCpY+TeETmBOi2gRq817DU4q0kJ5WU4GMUxKgG
uTzqRxnJ/UwF7ck2145xToi0VIz/vbf83+OhYC/sikLcS+lil7UiziodsiBOFPmuNFJ0WRmE0JIB
72R1s4fFCZXlZFQLnB7FUweddyUn84cqG22Xk17kEzrh+JWTOD4IRXufFu3eoBE/JuLYdPiN2xp9
nRVAeEU7DqBbBE3i0zIyd2ERvInKDXxNyxW0t21/KGNnqxOQ7D9u4B2l3/ceD4XUXmOFNUFIYCAa
9JwRLKXUikUGD+OOU8rj7hAIlAsZHgnVNOeDraC1LZVq143sximS5pZKjkZ1rzd+2pwsbfRHQxp7
d0k71ACrhWYSYzogS3PozPJUOXXcrRrFqXexQSPbjVTz6M6sDoKC79ZyU4RM1LAHVCwby4MVOTlN
egA/uLMqlGwxKaYK+YyKXZ/qwDkW4UyzUOabCv8i9u8umTmJgLvVgKjYuwZlnc9ZaxASSkKfelpu
W4exR5EQhAUhMdDlihj5se6gA16Bx6RSDFwFWMao+MayNx/79XFvCLAOR9qIUW75Sz1ugFufZY29
wkJOzCAI8D7V8DYMVI3/IzZpcvRwj/9pPY296xth+14RGrCb+0NSRIFf5aKj2IDYDmX6UBcfAh8E
9kFKPkT2dLYT9UiQDF60XWWncgdukzhP4Rzs/sNMkJTRFfgw0f96oh7PeqdpmB8gpo1yenJbGnIs
GSBBTwb2EUkuY8D1zu2TJzfulWMPByeQqB7xhpnrsRzXJuCfbTpwaCb0ENUyZEzHJHOsI68ELbvu
u2JJryYHd4IwPuvacQwo9d1sBllfNeNWcDg+uQ70yVQPlO2U0mrA0dTuEZjXQRBjleyJzJ20rZl2
3V4t0vGotyFB1CM0TBOOzhE5j8oCYnFPCPjdaz1kSZL1uAhaLYClpxhfJI22oJaGexaxUCw1vT6O
pVoeoGUAQOtdxr71+QFgj8TwHxT746Ge3yJVkwerUuqjsdzkyy83ejSuLb1iBSWD7ljBHDtSDUDM
9pHM3mMTWLIBXXvraFDnMAkN8drELb2Gx7cZJXP9ue0QV6SpiwLO1tj1VFJ6zOncUXvtiYCy7Wy3
7qV0m1cHSYTvhBZrBpeaZ2B2KohcbwbztZnAF6I+dI6Zcw6D3hdZgO6y1WrG3BZIaQnTulBo55Vu
Il5IuvPqnLyLsJp3dIp3rh1ONTan6F7N5itFc7dXhtR4gTmJDKusP1WTlneFUpzTHk2oqLeNmyyS
HaJEIp/kdHZLk4v5lPY718DIQQ3noD008Zg5qZ6Q0xgnGxQNHCmGaPYgXBUAW/eHwViYNZZEexIe
RAcQ+XzBL8olYr3+qxPhsJeoa2iBEcFJSzDZFzhG1LgY73C29B0cgAsd/WmDcLd+tlL5XAQ9cLzc
zF+GRX0eUoZ4sa6Hb/Mkf3aBNm2bpI6PxLnRT29ocvPOC8ZFAcIQixN/pRTJtSU9jTE0Z3/TOTOI
hdKUl1ycUEvh3QTUDhUFVwGjd8I2cJshAZdawnnUIoa1U36hGbY84pT1XfrU0Q85qCnJNIzwYBZF
4KGSMt9yekL0SXdGTMp1KSWl0zBeQQf3nJLQoYHRspN6W3XVh6abAZdopAZqQyh4K+WtcPrW08ry
T9QV0rM1UsuDCWhhHFq0nCOCZo1McZ6sBjF1yDtYdxwzhhtcYuPTwePGTs9ObeEMXhPPJVSgBuBs
DZknRL+rAqAK11YkIwpYOnEVQdNPZBAEfpi0CI37YBNzSKyj0PVmvQSrmNfRvDcKeveulThk7k7K
SsSCNjdOQVSXu6Cc6w1aN0ym81a3/9A3058c3cih3KnPpeyRhIohOVqBapxFqO9sZ/hgq1ucoyHx
nvpvCzW/o1WV71B78MWOepoqZ4X0n2PM8PT7pp5FcKyi6UvgOAeOVpwMJkXgG/t5ZXQU501VMh82
ox1ONphj4yWLjWE35KN5/L4REZEbOoPLGIXvzkl+zszWDwZaJGJvC50i+D1gSLFWc/ztlb7vElM7
sowSlNNjl+051I+Fht2bEQSsbBslW4dtkgIzslZ6WMbI7/XIp+UZ+YRcfnDx5ygJKpXRH+dl3eJ6
isadizXLATDag/X1fe3WIxq01TAR+kbV4NsR8NfHPfP/7kVh8BTZcvTcPP3FgNDcJbaB22q56dTf
ygjnv4noY5TqrODmJAJ7mDcaIY6njKUIhzUIgKzCL2SNTbV2jW4nnKthZ5rfkM8B2jCaT497Uxtg
++doXKsjk3zUa8xdNarqfM7I1JlV5NxYrOme51qwzbUB64TOMIck3d+lpCCrohTrQmXb3zeDPukH
JdP2cTFbqEBc8BIJYqBhGMVGixaRwAT3pNPac5LT2kPEWezIOf/Pr5vLhvKhDrnyZ+eSNY9vIQYI
6MmwcqnFnhksM7NInP65aYKBqO76UMxFdO6QO8W5k3hEQD51NSVAtRDjGNUEp39uuswKTuYEFEZj
XmnrP2cVdHs8u6fJZvWZWfMft5LoYQu4JaA4Oed2aKoJGOhBmmUwMiSqLDl/4C9auUarsEd14p3t
YJ9NgSBvkE2FWHXrYhLHYRgCP8YMA/0TvL/xXAUyPKecHlHvEfczMfESyydkchqfHw+DfWrSMImi
6aedmf0aN2jpxTTnkfEw4HNJQ8imOj/h2m1pOk3RnXVdtVGNWrthYlWAgiNcVs2uP7plXe4JIjMu
ZPOV2yHN7JcgJw9GpZmoONn8i3zku2tayTu9at9kplWTIwGaDX0EkPTkD91KMpNKPX5TJxgfdaMY
W7uGYUW2j0p2Vqz5Jm3MMRgieCmB6yU5pUYEkQu+d9OcKmRksNMZEy0yQGTov/OEOEzK+lJq/WdS
d1vkkc5HQegtfc5KvU51+9NtYGdndZw8aS1tZ479t5gMXS7jOcEEM3/SkWsaMa4gYi1z3+hTehWd
oGVmVXsUV7lviOfKcd7jXieoaMWFQvkl+vRSK4r1JStOIcmgfijLybq1pvk1n9AjhxO0WUmEw1CX
gl5iqh7SNkTW2bTzBmkALAfqw1elzqBQZnn/aVCpwgKkER6V7bkOh3dALQ4TF5KcE5UleVuK/Fpp
PapOfBqDlSMDloazdnSky4pr3EtUSXdeLuUixcrKiR1CZA069wP7cQvf2bqr6AyZ2hdi//gpcgxa
2oEVnh+/qwYluNQyegZwrr3lye3xJCAr8c0w5Gu9bF8LMvxCqonlY9mgloczqi+DsMbl5RhZS7jt
jrp/bNA2AIBZvWacHr8rTd0vUSA8xQkHmj55j/+FTkdqdSyfH1uwQVPgaEoAUi8bdACoeSVRSt/v
P5aqycmAofPjpwhh6eHQHT89Xs6RJJ+PQYM9uOnuTKQeT0pG07hZQrv95z2wFKa4cb5/GA5RuIc2
H3+//wTK0iakDbx/fDo5CNQ8iOlOjy2NTnS13TLCwMqe+H5/bh0/JaW4PB6VncxPyOJZwi3PMCc1
3yejxih3+SyWUyfbmlgK7/GQOoRE49gVhB2zJy3HutWOrn/vdNAcRH2290iE3ZNDpu339otpOM0D
Op3Hw8nGZP3YJY+HDMfLrStboqKWV9dNhvGxGLANLq8eNEzLqrL93r5S4Napw3uVJ8aTxt/l8Rx9
ms3TbGAGfmwhz4k2zgqk1H3ZI4BwWuOk6UtmOIIbFmnpZ9wgUmQeXT+rCXtJTv398chQyaYUCqtw
0fOEaLhCzXV2ZUcbRmQQre06vAF7Jb7bDY03CC+HMPokj9S5Pn5s2NFT3jTm9yNYlE8xXc+rEan6
G5PoZyOT8/fPWj7WKEX//cgZ2heoLO33M3PpvIBnrr5/Vo/TK0aJ/PtRMmdv2pAn329AAUFlqVP4
/TO7au/xOLsXO0cXRSpbtYvChRRpTFfMCOGmDipilpaHJt14EC+dp5bTXwVw5C1J3Se0+MfMqNCa
SHcvO125kOzNlD4a1H1jhd2VqSspLs1iLVOXPAYNCvsUNvW1x/Hv26FyUM2Fo8JpaN0sodhSLQUc
GOWga3daAdo1DnoioZbCy17YHYl9ITKCU4kdxPuoxhQNKu1U5u6bEjKWF2oKepfsKHtVWUl1JKfu
2SyHEnSmuZymxQGz0XRlHm8ejMK5W3NvXrIitfYyT/48Hj1uktFOdlaNWpgkrck3iSJ1c5e1ksmo
PqxK9aiE1hHXhXoJW0e9GMkQn/Pimo+IPAxMrix9t+RnkyFouzh3Rj58rCNDqSqHLqZtLUOaWKy1
h9U+tsyLhvxz1GadMMQMj3poF97A8FXi4GUUwVU3cjtagTRwVk1vxl6YpOZFRrPtGfhCV4+HjbSM
iymuTI3Gc5QCHkphn68KDEoUONgpALCRNpKa9qVJNeK0QA2MQe3ulch+N5a3Yse9dXnce9xY7KKc
buiBvJOZ/lkJiWnAwVWi+nnsp8YegmNE4agun+HxXyER46tWbYhxinl3aYMcq4WBSy9HQgM1Y3Ot
CjfDQY2FfUWWCTS6GUeLq9vRLiZVFg1FTO5Loo7roWnHa+oQVdWqCTr28Lml23MWy7t8HAuPe6mg
tWbRlN88Hurh+MHcSt9PWuxcmIefylHt95Ki1jVDZLqYzK96oOJrhTSfWGl5GLuSOWiCK82F/OGa
mNkR4VK46cFlmqKJQAjpdZkOHbWoLKoZAAdT1YjTTKWvPSmkrxwMx/mlDDXEJmK6GI82yEEfN4v5
gsIi3an4pqhmeo/5KyS0ocqRpIq/tguJou9Z7CYRxqzMRe89NhHA6VTbEAGxr/BLzB1AVl0rCfgZ
JuvM2pal9KmggvXIogKVocKeoepjPSNcSHAZpCI4NmGjrFiMvWRd/XvIzUs0J9nOze/QJ1Z5b0N7
6V0vCInqycMjXZFsBXfKd+QTlg3glol5Cem3MJGbLiSX1+SuZYKTfJAfVQisRzUSM5eQ/3sMs6s4
/vMwNPtJMmku3HRVJdP076fqy+9//+djUy2sQfSQy6bQhmGAG8Ap/++v/dd2H7/w2ADXXMqq//rx
v1/2+75ZZGzrn6f9+xV0jpDG//er/bP5xz0NeU7j//tTPF768bPHzfen+O/38+9X/t5P//zG42N+
v+TjP//14b9f5//th++t/feTv7eoghOZBw0xkALyCgrEAXxZ6EFheOrpZvv/uplcwszKZUz9d2xi
ILmk/bgy/6QV3R+BnKZYqzC7VTWRykEcsHgVd+iIznHWr7btVD68cFLOKo91DWYl4gf3TpnvOhlW
/rDclJNR+nkVftHaHHZ2tSwxM+UrXhZibR44O3DVPwInN30nHU3fxRaoDT1l2mxkRwRXzBrex4ir
REVeAGwM/cS61l23NbbIMezxJC4zd/TTPtQiRKiZexJQzn2ZppHvVhXTBzdBBKtqybZ0FRIHLC07
PW4KI6gxNZBWl6GCIKXCYNRDDbSxl+WmWkTYWQpcIZWI7+nUQpxAiX9WG6QjaE52ekvi7tyaGVht
JvMy8ea5T7AB8q5pBBzrilFxMTfoFJWAa2XtA6z+gcsYefGUTgdFKDR7tD+ZpTjHkfP6VSbTHn9t
u0sJO4DwXaxbLlJxMiCTN7rXNk4O+lSiz8pnrMgxWsWs+9mahnqYqzMSAGOPgXELlPYFi2WKcNG3
UIESQFtk9yi9NrRK16YUH0LG9CgbQrJ6B1duxGLu7Maop5Ll3Yo5VbaRbt4LC61C0aueruvPpiOK
pQP3VudF7lkKQ1/FrddOK6otOGBc7bVzEiFIQQIerpMVeTXtqlOv23fMY+1R793PjvEa1cEy00kZ
ftdEVTYQE0zFEOvSOA/Lel4oSNPq4cQsXiR0ScaCYAza058kNhlbXe/heMFOwyCSXRMAU8SUoMyn
C4afjakGE79+jZgAff7Qv5qyJOKYRvlCFDk3PZoz1/pQR0JUHJylggXQkYx63irXyUwnSnequrOf
REZ0a8npRvzrlgfCY1dj7T6Ntpa+tA7y7hH7TMDKaDMgysHVZxwyTIiB227V0FL3bUsCW9uSNRVm
f+fGJKQ9oUdsAOqmKjVuIfk3TKBpqwWKB2ryJQyJtUrhtr3h4sbIqqxB72g+upwlLar7ZS7/NeYV
HO/2YuYbiqMylsMdoKaLNra2PZX+qDFC3cHKMZy1YPSLrAlvOnZJZ4x6T6dyEiK9IbCZvKLkN0yF
hVwDLJwA9+dsAQ/hQH0vmoQhF3L7fayGu3++4aQ90B+VCaGcyXRUMOKG5pVedv/qECDqMVPC6sXc
x6gWEmNqHcwCymbWo0+3Z/6wFW3bwO45Net5spZJLLi0KxpfNQSiBCMT/2TLA44NfOYT33xiz3r8
iwwNmRgYSU7eZyumVVuQOxsyFlHmWffEFP8lyZHlfCCX7j7+vTkt3U2qxT6R1ieb2KK4xRuduGF8
bLP2pepxutjsMUT1KipMUAWL5HuN837tKD2Tnyb9WTQV5gKX2bboAI0bAFM703yObdF6gZ3eotoh
DawLW/BtdBTRGVpzqnukIA09nbwk6A6FOZFKi1p9dBobK7CFnt7sDlpkxdd06VrjTA6E/abWVMId
pnAadPaJeRBuwA5H+diQV12VpDFajPjpBr02TSn9ouoxhJG5vc6MaGcMGQdmqf4dmuQ96bQfoLey
rCTQAmbIWoNGp+K89zrlKRjdW9Oi5V28cANG9RUFx5+u4JUakEOHEZaHWHoHFjtLajOyfY2FYmTT
V09PaZTBklXLV8SDyID18I8bBhRp9vxRxyZUslp7BhVQn6bWPMdhxT61E2x1OMO8zC6/sOA0lzaW
zaVw2tRriopTaaebKIp5JTDeOw7vRVyW2KBibJ8OOUHj4QiBQQuuUVL/TA108o5lc1Kpmn2Xm2AP
HQtcCe3E7SDsu9vGL6mNmd7UdTqHrvlcOFEH50qnCzkhRkxazBsIJeccNElYuNYJkJne4+DntGKs
RdRoWPuINGsJ4G1MB1ZVJf/o1acssRp31Z5M5m5dpERJtTjvMGU7Z7eisVbPnUMw73BUMRRsE74M
yM4wjkyOMu6mHuY98/ZTClASfYIDoVDTu22jNTcCAaM9Y4Et1Mk1o03Hc7tJ9w1Sr7kcvRci2+sw
3lFFObrfcljTWQ4jOrrKJrSCNzcDozL3JGZH7q7IKsUnHpKTb6qwFM5ikkmt4mybt8F2Ji60pj/B
RRYGAgVGw8MU1WdxoD9dPEtb4uiKhq0oQf/Rt2L6Z0rmThb6iUA/TDa5GglsHhbv06faoxR2A0dh
v/3oZdNs4jCmTI9pTTt61m2GhLMg8sDxqUlaYgBhFcpEvQL49fQoH26wFnK0CDLaidY9pE04H6TN
VacxCOLtUydBDbIfbKrxoEGcoUCA5o86vpR2T4AoLbuVCBz70BrG2Rlw2KdjS0KDoZ6AuiZ7m9Oc
WWv6fiR/5OSUIJnKZp+F5S2cquqQW/0VMgtTfVJFRtuG9h4EP+2mn8BSqr/ddEQ7Mo0x2SPykkZt
u68IEoC4siWTHSrwZBLsFrFKNCv6bBMpp4GJ08TN/yBaLNdxkRjrPv/Ak8z1q2/5CXK4kPCRMm6Z
6cXPQ1i8inQqPTEYr1MBbTVMrU3tABKu6owsxva96MbSp8sfUQp066hOmq/QodgyVPWQTygWVRM5
Tlw61W1muXcggbtl0q4xKFWMDKlojlStEumFry4HFpyA4m8XLbRPc5roEk3vveMg26rpwiZml1C8
OSFM1BKI3dSj0c74AxR9ZW+TWD3oKUQNNdXuWBbeQeSFXhbxLerHY2MEyf+wdybLkSNpd32V32ot
tByAOwaZWouYI8gYOCe5gTFJJuYZcAxPr4P6zWTdWkimvTZl3VVZlcwIwP0b7j137xYl6TuIsLZQ
Lvt1YzhrP3ZeUHhnd+HM9Dyco2bd+D0ve89IrLMcNM6KFDlvfkAVs9hEZkz0CfbBJLV2DH1qUCf0
OeCH4J5KtSE9Nd5lXndO7EUfa9RyBYbxZLtArEKC5rZCnXG7BuNkbEmZ9nF1gyC3Q2fZ9YWP6EN/
CVGED50uP0WJPSK1X2pMAgxVCU73EPqQkRKu+xjBoEResK4HfLa2U1b7ik3HCITvueqTl44d85JU
laKMx82JefbJVG3M2BRcT66yYZvzCdQ6K3bZUnWQpGgUAOAqvLj7lIoljWeUGlNC9kylDgh6mI5r
zKJJabs7OevPcLDb3QipDxe1n29tHIMqiffBVD3ENcwPV9a3ziHhdSpGpL7MAlvNhn9kZKhzqOiz
MR864i6QS31PzWQcrNzZz5AYwGx6RJJh5OVDTtgN5gfGfUy4SKiSvehPThVWe3gwD6zMHMIKs/d5
qXkd+xUN0eNskUY6aBdyLOlRbCSci5O2H9o1SeBdOPAOW8EJ88AML/xpvO+mcdrGpvcszLLZB4ZW
ENHbI7Z986CwFcFwp5DA+vhDTFONJbu5pJPdP2nC/wDP71K8q+8tHHQTOqs1adwPAwbPchFbTn5q
7qqmze7Vs6dIWHWd1FphXK5JoL2QpzTsR1kaG8nAPM4ce0NKTYEqDhnvIlSVGqOQ0Rkv1uAjeEdV
suS6BwNnuGotAHtxvvZlZZBr716sMP8K9IyOzvGes7r47mb5kyy6JVdFButrboQ4j7Zlx143za2B
OAyctai6NoPZhxvDQyXMuOYyVCPyX9jCmVV4x3EQxoZXvWu5Llh8WjYrdBhsI56srdc36Z2Yujtb
jNeyrVgTZktNYMQHVatTkExPSw+9I26x3kwtfr28hpFtKZMKuyrXRXFFAbZgmMnuBj96HyGVmeSA
TxLcEvXPnG6NvJy2woYSOQW8KzAsyTgU6HXAD7PZNdtlN1gsvrppj2og31YEv+zTgqleAZjdMgVS
q1+DLN1tlOVPps9SRVAU3ZcW4SyASceIC8TFVLGuC28421Lf6kXSHzV4fWUvj301H0yQItvIjLy7
wRkIHMPUybzRuasEm2jwl09xxzbXQlUtPP1o5OGuzrJgiyJ7XFD5UAGd/ETdftZdj1o26vGu6bpd
OyosWWfiwur9Lale9QunMiBX4CZSousQznwjK43QJSw6CJnOfkIB0FSLn15iAI4bBORu8VV3DJEw
4OP3HOorV1Hb2J9OSIpd102K7g7TTefOOxRl710qFgfBT4Bc8lCFRFMNSbXiZ0eNOnAF9r28D4bo
TafKOBMXwVYxJ4FMV1MDb4qEOIuTTTvs0O3AvZCE/FFNSbxVAfxzVnsLXWm2zm4A9EO/1P6IpklD
GOid4ciF/TPWtBpTUOg101XsuwvtzU/z6linZrTzx5wAKrTharbIZ+H+dpZOqcZg0LRhgHJ2EGsh
MBbPjv17MN1s5c8ksRlWt+MN7lax7HhCO7RnrmYZWZmfmFB9gGM+munWvxs6nDNQqLPHAvBHVonk
FJNkjHnJ0w8dcqU2CIYnhCo8g9w8NInBY5fsR2KR4HVgncr5kzNqEDCOrB0jrAboDX+rDPsbAjus
Zc2TdsfyyNbS2WIBsj8c7os299SNsfajF/T5RbbBtcaBGRpT/FwgEyCJJwqOATA5VMYWZE1sCt4r
8y6x1eTFIr4f53sqpbdEwHYgmOclbQtnJ3Hs2YlXHB3EEHdVuss9d2LaYSHADdJsbxX5FUVfd4rG
/EE3zDRMV1enwobjqbxHS2u4JkHa3w/MU1axa9tbiFvuCYtLfmAbSRSnJPC4LWjuC9KONjW0xzuy
x1sF/ijEtFMGmLVC27h0jZHhDu63WofTwZq9XWeOB9sd6+Ngw/YBxaaIU0h+jcE40r5oth5EK8E8
PZmJDfeAiiyKT2kcMIKIm3PmevUOygcLtRRrNNIKXVagdmJ0wAnN75giGLSCAOERxWDN7tZtdqzu
l0n+iJzTLbAPu9B6+O/NFD68bwD7ElACFDqFQatO7hWCgeggzBeZJ8FuBH63au8Mb/4whFmRA+C+
pLr8TdpSz6eENNODR0lwWbN2vO6xdOc3VeDwVPyguIkuZS5+UkhxBiS2jRGHGMYn0E9irq8MMvF3
DfYzOqcl45SJ4pylLCljeMWMzDcy4s6g0Au2sBKB8MBtpamTZ14Of1NOEuwDqIUgSTeVaYPXRLvr
c+KvEOwBpSpwXdQ1dyFRVaBkdmlaDevAartjPSGfRmXFxKO1UH+geruzonnHK9GdTdjKZH0xNCoK
apQZYqA1Q/5lYx/6c72Nm+5sgKXfGCr+qbu02oK+KjF6YIApKgu+UgidGr7drjTUZ+7Vh1IR25RY
jWT4ov19HqD0NEfYzW3g/Epyakb0OJtpdhKcDol912pEDcxLt6LmxHW7d9zBN9IzuueuXrAqKkio
fGKulMF8LLxiP6X5JS+8dom1nFd5a0OP9Zzr3FtAlxFLpa3Gl4M2Ng0/RgWUGWlqgYFtg9rDXFEt
XjqBdT4rl515Tt6FqQ12mAPWtIFURqcdmUNmwQ/ajPLAS/GQx8ELxF17G8zzc1kpjYgRprptIxwU
i6rerUsI1KWNWt5JN3af3aE9b9ehYX42VnOcyV4naINsiYBETqNLwztu9CXBjkBdun6oP7yCg0l6
13iMm+QBS0m8WyMymjZe3wYPCNV5M8kVK+e83hQay0sQoS8h/fEEbU7ccQkf4iAMtu5cHpPeyTdT
EzwYtv1Z9wAOZoTe+BDghEY/tC7BnYCitE5OaTKbCJD7Y9/0xs5CKB0aSu8An7ZI5efrQCLoqm2I
g3YLg+xm14Um24qPEN32bk7ad5+8uRC5UTHbM1L9ITsixTY3lLAADxBQ7HVYvlABocaf2g8uwOrW
Wbz1kDrOityaXcsK62CE8MltxZSx4U6VXLy3FtHuqoGjuGlJRCWw+d6HAL3tNYkEsSwp6l3nNUur
s504yaXiWxfOaN4JrCZwsbs91AjCPuXARgDyYgcAdR05wN0aF+NjwW5n4/by1M3gr1w/DZAFL8iL
wNpFDsoBHRkZp7V9w21t7KJxJrUeJUPoyF2wQLKkBZGvneg0JhFA9hpj64bJhJUoGiG54MRIkSdz
xCGRdGUFMthoxdAltaS1DZABwSlD/a5LB0mA5wKqb66BpPcp+xAyHvnmnoRoNbjYysqqfklj1kym
qqZTLnA6oAve+gm1dj6BZEu0ha7CRRfO4BRJ+2tIxfhKjXXQ3vgbCAslsSMPiV72uX3t3bGbmt/c
nNSBNB+eUUerW2NDnPT0/MayiqSZDEXF37+qqvKIUMQqPpEIM70JE7kpVMzHyjSyp8wUh7//pdFC
7uaz0l7//avatzkjC2SonZr7dx5eSxcnus9Zd7KW/6sRGK16oIbn2QjHV9tQ9520u/uc1TxVavI6
spD2w/QtnD3jYgnxLRjjvVUuep8o4xz5+x+yeky2XWCnh7//qZOj52vrrj936Jlf7Kla9T7322Aw
Kuy1/xLEA6tPz3gCy+K/cJlnoTjCtykfp9AZWJHxaM9kQqXO/JJ32jsGeDFpUEnHCbFbbpsWniwu
DNA+ULyA/eKGkIgkkSCI3/7gcqgkCbSxzr3G6fwyBY31mpiIJtukLhh+UWdQPKVrL0zhbWXcW7bm
XIqFJj4or7pdq4CYewW5rV7Fq5d58CAnK62+ZIBRnxvsg3GfCb50OBlsSF6FwBZgNCvA5J9xhnhT
9QMweUbZSRTZj7kwPrnh/VVUg1syeufSOoqzgWkvxVJt7Svur51y73vdig3jyrvQqZvtWErxZvu0
PGXhciQ0wCH/roF0Su0Bnp2sllTvvK6tnqAyn4i8Ekcnx4ZqT350KDzQZW1aG29jcinN/hUNpnFr
4Ro+zi33eeD/COpL9sxUhDwWNW5uTLyKnuNtUh+UZeW2KAb3EHoEa+u49PcMItGbtch+e7rPeaS1
ovgmtHujRqR8bqX3IaHRh8KOjogO0CstY+DK4GDs/Iu/OFed4Cb8mr1DHLA6gEkY1YB2dcR41hqC
a4Fp6ZcdRLAofAaNjg1tquss/I29S+ECDrVpgYCV1RCtmsQaT42zoH/NFKptiR1tjKe9HiLkuFr7
O0kt8BYU/d60hvBAKGG7i4YUh4ZIxq2BiOOt9cxfMXP2BKfLYZik89yiwds1IN+2qdGMG3xsiMEU
ylgygFcW0v49tqfpuVewxQNn9sh9iTAWF25MeNfoH3lNqzUsDvbr/X0dO+i9N4inPzOpgyu8W1YN
HIxHEoxe4TcQ9UE/D9PKmR96T39WLtuZom7uEHyKe5RPghEZXWKjZ7nPAULiXEByhcRTH2rsB4kM
83PL+8wjDA/J1AebIFfFZf41p6ZaFRpFmp0x7TRGRE/CmIadw1DkJe7yP05lut9VQ4noF/6H5UF2
dz3e/MKBS5NWAFaGyAPlo+f3AbWYkRnmbyQLO6/htu2GRXEUSe/Ziq9TbG8GfJ6vrTS6WyIkh28H
o5dsL6AAeXwt6uQlJNHtpZnH7tqgPhnV9EMBEp5JpOqes3Uz93dGYdTnye8YWdjVncpH8x6eRl1U
5tWH4oZRrL79/RedknqBQTZEaFG+Obko7gaLac5QYUFKrJKYnsW/BKl4M0pbnjHhQ+vqgmInHZeQ
uzT3IIP7sKUcATV6vBGuXaxNT1OSxcG57LrfBdzksfqFmecDSRHMe5UVx7E9mUDW1y3X/SYkyFdG
pXtU8X7qmdVFy1h6DOxbo3rWfIl60yGj1LGxr6LpaYW6od/1qIaGnkW6ammDUiYM1LLxjZ1gRkyc
fNYRya4lne9J+xKfcLUNVevBqd1WFDTroiqP9TicmYSiEJoIcpqQUlgcxRqrAzUX45CKYVbHGTES
fXrvR3SANU/lAUE7f1Y9e0D+obwF86CY1oDI8n3ru0ooBZQHXSUNrCumnx401QCAcejFaSk8zchX
zF6K8WyMmnC+8kEDQSeGQo1H29y1B4GUY+8MQHernF7CZzRJYpa9lci5neFl0EO2z8AhMCBHeOJl
D7JwKOcoTpTf8VIxn8l9BEm52W7S1P2j2DKcpckn6krUH1i6OO5JpcWrY9LIowf2XIHsu1Fniy31
GicuEvO6WWvaxC6noBEi/R3W4aFs5vZW4xeMAi7AMcGHnICMs+kuvIfSK9tvokTpYDI/2PjtVBzD
mChWn1KhGvNl2YMlOEA0s/Un/3fcaFbWgkvNyLW8IJt6HRI2cReQZt4L22t7Lt8xBNoPc6XI/PbX
3lRU0IA6VgfIY3a209HfzGB1fRKIwVSe3V5bZ0efogoLiI5dgrOTH8YVsKgrhMZDqY7IJtZSDTwU
5ZOoHYisyvXBqtnZzRz7rdFCgoaGFRIzVdKPO/5+jgkyCGCfnoasyo/Mjov7fMzNfap0flEBr3g2
5bxPbrhj40iZ5vDdyMBZ2b2h101OhyT8ip6oJVfBcd07R85YdDo0KUEhmwsaViTkbg2OB6m7i2xm
lXdBd5apccxTK1y7zPpWft4TZK+nb0b0UKk1SVgo1//MS14T7LpgWxeLojzBzwhNdeeQLrWqEd7R
/SVv1PHwl3FmrvIUEgxNLhdVyja/mjaNyUSY3uHMi27tjQD8Q2u1B3+JMKnBmi7RMLvEA9PkzxbI
bS6dWekt27tXs/RzwA0MupJKRRuql/gQU+nkcwZauTS+ocdWFYZGMl8Xfld8rTsScsN07BliDtM2
AGvDkKwur41cFNlItIEjQKXxCHFYZ4nvbaNEr0rm4qecGXfGI04bpoHltMK6SuaZrLYVOqiWcDzg
SGnn7MQEnBqg9RUbHJskbg+g31siRToWIYTNJ271h5YZH63KcQEKmgY0Q7cub45pMTsoagg8IlwZ
E+8qhkq7hZuybbr00fOrgYyCnS1AKKbQ55ZA52NS54AS7RTSSjpeo2VvgdvcOmApeQdXqvnOgTDL
HHsH2nlj/y8ZqTe8SGFZ/EfR57cSlE/7z79M+69/Dx31XN82TRMBqamENG2Lf/71+RgX4fKr/0sb
LR9aUNDt1yRvjS6j007ew2zJNjRW3g5ey7TutXeQA95eeuwd5+gymsPz33j6/v/y48gl5PQ/f8zj
9z//cm1+HkR70jItJZVpOd6//zyVY6V+bhZcKKBJgZQsXzAa7g30jzPP1GPgW+pWiTTl2rmyUKQt
TSpOhAWO3MO4d3rjFUx+cgpG41XEJ1mXXBOFee1g867QjjHgMNQhaMbfWcCMgB3apk3aBzdIzlAt
M45JTK86IMLNN9qPhjFw3f3h4fjsSiivmcpf3H645iPdhdkX18Ljjc8TOHGBeAyaYdwlBnmpQf+O
mL8HGWcUp0LI50wV4i4Lmze7sydQm+2dtJkgm/WVkXbN08Lg2YVysFZ5CMAVYe85VU+GSU8aM3nb
NKF6F/mrDlsT6wNVl11MN79IGC02yt6aFhMhq5KPDvu6IUNd4A855Le8+FUb/QmhGwELuDq22FQe
p7LYulQ7dTIJqheGFll2y2dS4wM1M4ZYiOktsBWXEBygNOqSFgUj3xGGYIpllPWMOAB7XZdD/GoH
c7mNcb+hOClJei/IM096Xs2KKkY5+UEtbo7QiD4CJIRkPLZfELGumeuO8IUasdP2sA0U4dxFzfXq
TPYDmvqjDFuakBwVT6X8jZ37N2ty3jQCzF1mh8fIThVrHDPd0VM8Fak8StGBCiYw3mV5BFcVdt1i
1sWMwwBNQdR2nPoPEyWNY6fYdIW6qHJkJSSH+2bMCIQlnyLNVXocl5sRovyKtU64/j8/3lL870+3
h5TTlI6vTGEJeqt/f7rRKAZm4UWcvR62T9Z//BTN9AgObD8GbXXsU+Ueaw7hDPPhviF1E+hLv2vc
aF3lzTv+3Uct/DvDwG0tKn1xRXjfo4xip2h2a3cIANDAvqGCyleSne7aZOKKExJCoAwRZbOcxp7H
SG2as/iSPo+haW4qrZxNvzi/HUNiPPVcqgZIqZRkCfqg4HeNYWb39yfx/0Osn6fq559/fYE37Pji
fsK4/Lc8alPwSPzX//Hfv8b/Fv6Um8/u8z9+Cqbn0+Uz59/b93Hx8/mvAdZ//wv/GWBtuP+AFkLN
4Hm+cDxH2Byew0/b/fMvw1T/EC7Vmi+JqeIJs5z/FWFtWv9wXFYsvi+F6SklScRuy76LOG7/QZ6v
IojTtnHOmJb9/5JgzVNMTva/HN5I/B1+E6VQXQmP4+vvy+ZfLpN+qKEikQmM4YPr3PK/sHgvCZ/o
9zhabewCTISchgolNW7lRAiwLpBltQEa70zbDwZgzqJL0nt6JjjRgfWITjXAoF9/+o5q10Xdka6G
NsbL/oTjknE5Wk9mVBLrAWMjKPNHNyeEAYr0urabjTemL4bfvBAt/1zS03n235kmRxK9iB1ryFY2
RLO1neYkKxHdA5SJ+/KPtsLHEMGAmck7c+qxm9WMxRlesJjxcFSPUVLuMDCWexe9YaE5oamfOFaq
l3zitCE+41oNzEtNp9m3DhwmL6dsUP7I5jwJn4CPXLOmQq+julcSDh8wNtq3qaMC13EY7nGV2XP4
hHXqOjdQ+w0VvLL5QLD0bKjyD3k/J0wm4T5PCbIGn4Vt2UYKrJl0hfHRrYbfjluDRcjG/Ix5bkMc
IdB43X7IxvxQ3UmG/KHnMPI2rB/4I5NjZED3CE0WFn0Q7KoR6KDhFzB9ku4OMuYrGj8W3ElAjTuU
p1D66SEQzkZqj/HVKD/Z76NaKbFDNi/UKRSt6pv4SCp359jgVd7PkYFf/RDaeXNu7PFsu+mVpDR3
NUK9tfvEA7jR60WGw46FQau38jR5ZmH2nU0Vju0c6XVOJXfIDXkeEaaRpCm2CNRRwVdqYsETPptW
9B3KnK8LhsEvUx8lUpLzIGoc3YQprjWwcfCIMBItVNGozqB6pW6EkZRA6lk48sJlACYVbopBY76Y
f7NN0rH5Bo09ZuWrHtSHdIG9eBj1C4HJthQuOllUNIkyIU8J8x7QIzZ9lNkGk/BVm3XjnlqFETZG
DPIdf/kxHQ1xIVitKKlxD3KRj6HobiWNaho58khDg3ZO9n8AiCPbbvsIJxxVffjc2LWFlQq1puHC
m2y902gN9Ym1LvmrpSf2XYA8gSEOY0lxVA6PUpvKEO6qFT13qXolhYYgeXURg6nXdeexlSYX7579
NhmQZnGEQYdst8ISUkSAhOYI521VIYhrXVNz/dc1OVPjdy063vBbWFbMlEZ2wFbNJoKHw++XbPEU
fHYeDzcGQIHpWF91y75zSr5iQl/49V23MnqQUW0QEa4ucNIH30xj5sOIO+4wK7SdSyLc0AjraPlQ
e1K+x9MgyvfIZKdZKKfZDrM53EwB4tGcZ6RN/IgsHu/EbKudqoiYG2G2EGZKVANJd63oYb3p8EKY
PZzn3gA4mwB2SaFJp7jTfKt+inK/3pbS3iheC/yFr2j88Tm6jCEK4GG8as8JUrKdbKGAQkRAS/ts
+VW96s3mDsPxmdzAJz0xgAJ7b6zp4beAFMsZdH7vJdzHNnJCM7L2aNXyTSiZGbLGq1ciY/RojdR4
Lhm0BnlsMWaqdRmlySovGWd6CT9HP2S/HKi1K770987qmcdF7MhZcry77UQ+ZybiYxydLV6FOFve
nm6yoZi4T7Cx79z+UlX2Sy6SxyY7BSHQnhwJFX86NmiVf+9y9S9TPo4wMby4hnUWGl/KTFaUL4Lx
OMzEJCRjSOBQ84VgEssHVPaT4eCUUYSaZvAjfAKU1ij9abHc6hs93y2vfOMYNh8py85KEuKI4LPc
Okht0V4xWTHyttz1LomjdusygPKQFIaGsVXhtI5T6zP28nBjcjOsOadvVpuRuuOmJ5rJaOsVUKFr
k3EdgcjIRvj+C2cmacGtT+UwvgdljxGj0H+mfiRnPqd5BG2tJvMCIuq50+0PrLFXDhwGC74RPlRs
kQwg6Ru/Hr8nrybchuyH31ZR2+vU5odNq+Qebdh2lsaVQQz5G2V7dEbKqwx8b8/zOkEoqR357Hf5
rjdBnMUYUuE07DD+kvig17ZIztKZL7AqjrMpd4gFkq2d7RqsRycBh3c1an+Td4S99HyW/RBfahV+
NA5XzJjtBzq3lSa8ex2I6Qry7+TbNo1yfcuT+kUI9wJubkcOFHJqNBSp5d+yvgXXP1hXtlR1nHPG
GbfIhndPhGUN3JunEz0IcuWViiq8vPVtmvKrnQQf0DMYMPA/ki5492u4fa712lrkjrTIDNuwfgm7
nGVR+2IwDt4GVnVsrOSB3m3ZJxhAR8Lszmgb+PpJiWlYzDc2FDbrbf7ybVXGz1hF9nLwHWIAPJiY
0oPsaHDhtf3MTYZxpzoPBeGXvWxvvTUYZCP6b4vrad+K+BEF/n7w+VIzQEjAllhlou7ceylzZ971
Lp63IfC80iw/RwCktubbS8RCbZhfqzZCx4x+K9Y3M2LYWGTobWCsHkZLPEvbuc+ZTrvajbbDZD14
2NK2LGjZO6TMNd3B/Ywx8Um7mg5Oqm5iRv1HWXJhD8FCrOMYqWsGr6AUM8na3JYj1J7gQPY3S06x
yuV0NRHRrbRPBraVksogS2drBLzGZcyyn5HXa7lI7c20/pV4ejfXlfVS2sXHUFr9veXpY9Dkxa61
UOmFGQjtWEFO6Og+KxMvVF7J5SCHaRvcJ/6nMas/eE96Zp4wA8mq/yUywPmVm/2mTfmCCUlP27k/
rUdfFgLoLgziLns9HLQPFgKptCythTwbojz0ruNkgp5SQQYb1exXM03WmG5L04Eu4eWvzCfZt/NP
G1W8JRSjm4a9dy1GCg7Uj/FYsGFry6fAIBuHWcBrKgH8plmM175XOzPtzc1QNccSUSZZO/VDB+HT
qTNxIEDipZ39TzeM99pnLQoHtXpAfYQCnljSInTJ3+uvkthLSKA8c2PcEtiXBqfRXzjBPRrTvsYt
DXd7bLx9Fd2rQr92xbfnBdQ9mfgjUpeTZ+RI1Ug4ekxpg+CdLi7csISSZSNuVOerDj4y7hDofghD
PKnrHUtyjstG3ne/ayTpnVUTBTwDvyRbWSZIuJ3iV6AwszaGV1AjQcoI6Uc9dHZkyAERLOJ9Ubsu
oF//hiQV+IoLZTdtJ7LQZgmze4bdBWfm4BJmGIO+qOuUnHI8EmdApOScFmIfpSR4Rl4CRyPZzV0S
81VNvIRx/yFJWigr+eqFch8FVoGkU62Bf8d714C1WfMbrdJw5OjW2jyYSBpXzsjft0Xw2JMC5yds
M4gixzJdkekzteW7XTvdBnZtyjSeaVdYLnia2DjPlgJX1PypHP/HR2GxSbubpzALkWnjEgtgLuwm
G5kNyLhOsuchiYx50MTXweIShx9fK+pBr/0xLDZ/lkabkzabjljvk/TDyxIq7gGcgTPCvnSEYM8U
2nwIf1KuXsJmmhSInw8snvMRiy76U6ckRdkefvq0ycCCGveNbMRqWcEeGTJ+RH2XQRKx8zX6HdbX
0bSHseheg2KmLqJog232KMD7yzg5iXyYdpGZ/eh0grKnskUJD1vJHSAVWW6zj4N0B05YgqkObCRs
AECJvfxDSu+3lbsM8m08o0y81RwT69GYJNgpoikZRhywy25GI8Q28qphDhBHuG+TYF75y7janMe9
LtmOjxPk5WEgBkxVPym6r02Oc4lvqGRR65R8G4y02/l+9offo+k8uK3xFOags74Mo7328r0aZyKM
c28Vz3RoXs0HJoKfXMH8Kxpfr30hn7ju/7gmedqB2jHdofywWrCIHR/NmH54qYKb4RoE/JTRL6YX
xMs1ZJ6FBs6EWPG7WUP7jUiehQiiTDcnKQbiL/d1mWPTMYeHyej5GLS8z0b/Dl+0OpUGLusBB62n
4Nnl/c3Wxnyl1lr5ToxlQKIQ6UPjhU0NlrGUsxZXR1lv5+UqNjXCZ1riT+k3FEjtF/EiOMzgFyAK
OIyuS1E8vkNrhIaW9L9TndvbnMdqFUXJpY8PFcl6q3pISCgu1xD0RDuvayPlTyy++si9n7PpfoIq
V3o1e4rGP+AYy+CW8J9tpuvQNYR5LtGJU8ekmTt3h7u8Zld0GfUvinAmyLzqxnPr8UkllSYPdABC
Faj3eE4opfLhsTGLS+dW7+CZQ0n+hhENtJuX0hpuAcVkRfAgVuA6AYglsvCTDu8zCZ5NX4c49Bhl
UwwHhXXH43kya6wBjVctQNUPCBGbcUbDUbumvVZB8TzI5K23S8bb7o1htL3xRQ1CqeFzIiZGxmh8
c+RRaLsxb7vwJyxgFZObYQkE0Yy0oqdq6DZ+P/9hdj8w9gcpl4OjGYPnmZV83DivI9FyY4R6s1bT
TmbkRVT6Z1SvE4KxiRc2HZ2LSfwqNB5Wc+J1kAg5bMiG3BoOscdT+mvM0RNGOrySV7iAOutDMSZA
AxqKVUrMGemMl1e/aXnJdMJwXgZ4UQIqL3fxbEBkq+2fLpXngVQhcKoA5p2GwiVuD6HzRfTsEecw
rnHjtdF2dAD6+B2Yz6OiHw2T6sVKvY0f+dO+CLJDpWinBdA5OJd3qkPE7tsZyU82uREdew+jRGKo
+KLJZ3YNVmd++hzjhTQKmLB9jc0H5Coe2E/pOUQ1Bg+NWT6h2rqiE36xSpyGUua/SPlAcyP1q2AB
NVjhUfv6nciY7ItS57OeiT7j3N/gqkbKN0vaGdu1+WC6V8NKnMvohk9DQYQxakbSrKRGSzy6f6zB
1lsrPUJZ6Q4Osg6ibRiGuyrzj1MUfNnsv9eJzcljWsRaj7CAfOM6xNYdb411SRlZr4PWp6cbM34P
Bzv6CGSvLLkrYvwhlQwtqJQZ0YSVuwxNTa6opN4x4KgI5x3C7RRm/Ap6XvKTBJliOtt7VTPeQ+w7
xdiZ1pivyajxwvmu4QNUeBzXTsO90SNF3KNXo3tVHQjlStsnElswgvGNtnbskDHESjaqdstsE4fs
+BG71YGd8sSybNxabskiliJ6icsgW617CIWYwFl13drOD2bG9NuqBpK4jPnPUNToZ+UCncWOsKp5
oHul6WBhHjiCPEwq/aPMUONShZXM37htCx5Q0Mpt/+AV3SOpdYpbNzpWgf2C8lltcCrma0v4Z13X
X0gLEEGXiEilCgkWnbiCDBiwW5Xot8JBLCWrc6OLe+062THy+h15PKSimdh1Fh13VtfwzuHIsQOT
xcGJ3cc4zzNmXJpXTBALMVZHUIsE/jn+NQSO0WPDfsgah8WCSr/TJud2H2hs0qGiqNbeQ5iTtNOa
18bCbl5OT9wHO5x36d4263qNHK48pnZ8sC2Fdb6mSGIFUzbwtBzx7o90kh6oXCTHrD8hLrn2xEnW
B/emchygATPxVG22tWSNoqvJ33uq42NRPAhhupcmIXq9G1J2vHV6hXpIgE7ZqD1Gmu307oFivCLf
ks6iiKqCDxd0LmiBEI2fwss7w/0ZC5NVHeAIOoLo4kWkOxwzF/3zxHGWcwMD/BLPpP90K6sHxOW5
QU6mH5flTNZUwrh/JHuYaeTobovaIAQoWWJ26nTlRhmxdEX8iey3/DVa/UpsKjYkt/x/knRey40j
WRD9IkTAFFDAKwmCTpQob14QrVar4H3Bff0ezr4odjYm1NMkUOZm5klJOYcYiDh5ZC2zWHNZbo+6
JEEgC1ybIqPtpI5RTtt2IrTQTt+ldkNhoFIqJLbQj391SU5i5n3fdqbx1FbjYSYEsIGxHdqUfbGT
JxtRgCVkz626OntFqXhJeW629go+kH6KL+yPh2yoQ5U2kSzsv0SH/mH3YJUrdnGS1wfDqd6t7tL3
5Ipg5rYdczHGo/nyurbxbztnYjeMyRsKJRp4WDCexSbfEAeyskjy991yd7jLHWiQq5FFtRCPkDU+
Sq4+xjL6myaWH5Ie9HUktCh8NYcU4PxFU3/Fjc1zXN9aqPzQsI2HoQMpV3GQQB1DjfCS8bnDxMxC
SvSZsSdWJfNsdmhfblvtC58EymRjBbCG+mXp4ReIMkAzloQ7B2k9p63NKWup/sX28N1T8LHtmuST
Gw9lBfDTlz6hSDdjRTF5+5kzbjvFVW2mjdC0OFo1lOvVUyIiqjzvRZse4MHHW0QabEAL76v0MzPK
cqB5cphfEqv+LcdyD08BMmSV/bMd7gUqrIYbKc7iNEP1cByutGYXmUAMDJyHG6avqsSFNgz459YN
qaECSnlxShBQNfdOuR64Wnz3eCCyHDYqiPhyCA4JlCBwxdtEbF3Z0VPgkeTJQePNk8vsAMtdKAmp
4Vdx983YY3sTVwbSQCLtiiJbfUSWr6AMYueemTlq2v42NHNwRkUZxcTnmhOmieeE7IlYoOkUXf5J
KIADQS/MSJCpEu5z0Df+ITeHllgJaE8eaMe3t6TvPvxCP00ZtPSRILuXpH9XsU7RSJDZINaYccBY
8PPF5ee44LkogZ8Ldzi3wcCLLhgF06wO9VtFdt792FXwNLoD141bZ11Z0C+UctbvSCtv3PxWZ/Gf
B8cIg7FewBFC7knzqzK1vfMckE1jz0ArJpAXJwii9kjkjig8UuAuxju2m7Ft0ErKellThlWVtDEs
BeeGVbQIsj2dJjZ86TEBotCmZnvIvQxmzw9GLbKTGaKnCR1tM8xPZH+TOyIWZBpHxq1eRVwX7Huh
+vYKVoK3ncEDVTy499NOthtkw7Mall2hLXpJY5csYoWpGl13a5FCgtAV4rNl9aayis9QyRMoPCjt
DXU2IVcf2gqB2Id+Nvn3LExLlIIo2ei8F1xm+eG4coBsPMdbG5LbErKd2NHgY/RmTIrxACKUPQcb
kGbkFJVNf69hMB2JHeL9nO3wcpY7pj8abxoEHsp0+LTZtZ1MQHFA49M6je/ajBHFOlzn1otaYiAc
sfILEQgwgOPVXYJr4L24k9zW4lYQrLg+duvwShvjRWnAzrnng7yOzf1qO4SVYwtzV0FHVRI4nzAS
VqDs2KL8guID33+yE8Pfzwri4Oj1L9paqN9kvhkIzmrasg4THrf9DEpeELAfJRNu0/YfjfWHPfG0
QGvbzm51QumkE5IpztZIH0aqtSMHj+yt8ABrQvtkY4S1VPNV8rIwC3uY2uFmpfEZvvfVO1hpMXFd
6cRyXrn6dBUNuR5VOSNvdlCv36U1D5sGVb0yPPTh1N65thsak30khfrbG3Gx1dIB081aVAe4SjnI
UjztgdXndsBhz9YLkZ1obsydmGb8UDkBomlYPuP42YU/zBRxxO8fm795UP8JKmbVrWMQM7BuaFr5
3nFKhpnzTmk1g/NJ7d20YkW4GfGwKNCTRoMiG8lMxrEtCEdYFrhP2Hxk75aWZh2rBUCF91Cwrm2d
LEX88qrLsJI9aGdMQNyQBV6+J8Iyj176VpA83Ix6IAAwsS2pAdyb267oUTMTvYYMd2rcBe4jgJPm
UPg0czMed8bmEpipB8Op/kOh0gt18N3J7wjSZyoDtGkm4XpjMsyczMZb9ezwT0/njp6luxZvJ14v
EVl+/h7by71lEWlhPJ+bqXwt9O1MREU8uRiSGpAR8ry6OMVwDeTCKirfHepszKcVpTz0bFoFR5MZ
mpLVTivi+KvFbqkTNA6uYkb+XuJ2YNNeIxqS+VJbKs7LldYfz7pfrb2W7sGei+fAYeKxCLHvm+Ge
qGoVVnN8pc/mKe/wrY/e8K+UDdJZM2kIGATHBs7VWr4w8drLYXiw/Hrn5AOqEpNBBSAIxsPkcuge
/jSDdyh2yXBT5DXy/+ysBUAEedSKQdmo0f8aznmCbHw6NYdBBx+2Ky+0Gd23qHrW4ty59ikVJooD
m9eMm2hRiERFPTwaFUetrANgSBwrHh984T3TtP1bxD1atZNeBsv9oljjGszuchDxQDDLmA4Irztj
tAtWc/B/yA73A4ps1Ir0zbPeqmH4m2YtvAvT+5wla0rP5WM3zlBBWQR6bsQ7tUqCPY6xdUia176n
TpQS/TN7kRF1IU0NhvhhYd0Piszf9kH3ZIo3yvBYhsR6LBtOHETNVr4l6koYifVhtRQvnaypjlzf
UUjROubkGRQBQs3U0uKX8Qwl8V3c0siCjsPVsviyqfkWVXBvDsuvUMz4gnl4wmaxlY77b94KbPK8
poxYYViawK6RQBpflyffpAnHa2hEjG0T/TTt0q3r12LjppTJcq1yQ7fKTo7jU83e2yrCIVpvcOe1
088qp11AwfYms/jo7ZoIhERVcHjtw7Gt6tAZ5MAUnJxzHl8KnyDJAlpqTOneTlYP+kryGTcgJLE8
mvtM0PfpMKfFvPkM5m05jl2Vn0s8ULNu7RAJ+7lu5qi1xLCZnCxsF+41RslJtRovlbzYzfKdlowI
PJvC0LqngCSfnS/AHC9GnuoDJcMcVZ6rJkkPbErUAiTBT+3GJyv1/q4NozdkDMhlsYNL0P6qwETu
20RdLUbJSak3wJSdPQrMzmrX8+x4DDNGwjtZVd7T9nxOhpTU6H1VZeexCfCyoTv0Q38t8E1DRUlN
rFg+M5lhSF5HlrAhRSAnhskKW3lUyewGd37rJEOmqSuwME9cI/PpiI84RKURXX4ACVzfd4X5TS8L
NUGpesFaxZfkFm84i97tF+D05i4eaZw1ljvy0gB4q5W0DY/6mssL6J4nAIKvU4nu5trTCeTYEzNw
scW972xiMeH0j51vlvV2mv8VWn8XtNmH4jy267dc/GtmpfRfg78xTKGAY3+oGLt7v7R7aN9PBeIz
JB66mrAX2iVN9pCF9lTpAJ+oL1mCHCS1Po64AblV0v+CdDUkI5fJRO6lggiL5/Na9UsGt9l9QLHn
UMdISs5I39fZ8KBQVyQ3m3z89ljHM4pcwNpyFm2Ce2W61BySZ4msSdEs3j3fpvDDRPE1Xen30FfP
txqjWmbz7VB/a3ZNooyMIus/m8MQs/93TbMjLsbF9jedyABLiy8GHjX/ucGxSzpcQbOETeIhiMUE
VOl8f8r6hNh8Yjx3XmEyKULO1gkqkOe1x6Jczr5Zj1vu076O2b16VPipPSg7naO+g4ubZgQ6ggAw
u18DZjAriAr8LiL4u9wPaPgUYBut+jC0P5q0Vp+7LxSTXDnsmNs5974sDzuT33Uncow0+Lk81aP6
FIAFIFu/A8YuuGLhFGtcnGJGnL86q8b5rZhOdWjduPffVvpznLz7BS5ACMpvnqxgiArLBa6ig28u
BAc5ZZ8lDtp4NbljkCnG1i62AkcxSBfjr5mNNDZSyn4zprwFAULgaps/pD5khNJ+QnK7X0HcUzVo
EJ6pFLwkP+UizfFt6Tz7DnPdp9fW50GDl+0pWdlnt+tD5hMzmc30vvHc766gBMeRyR0jKZPvhPfU
4IYzO7uW01ItFwjCXkVCv26LE8SGiOuOGq1T6xHeKBus5i4797LU+YEl5ZVkBje3If9pVgItcdF1
Z+kXfxiEYwBg3Cn8lZHZ8GQY5t84E8muyXku0gQzz9hoLBGkgJP6XxsbzzNsmGjSwd3ccAEq7PG4
oMe4fGjArZNHXvEqTCcLAASvoYc5v5pBKzMsjTTS0samytrtGoYn+HxmzheJ8S+zS3uXVp91hbzn
GZw+jHU9QTdOOU/gQFeB3nptFXotZ+88oIGtMLcJVXjRaOp3kUIVmIoLAvJ37hGhVITvxobll1ZW
Ch+le9+P6XpYsXX0Njfzlr5KWzQ7KdZ7rElnli5+rd19M7ruN0tWvnpm90Pe99W/NVbgeCfO4y6/
jYsNNnEuw6y4qa+/Zg9eeq2bU9oaF8zx7605Ih3X/nEqqJLqzIu/ujRppfbEMq5SWkgyPOH1XfVm
ZWV5o+SywdhxCr+nMqOVRhnAFgIr9QybxqYDd+6tiMADKXOb6um55oIjPdJt6dCjtXv5l5HNH0oY
61/XO2VERR6lJsGdgN9HRN+XEvOxlDxlE1Sfk0hLzoaa/aTMzlQMnwfXycMFtNwmoO+QSWa/HnCS
m3sq393toBjFq8ZSu0RzqXdb5pEg1LnhNOApSJkzZezJUs1RoIpvPIkI/VzIMQQgMHftEDk2xKN0
ZM+YMT5o0dzNrS1IpZL5Lct/5PH5PJ3S2qLjwPfA2r5ZZfbC+JiOSX/aLU79JlyObJyWf+hLePVb
Rj6dx/2TvU7K+94mCJLXHK8WuPjorwJycQ9zEtCkGQyveXVTOkiVBtzqW1D1m/EaTGixTeq+Yr7+
U6c3ZxqM0YKZlu+PoEGSHSIzaNBgM4mYIqCm/SFLdSFQb20ACBA1gVTnMFkzifFzIp55PnxjO4rs
rKpy56fQU/Bh0qO+EMdy1U5UpK0LH4RdId0TmzAM/0DeG4MeObMGDVivgYhdwDgmWTGyY30//fcD
fHtJod74sDZATHFPQL4yhhZWSexhhGCwxYDwnMdfbv5bLb13zh27Y7rMAVFzWRvNhZyUrx+Xqf6a
CnxlceLh0NXOrl+m8rLIgG9mhUCgAeTLhvFdU9fDXTcNP4xGIYk51WMJ7yXxTNbzUqHhdB3YmGWw
sZA0P5pp4C5PNJ55oqtHk7b47eRMT/XFNV3kzIV0GvXpHxinjmAJcZatV+V6z3Lo8XVpDEdeCfpL
Ymk/VTH7fexmZzPpWR4U1CEmIFAPMCQR+tpLm3DoeCP8vBpFtkazJvlLxM/arrFFFovqr1kxy+TB
rleA5WlSWjtbJQdht5+u6XQvlX1zlyQfdaahtyZYjOTguLd16eq0/m+3clpF8y4JokO5arPNOOWv
QOpem4wonWWnP3AYvUPpmi8J5q9dbJTNzsxM4ByLoBEokz4lrrQvQJXdlI76Ht3auJhSfc4NZcmt
AwTGCS4FxiYSjRPDbpVB1/JC6FC89RDEkCzuZuZsB8lQGg9Je62VHx+ZNj52K1dexjrkqN2HheyC
pbvuCBLpzh2pwlYpYf9JOT8r5Ucb8kxqK6hHNfrsJNmUuYIV6pCvQ//Kknoo2OioxMty/l3DW0+9
UieVUhFD0IapqdnfdSOY6nG+U15vHe1xgEWEz7gBa3Vcc2ZIDKe7phh2AxEEFhvVR2TyXoQSGIQs
s95ZXfFi861PAbwoQnv9ZsDhv+PyTIQioXOm62cUO449jIb6uvqhd/hv4zdABohMN6RfJzxpOLTg
5oqWfVZHmSTwl0+zGZlMcziHjbwR40eVsYaU0zgyiSOAVJTUDEHU2Jtr/GoW5nWWBCt7Sex9aJs/
dSk+PEIP1Vw/Etx190tCfX1VVTvu0JhV9fKWejPeA2oVoqYf7oSNvGL45kft6PUhXr3nlWxmO950
BIiM0HJi8+QP8Tb2FiL25KUl1x4K0XgC4R+FwnS8bVZ8zIImIXT2lxtofh45G3D94UhPCcNqzSEr
xOfk5i+m9P8mZvdqmDX/n+52NI6/Lnjx9kVJNUxlM6TpDXWqixQ2Hg78pX2iG575nDxPbQPDoyMm
0GLsCroGDsnK6ay/aQjJg++sESd8tteGV576FdYcvwjpAEYSraBTpIhB4L2Z3OFnZZsxxXhqloa4
5Y+BJrYdiQODYZspQtIUbvaGgLJAUQYhLv6QCV5J4UTGwoxexf3TggGNVtj2WlXyQ2Xzgy8zfqmi
dmwYOHwnQXxXBAyZEzPZN2DEIw1qbLNU+kCv0s1GNB9a5b7qtoZyxF1uHNFK0xJzWEzvkrbQj7uJ
yIYEFMEUNfSW9t6+bdAMoZhCJBBIMwx4TjNvRNN0Zx9303Zlt98O1qDP6S3Fxqn5Q/SmoFrQIu9H
3AeFdT3/96PqRX9LBBT12SeQ0pb9aZasWXjp+Z///cjV6B1aQW7D9B6cvKT6wzLejHXu9qZCWpQU
rG2mnl4ax+kukzGSxIK3XKwDkl7WHGfR/CaDmiJbqU92e0ruU5pnZpH8DQLAEXHffk+lZTwl89Eb
SK8Typo2juFJRp0q32Wii9yJcyphTvthYiPdlb3tb0yb83MC4s21Zq4WxGw9k6nZmsSRwynwRs/b
JXn+nmBwMTMqnzIz/lj958z0l9MYq8c1X3e2CeqzHuEo5u5PrNtPvQy0Mfg9eBw8Spi33mdXv9O4
TnF7SYTf7oq/nelQR4kxO/HpuZGm+zyzeB8UljAdE9dpO1xSkEkWeKKF3ooyfUVqo4XDtUJQkDji
EvFJlPx3vGlShu2z1GA6KjOKA/X0hH/xwxs03VrDn3hyzunA+8BENd/4mkI3Z0WPn/BMTIYFpsCl
kUq9I3tx157M7zHDamnrSyZtEU5t8sNnuVASSpZ8OeIIawTkRBc+CPGa+W2c54cmw+V602iQSNS/
qQ8gaVrQe8SC/RZlYcOeL0MapHSY1fJuaGKKP7FqUDdV760yQeB167Omt8PAsb4d+ZQ1Onc4z+pD
r8wXimw+OwHiAV+EryW8Kz9hqTVc5okBOwl/0PlWR1o0HsyXvsHWAB5tgv9qNrZ5xy82J963rCaS
O5MJvVsH5zSTp6waptFl4hM7TpzfCkuSvfbPdAVxjNYYGGW9qgjCFEbwAoINlUAS/vK27kn89+7X
CP7ivh5/0hZAD7UxdHg48s6qNbaJWxqYJKVfuveL6R98r85puOa1KpY0O3sjepnJfXCHGrzuVgCf
t56td6cryX4DZLkYqolojl2PSvoAQHWqcSgXgCWljW3Ca55JSxEddox8Vxjxia4lffBGaZx8HPxt
Jrkj9xk9xFzkukYEMN95QJTtf9Udu16hWhibQ/1d2uK09OuzwLSD8eZGJSKaW4r0lALslFP57kzl
NweOdzhjF0rs8HpN+qgndY8wBoNjYmbQ4YPsKvc0F/6nbViRG0t6vTHRGlI/sCIfki5+6cqa9oQM
A3O9/nVKsauxnW3anq7IYvzqtT71s7dbmUV0FMdvKbiFfz7pkxhYhzuLl4WZxQMy9k/lyGfV/rQs
aWFs7auG80/2aq/lezKT0Jnd5omKgUcr5RCcGOXDeKsZVbP+tV0Xa6LuHora+rW4nm01p3wG5vZD
J0kt02CJOxZzH/rKD374/OAslF12twovDTGZAe7TegMKF2u301Oz6xbzCsLuACV54xpmfKLKOeq9
MQlNEkybKu/PMxDQawtRP0gfC+34EX9DO8xj9a9L5q/aA6NnInG6t9yrUzF4pB6vBSXZNTczycns
/OTE8eBp7arlTotwoKyBKjlgdQWxAupmtlaeiJB7K+XohKUGEsJWzi156rxD4lv/gAg8Yd4r9/DM
1L6Zgpn5ml9EQuEqT8hgFHFrfXQiuVilfpEiad4qqB2XFfLxzeqGHXj1zJNFHeXtPc2eoAccqLeZ
DsggEyKNGV8Lz7sYlR+1KyliO92ag3swJ1lG/aqnU9Vb9WYYoQMZLCH/L8qjdyxY0nsbL9ze1Lw5
9nBBqpGnEv1oFRDGUs/ywg4oVKO4e8R0sZ/S23hyJqy8y1NfRYsi2IaL4eQy6P/2MeTko3Y/1Vpn
EW82kWRaup+HTr42xj3Q+ekFAdJ+pKQ5zCmt2yqQD4cZTNqTndX0dluZFf33j3S5m0thwKtlVDbi
8nlL7VSfk4mnK6uVexKir9gfC+8AkYPPoMHd486r3tmAIPZTGrtvTLESOLhtvEtKeecwBHFcZrFr
zNfWVqWFQwjLpvLfHDdVl6DIcZ6NbA7BsjNWbD1F1kSjzes2VM3Vxr15hGCWnzCIM2tOJJfQFNan
CsC5tIhYVoZDCLrh8IgAXIBqNKrnpWLlaIJWsSdlzFsX50/D+ooP8rfKDe8KxPxaVi6WRy6YTxPI
5oIKJN0knIMtG2RYgyWrsJ/dtMlClbnui4oB+pkif+2cIn6ZmbT0MfKN4owWrTOASWVCIiycyX2c
/AHfcTC8dWAh6q4+O2M3U4jSEN4rSNQb2vzXqqV+xgHBXh4z8KcqNw9l3V9zfI73rTFvx6ROXiYr
ZgDfOTcHfY3L0tSggWlDvsVxhid65MMRqGxVpuMrJYd2RwoQfu+l9IrxoqoBgGRFHMGcYbNWbYWb
e/6x8opS9Zv9dRxt74h6+Uh+ecFFCaMsnQwZdTSM7pymVbT5TD8Jeu9ZFSpq7Av0SHltpgJVOCNM
yozqXvIOHPSsiWPrlXMdsLVdQKsdqKICqQeHlrvVAZkFbL7iaAnadc2hv6Uv18jiQr4rb720KUHw
lPKSoE7BZsUeQu7iqjM0hh/QWYqsgPhXuSX93ivzrxZnDw3Pdv/YDR/MoLzT6FXHYe2zI4+IGVYA
ylBfOIFKh25CBUFnKzV/BYs200MXZ1Cvhmk81wSbsIsPQ0SIJAjBD3YXkzbguKufmXLK1qkezMFP
jxDaIRvUik6E6Sb6JNJEWTDxERUjohIP2zFLf7KuepGY63N04ixpntObTmZ6JC8yaqOc0WRwgj/5
Q2l7kyekqVR824dLEdMvMdWXNraLOzvljEfum9u+rF6bmgREAQATXbcLZ7tnft4mXCwhQ2zngFrA
qVcyVDP7i5r7P2xyZqTakTkQprcwdYwfn1+EPc25TeXHdZtgavWktemawIbYiXGu0q51HGYnpDu0
ep5q4kZxgNZfdb5xzQYTD1Pawx3gOHMr/lyebT95hMxVfrXV5N5k96gxdRPZt4MHPoJym1j5yoyP
AmTSu291Ws8PJceJB6cKPhbmNqAg53eza+WJoSmPkW13OzU5BpPRFeNXzrCSbRuHka3vM2m95DVl
XFXtBoiZPe0p6QwfRucXXcPx4qT6siBd7ZVi6+XPB2XPs77F7GScVAf/scXtw5IMh5djM+2Xlg90
0cvyZ8ZG6yFlZrLNYv/HteXwUmbGX0RL8XdiY8QhFrzpkukcIhP24Sl+LzP7mioz+DHP+PSumTPF
T3R+ILoaJBpguGSkbECtJntulWJnAcHbi7R9S6TN8XIyHlPV96F1uzL6yklPg5+P7EQceXGYPiUg
A7ZcR/JjZt28BKh+W5HQdznO7S6JOUGXibVeDLd98KjVaQcPog/X07lvX1oMzRj8HCDktvxp9djS
DDHDvMyK/tr3+IQdw9mrBeDjKueOeB+nZLvhxazic5v0/sFrYM/zRDNvnqS7Kb1m2pQtZznwO6zF
ZtNy6VW4SihPYiWUFWexej1wyeP6hQegS4GyUU14Jkk3nzrqaDkrM9FyzRm2rXUZ0tbf0sbXhMki
iv1gc90c/Hn50AY9mR4KGDfS7FqmUdrlyVuSJIAsK5pW08x5zSeymExpq/UGa0AuiabMLl6m4LqS
3TizxOALDnSMTDPc4G7lEDV6khc5TY+zqjCcEjHcLaviL1y43l2et58Obq2wT31xB8/n09V6uKop
DyK9QLyuwfuc7bLjYpBEFl7kO0kB68Ujl7FaTEMBXhWRFk58gk9IMXJOJFP1rP1dth+NVod243DT
q/ZGZd45Zf2qmhFJQucYYmc3DQfY4OfaOTp0jz1QOkmmu5zWbe0N6gIXmrYCTABr/o9R38VVHFPs
zmKe33jc+ssCVwwWNrNW72PMlmKXO4PKZK677O2MYCpKa9M3Ktnri7Y+M5KFbrAsW0Tde6OXzyQv
RWiahbcZDTgIBJKIMrqvqcr+gqJi0iuwl4Fu2QKM6aANFibUo1cy/eJ1qSCRB4b4oiaJhyKpVQiZ
iGjTggt1VfJRqBmmxwh4zW6tY+lYXyLGJd/UmK9Wqjtxqn7hWlq2Zof3WcXDtz/Q8mCnHv4o4V+y
GwWSATdyUi5ESB3LLW7Oar2uoMacFHylKzaT5vcNAih5OU+RduM/RldPe64V5R3EXPBTojcOLCCb
herbR1uMZ7S8u0TTKpHkECp9l2H2uHT30o/j8yoaiFwzSq58pHr1GVqahB0ZZMdkAZhZ7omkXETA
xI+7JfS2XO6ZbG6nZYVDO8gnNWVeWNSfZtx9wVqZQto2kJqdi7UgSMeAp4RGy6L2E/0tse9WIBob
Dz2CEgTEvW3D4Hh0OVgJwF9bgq2PbSNJLRDmGkS7NYMKiFXpfBRT+muYVHdk1s9Ywm91b+62Kshe
oJF/Gqk3hcktJC2rHAuYaXHiRpzoA/NZrUMe2sQrnJhgGpMWuowyYpItr3zjz7wxNLhIzpN5u8+1
8wYU5kOI4CNr52ft8W/PTXtcMRISSOJkmBjdoYLwRDbAvxC91jdbJTg27hEfevFeFyMdHpKeQwIV
FEFo595HvjaRqLW7oW8XW9I63PutuQVgire6vfMwomDHcxmuLt9Dk+AqJHgw9C+15z9UDvpc09xV
rn9J4+QSONznHZtrJZZgGTnGCLFvRJdcY8KRM5xEnxITs/ChjGJfiUFM5HoYOT//DdIFPGMKEcJp
vxkiE/vw/Qd4oc9Fa1+72Xmk6CFC1r6mWXwH05lBcE31Wo+ZVfN7hINr3m/Eu1J0CXvyOJSEfUwQ
7G3JmY+tHbp+QR6P7hibqgHuNYfA7ZZoWMaobiTP/aTO/dx/2Vh8KdgNb7/esGrqu3ejzRRLMRvK
bsREYTkHC3F3o4kW2EERum4W4HCrH/qMpZGw9s4ASg9lP1Amq8XCpXi0snspDFJOiwwXu8TYXJCY
WK3qybGtH1wMw9bz1ovI8As2+RPq43WaOn6D8VlYRMOxQVFk9RR0B27xM9EMi4dl+Kl0PEe5xldT
2FE3uFQP9VCQRUXQ1xidcwdmHs1kQSy5oIn1wiGugsE4dLz8eajX8v6/H6tlzqTSSN9YdTi5xkvT
Of79fz/6BENdRiCXexehIg1AemLoy+K+Sa3yRVTJGnaWns70PeDPupV82lVdh3IEpFxlgBhjumN2
BVd4DH24m2lEcwNskcSm92PgXSc5piFy1G9ac5vTyXKASI8p10vcELBtF+KFs669B5s7q90zgRTr
ytY1H2KOMkCd7T8d+gabIcQkSbFZfGtVW+J2Xxuo3MDr14tCteEVrsDJ2OPZaNvsuOI5YHtEMrI6
Bq///SO2perUksGghz1jjIAGz/PaQgGiwijvBFajGbzJHE9c7/gRdA4fTc/z0tiWcxKLsjeGpdli
vNqIykk9+t5AWcuCqt477/0wmSd9+wFcDFQ5rDTe4L/rosdT3zjjSfT/XA6ix1aQwHUaxvRoIR65
RBkM27WhIw7FeDk5aUBk5KbQGkl/8sy2P4G6raxnzIzpLo17wQidjxsImG3wTbgu/RQkWHOesMUL
Jb7Qo5fpg0IX2zp2znC6Ns7oJnkY02lwzHuKlKr8L4pWe/FWKZ4WijGel2m4Jy7dvHhYcxktNDli
rITZsyjBhIdQQJBibJcAN/lKRy5RzU/VaiLVCA1Ye5sn3Znxhhf/hYYmGWV9HtVm0WNbXyZOXbq9
YeQpPcWtMJv5JSeBF7ZkjW+8qQ1AHuYZpo0cIW/TpNk7ExW+iPVvEgMBoCso4Hlsrbv5ArWNZj+j
e6tkELWDXi+myld6X8nxCtt+xk9mtW8cCJKjrha+Msx6Dlv5vVFjsU1a0IDITO4gPvhPfyAr17sN
Y8QiKrESRBDwWfNTCFsx8UKAc/ayPNes7YlwqPHxs58+IP0rrK5iM/M5+JjrKemyXx9RiQ6Af+6E
iOur6U/bsIgJku3kH+sfT+ZHiQOm7dgsDJX/mi1g1gG0Gy7zbpJXCeGgbLA4zgXuVNjW29JM6QQZ
1C/g3wvZctwmdeQZCYzNCcCQsS6XIVEnLurdRs/DqZsYjuiOqEdc2h8AQ63tbQvZ+07ZbFFN4tm/
DOTzN2zlsF4nke987PD7Fu+5D+kSpoMfJv34m672Yzvrni0dx2djVfWBhsQSJvrWNZUP+htmeE5f
l9f0L7iMH61KWDuCkVpil8awg1yafcYr3pPGdEkwDOZHWXTBbsyZpiI4GxnI/Hqe7isqRCsqFeZ+
+OykwR2mWYiZCJJWM7N9PH3Feeryj5YbOMAvkkVFyQ93yUa8/VzSW88Xl0bFZ6pFmh1J6ke7DTjf
guEPqwxt1JT0Yq5BmII0oPqDnRtIs1ONgATdfYYTIZxTYBeOHf+x1IPUpt7FXkahJRSPW5dGc14V
8w/pxfaeGpFqJ7AMb0w2MEpKn+gjIi851K9VLRsolOwaVrm89KPipBnferOqoYJYEDS7csDSlGQY
V5clxwYypXurtj6sToUMxGkb7k3GHpiaRqvn7L+sH55fHw2DZAs3tXXDnBZdcGaLM9ZtVzZctStH
7WULB9RbMHCZczvv8v+xd2Y7chtbl34iGpwiggQafZFzZWXWPN8QVSWJ8zwGn/7/aBk4LtuQ+zT6
si8MWJYlVjLJiB17r/WtSnQbkG5XAU+XS4BQQ6wk02h1Jj58yYGzyVdqn43ODQjZWiISyMVYl4jX
NjmYJccaqb1Cr1rPiK092b42ZDGmJscBM3fSU4dSex4ZRM8h4G0J2rxGjp9/CGQ3SYz6KYDJ4tQN
ZjatQTWoj0Y3/r7KMZbjS3pUMCPtJaCDzA3sIHm4beKJWSpTLbHgo3WD4tTIIcWhKUGigqDaMr4X
W0kzZhe7yR3bDsJlxipvnLvJ5vEHYlPC6rGLsoP27Zc4bj5E2z0NCTuusaAJJj1Ge2ZfclWKdzec
cak18w2wlUfGctcmPv+yGx/tsT/5Vre322IPMvCjUhWR7TAVHcflvJVcJTU3BSckTnlELXguUNhF
P9zCQqQYH4Wz8DRq8YO46cukn2kSDC+Y6OKBtC6nRmvVVNiycaGvamO4FpF09oYganyMgWOxFG4d
9NSNrgE7xnxy2jwnhavvRrFVGpmtTgmpSUHJ6zi6y0iizO94ggKeKEI6GQ6asvEBORfBOu/d+7GP
7mSAlWToOUySPUmxmpbVukGMvw5n/dyTLce4OrXQvIIHOpoJqRVZLCCi0tkNzPichoKUunJ6ieFi
rj2iHEydfghMZho7eI9pYhWnRMT1RNK/DTlOgzR6a7ulLzwXCpjk0skJCeZzo2LYSzHc0+a9bBIL
hnCQk3kStSiJM+AxSOIia8l5q3JzPxnjM8cvn6786EB0CC4LicnIh3oJWpV8h0kOm8GgL4SkC6l1
b22BsZ2BhXEvTQglLik3+yEP17aN0cWYCrFxAv2jQjib+dwwkWuc/METaggs/yTvnBNjhIAmFQVS
86x7GnfSnhWxZ6xcwI8hBcA5ckb5OQ5078p2vHK6GFOHVR2cSJ6hRYiVKYprHiOYm+iu7JY4OnHD
aGSlxqY+WFZ3KXN0qdNYXEa9k6zDOoA1aEN56XmcVc7Aze/Gi4mmZ6L1Qn8Ems+bs8q87Juu4ysn
Y8Yq7Jl8OGTldMOorMmZnmUHiaP0mHf107cS9kdGmUuH0aE2EDBZahIkA2yYpkXap+Fm14GaTu5M
mwHzGx3MnvZy4JdvZZPcJqTq0Nbh9+CzvIVedisMCoF6TlbzmM8XtiqfyqkKVsyhmbzb0/dK3gEx
/aaQEzD/oxSQJMuNQFQYBhzHIa02JRIIgkSyZ2Ul54hBNxJrJM+Kgm0V1O05wJdrw5DeWNI/DrwV
u4nj2TqVTrbVOGjWefKSyGwrlwCWyMFsqf1xG3IIpVP1w3WM/Ax+flPyd8qFHJqi7iW18W1Ig35N
PvkC+MaQVNrEREFeEpVzQ8/kZsTP9V3E1mcytBczwjac+VZGD36xaxTlcZ7nFw91m9OGkAx08M3L
73McwThQkJVmJjKFFk7Nd5M2U029dem5MOBFZeXMsatjmdoFE6n40u1CsXa1tFY1ebwrAllMDJNM
HjtP3Bk+XiggEI+h218nmhi4Wn1E0ioWW5qN0pjaxSv4tntnvmhbZGepLS6E6qE24YxQJnjbtjXP
Bk3Mtd/CnSsBITGbQffBSQtWfe5tclDNq1AnZ21PcpV69VWgOI1mefodMOrTrFATh9Ddo7GlOQnB
b/bo86gqX6flZzzolqWzJMC6eiY0BxaWU77QKi8QxC1yum4JJvoAK8scvZiZSmOCl7QZd41v3Nj+
UO3RlVSHuGnAe5KlmURmdunU/T1qN7aXCryFSzKywm1iWvTRfgfO51LyhGPHxv53CgYDeIUJg9mA
rZs0NN0x0kzh0U4hqpLg94RhFHpA2tG/jt+cediHs/9Knmy7zjsaLYv1s5s4V0TDbYCRWpjWpxWb
J+Kp9w0j/ba8rfLpIpmIWTAAfm8YzdE1lqZabaswxfhZ0tcK6VqUNZlEJtYlLI/XQ4VYEfXeJfBf
0gQLkxlPydF82uUpbXaKdjA47g3NZ5u5t3S24nsRY22QGmjgvC/oJ3IzO7ZGVW4TJhoAYwOOjjRV
CMoWwbCLpuRRxsFr25G2BIvHM3jrgtgkVSqiIJmqyy5SDwCAv1l89cHSWTAs8pwZaW563LYEexLJ
6czPsSCNUxportz5qYVkPXTXMyMaOv/9jS6YHIraoY4ox4NpMIkckuq8/NMO+BEBqYGRWcJw7ARK
zAAKcS/dqFsNLQoKq21fSTS5lwBtohEkj7GUFSHdFvCcJDoX1gcnzksgPwVtQaIMuK/7OcDL0kn7
yk9xzBIQsvcswh28jL3Gtm56cZ5TQPUJH6gLKyTFE5mALt9lmFcBqMt0b+zdJRNEwnSv5hN80gTh
ywiIlEA5mrOXapSHZtR8DRQ9F5Vz1lVWI8YmunksnO9TlN1yQu0BaNXHIobGDU0VSo1THuB4BMem
ubFyueRPxdTTpX8p4/wGgMWpJUfMV2aypanNRm7hkCud2n+MYmttAPzamZQOa0m+LPvSc9fROBbV
ksuaZs9w3j6mMtonHCUvdFmPNxlKUtMiVjL1rY8ajvDaz4Nii1aAImWx3ugnm4bFpmezgKbUz2Bl
dXLMugpcVncDEvtHEeTXTavirVlOlBGmPmiXtN/ednmZFVvt6PEghA21vxeEm9mwkkPp98WOqRYL
BK0R6WaPccCX3RGgWvvdUYo+P2Cy3acBZfFC8XMUbOzZ2vSZFR4M/SyX5KwocknO6p8SQSdrStoH
DDE3s2d/tkSgh3aG8IsXBbjo9yZBF9rrl6KGLj0j5ul6cSdo6q7bNrhD2gcPCc7pKJCxcXLf/V65
JYn9xB5hg/+iyUnM9oaZ97MFWZAJ1ojmB0l4rgrjHAP/EFqQ2zb3Tx7wIWAAfpq82yiULspXQLJs
VcFwieBAbXJNumBHbGLn9y/0Z/pjacWUDPaMyG4CayFsGl8zeCyPhFyqDKyCafeZZpKomKzaC2+6
rLybcR4hhC7NaJh81/VU7HRA/U1jmkkT4hgGgDdkYp7SWN13M7nk9bh3OxJ87G8OpJzV/4d3/g7h
fPgXeKft/wreefm90F/Zncv//5Pd6Vq/eb5UyoPfKaF0CjjMP9GdjvObbwGrMz1hesQ/Kpiw5C0u
eE6YntT6NgHyAuAn2EB4m3+QOw33N5RJivx36Vu27Viu+G/YnbYNBPRP6E4mVEL4niQ8hqGYIxx/
4UT/Cd0ZTmj58jnCvyrtYdh2XoJEeB6S9IXKCf1+5HD+ncvCfcf53Cwx83Ufs3OZef/E9ApRZ0Eb
5bHBfU88ToxzHzgeooYU7g9XXwyLab0s00OWY5EiCUfrgScYd1S8c5WrRb1qq4rFfPJr16f8Nhl3
VqQI62tMI77GJeel8FRYckrIbgKJ5sk3ggRG+tC3HlM2xSRlnRulha4GFrF8sXOtrTMycBrBTenH
z9pzRpvAvZDQuXKc3wlL3bm9LmgCMLZEMwzpJ8WTpjfD4CsWpaHCPVT42bLieFZX4z1T4XRGczsH
O9cZWoYNQARrRsGqCy36CMxRQlrz49AYNwMDX0rZIQm1fBNeOwwvg2skff1Om6Vo/c92wCgD/bxF
27rwaiyMxWsLbU7/gWbaaJDQyKRyE1zmKIp3WZVodTOGsiIPY4QvsERhFay21YA+wYG5Iy6BYtY+
LTvilQ9NhtBlPeVVV99YFUK0djO2rm8hWVVOeKxLpxXPeUU8j7t3/LxtjsBhvFqug7Ce8VEjVWh0
hyypUd2FSTu9Wg1+6bLjTdydo/Z6HPp1lqBjoedr2gB2gA7uy9JWIeTOMr6to8KprqlcSwc5X2E7
5bbP3eKbG+C5q8fAtA895ghi+VzTuLZ8Hd07mDaKbRPQAWYKLKD7YPLq+7a46onHKPtd3kVRbW8H
2Uyy2tgEQoV7pOwyuUVyi4LqVDSj0C9dIakX7WjQb74vAF25VCbj7VBnEWHfTMhtso0gZVK5Tl4B
4MrLaqItNBKxW6QtZXZPorvoLoY8CDjsqLmdyLwMVIEUsbbRsu2dEC7yiPumGBKc/iCW0msmOxgf
4tFnVj7SmXY2Ier68Qj6z9XnmtMAVr3Ow0tf8LD7OymKpbLSCTM+al/TQ4nBAfoaMg25sZ0pEwtL
/4SktLRNLPlyqMphZw5oDMh+L0Z720014rTYY/8H0GJIoH6Gi8F5jbN2YEiHedzYtko47UG6RU9O
jRl47bbRjCMPTTKk4U2fCXoLVad4B21b980ulXmq+X94v/AbtTL+5hCMJp6ceAL6pW1LYGXtNX8P
0VaLYVIac1Df+RMHuj0YzohQSUwj1acMl9WEhayaz0NQpgEBZTETj1jAIlhh6SvjM+PObnzQjh49
oIoDFJnUSiA4WnO3hOnFvv4h67ZE0WubLC7WGNmaKZvMDBiXvKzrOJawKSBEoSdbpb3obZi6g1Tk
nsxt/jl0SPvZOY3SCd/J5tOus9aBZ79WvR7UHnEQg0dBzCOzjtIy8L66srATlIQJjsq+/UzzMHar
AW/C0HpXnB1NSHKtH8bdzrWScL5mim01m3nKwMLQs+YoHKXwEhgVdzK4G3yPltkGO5GYcTcV5AZQ
twasDq9/2m5u/g7zh/H8pzUc4p6S0lYobn0BfBmC/tc13DeLySwU6FCBajDkuSl4ouEVkYoV+8N5
8mLv/tdX/Lpr/LwiYzAXXL8lLeFaX6+oBQ1cP8dvH/mKg5hpjG8UkHBztJ6dK6Xs/tOAaVn+G0f9
Hz4oOyMqC1P4lnLZZv+8WQ2EyFo1ztxVjYhua0ENvhsN07779Yf7p9sJHVsK2zdtyxfLh//zltim
hiPthp1liaRMAo3ix9TfdRlQRRMF9bOq+kn6/odv72vyAfcSL74DgkJZHAhN1vevl0NA0mUzJJDV
3DpqT0asQ6tOqcNow/f/9Sf7yun+eSmXNrW0fZsv7a/3rzGtFnc5Cys2CAr1yP6maqxav77IwrL/
T5LDz4sI15TUE4raQv3l9k383ODI6OfY1kiDoSQdoJjDZxSElzKlgd9bT7V2/yVA4m8PpGfxkSxX
8fz7yrH+clEoTgphGTeRgIdrOt5APZQPm2qq7hDoL6ERQXTx68/5D98bl/SWQk0q92/fW6jGGNcl
n9MVUf+UzwnrSIAuf+sP2v63m/qPF5MWhSRhHTbv3deHxM+afNQJ31wydQAhFp6tIWPziEw+3f/6
c/3DQ+I7cK9dsdxM21x+lD89/mmQ5mgc8T/1o9EevGRi2Bfk//VFOHw6jqR1JF0PnNTXi9RI9WUw
w3Xy4sh5qpzRPI8Kn/ivP8rfnwqb5WJ5sZC/Lc/F16sEBmxJN/d4KnoSuZXFlM7CUhmfzFT3IJuN
h19f7+/fks3jYAMmZHeVlOhfr+d0RjdXEaJ9YsZehdO/2oLZYVv8y3pvLT/311eM6zjcOGmzSLFU
fb1OV7H3mtHyitWusVsSqwD0uYKzayVGHOfIigIQBkENEVW5Y/9mNBhOD2kWev4DsGMqy6h2NRPF
3hrOv74Hf3t8wJxZbEk8p6Sm/W2NwT8Tt2aA+8bAhEyGS3HXpOnHr69h/cNFpCss8neXUAT51xsN
1K3ux4kluh+Tj6VPPtIDCjKPTLBg3YBUCgMq1CWgkI50XZlP0u9P1H5HM4r/L75zIR3eTdujhpZ/
ecZKPCoomXnGHI2K9yTIpY/XToOjZtuR4BVvfv3R/+kRk1R8XMt1WcL+8uLQ9E86QrLjhaXk0aIp
8eGsiGyvik1OpWP9yyL3txvt2TAdSOfhE/o2G+/XJy1MaK0iQqacGGlMNLw0oGB//Ynsr+EobBjc
NeIrHNf3eEn/tmEgeTG6SrX4WVp5pue1m5vBR9VSIFfzVhS7dPKJsKdbjYNsbm7waRY5Wmqgkja6
6W5gutLTL9Mgm51x3Dhecvv7j/j/OrVk/71c4jza/7X8xZ8l+d8xVPX//fWX7c9f/5EC8uUX29+b
Ebf99yVBpO0z/uh/8kL+T3/zj1yRf2lpMJL607f0tzySh/ckTuO2e/8SYvL7H/rZ11Dit6VqkUv1
ItnslwX8Z19Dqt8cdEu0C5buBA0Ptqo/+ho0Q0yWR6p+ZVM3Kp+n6Y++hiMJK+H4wEtE0aCkkP9N
W+Prum/Y1AEuP5fzl3fRQCqbZxy68Zo47x1O9TDPj6E1HY0y+ER28y/rsP11Hf7Pdeyvb0VS0xUR
YiKQk4j1m5AzLFnNnn6kVB7CE1QB+YLmfFqAUHOUstukGieWWUenOhy9XRTAn+EoIqzHCKrGnkJ7
enByp96Nopnek6ruUUy5/TlKentfp7G+5quoOGdno7/+0/f6D9XnUrR/2U3+8yn+UlM0EQnVHt/w
3rLC727lmS00sxYyjW6YF9bZiGzKwtxAmCdV/bFWefXc0rrYSHa/m9rsoGjFWd0/N05YuFsfVnLy
maOvrvYVbSSmwVEDZjlWU0FiUaFdJp3g9smb630DoTqCEfvEohNdzUPk0xMylN8ephJn5lYyiiAb
W9H+9yonuh7LgWZ3bsfmTWJ30RrFava9MnmRXLdbRD2x5PZ3udrWLXCNXesRwoTK2c+uDZq2A8Ms
BmwrnXv6rc9rBGVtOCm9nWPfSA6RbOuzXRZtvgVM7980huVeTiTTQ9qt5gmXDYlX2lmMYJ6FZ8+M
LPGUewMyNQ71CWJ/lfVPunPH+wRoNaCfhGx6FGMaXZ8/ZOotEqV168rWfy0scJIrovLUg9UkLuaY
IT9xhKSBwnERLGM+paAmZ7IYfOjiybb1OJSukIZMN42fgL7BaxJwzIeEZBJYPSXnQApj0xLrvYpJ
ur8qWz8HyW0A1QrSuV0DCLYvITbH7xaerWX27l9rojyBboDnJh/TDz+czsR4O5gdAOYk72j+O6Uj
XrG3tTDsh4Boa4JeUtMMLzzLzi6LyijPcNzCpw6Nwg8ZduSplTYgYacQMdp6PjrDwFnflFVJFiH5
4zTpi3ocNso0krdaTt6HwRMIad+USI1keS3JVLuOXFejvJMms925ccdLfH7NuSprFDKJcDRSpdA9
JSP/ZqBzOBNd7L7B64LA10VJ/WlX8XQrubEkBBitOMrSj84gL5xX2gHpg9M2SGaDJGBznsR1iTYL
RZNR4F3yjenFAtF9mWtDnoRsnE+BtBXC8FCHu9InrcZpfKA5faI/8Ci2SLB5yhmlaw35TGRkrtr+
SxkkEK0a095hk43ouoTNjqYk80smTKfWZ45vBjwe6KH7mbkFY4k7vFmMkurIwhSDvNkYcnHjTAIE
j2l49Q1GcuuzCTXOvzAqi5PVJphPRxF70zpB5mid+shzb61Zd0sYQRt6983Ql8HebwPaebIrDFTf
IVQqUYmTueB7vVFh+8um4MQflx8E1BlrQptRXLbmuPX4jzAoUFkjarGS6g1XcXMdRyBdTVMXYLOi
uvpET6OQciC3uh9qN7ywiS44ID5nkGzrIIQ7jv1wiEduHiRqBotRcVPlPn+ntRjiob+NOfKmxMS3
mqgJaKpXfPP7Xt8YSvkHesPpBotq+Vhq10IJ5jUvHbKlbU7c255VPb8WmAj3GoLfWfnYK8mOxzsU
RAOpPElWjYTh1VV9yUFDbAhgh54B8Yf0u9TZT36ZnCvbqN8wAMjbbnRntK3zEJ+sUabbhrSCbxoz
1RVRIv1TaNjDN9qBnJlpDz1NXjq9hVacvA043C94MwwenzK4IL3Luld5SmCeUQ+4I8hh7zc1krLN
5LVWSq5QzQy0ItFewYGdaIpm9UsZd86ePIxua8ZB85KUVbEPusF/GRxE6mQc9AlJRGWYHEAUTlto
eVQ809CzFMw2ERoeGKAn38H8hksmgJZaoc5fNTn0LzWiFGygEaxm1ZcE/rHckZ/UZXumhTHjOMzT
6z7P44fSrQsF+sPCu23RtTuhZWQ6TkeVIAsHXQGtf3+iW4kaOjljfWVuj61NfpuauNujLcGdkSsB
cHiCGnsXBq4JYBmmnQH2PFxlsl7HoEBOpmN4pOXkeX5Kaky00G6gevkGIFuna8cHf/a696jPnevK
8PyLHv0LS4pZPoyBqnfl5GcPZLcg/lDxgucMvE9tJO73rEjMPaxeAZ1kwvQ7NB7z+6x9nT0OyApt
/l7XxfRZmo55lxaa52S2QzZwF0yulCq+gVgUk5LTxpeIcVlwsaYaaPim2rrMXas7zIVINhJpGm+V
ET6RY+vsGzq3F0GeEHcTx4ijzQlgipN6gq+iLjrzUACcR8ocanM9tqb/EU/SeVeB09y37ti+DMXo
HHJda7xYrc9Ul5LLPUWQ037Aq68vnYyQUqUkovuiirGElqjzAPQCCghHnPP89oPfYvsD9wZvhNYo
0KGuicx1kIhu5ylXXdblAmgy2im5jZRq91FletfmHOWXo6m6oxitkeRR1w3uWiRT8CnmQm87Nc0/
2DbgbMZog68HFGJsoUNS7rGvge3N4uFopb6E/e8SP7jErzv3PcqxXSFNHqlgxjtelgQ5lox94ETg
UI9QBXynbqwuMsmzpmoTD3vFMe857/JynSZV/jw2Qw79cBmohzhYvCKb+YncDhh5kUyvScN6h5Aj
MsjQGBW6PwthFK5GJxufMtuZLhubRM5V4alpQSaN60iX0TEs8cPlQk4nJ6nJCvLn9FDYQfgxtRIU
WGTCRZ7QSQVuyBxqNCtmvIX33a7GAJi8O+7lKKJTNIv2PadPjzw0bD+SdjYOY1VNJ7CrqI2twenv
6iZO7gDuBVg9c7yn5oCkzWljcVZzke6DnklYFFfF5ywWRG1oDB1RciY/GOwNZgDYH8aU7gQqZT4i
bgnkpGaVbUlGAb0CxuazoyH54ojA/dBODP6hG+KrtqEBXY2yvZOhh849s4H5E2FTEkxckavNLTl1
ZWqUOB1czFdaj4fe6NWdU3ZbhHuoLK2BeVKh/X3oT9ZBjn1xlbh9f8MwBH48SPsLnGD+nSvT9ByX
Q/NSDJbewVQZjrGtzAuciuoY4zq/6dJKPkmxzLUB10RErkbFBA/SJie+x8+DrsGyPtNQ+2+DJxCo
BGOJd3/qiaCsnUM1hhaQ4IZIGSNL4z1QJtBMHPTQhIxW5l/JLujfeogdzP8Y8Blx49OiqurpHAV6
2iFd93cpvQkXysGc61VTeyNsJ5pYV3bhBrdDjiUuQzYLVow87INdgrJ0B7AtKzBP7qHVKe52zhjB
i8tE92TUDD+B6ZTbijSUvT0qeVGTNXS0XZKR/KiApePpuqUWs7tnS7T4H0M/T59oTDWvCRvYXSOJ
UO4qSjy0Qe4Vc9T5iFyCILZI2nKddrZ/cpnD8hOlbfTucbxNd5y7wyNnfXJNIyjPOOlDQps3OV3Q
a7fLYdHmjSc/XNtrn2dWr+1EeYfA1he4xFFGvqc17AfODEW5Dzujfa9AfL0op4dWYeh022Gmo6jv
p5NVCXeJP3YKJD0gsBAuRw+YKhqwHzhuUb3gn7WG9pU9CDW1j9NQx6g6pEac6HSAf7wC4YiMe7nO
MR5thC7VrdU5pBt4po+d27OrAby4S5a74RjQcemVGm7dkYyhSUeH8nmNC7OBPGOk1dUka/dlSDqL
QSzsEZiU84Oc6OyouSl3CkvMNvHx2Fc1QfONXeNu8HymRmdSp4L3PHTcdD3bbvxpp6V9xZ655EbM
853Bi6fW6Dpxt+Cg6a5UOdI3MPIGBhO9+fIi8+hV7ppyJlAYfB6ZA4yxoh150+PjREIvOzixRCQG
klHI04iXhey86jPrGsRtgkng3UCn+K4MLMxElWPL19ww00dzbib46Cp4r4yCXUW2zXzMA+W94Cgv
MDSGkpgLJy62FcNLxEiR1/UXNvr+XSHQuKe+wWucEMzabXG45u8KvEK9GWIMFjskP/2JyITyorOS
8qHJEF8nQ+ZDix1Zn0VojMe2TuRuYsJ+rwySXdfpiO1AGeLDS/UA3gsLXO771m6AX8ABY0asuq2y
3n4xrRmBK7K5wLjg8BCeQh3bB6+2KkgXwrsYZjjGKwbFFkkoticAtc4KNc/oMyVfOROBRd0wsp0S
ylXB7vJFiFnLo+Qb5yAiuTczvIdOwsXGQabR4Tbk+BKkUwFCoMU1qeDAlxhjdGaVBOjYACBiDtsi
ei+9mcY+OYLuviGJC0YqTv27vO7Ng2W1zqON3f1BJ2lyNKh4H4SqquOi3qNrBKeV9HNGptUKHzLD
MvTte+Dv28FEpsxMv9jaQAAuKzxJ245YrMugS4d3Baj7FGOE2RPDIK9SIFaXlIdRuYqYq5xn4aij
6+X2Xjh4XiPTcQ+DZAgWiyi/QgDbneLKdZ7HuiSih/R6tGnYi47occN8bXLsIibZLQ8yT6jleoEq
tDRs5xJnVmwRa6+n+6KQaicM2gUhes1TOUU9GtsCYJmj1Cs92fqCGDlwWoZK7NtZSjwNQ0R2uXCd
97oQpdgw4B/PBYHE57oS7UZSSDOliUgMCuwledCJTPx6cYdEwk+D4o0Zqs6v0iRIsnPDIRRvKDq8
I3z6ZK+mEP9XbOdyZdInRA0at4yCV6YV9rcdh5z6XEQegfVorR0J/jTpe5R8if8RthHp3ZxJw4c+
xIy1UmGbXJs4RY7aNfvrmi4RSZQUfajYIST1UZo9mk1EnBQe5HRnsTeBMbPjg1ElKeD9lKyPKBPI
5ePIOg8RQ+j1UEf2S1B9cKh9xJmef2+awSwJX8ynjeeHyHVn6t3bpO7cH5jsbdwuAu0IBzcAMzGG
6iunsa5zD76PEI3zjWeit9Zp7OgLZVXlKwuscTP3HiF+0RyUROvMw20fop9280GR89zZ6odDbM1V
Kx0o7IYJRKhW4TWRSFjERZxdUWPL9xpN9LnXTUojgWPyYx1NYjeZWub7fMyc5zzEKLWrzYWNxbE0
dVc5gbF3SWZat1aSxrfjHE6sukRA2oBxAhw0k0mEX+00ULmgMEnYAWEUj6twRqezTqi3IfgJ3b41
eVARmqt67DIJCDgk4k3nvTScgm6shOnWtnalYB0MJlpWKff2lVcBgFg8N+3iMEhs+GOzXScHm8bC
Fm1hep274WWZxkTG961I1nocKgqTsDo6AYgYNj8KbQHnkmrEGd9SY5x3hAJElzhGMbuEyDcxPNHF
eV286Y/RoAGt94MFC67KEdmR7D4gSo6RHbFoOfd0jNpLAzro5VwbwbbwJxTcsYBZa2Wpce3ljXXI
wHI/UlmNtyrn+L8qkY62a8MTyV0C0h038ewBUNBDCVShdA0TRl2k8leLpfpAkGR+TjMDy5aTiWcO
HhnNjTzGLAz2p31ujZifGGs04TSYbOIHkS1YeCMgbQoAZ3JlxPhaVyXsrbsySdhWprHq0Z5nVTbu
Ey+D4mHaAo1/5h6SKsTNWSH8DXUGjMXwwk9TeO41O6DGJBI4oHxZWLMLGZr+3qzq6MMq/OXRoPdK
Og9HTPz9aS07SCda32CdSM/hkmzZM8o8TGHe3yEnoGNUajzpPmnJ2DUAn7KYZqK70rlrr7pUsREY
i9+fg055J7143lBO8LzlLOEyZiVk0ZgvoqEongQjqM08x2qLVb895w1QnM0AKh2ledZlZ03XkHMs
tL4ULUTMVxx0ZCUbIaJMZPEpTooj1npqqAiTID99FqZX6JPiA1Iy//vodD3o6MIqd8RUsQKxbJpv
He2L7ewQvUd9kq8rcyKlTRjOSbZD980zOaWz1y8okKBS/ltmSdwALY0ISK7G3mDHfFCGdIY3NA7L
q18WoB8Zt71ncPPVru5FSOYr1o9iE9SYgfB2lVWyy3S25JMAU6o3sdvH1rGpkQrxQSXETlIpu51p
KFwdTAmzniqr1gTdwKei2CHrx4MlZQqcDZNSW45m/n404egjM8vyArZdL54sv3beU5T9993QLd3S
smAT8R06bojNE7Xt2iZ6dhErbxkBVd6aAxhEAbI8rssxbGZO4O1AqB0vO5R10yZ2zFMxlltep3Fj
x3p4mOOgZEFp7at5mvDRcIY61B4mt8FQHe+JK3Z6dhe8Cpe+bsCrvGkv766TaEKe0BET/9I5JDe6
Vja9s/frPZK5mZMrB6syZQHBImE9um4BbDVVrwa+NaLuCMZZiHsXvcbWhCG6OvYC0XppzuPKzbPu
rEqFHLk2sgiKYZaXPzRcgHDPO1OPzDp99IctBaQiWbubT4BXlnXSk8Z1no/BEZiAfzU5wRKv1o7W
eTYFgZGynqZnGZe9d+DcMz/UmfWTAv/YCiJr/ArB+9Rmwd0YCpR/GS5sBD6YkETmyh0ehWRn+n38
0JYxEdCSfCgBuH1Xws0i8UgNYOZBG9MJN5kDrjiREGCBEZjyMLebDTkrRgrLUibg84se7gGcfcwW
UYhcDGv+sGyiFvQ7L1hoNoU0uhczIORp12Y+VnAjIpIhb0bcft0csNFw64wL19HBhU/P9IiY0tnP
TRPTuLOSH0CTFy2kKqpnrGHErELiYbUp4pr0UEFJWSf2sUsa8JgUspftbGLc5MN+Ex3bdpzZeJ19
c/rmqj64oAbLvnV1kz5kTGLvZ6WTexHZ+eOCabq0B63vxDwT40CZdmxV5XwLm9B6IT8CI2Fghg48
2bAf9pChDHulRaJPGZF+CONzQbVYQoSaMpO1V9eZePAyBebGcIvPSOB1B0Ni3PE5nUt/jOSjHGln
tm7UHvoZG+sKiQUhKcp0thkJGfWqtGtrlXiezdoUWc1nzGKbrxBCgQqLlnghB9IaaEWqox1QuhR3
VtBkt/x4/ncj5iC00JceZDBkJ5hS5dkvxoTnPp4GTAbUXFngGns7tYd1nExEAIbF/GjLUT2U4/+Q
dx5LciNZun6X2aMHGvDFbEIkkIIiSSZFbWBkVRFaazz9/cDuax30TgRsYjvLSpbBw8U5Ls4vzIl3
vjpgN5wbgN7AXrv2LUIbzo8Sd+g3IRg4Nhq29UjlUVjXg+7RDPHjYkQgm+RTs9KNo+IxV6z27RjX
2vuiM4rTYsz6gxNXLhwSyCEoYoX6e3y0m6NeJblBHEfNsQwC/QzTOv8TBajKK9uixZKqnp45gA4k
ryxDT6apOZBx1OsrYXhxsaDpWHWDcQcQH+ZmlIbuo42oLVatDjRB1jSGWNHCXUeLa4TGRZXf9xhP
PICDbT5n8+j81YpJoCmrjW/FGNueFQbqJ1Xo6bspHxDI60VFZX7qm6/WUvdf3c6CAlKaTn4PERE1
CoPECoYHxVMrsz8ECaz5Pi2mp65x06e4TawPEJ/H0+KkxX2vA2PDl2f5nHeroiXEblRE8P8ISjCJ
B8puHazzZRrfKJNFxW/Q3MA9IuQzfQFtWcRn3sN08l1tv6gI0P3JJX2Afq+go3YA2+NyDmpy6JNl
47hvO1Ea7qHmFQZRPmVo/8DjmdN8mTToCkzqKjJKSQthyxUXeJgH2KMcQVF5rfIB24Uu+M6Jloe4
kDvDV4NiGnWrejBPRRHU31p0Gh6Wps5g8dYl/ydGzm0ROZ9qV1QvFVV2TIxE+h6ZSis88aAJ7zJe
rb2mSs15sLCtL3VjQ9buQgRrH/WG4EHZgxrOHY+v6gfsomcAmbobD/9EdP1fLn9TMf7vy+r6v6rm
a/n+f/7rzfy9yL83YPh/FeTv//qf/1px8/+sfGuq9g8Al+ya8MTQ0XIppP+z8i10/gFgBiB6LCdA
5QD/+VflW3f/YZmOa7v8u204tqBc/q/Kt/gHQCE4hyukX0ej0f1fVb5/x2v8q5arC2OtiF+Atpal
mBrYbpWPIQNCI2Waf61weIx3qsW/o0/+/XkJcFRwKK15lqx8E6dMSgNiHI/rQag8DQVc5n+ut01E
5KvlezohYVsivURBj43Et/QaAQCuM93XKEc371hhjNX7fW1Bdu0g6qQ7/doatvXvF8OmT4lVYshQ
+pEiArxodQ2t1awvltPF+nmtyr7W0v+N2Pr3wK0IgosGavbayAQS708pPrt+13Oh8C1zqb6xKXbk
1NAa/zY0dLOVbOy+GtBsyUt4g1X3QCmaz9d/xlY3VwTAxa9QMlMxTbOvKSD1DQKICcDFs5PMPFpd
b2BrfUhQgmjorAY78VWVwhg+FqOr/Uyy2uUJNkR84cZGVhzRRS+gLBd2ZKPPWXOdMlF3ztx3KcC2
lWbPFfJ6TzaGamXyXDbSdb07WVFZ+1ROsVMCJ/veWnDZvf71jXFaQTiXXweiypEe4QHfbWLzJZ3z
JfcSihXsSPDedO96K1t9kJKBGopIt7E359bbrUbyKAmrSNZ8uO3rUi5IEgUlAiepfAiJ/TMvgTW8
F6exm/P172tbg7T+/WKetaKazFkpsXVN52l8h/8EVbYGLUXj3OV5Hd3PY1U+4h5YsHmrID+OOtIV
9gO3yFh9tLDGjs8BB0u8AJcc5W9QmS6CHCosop2fuC6GV6J65Wdd/kIev8cSHFvlw2FWumNfqthQ
pijfI5yfKpDc58gMORFQteM6irDCdK7MWF+er4/QOtKvNS8lFcuEZuSmYe3b2HA/jHNgPi8uJdFq
tqtHpejFj+vtbK0j/fdu9tlSpcmY4NyD3tyHXHFzB9u9khvnbd+XsgZmpkuK8gSuchYvIYdAK/IX
RH/cnay3tY6kfNGNdj8ZSVT7Y9Mrx3Swko8wRZI/x7nOd7LFRhOalC16LWyg6K+wB7GqJKPjmd+p
zTJaOLk7zm3hrElJAzlmR/CMWiF7ose8f1poBRzSHFGqnXnY6oWUL9hseYsP2B7MUtHaMxIMuAj0
8MIwk4zV5Mv12d5qRcob0B3NGe+Tyo9qC8XUEfUt97FlKWMyjUxSvLNLrKPySnD8yioX2aMXc4cj
BjrW1KUn6o6amXYfHQ2NojeUN5X5yAtS0dwBldXV5yGbKVnf1j8pKQxYfmtGFZC2hhiZ2FiDboSp
bI0YgwghWF5vZR2t17onxb7RTCNKrmPph2lVIMQ4w61Tzoj65hUAYC2eocrb3fzH9dY2MoAmZYDB
VSo9gGjm923lFuegas3gvPRR8XLb96UMMFXc4NE/4tiacrA+JRWwGzND+GlntLZ+v5QC8EWi4Iar
qR8LsT51gkIY7Sw7X//1G9uAKkV/ObWAh9Sk9EeNIeGlHUwQLsSolDkvGX65tg/G1kIGh+Oc+5ii
0oVUeyDGvX1gI6JUKTHgZTOYGvhzaiCghQLkKv4a1WUKkaNwlZ29ZmMEVSk32IAy7bqZOZM3PC7i
FESFhqqM8/O2IZSSQkFxX3WMvPaxRkupm/TwVM9hpoDhCMsYY2ywEzXiS4ELybZP5xSevW38eb3x
jViSmS7RFGOYanLQUAP0ek/AMyNstlNtnp5jMHfKR+CnZfnhemNbA7n+/SIvVYqOenGRsRTNfEHe
swqpZ01LsJPD1/l4JS+oUl6wa12J66mr/Q59xNMwqV9yeGtl1OIhU5cvGVZQ1/uxteiklJCLKurn
ddPGSRspFAMgmoMQRV2uKo7q0p1ua0bKDLOVo1PRDAyXikZZ79QvnctjDZY1NzYgpQYk3pO2rpn8
TnTI7tqqNgUHQyBs7y1jt8dYeX1aXCGlCB0NSNSxuZdj6p0XL1pkDBGiQrlL7VcBAXC3jAH0apTT
VWWnY+uC+s+V4AopK+RurJcGoE1fTbTig5FkQBAhDmOac8vMuCuI/3IhiwpKeqtyh0E/j5rRkGo4
orpYkeDn1k6m9f56M1vdkDJDmBmVjno8ylcD6rMCbcyj0dfVjZ1YV/dFNJY5snZijcYiKKiwO015
whGp+1TOSCxd78DrgQJS6PcmAhtlJNXlumoXEOWVRMHpqhs/Ki304estbA2RFPORhqwelu6VX0Ek
590ZT64G8Zidr2/9finQByIa5SVKBUZrGI862STLluholNne6Xnr90sxHqGIKnKFlRqnUf09VxVE
9HFeKz7fNjxShLt12XLrnTg353MJ1FtB7kzouyexjdB2pdC2kbipsGXh18/jT2rK5bHm9T2LkQuw
uuBNAWzyej+09Qe/EtHri+PlYkWQOxNOWTDPRfJ+0eOvLoKYutu8b9PxqRryhyrSf7KJoiClUXq5
3urG5LhSmCcqpdPCFrxcJfGDSJQfS5DubIUbK4sXz9/605ltF0yQ1fwIYC4+nag1aZWCjpASKzvx
vX7qtSGT4rufUOPStb70237EgbZbTp3R2ve6Lk6VbdbfbhsjKcTByAxZrDJGbqR2h2UCKBGXeX26
/vWtPkjh7QiMlvEbL/2yjh8TSognPBeheFKCO8RiCe6vN7M1G1KcI4Y+DBPvLT50jRohTXOs3tXc
MKBraCrQ4eutbC0nKdaVAXSKNoNG11wEyICXHm1O/zfOthTptVG5ToRVKnrP7ypteSwoUmtA1BLc
pG76+Y4U7FHRmShMj5Wfu41mHMCQTMMjcrLN6F9vQFsH4pUVu8oBXQa5a9VJNaKG5Sv5gscvJmUP
TYW2So6n+GHK9OyDoTs4+LUZphPVYn9sjE6crL6dvlz/BRsz5EgBb02zhdIw0nJtV80k/bL90M9Y
Mlz/+ka2dKSY15ypH0okX3w0XJV3YdIjsBMXqMccKcECQAFwZn6rlgkVzOsNbnVHygBz1IsFLBsN
YsCH69LUJtWBYqG47b7PG+3vE4ZLVbhoa4oRyJQhE2GVZ5gcGgxgd/Ru64OUAaKijaMMUwbfcG3z
NDc5qI6uCHcCf2tKpMDvrCptEouXEmEvyUfspFAsi06ZViNXNxc/Umy4duZiI5M5UvCDkXfUUWmZ
i2gmHaNqBivQGKFEmeHLxIHifH281lh5LYakPFCaaiSycWK89ED3u6aB2zWXXwszerA68bzUc+en
dWd9ud7cRuaUWeigbIxoCCr2MTyknOMMVQrt4ckdX5S6w571eisbC9mWEsOiQCFIQgYPTyT3qFah
ee9SbNzJO1tfXxfHxUG4A1Oh5ilLjNjHarcq+3vRBend9d++NUJS1KtNMGBtSGIOe5zB+qKxTtyI
Ih/fmr1D5FYT698vOgDN0erRki7RI4y1J8RvIyiHWGwfwL1rp+vd2Bqk9e+XbThdAqBbZH7bIvMc
cs3FIKBodwYJsZfX162sIVC5ut0aaVuAoRTF82CFtJT0eLar7vKkp33r9RaCtmLpKw6ZGfinAhaK
iknB90mJcBYRbuHEp9ppkOBJG8QKQEgZ5oc2qlEFKpMVk89lavw0LI32kOAujiR0kj44S9W/ZPGC
W7A6TI9xZo6n0Gn1P3t8wV8G9N0tnAqAsR8WlBiL4yBQWHSTIKAimynDm1gHq3PIcJO3Tnk4zCEe
HVn8UPSmquHIHQPwMjKIEgHETs1sAaPMcf8V0WZMGlWty7/W+WQgCBsspzazlZ+QUoNVrDW3n2dd
scazWWEVlYXO8nmY6g6vvqlE1TzU7Xcpfm4v4Wz90SST+gO0KRzMIUv+yOfI/aJ3uXJUWyv0I0TJ
4NIAiqKDHAItEXjuMKo+MlWdR4FJfSzx0bp3oU7hda7MBUDrRf/gRKb7V6PZ1Yud6AKdLWXCEhCg
UA83lVIu1uVG0qAt5jifYhs2g21Dte0PAVY5q8R/Z/8MqsZ5wAaq1/GwdAHk4T2LR4VZuneZVUbP
YRD1NXguw/2c20Y93yuRAAjdITz2d9nF0d57wEaAWFL+mFqE8Bazyv2OujNeEY65IoHCswEDYuf8
tXV4kSWT8EdSUJlTMx93OMV6AJWDv9myOBmqyOGkURzrUIG513uzCQC8BijRl4syTj70rFU2yghc
rK+vB+t6JHtlE7Clba0CgZ7qeV74Vbh0nzrsKt7ygIlVLMjIJFbTEKZUjhY21hgCKk5lZzu73MZA
29Iuhwp9XMRxCIA/QV7coUB3V8YqjGX8uXay9VYT0gZnFeOYjWlc+kvb1Q6q5/p8Mqh0foNqnJi3
9cOSzrpto7p2aKRYv7taetYzo/sLPlPxCEPa3avSbGRU5B5+y6gZXhVYVZmZv9i9qh87AzsELFvc
6tv1RbD1fWlXQJYwHkwA1L6p4q+nmi6iehEyqte/vrHELGk/mPGgh3yop74IrC+BDlujG8Vq4QeP
Q1+F76lh9GgQ8J9Zkps7C3urT9JpEARi3I1tmvmVOoR3CdZWHuQwe2cX2jgNWlLY9OMCR1PrQafk
zjIdEdbp/orHWnuOagOGjT2a9gEnYPtforKbYJ+NpWxJ0aIE9ZQZ+tL65pSqKF1WNVp+Zpy6gnp6
nn2+PlNbYyYFDBwLwMy8gvspdMzHIHOy90jQVD+uf31dra+kGllPDbj+ZLkigolmhXAsBq2B9Jil
mLakfYKTM3jxpt+Z/a1XIFPK44Vl418HJcNTE2TDhVFRjgvYmbPo+5RFLy0MqCkuq/ue0+5ods/X
u7gxgKZ0Ply0Pmmjcgq4EmSTV4aK4tWx2+x0amMRyEJWqdVilFDoja+qE2IaIndD64xpgzCPOaD6
Pf3AzbGT00FVOVgyVI1vCruHEoV28vcxNbCJWF1bgodxfQG+y3SRFrzgRaaBbRqiuO/7aGqWnb6u
8/TKYll1cS4PkZVd5D2FOaTbG6X9I8ZpFc5fHYXneuGVOze6+pyiE3GX8K477QT11uytf784uKJ5
oEEuaCM/rGvzk1ZjqgzAfSe2tla/nI/K2OA6V0c+FkpIi5dBd0JoNz73FNxjRXy5vgC3loiUlyw0
hS0HhRk/XYi3o0Ea/5bV+bgaB+bmw22NSHMD29LSeSUQOHmWtFFnxjFLsdZ0crM8XW9iayrkTDTm
cw7RTHhTUAyf0S5SsKQQzs5+tzEXhrRnT/BiMIVLAy9wNOvram7Qce7XcQQcSyDIdwYPrNVOTzZm
xJASkajtIXUV1fXqIrZRVV65vKtbTSiMYWfdbmxGMpxVM4AydDDB/UnFiexvZ6B4/gDyqBg9RS2q
7lzzkt/fTzCD/ro+PVstrgN7ESkt3N6kFkPgxUqt4dhomdahgkYTHwZDZ09S8bDGkRDFgz0Q2caC
kNGuw4RZSYRcnNemAHqOnTugxZEbKoSN613aamD9+0WXomYK1CklYcM4cg3uKl2awjdYxY+uN7C1
EKQEkOiLjp0r/u5gZztIyqnwwwgvaTcZbkxghhT9NQ4ZyTTnDFJdwk4fZu2EatQegGNrhKSYtMwY
FUehFL47ZV+GIWGDs8di58Vz4+MyknQZpnjUzbnwFXXu31nzKO7aXOypx259XQrClGqPnQY8GcD0
bR4HoQq/6zTtfH1mNzCY7i/Z+Iu1I8Ist+Ah6V6PZvrXzsFEVq9A8ooUNDbakTaA1Qlso4HAsl1p
+mO5ZFBCkiHxsdNu/HhK3TtTDF/QPtnJCRspTpci1KgtFZ0xN/d5PhQEpxOMPzo9Dp9TLbX/Rs8h
tXd26o11LYuTunBcWtHwCAM3XD9GYeAiS6iZ92oQB7cVh2UEKawwoQCj4YnHhE1I8b97ykZV/xSG
S/vz+hxu9UKKTh5lABuQOX1z5CGmc2ysdPD59ede9DtTsrUIpegMdHywIDwk/lgAA7krsslEixzO
oL6TYbbmXNqX86a36mqiAbV1emimtuHjwqmhA5Ba7zJExL3rY7XVESkRJDHOTLkS4Fyaop5zsEp9
rBH76RdnZ6Q2JkMGipZ6MPd21CLhBCn/rzRSzac+Q5DWtfLC3hmsrTaklMD7FiInWRD7wZwUd71q
qtlJGWeMmNFgtr9fH6mtRtb98yIxOE3o8KS3ysNrZQQuA7ssvKycGR8DI0QR+nS9mY0J0dYFcdGM
WQMx0ZFT8o2+Ms9I2EIbxELjxtlYO3fx9RQrmrBEPta33MR96oalfMc9UXvOktr+elsH1o5dNKEP
YkrHgiamRv+OEAuk59r8X0nt/n9SiftLHvji21k44mnkYPRQtG313sW+8qDiXH5bapIxn+MEchEN
xZi9vHaWY1Sa6LIkqyXAQSRavfdatjXDUmgnobnUVYW/j62iR4ZfmBsiE6gY7l7JdiN3/LoLXowS
D7ZYg8Kqw93X/C5atPaaNEFmZ3o7DpO+s1VsvATJENDKiVx3hpRCL4y3izb+jeaZc9QCVN9cDWEA
3TmEyUcTp9rry2oj/GTIZ5UOXF4jA2L8YAOZj3rNeETQr/tDnYfbYPlcgH9fumjv61mjUKWZFlEc
l2BxPK1xl/vrPdiYd1WK7ElP9EkbwxjdJU3B/ZqbHYVnY2d8tuZDiuwQXzXcOUIqTEstVtksuzMf
4qg3f3QaEOO3uRnFGM5G4o8511QEHPCycDr/ete2Jmft8sWK61CyqAabW8ug6dO93gzKczcM8SOu
Yc7L9SbWXP7KI4IM89SMZrBSoEVAZ7pz4zp/F1iMIbTZfRe4Jx9gdWcHc8bF7HpzW5MlbfC2DbPW
4lHGpxIyQtkf+y9iTnex+lufl3JACZdfdTJWgGLipGKFBhUa3EJ2cFMbV7pf1baL6ZiCGivmqgz9
PNXwfc/fWy1SDKFqfEVl4kvRmjvtvD7tjozxrCBlm8ifRn4JI//Udk13UAPeQaYxqnfmYasJaWvP
+7mLXfjHXlCA0DjY2Le9jRDGgTRT9q1xYytS4CMCqA9V0/LUgr6678xli74c/kCYsM5Zu3OAeH3O
HSHF/7h01WDYs4JIEjpFS1s/GeN8G2rYWWm2lxEI854rXdErHlUofE3r+F2Wm6vTabATf1u/fv37
xZqqB/Ju4tKA3pbRydTU5r6dptq7Jdwc2YyrQbN00BJFeFFcx0/GtKj3NYZRO3vV1m+XgjmfwgwF
E1d4fZfbd4412wA+mvx022+XYjnObYtKURH6Rlf+dMusxNNZ23s73frp0vlcTwYIVkqreIWdRV4V
xMXBURFrvf7TN6JLRnJiIq2hsbUID98mlCpyNPFqrKEj7rYYX+Z7hcmNTsgwToqDywiLhrcM29D9
YcA9HeuC/qZDoSPjNXs4vYZISuFhYZicg06EHgokxU0PpDDZf1/3mjt1SxdgfhU0NYcCC3W+6ei4
q+RJVLAt7CzRrZmQ4hc3Sn2IOvKcPTs/wyHH4bjS3lQaVhfXp3prDta/X8QvM9tSl0X8rknQ1NDQ
EDo7gXsbkc5xpSt3XCRDrVQUSxpbG7+mZp+cGwtl8yUyuve3dUAKYmfp3CxOjMAbq5H36QFJdlSf
bxx+KYbLyoIat/DxWgtfNLd6NPPgswn29/pv35pdKYqDHuHiUGShX4Elvm/BND5yBlv8aZj3sNIb
Tcg4TTGXuIsi7eoZ/fIczcWDOtf3WVXu0e821o+M0uzcBsPoOBaeGJP0qaxy5CuNBg2629anDMKs
jXCAlsLuWKeT9bntYutDV7fj+foEbP16KYoL0xzFFNnsL80SPjkoD/tRD6T4+tfXr/zn2dRxpOBF
RXKcp4m9UUFxDG1VhaJQ5SA3Vz0UoVbuZKKtPqx/v4hgvdDNUcPqyauRMQD5XiU1XnHzpN44A1IM
62lUgB5p2OGLNL4P4vTNuMTx3W1DJEVvPDHaesAWoMV4UBdjC74qsDEnjEN0hpKdt4etIJDCWMd9
QUngJ7CI1O5bWaH/+6ZFhtl9srj67DHOtiZCimYE1o1h7OPAy8gWx9HCljIKnWlnml8/vKOY8vs0
25homXB+GCkk+u+tojGea8wzj7WbnIvcTV9qhH52DvCvX6ocGWFpIXgnZgdkUoQG+KlS0uZBgGO6
d3gFP+OSPt6j+DKfk6zYM2TbCBVbOmnPBakQDd/AMy37g4VJ66HLwjsVv85YYEhwfbFtTJAtRTtj
qqboEAcekkD1Oe61+JRZ/d5z/NbXpWhHrNZG5zpSvKFDhRkrU+dkZJ2xcyTb+vr694soL8egNpCD
5OtNhSmeDfFryIzs7W0jI8U4AJemcmtKb0YRWpPHizImQ9DGnWTnkWMDcIBc0O+/P0SEInIClpQR
DN8w9v7SiaU+C2V5zMbZN/OiPlWj/mnGaEMNpp/Xu7UVM1Lc1wjLCjQmFQ/eVtkAUYW289CFaIqe
kjwyEVqzHENFh9+a9J2ObqQaW0oCnVCsrohHxYv0oXsvxDD6qqnUH7S82eOnbMSKDEczuthYeIIU
XowxtoBbpefjEQFVG3c1x3g74nuyM34bVS9HhkqigEh+Xjg9lGptRx/qGVHMMxj/fMbxvc7fB0jR
avdlWvzyR3BwjG919AUxsYP474U5NbDznBbq8CHsY7M7ZXYUqydwJruoqY24kOE4QTd3Y4k2rofm
ZXPItak5sJfvEQo3ZlOG40xz11gUFbkIGf2T0kWPatzjpRDedkWRUaJNO/NYGiKkhzWo+UfTpTDW
8CAoP19f/q+//TkyplBoZYg3xiQ8VGTP5mL+aByFAkXyKVm1Zi0teEZNs0KMdbjppdyxpBRoVhm3
FbNGmNAoPi7R9NYW9duxTqvbErgMM8THDK36vFs1+eEZ6daSeYqC4/b14dqYbNl3tAZc3oag2r1p
wZtjcJ8x1n3mZr33wL/1fSkFothljbMzCC+osw+9hvjfUNzhSbgTrFufl5LdGHdA3N2Uc1rQ2wd3
KBNEjnrsR+rqNoSGY0nJzR6HeOpKeuBq7Z+xzkKym53jzcavl5GDyC9aat+TaZTANbDCKAN/MIvi
HM8i3FmdG3lTxguWA7f4QC24jI6IDFqjGvuGo4j3TjP9sFMMeK4vo41Nx1x7eLFTG2WQtUUFGihU
Q+081bjaAOUsjwYa4mc9gdGpY2Czs91spT/pWOBGEa5XTcXjYYUStY4j1486DpydQ8fWpEjHgiRo
qdPpMAQsqNQntZyWI2+JpbfY2d7Bb6sDUlAIJyzAcAeuV5l29ckMbB0vlrHybpsLKSawWi3GQmFV
NQueAseqLwR6z03LK244nFJLTzFbmB1lJ4NsdUaKj1zR+zQfCEFUzGcPr10yYGaW5+ud+aVv9Mp9
Usa0xQNF4DHMyOdq2f5tjVNm3ZtqPP29pNQM7pJwfq+r1dmetfi9MNBVv9dxAFGOk5j1yIPU9qfT
i7R5SqrSehKKZruH3Db7DqXqxvoUt61r7vzUjYUjI+ISrMT6aspdjzJpjL5/Ij4CZUURFoXiwr8+
HFttSFeGaVL6PI2dwMtRnb4TZm8dJrMYzrWyiynaamLNJBehnBl1mIzLQChj/3sMRfi2GZ2fepjs
HLs3MpKMeEtds1qsWePW04TnIYtGfB4Ao6UDqvkIMpyuD9TGqjTWv1/0Ih20JXATHjkcDbeA1JpK
fLWseifdbX1dyhFD5ySalluBx1MHZ4k8VD8GqlN/uP7bN5KpDHejvl44wSoKnmLRayko98aoDx8m
Z0Fxn4tQq4Wfr7e01Q8pVThuaMT5RNp2kDj9rsZYvOhVFHy87etSZujNclQQQ6UfofvZsqrpXR+4
0afrH99YRjKwrhrMVM01tmU70h/nYsQ7SX/s4Z2NgbkHbdwYHlmosbWVUnFnjl4KPI87B/mrN9PS
Wy/Xe7D1dSmW0YDRdTXh6CWwqvGw+6gOVRWI8/Wvb4SxDJSblkGxzKoHyhoM3RcDvcnv+tIrj3Wj
1Hvv6FttrH+/CDIMDxYbd03Xm7Imuy/zAtV5q+zPJZO9E2lbTayDd9FEmgdzUeKbwFtZ9mCZxRmx
+W9OXp+vj9LWHEiBPJqaVY1dJbxssZ3HEJuC+6BK1Z2DytYalfZ5FypIbaccvpwkNR8mFFHfjCg0
3efaDNiFhySxs+VvjZIUxyOemKAzc550Q8zJxvyroqpPkF32QMQbl6pf5s0Xs9DjH4B8cUo2raqi
PC4W8PVDXFtO4RVVKgSOUUZs3TM/anMXwDJoD3VR8dZw0yzJNXysG/GHmyLHw0RUOwusOZ/yKmje
3/J1W67c14Ew0iQyHW9FYZ7qUDFOGFBpOzv2xhqQMX/CDnhOaEa2U4yJD3nrcE2ZuuJg2dOniefF
W/pAsv49TJTebrQAdxNcAKrm+9jNi68uw7xzT9nqg5Sp8kmbYsclCE0luw+TKTrajuKLDAZSaEa3
wTwdGe034w+QmylVFT0s3jWjeBF5jW+X/qnPAP7dNk5yxorsQegNz9VmLupzWQe214im2TnabGST
X4b1F2GylPaiNUFLsqrDiRJ4rp8jO/5820+XUhUEntHO9c7xhjFv0+Ocx1kC8AOBztuiTIb8heMw
54PZu16EYcoZE6fai/K0+3Tbz5dSVKVkzYBDkOv1c6s/WelSnO1Bu00d1ZFhfrxuTmHqgGoYozK+
S+IhO4/tlN+2amR83xJg6SBs5tVqmtSz20r3Vn3XncLDRnTJaL4WQy67cUPXKx33vZFpw6FtxBvT
SfvjbItvNw2/DOfLzZbTRlY7Hh4VyRetioznsa+qnSS3sf/IcL7G4O2iSmwbLr0yPTs67pMKOMhH
pKOanS1uI7ZkmcbV3GCs1IgM17pGi+XSFH228xj4420DtLZ7Ebtqy92xNQ3bc0f8Hs4TbirjAfxj
s7P+t4ZICl8jiDTHDHkmLNze+raYpenPqRvir7KEz9e7sNWEdNzowq7GIzVmq2Hv/dibcXCG9pWc
Ilx5dnqxNQtSFJeOKWLX4MKATVx9SMa2PYRDtffy/PrXbVm0ECNcYGbrDmCEDs6l4g/dwiPw+uC8
HmU4Lfw+v5jITNnqJAgeBnP2QyP06D7Wht4rp+6o4Shs7SSL12fBlqFtQ9ini1rRCR65/XlyznNV
fxO58eN6P7bGaG32Yp2mwYRHUrpw9UQ49HNeuEly17l6k+3s9euJ4T/fW2yxtnvxfSxvs1FJeJuy
Hf2kKObT6E5/1kv2jZr1anHq1UK78eAlhYSWhA2wUvxQQWNikGwouFYe5iJS1RunQgoIRwlgJJTc
T+pJqw9DlHuz5p6nwL4pqdpCigZzMoqxnx2iYeI95hSJDlQUAr84j9422fINOm1cXEVdDl6rnWZd
qc4xElhMX//6xkqVEW+pAUoGrzKeIZU0OvZu+nVWrS8O1PGdn78RczLWrTX6BEdezr6GY36Yina4
K1DoL3H6vFdmdWfv2QgIGfJWpx06Eh3vVd2iQKJqIKmpAaYT18fo1+nzlXiQMW/BONtZHowUHlMR
hcjjWWg6TaEzVwdbQ7Hn0dXwWgG0jH1DVrioSxR1Zn+u8CdvfkJv0L9i84T0a2C61X0CEuZP02yE
dnbFmN/Gk8GO5veYhfc7di4OD56Li+KDyHGFO4zTOO7xGzaG2JGW4Zya9tIYicUzUcrjCsat1rc+
03L1fH2QtxailNPqvDeGfJkway/hpZ4c5q8/dFZh94fawVFkZ71vdMOVUpuFKCCuXxxBp2JoXwJD
H77ly2jvnM+3OmH8Pgluw9sv1pnEah29ZcnwYGfEj1Hcfbg+SFu/Xkpm7TwrdtUWrqdmM25bhZ1/
bhHW2kn7W1+XlpCL+YymghfyIqM2xVGIJByP1egsYieQthqQ1hCu0HpWIbbj8fwk/uZgOH9yC2N4
uT44G4MvI/6yxBkXdCWFV80uDqNjrZ6HJAdeGLj2TVdsWwb9BcjswE+IeK4L0rCD0AMw+1CnMZ6e
1/uwMUIy6m/WqckJOPteiSIKhoA4OxR5vKd+sTVCa46+2NfD2sHItwdUizMjznUGl4xhBTbvTO96
jHolTcqwP6Fmeu+oheVp5XJvB6I6RpnuOU39EOVteIqq8fn6KG31Yx29i34YUTGFQ6BYHrT50csV
ih9YPqrvWlzmblxMUiTnY6IscdawrY/Z8GINipYeshjjyQMJRPl6vR9iY8CkcM7axcEhcXQ8vSqs
+3E2zL/1rsHPvhoc3NU7uNTjR5hdARbbeXJ3vdGNJSbj6fBwAIvi0qjqTBRnjbrDj7jaK2dvdElG
0NVmvdrXAzXrtM9BtiAV1fki4ml7MM9Im58crraNtovR3FgJMnwum/VkbkuaM00cHg5DNyIpqjRO
jlqqY+5k9a0Rk8Jm6XEjDCfIGGaZDXexixGwVenjH9fn49fbyithY699u1jNLmVgc3Bd2yvn/tBb
6t085sc2+z5n3WEI2oPbm4+dXt3js3wow+aJstZtMHXblgIpX7jGjYmzNj1rVAkwiMXBAhGrtglu
XG5SINnYlFaNa9oegvoVT4XGX0EqblMNsmVwXdwZdWl0mun1eVafUcVsj80QZAc2lZ37ydZ6lvbE
airNuUNxyTOw6q3D7C4w1OpQWomf6CreO9NbsbinGF/RG1eDtEdycOyaqOFNkver1PayVC3Kc9LH
VXUwFmVKjrGeKsEhrRKxILbflNNxDhb4craalxj26gmks1EN5pugWrYMusu47Ocw7XlytAH34b8b
Hbl67ml2boSWjLOzoFyAkotsrx6bOza6z6nZ7jypbX1auuxDKxbDYvFWih3zfEbsaDi27biH39bX
BfBK1MoYM1st6tlcOIrBYXP7szunefgNzT8EXFzUf+tDHyvaezuMG+UQOGYQ3GMG5IwHNWpU56DY
iqoc8erScEJeWl27ayKBPl0a61b30Czz9EM1XOek6P+Psy9rjhNn2/5FqgIhsZyydLfbS2I7djI5
oRInAbFIgCRA+vXf5edo3v7GcZWPpiqZdDdIunUv1xLDZdj4JvfIUlUBk1X4s/59q70ROy9Ba4sA
oIyIlB/VMp/CengW+97CPxeWvH//grdW4CK6CJUEcdax1y+wLyGWOUdP5GMEofgStNa/tuoaH3Po
HGnoE6Yvo28eszB9+dhvv7yaExMFGZxgj2vKNXi7y1aSIXiPWP16c/zX5rmIKugC0jBZlvgIWwjz
Cc2hvs13SMqWChJrlRub7GPR9xK4xuGhm3ieIFNaGf05Y/oYFH3UYE/+/TX9b4T1H09yCV8DTxSY
WEhZHBsKi8uKcAk7+xCIzi8h1FLuxlcr2uthNNJ8JYvommrwVN51MSJXCdcQSKtwgHQcHJNcSmBo
axeZwy9y7bBX2jGFVCpS4hLeSjqGwYjb3iM4vbECl5g40lI499acH+F5/fy6+V+3T9Ksc95268fq
qUuI7t7U3gtJk2MPYpCH3xMszwtGiXnP2+CNA3aJ0lXRmgG4iX61NgxCvsh4roaWRu9cfW99+kVe
kvVrAxOXgB89WouQpcvkGXq78FT/+9Z56+MvooODth+uutdqM+ial21a0NNCLzl4T/XhjfDGLhIP
GI4vZt12jjuLJfk2v+IHhiTLwzr42EwoZhdBAuLS4BvFJj7WLfKQfIMq0T/tVPcfGiXG7CJKuATO
e702WICxma+ilpsiiY18BxX61vu/SDQmeCoFu9EcBLbInP1uhhMW/GPYq/gSsgfnuUECV8yOU8ja
siYZL1MffLCQvYTZpRqeNEZi70SQ62uhVN2NTU6VFM255zb+8/cd+sYOutSeAwjeg3GHeZml8/rI
miR4SKgTLxC6a2T19+94o9UevcanfyX/UIIEmLtHgF6W5AeSuQGKoYGCVrAfe4bMruW/bdaIbzbZ
wvWd73xj5S/RdwDDYcyOu/m4ZW07F2MIBXCkzAv7/fdneiO2XuLuyDpL1PqYBMLzcE7zxWoeFcz7
7FecKPbFAaTw/PdvemuFLs44aLWoldoFTclemDuBjOZ7DCTtQ93H8mOH8BKI1/M4qeeJYiZIYnvF
0dPDaC3s35lovvUAF0dcppN2Y0DxAJvkS9GuW30HcbP0e4pc/51A+9YWuzjooJ+IGK6hHMvdJSCy
x43/0yrKWM795JKrxjdDfbst+CG5BzTpPSvoN7bBJTpvSLsIG8shfDXsUzypOzMkpceliHy4a4q/
74A39vIlPA/2gGkm5IaeUxxmn6LRssM08PfgvG99+kUNkTE2Yicjg/U2bG9S1oQn2/L+nXP4Rr/s
Ep7X6nFfpQyjo5OJLSx0Rs8xy8ID7LNttZisPmRp3X3sqFxK2UUs7pyEKDugI9PgirYVai+hQyog
sAtYxntWRW9s6Es5O6iMWYjXN9ExxWF81d14jPphKMSefuw80osjP7CG+65Zo+PChbuaOjHBBIe9
p8721oJf3Oj1UO+hDSU7BqqfDv0KEHmyBfPhY5v14rRP0N2HV+/Ajq+UyTmnYg2/7DA7fo/I89av
vzjp/QSxV9Lg89vogflkvGM+VR/rA1xi2ICC0GHbdEgzlzUG8oj91q9Gxx96MZfQNTS8oQC0INPZ
hO+uw14IcOlV/M5Pf+OchReneFX7HsoVfelAq9EXXd37FOg15XEYGHP8kAQm+9qu1Pz8++O8QViI
L2FsdR0L68M0OvZWqBS4dgtlBjRZyZq/9qturUpH2A9QWDTqcoosLDCgygq7oFIJy9acwY1AV7RF
rZRnG41d0cUQLEdisMBKtu4CKD2BNRqd09G0v//+o9/YPMHrn/8rEyFikWhlwHoeJCFTuTrg5TDO
H5M8iS/NmNsOSkvwa42OW4JBX75Psjd5rDr3wXLiEnenB4ypxmBD4DHdUs6hZgWRci8/9HIuhfZo
x4jyHBvGb3Q9gRQ53vOx/5g5Dt7x/331wwZPKdMG9Ahtm7mEOYc5S4/xST9074mtvZEE/M+v41+r
u00o+mfFKNp4/SdnGUBmVNzGi/5SS2AIR7bSw/TuPP6NW+ASihdZwJDiREZHCOpEV5sltNhrNp5S
PNXx7yvyRnZxicdbO0xOFijGA3ycjUnBZD99zYJazUUkOwgIsiDW711qb33X60v918vTkNDRdozC
o+SDLdNg5EUwUncbwQbhZ7pG7p1d9sZruwToxY2pu71O6FF7bzDCgLKIydNMt1ExmUGvH4u2l0g9
GMabVb9utw0j3hO8N+qyBbbknYd4jRf/0RG6BOmNNgABS0fBkYxpWrQsTkqszXvg3beW4vL613uj
Y4zwj7C/khAUcfc6WLcSbhEYlL4nAv/WI1yeRzIkGrY+FIX3zp7A3ldFUkfq6e87961Pv8gCXNr2
bFRBeIyXbn2a2NDd9vv4nlPcG5fdJU5+lWm/e6XDY5otIveTQZfRaFLbnOgm+BK087qCoE7qd6iS
//00/BI5LyLKXbdu+L5tAySB2bHAmNm8M3D/7+Xml2jAjTO4UHYmPPZGDBWL2fU88MPGW5cnCSCg
H1kRfokLdKZJ02GfwuNMmvnRwdf4E9fbez3S/z7V/BIMuKiEZsmIZ3CDE7e7IOl1oEI35mAVfQz9
wy/l7jxYFztcbSjS7oY9NIsZbqeY0h8fez+va/+v+NfadJ2QtwRHWLQPhxG9rjJs+/f8EN56PxdH
OsKlHUKKJTjuWvrDkGWDztfF1WeYjYAk8bFHuDzSLoU2WWiD4zaEdRnDP+3as/Vj3nn8EgSY8KXR
QAeEYBqy6WtDvHwCXe/dVulbb+gir083xdWqapwxvi3wJuO63GAGBxJgF7xTVv33nBNeNf93iRPe
obCVG5aYTMmTQk5a7Ovc5DHZ1msiIgnLtaA/62ntn2zk3kOavvFkl+jAhAzNJEbEQgEfD5ov88x/
Zi40bbHDvG6v/r74b0SRS3hgyzRpIP+FK8lF7ioMN1ERsFcOm2+WSq7GvtPw/+/Yyy9xgl50IcoJ
EhzDHhaNJz/C6BbEcWn7qraJnCvoEnQUgsCvKerfH+2N8Ju+vth/Hc0eynjrJGVwFHDUROsIal7G
tsvhY59+cfB9kqxp0LyK/++6+aQ0CZ8H57Z39txbv/3i4FsxNtCBE/QYJnapZt7+hC2nf+fFvLXm
FweezzPV4P/izKhkOu4ByU6j7D14iUl6BxGpjwnG8/TiNp8lmAh0bOhxGRn6Z7NTr1Lo7zW6I/4/
ycD/P5/i6cXhJ6kMRuj40uMeNc2fgG0cPdXUuG6wELsYdP9JzGgnXPG9X/d8X5xDiTsT4R9rqYe1
dG29BJ/4lmS0cIsc1woarjvgfaiI6wKKKHCN6DSf9dcMvM0gj13H1jIgtst3SCuYtg0KloJLsHX/
6MVd10k9Xm9ZVN+nkXX38FLShVyStVBru+dLOve42KYwJ+m05aDknHeh/wnnYM9l1vRF365zEXP3
MvUEFooL286xzxQg+eoWfZ29zDDGKuu+Pm3MtjnpyZzHo6php5bQSmZwcVRuKBTQuKuWXxUPyKHv
p19rtO2Quu/BSSTNvdj8bznXr8Z44TN3y2+4XH7lJngydIuLnlqfr4HZijBgcaHMdiM1hQxbyMYD
AQGaU/jfAuYri6bj51WRz3EbLaVc489wXDX50i13dg4f+pA/DRO0RjhFEjpMMS+WZIYZcxxsRaPc
T9/s85kE+7cUFMkqyWDWaUL5lA79c5v1n1b8fQW71aXc6b4eJyOzYh5cJPPeWRjVkV7lkdjcc2M0
PTYMN0rX2Nu95o+12MlVCy1j9PCjnMbBfZfZIYdI95OEFWqhfNpgqjrPZZpwkut1IQfVuBdloQ4t
WKByG8QGCJbmbLNd5CKBQJyOfna83iDvTn+rmt0HbOR3RNkzMiQBZbII4A8R/Q4omaGxMgxHs2bX
9bSfB5ud4ez9wgf/i2h2tfRjdNyZSXMRD3D4rj0tdySmObhNCo+o1mJp+x9Ll4alXZnL5xoqdfAt
6q7GBLrpaOzzEwxZxnO767YMhdirKOr/SUR7o6VO89iEPOccNhyMtn+2lvV5R4fm3jbTA8ShOmAQ
+Zj3JplzhSF0nnTzLyg0udJMw1olQ/A0JeteYNl2GG32NneZ2k+7tjUGhDotIzsMZYjSLjedeabc
Ps718omTEJBegx4tzlGKWS4AEzZtHxt4PGI8rfuSe2hiBxAHPjbePIaQFcvVArU61fo5n5LQ3DC3
3OJQ/U6m4JQ0SVosrxT/FbZNeRBltCJarjmV5svARtRP4fRiOf8B7hbaQparAmKo0BumWEXbpP+s
ctSVDPqwmtCiKARrVc62/vtMM/jFEotOy+xzHY4Gh07+Zgp1HlDEdwsL79chheHm6q9cs8oiS/ob
zrIDxGL6a7/QpuAROpP1Sq5dO/jT4vWnXrcPnrAHH+PYYPAvj4og4AWz/BU2NgJkWC4HpVPktooX
PDHZgcStLUPS+WIbgF6apoYU8eBfDF37nLwK5sP85LOZgyeRZPcTdaYa4TuZtwhPhQ0AGtk00N+6
MewQ1+qXXrYOmNUF2JhJcPimsbUYoHKSeyubgjowd1Pq6CmaRFsqx9qDcdYVISwGruYwXuD86YKC
jOxujNs2H+LkRbn42cw12CcQ6sZOsTZfIS5zDBlEYbN0F49oJ/HzZIkW+RKAOjJFWfA1BHr261J3
cC0N6xD6I8u8iPsMro+s4JOm3wQfOg20lIlvnU6Xs7BRd9CAkjwsM6KNDcy4FglDD7tIoPjc5iuJ
mwOOf+OKKFjJc7fCjjtpoqXBMtDlOIQ7O01Qlj0HswpOGlYlhzXqGG6cGL+i9taf+/3VK74OEUB3
QCiuYsbMI3f9shRZDa4ZBUQSnbfJqZtgWtBrFA0XLI82YJRyqNNmd4GV/R/ftvzaTMBs5Fol6qhg
MFkyfK3IbRy119xScVoNTWweoiT/TCIW/jO2q74Gbn/8k7Vzc7+kE38Mm7Tz8MIOw/sm0+5ORshm
i5RP4z1LG/KLuW390sgtweqm5BP3oj9usGFpcMfx7lo7QLhzOUl3myy9VrcTDLlgxcPjkeSGRtFN
lpjtpCOxD4eG6OiUeeNO1Gr/ZU0z+2Rgf3xDHEjxOUwfuzgfm70uF/rqZTE57sdqoen8O4HSuc1b
sU/QzncQGdxt/Uhe+a+IEHftxl9mAwjKOOuxCIesyyczvbh63h76aQclJNI2p0GwfJ7g5XaGTtAt
mJYuj+h+TGP6tR6ixxQbKIf434LLC88EpzRZTnZ+JlTQEhI36Hlr7D+eym++JS8eG+maNfredhLI
KYg6f+mDGpskTsQZHhx1DiscWk1BGOSjA1kCYfyB98m55vQZzEt7SEeoJQsn3VnoZMrnjXeFnmGv
O8yYyYPMvSPsiuUz8NOs5MC4FrjyfuhOfOoJutbxkkwFgMLhtWMLLD/T2BcRV/edgqHlqGaA4CWG
Vc0c3PGYKtzlOKwzfC6vVDLcGdiSgstRf9kNH2FYTSuGFn9p7MRxga9LQb1wOdXyRTcZ6K4u7grr
1hVBfTS4/1GEDEQfx0iJQsUzyWGkejd40xR1P5ACI3OS+wz8tFFFT2JwuvAB0gtl9/FKtfMPTIZh
SNVg4DkiO8ldZI5bjMR/TrUvBOdpscEArQRe+cvkwC3vBg/dsGD4kYoVltHKNNXUhc8Qge3zNgwH
YIslKze+STRLs7UYyfLd1OEvSAc0ue6dK7OFnGI+pXCa77vSdEACQpfweYQ2Uq4G+hCEkTqDWAH4
qOHuNh6HFDdt1DmIBcmvTWJGPNqSHNo92g6TmvpHBnxr7s1+HBsZHFbcb8CY1LcrUKm/980vOS75
4ARgQnsgdIoP8zLwU91Sgh4+OC1ZnI5DkeopOTSBgScjnHSaEh7bokOUd910r3qCczGLDSO6EV4C
/S1XkVxOKXjrB+Ffjwvqwlenc9fwz9EezBM4A1CTLHivkwdssrWkVKdXURa+lu5C/lr93F3FrfQn
IFFd5bZm+RHE7VQkKrWf05VFZ1qL9OSEV1dzxv1jEFH2SdNdPdTw6e1yajj5WQutHvaQ1XfQ5YwP
JJvbbxJc2RPcMusHuO6a0qDf8anOWvkbWgdtNbazv02zyFxDcrGBotCMcbOsx6mogy4b8oVuiBBT
6h9VxKDklsrxenXrpnEtw0Z880F2HTR1cISwz1ZtEF++d05spc0GzxAZZ3uLvU6/6abXX5oJ+c00
dMjEu2gDNc9NOMJx+9yFS/do/ECrcXUp2LHRUGBVkPd1El2xRavoOiWeH0zPQ2xZt982eqpLG8Xy
aQ1Feh4Ub0We8hYcFtzkN6oRkzj4SPVl0zVpESU1LUDQ7EpoiDUHiEFxjLyprajvo6sxo1MlWvNj
qkn9Iu2+vwxbg/fURLSKYU77M4u37FOGjiB2hu2fDPxqHpaxXw5pVquqz2R7FKafytd1vpWw8EJm
kUgARGty0ns7n4bZgsXGFsjsRPF2BoN5QLLjAWHFkLxqYW9aIOXZy2Ua2XMU+Ph6xdktUx2pu2k1
cymI2TCHGMPPBkj9Qr8K0tl+S4ATjGlpk5jcZwmPT4PBFCr3MkPIbOqaPmthsvkEQR64vpvYbBVM
fQcBJ9Nk6vOs1cHX2EDNKPcgkN52XULOY9ANYB1OwZbTem0+d37j95gg219sN8HzFvLoetjD+sdO
6/ArFUEWPgveKDR83UDhAKCdIN+THi/zMIeulgUh2tDvXRYOrhR71v5sQ7VOtyKcpqlSDixBKBND
1a8QLSffYPNaD6hPmv6riHoCHkSDps05XDkZKtFYWedI1iNWRn1j9zO2+TCfoxTmowVdZMuDfIrq
7g8DOAehnPRgHA5tItwJ9pMBy3XGl7bUDox75Kl0mqstzMCA6FXbFJbZmZ7gXgCdDgtPZ/mb9vA+
v9ar6+rTUK8hycUq1u8J/E4/9Ynh4IrPaxdfN8zF/rDsJOxygbyvzRfHpvV+9Yzafwx643sBRAny
JCW16a5SqbIw30gyakA1Ke4sCRM1GE2KV+LenCY9uIhNgxIJfvNTULq93rH9eizBA8E1BIXadoG7
AmjxmTyGuk1+DRBU3wqQKUN14yhwEGXN2mw8M9un8qyISadcjiQ0RTb52d+xOox60D9VdqPCGYmh
2BfL7tkQgckKlx+UDD7jBrdmYkQwVmTRHYaxA/GP2SxH+CTwCHPtNGLeHgSJQnZY431/AGWfRD+B
SsVImvIZftiw52VdNSJ9V4eJ7aS/78iMOYrcu7ou1RLGAlb3czcXK13j5ajCKVI/g86aABlmFIUo
PbwI7ANE86Lu3C+TwHhnhkLMObVhiDRug7Dto+uHPT0vpAnH4+z0jEXoRtHtVzIbWHhVD5NJ79AG
SESYD3qjWbFlG9G5jbBsOXBEMYwaXadalJ/j8qudEidvHefG39FYwkI890Hbup+RjLq2qEmKgEDk
EqbnvpE2zTNudyCE4FQ3Qw8H4b2iu0FlEEAGo8970g6nmdYNgOlIE2DzuI0WsQvKw3U1UALUKG5C
nMpGrLiH1w2Tv0ffRAH59mqTHR0sDZFMB30Xoex1E/tsaxtBHxnji5xvJK1vI8foULYSceOktN/W
HEPxscdu7zZsKtFkceWWThN0O7hUVymgyMHPGjYvt7wfA51HcAVG4pRy0+KZJugR+SHM3CGAKxRF
0R9Kge3ts3nN49lmG07vBK0NRP51OujQmD9a8PWnWaCkXG6QrK1PnQQs/C5WhKZnSqHuVwDNv685
0rhov4H/lw9LoqdW3op15AYKEukwXklTj2Fl9zWSMFFbJvucdC6MnqiOEMNwm2+uWHWTBrDSHJLm
DLA75I0ZwX+qGuLn9KZpA3Wv+wxzTZSbtT7gVkbdF0W272474khytki4Okga9HACxxFM1iuw5OyX
Wg/xVyKatUWnhmperEGNYUQBD49GH1BJT+7Fr23E7jA8baffMAoJ7W+IruPnKfimVTQlmXihfpA/
Qo76sAQRykQ5351f7+YA/LFP4w60X6HjNCWfYf+76DKthRVIqQKJYTmYyQ6XAWW4F4D+RodpVx04
RpuWTemQyyAUWNGKz9DH6JdvTQARl7OQzfRz7zIh7pmkM1wM+WLGSkk5mCJ1tXJnn5o+xEIt/QCi
p3BR7ugW+TtfT5s7rqN05DzErv86N8I09+u2rFFu7bZNV9g70ZQ7L7K2hJ8J36vQb2o70rkP/0RT
G/zWa4r/bwyRJB5R2+nkZkl0OKD63hCL/Ggtv51X8DSuLDcqOE+R3/0VW/plPQSsJvIWOybkDxg5
WPSuwBVnheXxxqqYzsKW/Raglo9w1L/DaVa730EAuO+XFqAmn6N93LNjGsUZNBETC6X2dRjiAECn
QEO/uG/H5ZoZmfoyDE0iqnjbJ33DY+tFEcWMpFcDHeMAsngqpccpXFEMZGjeoPIgevOHFrZ+v2I9
bKpkk1oY7iDbDjeYcZvorPfJ4Ax73FelJUPPqzrxbVYZo5Q9ojFnEepr3mPXQ+61zdtJ76xKuyXb
K1A+ZhQJEHUgOSYKwZLbAW3Ya2QGrL1pepQURbdsqy8DSxirAEIkd+s8CHHMGtBRciV8i0klYIg6
1zKIu2tkzZM5oSxk+rhGqnXlgIiPSizZG3EtJPN9ScROPbplsv4TRIRsVdzNVJZC9cM/A++aZ5B1
VVi0TtE/SQuEWj6utjPl3CbRXLZ2i+7BYZh/v/4h8l74SzYVb1vSlzFTzbcEyrJh7uOY/2NY0C9X
O23jqVzcvCL2tgMJp4IPOvoDVv/GqxUzuAVlfI2uGo1aZEfoCzbyeodMwXhIjO26o9Z8EmdoLMVY
FNiNWlrYWhlxUEnWxj7vcIzaatUQ6nl49elor5YG6kkIuXGz3NsM5k0FhkJhfOt3BVZR4/ROAHrY
gwgECjMOKz2jEOZJuSR43oOGnC1S8HRcUD8JKC9hA8IeBVLSs3+e1q6FWTsq/jgngu38+9KD6fg5
ghThfmCQqekfgVENkwatMmgfFIsw9iHpFGBInEO76MvQ8W45DQ2oUNWaDUN3tcxQsPwV8iYNzxlE
hkF8Cse++war62E8ID7HaDkukkKKHgdSVaTpAlZ2m1XNJ1xgsI3uCEmVzCGnCl15JCAY+N/UgK1u
hYOtBQ5G1mXzi1RRrE5+T8QOYovy6hoiinv0GgldOxYxrq8lx6U+iTxDtomLu1Pddo9yk+Iv6g7D
mcOIZuInZHSqOSxoMZncml25co6Bj79qkS2GZ0ZkMp8VOqvsPFIRnuA/rW8GSNHKKzVIxB5LI4/y
cwaTs4pkCGOheeIRhg6K1/JkFt0nwEMr/rg5PyFPH1Qfo8HCDdod/VrXedfR3pRxyDharduwLL8M
twEp8TZFfQ/nOrQKpWL8UYGSr3CFoMtZAWfRhAcMTg2iIrhjXQn9MaHPWzrV3wSu0/a2h6MtQ3Eq
5iSHQrLP7ngmZoC/XTjZfMrStYwaul3DT2Mbc6M2dZp1Fv5CRzz4jOZ28o2OTsW4PLe52vt5hZr9
MPv71yRX5a6VACqJGF3pRJrsvp3dpvJ6StA8FqyHMSlvHzIeRxB4CdxLItPmG66V9bqDJ96XmoQB
Ulwh5+Pk/Yx8stO+RgENGcNuDJsDJW1SxdDBug02VZscUQmnlyHmw7HMkOsl3Lrgtf/Yt9Uy1N3P
bt7QI+mdSW5aBcWXQljC0T6s96Aa68Bq3LFZUIEAbZ/HkEqLomjhz4NG76JeAfqsuqUjVWL0cu6x
rhg+pEuAzVNnmNjrDh60EJJNDjPfN9TWMOkB50nbTy6i81Pdj/7A0aOQ575uINQeWovOEiP0W9ZY
Lw96HgdMHlqdUhQFO/rCNKXWIeNJ3Sn2KMXuJzbOZx7WqItV0H0hqobzCBHd51oacrUTim2YpfK2
6TcOs5A4BaVRb8mKmCfpHROYIDRrGPyAK5Q9biso168h+6nrdl56DL+vuVfdDcX3ItZM7WMy79E9
vEbq78Gi/sgpbYt1Y7vNM+jCn2a3BlGOC3BD/3fLECRIAgXlCJcUZmhPvWeYEbdBbCHzNa83vqPJ
zyVeEHD6iR+yhumfg5H6u51lczasNb+GJEUnfk+pAZMVFVC+p3K/TVCk/ICQLkXM3LdlODg9gocM
SdEmKmhiJlc2HjQtJK2zZblbOfX57MK2vbIiHdJKLvW+XSn43G8HlPMvnRdPnWBLBZ5ddBfGfkiL
EFysagKwHpkg6rVDMikTVB4UyCTHeaPoD7vtMfVN/22PoqHMDCSomnRtH6EZLf9MmMG8pN7QX3Lw
SF73IehxJfGlDGY9oEYa1uWq3YIHkxIMeUX0QnFR3wI8hpmzYO5r1IulCJZMQxeB2XKIogmuS2NW
hBupn6JEvLrf9s5Xi7NQDWwhR4Wp0Zp7gs5SMsTTaRiiDI0FWO/i57LDjkKtymT9fQpcjWHglh72
wAs0j8RwwP1rvoGMhPwFmP67xtenZOdBFeywJeDE9/k6WpDzh2T9HvQNuVnx2noTbNdD4LaTtXKx
FRgDBJMiuOH9foUI/qQQFa80KIWV1vA0M6nih5iQYM65TJMXsIXjDN6jizogxrBqIczeWJjnXM2J
yg5GzECOyIQVmEPiX9dDf+5FTM6xTfUVpm/hyY2Q4tqRaUFlZ49LOqT1Uzxl9ioLwhjHkqMoB0n5
BR7aMslx9/pvPYk8nOFgzYF/7H9FEsEqlCheEgw48gwS1jlGkB4ZgyGlRzZxDFoUpyaa9Oc4YN2V
tl7DAGbHaSQ9+yRhLDVgzpZORxiI7fkIZc0RQAjlH5DC81LiF1d2W9sWVTshn+U8r9dp1kTfbGvt
dYsiq9hH0uVbb1BA007uLz7120nCt+aGUPJzDLvkeV3r/YvUzX3KAgtSP0ZfSuwCNRC8oAR+02Mw
8ObK8Wku0mWcD9M8T9/Q3U8/O96qbxj6aFamK8e9AgPNMl5MPFYzX3XwRXUj9lKwLsMxTaK0gvxG
WwLCLaHaydOlQjLFqpXM0YMZeFaCuinPbWc9cs5M5J1MQijMvPYzaj1jlMP2cvI0ujNTY8tx2Po7
NCXlsQ1lWIbZ/qNBVnAL5/r2s+/XqATPwJ7ahe7VKFHayJBkRTK3P2sX3bV6Rg0T9lHRq70vBhhH
vYpyN0dG67FcTNdbuJYn6BTLGo1F9NQdJhsBzf4fZ2e2HDd2petXcdQ93JiB3dHlCwA5MQfOlMgb
BEVRwMY8bgxPf74su0/biiPXiY5wVFiiOGUCG2v9IwudNvE2RradOh9Tq6VnUeTmzRC7kwnsfAX9
JzPemkiLIwkhx48mYzdUY5d979x0DVxryF+mzuRcgmE6WN4Qf6aZ0R8Jc2hu2vTKwOH4sF+8Zbbg
iRSrfOg1CZnM8WSs5/na4OvMBboR1s4HvbLsr47jNSO7JJb90LNonpil+WRk9WPpMDSHPmgRILds
FcVRGbyLN3O8BE1F3GyQWIR5BUbTjkRiFMQ/L2PSfaeqYT2aKsujdq7dEaavp4Ye4OXQ+VZMc/Vq
blNVHHx9HB41VxcvxpL032QG19YynkY+kUm7aS01jH2yO9cjNyMuxepY2pp3KMcs5SIZIDhyIJlH
W1gFP6FGz2XBl0bj0bWbuHCh9/y63yRm8kguk9hO2mwvEIG+d1OlQgBGaJm18Yl/fattg9wzyrlC
B6SSiApPu3Cjd4EHlP+x2pr+2FaWu7c1DsJumsSNogdiO7DIH1dL887Afv25XnpIJjPfU9iahMS2
re+gc+lGH1V2p1vFc1kaxc2ctTlceT+9dW1xj08elqvpKMtCa7OrK00dmMiWLEiM1d1mq/1ccy4E
mdXG+27kwBqFMl/TojSel3zSCGxv8q+unRW7qjAMJmNYDQRoy3us69YP3fU/B6KbYS7a1ouu2Qqw
OgJuXWTldqz0/lwYzrR16KgKhVNal5ETnqdTnej7LOuLCMEMdqdCuM3OvzbpVHpWH1fy3A5IRJI3
Ach1r6RLTnM75m+zNahdpZzl0Z/c5mY1Bm2TVbK5FU2vRUutY1TORZT3ct14tURmJLKvdA3FAUIP
GfkaN6spZ4DhlLnatDLvFonhvI3TKTkXsfjmuVZ179VXkEmY7XTUEs895mMO8Qduc2/LZtqqTIHx
S90qw5qRe5MmDe+sWzhktdqcg2B0IGqYrvoN0Qb9dzxR5kUTQtuOriyiTMxIlpmIb4RjuBQTeOuL
ATvHNpf5p5TI9pcm9WvaeLWNRftZVJqiPJkGaQd8Eyv5qHx/xSpuvausqS71VNyX+mLfZibdNB1Y
0wm6wNl05ZTubSd2XuhYEm/O2seXJYecLGVbH3BRrmcqq9MblJfGRterDRIT7y5jFtxoWq12RsXT
MTA7rMB6Ba1Sj/FrSaHzqVZz/b3uAFpmOwNzqfIOKFGlm9WujM3UQf9V6TBu2YvjExunt+9BGLfc
Fzz7AaIObTotn3M7Ep7Yrc5xKqGxs4rnuZ7YiALa0T04xVLBmMitapdi25WdtbURbX2V/QDwlPkv
tpuLPbaj+YKSXkRr3mVBO6K7QaUAa0Mqpr9VKA6ZGxd1BoisL7mV9XvNT/IjOEUa9GPRsEY3BfcD
aWo1auawFwrGwV2TqKTy7LXtoEY6WReRGTMAEUhghNMCppDydDm5hnguyPZGgNN3Jw0i4TFRlHYG
QIHjyUxFdpqb9d3rUo1Al/iHtxiburOKB8MyViK34Do0U3eCcjXKLeoPUPqVOSxN++0s43nfueq9
bUQLnNebIZzVtFvXxr3gstDAwXJV7Nfa1jbd6n5w02RkEc/NSfT6uGf/mhgl8mIHumw/atBRB5zw
0AeF9zV3qPmM8a6zOlClqEw8x4u+dAejuBIbC7TJPE8VmIYzBjGr/lNZmn3gMpoeBGtsOIIdfAM7
gi6mC+Grl/v5y3L1pqc6cSxx3mtHVg7/4DAT308qMQ4dB9OWbk7UNBqL5lkNIrsvsLt+9eZR3hWS
DszuqriKk7Y6QIcXZ9m1t4ZQ+J3a9UvLILAB4UzCsnO0/RCLS+8uYotU5mOU3hTpSZG+aEwdtznx
Ztu8g8ucvULdzFAEe5naXxODWz/uR2USA5OXEaR3E/m+xXMoHYpPhFfdLnXgqDR/GPaLNvGYwNCY
xAy4CAbW72NduBbRB5l3I31RBdOaZZ9rAwdm1Gm1mWyCyFxzKLYGdCaTSJZxurMZ4PdLDrqFAqoA
iMlYYtPqdnItoOnEVSHqrR6czvJCaVTNqYqd7tRlRXxYZjXvdOWTHV+leOxwCJ8w2jWBb9Nib7jm
HKpEM3ZsIvrd6lMgNDmu2wQeIMLXKYOO9opKi+a0+rIuZv7h6TOhOELZyVFvJx9spL9H1eIFbhHL
yIudT2smSsk1vXXXJ3KOsoFjrvALhtJq6LerPndbOxavjY8iqcvEFGrsWkBZzXg7Xn/TWVZffFnr
W58AqAe/jMW5X90udIcBwk2uzo1Y9FeHVQlstAdgiMuDjv857DV5IT+SCdNohsgqJ4BRElyZzqqv
pc84O67dUwfmGM0TKBbi/TWKK1m+kyFY3/pNEgerr+aXLCf83rAseZMvWn0o/PzTdFXC4O0+Z8Ix
N541W2hQ/DayGpCc3qz1jdmgxKuIvTnN8bjXSN++r2ihi8hkznhkcatNerIg4eAwUYqAGTcVFr8O
awbsah66jUr3IjcNni5mfrK0GZjF4Dmu6waxZU722RuaCp3MTx4MnfOTwCq0dfHsjdsVH1nU1x0c
KTVv0Yo06VCiYwiBWt2gKsr6pr8mTvXNjJ4PziUAaa4O1VSMuyqjPaLvGow2FfkuqZ4+kMemoRup
uuPs2PppmFXyZpqCT1UtcFtHmHhlJ/F2yt34ZSxxy8RxShKmMwz3I4/xm0Qr31oBtzsMK74LWXBn
rXoRNa3jQsD4xbHQzG/u7HyxXNieOXGMwDBRpiI42AgRI1lD/syzQmvIZaoMdaPblnuLe947Kyc3
zxTCp6Ec9Ps+c9XBRmUYSSHqaOns6jjoABX2OGcBptKRunsFzpGgRbfz0uQ5WbiBgEZDIKFXB7Bd
lEIGEYOWwYqaeL3a6DaqgoqmUHeq3uIMHQJaNz1IkJ4ECQqJQGGPCDX87wySZXLu5ShOGQ/B28zN
nX06x9NXvSamCLbDqG+vLbDB2JXK5XAqATIbZ1yfPV2yoSXK3ICC6N0J4Z24QzyGCMMwOwID42m/
cnvfQOAtdyRppCgn9S1ahu5cJfEPlRnJE1IcJ/JGHobKNLJjSu0SRCM5c8kwdw+S2Mewb0jWHlJt
3oJtxidISyOwHXg1aWjfkh7AT001W/2cVDWRRNVcIpciXRUhxreRX/YBGq09pGMiQycd7mXHG5bp
5XM+DfYuk6jkOQqKa67eO/xFFrqudvRLtinof6z2Nq6q+U1epRujq4Zd2qZFyKtWQPs6NqLP7NuV
cQ2pmrd41Ltv/tR+s+FaL76blQygzZEE1svYkc7kNHNQ5M3zYq33K1lkkTkhcbH8butpw5fe059b
XZHJNTNmLKt21ywrxqWigsgW1XjhkrJgBiwrdGr3s+pauet8zQhtCyCcXsQhqJBF7rI+PZez/OJN
rEaratrAs936U6fI8MTsSw8mOoyL5bclyy+i3q8+Jtenai4GHaWrYD3LMfYrnmlfjH7od36r2r1T
SLGBUXH2cyf8MNcQYSDYRFIervkqv9eyITN5TScttOEbd9oARLp2yWhc9AG2tGPj+QGt3pzbkqmg
0i03D2JtaiLxh1zMQl2VDqqjWDDvoJxsN0I2ZoJ/OAmYauMNb0L34YOHkfVgqdSDjorwnXy74r1L
uuujXrnHLgF1QwAYazdLXVoMNwvaTGX09qegeeRHndR0f9WognmAuerFKDFgcMholNFr/WjqEWd9
vY1FbEPrK2IWLK2a3xWVVnufzjBy47zlYKcKnY679vP90LgtRP3Ubic7z3fxmughc2VxAuo0z9k8
yf0ydSUjdt6jaqaKpNoaVuz+QOEgD0MO0ZW5TfeshBz3meYhQ6k4WrtcWPc1o/zN3OPwnPp6iuy1
VE/upC9AlHyvyHe4VTVU/S+ds6TfYReJAslKoQNkEhL/BcqmeqZksnnRU0dsrNHOorHWpqOu680Q
1FO+Bk3S9N+VWJsucAd9MbbWIpGMUQi7rpselSrBY7lsyyCpYm+Pt6P/oHUD1Ja3M2eJZhljkkjP
rGbaUaMH8gQmWSBYywYTWfcqzPdFEDWMXDWbCHHK5W3sQiny1GmQWTBwXlJ/MHclOb4PSdvrXuQQ
jQyilIFzsO2agZ9WxQtqpLaCm/cGlvGFuLvTsta6CIF4aoFcI6+mPURa/T4nevFSC308S5QGLHcr
0lhSJUFTQ2hI9NhuW3rTpnQWARXieO3RLge2Fsg7Iwn0dkhhdVJdFJs0K5IhbMvWXl70iZk3ELOR
eOECaLPJl5KhMOVWG0K7yS1AXSezt4Y5qZHlJK8/ULZ67TW22WQNaLwxDfVpGikkSga3jvJqkJuV
ORDopxjYFBiKx31rj/Vd3DveBqbRutQlHNYhXj3hhQ3CBPc86gDTjKaE/G1rt9JF0PUivxFVwgU8
W7ACG7dSgGEWlYQZA/MEb80Nq71mAIDlQx6noKZdxZsS9uA+KmqLxqkjbIvK306Uh47b66R31xu1
LTZtZ3V3CN3FYegTr46quVvLEOWLJqLM0KCITSULi3FykO82xShO0DCAV5ul8OcJccu6YCHI3F4c
PCldjyxojKu8IEUTtzHHWyesD6SlQ34vgceWABmPaR8Xv3bNEImZrTa0ssVlqLwMfGuoh2yE5etK
5G9Av+tFjnnd7ZHYF3MAoMbrFHOOz5Hr1lb8PNRmHz/Olb/Ur2lWKqtEpDAV2datYA2/wrHO486T
DEMDzfNLm+2qNTf9KFaVfMmSor2rifV5klXqFYEGan/pNMlPybnKqOT4qVdGpVEDa1vt3L3AE1ky
AvXs1oOiTaQJy2VIv/aZYcZhS8eLummntFsivZw9qG0x9dkHNK9t33uGpze3VqzHxW5CB0YEfa8V
8Aeui2STUskrUTKZPg/TeL7KuRemdtoym/XZnhf921TncpdqrR0ZZmuSPjs85GXKb5Lo2T4WVRkR
szM8echDo8Fo71m456NLxMums+eegaO/z/I6RpjuJzPGAKfazmOmBxVa14h2Y1BYftAQ/Li+rLPB
QJGXC21/FI/ezk5jLAETG5gzvPEGRnt+dRZ1zwMx30tTWU+97cw3tkr8254yBcx7LYqmNW53SeNw
5I7W8LwCsUFIz2+jjgAsyREmV+mURj70K7LMWQtS38x2OcFN1xmRzLe8rh/hoRg3bZXfz4bWROgR
1Nb30jWai1o7T3aDUsPBjD0p7JTajOyEaaLe6lkWU/rq2cyuXmcul4H94jYRwzRtROsZr1CVOids
DY1lxk37dcgWdWhQgxAMqbXtCZ2k1oUVymozZECvo2zs/Y3msxHghOGwC4o2Tt6QeHYnmbP1oSgy
pouwlxbh/Tx2n1IHMjdQVhrhKHxpYHYpMBQUspsR8RgzjwnRT1urd8xbAZsBTskFBT+rHhOnHzaq
prMG34yN9r/InsyxTQ6du5SHbmmc73ltMhSaVXNbLWlzitFiPbqO7h7NVPHUmMyi56HGwhIYym7S
bS3thkQ9U21p+2ZhQ0a3njRC3Bn/4eHeZs/MWav8ej12s1rf7A5IK3CWRcwBwZxxlEHjHXgY9ht2
lRfHdOM26tyRijo69751OZKcphmMR5vJk/1o9CJjdsir9VBSO4nuv3ig8jtTUkC3DPIhFtob8Sc5
lFyebsnSvZQ188e6rN7BJtR2y8l48JC9RcQ5xhsd5JItr+bNq2+9LjtZqtI3mY6AMKsmBGy6HI5s
EtgiDM9hY7XeaymR9ddmsatV3wSZ3d8Jux6jtcmyyFUjgTejf14rJuZWJMVN5ntu2A7uEmlD72Hi
aS7+aJ4RDm2awqr265Dvu3SKMg/hX9311oWckruqQkxNkddLkZY2Qb218YW6tfcFrj+wVeOHmkpR
SHnOEzzntNEI1NzQvf6OsOjs9uvOGSvv4GjNaXDcZx9hK6lLcwfVk5653hcw6AovUZeYwRIb3d4C
Y4rHMYl8K9s4U/E0avm3LtWZziBEaCsDL00PppOe4h7BFV60M/yzFyStoR/8ZqFrjKNuCOAIvYhc
Ehviyt7ElhwY9bS7qw4V3Tu3GL5kq20PY5OmT9KtL9Y6jCFFuHloWEnGfFLfxzNmrzpJ4UN554MZ
rBV6pE/LIGttubFbZH0tTzhorcTa9v319HFyXZ6ZcN5LW4Kb8VTZwN4pVGi9BxLNnmbljcbTCvjd
jtVN1dnnpp7efUM2USKWV4FKMIU4hZtOrIMUKyjf5DnbKu0wcLQNuIUt23CBFT5Awlub1U/LzThg
xrKmxvsuKogtb8b7Q2yvdSTtqrmnaGB4cpMMtEvNMiL/ZYzSyV5QqYpzVi8rN7udiJdROC+NVVAq
wdI0blHPnJRuNM+aV5z9pUxCNFaCrmZXf13cqfmW+snEVFYZZ+jrIjvhneAshJI+ebUDMqwxKi7x
km3NGHH/gA1g6YsvvWjnO3w/kMdoF8LZTZyb2VLG3hLW8jZx+j9BoiVR1oLbC2nejriqoMEmPRhs
r4WWliYCywYHUZu+M2BjBEv6VD50mm7gSEPy31deOodThaz5CKQAW9iN3wY0izc2dr5B2f42zkwE
Vt14nyG94DHnPzO7IhfREKIXknvdg+lP3GXc21Pbf686c903ZnLA53a22Vv2hpkWlwxBCXqw16zO
n/W4ec3r5FghEdoJVMVn0pnHCDxaRf5YL6+8eMZuZaCOtHK4+nWaQbtp87EeA31xzHNtYlpMc+5S
r1wQ8KF5SE/4xbklhxZr42AjyvYsM1oK4exzbXJOre/VJ5htpvx0HD68Rk8OWu/WP1aH68M1fffi
cSKFWKaMLdLrNMyVZoNHjs2pmMb1U3p91hGDDZwHSekicRBxeuPbmXxTFZkT1UhtU1lZ9dcy40B0
vRzWzPmBdyE5Lt5s/oD6n2/qNC72Fdsiskkyuy3CEPfDnOahQ03MpYee5Fv6zkFq2BYxZiRF0FPW
efJUzLKjy9J+U+bKzJFS+7qLh97PziUuliKki1z/Ua4eaJtdTu34MOedgXAkE+JlLnvn2aO8VwZt
3SznWivVXsA0yl3eggdBn+vyzrRF9Y0LJymOXm15D4mXzC5KQwcjXUxO2+hOWDau+SnHeG7dEyFk
xr2Ocr8Oq3KeCSaS+hQ5omoxELjat9qlXnfGQLGwbyVOTnaTVd7JokzfBnbqvVJq/ezXqT3lIs/G
iI3d/6Lk2ui7LF0WQIYMTazSvTuTi7YPpmwEH1NYE5iHDfsJBZhwwrpaDWRp0H/MamnrgBd07cVE
ZfeUawAvVt8UJ3wK/QGsBvUY3qlzG5vaec1pn+lS2caY3bpq3hpx6kaNrvUdr7lnPjB0ujONJkK+
Oiinj4Wt9wdZOcvOJOkaZc7gW2dEvOW9NfpV5LcT5oahts5a5xknRlR0CZKQBNQriGMmvJLY80X/
VDHgRqlxRfV03W/uGvSKeTg1yo36cSjC1TQhFwYJYe8sr7bJ/tfP7fAiU1/bOkt29U1N/n3G5suK
Y0GWTNjlt1Ux/8jcVt4XAvMulGLcfGZGwzTRo6ZnmicbI9Hbs2Ha8sZJi/nGaTuHWCEbV11cz2fL
XLUt10i+cVwfmfK6WtFA4MxLViy0OfL8v4WIfnSMXu5R8q7IcmRv7HPdVrhXgeFRZX/odgXIkrKO
rU4xhb4C02sxYgRG4T7qmPeDRrX4/SbQl9YykyeEPc4hT1bzkcAWtelbFPDGpIZQFQbkUWrjT2Ac
wp3cLBu0chbLGq9DB7xwVSoA57X8Zmzl7A8c10/K0ssorSkhHRKU7MzmNSOPmxwMKFYODQBVyzTN
A1XAAAnuMoQxYtW7znDmJUBoYnznMTRv+4L2CGfsADE1lnTatWf2iuIOzNffspiRuQ8HhHZwQnQh
3JPsAd3aNBUf9M5dUbF4PokuVYFnxjCzNClvyVlhSnehvtN1vJTrIhHzugwPRPtENP5k7OUCglUa
8S16jSnknU93Y6qfkqy7hXDOgENRYGV9z8jv+tajfSX0ilL+UKw3QTXnBJqr1OB27OVuUaUV6JhW
wkFH2oRS2tgkGBD5T+xemtoskUwK7zLlxrMQygtrVFZ3Ey/fG9qPH9bVolIlrHaG1O+UU6Vbz0Pq
By4E9MnGEhgtqdG9UskmQ7TJwuBrICXecuuSiFlnKxpajJnt1azRG9Ma0JTsBJ3OZW8XYHNFps7M
E2XQJRMRvNPenZGiJQ7yPKMV+27O+TSLRdR2riX1s32mzUmGjcLoabdEh8Z2w+Oj8X5wEFDsVM7l
Z+n4amev7nfm4e62tSQv5wrQgttiOKoEd3OX63dUtfj7ofbbg5RxHvhN3bLumj2PeuRevoX0BrsT
AxEsTqUVMZeX0xuXAg3gLkPPG+bzAoN37SeXEzlG89p8zcfy2rHECFlW9tPACsgF4ma7SUgBgYMO
d2VFvqFN7isJhSLk4XYEgh75zZMqQpxQbjyDBhnsfyUDvwWJT3vUJUP0+J6OmieZUgbnaHlT+0BE
o3bLo3nZy27s2HDbARVj4nAYTMi3KoTBA7v6Du/evY9e6Kg5fgFSX9gMv5L1D+T1UE6qepiRV42J
7rAlcUaIAUR2XG0rdPFCBMxHknwuB3kCPrqd56cad6/QrS+uvpQhXAd3elXPsPXYBppGr4DgVu9N
iSXfTzQRXVYEyw9zocZIoxLq4s5etSVhlm5SFjWghKLn/86uwmtVou2O0yWksCO/zPqcMLhlVWT6
80pmymDtSTB6HNfeiPRZXPMJaudsY5gLUTSDG5v42Fjr05tWlme0U7dO3hRb2SfJroiN27xszxpq
ttAycMb5c82DEXDm0OvIuxbpD19MrHEQDWWPHKzM9rMtvUB58XKbxXWG67NiLJzGQKLg5GTT1YZT
+zxVV/AfZW3fIZypytw7DqtnPg0pa0OhKPUdZAM1tFwN03kNtN1VAMqZNu5AqYZdhyrrriJAmp1k
UEFmjLeoi79ok6Zv+iLWAqRo/dnidY88u7yprfQLqvc+1GfU143DONItwwXQbX3sfa859WQ8Nmb/
Nrui3eaYe4HdqHCZe9DPxKYrPjaZPmIODWdFJ4Yv5GHmCA31bH6m2vKbI3mKu+ncbJG9qE2Vl2pn
Fek5tm1rM/rOo5OMis1D7N3cLjZrLvStntQJb0f7bHt8vKHDWJTVly5HlTk55rLpwAocD8NcS63A
xkKVsveWXKKxzctD3Kf9s6esr2u35ugZ4B4qe0B8qcR3g35kRjmjCm2PC29Zc/zt+HtxhxccESJp
9o0twMOkfLTmuXvP7OrGNeXyjlErP8a5mdwYZuZHuAnJsa2798bITRY3p4NtXaxbeiXUt26u8+3K
ivmaFZY6VngetjXGxMeiwzHndIiyE01HJWM5Jm4M+5acAChuAfMHCR9Y7Gk8qXAL2qMRmq51y25R
krsASqgovMabtHdj+47YU+adedfo5n2iDVtOxhtk4S9dn56MjGcc2jkZ9g2yY49XHWndsMHf/pHM
Vc5DtLw+qVTgG3kf8Vy9YM1FdapnF5OwCxY5DtYm1jHJzto5XlXUJMNGpAqnyahdaC53NqPqAWUH
E/NksnPXDCVeMf5weQITxOHNm4VZM5q57wPq4c1I+Nl3nFMs9gVxtNgOyQcpcqPeGMOS30k5nIrS
5wqwuaoSjRcCr+pbu5rPnIVvDkzqNh4FHr5Us6PeHVFisd4iOS3lluf4Ct+ZJ5skEUHWN9ZFWClE
oJE8Y7bgJinG9ejn7qPVLNMuWZZ7A6UdgQ41qp4VznHN84KVHft50xrVkdmtvdprihrIMVYvcqQ4
oDcRERjmimp7bl992f8gTgSfLBJMXxtROBRxclpjDKCok9YQ8yPen5bWW48u3L1duXM4JqUOFcgA
UxYYU4y1Rt6EUCiwal3CbfXPabJmIHnrhTXsOjqpLIzRom8cnNOB3lunYki6IM3hMN1Fa8IKI0QA
av1U15YRDLF5RxE70pMCzDF3bFw4QHRhUqavCey7BNHOZ7TqrRZK9q6Nn/v+FoF6FTpl+RnX68sq
3GJLmciV8ClubWm2CEIbpHY5OlbpYCIVcQuNa65bw17nW5EvbpgyNr101jqGjaZi7q4liawWutfr
cn9LBkpzhFkzA3z47rbpMNBD8mIhFOZxSTrviLJggihL5VZHF8ipNH1rpynGaDYXO8seXlRe3LXA
iYECFLu68eXeNNv32tef03TEkjila0goZ8FVDZW96NfcjP7ZH7xu49kKq89VqN+Y7NVlyZBUri/+
RAAEGx4tELEGQ+/o3W5FaUWlZgbEbKuSGa1rVntXlD0aYPyBwoq0hWkhmPOVm0QzCnmbejpvYmq5
xQeuy/4NJKvqoNydhODUxTviGeIExB9pfEjOdBV1lt2VO21sNSNawKfqndnqyH4SpZE443digLty
qiw+TEk6EiWbSy9FozO3vI+a1Ymd44y1uNhT4sxHw+jUyxRz+T7lrkJuYhbx4Aa1a8XjFp5c9jAO
YuVWAz93wZt1RF+oP+SfZX7/Ilrp5y68eHQMy/RYrl2tRSYuhL588/FR/fj3uVC/iO36uQdv0dZ5
nnUHr7SxluijZnUCt6OVKK2X8N9/C+Ma1PT/yD36uQovKUyFbxeVm9Rt3dgzVGcGVx0gV7gg4CO2
p5YdHXyVK98Z9puPbmgXF0wvNsvzaoxlsyOuZb7/9z/OL+KkvOvf/1POFtUO3NJgT7u4rpm/RMuD
zZk+Sle9rtbyJzl7v8gP+7lAT2OkyH1o+F1b2SXjYxy/mIA1MigSG29uk+Xc40aL9vzf/1K/ukqu
f/9Pv1SStl6OFHXdYXMDvNCKNRrtznz83331n+K9DN2aoGe7dVeNrRux8th7Xa/ln+R7/eoS/Cnf
i2lAT8zM5bVSEGRoTnX8RICdnhf/WT77r16en6K9ik7Uuo+wZFcboqS7DB+KyUyYpX+SS/2ra+rn
ZK/KqDDE4VVM2/vUHPe53UQL49ik/Vmj5y8uqJ+7/iBRCvK5ypX8NuujjeEEjYv2YpnbVnb1/+4i
+rnxD/nyiA6CUugud8EgFkfbmLAC+39/Ef3qN7j+/T9dojPZHE6jZyvD2ZXqdvp6txBUsUMxsURO
Z8REi7TNn+QE/uqb/XST5+glpTPwhvTKocFQx+sykoxwsySJ3PpNWQFdqeTv6Xf/8TH/Z/JZ3/39
KOv/9l/8+QPMrZNJOvz0x7+d5UdX9/WP4b+un/Z//9m/ftLfnuqS//38T/7lM/jC//jG0fvw/i9/
2MA+D8v9+NktD58gwMMfX50f8fov/38/+JfPP77K09J8/v4bWWHVcP1qnH3Vb//40OH777953Or/
8c9f/h8fu7yXfBrKMVk3kjPx71/svz/j870ffv/N9v4qfNfwhOWworl/tN5Mn9ePWOZfhRC+qXu6
wJ+EfPi3v1R1N6S//2bYf/WFQZuYbZimZdg2p0Rfj9cPWX+1ddM2hK87MFSeRRvJf/9k//Le/M97
9ZdqLO9qiezv998c84905P95HnmWDTPvOrCIrosA3LN/umvnzlGTnRD8lY7FurX857ZL7xyJ0q9j
QgqWa1pHkbQ7E8XTwXGzi+13812rOqADrOaZiy8LT+NXniPepcRKEOJ1fnac79aMkNEY/D22Xe1H
i5Q/N8jHgt34gUjJBAy5ETHWx2AWz/o0MDC5MZ59sKP7pCCjJTNZqEzEWleE0HhalcgPRoMK019z
A1FWq51N0Xz5409DY6mLyOT/Yey9dpvnoujaJ9oAe7kV1bvk7hvClb2Tm+XpM+gP5/xJECC5ESyb
lmyR3GWtOcfcBV25drvc/exw8C78LKeE1Zs7239C0tZ5NGrD9dSO0xnv0BsWc+cpnQq8JqZ6oDb5
Y6WR84RUKz0JjaYDfQLnSWc9dUS82lCaNN/+ftntMDsqBU6GvyPqBH6vYdj+Wq3yQ/VLUa9b5kXm
7zIof/tBa8WiDwEbVH3uXmlO3ZQUNYfTtRsty5Y9MsSTkqorX9XaSyE7+2S62SlKNfU+FGD5bLSa
MvJ/86oJ4D8G/YNCCYlVZgGOq2aQkk6xIEM9A+3X/mq8Ln1QFnJZUz+keWvNbdPoN0MXcMBCS5e1
wigVTxQBCqEPF+L9tvX8/Sz/YSAN7v8OchV1qeWRysau2NuY0M8IJ9emhA+DRv3i11ijSjrnMFam
H31SQ28KmBM1l7cvTTAGKXx5uC7OOUqNo6z9dzduEipPQ3RJHW2Fm2jEq0rXT4WntojtWFnpTk4u
ZL+1Q33YZ2UQYUgLH0rVPPVyJoPYbC7sRktpcrQrTWT3wklZpCsmnqJSfGWDFe7pze1i3EkTJToZ
nTMoxYfE7F/raWpWcZwrSxEPFhpPY5m7LlTCXtFpwcp90CtfdoBCzVTDBx/TqCcJbximWWvkXGyn
T9l/z20qmv1G8N4V9ilNMjooP06Alk+Pnw27SQ81useFgBriDRrQOiKJ1tNkXDK/EhsgUae8Hcpt
IrUbLWaoilZ0NzFHQ06iD5iKjzhR0TxhNg7GcNcK6gaU+MdkvFJzRfuQr7gphwS0UYK5fuG3V6KC
Bq9GJIUbpEJ2GIcveNteudNVWnfjSifHLhIuPrNZ6N+YNdrvgo8Z/lWyIISR+BqZLzQEzwvDglSn
ovRh3F+1NpWBqUcjT13nl42UVcHXQ/uOADO/AvRX9gW7U7qgDALNY2GlT43ZPwwBFYKQVrdSVass
U6ZllHXfluNucYldNSkfqiljn94iMyyocyt00Ef7IXbzI8wgQG1Rtlateh8DktIzOnc+4rIg4+zb
uniomwtMvv1AKvzCKKt9MqTpAiPZsCh1ROxR8lg4FP5qQEx0X3XqFXRSy+YdSPxbDbSoWjia8zj/
Zj4pBytPt+SVbGf+k8XmFkeoqWk/QYX4if0eeqllK+zn2WDof9mms1XNr7LFuKzgoFpXteAiQOcD
ay9fOdJ9cKOlShcMneOEVwYkQ451xCtzGKJmpjw1CioNUdL5TZVnjO/g12LHS1HQL/A3QTyjjBQ0
6nsgowTySn5hC9V6uSzQiZcz89S/hi6ep7SO1rkJgwNfJe1QudJ0Bc0pYNMa5Q/iAH9J4Ur3uE1d
mhBUT4u4XQklOMmKTN42kniWaWWr1K7oR9w7itzQVq5jap/aIf4uY52tM+4JKbcd/Lqydn6qyXgg
7fwwJu1Bxd/sjO5noJwsKsGBiJZBmses5aPEi3uyKyt6tXn01NrjgybkAUDOl6TjLZH74Gmk8mNN
q6nknXGTLtjvX9EcbdLgsxmmTytwr9KaS+oM48ioifT2n0oATEWZ/uLdfu4b2Wx8fdxMVpisBbrG
3AoOoklOpR0ekrDckQK8Gg25h1VubfLAmHft1nto/paT+RgbTvcwDv17pO4KlHNcqUawyRvqdVmI
MK5upzWuPv+ilfNhD1xqK2zd2O4L2vIBHhVPOFrtOdDbSDQa38sOFTXAsuHH6Z+GXixt9vWvFBVW
kz2+5w3G374Q8Sr2HWMpzXYVZsUibNHk+/YQeamNhIRG3T72x2lryMkrAaWli37kbu59HzIYzTK6
eHW5R+YzKVN26KYqQwBMsyrs8i3YCl4csQNGYpVSearbK6Srw9EeGJXxATpLIhesCoqNFfuv5VQ3
x1k2RB2fP20CIhTT2MUpNW1BStDrIHpgqcQIkfBhACpCbeFb1WtM7QTjA05nJepe9JBPTLbRS1CW
8UIPI+3e9pW2iocGcEb1Rf/buZfo3Bu+qfhVAEoJqeIQMhcaCVnDSvQwWMO5K74qpxBrOZxTjYJY
ZY8U7k0i77VUKfeQLXHW0u3lo1j5pL3jPuobmvTZzkSZ5fX43b0ooqICchIfa9u1Xtz0cOHUclj6
aZHjvKU5aZexf86L/Fz6dbTS4gyLW+kkK7wEcx4nFTC1m9DF1yw66OWoO4OVhB1l327Wt4cSM2fp
wKmqIqTbreY+9UnvNUVqL3SRMB9YbOOru9WI6Zx3Vn0IsfMkfs44V6/MSX9NnNmxOR/vS+4DSj28
VUw4XoI2QEvrDaU/iBnTL52dVUyQ9d7xZ7IU9q8V0th4DyHK2po+aF3MxTQ/beV1MBo8GYayS5oq
8jRdr1+wR0SAaUN7V5sOOa+TAJFYTN/0kcJzKgr3yc+7Fy2MxLnUm+aITbBZaNJ+hNFlnQ3sPk9F
xbTgYFY+/j11/P6WlfYZz1+26q3oS4XXfANDY1Prncot1U0qylK/lMqEDqVzsp0bMrQBnVzRW8zO
3DTimmKruKKS/sGum+4ZU5Ir744ZzL5kYgw2bZ+KBZUvSEh/36RRQ1PTlMZmoD13gVKgY6g9Q7ns
LuaoHsdOckdQwoCY2mvdpccFa8JXxHTDM6NgHKCpeHSH6lyWhbWqWnWdxlkOEQsi0cGaH/6++nuA
xhlwfBICg5bYDUmTYJDUwgN4AB7iNjz8PTXRy6KfMNQbe1CBZ2s+ZP7p33H/Pc3FiJr8f/+9v5/X
8+/8d+S/V/zv+d9XKhIQz8CH8z+9xH9vQ64aFwMLzqBTnEuSTgO2dT++RT5E0ynI23tb+ODuVFV/
aGvN8MpMi59Yh6LYlnb/jOrVouhvBa8y0unDh/HwJl2QEDmkiI+iCN/LRNM+cyluGeLib0ILDkXf
xb+UyNYpxA0g+g0dVlYH0aJMjtKuwYcOIctYk+75YMHsMmbUNcWRVe8X6m9g6bvervxvmsCXSBP5
F7KFl0AmCtqe6ne2LbwDfqLNA5PjtRf4RxQtDl7my8QjBWJ8YjWL5kAgFiuHgamxz6w7ZU9gmWY6
3BzpVFi7RXEd8LOssziKL7lh6WvLCfwTRXaAhm5qHysxVlsLE85Blm22wwdhIvjk3mpq09rBqY0O
VQJn1kBWdGxsZPFJPqWnhn9ik0Vucebq6NexGnUXpwmsVZZYCkpoVIckhrg3H+fEUsH2/dB3ifBC
qx4fO93qPFan4qkPLAE9rOxeeoQlyCR89zWKUfuKYJLvQTJ9RYMZfTJjP6Yu1Q3bNE42l/uPYuZb
tzRwW0wqO5WS0DuQkp9xnlloIBf/Pn5LvFRNTXdKWsLDywlhtxjIeGyM8SdN8hM7TeermNJH0nfQ
yvjqZ05u7DuLvnTRiSJ6i5E0QcaV44sG9I/eQxM/1wkel7KIALWCO/OoblcPSJ3kEgBleE8CN1q1
gJCuULf0VQBG5DIqrDDHKmnOwugzuLdaAaMtDbayldkRdJJND21ApmO1xi6JZbbHv6TtJ+kXO4A1
2oF+JTsT1M5HJtZxY0pWJBpb67XdtwLsBZLyEL/xdRrcZhX2eXsTMJHpyiB7KSwUqKYowkduf9Wj
wdU9VcTAgjgc7OeQMWqhiq6e/dHM5X3kvFlDEyzsJJEfTh8yYTO6xXl9ndCrfTdmtlexX/w2lboy
0dhBxoYSYqeYCinjr/597lGyk0IDdRvZoMHpxcJbBpCodBRHEKDvFd0cvruwZK1fOp+xSN9cTKgf
VLNhNtVSfeMuovPeROmrE1CInXJTfQ7pjcGug6uO8o6RAD7OgylYk2JoHu5VBAdU7fLiZgQ6uhMz
DK5qiWUTbANDeIcFEOORduKK0Ta6Pk3HrLVxHsTU8Sfsk7swVce9mvfV3q4LZccaszwAHte3iu1W
x77H6jukdYsxpIs3E/aXM3bLeq23tnbpm0BlWPfdayTCYCWzKbtHNKQRNrL0p29geyqc0MeaQil7
kqp6VuTkLNrSNF5mw/Cio4b6FiKHIQA+t9/hCH2U7dzOzNIHnzSJ76xuj6ysrJ+4yTeDaSEklxLo
gkNiDoPyPYECGy+KD31CUbTQqnjB4EtjeGITFxKB/TtXHOxhzH60EJBv4PdfiS2egr6zPwbV/o77
unznoib7OWPp/AAkag1vLFv32BDuubS19SSqEBeKxLPc00NM8b1cC2OJ/8zadBWsLpa/Or7umzYh
Z2KSY7FEsQZgKU+lUgE+rJvPBoHZInGaTa35+N4ThcoICIhuAWW12cWDZt0o7bYnt+ZEJMYbuMov
0FCAVkmk4NIjQq9MxdHP9OnoiJ0pFe1SyiLfOGgXvNbE4A64eKP6dsgdP7zC8U+8KbbUrajYoZp0
+WFDXJrkUxF+eGtF5+xipBqLtkJrFY6uNyuVN0ZMD7j3jWplO2620mQgr4n/w27UK+DjnmVSmLfQ
UkEmGFj8oPstGCRb9J/xIQA4A5rX//FNsUscJb9Fk6Tll0UXgYvpNoaQ8AEyQLVj8WUpa3A+BV57
JmQxgFTrc9DvtZH8mGBQh6j2j91Qn30I+8emTcT178GuEWFFvdZvW6cbD8xXzzO5dKXkI+Qm9qes
GIylIGRxSw2MNZiqlne10RaqUX1EGKB2tgAXupD1cBwkSt+C1KXIKeB3zw9OjdHGUPTzWMbWLvHr
L4HeNykz9xRPPYOPNUDKsC521VVHopbSm0kgRVE6PhRtTTlDsANQVEM4bpMG3iaq/0gNc84d1myK
B14AQ+ZcoWy8Jfinl9ZOchZgDZjlTTWS6kY+gbWsTE7A31NsFOUFaqlnT4jn+3gSy79jw8KgEjB2
/ZZ11hYfC563rmeYt/FFVEB9cPGN5XqQcNjGgnaO3ZTNTQSCUICq7Te2TouJtfKtA8bguX8fSc1a
dK8Yw/eoCVhLNl3zPqlpSc83AeScTVVaidfoJSq/uBo2adclN0WPQAMgH0QZl6Y3wUabGqODPC9I
tsnI7lduQQmFGHNRu1l+6QFV4tRrD1M4M3NajBrK4MDTmh+shrMYoyRd1wSfImK4Ym7Lb3T75LJH
7bv6e5rqenOwB/3JduNyNc2fmNlZlwGO5BF+g7FWUE0saMweAa+PC6vHWq2p0GE4Ir6Fuh7f8nqo
GIeG94q1K43u/+/21SzwnwIrD35gopANTV5d6FGn3gENGVChyufRQBWJcxttFcIXuNZ6yy3sbwp9
eOmK+tQUuIwxNWMyws9VYrWjmpWk8sYmQN5wnzo7ze7vRaosKU9yu9aMkXuC8fBanGryI1rIZte4
QjlfmTMzAMpkKq0PMyrq1zBi9z7EAhBJci5CKwC0civSamaR9qsIhCrgldY6poxMC9vqT6aZ5muL
GWvXDNSyJMua14YKGrJCf3qGm0o0Anbiha1P4RFMquqlAMweu6SzPZLz2nB4FVlUntuZo4FztXhu
+qby1MQNn1CY7XvDpkVa2c4DH0y2xIYzXQfwAujpDmbcrFmvUC5J6o9ei+SmzTgfc3WWyI3aX8IG
YB6lwGRdnaLTHxAXyUVol9o2lAxGoyaPUPMfmFJxrgCz3g0mQo+wM95sp/yOaZRfbEPMAsB1pBni
Bfv+FZ+C9AaiBvdCXqtuSOg8a+qKDrgKMhENuabF+ympmAzAClUp1quw83eNq+ALoWx2Dv1+M/AZ
z5cHmxmgDst4yO2llqja2o3TlRXFH3mPcnDsxG8Cb22jwyYtU5VadzIqq3BS2vPYlNqydcm4GFPW
x+VkNyvGO+NkzQ9/X+VKxG4uYYeN0ReuFJF2WH9UE+lW+FFmRrEoGa9OIS4T+ITxNusS9bmlAwiB
JBsPMZzRU4Rxc6GbqDnG3oi8pHTbJaRwxjW1uRWZ891Uhk3tAF9WoD5lWbM12oFaWZ//IGqjxq63
bMdD0lm0vl+S1f6gK19QRUx8d6V5j4Lkd0jVI+6AaqEM/G1/3w5xEGzFJBowBr5xF/Px5azqmv9W
N+Ozc2cTPHQ72IDOLYgbqFeORhFvyvYDC07HOGZx12+svA3ORLTYA8Q7Or/3AIM5OohKvESDzmYD
+Z8cMBPXQ/6eTPp3AvBsrVW4dDK+fcD5Tpa81Mszg1QAkdn1d0mPetENrPb+94D/ZVfjLfKgzBH8
o0/1BQXhtOwDAzaiX4il7NDLiEjT7lTkNmVJbEVtRO9hOydp1GV7sVKkNVk3+atx0o6h9C9BVe/G
hgRQ2QRby9Cx5NRjukQriPOB8Rur5aII9TM2Pf/W5SX6GxQ7TKs1jvZFgs1gq6GqtlJlA1gUzXWa
7+ooRZyB23ExJXZ8jangLVQzy96EErnLwMfHnNpfWZ0Ej73CSrWv/dnVXVGXYdOi2yAnx1gJNnU/
mRTHZLzlGgT44w80amrqSHiIiZ3wBQFFgz4eNWqNLXpbPIU7WfnOiupYv+hpER4YowQSKaO7yDT8
7FLtwLWavyUxwvXSz3/1GLcyorf2xNYT43tk0pSgWMjego/f10+dP0H7F+a2ExU86/CqJD4iTBF9
h7750Y76czwvg5owuUp6nacSuTRFVQgeZnlG5m8s8DtO1FhaiIac2hXSafZ5sl642ElPaZUAfs0a
4CeC+lrE3IoEhiam/cn6coIMbWIn0Yyt6ZikP8XBzo+Da5TBkbLCjeqgIasrWk7dSK2V5IN3XabP
7TQvoaoeQ74aLxMDDRnOcnJKQV4iu6Mgp7HWD0ZkbXoCfw3fQbDIzEJwaY/9daD4qjdHd1LTS2W4
DhJI+Q4hrNtEfnTjXC2dIPO/wO8iIW6hlsnZspKkM0agdFgj7lQu8EVVshge4NNuq6lYx7PS3KiL
l8RXBFVp+DJsJoFbZ342C37f7RBsglMonDI6Rox6X3nIwiOaq2xqEG6MAuJ0X1lYCTU5EM1A6y4c
23aPqJi2BbKiLJ5QcA7jWg/bmBXjG5KgAnEZclELW0yOKcWDNAZfkP7UJDOgI5TTvaK76WlW7ZiK
SP6p112L5nSwymNRpc3KhyKG7mxrq3T4BiO7VK2ZYIkl8kJEkraBO5neZIb+PrAxEYTxtz+nVGR6
CSkz2/dFpXh5YyOXL469Bhgi6BkWBZz7khKwl4HvGded6sCNAL6BZCt/6mTmAdPXF3IasHfguWdI
Hk5aUvnkIvTLtvllewFzvPnNBjc6K/akXiq3GFHtB3e3zxxYM/66MOSxVNm5J9VWc2wIZUGVeHX/
PPQpRcUuvIDvhoRjsNsIo1OdOq+uGWlsh+mj4GTf29iiD4M7SPzZLmXWfiwOxUA7CZ7o1sRTBnMT
peIhirOQWV9bNLIb9/glk13Z0fsQ2IHcXmG/pBndPmCnsjcZ1CellHsxNfYxK6xlEvrWwalIzaKu
ldOJHM6caWZjNLmXWZh7ydphh2G9WWvteEkscuRZ7Y5zYyg/IFl9s6mAcuFENJd852ig6nPYYl7H
oHV2mR68JHYe7SHh7qwuZoLHn7VDCWEudaB5Kwv23s2KMvK8DbGRInvWGkHXkBk+yYl7GE3g8zU0
BRMj3TXpZ14wNN2O0rFX7uzWcE+lJW4CYfsiN790FBCP8J9OwCpMb7RGC2eMHI7YALdcrMaCZCMd
jvrE9aAqZKgRvHIgto8hV1vnYM2R3/RnlfBlfXI0JvaUcq2j7xPNdQEy+9T2IvdBm8gXC9OK3l35
1ttGBYKMCkSmE/qJr1hH6CUCtPNRd3ADDdFy72yHbHwoCCu7Jqn1Y01Ub+I024ICuuNi/DW1jMNC
zfZQM9srgxUgFH3QcJarqsvCx6M72Rdgw7+YYl5Yj8ZvVI/fTCdD/58Lk9vbmPCpEwtndgAXps7K
96BysgXW4nzHVkfFbJQnzFUNxFjH6e9ADbFh55XFMp5FhwLpawPteJ5Y0FPlO011+10VBx+kwqwd
9rTUevBESxYBXEr2SdppdE6VTPVGen1LGi8FYuNyaefcM01PPmYxbeB8hOtK4ofjdo9Bs1nOUhun
+krHG4Vh5pZv3ey5UdvQ3amuEr7pL+zwqze3I9FbmqZYQgqv3sJRfuNeNa4h4+e/X/77Pnl+Js6y
0t1BSgjfknet6NznPOveYGYdISYQSTQ/ZIUxnP02Hs7YmK0ldg7qaP//DxQaCLtyxmqPUXRQ7Vi/
UsuXT1YNogb1MC1pnrHue0sgj51lKuUTnDWapDXA3b+nWLvApMH7O2bClk+UNSk4h2pw+PupoZAQ
ZMtWR1XsYDmcipZgMT9egyxRrpWKJtuNnfCBf9gkCTpUn+zcdegLWe1rqptYGPExfWh9/BSO9Dzr
wd8mU2LQaMvgm9QWs0lc7MoJLcCiDA1YrK32A+B7bvcSLDY2v7bTeSa3LYW87hwZ8LAWzpSyt6b3
XPSmQ1tShhjCAtoRg1M9I5+AEFTWxqqHj/EcW0ay0ifyR/9+qiBM8VzQ7zsT2s1zptM0jSmLHf9+
GlnDS15n5QWID66pfOxXIbWbjUa6Gm2/oHoEhPvRTVb2hbLuVdST/Uibztnowvl/OMBkn/oYWuJD
H+v/4yv081v4mfvfAZqR2Y///Q0MZv/+hv/1Ff6vB/z9kf6Y5P/9F62RFwcwRhlVHKddQ8eCxaoH
zUOoKOldV5/+nvw92KaE0jRQ6/l7imUiOXVm/+8I3W6ahz5n5ZlFjX74O0JA7traPtUXZX7Ff78F
VD8UtWRzwrdUSVknaoScz02N/MK1rg3+179X+zsiivrCo+Wsb/+OqH0RHB3d+f774d/DpLoveanR
lem4NGvpdIcW6hU1W+pkaodoOVE4dxELLFjE/oMzQcILR/hgcM78B3D+477TsYqxRvYfyGD3H2D2
QvWkfR44/SEgsMnTM4PtdVoM1DA6dQt2tVl2Kcgo1+7olPWPttDFWo2pO4qkeqzcljw0ps1QfCrS
f+6zCfsb1dXO+Emgl6yLsS129q2VzpsKHoLtRobCFWZDYmQfwmlOeTi9QSVWFiFGS2xo4E0mAwKp
NFnzu+OKrvh1tJUAf3v1JJGEFymKjVFr7g0eGrLPsG2UQdYfcty2ZtWXq0RQspvRyltH5TNtExPb
OZW4TqiQwzryBprkWXdzd+0ECC3aJrp2U7eE7nqLMl9nWwzIT5p3GjX6gXaxCvJf2UXMMgl+jYFv
yjB1ab6QkubUjr1xsPQ3HbB3PXUiZsve3U1mthta5h6Fcl1ZsDFC//ooJgsjYKeAYeradsedfI5F
8qMA0VqByyX9atgANIth1s9WGcYIB8E5UXqTvivKXj23FLz3QAHPf89sqIcHZ2RtYtMw0dvyJyBu
8l3q0SrFJroXzlLBeG+y98va/m0wVcpJDedZfIbzyrBG3UC3hktoAldho2Q5NjVBIv1keWmhIYmp
ObOKgiQLog2b9LqHsoE7e3DkR1hkyg12nWcGsX+fkltXrHOl+mEhjZIFWHMf/SpT8uybxVsZrTJg
2uQi7foswNiqQ/gso+GXxeE2G+ST6SpyGRu0Hagg1kkpF9gjzEVOUVxDuLCAHgI+Fx7Blj0NoU5M
lmIxgxdaB6gA7tjBi8f0I4nJXUz6ytMRZpAbs8gVpcXhpNHkmg1bTj3iCptId3XrFFJJdy4tjMaT
BfiliF3gKfazktCdHbi+QFkARCGyZFdoy9x2v7htMGcQQGeKzmbHMBo79NlQCpm/OveXBYq/qt/S
xMGpV3UEpdKbJp8v598uDhHhL0x9bGtaonKWSQUGJGqdg+lOq7yfbK+12mI1uJkKQ5M9Fv2xRR8O
bwrEnxuUygtFXvq0RQNjp6PXMjvYQh3UPEYmjMOWXKM2gFnY4QUjqYdLKAu3atC/4YdWFj700iwi
RE2lSB0Eq0jOjYzKFquWDeOK5okPcS1foM4D0FarWFqCbs1S5jEMy1UZ6ssBWN+6cCy6LVnvIc6i
yVRHsOyUYolEh7IHMQboDy60jDcNeRarSY2/8KxPKPWXzlQ/IWux0U6EADn2mTPEx3bMIJYk5k1l
JY16K2Iv2FcYyi2JH2gsONVdOjwWCvV2q1M2aRpuNIe8qKCnilHFyt3WSTxSSFuxVQRh5WyBHCjL
P5TuucdpQ7YKYbQSfx6xftlCrblgSGK6GawfdKQ0e11gq57iGqY2DlPHje9IWhkffUBTDoQEu+af
itoYeoqoIHc67kcnnfdcLwOPEc3CgKOKDSDwI/7AeAV/mbQCJ/2EtkwXKAdylpvmeojpXjSxXW4r
yRZtaLNjSwoAjt3mqqhV6lUN5RlhEn5sUTPrqkNKUBVolngXNyM43THetwTdLGGgCDYSsb/KuVdX
MdcCjqolXbN9kxHNSCYI3p0iuFYWYCm8S4tMr94SDQs0tKONIdmdDYZ7rYW6NfXoZCvUPceAPS8o
84XI9YArF+w7qSkPjd/lngrakT6H9mNkTBvhoGXMHdoCRy0QjNDJNq0j4R8H5JsoOnZfyO5hAi64
nMfHLv3MotZedspEygVqlghx/iJoK5h7kLdqMORW4FWT8kuBDbFYCAAiKjq6H5qNj61cTLLh32Ub
ukwb68oCTsPCKl9kua+dgaoA4gY1OhOvUi2HmuxzcKYYgahhGiNnO36QKK03thje/WBrykLxGGIF
HtkcJ36NcdEidmjRSwrlwobejfGtP8bjMTH8g8D8CGfKfw5thpYqTbDVhtfUMb4tk0SWo+yY6aDQ
WmgwcUOzyQ7vpBCERAeqp7r1GR1csDGDOZwd175Sn4jOpHF47pmaTXJwejdZpiPqLEWAI6YiPRNu
mVmcLUME4296Cbpk5vKyrE5F9dKk9a8eEFFGzPQ6ioJVpmoNdDO3W9StODYifhE+LPjSIow9BaXH
HEQiTRTcsqF/g3/HEJ9OG91WPllkvk7mzsxzYuNdMjIIwtUC+e5PJeyi5MfPazJ6KcOU37lfb0gb
JIHqayQmlJuEjElLB3Wrk4A1Ds23jqFadtcM3gH6ImVE84H3WaqGSXjVcig0Qck86++U/SW4ajvy
cr8JqP2qmOW00dF2bmDLu0CxdWVs82anZObN8mewrMha/z1Xkum9JFWNPRoHa5NKRdVxYK/OLzXA
ViPwtJarv5/+vd1YoeMIkoS2Jb9A+KQ80HT46uc/5e9bbm8IdJdtsPn3DqqC/G0gvu/vELtE54xK
VMGxNb8FEAIyikZqS3+vrkfqeNMIMbBc5zTGXEQmvrd1gKBkdAJE07H1ndvyu/TdhyhNSOgjym9c
duX43Tg9qT4mEZ6B4PYMdHvv0qVetDkZLYViuHC+AL7Bz5x5Q4HptXZ+D/LkBXzqW2DVuTcoUG0n
xUv65D227KOqcsbLTHwiHYdxmBVLFNHJEjV1fIhnzjvl1EtrEeOcp2/08F+jYLizx8DNv6MDQkqo
krf0KtzIkxjnkMa2NvoNhU7Nc2mXB2NyxRNZMfECWi356GulLb51dNJ5abbLQsleywLlSdzeyyh6
dBPnqRvxHhLs/jY05RZe/z4kWTkALLUu4/peuuO9DVPklnX/0TYvJJpQS2P1pcudnDB2NeqslwI7
DDrL2pF9uHP7vvXC3GfBTLS1Hxkuu6zOG3PSs+Yv7DaJ165Cj9ASNB6qRm5tmgehmrwFyGmp6PG5
6eBgXQJWCOYy0Z4SyC6aCJnXBGGB6G6ndO4U49+1RnvBZIk7nMpvMxDtRbX1y+jqowPJXgTs9uG1
vk9+WnlGDtNp7P3HjoM3LsVnC5bJqFnPOBvbShm8ZoqvzQTR2aYDASFDY38fpatiiKpNl8un0nQ+
hckykd+yV4pVAogw6wtopU8hYFY1bv0RQYbaoDv0Kd2px4SAtC122atmBg9+TtO1ztX3OAVRIiXr
Rd8BHlQ04bg28JbjJxiB+EfwJShvimp6Kwfg1v3AIldRcHb6TuaZs5CrEA6decEtCF4DvXdo/JmK
uTpGuk4aOkZqay7ZGRuhV0d7bkalpnqpszxezdVR7KTt2s4oEjAtU8iRi2ooF0pmRkD23MBDPpQu
uywXeHST/mBaGcsUOgxeY6jnCSYv2fQqHDHyndHSDkhpQZZBQ8NYzV/HKyhLeQARgI6ZMSjK5lpv
/+647JyTMHns1BrjpJY/whj1UMIzL6dLi5ihxVhD38oU/yUmr4icTvPF0vIbFSFAQ0xTqzY0D+bJ
bMu72ZQ7LetQFMXRjWIlbICE4PlNU6KZLDOymNQUsk96Uho3PXZa84E9obqKvl93upmf/GAO5Eia
qy/H8s4KJjat6OrwXWHF9VVGQXFk3XuktLuWkCgvtplnD4g8Ui7+dpMCKSHg0viFN1vdbApCSpKS
3JFwL/Iuod1tRV/8OJZB7G1PfiuzdPII3FxpLCJYalbU1YOWx9MhmLA0sNFwLfDCdoC6UI+5/FSc
/JBHknXu4E1wR+dBhl6oIH0OkpK+POl7KVuTnVHfknYQ62HMTQqf7jPEqa+4jL/iQisOZG0M16Yn
PRjvSrIL8I1cDVW6nvs/qDuvHceVNOs+ERt0QXMrUl5KpZSpdDdEVRp6F/R8+lms05iebnQDM1c/
/pvCMWWyUmTEZ/Ze2yp7UPuR66WsdTc5EdRnbtR92aRv5VxgCAiVTS4YRcZA96Auo1cWmEltoAnC
UepnFtJcIpbtbseYaLm+rs1t2py1NLsncpK7eK79vDmTtOteW6MIrokz4qA2gl+gzmIYfTZJhTpL
DE5C7ipUjlCkkDRllkbcYjA+dYUTb9qACBp3MpaZ9eSnqQY3B5osOX41qtwQNmwK/6/EELAtET/R
EsASzNNfsktKzBtGsqsE5meNWGnRZjGrj6LbVUP+kTKTJmSKNz9LRobxSbyxJYCsYMjlQ8oBUfac
M9JUld1QZM1znBWcZdw71gRYIaDwXFhWMx9EZe2qdDrGjQr8mPQyIppf2J8yGEjS96oz0QD/+QGv
0UbrmqvN2MgDLVniHpOqn48SEmVJP4V4bD+4dLRtrYW7fOpjz3LpRBODfZs10YWKYvKw/Y7okeEk
1iHxmLLUF2QMwV9xShsmai628gbGuvIRaI8MLR/UOMNmjbqezjHuWRo4I1cHqWX3OWNA2XNnrHS7
o521HB4nKNGgADI2NOm+bbV0Xbu47iHJJQyCtR/KYDoQgY5u6Jn9Ru51FjHBYAnrE5TA1KVJerTq
8ZzrMt9bsrwgNy5utYbEWQ9pbiATHTpZl+dhdmi2+iLZTFYfsjuyGtQ6U8XrYUqUs+6ZnOjUqw2w
okZPJsloWB4xq5whIt12oJEwUyQRt0P0oGJoya3h1En5Gue2WOP5eG1j4zyHwyFzNVaI5Bei22IP
IgLs6Y19rzmB4Fkr7tuIXQm3fIgIhOhNP4c+rdeR+6qO6nGoVZVovEDfjQJ92JhTztGw8dzGpb4F
pTljh2KSHaqvIeNlAs0JGizdEtJ3OV1HipZLBiqMSEXYfgHqK0uMzrovDNRP2XRperd5ri3jCKms
R7vyWmbsANgjk8oHH9hPQ7A6BRUAHzXg5Wg2EcoHoe4lkHS4/MuvgDQvxhXiks6uszafDUWWCGRy
1qkyXMMXaAF09ONbMNTMwOT8QjNrneY1Xb3BN8Sw701aZFvTpSaPh/gxNgooAAZR8WNJO04v2Byh
4zDseJqAXVL3pgqAgOkcZBwrs8BtJmVIcU2EE7j2gk48sxYIhyC73NEvRUK2NyX+iza0aIps63fI
urMdEjrmiolDHy8ej7l8izWXkd9Yn8eIl3d0VBLHRxtJbY/wB22hCQlz7abhhuCCfB3Wtkp/aadr
F8fOdmiGT0YUj0GqjTcqZQ3VeZDs6rb5zhO0/6KuAxIIWHPpoOk5NYLDEN6TPhvXDZ54CDzLQ1xo
E82aHZH6HlzgO/00AxwMyyCeyXLSLwumgBdV02sT8gYdHEw9dJnANzW7e7XTCeJgblsHfXQGAqZY
UaWFohzKOXkmDiqmLtNOap4wBDKDrRN3ysFIZUSvSbJkq2VsuAcO/gDtk6dOUX0yi/maK6n6UqSC
rWIjyhWIjA1k4Z9BJ/tJCA1AOd6cjvE56BT3bm5MRo6vM4UloVKwHto8ueh1tZPKwIKatIDRYCYO
5DF6QYbICDIQv/mJ1P3ItUBHAUQFwbJWWrFJbTbPDbo7OQRnhmvMYwylhlAA5lrQbF04xwIooo48
2DC/Wzu/qMxCPG3k0sI3hjEgCISvD2p+U1k7ReOsHsh531Nl3KNeLsHaUKvigtgbV4K9n69uy7hI
PExw3ebImfdOqnZeIOWNTAEKdUU55kSKnFvBkooM6rvoesGOrwyoVXktoWHaSOWVRz7Q71bnIy4L
tF4Rw5u6SxAxob9ciXIJ+lB633Yah0KyBJcEt8lWXiM4ltegjLclXUhKSSYMHvQcXI7OH+QbCqm8
k4G4bNZgpdtSecTjTxFJvk6SLX+RvsanRYMfuuUpCa7t2OU7LQ9mv2iAZI7jT54Xn5205R34xs80
6NbZUI3Aj9MjGdvmm1uyu1Gy0m9lbz4mUX2fpvIGKdL2JIWdO1YmFu1IXztz0npD3T7XuqutyCSz
nvtCe3JIxf7TreRihlyZTs3GysLkNZIZ2PgmQs76qPApgCqbiGUEbrtmFprx0MYHoy7fEZ+Lx0yL
HqSe8o2a5/adItaDEnNtOjE/ZgbjJhZM1jrUlNJrukg/BRTxhMwPD04Vv5jooC9GY84veu6sSDQE
jZy68Naq+CfrHPFROqTYVfxxecH+imEBbHX1IVRd682zpukUW+0e1AUsoMkVR/o6H8NQflV11lUd
U4wItu3GWOpS6L6PRlj9mFZ1liR1s5WHstWzZnJNhDAV9CLgcMNbo9XnckYC3QasWzVHAF9pwLUn
JQucKgEaEuJ7cCCdEDZDiirksG1hFeEtm5l84qWLN5iFLiOyBASD4001MxZIsZ4Wj20LZtZpZblT
CU5ls+5EVIojyvZBc1eiCg9GTDRFSnaeIWuFYbmbbJHH0ibqyRf0wXadKM6juzQnPSCgNYGMhj+A
lD7GKiSrXsWBGY7qwdWDm9bLCaJyy1WonfuOcbUu7AP5IckDurRuo9YoMnI5a6uGyMS10SjdMdGZ
Hms25dR7x7dvy0dL39z08aEZilfTHtBdG47fzx2JHeRSoz7rH+J8ULZaTaLsn8J4JrRgmwN396YQ
Sa1NatCa48PxGUcizgnlA/lLLUEu3OxpGylb3LtPszD6k+ABv+UVGlrSLYyshInRN2Q2RQMRarhe
VplCUHl7a4w8O5ltUJ0wNVQn2yUfqFWokYrCyY9//RCOdAkKvNZymbPV67oGwTORe/rX/0eCSYLK
lL0GFVLJgQWgR7zkfLS1dj4aCRakMQY7F1EMoK+zzSP9rr21EDsc+pq5oInU3FcdJ/T0wnT8EhMP
v4sl/R6Y7alvyFXNQ4OjZOyl5kHm7Q8D44Js5dQ0MMxAqaIRVh9NJavW9sRTNfZlt5aSMRovgThM
iaX7s4vobui6/oDCtj/8+W2MtG2I5xhtcooIek4VewvdHAYi78go4TQimETfIkyXN5vMt1bGO/T5
7y2ornUxT2h84QN29VmMffE+zTja6jMFdX6EEPieFMYzF61LhaIhdkCr6DXcaF4FEKsxP51Yn7ZT
VTyDiv3Ac7ltYhd8Yqx+GkFteiWcplYCd+Za1sr4YwyUh2JKr3kvMtIhYN9DrrrlKujOUSKv6Mx1
Z0w/PK0tVbcovNBzrPyF9mXX1XyFdvkJwYKwydb9NdXdNeXzx7E5TKtaKQ5B6TKHw+5ixgGynyA9
DYb5M5WkwseR/pC44JBLjBEEnF0L0e0VuFxLRe4B+PxM7IE9fBSs0SU1DOUizDZ4XNpyXiM+Acrd
RzfmBNZmcEvGV/lV54sW8oYw4LkynqvYwV0btXiyY3EdEuc3huJrUZK9iFF0JBeFMMOhrrkzkJ1P
/Zaq59M1XeR/YECYLGXSzxeXqD0zoK61p6AjAlojs3lS1Au5Er8rEeOVzhkb6QP7NAceLi6AUsqH
EQ7ylrzKeG2rbYj4+tKUKHd75HZESYEUwYxoqUiE+oR0SkNvruDeDlhmbfof5yGxrl02AL5pmFkZ
gh1KDbVzcDRcMO0HXgtOIr38ljEqJULpKsI54mV7pC/6D0LwhnDcka4QrRWESyYarhXTk9I35ItO
rGBvp5sB3TbwLOu2KIs8FP/kBTvu0QkKJggaEC21d7zaHF4QnG41V3+ZKPbWpnvp07nepV18L9gr
oE67RGn83NRd7FPWnyGKX9WOhV5pIGI0+MIKO+NRhykemhrdsTmXYDfNk5rxrSiyyFgjiH6DCwwo
YDsnMKzwdX06s76tQwUw6gQ1stnXZnAnnox4UKcHlRZYj8iW4kNUK62nhKlPGppPGMc9NadTkyjt
mbm4th21X8k8PytqvytLWGgmpRaxdFshgN9buf1JEu6wZHTtjUCvfTWnzqE83KXZ8CtLKPQ4hynA
nIcwzdC9dKBhDfTsPKPw9hAJmyaHsxI/ZYJyo+/WtW7uzTBmPs+HQVEPPMxiW1UWw55YO4UFjloC
NcMnfkyZTGMo6Z8mSiAqDA7CAPavN072C3DcB5BfpjehhJMd8/5ZjLfYbp8sjNCOnt0lOfDZIG6O
mK3llkt4UBJO44gWFJTIapTmhYhla6ObqNU7sniUSH9RMndPHsOm5djYlI3zNsDQ9s0cHoOhA9JH
7POERPvgaNZrPZio7CP8B92xU7kH3SbYRK3yokwMagitWIla3VuEbK9k/phY8btiqs4msZs7S0sP
nf0LwWgElrQpQ2qX1MxRCuiMlfytMc9TRgTsLs0p2xT0kcanknQ11TzhWVYyvICKSNnOjuGqiWR6
7BfeaNZsAgzDSkcaIrkD9N3AOBVSFeBFPxEuqOHlIjFrYB8EtstTNPScXTcg2mmxpcim8DOtgAGf
U+y3lYqxqWHnp3zryPibMTgs32NKLgLFYYl5JOeucVHTgNvJQ6/G68DFwheMgCyaZBON4X2eu/iI
ZNtLLXpXaLkg5WRWepX2nic4kQQKb9zF7bNwTp0xHKVqYdsglr6nuo6FVwBaxklvPcg6eYI2vOoc
myMt1B4tB/mRqlHZlyDUl5VtVE+/mYEMC4fS2LAV0NZkye7iScnPBMRvXd1+5b7fD4xmXbbMK7Xm
E9bumFrfyzDdk12beiCYd0kGY94Jml0503yjczVBnK8Uxf5snYkPYLwS8Ruxyi92TlL/QKj+0tVi
KwIFuif84SwMiGx1n2tVu7hSwAFpnoXoHwdFeekkinUUGj4YwPltkkRgSep6XpXsixsehTyDLP2k
I002inYPx0HsVKngt0N3aTtnAJMHHtEzrmfWMBMOncAxzoFb7btYOWdlcg+j7HdgNkcUxC8EIRzK
9MwjY3ntjGnfZRPgsXHegImpWc0m2MWy7qDF475r9ZVuYleyNHz8Ia69uMQu4YyY9BW8/AMeVpQh
ms6zHhd8alZ6M9J1N/NdRlQWK9RlssFh1FP3LS1AzUgjDs60SmRt0o73c3shUPYWT0g2SGo/k43u
kXP2ASzjd67ItxZiQ2UZb+AocFYZJ9nLM/5FZqRddlEV5G+i0s2VdJhYIhFajbio4NPfYdVyzrpn
rGvAvYOVBqibFKldIPsT5Mm9uSxVon5XGApITe3RBd6Ztx+43HZtJO+iDm+xbn33tXiZ3Mj005Kj
mcP+ZtsIcAGeQy92plfBpguJ2mgSKmHydcB4/FKm4ifVlBdBRKla6HdtUpItFHG4ueuBvEESNWpB
r+2A1XfbD8JHj2nGNkV0B/J8b0zsL1r3HiDAmSM+0DCCmB0XB90kzZMtDu1Flz4YU7ZHq87stGCb
b5X1pbbGx3z+LMME7EetvdT6VHiwZVjqEc5G4JG3TNB6GT8PbfqYwojxDZMvakr1fGNQiScEqfZm
fg8ZwHuTDFzYsQhkh0UGyRM6DRELqcDPWve8vMZhop3sYDjCqN6EGbd4nnwZZbmfukW1W/MyhInw
GXH7gipdjczXEJU9pJhN2zAk4l45GwQWM//Cy6EG8yvw/TN+tQZLOSP5Sn1P+uZIrMspgp5SlKJY
xWp8s0gvmpGBAIfV1nMS3uzQh33KYjD6zVycRAbX/unjc66wHpapvhREyju0WXslsTmt9JkkOFfb
Ea0RQ07Bi1C5TekP5WM0Gazo2ts0ixdEwF991B1ii+woRxmvI48ciSr7VgckFMLvRSft2yJCEBfa
76E9bHHkGB5Dy8KfNOUKy/Upa81vze0+iqFAQxIxvk5Ytg1pd66l4ZvqfGPZrDa81lGEC0Zvo4eu
y3/cHie+BDFLyeYhyzxBQSXOJDZRcusQoo1fxKbQXITVFoEk5F8RPHKdeErV75yg286IxVkr9Cu8
TGzDe6vHUE/tlYJQ4JLDkDB7jl0XPDV4/Kfg6vblHilM4cNHZQoBy2abU7BSHpkeQhvmPfhYso7H
O1ucP+7OHlo0VBMKxlAj2272+77JNu5coPVH8Gp/k5oFiDu1DlXJYU33bG7uOKqLs7KUo276VaYV
S8BMwPN4nBjBJvDtsUIQxgTeA8khwUvk9CnkaLgcFzoyLcmVuyHQ1sXajwRqQBPIwO00t/2HAchg
qZW0hpDKSUMZJDsCRXgfOuH8GPxui36RZKmatXxSIhRBX7QWBqDwPk1Vr7LCBcyaIhFw39KLY5NS
jj31q1WqjxIxMQ/tLosyAA6m8jbNCF2skfdfaK9jnD6g3fgig5VcAR0XacGLQrYKQGMOcApWJpbG
rzywAbJn6m6WwAZMvUYpBuPCyyt17YyO4YdfQ2syoBTl3hgzroFHJ21+ZgU0jM1JJBrXH/B+DKTZ
rYSBaR4kT50QXh9DQ/NVzF/5BKylxfnsj0r5PPZs23WHCmJISAUk73DldMmx152Pltw4ND9kPtjf
QaQ96W74wzSRTWlxid38p5TRXQbhAyY7rIUM0mtEadvJBOEeVjNParIaclUcVJzfahPOh5LjxOsa
DHBiKoarqeuzb5sl6bMN/HxlUqZ1FUAAdVGYmIO6rkgRcXrX2pf1kK3NPqdhr0FyZyWu7Vpe+p5v
QMfTx1wEzj1utKa/KDC7Vr07v7VIR+mGMoaHDjuh6S0ohw32nUuium/EmB/mRp0R4idia1Q/SSAu
jPXkPqAJYTC2GSL1DuQWVd2Lo9ukmJBBUCnzY7dwxWNz3RbuLxOSSReOxzCm4u5M+yJqzEB6jPap
DO+T1JcV2YmgxQmQKQEB02niYMia8TGaq0vVDj5GudcuBAZcoi0edLbiP1JLXrrUELB8mZ2ai2XG
/eGa3hgxJ0NtVDNRrZoCPSz5xU79N9ARHkxFPeYs2qt+iaPjPmdrfe5chfUFMsO0DXYBi3xpOmu1
ldoxqzhFgorpLco6Rv6KJTdlgH2fbC5o32ANbJOIVhs3ZKnn7lri1fLhUYO7hxntxKOzJ4EOpzbT
JSNOTp1lfUcmU0NHA4x+Y3JX/5QCz/M8nfuBjACChfi7C57t3D5TqqLAsl0SUGBa5MWXpuqwM/CP
MPaaepVbKmLeEurPCij0QzCF2brSgSyjEqc3jrrGJ1vjhrPvaegHtn4CUIPZaU+aW/i2tp+tfkbE
170VCUVgMgCXmOMIz3J9QEn5ktWnnmTjtAXcK1U2kmg7Ux8YO58v8qCSqEHwccE6crG4y6R/Ep36
YbAA9JiBuNWxKKfCJ2NxJdrp4LS/rIzurnTHR9SL1TZjAMgAMdsM/HG0hS19NBwjB+EZLbQOej56
UfE9e3M2otnSz3Ut7obkVCYjnuUEaWx5Wr6FFruJgUka21FxajVrTydT0Uqbt2FoZv5sqswsCz5d
HaSIm9rXyuMb4+zLZSQdy9MwwwY1mdZiwPlldPqzRSqeFhvp4ia62iOTXQv0TZiXTDVB2+pVvSmB
WBNdou2J8Wy3wix+GzHu9cr51NDzGS7Gr07tFF5VNIsNxv5dQca51yrGE9ETqrcwTdRwcD0gTSoO
G2vYDrYBhYndruSUi+aEHG30deC0IR5Il7gjdiyx/DCwlFj1fGwz60Qk1HLMUzyNavs9IlGe7eJL
ttXe0ohLgwP+0Ffike7qrLj9pupad92FxAP08ymUmq8NnGEs3vf6oOyUwCHgJLKRhr4FIr1EJuWj
8VLE1tsca/O2D8NmWzu0cObv2VrEc1GCgrai026f3NC4F8x3vSCfP2w92+uq5lCBxM17KihzDTdr
kUhZ8dohbXzLNxQZlirfQ8UotrmVBph1+bl2SHrpmOjPTpNaJ2TFy/LOsN7qaqUVCve3ys47mBXh
52H9nsWHeLBDAjbMt6yvzYcqKh+aqes+9NFkaT90xsEy+LWADqMjYV0fCdJ4kFe6PAxjLT2VqMCT
gzJkz0N6i5p2E0n+Ym2nx1entL5cB9ZSYW7q/F4Uyi0KITZ3svXiLLCXdTlM+JoMo/Z1dipQJ7W6
M0MTml5a4Q12oy3MAM7NUWfvW0lxrIkS9ENzEUr0+VOrx+4mairDF5IEruSxcHTLjxQko4Fj+Spy
1EkvH6xYDgtgiAMLqawYh61CYtY6I5ZJmdGlkX+BUzSEeopPv5HTNpC0w1VpPM2qhZa3sGvSvxx7
06nWzXKzm0yi45C1O3QVxcZMzN/InwiLSBRGIUQDMWNLmYMq9tVoGJabyyO0JDQHZGKN+IOUMQGJ
pRVrnEO33tLZES95ABZiMP6iZB+46QdG0pz7MOZOMp/1hoNHD1XI723/ls43Iq0QrBGfV4gnQClX
NeYnsLUMSGFy11TKZ2IGrN0AoMoKRkqq8TfDcmJQRvVihee8YTzRUxpkFOm2asUbg3Gj1iSEqHVE
/ML0ML1WKn4ThOzA5ydplcBEEgpDDr9c407v7f3cFsjzkjtE/k9RW3s3oRfJVXdYp7PvZrTmaXGp
8+hmU8kdo+AW9Ha+06twp+fyYmTWy9ijtIhHzcaBx5HUlDsFUDQ6E6f365DRojocRM9bLAfTHxuF
A3xupsWXxlYfKlvryIb0OYVACE33hIHUwSJoZRW+B2MVbMhW+HCzwQKlEHp2RQumqvUhViEbMo3p
vF1O4oOds9QPeyQ7ENbXTcvMZibfqiX+et+kHfIDtjRraRp7R2WWmufGNcEsiyEe/0lUDzwfqXEn
yp0GQStTuA/JA6o2/aDl6hsSdIuUbM2dvK7FASnjHA+Rlb/l5N6ukKcxOS5qP9M5Xw0jAB3ByXjo
Fas+5LAHeHNITuWIMg5Tq4DLjyrWG4mrA3+Z5rXaJcbT4Db4dhC3KvpHMsozaJ05RJtw7wYj+rHs
8BddUfrGAtv0YPrgqT8GSfQ5VWD5CdRAkIKLUG2zbGdpTCAKZGojkW9Kjz7bgi6EVVb5FhHOaxyo
N6T4GcelWCE15OVCu/KWROQ9RHAi7io0VyyI3yp1wJWROXSJGNpANj3K3H2bZffDwBVDqmI3BwQ0
NHBsqiZizyCCjo7rZZHeHv78YNHGueRsj2/Qxupjyflh5qgfF3EFy8C0WmM1spkSytFveHFBflED
akZzmJSOH+qwPfz513/8ADD2S2LZWP/jP6nLT/vzc1kC75pGJwlEFgIB7CCOf/4JRWy6I1On5yZN
wYHAdF+zP/xk7DsfcrVtcoppezqEdTsfICjNh2KQr3w2yebPv8UzIBugKZSaI5CCRL+6Ew4Zgx3T
xqmpkbuEKIqun/ZK0gc7RrFMSmLzMQ4yFgEx+ZBB3H9F+nFoR951yz0YGSAIu7tmgqiOtg8xhmq8
jOm0683uDV0uJJhvKsRg15KMu4nJ+l4h28DBKWlxSuuXUt5xmxo0shS2+O+CV9YwCN7q0t1GzI4J
tUcYR0cibOHuR+oiDpD+oJIe4YMSSTahkXAohIaJcvWs5r19B3a6TtA+fMQKsSBokAln75zuVcU7
wl2D4ADRQCZ3halZ6yaHKSr7giGaXT0oias8NQxsTtOiFg7yNPpIuJKZMg/TIyR6azMl+DwUgcXK
lVP0ERhB6tnI8CxryfNwo3XFb7Y3GcoyNLX3rj0uYVTjQx1m3zD9oD+m9YtuK4CWGqbrtYm9K12i
VErNeDPraNrrRf9VCnzAMmSZmNUyW3f6uLY74oGIPIHFEKrWw2Aydu3iQf8IMlR4YRJ2j4K34CEd
GiT7ClgP+Bj1dlyaZtKYsivTyJ4wNm7JP79MMaIvuzCQWE2VsxLWVK7RnhEBuvyerVW9kZKFP8a1
YH/F8DmtSq8esrmDG/CL+RFCzAx0KlCorU1mVdrMERUymk/SFdRNFC1LCQgSHA/txoy6ekPQ91NW
kaXG2gBHvAkutr8k+hi9WoNJSZqm5qoILLyJQYIv2w4uInfIc+pIzVvwmrGEFdcC51i1TMn1kCtm
HGOSfaX4thvj0vFKIDdh9mKfepQmRyuGI2MO9Jxq2/0ioW0dNWUELFFdZ1QNSKeWMSrmwoCtp51U
/fHPP/3jB73s7vg9qo2ohL1Cln5ShThEqlwng3GsHebHFd/TkyGVi0yy1lfRY2AYtA02nqTPFhPS
Q9P5zoNQklRmcb6wlpnNZZmjg8dXc06J2Ab1SrPh08diCB6IRE4MHBv4LqS65pUZR5+Z2RZOY3UZ
kvJpivqvVOeg1zrGwaRYIdY20UOS3RWwkwjpYDicKa1JbpgH7WTNeX9gjw+8qiALK1e1HccrB9WC
Kqz77pmLEyYq2JQ4DAPkrPXB0fuJT9VSX4WyCwnbQcbmIOQ8UIpJPyNskkVJNRwMQm5YHwO98HIn
OJc5i6wuj2/keYHHmWiWyi9uKT+Nx25n1K72NDSjeSDXlZDCUG5U1G97tcvqfai8stjYCld/jFJL
UroC7gtpyBFbkxnG8sPs3M86Z7IzsxrhgQKXqYJ7mRcrB961VUknKZIP1XC/lGp2Nl1xcLroTDSI
fdAmDE8kM37LQF6auNtaZHEzLN8pTqetkkjJN/MYk2o4YZsOCFYb3Og5KezxbA3zdJ9Lpi2J4evW
8ER0TLaVHQPhjHFakU3FDvWXus3j8SMO5uDIuKXeuSmSrGkQhzwKO3LckXj0Eyd5w+5St6qjFsfe
IGBc5906rQkhCmySvsV7GanvQ4ZwLkHjVzZBsAmKRMXZwg8Qb0woHR1p2RqXziy9KUj2DDJD32TN
cTBgHaxUZU43vV0/zjUHs9Lh40J1U3iArPsVidIsQ3NsW0Y8bSJR8kXM1add8dAxmgMe8VdCwN9R
7f/EIf8s/wMj/t/T3/8JF/+/w8hvv8sFxN78fwCS11RNRcNKIMN/xskff3WxjNP/SZP/xy/7iylv
O3+z6VWEyhpNM5lPgYf/iynP/zGFpUL/FI6mCnNJSPg7Ux7cvG5ahu0iStHZJuskTDRowBemvPY3
koFd4Tj8QlM4rvN/Ycpr+r/LGxCksfxLuEFgszgvmynYMtA+M6Vueewatkh99htf3TbUrW2P9Yaz
BWKrvY+ZeHQWmL1M2UdOBEenbyO4bKW2szOdlHInZfwptGI7Z7jfhhw+4LLk4x9QpBRvltE9ycg5
2ZokDlR5HnWZnzWH7Ew7ZeVTTBACEYSbk2c4N53R7WiRrijsjv/W3NOk4Nww9svw0V80gie+cQ+W
1pxaQJjMgCTBzDn0a8m0EK/GMemoWmZXV/0ktBJfnccVBTN2mQxsbIvprgmbb/AxN2p5Ek4dmoW0
hhQWH4ehfe3D+RJM1q7mcsVuoRQqGB7VfpoDTKjJWxD9gEUiGojtaISqCDDwa6yRBCgqTrj+lwha
jSYWqZf+JZJhpIvQrxhX1lNbgDRrkuc0d/TzMuY9jGK6EHgEbSXkInALAlidqf3Q4h4ja8toEXXe
CyPqh9k2hoNlierNxrrjjTmTiDaX8qNPWHXoIxLpVkp7bcdlw4JUWIUXoLkA8gm+nXRyHHl2bWpw
pBvnkSulfugsenC+h8851caBlnMT1wPUnrksv6cgru65osd3Cw3jTitVAmphGVJXl9s/b8z/6Xz5
3x0e//4UWv6g/3lw/f0P/n+aQcE7/p8PDW/+/oz+JYKCX/DXcaE5f3MsVSUTk12xo/45FP46LjT9
b4jhtCWGwjU0Xn/nv48Lof2NM8RxbJO1u+OiMPjv48J0/iZMpICuxlGBLNS0/y/HhaGKfz4vbBVG
hcMXYTsOLE9DF/+SfTOXI19awhizjhbWuU50Jxu3IzWBZGXu7IcmqTZWjktY4Wovm9e8octBBTqv
K6OLPcSdDQ5WyFBgjPchKkPqQbKG2MqgOXexsDKDUcSyEQSsNLW3hBFFINTiLb1RWX2SdKUdtFG5
8guOSGoBloTEpwN18lJHP4YtPKrazNDVc3eSQMVKQ9WfpZx8TUsRFNEgdijHyQkjlJJK18BfFGd0
1JHKUJ7sO6+sEchIPEMoDeML21lxK4iyDvWKra/iEAMXZNzbY0FUQMAlXvUXeyZ3cUziQyFUNqNp
epuhhnmpnR+zVDIPoXTbWk03bGAPuIifmwcbSeEqi4+5SZKY6Npjx/QCSwKpBRM2aV8NFmyZyxA1
czFDtqPxFqaOHyL9g1r/o9dzd+gqdG9a+WW5A/qPJvppGoy6la5vhwlnuJ7sBjKWfOiZF7vHrVYL
9+yOCC562DxBK3FL66sMT+k6E65Ebm+v3Wlwt7U2/04y5dXIGdQWTsO4czw0KkYVMiZWU0g+A7yr
wNykxXeUDOY20Sj5pxBde+Mq5BXmAzwlBjqEa8altg+G5BC7eBnyokNyHu7qcvzAeTi5FhsAGwoh
bHj8P9kR+I9nERTOGA/WY4v4oAsLkicC551AIVqDNLV2bWhcA/Zyg8TMYZDDVV6JDXyK4zRbZam+
kMSL3yglYlgs2i0ZOmS8JSOIEokT/GNCbLmjNljR/cIySP5N4WSaddJ7Rdlc8oRCkmTTHHIVf+nR
vYo5BvGRTYo/YyoJ3Ic4me6y0XdKwbTPBQzlpSXGXwCSy3e4J8ax93oss/6Q4xMc2LuEggTHOg6r
dQY41jKV79JKnJV+kO3wylVr0PcCGNfnDyueD2qDBDKgE67a8HdRRKcZkOG+G6Z9FAQA7aNaRUsS
vldZZ3kJEcMrBmCs4KCyo9TYi5pIPkaUbgjx02ZlMVQIX5z/Yu68dixX0iv9KvMCbJDBIIMEBgK0
HbdNb6ryhsjKrKQng948vT62NANdSIDmbi76oPv0OZVmkxG/Wetb9nCLXTZtdnQXOvI4eofMjMKT
LQjgVUgLpwolTaohzrsSkM4EXpC3vFglRiazUdkkZLnB1keuyI7byKNz5TLkteXHXFqrbA90mW3A
xWtr8Fj8B3++Jo2mP9Vd6l/7mj65Z3XpmkYwsTcm/EK8RXN4HSLnijEPZhzj0HxO970kShhUMHvc
xZ0O5eCYm3RmfQ167d1QJF2Izr1fdHOJRn2rPZLh65YGPoMm0eK02wpGSlsmfkAnauR7OMiZS1oq
3zuxgXPJM46TQEttJBeDhLPD8p07cXOyWwxHCY9Tk2W3KCKFoSLNmaUz87FksRB5dY9z2Nmb+Dw0
ykLgE8PLhIlTliR9JIp8YAN7eWHcRdM1MrV1S1O6LdG3xxYOOB1ewZC7CHdWBUm6Bag4SvuIFxN7
W7E3bVefaiv7PeJnlFGPn3FiQj/3uL98vw9MxSIMWHWM0anUwShKfU4b1vaoeo/OatYfFj/diZIM
hZAolLKXrB0anngHbugMelWAw9qFRCfjh8aVj6sZXNthkDjYLVEeBTaAENmCkvYnAWdh0FfYXabl
nreYNWfosa9V0waqiL/BC+gRDBej58N6s4kTmW3Ctn9b/IqJoEP6OON4oBdfg6kxzLPTDkmh3WMt
7jTyj/VDUV5I1qhEwGnPr1M4PlmKMXWGnOkqDAB1c99NZ3nX0D6G0nrQDo5se/piWYc5DmcBM7fU
eDEjQkmHl2ZW7b214nBZ+WJ8dbKLM4i7KW6qQNr9d1GQgDkQSnSZ5zyBmF2St+k2TGdaxCL+xDk1
DOOrC7QnRSm5Vyi397XtYU7PofJD0fR36oVeruV9h/XGqbMzPNXfM0e6CxeXHYrVk/o6PIq42QCF
okNs5JXAeW+PcgLdj/GrW3JyZ0ZO3qFEFOKzS+/HYTktC0EVEWo7P0UpqIrp4raCW6/rt0Lq7sQQ
LYGMhRrfonvcSf560Gj7N93oGkfSbv6mPXvulESI3T9zipffPBclI2FsGYOIj1GMW53o0nsYR4hV
7frJGywfHQFzNZdY9TRb0p26nxy852ELlEg34Sv0aoZcXhik0GRPHSfa1FvnyXDyfZyEyCKI5GhJ
GDKYq41twUthsmwkgEoGMWGZ0HOButFfEEda8h43zNvSBMIuLv0AnfeP2Y6fuHfxmgHYtYroiXH8
PawiCZUMuUMXe3tdq8/CRwhLvnsgZ/JMLLu/AiHNjr1/8ZNoCYwBTY5zV6s8DRKMUmS8nuDmfaTG
D3i3h1wCQ2W8VO7bynp2cRiUOUb8tHWINegIlZXeW2VUGaQaBp59HB4RwzzRSpeHvuBZh75QxsLZ
yUrkqBIkkybAJddkmY8MCsdnpZ0XRATuFnF4tVNpKI8Na7INTmJU4Tgh5dxsbdYPh8Ub7E0TdvLC
yRwA9O7ASiLVzpZuvA8dXoXUWRiRZc5notRqllafs2sEnpUGeVf2n6Izzjli9JqUxpd0JrZD6rQG
iGIg29VluWfNNx+8wal2EZmlqKET/IWFOI4AmVA2peU+5K87v/6YOnudHrIfZzCPVCeFV0XYJcyq
sr0yx9lYgFwwuOLVHhemm+BS7kKT2wcGQryF3NASbYXlemRRHZefhWNVJyN3yHJlRzQkiCgj3Zds
+6ejWsbhOlvrpGjdZGtQaZiomhsUK4w7oYO1bfA+tZ3kR4v2hQPe7Rnu2wh8+3CHqKe+4JU4mZGP
KlXOZ3KM5lMr2v2c8OVqvNQC1Qpbf1NvdUxWSBJX9KtcDztCWhSnbDewTGtNJN6A6afYpOHrfuQU
5Xfatz+8pV/11kidsWKC/Zoi8yi662hE8uDbpPWmadYemng2bjpyAsZq6Ttz5hSzDwxoUtRbUqkd
WMXUhwhQZ1zAZhCS9nOLlH9Phc/aKstPo7VyIPMJBEqsjixop4PuFKcdSDbSfqX/71+i6HFZVILY
rckdQcFa8qlaavKP6/johpj/GpVTdKgVs1MMu2J+TROYnLV5ztlabMQw5k+yQUoSlei50hmv70T3
fPRJwbEyIOH+MI7I2kf/4C7LszsDRIBqkh21wdtqFOEFFcd4VF4dnbP6G6UdyyMXMwvm02vlVNhj
UmzC1sLo3vbacyYrGPbjlZy8cgUrZw8GDAaFSu+62Au+FO7/NMT33/UrBjKrp6Ol43pLDMYn3cVy
80frVsflOVskCv+GBkLNtNC2eTIHjNlh5l08oznlrpteSI+odiwP6x4APg4i7ttoS7h7fW8k0S3J
iJ7DP9leXHxPx2aRLU/wxHRS1oh3IPQeMrTzKVFZ86CRBDX5J9+occSTdXKKtjwvpvibQ43b+zAL
eaVmBHkyRjNP0NUeDb8RhFb/1Y5JR5Clgdwi944lSSgri3KN3pLNFcXwWVQjblqzbPb4fu7Tpkvv
lhn5YeTs+lGdiZD5ay4Bzr13xBQolMvuWrTwYier6TcQIxB3U2dVqfGmW6QX7bK2EZMXDHHt7aY8
ZUZqN7jyZ1xA4ZEEadxgo/lBLBz57oMzHOx5ZDgwgfArqmrfRVMgG0iXEfZ1AieolvCSRzq5Wjm+
gw5KvJ8nETQQTg9rPjo4hQ8hZC/VIilvHMqHxj0ki+fs4f2BcjCqc5dPZA82AWN8vRMtUvbeaO/T
hT6G5CR0uqP1t0dzZwz1X+rR/JDz88UD2p9RZucaXfgOGdRxMNAgGwnKrjQcVxQLPUL+Vmk21tIv
/7DgjHd1Q7JXTsD2sTL6kKwgW0NeA/kp0b3sRJfOnzlyKGwkWre0TKW16zmdNgYeOAvnmKcBUs54
dzb4YcYNYUSUp6H3h3wmTNzO/IiU5F5HU88icnwLG4tUpm5+9YkJ2IekYWPdK7qdgL6xr2BcyNl4
8DGFILyHYbCNFCL/uYh2Q9NxEOjmWcHopC+zDd/dtrpP93o0gewvy/3seKxxXJ9zesyuagAAga/6
eWEnwkxd4dhmTOV20xdqRaLkBH7DppTnvj8iFbYu5hy+FOmIeK9FfxxayHVm1L+Y4AxxrByqZNjk
UCZRZuhVSNsOyEhmiuraqj40yAqadtZvjoVaJQwvc2E/d9C374ycVCmR/shXSY24G3UlN+NoOMG6
FQaRdwuzdN5NZru3goIYk40s09c+RmzArhT0Z0Pt2QLtWL+DaXFwg5QMpHOgJFt7hg+QNzCE+AD2
CnoS1HOa9Il9IScY63GYBy74lHGUf0MUsG/jhGWgZRjIpJu1uINgoEx7gg/DuT7JxQyiWv32wUza
VmHwYYZv2sz+5IQDAnSn9Y//Jjn/PRrHfWUPj6gXs42KGn1hF3iPQxt22NSeTW5WG2W3ESUrSqh4
nF2O4pXcDj310HT1J0yTDwhUB2IbgmSq9nZXH3wBAiOOvRlp8fzVzvaP0VcXvRLf52ngpjGBFBIs
RUnLBL9VvEJEzlTkrfFN/WHMkm/brmYA2Ys3D0vPUkeUYNECMSyD2x2N99jz7ZNf0oZiAQz3+agR
+9bGrlL+OVsV7t6kAqz7D3VG5JE9kAM4hPaXtnQa9B7Uf7ehxlLZeIh6gX7VQxaQUUxtMwfzUl6x
gS3rvR+m95MJr4GdO7yi8jjEDCTMpHiJVkUfBD4J5dGvjd9gnBgzztn3gLpuS0ocfpm1ixDtNcz0
Ctc/2o5513ZocXsVglweu71lNAGa9cBpo08F9/TkyezXtPj9wZbT75ql5yb1hguS/8+WdBwGl4Rc
AB9KLxhPiVSsXrvYQmNKOW9jLlxJVPi5DGR8o1O9xBrMvQoZz9QG05FkzJHe0nHms655/4YOAwlw
O6PA5415ei8RDRA1xQwlqQjA7Jt2gUIs3lfrC1HKKFJrDbJwoKFoPst4BuBZsCYqcmTdiQtDj4CI
wfI+CRcWR8/u97SBgekAWMFZlKPxdHZ5xbpNdQ9oDXrK1oh4Ng7YLk33MW31VraAj1FDcfQWbxVK
jYAMoxC8av2TodluGUBlRWoeGv1clvAK58JdUOlx1Fno7Swq60AxaDIiv960zvA9YaY4t9SsK276
IwMRENSiPIWtp45un8fb/iDDZdwbRO5tq5IqYNHGJqzX0h5GuAB/rZDYbpZodXqXRNcM/N/4jwq7
lHs/wUtHLIl9rkzqPjzcl24YTqW03dNsDog31iG1Egl7AkmWIgcujJz+7BmPSF2HnSvm54ZAexbF
acw3g0LwecrcPw1ur72TViv5BYN73v6OcHoCZr8MZfSNC46lccKYY1EfGVMaxnA/xITah8gxyT4Y
/XKPbh2plddchrZ6c2qiCyc1XxglPY0ew5syhSfm8IHJFh5y4WPnLWprCPQS7xsA6LAQ+CdEu8qv
I3hWkYWTC3el4RL95ehkayPvisemO+QW4Eox8QLp0H31eiYsA3c+1XarYfFGN8Df82mW7dPSLj0C
WyM8ZFVHemaPSrNS3YuNVl+kWGfaeiTjtb8kfsP9a9Jt9mZLFIDw7l3WFhBGoo9GOocxbd4INvrK
FnEH6nOrh888J1SS8LBuk9t6wIR4R0XBCQJ3eV8yQ+vAcWxmJ6NXkR8xTAzcFumdJ7sCxAXpR0vl
/KkN8SeECwHZcNy1/J1tbv1u64+srk7I8zHetOjdfbwXDgf0rsydJSiK6CHsZ3XnTEWATztYBQ1U
G/VLlDMjcuvoAfG2QVGQFvyUsNbT8TAgA+GOLyc0rh0O6k3nFtkbq/0OLWzyVFkMY/BlTtdYLimD
VUQ2HZZ9dxmSYPYwHU3kDQ78/b1uUe7AZ0A2dEd8G69jStZZIrR9MGT6zkG7y1InuqHbf3A8wtlG
BKMHpCSobpfpZyIzdzai8VRkpJ+NjUdCDmdbC1fFYHizqYH5QldT6K2X+AEX3TZk4rdha4yJMtXP
bo8PNaHJOVF3ME4xv7KatAJhyfigajYzIZoFY/DinYRyuJFUWnPHWS5asiKX2g3qXBfn1jh5iTJ2
EjnR1oqZXjec8weoNcAXbCJsHdyaM76FZkmmwPJQFYi5Qbqbv/dWfOQGO6Ymaexierc9QHUqGslR
7G16N1lduiw/xjVVnevYxOQ52PLBzyGtTR+qdOJg5Q/mK3NBNF1+UIy7ZN/NV3hw73JBUIgwZAmy
iDoI1SeQebh96Nx3jVmNW1e272nGXq4UKEadVAeqKcnlg4NHt/uoJfk03VJ+lPUcXy0zehuH7i94
kM6quGXy+BaqrrwzfAJZUhqwPLsyg7f2tVAuhifjsxqBQ1n43DZpcdASZWRet+99Rm6XBC4Wddld
ytQH72Hz4eCrZ6RNiUug4T6bdIscF2ELa8MDxTnoyQ6sxZJBGK3htRuhxsbfMldC625tXRv/x6ow
SefpZzSy6UFk5olz68wlcYfTezyga93VviEY6efQLC3GW8j2zujNVs4+9j3TwQSeTFzOi35gvv1s
9RPXmC47blSDrZ8/JaSrTUzOcjKXYWu90o0cI3vVH4oo3Y4q/el49hFTP/Xksmykmf7wiOgtgtBl
a4UjHGlERzENCysQELImCFLDNjvYjBjWuN6OGO4Y/jAi2+kyZ88XkizWowbaEs/3UIbIM/75v6ZY
fphGdY09/Ug2zASisze2bWZ8L275UCguy8hi8uEtAzPT4jAJffMGOhVVOUcAgy9TDihFCvJTUDhU
dRveIQbbQIjIdyXkK7RhmTdu1svRHpI3FFR+xvDPLDpIUdmMYk1FXeCFAtM6UXxyERnxOdh4zAoh
ICT4WzR8qtrLQKlOh1ikF94+4lXwNgLhwzFXPGZVhk23nj5FT9nm11GgCBA9wuc8mMkCkWbCooAl
Go6wm59RcmCg1c7RBYC9WR8POhbw2J1f8zyWxc0UWKzSHsukRexPEDE3R8bqH2bmgxXOusBKwdD5
gqBblLU6MKp865BVfrCS7gbCaSB1QdwnVvjicEZtS4NHV0YI/CHWMAHEk12FuB2M/KXs6WOsldJr
TulTF+YcK2OpsTG1UHf4okfDbRD7ebDz6k6e44Rtck84uOUxUMKFQZEOxwT3rfvNpBxfrEN4truc
ygEhS9ou4mTT2LsW4bUtmYaCbIKgIdEUQviVeqDfWhYz2L6aIa1Z4RO/4eZQ2HDvjVTduAGwp1jV
04gFZe3CPiKRlAcPtFCSTaAxDOusnDd6C3LM3XsuPGrExgU9jI7aY98ecHKjR/Xy9xIVjxhtdKwi
+colqkuLOJGtudj3IWKAHbBuntCBobrF7HWF+DGLaXM5gawvLswlUNnmGZhnG96LyO3n3O6ORXVQ
XT9uhloXp8wfP4Qbvfu6BnTVvFs+YCtWYi5HLP+20I9z5L4nPSO2XIMDnpV31ybUoS6IvJZafju0
apNItodmnvtb3aFWa7GWVYJCoO5swkfiPtmbo//kCHXMc9YmFkRUeDSkV4YRpy0Bzxw3dCuxR5uV
eqk6RKtyDZ37srO6+in+A0yGqcxC/kYrI6TVPXQtE+OyyY1bW5d0LNV+yHhG4AYcvLLwsUDF+sj2
8gBf7VXOA1G2E8J/kb+z6K8vpyF3GryA3ExFX+7cZY0HuBIj/d12TJeWliUl5qynzjDgpZXh3jW4
RJbR7Q9DH+17PnuuuSRISlYek7Dfiu7edlh9hqumcH4fqnzVZZrRFlXw09itcAl+t1v2AOjTU/8B
AQSxAy9+xwqLJIT+YkWo+cJ6tgnmKT9MMZDs7XXnxGL1hG+BL66bYmebzas3dS/WLFzMUySKxrqN
KAuNmbmUCDhINqCs7DvwH+WOTjyeiMHGZsF4htQQFk4FzQZzKtw05OE6HgyD4uRRop01FTpU0o3p
DTPcBTT9bvGZJvKrduuSsTuvW6zcD1zOELCMlthCjsyh5lEhd8rbdm4JT4VkYnqkrNoNht/viY13
KNz1syLTcD9F4wPz+auKxM2yqCUd5CMIBZmDxk5M8E+0LzU5Q4a+ZdWfpUe1MpQHYgjf46IDOtYT
AyyzjyW2f/jJLcKSxXNU0vuF9vA0s9Q8DpH/Ax/4IkJGVqX6Za/RKmHzmE/91beZ8GX9+FTO6dWw
EOoReI4VublkbnkqcKydSmekEfb1tEdj+m6GdGZOo7fVel2tc9uyMqGAqlphW56QrtbmuC3AZcTW
bG0TAl+p0V0dWC12JAt1ewLTHPk8hhxG1qhEUZS6/gEYjri4oE1mbe28oh+C0rOKbW8P2c41ppvU
7Co0HMXtCJqxlTgRFtN+TyKHa9ik8ljS+9wO6bfmOLrjD9joSXeXgnqkm5dvnEZMAgRLMxaF7zPq
aGAFdr3Najyuns6/uqU9jzNZZu3U/+SdASR/pCjxFdJvVYsTJq1yDZXJnL+F45NWL5J3ZH/FcEQZ
jwUfCoUzs9caufgo0xquIKMO7+0OQ16dglEvEvlrqKQFlKNldsuhMfjf3WraKHle89n5arqGEJ14
+aXjTO7ScqLTiAEv9U6K+NI2H2Fe9xulfAUzq2SU1MBhXQiPSKuQ4UH+sl5wDMU195MrZcChsKs3
vep+l7L2kfwy8oRDtini8dlukjnIYhDYSl0ZyaFwIAOQA+arLYeDFTd+IFyP+X/hBa0bceaVWO4N
2I24gt4auDkMnNx7PCKPsu/fAdW0HCNraG6VplgTxRn3PZWQNG4ox1biM2E7ZIY3VXwi2IY6PGRA
FzL9ahbneZqsYheB3WyqjKLJSsaTaIu3ksBmZtPiPcvzHyO1Qev3b0lR/Rr7uIAgQQcFaejWUmRB
Xtw3MdICYVJjTCUSq2n+NkuspnN/Suf+q1TMvutvZ6TkcRo6TbcRd1ZdXFID1kCyFF9addfOb7PN
rCLzgK7UwdpKF5X4GMAp0Cs4keaBY68/DUZ4Dwv3LV73u73xC+f2ss9RqWydtvsqi+SX7UR+gAiZ
gQRwplIyVD25tZy2ZtEXO4+2etthHbNVck/8Ec6qPD03AgShV2Gfy4yz1c6HTiPp9FH1AZ32N/6I
S3MY4x3oRxbipx6B+mqQZlCzqzEp8AeOzd5ivNQnp6hbwOTiDN0XpfpRBXe5vVh8hEX+oCcIkYXu
tj6wecaaLYB3Dh1Q5HDqeAMlxezU5qcp9r5U76INYzs3+t6Kh8qivW2yi+8jqOPWCGOAHmpDhhxL
N8e8qBCHVmTRkNj8HAPEiWaiumhFRvIELYFrsDXH7fw9Klxa1uJixMy7XxPPzsr/KOkZCo0WRvc7
ZS6fWJY7mNbgLhcIsgBKDLVDKc46sVkrTq8+LM0GPhNAkgxGak3gcZvRuGtfwqh2vrTjKICmpC2D
ucj2JBzKwOiz99YmoiBL4nIPfeABsC73DocPDqmFwUWJZyMpUyCCoT5R90BeQJ3nGZLvTFtwKxtK
2PwPQA/ENhHcHiSwNPQhjkPl6DeB9Xs7AkOXnEz8/DbRO272XE7etC1GvLMMGrjWS7xawgt/iwOc
i/e5YwzkdxRhE799a+7EdYrsJ2JZTKYdq6HGjPJdtB7PERf4vgINpVPvOatL7EPoCVgSUpN5NSFn
bu0wFr3vWlSLYWvuG0A/uypum62bxf6uRBe0SxfELcThQBvg2zJnnBYVKbionUiT8SMm5VKFzy4r
S01i7I5x4HthrFCHiQlD8zTKsSVfKqbcKbsf8Nf3QB6JxWmWnpHickwboAKzSqOrqQKiT0jGm5hZ
Ygw7Weypz65h3VmTeMO9hny9CA+zMXzxyQbSN0x21uvvLdo1Q/9Jot1hHPZYcHdDBsPGUxXkovSj
tixQUAMZnD44OVbyWHa4LovxXLFB65D64PcCaDdaT2gGykONrRXyMpM24rP8bwuy8s2NjZM528Yz
H/QxM/RbqcfvZYAS2gM7FHSTombtXneIiZB/FXsFyc7h0ZMev0eeDIojUlynyb62aPQ3gs3rplrI
WpFgyGq70Qezzx5Kx74BeqP+rKAh9+632bLYrPzyL2vB8FZnOLLWdqonPbGRr7U/u7ueZK31JaRP
349jwvDOjEuyNHhSLQ2otrIlcjTr2+BsRI5RvhPUvS8lG4YFHAkKevaxDk1wvHwPRC2TEIhAzuJb
bxbzmtYdK3ScXWFUH1rDuhE5/LfmFN4tnaLlTHBqRr3xGCbxT7q4WHGVdy7D7pAO3QudlAMHkpNO
PLkpplXWNUZb3eG18xHcKvsFcxaFD760UFyLusDrV7ef0OPgXcE3cwdZXDQGqYkw8kM+kB1l6gNh
kWBwaJ7R3OD2kJbYSQUGWjqMVP2JyrayZ3Z5Ampb7LfETUwK6X16QSisD4rdFf5B/yMDBpLa6m1E
VAXL891ByhO530umC0hq6OYIOUl17p6cSr/aEa5f0qMuw5L6e9+WX1jnnpELnsM1Xy9Zyqd8cNRJ
JpLiJybDkIeO44QzxhFvjsTS22mUw3FM9srCZk1advGc+dM381QjwDB0yx2PUbXrfc+VNPYLo2iU
OkPPQGo6pxFcOyPq/0wAFwNGzeS68gFx+MWMQ9s88HoQn66d54EABFxmKBtxIektvE/s516HpbCi
KNXDU09YJdFTDLIJnNpVZdFsvQFH1QSBAPrGCiUDVauRGrLeCtpVlmESmFcwxEIqx/td5QsekKg9
eZVBtNS4vNjLuHoTTwlvD28yPPiZVApOQkaKluy+x99Oi3pjjsN8bxAoHfQ8VRuoQIWGEpXezRPM
+chj5l0KjRuYCETAkvpRZZz5I9ctAnZKxnSeg6alb3SG7tUfV5O+m40bWAwT6kwH11RJoEFCQgxx
jvumIQe10u2TSCXxMm5kIerpBQRFRUTW6oQckvtQRvjy2aX5gi9VjBA3O5qwULks9m95PfzCiao3
JWqwDSIOC8ZMPlKzrzEsBaeizlgTlv6XA6sTfOpyX2AToWEfO9KLC+zY1W9zQABigmS1VZUcdNRt
zb5Mtx0FB0Nbf1fUsry6Jr8QwZ+7o7N2cweWEX5sgt63S+LGR+3qL3T/dCZdCKPLRTnVKY5Xv5V3
rC4PcQXfwaxQjhAxtNzFBQomNdW3LF1eVVOR3+by22mfhyG9S6kEAGQkV1Qou8Lv3VMSUb7YDg2T
bOJvhDnvxN3fjQmw1yokoNkU+Y1ffrMtgMgTrx0GJZyHTelbJ8WBsaEJL3cE4IS8j2d05VZcMBEo
mQaoCDvuMBw8TO67ykGyraW6JEPzGuLUR/l+zBTDuGKqjjH3FSbMGANo6IFuYu/Pkw1mDrIY/lL/
Tz6Pt2RiSlgLQbyPfnXwiXHEEwMqwPHG9rqWjBy4FbT8JQNjiawcq+L0PqMDOLHFcS32Uz0f0CNB
rEAdXkDjhmP8CwEE2gHmrNaE0s3poMaCK2enGV/HBNKP0icN2XREUpYa/hOJCqQ+o2foee5Sij2Y
QYxOMQAxXp3x03TGsh96wgLI6dwjHyz2MXCojTPdkih+wJBM/gyaGPQsFA6ThHwZsj2pNf20mrI9
KtroIuhhAZbVL4NVx4Hdt6irYrXXZGrR63okneBuanCs2yHq3Qwo5WZhq5tFKIJZAq83ZXeuyWRn
QoaRKi8VbeRY8bCGf93MfaJloKZv2xMwsE1eOgBEEd8hQKLIC0FFFSXM4+qx8F8Z5LHOn00WMFwf
RuiIeyaFFHNTVW9R7P1tRPzVjChnkUVs3JEJc9b1PeheButt+h2tWDmFtZyQyG5DOgAsC4GHrnXE
x2yNtAzyXZrZD9awt0LJYmv0JCTEAglD5lvRGT3s8wLadmatTn4BUuZJonWOyLDDcQ1gzmzIyZTF
MbSYa0/FTsYjkTsECfFzAb5WrsEKs3EDN7F53Ah4NEer2cyuw/57XM66c9XWIpElbZYc6W9Swvsk
9zDzsd1hpJu4pEyzwyvXL08Uv8uTT9pD3BC2x84EI4ea8Vaun0nM3CMi9+kgnPE29RA4XWDS+8mA
egu/wtoyrZ1IhqC9BKtJ5pf+UzQhbwlSvhGAAzprsWWegZy7QTMZGYCxPbwLk5Hm2+SX37dYUbBM
hgQjjxptalvkvy23ubBjfMsl2pIym/+oQV26CjfM0t0arjcbVew8TQHX4SkEN9JMPZQiNo1hqLCX
KbigiDWYzrr+a5dGjwT1sdVsmb70uftNVG8LWSJmj+191CNQMopuVnoMMEcU67pJ63NDrkcvjacs
SQ9L111lpg4QZiBw9YSIF0UWgG67cVRONFAnJNzosdnRcKC28RE1485PEwKHDLrBJHUYECzVHwPi
0AyHGP+H96Kc6GkBXb8Lp8bfccv/mgwVX0vDP9Si6U5NZq8X0bryaJDcOt/dCNYm1Fjn4mw0g9gQ
737Nj2WEaGABC3F+tA+iF25gxzN+WU3XnAukU337JfrxRoCEjygP4UGGiw8WQX9oTRzEGeUqfUG5
sy1G4lF+AxDNSKJXErA27VA9Ru9Gta6YWN2MsSSlhJfWUCSBRy4hq1Yznbul+glTGzhMyeQn1ZiG
F3adWxvf+SV1cMMOc7/TBNtF6MQCxkZn3vhHUbM0rgvOnZrtWqwNpoyeY+JzhYMSgruepe0EjFLp
bmUO40mGcFk8VzMJ4S/11IS0sfF7N8ozZ8Z9b9qYn0X3V+bJR5hM6tAM8gywBsMSOpHYlUhm6XLW
UDxkE+3ZP41FQv4Dst2dPSDumh78mKcxK5nYzUD0IGqMnCW8U5sBBSWT1kxtIcmOxzIcHqM6gzOb
4iIWfeIFEHMa6SzbQXvckgWagVYiirZC8+YQEgQMBDVlTpPGEh4fkJ9N8Xs+o1GV6foT/XOZivnS
SWhpp1xmR8NSz8XIDa119oRZ1yLfveNXE8UHDAnMoIZz4vSIuVDrY1MDPa/XWep+niyWHPKpawng
tlH6erbAuhCaKZnDRX2cDZzYa8pHY1yjyidxPCWsPoXFgnX1gx1sdHKAtW1XCsJwm9ruM0qSJ9Bs
5qlAFb2su5MqbghmblRLtBkVK/NqZhnkFVCbPeuq6I5R80yCcLDOSvexXAXQbOjnjF41miIoXy4d
ywR9A7PXnWuE5Mf78ZfwLFZfAZhrUid5ilaemVjwMNdezJAx/zSJ/NkSxrZljL11DAJPLZISNrZo
xR1E2UMoIv+MjuxaSzbQlV0ExaKeWkCikyBsK6yWNzLHFtAb2U/iU8sDBCCKY5X4CPFSw1c45VHQ
kFZmvIUWyodQhFC4wCudw4StS86lNNd8JGyrm6DKjZh2gb2aKe4LiyI8p7BgQE5GsQkxDe38CTY0
YcZNjRZxOCPai/aLXSQ7rRXT80zcMp+BXAKvG7qVKhhdQEuYLLfft5TdmNDUVSVOcZdX8hfVGWcU
ReCZaml8JDmsYz0OPXYkPqb3sAvSM+8RSX+3OrcCg4VhtFCEx8krismSl9ah8S1ZByEhpVFa6oCT
8RwrJxgE+Zy6YKLM8/Jj4lhbycpPKWoUuuPveOTqsYHg46ejxc0r/dUCqCFQD5TmErrXeLHINCNg
05q5GcI+6fFgr/o1a0D0CTSms7/JSzs1vtqPGVYT0ZVBBfkgEfjq1WD8JkcCw/Ny8g1WdO06JsGr
dGwFsRmuWqM/0ineu7EFMi7BbzgZ0M/QIJllPG0rM3CtTLJggQRTUaZHnfNrzBN3D/JqqlrnJtC4
mg1aDuKySHp1r138RprwuebeBW0NwN9Y/riqfI7B8Ol1vF70cBqAxwwhvNG6fcPfwZS0OviO/6E9
rzj/v9vv/mtj3X/21f3L/8yh99/+U/8fmvSEid/2v3fpPa922//1rz9N8vX5n/29//zX/t2rZ3v/
MDnZbU5+xkGKod7/sfZaLtZe1HSeEsKxMUP8X6ueIcQ/LOG6pu+ZAo+vuRqM/8Paa0j3H0wVfYdI
J1afYv0D/+V/8zH8G1Vnsty4sl3RX3F4bEQkkEg0A0/Y96RE9ROEqlSFvu/x9V7gc7xr3wFDIFWq
WxSYmeecvdf2/+T/z6f9z/V/ZG164xjV1P/9n7Z0sBEWeTISALn/+e//dIBasVGZupC2buhKWvPr
v7+fw8zn+/X/MsNaORghjEWoD+3Bi/ptlnjevSHJZDO61R3ua3PNuWnh+C56bbjSYGEY3Ff5cYqS
dpVD1vxqed7qZ/GuB5VX0Em8TYTyHvzYYujMVR9E3s5MOghMWaLt6PT8aQPL26JemvMOUZfqXY/J
YS4UmRuiwq9ScW8cyz+MM22sf7xc+v3SA+1c+7r92eVaCBfHmyDmuT0BXnybqDL5qnHm1DiKHx1Z
vISmCBjwyYD+bI6sHq7yHauedi3p1PmV99FofdJd4hx9he8G3t5xcv+F8EVvq/eBtgRmr90Ry8Vr
w+zFKa8TMmrQHn4jtaNZzVqKeNiaAutZAPi8tq4KWcdwGlogA25TnGU3J0mjU0LsOCaZ8VDRrZMx
Do5q7I/oyvtjqBklJ4GZXqXQQ/iIPzM1oifkhLWYNAkzwhgT0po82hvQiF6qoHkvGy24TGpUL4AP
sTL6hr0nAsZ6cZrhb+d16dkVFvCrGU6vCe8Zrkz22mukN5ZKYZn5qMuqvkraIzhPlEcZXstNB2EB
9YVCzlv3/fOstFaKxhhEI5NIDViXTk4sNlo6h66sXqMbmKwPi/X7wB7LOCs0vt1hLI+wZ8pjb/kF
YkdmNEcwIYrpSncPhHmGnOzdHw+c4a5GUQwXKit5MFHCsX8mN62vzGevbcIrTtGfYvoJFJmS3HLh
YZzKYkkUGNpp3wx3XtMF6J6x/rXJPXUJfkkYEKw7P8Yq4cDWIP8j7Em4lva5zd2rFgXx1Q4b1N2F
Fu6MIRveilwwocyfazqZ0NufK9MK7nGr0zMKzrmou8tU4AqMrTr6qEW4IZGRA7tvlG9EB7obMCNI
+OdLPH1k2OlY4/iLzzojoGxh8PYd4IXbh9pObZT5SKN2hd6HT1k11bwLdPBsf4SPiNODACTIirL9
ZnswtkFeZsfHw1hMGbK/IDuKyvAwb6CIndeGtcs4EPWh1gVrm8yVJWahYv1/ruGCksbUx9WBwKP7
1AzV7fEw0IUOOT1eHE7Ct6RjfJhY50qznF2j98+jZ/RH8e+HQDX98VFOPL56vPDPc22Bg01z/rRd
Gu6TPtg96BjxjMgoygyxtO1MKM5qSZYlEU6EoRDvm6kQWExq3ipa44ve0+IzZ9jvVureOUoMqKZm
DkK61G7p/KCSIb1VoBfni870vFtU69ptlMO+TnGysCBT70dxeapr+aoH6AlKXAmnx1OPh1I05b8u
uQuTrT1Vn5ODR4ZDjEsZE9MXBnI5gFSZP4OqkHTvUHl9haMfs27hijF6g1SY2kwv2BXSS2RH//uV
wuS2pkEriH7F28thgJed+aG1+NlZAW/x8VzSeHINMQqSlSkLhEfKEw9jGbWYloBn6jp5Nst7jsNO
mcBDIYsF/NamcpO0hbliEpAijcDWZf/71eHfr5KFAMk6xelbjOOFaCH3bIT7PnSfEs35cDH7r1Gv
En9WeLTmigT3Z2oTQNLC00VlU3E5TC9T6FDOAk8o9SS4lIhQ14SZsK7DDYlIif1l+iM92UD/zAv0
pjgJ/BfeLX0T0ZU6tGL0L7RZbHqdX720WCUELfdNgCd0qSVEWFgUobumiSkXFXI1XS9dPNSRk94e
0gAaZxcnZCQy2R4uTKBLFmV6FR0TD6n2gsBNDki+tiW8cD3YdfcSVqp7gSYDWKaIb4+noGhqCzhR
oCfsONy5Ke//NLnhuaUPOGcx0xF0a2P1uPznBQePBsly3cUbrOAY4dQ+6qmd54v/82WaM7mDRsgQ
ISnwMwS5scdE/O54ictISpcXvW0uVt5kt5hh4qsE/Evh4RYrUmzto0WKJG+rwhWU159ZB8aWmuWX
EFDRgYg1184pQ6oDZa2aumi+KdDycY02Er1ZiADhFNjjLY0sLvvG0HeVQS+qDMS0GjXTZsfpvEPT
kTI6p0F4B7NMdOak85e6Jp/t3qp3ENmNM4pOfYZWh5z5jUOQN+k4qzz1sxUOxjn3zA4DXz/ny83P
zQ8x45yF7bIpRf0cyF4EprnR4OAjjUMnFqsgP9VMRUy27auM8g3Le/PciaQhvIGkrsaipCMpFGxS
pwV/e0Lzjo9Xaxfzw4jODchc9WXrifUicCk+D3EEoFypl8dTOu0TYYcUXyWOrcfOpeadyyxtTGQS
f8LjOZRJDXt6a2+UXcPHbicBp06NW8sl0qSSYfpkaozjvHo6xzQqzjqWgyeTrjjmSRoAj8vHAwhd
+oVGOW4fl4ygD0GTEhWcVm/FkKgPpmXdJiyKdvu4nPwM4pYe331i5HwN61hqmj+G7iQfvskmkWWF
vtGYh3zQlYNCbQTNNUTw9yK68F/P6ymOqjKDP/n4U25XQbzKzOZYki9D0R9qlxo85BAV5dvoyYi7
DKGPT1P9g0zuYEPPYtgypAw/Gr37nEjsu8kMbTUpyTvBXOwAQBgqoyPLFZoM49LEesKoL8i3udM4
z06v6QxDCLptDRKFrBbBwYTiV6vdS2uIfTwWrD06lCRKfEPbPo5VkJ3J5ubVQebBHRYjBZCv1CpU
BWB04u6OqZ+nN+GguBok4zEnsZKj77KJ8r/cMo0evBcrbG6eGYlvS4hiaedjfmEu7VzCmExDZ34h
LtoXF4UrzVQxXSTHoDUpRQwUrdp9qfLpZhvyS2VCEpSZa2tdDdAI4Fu+pnGnoXpG//A4F/5zaczH
xMc3P14tp0Y9s05sshLV/GgZ6gbl39uVtouZ36v8ZwGXnFlE3f2Y3KnkM+wgazvgUhDh+oSPH6NG
AuuVHGTtUC++R/jgMMnVdNW8SkJ6i054y2h3OpP60IgdafUm/jvIah0A8f5Vzz3f0PHj5yroy22S
6/Uhq3dVapFDZ6lmb3mQXeAS1wfZ6sPen9LmaDU52sfK709Gj6XWKnHLkZmI1rzA72pIO9kA6nr3
bG0+ABkMX7wg4Pg9qe+ij56nAYChXkbOvtbGdBW1PckExAhsBhEZ5wEd7m6MR8zjvhqOqiY7NefE
GwknP8hAdUfwtONGOVDAOMHHowG2u6zrQ5M28k0A1dHbMv1ISAuWiECIuzXHD2HpOqq7QeylX40f
dD8YmDvma97Sb01J3WApUp9O8Yb/If0WjZetm5pM3FI+NQKNESM4+duYmPUyOfoqc19bjQRknuyU
2NFwJOieVQsJtpFPu9yaelxQGU32oWwIhUAtX8hi3Zex/56lQ71P2+lXUQTcml6bv6IXxgmk4cWZ
lUSdUX7RZfrS5c8Uie7OD+ruhcMwyW2Ccfe4HPXKOAYp/Ilh/hZY7MvEMVIkZda0Cdy91fIXxAZw
UKkSmzlupU4OaplY4Eklv7V74o7o1rHM7WtscpNKPAkX2r2EQtiJfaJ3RCBDT95XZnhqE3oDoSCV
fdWxbl8eD4TdtxcR83HiRsRcY41fElfkn04QUCUZZOBzwu86hdUPy+AfghegrzU0qJBH1s9KkHhM
JTWe7a6mOdax9mQRvQin8bU9H3/7qNoAerDX2hdjjKb1kBNQmRek5olQuq+unxIvx0jqy5CsiOSw
/EgHEinx7MzHUT5ENT56OZLkJvQfWmbvidWi2pCsDuzWwSp2R3GJlR8RBpxHGy+Jije8828QhJnT
esEZblH+EVd9uk7tqIP2p8fnoCM2ENNe+pn1/b4yy+GnNKJfamjr1054SIenujugHe1YJcpulUwI
giOzy7/6nhUFk597Rt3bP9Wh+mGOl38ZSYvxwczzk9dBftMrSfgUEZ2dYYmVqJRxYOUWr7WPHG9+
nmnkBDi7/+kDFruo8bxXksYPeLPib+UWxapzQpelT4dbysz7X8/X8GGhYqoLEKXgmvQmoMExSb4N
of0Zezt47ufgg1pS+3nRl1llxluTp+FxLHAHZamlv1VTI7ZNXtFvnl9l5u+uTI2l6PFqnVacmi3N
OD4uA6FePL3Wro8rCzh1I+zgKdErOARZs+NgJY9V0ZDBio39kJDwcQgsEqinKHAO3BXJvlSGeSQ7
ut4JURqn1gt1jERKP+eq9TadyyZSv9XkFaELzUJ8FgOHpa6siH9JMn1ddVEOgleJPV4E3Fi115za
gLbtaNjUIwi3GT/q2Ws1+r/72u5/AGzulTGUnznjfgblKLS9wW1Oo2en67iD7qPp0Xl0G7WqMKud
BpfJKmRragS/wdrnN3MAXZTwob5Cp/W+TKwZa2/0MzI2U/d5KOSfx+umy2CttchZoWXHoXU0UDaE
2jqIRHsMssg4arlub4Td6U9lB24stpT3AWz71XNy1DcVtPuclR5zxrsVTxOzUPKtg05VT4GRB9uH
ATnsauOIsAf/YOG/V5qqmBwTTYU9qj+nMWE7DRTJk6n59c7uSvuYM3Dca+R9Hd2qlnsPPcIhzFmA
A1NOe80EoIQRxt1BTPFP5pjmuxpZPKasiflV3CToBgNzO+Qa0Wzz5eOhHo05FLa+RXij744d9BtO
XGzT35lyvTtMyunSuv2NzOrsRcL6eNHHaIMez7m1jBdRGiCvQbBnEFd2zSqv3Pa+pR8HrTMOTY8t
XJs6dWkx+K0rYYx3mj7JEjt4/Kmr7jPmnfiT9kz77Rxha9GVK73yrJ8sTX/BH9Y/Qij+y7xO0zt8
u25dTqyMsdkjS8o7bSsGamJ42OoQ4nHYCZxCqIQjjzF8akH3qea0G1A7pU4FaCMrXjmU1z1sUIx3
NvjRGfcit1PBmpY1jsuyTyjKIPFcT0H/orvN+vE0OVDq4A14yQZ2batJuq/CFWgozOoZaaNzGnsO
7o0ZxF/1cxHm6cGsyTIzvDraBqGBtdFyn1zcfciqrPbF0s1pa0xTkKxq3lbkRzz4ZnLrrSo+8MsN
djoWUhrdcXdtpGqvxvyVZXjwn6RUi8dz/7zAeppsnNHH+j5/8z8vlJVL1mFjsxwzj+PY7t9kT5xq
NkKagH6A0Xu+fDyMxXi1EpbUPCeuxXDpmoGl2yIWYkWfn4p1TlR9ceQ3zv5Ql8MzUUbDc0QJi/LA
0w6P5zKtaS+pJskh4zvaMByfpcEm1uHWXD/+wOMhj9KjhpP78rjSELZ6uquOwna8U72QWuWeppD0
9MdDVqJ1WJF3qK0bcE3HulYkp2EiDCfCbZBJLFxLNnuGy3/01tLXbuw5B60nImJozAo81dAc1CAQ
fY0tYhY0Poc4QCnDWoo52BVgaTWND7L3Egs33fABN1edLwm0J5vn8Hgw6CDC1JyvjQalHfPcdNGN
U3boanQBus9QCFwBYQ6BDSeboVpAeMjOdQ2576C9N0bgER0bQ9yc8L9aVoz9AgDOgekyHjj/LRCu
fsz5v3wKUYUvZ84ypkWm2bX1Q2RHtuvRxAeeBZveYvAzmjGHCVykS4DbNN7CF3YnZG8R/kJf0WRC
Rub2GvIA0X8Ygvm7xCkjkUDgR55h8F18oD0HljDIV+WQGdReHkrcSCwg3A8XAW83n7y3io7HOcXw
kK+93P52uCsbzQSh6tTX3lsIl3G7ROxqWvbZ7NqnBjHcPmKyWZEnfyzzml6BelJ5pnZl3G09N52I
B/PMFSA6dHdpx5xOXAaDJrAO7LQq2cg1W9+bEZ0bhOQcUDPrOFFCM1FDSTGc5TTJY2YjBRvCe12W
wSEKsqVBQXFM6gLgfRPhWKtXfFTt3UDMyhYk2rUc3OhoRoheeonlHHlwsqWeuoBq69YT6XLkfbRP
aiieHncLnyUmYU4WvedRFmwShJVchsi37A6PG+49dbBr/pkObVhsG9lNK+vq8K8H4VaHDI343GMn
h2+A9ssMfJDMFxFvLhuCqRbKn/smNWniSPQ+gObLEiYKCDnsaDMofCix7RCNWa7i1kIu4soPJdrx
YDr2L/r0aNah6jhJcU1wLFANfNeGTDb6gJzX0P4Kz/ePvkYIvdcle4jPaNaAqDxJxNIybI3T2J51
muPr0exfe2BFqCfsPZFhoDqbqWNc7TzRhvR3QTqc1IC7Wha44vQaCxIoR/S61UbjNnZGelCPB0Ik
1Eal7m9aO+QPgpRtxjWpheUaQcJECzywNh2pUTSddlPnIP0BRh8aUKMHjU81UbDwP67ENFNEdZHE
AKzIa8xshxuACSnFxoKUIbEjMrdeId77qBT9P50jYuvZHV47k7jLhkH/4Pbp0TUQs0VjQAZ1VDzp
eVetQm/srkUbcB7UN+6cwesWM4tsHHt2lfBkKtrGyAkNxLnsoVoLTyQtYQvoKyjlMKfpHcPcDX8J
0s922Ya7TFQhiQE6oXL86wK6O3TZpzFeqdLITxo6uElHoekZY3MVQ3hK8vqvq+p7HBcOnnHj03Ri
nDN6hMttsPOVKJMPhax5Y1t0gNFKUzRE62lgx8vyctjkObmmBZsa8ky5xUXMzKOB0GC4ztnWpnPv
9DG9pvYu0zY62FldnaF1YPvDueGg0ugkyLwmkHuUL+4xk7esLr2DE36QqpNw0lMzFwW2Vl8V7Nw8
pHTzIRU1myaMKTO6GKLxgt/4tJi6Udv0ppOuh87DMJL5p0L0UKCdoD/5iBScsHxJaxshiMZmQRiS
hTldoyM/vJcB/+CBGnNVo9YHuabtSHlMVsqdEJH3xpW59d8MVJ1eJJjAuzjYSUw3iwH9PpJRjodZ
ioyWte/dHrDjO8Wz3oMYoTeLx0DzPwEtxIvWdIx76sQ25IMR6W7qvAcd/mlCODC4RvUQ3xwGXIs0
ml7ADQoIU99Ew5cMf0v71cIQ3NRK3+YWUd2ItXwH64KcFtBP/7oI5LZZmogV1o4KrkPFTS/fHJLa
VmEdDgh7KSfImDmMaU0MtuP86WVY7boKXkcnaO60zStyuPKcREjXyE42gVBvsA34a8ybaLq9PR3E
lD5ecZ5a+6aXxia1k2qb9e0uFtwcSSI/zE7Yu1xa2DNwvtu1F/5URHlBdDC/kUfEK9uGmNE3E5QN
06OEIwQHWgsw3YLj0lBC49VkdUVitS6yFCev5CwVGZa3ojJY+U19bK1GMZweMT778gnm4LhKUsNZ
haXz3pejuTDpQS9bFLeAKTauRqKELfE9utNrVfU/lSKipDenu1vLQ9w10yU3sDulQ/cZxexVmHvi
IHK2bUbepuF3L6VJ/onvIkAyvaXMKYSQSa9Gq9HY+2k2JhgQkVwvyTfaulT16yIy2n0Oh2EBlnfO
sbacE5ma51ap3zX9fodSeVVn6TPo5GJd2raxmWoELCxdy6bqrU8TOaAZD/Vb6KbWISycV9EB6/Pd
qvyow+SPZdDG4WY/jxnMiCYUw8ae2hWNoIz1BUt70d7Z0RbB/FPzCVdDFll0RkkrKfrkkz0ajJtR
kBBCqktGd6cb7mXNQIqJ569+VpMERaTjiQ4XIkHIm6C138oI90Y41Q2yFARQiHc3dsSwx/XKO4Gd
31OBclIDsLtqEGJmZJnc6OCs9YbhVy4YL2gKfaQdztkVZm+xdub2Ji+EQV1dVri4zPKaOBB/7PhN
c6Ovlv82uhi2VOzeBov+yeNjwnEcSYVetofex0rk5tG6qwf4LDTm48RMnnRfnYWE5it60oZyPbsb
LVjmXhB11jrmAVDb2TGrdkffyziGCORkSwt41l3GyrIWhcSs3Ps4iXD7IrpwCtRahGksCxmAeQBL
H6OMolxMPiWtzm3hQsxzsaP52aIpP2MQt+vYJNxMaywga2H1abnu1YZNvipL/7VD7krOlcbZwvtr
eS4lUCI+ZByQEc9vT3VQN/UJwl/Bm8PysDMgsNFPJuo32/R2P+2lNu65+w96qVZB7r459J+WeZuj
RkRFCbnWDrdmX7wZiWchE03RgV7cFgSkBcTAzGNjX1XFLtJbZg2mmBOv6xO6GcStab1Tu2EAH6Oz
yKzQUS79rpo2SLYgrXl/Uip4KB+cyZJoHaUTLKbOrVaQ4Ld1azvbHE7ZiBQPYBDKNsxLdtj7/Nay
AGgabo04LZ5t0BbryUNhyEkHVx9Qy5ZJb6SZfAYteUeF9ItGRw1LVt+oWIPNkUdbmoCcpYhIRxtK
ELEXwN6MicMaCIJM8WusJV74RaZIH+ZIspxIJgGgUq8b5fsbuxZXHwrLjrDjE2RZ42jjoxYVekBB
LOyCGh7daZ6/CBAupGDVhDv0v2JJxJ8jYfY30gVxBWfCd4CjCJVcdCTT2yjcutA992Z/jRyXJFg+
oR5t421c568ls++LFzo42kQFOMiujlraYewPArUq8G+dCtcuN2lj3nIpNh1Nr2Wrg75GyX7wmuKv
18fFE5gouFvpe0ZQ6iWBS7GNApNo1XjFcBekrZ2Lj4Jw1oWN2auzCKQIJbcPpIVTw/t7jgf/BQGp
AZjVXPvigNY+Y5aoA2oS2KKc2nCOec2kw5yzjf1XQO8anFaFH4pf8TYcHfZUy/fWg4cKueu8m9eg
rM8nd19intA9VifnUwOedYT+MQfksqXr2eeAUGTPBd1DUBi5crZZOBXcvvpnnyPoS+bqV0RkWQYW
0wTZIiVU6T0hu/LY1sgvyV2xr+jnNr6hrOeGpgEst1iuCgf/Yhw67mrANrjyKFft2ACtheXu8VBn
v1uNT7mBtp8JG6LDMEzPfWi9Eh/eUR6cxgzm4QTCa61Fxkcz++XihASQUCs+oHlMB8ez610fa+GF
mbm9Div/w6hY1YMGLCh6b8gvLZk/Vh8RWWTa+xKDMum5ydpBbHUpEPGX5JBxWkKWnBbFUSv1Tx1U
yiaKGCq3OTMqs8nbdeOxuxkth+fy0gFXL8oHW8kq1+pUTfSlUpr7EL1G9vwqFDuLpUfTLHEMxxeD
oZaWtOkO8RqDsruum2KFdbFaTcih4UGsCkyGRCxk1mriqaVdW2AkENDVdtwyWZD7tnR9LIPmRI3k
/B60X4bbt7iCu+cw9J1zo/qdmLKfUPn6weyc9mkYnZbPufiaUv2ExiU8dq7x1bpdyem3pozvWgDy
Y6StwoDPeZvIp36I9Itnjuy/g3v0ZHWWxFttiswpVkgNfxeDRXk+lOahj8bfHAKHp8qth6eQYdE+
9yDEjI05POUI4wl39TciDjBWUAnAF8vADF4rRJuMmZwnGr/OU1TX6EFJY187JAgy9NggBQ63SQF8
L52x05ZywByFeXmUcnrTfnHkiPgMMqaqnSU5pZJf6or9mPchAuTm1qQxaWT/2XFh79xBchrkgBB6
FUJQqLb8P2FLFfSMQwKAAf4T0jETDxgZJsSI7ZBDQXkhD2eXlyHKlP4lxfS1t2y2GXvdltBFyy6H
6KtNzyGN0tvjAVsCxStNBX4OCd902L5aCrJV4yOcTAgkQnDh7NEyMsNGotfk09ZWzdXvZ+dGtmUg
4y6CBkF1XtenbHoe9agl81FfBuR1EUpohwer9m8z9GSYGgZODUaAdvxuI7ALTho9W84EIK7XZoAV
vGGYbYehZ8VU4bRh9Iq4W2bE51DVRcXOtvobQit3P41sYzRJTEpvjh0YsWX4JIz2KeO8fWLk8gu6
BFp2KwGqkZ/sFg9lGYAaNMxdKvDjDIZtL0dS0Giy4Sgz+VUbHjFvBY3YlkDgvfXRjqSuVYl98RUH
u8R39xobmO8g2FDNk6sqUAVhLldMLxER5SDf+oKzNF4WujwWds9+3UXaz6D1JV2n5zBCe94k1bVJ
iRwaOpL2Sg8QBzrPrfADtbSMDBZegcexdRJtgY7ijXiFvUiAcVaV12I070994vSQpMZdHWn9IcbT
wkmZ01jdl6gyIS8PNNsMj/MncWUcHegyCwsMQ4Z+SbXhnNvCHY6Tqmw1E58Nm6VRc6sSmqwheVpj
DcYJnqSbNCVT22+Es+w7sUxkstSQTmKdYP8X9ac9Gs2SjCwY45XB2ZhBy6pyxjdik/Q996jOBG7y
dpWFYs6GvSHJ04sa0vWIVY9WRYecBSHg1h1hXLndcJITGucxY9jJiGZjaDEeVWrzhR5uGs1eZgnA
tSmu764xXYSoGK3THmcjZ9jg6P7WQ65fTPUHHUfvYLtHOA7hMbP6DSxKf1uU3pMNPwe6Ys4qGopL
PoI56b1wG3efAPSbFbFzJZ7I/ltGLfLytjv5RbCJHDKw3LI5JlBtE1EobOu4IjzVH4Fq8y/zghcs
SDReCbhNXS3eexVkXpO/59QQeMNXDvLk2bE090KYziBhle5hzLFwDm5BFBNoXiw4QHHRJyQrBBtv
vo0TGaUU9vhkwrqPgShJe4LUTd7ox4ODRm8NAo171sRdo4pbptN/p7CkdPPyA6I0NIgARbQ+/hFd
0y9VaS/F0BzzDhUWeRwHhsjbWH8j5g2VsFXQUItFjzNoGyrImQHDQxNcLIPzmcbv4CxB35fvYjX8
gMrZxTNscQwikgds+zX1wIV4HcPlkrj6qhrOWXxg+hvuNSYCnGxdmB/ScBDJiRVnFep+9DRVcfcc
cS5QCS4EnQPXsj8rzd/60FaX9DrNVfLuwPZbOFpT7cpXpxZ/Pc3cGqExYiqS3BhVeMmbBw04v0m7
vuWtv83oxJuVs+18lIplL940u5FLfqtYz4Q97UxDbVtKNppWBbF/kEe0qQ3W9OCCjRTnMPLz96Zz
rwmi1iWNk88imrZu2Lz1QIuWDTlkvM/OZrwz58Bkaq2rUX0QswVDL2+zHTxjArOohzKbtgGEVFj3
6GN4f5W7S2KPD2lCfCSqc3qukKot9SdxME54Iz1A8ui3AxUzdeDGV6iujVS3VonW3Wn+chp1qm5t
Ce9oxcrGYe/DMVTQPxgDn4pA3/W29ySQNi27gKW5H9+hXYTYBdxmUQtACdxv/m3WDpbh66AcNi4l
Siiv+RcwjMEFPE75VS4LdE3LVg4I5+dQKs5SWxgKkE+kfVCx8Wxo6Tlppdghu/qKg23aHlO3L1ej
+do7sCh6hP8qp40NCXlhysDf9JDebq09qoViAZ+Ts3ARRMMeXhRSFaDwUITq1YnUDR34Fb1gU6R/
Ojv/1QvZbwdB91ii+xwKU9sUVf8V+MEXueHOfSrgCTnujxeBDSsRHTGsHPHtRKy0NBlpYRsru6dZ
1JIvxlJfQPSniVTp6TWyExILw+yST/DA3RwQRe2DxvJtDrVF6ia7XljZQlLVriP/E2/ZdyIGd8N0
34IWv+BTJQ7SGF2yMnwsEFK4HOa6lZ4Uf+CV+ktaIkvbYQRIh5WlnlwyV7TPgm3YVvp4M/NrjeZo
icqDM56l9atUYdQOmure9PG4GdKqBnkM/UhDQL9LnJwcjy4kjNTSTw4ZmwuqddCdNS0Rw8PKXjcf
Qai1a1WNr12rHdO87E4oTly6FwULv+/n4PhJqaBCLAgLQ7iKjGbvYv7Po0RfBRLXBvKVYMEQ+7nG
9L8izSffiADdp9Djy9QUUMIOZmt8OyaiiFRDa5Am7UcLGSrKRvJW099pf2l0+avRSOlIRPveYI3f
l2FbrQdOQ93smlT01g/BNL5MqWXvx4okkypWB5Dz7lM2ji9IbI8pAfYcCowlFMo3FNA7nIlrGcqX
MDV+ZYbtHmSIy86DkTmk/t4muaiIuu+InXHJZk+HyaDJD8t/49vmvmsZe/R285HpmOqgs8Zrr8Ox
Km2MDXoKaonwV6KfW3+Da3CGNJQgBInF9WtgTLVTvfiRZV7G9sl0OVobAtJXWPpLdSDfXGFVXmuO
+Mirs83v3AS7urIF/mbUh789f9jR5cbSOopdMe9oyfQ7Gjowy+0XkxjyRs38ucpHlCBNeDJor6xg
MZwqQZuR1f3VyWekthQfemjkZ7/OtpihoiUyIE7fbPzOeESsy5bcnkWNtqIk8Ao2TfMhZrWywSGs
H1tjXWoYfrCU75DyYhwm5IOqDA+Vmsb3qHLu/SA+h0nH+SV6CjI/xGn4FfumTfccMLIvfSY91Wyf
aQW+y5gmfGFycApJrlfYwExiX6rqpx7CtxrnRZt/gFN3kJLIXVKyfdQFwJkpOhfI7NBtWD4mcXeP
YBWbrKjfc19n9h0VX31tkVqhGI/GtvjkILk3K5XPEoWnRt8zy5zOmXTeB5CIy7JR7Bw97ShAN4Cl
UZi7QI+adsLLSRN9ib/lPZCoxsewLSG/Ym8yZ8gTwiv+egSVBVCZSr3IISfrg5H+ApbPDrLbp6+I
cDbDb8di1jM4GiEDWIAB5r4Hjat25IL/Vtp1SoYNyF4GUZr224nckSJ1QDuR8pM8vjdDILAZHI4m
UYmOJP72e3BBeWdvw8g9J7px7UR9Lyvcje1BL+Ajx1HzQ4AHhfxYhgSRboSJQq+y3WDL5OkW5DTJ
5mn8yqqmLyJk8DUZDFXyn64muwKceIasblqW+wid1wb395+etYxqXQ8Pienc3dF4jWf4WscfFaq5
10iwuCWZmBQBkc86sFkzakwm/cG3CLxqqf8PW+e12zyybtsnIsBUDLcSFSzLOfuGcCSLmcVU5NOf
QffeZ200FtAw2v5lS5YZquY355iB+xX3O0AZ5yoZ36nQfGQ2Q1apGb/DvnwYfOwFlTF8VPy2m1aZ
z4MY5lV+6ze00L9abnmQhf2Ic/tjAVyDZEOvs9G/GaH4ysf8Flc6lQeL+d3X4rWCJeD3870EppJM
pIrbETI2ECew0qCYKBNTnXGJTWP5oPhXb+zJBl4wixsQ72yte0heJbQ+Qf69m6gdqos9s9vXZjQx
XmfMl2/14L2DdHvFWnBDYSrr9KJhXN5iWPWHm6qlFzL1k9ugBElHJSD3UnPcAWYbNl6HgdSzPoo0
rzbZimKQJNrh8lW3TuOsTt0OTKrR6ONoss5zXNffzfA4c9k8WuAXM0nL0yTRirJUXjhZ+bLetED6
UIzG+heyPkOixyBxjv0yQ0he0sfSmSRWAsYws/eQtUV59rInOWMRbI0SqaiK77hWXcFtwTsqnSux
ZqfCtDix2XhXpfiG735Llj7FCCtPzjy/sYXBJSKr+8b3nt0WPcIaurvM4JSZ1UVlu/41OQtI2a88
5eUs9+PsPdLzzngGymPD/nOfNQj66p9OGfJefUiDhzDTd0OO3PlQHoPAPDFI+qSDWzIOk8BgggoJ
okpehM18VYns0/Cms2zBehpCvmUIB4MVcl3p89e6YYUVTmenXBvrnETuJlt1+Fa4G68Cml0Adu2a
DgCZQ+Sx/sXSifkihQqUOPB7Ab5VhgshfDIfIMFwmC9BjATfXOcBcv1So0bURcqwQCEgWaCmskSB
p0uzh3oygY9gJGZLy+h38ZkUK2AI28WSFli4kpQ/VQeZcDuiyPEjeQcWGmF+Zeb+Rzcrag86gHBD
YR5M1NELNTjXpe3dtqW2dib41/XaSs1utqkF2FAiPkOECT/egHDIIK2HNCjJQvOcvIyRdvDGg2yD
6AQNaDy1GdmV3B3v7ObdT8A/qbzBKR7Mv3iitul65EISdxhyPlA7aEZxqB9MhqMV/LFQGCaZfNgU
FiQpEEoMwvUAMHzESEVN7Sbsq4eMzS4h8zfyPEc2Vu12tvXlDEmBDoej54J1DCAVGwPnitlhMEZ5
MbZE7GY4XlzbXHIcnSWfBgwTzGAJuJYNHE/X3nfdXZck4wHwF5sP9dMqCDkGVeKVkz8tHp4XjruD
3XGtZcpFt4TkEtFBvkiW0Dkm7Zq0rk7GOL3PJr1RHDKXuLraKLY1krlfHcxcqHtz7ptjWcIiVkN3
2duHUtjmF+tFhJmcTC7WZI6GRoP3J8a8K3LoVks2HFDgR8/kNeTqyQ+cNy3bbaw60vNKHuK4nbbc
p5tLfFvQJJz03JYtxpvVQwQFyO8FmiInl2z9hcHxUuKIUvllY80vTPwOQQ9mZ1qfPy6dlk5s2TtH
3CS/jcbdVh19qYFUoEnr1beovcK6lp1vXrudviLSwBqce+TW7VmENh41Xpl/Xfn1T27mZzbYFt3p
uXNSIWnhFPxhhNK0YUHNNr51IsOxfqsKRBMklrsG2u1oQ8CYLAHc2ctihP7q0Fj08Yxa7geTvpAq
LIlYQz02SVAnKbFV14uCY2aA9mISwJ89qcCsGeGhbEZN0RUzcZpO2r5HBRrsR0Us/BC6qwan6K5M
KSe7zItmS9cW1nGQp/iSjKPkvrFpfTjdvK6lwy7bg5HftCUxujSuw1s7E1vLxK67Fd38ZFRMrynt
ORak87in9RXIxMy8m8aDMIlSt6DfF6r0TkkIvBG7+M/UZy3jTaw3GtjLNQWyOAvwWKZt8aSC10ZA
CHLs5qW2sJvny2hd9SmbWyrYktKrrhyZ11xK+UBmCfWvWaeYiz4ZNvw/hjm0pPTikHtZd9OzP00m
B29dPd4KmpqPJnXAUZc2r2mSV4d5ar29N/qQGZKSEJRDg2WqhsjAnPMU29TL6XkJ//kUE4PEaWSt
ditGB/g9Dy57lGEe6BbBB7tN0XxgkPXA+lm0GykpKLqBzjhbiwMnXo+XgCCZxKvx2s/v/cBamClL
eDAWiIeGOXiR79eXFSbrzOGT2fF2vZGs+84KuJXf3diFMV3n4Lk3flt6V4sCeihTK4YAzhCb0xJ/
CA6Hme3wtii8fjdPioSk6g6dCqrLuAab705wdhbvMVOaMIC49IKYiGAu4RCRLAqbW7ZzyVH2Jgda
Op6AkZ6n0QaxE9PakLb+T+9h2HE606SZenguJ7UG5G7pWgPcObM/xo8gMckfQ84qiuieRcFZUg6g
pQwWh8rycUOENu1VTE01c/cad38aa8mRSg3aUlU3bhqfdGF+JMPcb72lfWuSEkZbUb6WWObIdq+H
AkNFM7zzxgQmB4C0o7/6P7UfAhqigHxdYKSd+RFX/i3wb3cjAeVvDbXGMXrH3zOTe+cq/qOTha6M
nNBAXqrxpLvg0VNFVNojVXs0NVUt36XDz4E7CnYcWC/LuOwzo/L22haQeGt57UBZ67B/EiEFeuSC
StyEk11yg5uZteb0/Q0yPdq8ayHoZPCN/UOmex5OzUcZKHVsls9SVHdGyh3dqojVSQbZEkLRNIb7
JC3jA2046piGPUUgDtewAIIOAFfHxTMwApg1y/reBYB3EnYIp+5bhLrfNQsPWcs6xvx7skk88XdG
VfLZUaF/IBhGgKjZTtLNsNBHlEoFv8BznmvGXo7VQ5v3Dx7XBXYgvPK2P49de+95KYnJ8qJEH3cB
328bzcbfNOjBapjlRCBpjCiMrVvDNbz3xfrsevmZVq+Vid2hjcPPYAQRQNMNmz/z7GB62ihL4EuK
X0d4XHFLInLKwmuMksnG9OefWdySXTvkYXpFhjwqUgzHrBS/batEYctfePp7Qw/3BVeplqa4SAAf
S1Fct8IpkfHTbK1uWJmx+XFK5T2+zWRHCTU5eGreYhdScN0PF4SxOmT+jNRA6rJzZ6lgtQafzRd5
T5VYMHcYxTig7TzfGwM3o/qmpYTgrPrwpRuXAPl6OIvJCDZNm1xxdzq3xgSuKPW30+zQAFmyG0ae
wIdLwUO5hkjKdV8+shmICc92+Vo30CXhduzPqmhvWFNjRLo3kmoH6DDdNi2S7FI2X8HIUNUbXzNB
cK1M1DWYxKuZGqkc9JOXgK7VDNCF8F6Ngjwri0UlJzbbdcmYAPpNCYUg1vPK47+ljO230GJTpcF3
UsFXFpb1ENgFcGmv2tsMEQIHTHOn/BcyptZGtwZQueSSdpfPmkGSJi9OMnaqdwAXtxn7/6wDXDhW
1Gjg1BiuJ8f85e3aoowRyQwdhGZmhyHQ2Eix86TIu5djjs/qe5JFdSyhcbAYgCNXnfyJdUvKENcq
BBYNAKFJDbPaHROAZRI7Kqya5BeTP8sz28Z5BK6g4jqRLS5ddjnJTKlus9a5xRQJEOIVC+RvA6Ev
l6CarVpvK/y0GRa0CU86Xn5q3Riaw0vgvbMvWxIL7Pi57gn8Zk5mfCaMrhiYgJeza/DTnvFJjedI
dpoJXlDd5YxIjrOnQf8WMbz1jh7jSlcnelaCjgRA6GHsTL8yk7qgMsUNBjIaGFh5Gwzzdxsk7M/B
1diYP5R9VzkIF2Sq91PMTEBYxa0GdVckD37d3BZB2+0w7dKesJx65X3TowWLl5FoRHtzDkK1/cA5
ypLTI89YXdkdPvGq8T+r5mYmPNVp63Luw1eywSWzKpsjdbxPaxNGB9wGvPf7YRFPZHURwKo4cgyy
irK6SO3kd8aNzVoXrwWGBTw9KTvqzj9QB5QLF8cy+HriWcR8MML0JLwCHwNXavw46Qri9jG8iZiB
ru7y09gPtzWRmmhsGrZceqixTDcWo6bHwl/vZFWxsLRkWYBQ/IO17IoWn/Pi2++QBqKMb2S9T95w
7LDj2GRA41OYWmdcQvKiobhIoU9AESJDnzTWeMTpjtjJCixxUYt6loLY0qAaIeu2+P4O+P+f5wDT
/zrscC0OKscIPLq+HwRQ8KshJDClyUSDsBzZpPhvelp2SmIuY3/wpsL00ZgIDgoyQjPBqEO4fpYi
vvf28FG64XOr43FXGPWl3VH4A2Z42LQByvJsaXOjaanYx01wrseiPMGexZDoA5k1sNuIlvmUH7jf
cWO+dZgFtqxZgO8zbjMM58yOj82RcPqoanGYQI26otqMDdgCTdu9S1xeETqV3A7ljLRpLQ+pwuUf
5z/5yBswFwmnXwNrLJcXsSenfbPKhskQ/9jqiRTxQ6nNx3Ki9hsdweOSCSTymewy83z3Pcvn7mY2
cu4NKzerjr8AE9zX+AWiLlc0SGh+i/6Znz8fcPbdYcjrZhzbrOYbfL0HIwtIZPfEkZYWE6VkTmu0
8y7D64JLWJY4HOwT9dBttG79ji3Bcrxj5oOX0NA4B19dQ3Ov5/q4ojS6uSPQ9+FeohSyPQeikqXj
Q9JM9y6BCaRYCgZBId2UHGsopB01jeZaBocUGTR0L5kVM07v2Zm2jUklb1gQBAll/MnNa6VszQnW
y+CHifChCZa1292kt6hRhzHFTuyNxNo9dl1V279ptva2SLDe+Dree07Kn74ZiXrRGSZr48W9KT31
w9YVd7iyD2Y83KZectekybCXM+rXkIKWQu6LpszptoyWB24VPojytatJPYVN8u5MO25PkO7S4gmv
5LUNCmALVMY/pPRvLIIkFjwruDr6kC7Z92Ch6eF7gcc+OMg2EARHFlFJrp0tUEEZ2fZQXriVeBrY
1mwzhTWYK+YoqKQx0+6xJYyekfY2Y5xs7ojXY9Zxvk04IrGOlL9+eqxcLjDuk2Viuu7kBWy8L7ft
+n2II9lzcXjORd9w4uv7tDfZi7GVjmKXzWjvPhiC4QZivd0m35Vf3LPAsmwMNu7gMZ5QaDmLtS+t
MosmbpcbGysRSPcEnIH7WLjZm3bxBmkGzXYl50uPYDKeo3EDdzw/Vf3AtMw9OLaFxXbFvDFe37pM
YpDYbH/fOuXR48BhPwRdDJ/mZYoDf3IKeoN1/kqfGE6m+bLKPY6A2LhpTIxGrHNfTUggrCOAeDsu
RZrowjHmyy8dQ08l+xZzkDPzwLwIlRieYRSY3LxqE0xfm7+anUW7ZXYOMQM0lEHuPROlHZwHi0EW
S3PHuTb2DwOAPX7d8DWIXApBwDaRLYkVVYlqYar0OGeAlawyeGwm1kiuABdH3LAhRWW3w3Q1j+YB
vy5nqx5fusqF6+4AEikxLoz5vW0m91bmshDDiFhBZb4Shh0RrX+D1YOg3H9NNK5tS9KG6JasUqjv
3dcdUrVSXKMH07jKB93t2J9vLFGeymKyT3FSszll0RTnk7Vzs4o2xglktkN2b8gq7C0gp7UUd4hE
kOSaAgy9pBs2ofWmvMbuidsyw6+c8TesbSIgtcsWuC5tbIo9iLiGjinIrNV+tOESpYq9MS4aXCIY
ADJSZFJEjLg8sEXTrirWK0kNf67wCC0BMyWUwMhy4RrHY4aT08sjSmXklRadLoRV9WjFUTj4O8jW
/KAZkjji4SHrraN2lRP5Q97Tl5ue0o5zMNPNHuZYu8Wph8ydf+SJ8ZC64R25Dth/Nftwfn0s+QVE
XIjNTKkhRG8FK4BLdsOMfWzxSI1FlNorcVd28EnqVZ12zqFr0HKL6HyolALwQCGT5zGx7mFo0GDA
9iZurtanKpYgKj0WzsLsMZeV4CWNgP2UVsuyTWLKeuYZbDnBjzgalCEjMAZRW0xfC0Lf2Y/rBpKm
klE3Cvaw5U+1ZixmHzgyc6sxyhpe8Gg5B8Ont95vlY5glriMqXw3sluMXgUY3I1RhdleVMnHXIIg
J1ZucscJsHLJjqNSY+1Ik3NWP8yYTje2E6OaZ5yyw3TZhqiGndHccWXB45qAq+zMYGNL3OWdp8Su
q7hGpUgJbOvPdIi9Vp0pyIlY595EDBAffmuaeEFB+dbiMU2bZ85v9laKG23JgDHDTwWMnoIur3E3
GegNxho77m1AId/hty/42+e7FW64oTeFzEGBCzWmVMEO3uEQMC3JNTB3sQSXCbL/BsPtTbIrig51
sIYWSxVBfzIXtDbDLaJA3HukSZnLlj+WND+dGUevRSvyamrz4+YSBeRzWYLfeKEpr+ZA3omdE1QW
DewMigJthwdsCeSnxi9/MAfY6MtL2Id6U4oRLwKkco5sJ1pcjdUPu04gn5nj36at9ZumitR1jfke
EWRg8vFKTfExpihyk2MPGLQekPLlVTC/+oXh33YWhLahvQ5ge27dGICfMxnuplOSMFBlw1N15YMR
J9VN6uHeddZyBXd1UBfqgb/MQJ9T8hy4t4JT+W6KQ3Wnsnw4uVl+34kJf28Gl23weePHj0YUl858
gxx0qIDlawrrCGyM7WXLZAdxO/sgd47xJjA07GLD3No2QmVuxc9miR7lMK6iaM5/16l9JJn0nrHw
2kOTJ/ERt+bREvNLW04sXnG2cyD0v2P4oBMjP1hB8t4pcPohMqmJj444EYu3ka9tenWuPfypse31
kR1Y32HzLUu6G1GCs8sODCAyw8pQoC5s56nwuaiwm0uj/TIUAQtPbKek5pi09a3D9jQF/8Qs26XB
KcH1R90RV66pc7mfx0ftG+6F7funhkbRe0NmTGft6i/Kc6xoe0FWbr6sHJ9LGh4HqE2HsKAKtzB7
jNcyo6EzxY4wgKJhe0AONo0IUkatnCjWLRegv/ara1PiNZvMjuaEVkJtAeAtTzQuTVeZQ4tJ0pJi
7Hvrkcidt5kEf2FVMr9crJBuBb23mGH5PlsnpyKzNnuofii7OHy9r7Yd7vse2rw2v7lpdjvJqga/
G82VxhIiI3oWInW/M12ffLRNeeBAGwl7dp/CBOKaRO+YvyDlSvGbusvv5Npg/6uQ/j5vuSxtSMlj
kVJK7rMwqxwPndLPzy4zMZKxypaYGIrhMyg6NBVim1sGV0zgxrC9Y1yOd8KY6JJfliueyFqHoPex
SfzWaHqK7tjXbBua6dhZLii/9iHJUSotuDXwbksm0kaJIR6jPo0T/VkKeQNGw4t0G1yZrfkTM4BS
HiuCxBVbhZ7GVDPfV2HzoBuh6M59nkmIGdU43vhTkO/ZC1PZvJzwEXzMIXyEXD0OIOkB8nP/n3HQ
9u1VRRny0azJO+AxG+oljZYQ2HFQzHuGBICRSA1lc/lrmTWZAdpavbHlIg5UCNMSG7fO6h+NMbyO
U9CYi//MQH851AaiPOPV/VxmGHV0cWGyejBz+e3QDq3L4oKRwEtvB4jPnrfDTX41ZKgZvY9/iSx1
sHNyOUVBl17ZOPIPRTy/J9Cktg2kscLklgFleksRDIaptbw0LS3EaQqdxrC/sAPOV3w1W6+kTQJc
0oWp6x/dl3emoHNbGMveWPllEu9YO6KllYCUa+qZNgmMVj+oCGyOzW85tF001TitxTRdFSONx9Xi
w+qVj16G0Go/FSRJ76W6c2NB9ob8DGtj8YVdC/OWuM6mgxArgg0FdrKObcPMzRDDNd5f4th5vguI
tm25MjTbuX5SAJFLMI1bi0s7N+CRhXBpOkwUKfF2u+62TMnJUonxVIniGBo0DZGdpsSRrg8czstC
V8V9POPVBoOHnDcydektWiyq4HIhFRDnu5q60006xXdVryvWl8O5XuzbsCixj0/6m3KAX2GknCY0
liGsuMd5gB0eOMEDQ5pxP/jRyA1uu6jwvW79t8HOKYmyHPtBEWaW7G4ptBnlmVGc2vcU1kYNMyJL
vvW++UIg/DJgWEd2i7bq4oSxKttSz+1HeVnrnerlqqD06CXrlIBL/NRah5gWN9btxyCTVxLsvsM8
YaGWAydT+ziaM4oURDfuhDEhL/76RRD/jOHaIjOCvHQTYors6xYYKwvo1CqhCqnquhd3oOA0XIpj
x8YzIgP8bVyrlsTezDsH5/jU4AS7mDRFvOl1PGfWkQky88tyocm64qoyBeGmmVuS5PFxWIgwAMPc
lQq7ttvMYzQDCt+EZoVaOQfHrha3hUrfPGe8ngJAo5J5B1dfehPIOYae/e7VGvbwD6sd7Kk25Psh
ALjRVuJOKhcp0xE/iZXQBJGcAoJs2J8o5jINsGKLE/VKv8qYHYZ1toEjEmLXz3QXyTJIoqQLo9xZ
bqpeXrFwejLLkhk7xsdkGa+rrL3ObZssF29JNiAEFunO8UCzWz7TDjUYmAixji+m89uldFcsaPMp
qKbCQhaYtf0zTd4jahskvoLais4AVo5XPJ+qr0LlZ9yuRNxRRGZgG1YXcCyKCOesh/OvOtuj1207
ru6R7bFDwzLHm1IRoHLdYu+EDkwervtZR9160UZptcAfbVmrIfF7B92zD7PLlhikYbYbLIDpKajp
sdTJR2E7Q4R5YwJSRI8396nLYhznw8Q4m6txuPPwsW1QP2+GFgNpmcd7amugGpOBrL/W/xzNtTEI
gUyjObWY0y2tV8P72rOUmy+FO3ziPGyg+/SgLljRzzFAGZ9gV2XRjDOa6VbkpP6zFdcFaZ0aXeVi
NrFXeohA4Z3jfSD5i3WTiXnBEvfF1LUXmg2ibk4SI+3trExrx6ANz9x0LEZCCh4Asg1VyrgRs99l
4NiC/ix3ZWfd2yXzaVPi3UkJxi+NI3aUDdFMlnIW5PQNg74hdD0J9kVU6JzdsjD2vZvXp1LHz2mJ
iPb3byloTWIn68P+PoQ/MhjSE4kyLmyFjR8mmKmvRPBef2JS7DkXHuiyqE4sQyp63vm//3zqt+29
7Sz3eISH7X9exd9D2/GyAAZxEddefaKP4qbLknmv1pfkqr4+5UVQnf4+7eJiYvJd8rrqq6Jbm5T+
fkIN1WAzY9SJUGBIkHfF/3xIYEA41mr0baY1SG54/INpEyq2ufL8fe/fu/H34T8v619f++d3/m+P
+fst//Po//aQv68pnP8kUdc3/l+P+XsN/3rm//Pof576X//+9yP+89T/5+H/7Rn+29eYK/B6PKun
MdVw9/9+CBnj8vj3RRwV2Or+8+92FpCR+vv870WBujcXLqP/+4v9/R+NK+H//LZkZ7MOBOf/Hnb/
5/v/+dZ//Wp/n5p/T/LPz5/0Uh7/vv+fX3N2dpBGNjQSAtIYpyO62o05QcCverbvZSafEthXh9LG
kC563O+2zEdQd7eBMQ8HUgvPTM4L9pnBcWgCAwjT+0CIaqtwDDGixkVh/eYooGzgcR0tKi5OGXur
xQ26bYqAmVqSWPnCJBOHs6CjjXBvQGackC0TlkvfFAJQoY9dkRLRmb3i0TFrVi11FPZDQC9W7x5p
hU5XqzI2Aa2x0PGTujUf1eYfk5a/DiwYpH3/J+3ph2eG8MKC+tpSkiXWlKpNP9EPNOUveceqARb9
d24b1tmfvIsaSj6u9czaJ9/d3Dt71Joucoou2Nnkmg9uGOzCyvFfIE+x/TfVibuMczX78a/upv70
kayomSKsYQ1YX2xTh3H6xP2HMDfXNyp0u4t0rLJDSOCQiEP9NTIPdoY5PQKUZAQzju21oIwJA4zY
JZy/kMZuSVSDul8rASkwTfYkt1ir9N2npzhpe0K7W8cZJogsAP4bgHOBuhg8vJBjtdouxmTA/y6O
Vre6ItKJTLCAT9/7JBgtQTKMZ98oz2v2bYafduw8vQb3yTH6rLtyhX97WsIXVLUZ0Ib9mdCSe0C1
2bCjn9b2UfbNOpug37/TeUkyB577OqZBGWVdvbXIJkZjBqcXCJoCx7oPCudHL24ke79+WIbiukgn
+gelfCqwp0Qz2DQWf9ZX7ODq76eRtIP5rOabJPR6+nKIgsaUhIVOc9vqlEBejhzLeDTbxvJ2gCq2
zWp/PEttblnnpFhkGB1Ln2kyvUib0WKnWp1Hih/2phm+k2H8bl3jt/QaOwIyd9n6OEKFrxkROJOI
nNg6uCS0eCNGAxu+vW+xh5tDwtCtZTncwx+KBo9eKcR9snK2icFFyy+TmeOpyYDfUphl+LgthUCQ
n3ImyRjaLWwY9LMniHgcV9faaEbCje4n2LiLxYw/Id6Ou8bFwZ3KT6sW9lFRNbKlloJvbwb29aiu
y7C2igcPRhoE0YTDchejSgqfraAsAOK2C9xy8ivBFur66n9t7ajt2XLXmTKOsHTZXxahfWnk/FTa
vDvaY9fJy8A20ciP5lQ+swF+6UFhXfjxC+NMcEU4MzbxlFx3jU+vbgzgxDScO5mycHGXiuydNkgn
kyS7FPDjUwb9tYZ70dCYczaa8j6ceqppMpv0DoyJRL2TGdOExoZDPQzWjfDkt9uJ/kjEEViuB9PE
j2kZXmYGOilvLrSgr8Tj2utP/mNiUYKg2wUiKLUxblmBfxcFAb/z4rH7aVGZdmWtnn2N1KVN+5lM
EO+8+iIFC4pD4hMxjmAD8BDGAQ1saj42aWqcxtA9LaxVtsUc7+oGX70Bh+zFvshLhg8zhOKdxAfW
DxgBmCsNRyYGG5lzyurE/bWC/ogrAaZ7bleX/Dl5Pwx/H3f4AooeGYV5ReZbr4O7dJHPrj1iv3E1
J8OC4ZJoR0EWLVvWYht3uuhCRBRDlY/MoV+4fVP2qrm6YYTleyWTX/kdIs6VeUu81lnOqjP7SBGM
3M5oPSKnyQOaSoO0R0Ft79YXJVamtVdhY5r6Mqnf7Np8GjDF9VSAYtkbEAdZgufSoDU3ucmH9HsE
ggu91lS7fJjPdE/yDiCqm554wkm+Q55uMXWl/UYFw01rq5euCxm6z4AITCbflFl59TbDpFTa5sHR
4wUbQH0l9MzFfMc1IqY+GtxwCLiGOml01MMylB9GX1AG7aRPnifuh6lhi4AIvUl2mGAoPNac8CLB
4hR0ObecXNyNlBG5Sh8dmqejyST/wXQovMQ+uVPoxgchXLVpPswkPokGeX4Fljr1AoPWkI+qoYvN
MMSu0XWCcQhlqCiWLdL9wxgWz3bcpxsPxN2hpeLZK3vcoab/NCJxYOnCDTcN44ds7eSoLfVUFcXZ
c3G+Cmaii54+XP828+wFMyjzmAUco1eWVBwagpzVgHZUrPpYQYmgNTgFHSBUiqU0BDTtdFQGY/zO
RPGu8CyIUu9bVeoTRW/roY5LWxi73HLJ3VTTj295NzjEkznEny4ZYvOHeG4scEsuLcBbDnMP+zYT
XXp+sBQSLm26S/Yfd3Ho3nI8QEZzjQdlDkdR7uek09fSo5sCGoCkIk0TMjT3uVGunmC2ym1AVr5r
c26bFJQZRuBv8+rZSOQLsIbpkPr9hsqR2X2u7Emg07A1AHiC7m9kd9oT4hgrsa9SdwYTRxIMIStq
LTba98o2q0sjoYK1Mn6ZYQlMXLyM2nfe39KBTI9XDsz3gmahqsxddgkRItvKL/Bnt9cMdG8ZNm6E
at4GVQQnf1g51qxYeopmvFQ/hT43MCLtsD6qV7SKb/7fjwLNjbTEHMKeMUakJyfC8JZusDm5odtv
09Y2Q48CwkFRGRhwmEbY3gAFsY8SRqmMLykSIWQ8JtTqoH3QPJxz7Rtwk0+pd8eAzBHO02SHjAuy
RVzIvg0OQYPS4SVMcRtCKWh/6LCF6YubqsC4ahpHLFozYnCx9W3hXTRyYlBFsxtB5HsYiV80vLmk
zb81A/2jO5VPWCOpRVpaE/dz9zhbdrrrj2oOgkt/nGDlGuAg3BiTjFv++Gl7VrN3TzSRyrB5VqwH
z4qQ65U7EzSmjTnfJw6+A7hJm25pGgYlFMcIXHCL2GVYbUSCn6UBK+yM3YZji6WVY59ERQJiMpEv
vkqm2kk1PzBtYbAgvc9FIgmpBRXYdaw0as35LpfFuXAfUw/rTGDsDc8xtxMjcyVjJhUQVgmOBB9G
PdxwQD7ARlhvMuzyPYpARkqlpCYybuj+rP2iuBgE5aGytl4ILwolmQ+5nUXEhxGrYeSnQUw3WBVo
Xo8ZAmsFLd+hIzhCT6HTBeofu6DwF2oQVfdWDKHUchKONG6fY4FW14zsP8F5BEwWMGWyHKElNmaN
tctE1e5n7r8c0IyXukYea8/FH8K8NRGDfQzt9NV2n0cve7b7B2zYSGlTfZu6OQA/wVC/tsRbrNKz
neBrT2YUIKFZqi/DLgk/oROqTRHK6TILWUgneH3k3L6l4XI2Bgde9rxQnMjFwynrSMSYk1qJ4Kgr
GgImY7tM/ntv229tPb6ZCzEkTxT4oKVxZPqN+6plhckBvs9bhCm3IYZrrpgsO7KdmTWkwGgCtptK
vZo8ZmW8rGFZT3MXNosZNHZY7AEI9gff1neITdTV8R0Hv6CGaiEmyfUQ2ZTBtzNk8F5yhyqDprry
CjzFdicISwGxl3KpNuHdWEMeKYLtQnkMTQ+krcZPqiAywn/eRVnM7snzRmQrHbQ3OSwj5r6D+7gA
/CR004nTkIbpDj/IT2p1HvaFQO3GUGKUd3VFjXVJXDBhUDyxxNtz4FP0ht5L271Yj91enJSVNHva
g8M9tqGUC08S3w0qDC5HisWiIMy7j8LoDjTaGs+lmA5NLxxcLtP40DEmuWENctHYwfhAcFXeBo68
sv4KmSSL7JoKuzQ2u58GJiPT2fYtWRloJdSZQ2cXbmQ5yGt/H5BAzCOwkpPp0aoVZjifKaKwn1xJ
Jsh3e4NLQeY81U39P58OqTVegu5DbCf+SugsM68Mzx1f2oADxQteGq2Tq8rT7PxyZvSJadLH11Gq
GKR099mjbxAx5lPEtuYOQBLdS9xB/vlas/4DVgV7y5HhsNnl078PPe6/CNcSovn//xooS6rVc2tm
2ve/j1Nl2xEAMG8tTrj9CJ/3ocszE4/L+GmhaBDeEvOFVu184xq9eHDoeY5smX4oa7Q2uOYmbHPm
dPP3f6Gu3vhTmRf/+vrQeCcaFjDMCn+/gNF7hrrg7mbmHvsYjPGzGiw3qnBPHq31Xzs5/T/Gzmu5
ciTLsr+SFs+NasDdocY66+FqTU0G4wVGCa01vn4WWNndGZFjWWNWdS2YZASvANz9nLP32s6yMHX6
jb5drnB7UBnbMrjkiGCO7exwm78acpvZlac9CHqA7OZUknjd7ZsiKX8UKvSee2TowGSlc+Bk6T9m
fYN/XvPAYxj1xq+GePf1YyT5EaFYPk+MiHeuX5JoSkG64Xd51NllfPIKBZiJY9yIh2PvGqV99mlf
rkn4VHetInAPSYD5Y45FqOgSPAKDvjdtzOLa/KGYnksOwfwQNqlay4kDfIuzo+vt+s7MAv/Oq//1
haVnzV2B2Av/S0wWNmiBZZ3b6th7XnLsfYQvLeHJ11ILolUW1DemEapdaRvlg1+qxxqw3KWevyKI
HTm55xinr28CIgZ4UNE8Yw9Suyb1QzhAAwP1QXeOSTWQy6478VXZaeXa7pR1WyWokcOaSSC4ICrH
kGliHIpr27WG2wz7GtUt+VC5V1iU/A6qlHJ6r3DalMP0OVj2sWhw+kkqT+i75Q86/Q2CVlni78FJ
OwKdYwfkwDGVhXvTRDSVMTB2NCoJpGMBQmsurWbHSpgepVWicjDscu9pQ3yaYmpFraR89PrevsFq
Yt8AR1gpk12wI5QXw5XdPeYhzJiwtZ/Bodsb2xHj9uvLzEDJzVp5SDHwoIES9W0bM4Yg1SA6fH2J
7tXdtmP3ThbYk5/EwKelZDSSa9QOyWDcJ0FSUHUg8Kw9pgsx14uR6awg6ZWgb39PgLfDE64/8c16
x8lXIxlq8hZsrncMq7Zd+Q02a5ar6mLPD6kVVJfJ6WG927hcvr5h9eyNaGb4DiSKowqY1fbdsO3M
YlzFYDbWni+HU9dJ8mGGdQNG5ZQaE8eWLrsRiYMNsyCuFGQPfwz74KoqcOUSo3CJ8rK4CYLuIzeh
koIpdzhaSu0IQnIuwJwcmK94aOU8HC5LNOCcvs70uIjrrKLrBKremtq+OOZ5MV5cQndWLr5MzrQu
SYxO6K3LXGVrvw0xLrBPIraDhLJIQvbv1NCD2zztiA7u3eKVSvlFhEZzLcjjDMdkZFcsIUg4aSyv
HfcmJTf+9uthkJG59xyGsjVxlqYbFoevByYIxYGwoOLgMAyg7bGh8Lbm7KHgUo8yozEcdmdPkxQ3
TMdOEQk+dux7+xFk4KnmBQHGdRYWqM+zcAoPMU26CeF1jbjkMoo72gMrDYPlg8f8nTEY9USw7rAc
Xw0JARWlZFJpNW8WIt9HIyFUiNMUYweONTpw563h+vLB7DKDq9M0UL4qyoOhmbZansC4igZxUkPx
Pf7K9HBr59EZkNXnOBKvU67txAIyBxkEiUA4crwHqnSeNDfY0ZoSx17pOi0WYikteHJHT8l5zoIr
qa2nreGzDmY28mQ+yPyVFDF06YX3wYu/y0Lw2BXTcelNwdXXA1S6Z+54qszW0m6Qs5iLzkut9/6p
IJASJyXizBJgzM2Y40bgoL+k02zvlWs2Zzx9VEfVYN3p0AYXcogNgHRNeSzmB/76sRnEk1MW/kPh
Ou7G1EYEcUGv3WP7vNicTRfdvCi7AZm7Uk8eK7dQh6AyjtWYvdWdRhBuBpN2hUV84LDAscWfhoum
F/0NC6TYxWUjsbr6/XOalDcD9PIVAzagYKFWHx0aohMW+zNGdH0DY7k/TJ3wL40b3emZ4d/XdbJl
6t5eQR3KFpwWzMcxzPeUmN5RENdJZC0mLubLFPGWjXaAsPctbGrtkOZWdWItyDfAT7RbTkG45EPk
F3UXP0dj0d6lIdObJIqSo8rCnhgasrQbrdLuM80wd/jzIIvpSrsvUKgktX9nDLzPfo/N2OZK1VJ/
7n5B5jfrQ+VaMHQm3TzCMKWET7mpGpS3FxCJinwDo1/Vd1WuhguBt+g95we9l+MFi/1dJrJh7xY/
UsrvFM1WkhZgQ6H+7urecmGScXuhZUGjyqV7y/tJw6Br8RIRrSSxhCxQHDqXSunpDZq29z4PNfI/
Ax9fcEoJ5tuHOIux2M0POaIhR9ejm7FPQSHQRK01g8ts9MMr+un5MZdYXOb/9PWAwRrOfhobSLV7
6/T1kEysfaFhTeuvLwO/cjcpenGUk7F+8L3i4StAimZ4dv31IAMkGn3uDrsK0vTR1M1pfedxk19N
Ff09OgDRNkd3vrVwSi3HKNn7VcCBHEsN0S5Wc5bgZeCdRANeEgxIipSctUOYE0oRkgS+/kRXhxOv
jxe6d/zzUHIDW650N2CNKSktnEVrmcTO2pDWdGszjhw1ikUxpfptWhbtvh2A2X19c4xRSVgDKX81
E52jEBMt+a8/TvNqlLdRA6VegdpWunXpbRXv66GUO6uyMH0h8qvBn7owh4NuFTtRsTbgBFwnU4KC
0QcyZsqip42dOcAeTpweuXVjzzgC2feeDCIVPcgPD3YXe7TcBTFhflXdRVAAFuAlSAb3ivg4oqpf
JKWdkrjFmJzNY/g+NCaZzAwUJ19+ZyGHDdk+DZHQoPASaB+r8uKP2S7qPXkmgBu3ekmmCjgIda6n
/I+HuNZTDlZipDiYsrPWpMAEsC7tM49ygODLfYhCZlchPVqNeLSOHIaoi1sO+FNXP7iuE31o07hu
af4jU2eSqygAUc3mpyEO7ZtBldEmlCG28c66gsZRgFUFkCwBi1/3JfwXUSgFDmXsja3dYdbr5qYF
Z1ZaklW+YTuC78Z6NCJFg16gjxTlUjEfz+K9wlLJ21W4B2Sy2rZHUXbxY7HjmPTa+2kJi7Ski/kf
YdWMvkkOESxD+ux9wOEWxYxJBegfuY7fU2mgL5qiHdPjF+6qagHbXayqxqN3gnGT3XRrj1a1j0aM
8n1Nnhj4Pwp9bGWtbM+TXu+lk1ab3h2tRdahT+UsaaCYvNDeZaKRWQwz2q1jcGfmU32qBqpTiTye
4diqrlhylW8SO+dGK+wDoD3lkNLh4gqV1vhQiyk6Ub++ZQzhNypRh2HM872jk9o5CjwiGfTn7cz5
rS0CrDim3g2GNix7LJbLJudUVxM43TBMkn5mHQyzeOPC/JHm41OsTWDl0zo65e3Kil/jovLulKPc
Y04TlrK32jj93CuWgoBympNtVNxHeB+T0KXrrlCtTeTfhO4+MxtnEQTOidjiaM38BjUz8e5BywEv
Gc23NmuBOhAf0EWlOuaiuwTSeajDgiXsWPfnSdrakRs2WXcAPYntJkk2wteiN8TeBeWdFgeHREfS
AjKJCTgZTG3c7WIbGD+az41RenJLtst73O+CUd6WxJFCXyjQAfoW+JCajtY0xdo6su3g3NjC2QwD
eqjIkE+TnSJAbBvQxRagj0Bw+q2cG5GpbeNDGGpShylEE71nTf8Suid8ooCRY2ZbWVmtS9PaVgJN
KTbYayxbdmB/ryzDRtlGRqmhEIXRyj45pk/DyqYAyhUFf+xDEEqNeKmK4qLQfW9xsL4zHbqNLaQ+
Gii7vHL3dsMnB3LoFfDMru+Le8uv9xyHgEDE9N39o2a1D47p0BMltLVNm5fQJP13NC3IciGOBmyV
tKnQFk262pckfmFdvOrPsQ8HDklZtaSF2V2Xyxou7ZVT5vmaoq+RIxZmi5bxYDlcPioY98SeD/uM
53/q8+lU1jqbMIfWQKNtkitsLuhFBoncwWbIuHAjstmZYHH2zq6dnINRhA6wsYFFF7RnTCMd75Wd
FGehstdAK09N37dHBBC02bT4PuyTfplZ6Lrq0M4XpQ9IpXcnbStb7eRGerFxh7Rfh3EynSOFtJs2
V7GOwGWoXJw1VxxASuTQdPwrmcDm8HUIMHa2zgOwTqnmfpTEci6Ab2OSiUyykYRB5hZQVdsxtojM
1PUQJK8dovWpsyDuov9DZbHJxtzfi87/7uq3uNL7lMOF31R3rDIXO0ML2Ai6BvFVaNQjuHvtOc+b
N3yTqK1DRSgbHP9Szn8HcJFV2w+oM/KlaPWzGiILokB7yLHdA9WZ9HjbDeNnN0Tnvkp/OIhf907V
PKMfCphShG/Ddypuhh+im7a+ZCrlWbxHMRo7OtmM2QzmTqn+aocQE0szxnBeaU8D2pmFX4MYTIMf
Qo33mCdo7RpwoOHDRc5roSkQIoqWVd7Q3rUHcddqd6MX2wvXrdivC5T3UYBaeKrrRVIMWzRLmSF2
PUemnjSttdmM1yoU4YYMDFywkf9gpJXNtIF3qe/KRVkyfjL06drWQZurZobuZOxokJ0CvWw2tASf
Ob753POs7fNgxm6wDbgM8zek6UXYU7DKdB0cpRqDe+fFyLhwEWv6decZl9Qkc3rmTtcEAayYda2Y
eXIUGd+LepxYbqebjNS2rGPb1jwVrgf3NrFzf516OXrqQgd4ricXEeKcsjiVfZXBtD7sl5SUNjc5
qbh+nhAHk542/OCQcWhxx5C7sRZQIcPiI2vrGDc7UDs29GM3Q99Sv//hGamxszoAGiHqMov8tAu6
GrFM81e9G9+RJ79Fo8E66yQvwWaMCCqn0ONqGJ3jUHXOsQ/a9yjErkfbOlyZjUmARqgWgco+XZ2M
KVaNNwR3j41IDIzSnI6ZetpQOQmuXrCloaOJ23rZVNU6qbDglMyUdBdmeKpTwZbaE9GSn0LHkZU3
11FP3djMiRtGVvzw8/yGQ/yT6HEEywhERO2dfL04ibn7aOD9L0vzI8C7DDm+PXveZVARGuRiN/XU
cUTjrsZAr9dMwhDfM9A1S8bvY/zWp+aLcOhEaDVJ5vOsyotQp5da+b0JtWvaRmfbqajTHMKjI9IR
bqLWRexdiVvOI+auGsoNLLcDwrmAo2BzX7vRyaHJwzneCPxzUJr3o+cfmgCCb+RiHSEN4ZBWKZLQ
BrAxHHZeD/OWOrwJbYfrBFy1vUnZybj+I7xeY90vgjFFCtZdqImgbCTDMbA/tYDlo3Qzd+VsWaH2
oY1iOcQBi3zftDABoyXLZl7CmVSBWwOtY+sglbdNtqJg0MZ1KPwXv+q7XdHfx7BRIPQruEcdzkV6
JZlUx4jsmzICYRUjSkbF+aA6hrW5nc/iZyyrgCl3TCsvDrcZI1A8ifqti0KXiJn+YKfuD/RL5ZKs
eXCQjK+Z2OGf6vOTBHQGIhjauMjfk0bEpAB7p0z5tNWHljsxkMlOReWNqt3npC3vyggHddowc8kw
SXYZeltA0YtJL3b1lLy0oWTdC1M0db515VfL2pu32ipk3GfDPrPdFjkxwXm+w/CPitOkgtualcHl
DGJDB39WteoT27ax1tiUiLBdd0ay9h1s9bIBmU6k4DJD5bNHhl34Vofe3OCkRR5YNQUIROzknQjj
ZWCLtfBg0VXN3pRIWpnxbqsgfca1i4ijKvdJ+KMtvJek6OV69LuXXBujZSY0JHaJmREaQHBHW+5x
cYC8Kt33Ou8/5rNk24z3o5X8KMy4XVUFOsUo8o6G8ajF6FZMhzOfroNsarhLR2DV7DFqiIkz7FEu
THr1oUbdW9WCyMRQdXiwoxNNgKPuQ83VmPqm5CGymGo5VjDCiIiT3wsJrBI9n87Wtfcn8pB7eiFs
qzq434oJH6E7+bownA+ElAUABgGEOueY0ggyYRzxSMAjSEp/MtFUdms7S+UJlV9sEVZkB9ValAye
4tdOqn4TM23GFofmYij0vSajpxqtuAc9S0M7MOu1aw2LR63l11MhFZkB93mPX0wY/R0mC1jdIAaD
EMNAWGp3YhSMEMb8u+7eublWIAJylnJo8eHArtyY/N7Umu7CqQQE2TigPP1kDbqihTNiMgscaHka
BpWirkjYoWkeJG9dAd86IJp5QeaDf/HKEqBcHeNdeHBS7VxYtcFADs4pl4PvJ1/Nx2o+bEH2D4pL
wuWrfS+FvcjzzIX0fZwyAxyka0LXqd2XqmR5DCz8tG4hniv8Iqs8INBPi95CBDQHzdF8WmQj0/cq
ex05IvQwBXhPX92ActqMXzkhdFcoetme+zWwAETW9K+1ht5gvkdUnBJi27TbbozPaW3lGyQU9UII
eatrQU1oCLzRqZfvydkqSdkwifFZZgqZal+HFzaLhRXzITccGgHydGsnSMKdpLO7BLOWfs+JUCqL
7sponRu76z501jNmmvP5rsH8jFxJNe2jNaBK8iJ7q5tUYwXIm9ABfJoGTOSaGr85lIVru4gqTomO
xjRn3FW0r1YSB8bKb7tVTZj3dS3dayZWcLvpLbJt6O/IQTYcsckXaKZV4znDyg8CLNwhnV8nam9E
bgwnR4F+sH3nFb/FrPqN9zl2P3xe6U5OYb6qYuOpd4YbLEcIeQaaS1MCHcK2T8N8cG8K1WxxxyGb
Eumyjsg9IJcFIEA86Fsop3jrFYAs8opXpuN+WNRsLHHlYZrUkQi7I8eWU+1rb17UHLFFrk0ywby8
e0fTUOyVFf5AwKMfCLzgIomDJQbeYE96Lm3trtxNOvZwp0+2JhMypMIcNBGXnQl+ekLAg6SYDK9i
KhYRtQwhBXShG1hRletzy058ykQFo4CAmpGZm8G88+P00cL7kOh3BYKHbRmlz1pItVQqZwfY/9AA
Cd8NpNjU2ZOfIhw3vIpgBQl+sQ0kDvMKpJwaiy005po4DCzLFfkEafOWkSdGIYCgyO7EA920aknW
Jkka4EvbDCNADH02qUZiCkx49LV96Y2SgJHxHofXnSF7FJqc2GgRJz5Zg494A+2gOdiJCA6aZvxI
Ynuf1DPTUNhIepyODEomAsuwmR5H2p1pP92Wgs5hPCE/NoFkZTOxs2/mFFMnW7TWhNJdzAqHxIjW
5Jg/GCWjYUNv3idwsQz293rYXI3VZK1029+BrRyPONGfWQ43NejaWBsn1itGBk7knF3VYhEb8U7n
cb6x3JFBRA2qUuTdRk7yPo/NZ6vhQurCgbrTc91V6bgH30DtPnjARQcaDUs56ksIoMZWjExWAjJ9
MogECaEihN1pUNQqblytvmQ+hEbLBsc3TTV1m+G/uSX9gMDz+FxhcVmCE0wFACAqegrliiEMMBaK
b/3TJoMaAZm3LzrrU8YaGmMEAk6CYyCnu0fmygUO4lPvVUSXEJqlhyrmbR1xgVgMQfsO5UbP3R/P
eS6haNZI+Y8Z6T9LSzpMjMMaWwjggsmT1yVxffyrAUXipDeg3lueAvlUTYpJXQdaGRBUAFHEOfVe
c5xp5bWX6/AHXQ+IlUHP+c028uCMhJkb/XEgLZI809emcF2YU4glB0+9qIINn4404pnZ8sSHbESX
tDK9Q4uOoYvb6ihGwKiiwT4WAs3GXdeuAJhZK7M217GbIKPXI50JOl19bG1DznrQ60y57dZD9Aoh
cuzvOFoKqDkMGLy1sF5NMmg3RKL6y2ogWwvdSr5DZLnAD9evotJBgGHmDxajzX2tz1he7us9QIx1
0iyCOCi2FcUpdi9qOpdPfO2LVZhnT4HRtLvKgW8TBAkQacWIcHzyTA2WJXIVxqIrCXO0S90b14vT
UwxuNDWs66GiNVRT5pl9G9/EmGsZ8+2Z7N92ROcUNTl40rsetXyGD1WvgT/5B4vEZ1HY7anuErJ/
sEx3xHRtJC+RVKlcLgyTzNpM/8GcBkybIEyz7RASGsV8RhCyXgVFQWVmh4ydp/1YeIwZuuo2JW0i
gTNJuwVFrhEg6eRsW5KwJ7j29QBmR+uS0MvwAguWtakzL9nhuLwLpEtiXCKXusZvF5l70MKQbAPo
oEv7mTkCwR0Z+kTR7H2H1hOXM52lesKh2AAeQm9QsyNoUBTCfqE0W3KP6NmmyGybGmAsl6WpzoUP
aRxbp4PTq30yXEhvVbzvogE8dDE3IXLGRK0VXVVaR/S8FKevX9ynHGgrS1GfIgBh0FPsqVu4E3Hh
OogeCmByQBJYfGGJ345FpG0ynUOLlOpFlMRStpyKWBA8og33gRk90xa+BoUBhlE0RMDrYbUIbQEh
YIJ6isSLH49oo3377T//+V9vw//xP/LrORwsz37L2vQ6D7Om/v2bML/9VvzrP+/ff//mGI7UdUdQ
RusK75KwLb7/9gJ1yuenjf9AMdHHNnqKZRyU5dEFyHGJAJK6Jq1/RrzDOQCo6AHjWgedefI0Gm9i
MmjqSmLVZEUz0wX4G/ZoIPsKdjTSXbknDe/WHndDG1VXXezY142leJFVhsdezjKJzrv6N6/D/vl1
KJ6+IW1DmdLQTZj8zi+vwxn7qEgzUO/AWzZ60dU7bN3dQgRpdw27NgJGq/KVYAp/U0bxEwQJZMZp
fXaFrV1Kx3N3gyxey3jQLoGzMavcPyVWeBc5znggziADE6GXa4xvWE8wgDpGr93ZVuZdjDGDgRg0
9urvX5Lp/vUlCdeVQgpqL1ta6ueX1LMfYAVxwzVgs4g3lkl7SoXBDCc8+l6iP+m+2vYcX4kDCuQK
9udExVXfwJBMPsK+3BqdzdKQxheqAjkY6up/H0j9pS0QRg+lndxZSeOevh4mMBQn2vU1Lr1kUN0V
yEOawCjt7+fSaVnmhQmZH1hT15FA1Kd4zIZ6qHd5US+rOm2uK330F4oT/Hw3JQ/IVCmzbHs6MMpL
Hgub64cGBNPocNg3oi1oNUfhpTU4OyUBWVNfX9oZi/5kJghBkvTKTKWzT311//VVYrb+/uud/s+f
7oL66654y3n1oR80v3z5z/s85X//Nf+d//mZn//GP8/hW5XX+Wfztz+1/cgvL+lH/esP/fQv89v/
eHarl+blpy+g07F53rQf1Xj7UTMN+e+7ef7J/99v/vbx9a/cj8XH79/eAKc387/ms2F8++Nb891v
WPqfLsn53//jm/ML+P3b+aWtwga7+1/+zsdL3fz+zZL/MHWps2QalqUbpiW+/UbRyXdM6x+mY0IY
MGyl20JYrCoZ2XvB7980Q/+H5EbVXZK7bCjBlvz2Ww0Mfv6e0P/BDqJMV5DBA3zQMb7996v/Yy37
18f2/17b1HzP/2ltE8I1DdMwhOlaLHB/uYHyvpSQkG1wB335GDb9tbTtW4jqKAZrND0TgTFjaZTL
rHAjjM/lXmbljVWWyTaviJWDxvLpWlurlYq4hFcb6ezSNXCzBqgxaTIusknh9UeiIArnyvdeDOJj
EZGeLXiWIywKQLhLx0lvOTsiWR4wFYKbe6FFOUcL4Z4pmSsmc5ewxbVrhJ2zajGgbYogXg+1xajI
sdZEOtLkFRPSdlku8t77NxuAnFeRX98kS1d8kC7eb3aDn1cZkEfmwNkHHfJmrABYexrTys4gcgC5
VkZ7I7Ci+1ynfoQnEExIqgzrQuhVsZh6A0QrqdpjCOBM5BfT8c56Vu1rVez6tKSOxn9hZcWWt5qK
Ix7uvFxD9ep5h3A+ywP0OBWhtcXnc3Gm+C1NqN6pOf900f5xWfx5izO4DH96hYpPXjq6sEwpGO24
v25xUH1LqdDh+J7zhODiYvNJ6CHdGOaYUo/pyrQb2XivMsM1FKR3/fD2b56C8denYDJkQDrkGhaJ
Ib+8yRm/eQh8UMx5MFwHwPFrz9mZhfXyIXIqaUF1JWj+5zQ/oJH9/S8Xv+wjgtfPi9YdPMcub8Sv
W3xG9F8eSlJ8Is8ittzAFXnWJ0ya1rK2QSGMD+h7F0FWrkgXXvu0ySaE15Vebepkg86NIJx6yTEK
do7YmDSB7KLYmP2tjV84l5RvRo6cY1rMOEl3nefB4e9fgJzfnT9fol8vAIyUxc1sCGXOH/Cfzij+
CCpUr/0SLfMbwk5GCWN/8RFREqRqklTmlztz1ldXEygV+IP1m1NsvE7MZjjnWMthNqWS7DGsEDcg
YPQP/hs5V49wD3pSYNDAXOc2N3Zk9Nli9LbpJO5CBNIl55m/fynGX16KLSxHKbICJTcbsuefX0rm
mQXqJQZtKrPOnDwesqY9aaEJ6B8YgRRkhuovre1/1pba/Zvf/Zf7wJbSYGW1beUqR5q/3AeCSavB
+J/owSQ2qXDk8yx7zmURQe4hoifd41492UG/bTLYhcynu+XfPwWl/nIt8hwUT8FEFmGTlDAf4/70
UU6BxtR9LrfaEGRz1GWfLNJr9oo3N97ktniuU/kMHx2XS29dU8Ny8NEpJ1rNrfCN0wXzBLjSDhQ4
7B0BBTJYM3bTSKVoTUamFQHkAIGqNaFcLNbW20RCIAeY6NU3PHhTNNCWWsi/2tTpTk07s6EaCRBk
L7OKK7oPIJkk8dGoS1o9P6IQvIhzTsX8L+vWG3FJUAkQbmtoNebshlu/gG5M29sy6HihNiZolZiI
lllTp3D4nzV/OI+pfKJCvje68FjUEckS4rmhpQ5db6fX6pWVM5guTeectcJ4rq2aHNniKneb27Bz
33RHPTmN9Ra54b1vRofRu3NwsoOru/V9H1ZiW+5k4keUvi9lZ39ClquJQ+aCJ//0utG2FuFzbto/
lvzDRcV0T8XyGQHTSYqWloh8QYqKTaNdV7RLAmFs0Gxv69KZlvRW2JJoGDUtER/MyZEz7DM1gmHP
tZcynnZhldz3Bp+kqprbzsz20oZs2vMTqenclcV7ABKbbjDm//g+TcMjCdUPzFsWPl2cuDLPnQ4Z
Iqdc5f91JJ4Z0+18Xz4n3sBcYJWhugKiKZ/cGgF16vPG+eVrN91GFd+3YmqkeH43yTuV2ve+I0az
syZQcSAdgFp8OlMIqQieci+R2zr2Q9SaT3Ws74Vqj8zneZ4QZ9iEU+bn95bX3FYx9wa8XjZtZLFD
KIlHxT+pI2ahaxTvQsN4hj7VIjsrqPf2ZeFs6ftfJ0DcsK75n53JhoIIEWC1/pwr45kBJ4JjpeiQ
S3VByR8xWoeJyagDUscLsWAfNYlP0WxpnUR3azvpwsJIDKmCX/r1Gk1UPshcjk4htljrjmmApp3o
vL1y4vtiMJ96LAi5deGCf4IDvK8LHWu8cbBanZSphnekac23qO5JdaQioG9xTMaSuAaPe130/KEO
PlnZP53BeJ4sHLu+iadd9uQhUPGwR4jgk5RqABw9Lowc84yq7kIxNx6mmIimMgMclB5JgjrFffTk
+zuzLdp1qTv70Y+6VZXREvFIidWYwmP4ApGdD/nJJyzEAbSy6NXJrI0dHMQewDY8usYuFk2jvwwj
uREBOX8z3wTpSV3svZJf22pEfGkWIR/SG+4d/a2y0Y8GtGeXiQSCiUBwoQqSVlqefV0kh75qvQWh
eMQdyK2foBQfSC3ZCh0HIS40EKsHsBSU3HlwbHQ6wp7vPvR+h0zThuY+3CB9eRtUc8oBBAJ807c9
QS6W05yRGaBH8NqVMfYdiU948ZV7wL5GpOacZCEhHy9TBSF/WOE0/xHoAwT5Ur14VSgwbOqXTj5T
ACKlGT7cwdrKlLcU41K3xCsSyeeu9CsshWR61LG45N7WSuw39ghCdJjTV70DEz/DnVKdvCi6aV6E
AfEuM+2HoVYveRsDz9RvQk89lwk3WsDopVbHYOC6p7NwzKq3hjlgOfFmDUDnmXkllXqDdQgkx2x3
SWgD+6f7hRasueV53inFVC1chWfSWS9W7eJCsK6BRhL04dPXEmmxjKKANZsYW1RU5SJ31N4LWH31
6hbOzxqz1clq2fc0dP0pkqpKO5f4W/PB+zQQYzZRSFykSOZI3+iHNBBxlsAArULbt0KdcXqi30mC
agmUFlk5I3OD5+loy3R46QpCaZPpZDHZYRJ9GKgyOL2rN5ckTIJbmOyERvrKiJIEci+CGoSMa1EU
bAnz1pOm6tnvJBOxpHxvCP1tnntBcEoyXTk2HuqwpwUzaeaT7rjn3LjHwnbC4HFVxs7DgChwETXi
ybTg/hsBKgn3lu4Al0CqiEeq1LQwexLNO0Ou/IQgwzL3vrvznmPn7kNW85TArtwpOMeZDLRlXzXD
xkQrUkW0GMj4pi00EUo0NcT1JDj4bfcOdN11jhTMid1rT2RXRlysiOgijOPu7/du45dOkeC8Mh8j
hUFPArKU80uHxYVNRXvIaFZ9kNyjBwmXdqDYfMUmAxIJueQ8+dZ1pHOnu8NVpKaLdKx9rKL7hOU0
sOXL3z8h8dezlLSErr5qTMfGFPnzWWKM4fCkXtOsWk88I32mjSp3tsvR7iJrPJkE104AsM2nqVbP
TkEvWriL1EF44HmZpPHG5xmP2ZVuZPO2YTBppfObliyMf/9M0T/yVH46wVKBUoA4hjIsR1juLydY
y3RihcGJKAPVr6uyfEyMbs3g4NAonnfobKi8SH/ow106pshaSNqOfTRY4iqtiyejzbgCHU5o0UVV
ZFaSVbI2USMAyr6K8mBty451t3k0HWDHvn4O8uogZgBujKOcSYjb6+sSZ3TVNJ9WhIpoqG7Hnim/
NTwIea8CqF1dS15B3h70vuGL2nyeInY1d6t18sMcWIyCZ+Y0AMckI385XFqE+AZ2XvwLzcxaRhzq
3YDTuKo8OFnkIXoVEERqba+gbG6ddW75R5Cqn53ubHz0a7BBrWem6j+Ym6XrxiGaJwsYTvt3XdC+
JV220WfLvxPuMTwvw/nQNm467gG39yFJwvIkBHs1uMaxL7nGqnLnNsULHaalEVtXChu0atyHGmCX
NpDC2L65XnIjLO1Ukrhb9A+6klcWdEsPb1Xa3DeErbgFGapxdkPg7C0CzmWr1Lk1yJX29ZWcHliT
d572UuPI9fCdlbm+siFsJT2Wtj1HWcBum8CLThbdeV2On27mdctJAgFOEDuwCTsxitrK/L/UnUdz
3EqYZX8RJuDNtgooS29FbRAUKSU8kJnwv74P2DMdMR2z6eVsGHohPZGqQmV+5t5zX4Ti8i9GVB0+
5txish6dTXqkeP8ZmeTAtsStw02L93Q39BBSFXZyQGho6M9h+W0LcgrqhTgINukgz+GuOd1F4hXA
dvfQEPtjEiOOqALpMQ7pub/Tk/dRrqDoa8oFTilLqgrweYTObBrPIIzz/6z0/0cjtf+fJmEen9j/
mpv/PyZhVf5/DcG2P/6fQzD3f9l0OX5EU8cw3WID8n+GYIZl83u2b9LlBAzB+OT/1xRsG8P/76EX
8zDLwwMQcQj8dIXB/2TmFfj/rcUi5cBHtmTzneFBwZ12/tuxaDRZAU2bu3PTVffUzyQwg14d0eLQ
NZldm36UrcGuncOxoxD0yXgvRMAGbM3+FKZ124U+G62alNjGJy3AwmY1SaQ6HPFHf8Fjj42cBigZ
C/C6RTbZBxsZY2dyq9YoYcYw/SjY7m3Bg+tZzK9ZVe/XolCPkSLesM+sJ8XFv66N2BfS7JPAQnyV
mfQYiqMlnIu7pR+rBFRGQC7RO34i+ygZDDBoyL9WKJu3LdvMQzdaxm425xk/c/Rv7t0De9F970YB
0w1TPfvQDLNc/sZiWl/In2Pt64aHIcJXyXIvjSuIf35LtpMoSYrI1m5KjEDKRA7pZwkKtCtJiw4/
Nqj13vSH+TgPvwA73yo0Xmh+qFM0JMs0n2782r20GHFHDqaRiequt8ArVUW/M5v60irz39gGT8TA
/3bRedcCM5yYw6PfGjAKhv65gbWhG/Cbtvu01PhuLTYVptzmL+psELnbFPZDDhvv2DbPylG8zojG
goYSvZ7mR08GYjdyxjHL/HTZeO7XdSYPrSK31lK3tj+8r20xJk1LDosnZ1pICnhbo9wEoZFSUbf0
MVlDr9dWpzkD/NJ19UdN6hRSRRMdslY3sh5eZsffjZn7ezHmP4sLqxShRJxTnKY0743wGKeq7twh
CGPxjDa5mTL28cPYJQT12Qlxy2f+gwFqDkKQfAcTHFxb3njtckvH0lx8Z6VJLv5lqAJ97nWhBir5
kQnduOi9qdCigmXP0h4+uJejiGfScLDZuxKod4py67ayrTjw4XkSr16R5FFtA55twQvxc0nr/LAu
wtkN/7QBFg+t3cxpyC3mGqz5g+iUrZGM+65+pRUfVyQ50JwLPNY9qPaougsGImvRXK2Xoe1XoDaY
kHMjO4K0Q3EQo6kfWVQ/lqVxAM93Mdam3Du48YiGG+9Mr/L25ki1vKbuX7og5EvGocpJUTJzQsyw
kD2shfjus4wMygVVAs/aZQkQlYJ7bsJPZeB7cbvBPWRgT/jcIczniLmJpvZlRj0JJ265z8azbr13
e35T2drSSjXXaSQCbCnxaOgw3VnOQrhSW8HZm0b20s7yZndYV6NeBLuAvGvknUm7GaKH6grabrN8
YCy1KcR3hS3uq6G8D+H4L2ENFBRsSu68RcNGVW2NsxdVv6EYg1lxuxtmSfXoAYUewoMpPJJhe6rq
dWSD+tfOIQyx1UrySiE3S9He6eF+6Ob31og+W1hAuymKaDtCD5w1kSIBEiXiZU1i7qmEjdDCEBQm
ytaoYXtxjvhd+Efn3tKoFXPzttNR4vjN0ULpZMILTqqh/S0qAnwD41df+ifHhdEpyaNeMkYrJRiP
plSbUGAGoh+SYeUdfWeJiyaiKujnF3uVT+Pa/CHoqN1VBgw1XC2OyIi1c0YLS8SEWsJPSTFeGdf3
a0ZcRHCT23JFiX6qCchJLMG8dCJYEJwnvv/Mj/DQAnrLqn9epq9rtT6Z2n8bEOxCiOr0yaAQtUOw
/u2YPyBceuux08QtyoUl7RpIRJBiSB+MbHWdtD6anJw72EqyUvpqpe05aqGUZKSDuZ7Ev55+zeFy
K0mVtqfwNZT6AOGGVYhVvBIaWcdyqq3dtOAamTDRj8aRDImT24y3mYkgrMp9dwcg7E2Vz1GB0BuW
vtzb4RHG6BC3xky4lg2N0UZ20BKodi5SgEULwK1VfOZQgBl0D4cMo1gg57cIfEYHs2X2ejc2+3OP
FvlCqQ5EF6ZQ5eDhjgx8L6xwt0RrD2VxXR4JSTqGPaQmYWK/mRrl7gyyJxMOqk+bzeKprIM7xJpY
SBnicdVZZ8ntfaa+P/fYq2NwW/ZVe+YvQTIrMmNaQxka0M7TnYlrmOYBf34FZN7nPpMuaOsp+nIW
wK4uAem7pbVOnQ+ptWUC0aBldOhBqeudPYsOOwaKciRMJRka8cpRuRckmp1GstjKjij1/BHv+99e
c0f5hrQPS/igAwIAMPMbsYftyK/oelG0u5b+cKyMmzPu6vxNhBhYR1AQzKDAWgjredwkaIX9GbgV
fWTXf7S59A6YnyjpRPgOR4rfV+0lRSc+jgVjrQCJ/CruTYXUpqD+nOt6PXSLZsg7kW68+CYC/+Kh
8ZgOrpNbJ1P2Uuqf8HNWspP8wpWaFpF3s/TdEwZUYhEWknmdEbZ8NRr3RWg/YFi48mLetSM8LZ2P
bLQE+pq+ItTdRuq4zQp5gDzsrqisdqY1flo9QerljCEsLCc8Qm5iMtiNQ0sgxfII47brX7PV5gjJ
8Nq2k8pios3e5yC9yjWePKQyZtm/meF4laVBUA+AldSJICcXEZI+dUwFKltv+u7JNd3NjbqAkgff
qfMTKIhkXImrMPzl97zgWi46OEvSJO8ZM08bQBSZu0Hdy+xWygaSagEhZKOh9KUVoVcHqKLxKDWI
yscCbpppYoqq2pcB8BBMO+93Ol+QKgAXdPRJi3csy0AshdgHpB4SoCc+/IL6TNU/IT6iuSKM4Atp
JkfXHt59B9rwjBbPxAezM8YVMZBvJOiLbsjFATqUQ/oXAPkQLvyhx8ptMxYROmix6tvVztGslw5O
wdnBM8NWjjSesGL0j4nnw/KtdxJWnmFXZEc/z1Gnufeh0RA7XhUHdNvrgR8Bdai+0NGar0xHy71y
UHYZmI3ieSWbqrV+FbnKT/bC1LF8ISUVBfbcn1oveIb7isDK/z0UwRNDD+4/x7QO/czWoypAtk/V
H4/n41pO3kB+mAJAM/jv1hyJvTZ8ok5sgs7oJ9meUCsUaqLbstQ9kZDRpa+KBygwKBDt/tuu++ro
tGX6AmbaL+hVe/g8yk0rFILTndqUKxRrMWE7wIBXv4IDx6hvDTzM9JF5QMdZ8IxojiGiDPpMPVSz
omNG2wkBCD+HNRWJcB3jKPlxmPyax3JiGr99SmYLLzWD7mtQy/AEPTCJhAgJRHdrnmaf4S3enbHg
jbMthPqq6jqiYuCWlERRTq1fMXJvROySEBKOs0wYtweGyhMcruBuWHF57l+X/ceOJIAH4HOFYV+y
Dgum74gnUoB/tgrz5J3nOcQLXVXfrb+gVCvVTY1gNsAcf0BJiaw21G9qxAyd2tcscsdDQDJpHNW3
LvP4g2HJh8BYztqa3xACzXs1/lUGnbs/bUrxIn8OaRB2SzcfiDw0ru5svoTL8lfZGLllHj7MILaZ
rxk3PEinVKB39Wv+5XBaqNzCX97a2HfhKLcZBHkRheZqj4qWwbUA/E89FfmljvErJxYm9vBfoAYE
dMqX4JD1nqs1SxplnuaZEM7lL/vVJi4qds+t4d6Y/kmszFSCobtdNqs7XrKrdOv7sc6utlfEBjDu
ATNBATZMmv6bGCFMelmNbYmtf4gAPhDlNz60OinUe2RICNZMBSeylFmp/sm87mnuzRvP3+mseBw6
/dre6hmldTC8BVm6oSSIsUhh+R8jH8tx7XnnaDD+RqSG0YLwU5bilwZpAwX6ZhXjm79Yj1ETfC3t
V2iR69Aiy9w3cLoCp3zW8CEWZmusuaK/TguZq11gScyexFWCh2VD5rsYvWyEOTtpMe4ueNkieMTu
mAHnhEmOAncYqkNgWS+9ZrHM5ffl9dZtGGKSylyLKMf+HNS+YNKyHOfZfFQtLGdsfKAiLjyU7zNC
fpuPl9bWp/IranakCWJEnbOM94ZUJ6xr36sVktZLbKiRkX44dlwl2c3q5izmMmhxAF2oDDwNthpA
/jbPfygelGf4cRtZ2LuWDE01PKLKWR6m3votsbfWOwSu7PCy8rUoxJ295ACq/W3ahFSymTiNfPPB
JeqPD4o4L1Hz3FfWkwfP0AQw4KDp3zV1BhStSa8q5LVYa+KL8yBdefBLhP8lUViyeV+Wz2Jki00Z
W43MAMP21ZzyJ5H5F+lURKmlUu9L5T+1mTkeXGWd2428qPkkJh3Z4qQ5ndcc+EFldb9hDgkS05Dp
hhwb+eQ9m61/ROnc7yTG9SBig2TRfpBWOe2MnJGXg7P74kzIQjqMJpNgteQ9B4q3WM8lk+ms/V48
nO3RusSjQX9rdKa1M6NrX+HGi7bGzQrqE9HMqIRnzXAp5byDPjGsm1Mhk/cmGvHeUsGRbxyHCyo8
15+ApmYL9j6HEtJgvP+66Hezc8uYgLOdSm9zfz5PPau71ESCGY4wo33a4SC3vsRSfOgeboHkicWD
SnOYmi1OSb+6SK9w2Q+6HDdfo6UVSZkUmpky91pNfYIcKd2npBa1jcfDXC73VjQBqdCWd6xwpksV
7oJi+l5tz+HUILyRiDYY0Yy6RVPhhyRNfdH+xSYKmcU8+tfi0I6wYyNs6sHCqk05/6jh44ClOhB2
i6UNsRW7tTOTWYDDk9AjD4p39JpbJNH4OPe6tYSc7NHmYyN9Wlui7IsmtVlYEKtdr+CzQu6UxhFf
yuzF0Z5wwVZ9IGLaMtZzfXTwgR+BuL21em4DknF2XcEnXc65lWSIChMH3Wc8hf5fr0H72XqYOYCi
NlSj6V3H2LVDrVDbUSLH6pe58QhHw6iuWLEpMhtixqBd1JgKCMexX1OH8jiqayPGtdncRARnszh9
QyDKqa2Y3ShNlnPj+YldrF8hdUGV5/X9oLfKr4E6nofLsXbU1d0oPFiRV3Y02t+T96K5nLjUjImm
gVSVZ9JwY7MLkYSjzaVrODV9RNjN5lbodIZ/qqKV82nSO3zpjhf89q2qPtphUgAgR2BLEl0QVm8g
h+gWxTQl4BMw57SE5KEelNRHJM5od7nOhX6pREuzb+5L/6LahmqAo8MOTDvuKnWpguAXodnZYgf7
qmWdo2SRyIb8LiyiOxY0IHTk9hh6Jp5YN02GgcsmY++RoSYWue2/CgtB8iiJnzbzF1ZtzTbseQi1
0HG7KnQGBBO5EhxN4RfTSRbZMai7gvR4yYMVRC33zXSeXBe9UmonTk1kLkiSMnEJPds3i+HFZYp2
qLNAZilBkJTHTJpEopVwBZfGzSd5DAQKK2OjQOkx1FernT6IPsLhajEsIKOiPlVF8zQivmIFuDaH
XIpf4rel0uVpaRgBzyN3IwrMr23J0vcw4Jn6QZEi92/fBP16KiZz2MuOECSzkxS1Jb03OWOXKJ/r
vfi92Nw7qxGUz6oa7xVlhV+y7crMCf7OCPW05IcNy3dS68mN7Lw5rrVE4JVTsTizq6Af54/I8t3r
OvGCmxyp5gjoUxJxkxU4aqYVAzIQgK7iKC/pIPddMWFcdMKXZe4/abr1IUrHFz9g60+ityiM4sVB
1Bmzf+9OVtW8d6lVnLC1YiRcMVZtGDtTExtZifesANPcKMQZHotJ5vxVgPzUM8K/jsJyu1b6M6I5
suvYI3v+ODS2OCxyoY1fMn0WVxp/3E/+vC9HhWGMz7OEMnrq2uBbB/2BgJHq/DPXcYLPwCQRyUn5
AvYRiLcbvWmw9cLHR6b8PzD8h0MdcmuF/i+uPJo0CKJnwVPE3Mm9S6dSng9OHn4GLTtaz9lcKiRP
0R/UGK7l+GQQoJD1aXYTboaUyEX6baMh2ZwYsAIA5dGgHypMTexOnzgJgBKgjN81Ft+YPWUXU62/
ZerJIbZ25wLFX2VXn7gnFWsRpqWKc3Ed+K45EZlS6JbJpH2vB/eo/ZHwgMHWycRJko12cOwIsgJM
3t7jUofDC108JvNnPPl1me3QEXBhRwvE75nHmjTxkDwOvDnyIk1dP81RyKKjyg+17dFh1ct44DGX
SW9I8dHaCeq7o2VaPQRuHRHVTCSnAAF8pmU5h0Q5O6tqrnlhn6y8BWOKgJI+mr/OlwW4T6jdWLre
LE+mL0VdHvJpxm1uvfWoo/eBlRPHRCM6i3Gjzs73enVemSujYpXophouZfg/66mMFn2Cn/WHbCJ/
15ce7jz7q/fln8ymNlqLdwpUnXTZg26GKRk9+TjlxKK0PpYlYdD4QR5a9nW1TT7hxtpNegv64WzW
fH6UW6sTK2w/RZdgOxRh3VK/8VG+66slu44VnGv0Mubo4ZvJbohUHcglEqjPuqhFf9CVSbe5ht1S
XRXZpfFEoNDeNTLjKupjlmXpkRIEyhMROoPuHzQfqkOzMnH3kRLAYiCCgiwFVC+bvsdm/Ek1wW1K
LiefQDLOy9gNbc1E7O9cW7DQzM1q0QHUsgvu76jKsCGs6E9CInaSBsx454XO7UhJmA0Nk5WRaY6b
Fffp0KHvN8+s5aarr/WZdOU27jqKXbLlnpmOZMfOInkmWBhGDl1xcHV3NVG1nLJmPhjQu2OvNIJz
j3DHqFLqdg0Foskl2qf0n5AgWapKYs7RRKsw0N8L0o32LUa8RAXT27R4fwqyWKk4nOeoAjvgKPPM
o97uxxGKhmUdpMENGnQQ5zKA4wHkcaR+KVKsqGKX4eyrop5itRTvI+lDu5qqtrSr6W4tpIqjxvkT
RHm9Y9AWXp3CAoADOzXu1vbTnaxfbs3qrghTeUwJQN1lhEUmaAVvwMUwiU6J1SXY6YjPAcBwdK3c
iHSo2aT+8FFRiqmHVtOygglLFQv8rTt7ntSeGlSsRIZ2omeoB/B6Xw3AAqRvv7UclQwwXOgzHKdD
G5a3PR7BooQvqDEvulH55BaEjdNbhjskz8aJ4uYIBEgkZFLB9SX8pAh8h5cIZSstJ65cx/nwYQof
pOgvo/XQmxZQ417L53XJeD3LEvACCdJ6Y7ASP49VMjwikMoeKv244ZMDiKrOqsnTYMiZjIrnw9VW
hwPBaxLtefAWyPLAqwdpfIGAK3k4qiX077NgeSA17BT5rnGOjHx9cnvH2NsaJYzljxiCArY1WY1p
YSVpvrXlfd+6TwQwu7eVJHk6VcWftANxoB0Kb9M9pGq0DnTMDtI2EwvyBt5nCKmdvDxOxhjg2wae
ZObmyECAIrPHL3LnGiGEYMlswNJQSIrpi0i/aOdDRHooA9fep6k3HPTEX+1VIzJxYn4ftKn0pWjE
9zrjYh/0jd2tJuU5iU0FvII9wQfZIwPu6a6KxrjFS33WClGsCZpjS8R5HhV1mL2a3hHOPnVYIYkg
YXMiLE5ev10hza36zjEYuJcQxjwrheMabgj/pf/o7CZpjGB4hfnrPJtUszS0N6oeI+BObICzOfLJ
QPTeVmqeqQLaIVb7CTtbuZEwDBZVDSnJYn0ZmaQ8kh+9N8ale1qrpdrDrgEpb3QADHGHPa8OUZlA
yi9VbR59uUBi2yzRwqncs1nND0ubowru4W3UJqWMnjrJxWWCAZAcbMAJd+Q1pgmomSTwpXnt00tA
vEMp+vrx5wuHDWSfJSen+2vGpE+JB01rAUhy7M2eVX9bnCtlloQYpfEorPHObuzqsS4EwXF2Ze6l
aRw74pmvAw6tWTAXd03eqwDRJhzCtiV9Tl9WOdytrlPy5NpHzFvkBAkRUHqE/SPfm5mDrZFPdO23
rxm7Qky6lpHt3hh2CdhlpoFxwgejQRoCVrF4/vnSrw8r/EFydOAmGEM0H9I6+F1uMGBOOZJnFzxl
eZUnzRR4e12Jw7SEz50fNafAtmQy1NlWG9jBpZFnWjfv4t9mmM9vCkpSdyZVvaF1TKbGJ2tj2awv
ME33EcwKhuEh/IK+N3hUwvdprdKbPFPhjYpRSmW3qYy+QBu3R9KEiZeQNiW+LWOwYgdd56e5jNbj
nL2qEvRKDw0A6stAIKSJ/9sjZWjXZm1D0YCzh8RuWuBAXKDrkY6Gxz2iRNljJISuCsDs1HveB1yd
g+GK/r1x0PuQS1UCytQZjLE836Nzqd5R0exWEH47ch1YoM7smbDmr5wsTri51nh5aA6OBPmCN+hP
jgfqwfVQ7npN827mYnwstow1u/k36Ky6zyOcBlkLu4lYdphQrktUq47OUV+DFbfhKOZOde6c7NAP
DWqZoS0v6d9C+/3FNwniZrHaYakW3dGz5uZEeX8oape0cixQYDjnCybKL6UjJoT9nXCISZ5rIoL0
Fsydt/V71LX2Nc0t80ysEra71XkuZnNP5nJ0xzvONg5fZuQxK27DMUoiy721iXT65QhafAHb6Lbv
5uXEzIwUgBBqmmCZVE71bStT76byGKWzE9UsDhhlY4qwnbJATZjzxjJAktjODmM9L08aqN+tozrc
jGNsB93MX871aZcOSpRl+Bes8AxJNaADeRGaUkHXR8dPl32Kp9HJD+SwvOemg685WEJuDvO9poWi
AIU/CwnJAdAJxkdjj68NY8etHgOuszcFHitecO3aAaM+luuv3PP/tmOv43KZzytEAMKM/D9l1LR0
PgPQkUDV+7FvKBZtNsJl6D0u06L20kERGXUGFlpT/IGaTWhCE54swXCyHvG8yhJD+GrV+Nb4CYI1
bS9RGd57pBwdKphBjSKE/efHYFKvIiJt2jwxDW/ZgwNWuxQZ8nGO/rWwFpLZAjS2+LW+MTvze62c
/DQSndkoeU/yC/FaRXFmdP4yRUh3XEnVQ5KDd6K5q9Hg/kag2+xCa5b32NUxY4cZjy4s6tgaay4c
2BV0cyVxTVujKGnZDeOb9kadnNH4ME3rYSjFxOjXYmIckD5Yl99L5aG8Zm6TYw8a8gbqn7BZHmzD
9XAkm65EvLXgADeii/LVZw1X/8aAvEvkL0mW4fIdCONRe0EWL/aKvaKnRUybL3rPHQy2+jQQfpNb
jhd3HvuunCX5VRrp79QA0CX8euLlsE6tXq2jAb3U7qFo2C1LkwIa+1wQv1p4WNJTNPOx9jLAZlBG
3xwJUGMMHOtXk9L9DUfmTPo+9IW/x0fKyKl4JR+gelkAKoPBz+JBM8juCSy8wXu+JKXBGNtONd1R
mQn23spOmEbPN3q974JAnOuyig7Ydtt4HOCQEx9eJ2HWPXI8F3ixHInv1iefusPNUdtodZtouqb9
8B6tjM6rsDzWocON1fv+sR1TMEmlf625Y/auzR3VmYhRfmrrfN0y5vzhrKT5BhIT983DTIAlMmpI
ZPmptFCQiBG4acpMve1C+CymtK9VMVxU6spTxdb3KhnJgq4czo3kQchDslcN5HYZuLirWVZgpeqr
N5vRBZ7LfFVkmF1VRdEchJTh89IcXWt+5YL8IOfUOWhv/J1uSfKzjOk1wBh4Cgd3GCzXny+NGyrJ
T9e92ytjk8r5KtnSXors1S5greOvL7ZPwovAsEt2aRDQV/MF7PBrieCG0Q7eHnZZLy7Sn2Nr5t8T
zXeSWzCUeLGuTid9TBRr222zxXxfrvOZZZ1/wkSDA9pmRAQl4RObmH9Q6HPjubRgfejxFeED1n4j
fES4Nh7RvYkDcY5Mhlje3MiuHY5ZH72U7USpOIlh10/KvaYRQ89uXS5E3wkY4UTwOKt8HGswRmwa
PjJ2t+DZrK+od1/nCryiUQTffsPdYOLIww1FyfzzN7V2BngEkuguZ2B+hYGC37qINIKbykkA5TAz
z+v6Gvi22hcYR9iNL911huk3BON1LJB+OnCtEzxE9LgL0ylntL/mbBYHo/MDkvOq+wGr6c5jxUzJ
kt3//H3VQHwKwOpzSzF7XM3hNgB+dfUZ+TImA78Z+kF3DRSMfyXphsJzrR3j0m5fNHFwuV9lp63y
vbDIGqhLL03UzHuDUTAXrs9YGcgC65BMXtzR7fhTakHh+xggzdh5Rvssg2nZnlILgfBUxh7/8EvB
+gVv3haUhA6adF1BGy/64dPmE6JkNtOtu0eIV49NMw5HJ0XT6gwGgYmhQxzdf33BwWDvS9Yjx2H9
cCZtJmPH4QUUGZGF1Ij6ey84pn36VffqyB+Ie+/VWYcBqNFtVQX5TSiqp0yk5r5amXgb6SeBKh9+
2bUP1QZJcw1SkFBUomX31jtbcfsLO0IcldNRLLx+zEai+cijm8WjXMuLT4RJzBbrxbRTwP9zkQSz
+LZkGJygiThxUTIysObpKcxolhy0roWPC8D2LSZzfAs/9V/rOupPG0N/ewIRk8wxa/xoN6jRgy1Z
7AK7IvjIcpt9NQXhPoJHvNPSfwrcGXqltxz99XcNh2Ccmxfe/uWKjWtkLeMQhrDuZ4IeT7qGR5Ov
3V23uGRng1kx2/4yG2nKU4jKTLptfUu6hcMcrVBgovk5m5rBXCRvQRSJe23VyeykwbXEkQSph0iU
Bl6460JDY/87snbMGkAduI/CHEJAXboiEUF+j5MiuO0zDCodiX8GTTsqqpZQq/xklc79WvMmusX4
DKjnxdi0e47WUEPMqoypGxfqKlYiXfQwc67A6s75yXP51EFJw4WBSYYny7yNcAM1k909pj6Zm2Ok
2WshNOecWtobmsMnYC3b1jXsWS8xLLEFM9HVNHib655WXjjsCvz+yDb+reiLBWHL9Or0SZjaJXPE
ydxNNgHnzFpZVhf6OStm5sFEXDURrJSaDApMu79qy5aXMu9fe0TRrP6rRzauXJ21dQ66yDzCH3a7
jGAviAk7sIyoRNAiOznVaNcyEOlWbHxkQMfwQCWGxWa4+C0DHYZIAF2BBQD7Q2DBT+3JBePIwNs4
9+JvSZBTMi5jelQGncbP/wfA7PLzK0gfkFgCh4mxXC5VSPUzsPYvqvBpVc68be4mNAZswgfrInKD
eRgL58QoCXZlhClX2luzy4IjwDzmwmE471fcgqcqiADDptXCY+eqU7/tQ7zSy1+8JWA/sZA6v6bZ
W3DPY5KevEAjBjFcOEgwYC8eoE1k5yyKg2HeDUzMAqO4TE/Riv4QovWnSykHbcQ/Uaxya7oFNIug
fOjHND22a3jIfxIqhfVakwp4GKZtMc/WY8mgfqhgWS6pIa1EWdkfZ0uhRFoBS4k2ckecaHvxCCgm
NK5p9uBbCGKI2KMsq0tl22csAfa2ghhGQgiRPYV/soyfI727TGH4aAYmsq0tivLn/U1z81CL9QBq
Pto3zqYB234PSG/FBx0dq7VFbP78avUUHyFkNWBeGLTWc7vvVwATBpBGh+mT7K37qOfMa1beEHwj
EE94dHZl3ckz1c5O5SCBwGARCiMyQbZ2/paZfFihEmDVMe2T0xnyAow30XnlHVVzmF30D5XQ3wvE
+IuvITLDpWMQRwWQowO1pDPwSTW/cb2/Zo0NcTvsJ44GwkmZFGcnbShW6PVLRQDxwYDuhDVFvxsG
pS05R81lHhXWIcJHSG0vURg0WXnnIRk+9MYj7FQURNv7NGxpoB3BTqh8k2qtv6sa2K9qqWz6B2ID
67PPi+HhjUXDMmy1ZvY48nKZCRkLRBGWTC9bPhtOAaGkM5DsOHQMoWWc8G+Bt2DhTuOp1cWtZ+Qm
gfdGK8h/bV/yAeatZKS559Egk3R7+6lMsK7p0SSZetiF8+KDMDYZRW3/pJ8v8JYbcG3heqh5V5hb
9he4LNv/3eMyVPzwAzehMCvrtLhh7JQ1Ka623cmL6disV5Bjmgw7LuZIYYyM9MMGWqzs9W7iKT4v
2SsGG1CGDoHoEYBwakpjvCu6Pjxa7nAuM6IFm9C4BRWElrSncsqjQZK8JxaOC70exo55T7d0l3R8
ZwFX3s61aYHLtM+dDNo7zjhwmmK6DvCnGRMVfxpDHL3QLu6YIDRHQtyR8qeSSU/NKmjb5m/K6FMD
lunWAsynO0+ezFVEt1ZV+EfPWL4bBg1XgLmJJs17D1QQwf5i7cuNhLH0yGBArAbJNsqBzY52u47q
uzAQ7M8a+ENs12DE52DMjFVYiJqfXCOIbtAG7J0Gj3NnM1CoixHmFa7FwxoB0pwtzHt+Xs03nezZ
LhibG5J6L81hGAaqelr75bQyW8hD9u1PyJuqeBDNV+mFe9dXiBSMcIH85DBiF4kJzY1dPmo92ZIT
Mk31c1mB8Ad/G4ZULqXF6ikUNZNQ4HR5mfSLkd4UCvDsZKMmwXsbB+Mwn1xv/kMU0ZMMoS3h8CaL
0z4QvJ3kYygfDK/7nponYPyIdWvrOkMwPMuwgdni2/f8ka/cSC9m2h564oYJAo+rB5+JmaBuZHqw
gzWQLBM7ZiGeM29T6a3pPetbEr84vYZQkUYE9rAOgAy53LOmX1+0bRUbD+84Y7rbwbhc0YMCp8bJ
t/d+qZTpRWYt+gALdEuDhwvlGw8O1XLM+5nhTi5+DwbOHECuBAdOtkz0+IerkEfX0F1sMblic1gz
ppDiRnQKMJKc48KEo0Ko9b2XfeaW5NZCuAVXFl24Fb5mPkMmlAyMomsbJ2f9FyPdYR7nT9mEH31u
/7EN8wyRGGVbSZuaYo1hx4IdldcTJ+mO7WG9K1lW78ZtlGz7dyQO2HtEuPPxjManYYlRfoE5r2O3
xTlbN4gFaEa4Sq3vUqBQWO1vrs1Vd/tcoZfMtf0ffJ3XcuNKlkW/KCMAJOwrSdCT8vYFoSqV4L1L
4OtngbdjaqKje14YIkWRFECkOWfvtZFRzaC0UfjPojpJHNbIzzWxHRKLumB0FyjzTwn7AfEG/aje
7b4QCG3opxMLa2F88bLkPcyAIuqv9VibDGEkhBUlDXaHlTIquyKGkzp3lI8MKvn6M4HJJyHyjRys
F0uO+6Amp9FBARfU2kMaiIMMpnjDZBnAGErWjmyILRPHfEZKCfiPVIN4401OuFOtsLYue02WdY+D
Bi32CD/iFxDlNzevv8K+e64Qsla6ubOd9jXAVceGP6fAYf+xAzZiyYjcoQ0B4Pa1r1EcmJvuohHX
kLK41xqBGqPS6k01/qanl/stuq51V9d/XFbPO0MM9zY2nrws4idvYAEfTC5kS69+jo3I3gqmcdjs
SJKcnOuldEnydnpdY1/YnscMFSK0zwU5+xTRqvHTC7EqxbrCJBRamgkB1Iy38C5A+e10unJ+HusY
CSVadatNQU3ETrpTkL3qOH0eLRxBXJWwDgsa8DEgu4KomPPsRs+6Ewz7OZqIjY8LpqQu/OlTy/Ar
9Til/ImKCTJtpl/wYCkQ9x90+yNfZ1aI9eVSz15p3h6RKqYbFCQ/kYh9J1APEwXP1p4PhmFQAmkA
hlIXsjR0DQ6tJUCzFMempvClDj2vyTVEYsJpjzBSLuZcBdvGZF4wW/CJOlhNCiH6OhonfeW1aoMp
BmMTid8rCZCLtoS5k9m8AzL9o2EFXrljURMrI9dDRiXJnhXSIIqwCDQo5jr9u2VQUofh26BO6siN
06Yv1KgGwwhmZvFOJOjadM1zxhRQVdZ7F1iA2zh9TsrgUzNGocHEZ85/UI+eHywRg13uoYCRgpY9
CzR6DI+JnjGf5CL3ly/4YDXNJSBaynb7EyhOf8DOggmcmyLWy3U9akCiZQusWsFms4NRHhKd3POS
jA4jn6bzzDZp02SLqNzuFIUR0hsnk61xmLIFwelan2KjubYNApTCqn2uYWfXyfoN4UB5KJPTbFnE
QaQSRRKnfyrWua2+VaB9iXpRPNv1bxNqCI0PRpzQwGqHK7dS7gZ6IM4HeXZYIW7NWGR+6zV71H5H
FlL0ZALU97n3FUXVPUaJC5uMjpPDiR5ym2Y4YhIakvgCO7FNZL6b4/AO9eC0YSCyMoEPWS9DlGTG
+5S0fsvOO00OZu5eyoQeUIfRQBtM3xtpaufTa5MoyqHRfYBq3gg09kcMIc1YLlZzjpY2Oqjrdrpy
9jjag5XyrK9pto9m0++nbBtY+cs4qHTjUOXZXpVLBZ5CQ7N2TL5MqVonRqzTJgB4XOC0ZhURuKf0
c2jJMXar6ghEHAlb7lqwJ/sLAqxhlxrRr5KSw1bHX9+kGw0hyHoq6c7b7WPaeO+1UKe0JqMuVKmC
f3FHIWuTclDXkj6yDyKRFNQsfI9A4X3YgYuiyYrnLedwW+pTdc6GCbpJMb/AgfdOOkIveFsA/9Lg
ERr5CYtWgNp92oWUew7jAtoZXKtkesuIbZzdswQCsemziPJmylRJnA1FISrwa1vDnUTgroDsH0Sb
VCfSE3sRUmEs1kLvtqVNvaHQtIYVLYlvbuS0SFlCqIWdMrehTXxrRNkHJzNeHVvScUkwZcxVkz9x
naE/OwKM+GhG2EgRgZq9kGRLThWfIUVClRXph+ZKXmjwLZXNfjohR7crhARjtIQ5UyUfPXfYjB3b
etgl2B8wSCNXPLWDi0mVvU6M3nc3R5Qv0X2vMuK5MPyWqMUI4y30RcFT5FSj9YeCU8guBvhy1w57
YzC+Io4rQnxER8j+tj3a9P2of5PXZe7DxbdWkT3Ov8k44SSAtusrNnn2e3rcU6rEi5nHR61XvT+j
SFuFNe0Fj8Kqz2e5CIXanK4SJXpqsDA+zfrOcoESFOAqt2MXj9d6KvsVtYLBn73feMBmIpvqXeS5
kjqyd7a6oqQQ0+l79mEbQmspjQ72ua1Gx9cF9IVhM6lA35DfjJ4uu8+hYhJGAviZQ4XvABx0bwF+
yYcLGv59UmJuL0EMrtC3Fzu4LDBVlDY/2aE4TbiCPnQdsqzKDa5/VH2kO9us7sN5GU0WMF5lXUmk
ZpPZZdHHULYjHgErO2YE8fpzXleH4aRD/15nZI6ctCKsjqQ+E3dslt67pCmMQmtkkaTBtKwSGTzb
wO+nbJzeMaAnBzwLxLRjGbKT8gNJ3+9snux7T4juvpcM4m700BSV+lAufE0Ptdtx7qMBOfZMoz35
DYCWC6cKs0PtpcYqYJXpZpF7svivWYLBOg8zVdzhbxlP6dz+QtT4GBAT+q6m/HFWvEMou5GdH29B
m59QrmGJaBiLXY0Q4TKVfCMbGpcrg0ryJcxd9nohI0RS6yNrHuW8x7jGIjv/aJZDwSbSCBAGzq5e
fBjmJtP0P+ic5F0EGsGxDE7wCLuA5BUydXZsbcNdoUBhJaJ7AJyK6R6E93NQEfNi5Dtk0CyqM+Qf
YdK9OaRI7L1I2LBGeT9vFvramBRJgGRMb2ac5Xsbgd3tvyNbyjpoQmkbcy6nu9GmJlbMG8JkD07d
6peG/tbl9hMioMdcj+kmBMQDQ4hH3OsM1148xgjBP4lSjnE+10fsxtk+ZYLwQ6ToK8fElRFN4x7D
TfrV0nTaNC1aoGKks0JNkw1zY1I9Ft+lwnWs7OPtazUw/p6thu9DWLE6LEdWmoIhO+LKmnmXeaiw
QdpIlLBmYO3pIXgFZvEpK05nP2dnqhlUOFWwxaHGemHQnj0LYyJa/bvBySDjEB4UxPBYNZJs/Fb1
yMXHrIXdck+M+TpJtd9VTfJR3JMqqiPVHagTr6NynyZt5BOKbPtuyrIzNfsfJFrDQQq6UB5GLD9t
GazLEkd1ktyxigZKGuXxmTlg743tkz7HV/DNsU9ukrY2OjGxwCZiMGB4VYCfjZHj4M7DdEHeX+Cr
IiUErwqtu2wcjr33KngBkclwJwIj3EX9NTb6AmHGMJ0c67MpVHlHLvuJ2WCrJ8+d3bfbyGtPrmcg
gTPzejuT0rj0qtC7jyDHhTrbCNLNpGqeQHYMEPWvYFddn/JEfU8mG00IVrKtxrsYcdrCq53iY5C7
rPenvv+kxEgxbWwJaSzNkzu28jS1hAx4RnXRa7jlxmSnD2FvP8Ovd4/sE39QEURXDWvyuokIxHFy
l++jxpdLXHuLmh3JbuKEV/mcTPF11PAhlj2+H2YpZuVWm0/sZ1l4G1mzp2XGRr7Nf4Ks/Oo8lt+I
FGHaTBzFRfm9judZbMK0IQ9iaZDiVrm0utY+lnb13mZsBXraXKc8LvYYiJHIesXk68vBidK0eOpB
56da4X2iiVZg+qrikiIru/ecB3bNLO0JIf+IWsJ4ra6SbKzlSzcxwdsoPafbuVd1Q/9B9xGHNZ8h
AiyMRgVrSBkN2FLE4KexurMHv2O2dYwmOVOeGpg5MMLNxEBrVfioFweXAAoKD3RxzQa4LoXEPam5
66USW7ih8QYKnx71GJT+yOL3TRhIg6RzMmRvvehtiJJyWehXUenD3DYvUQAX3RLWke/f+JwYL7Uu
KGMrLmspKa7QgFYsYMD+b6rJxVIAlpyC5bLFd1jqiOpX3OpHq3PMnSoATCAjPcYgYNss/nUbalOd
P88AblC4zA/Ix6+JDR7JiFkGW2N3Dbo0+CTUO9ng5epXQauHZMuDAO409q4VZQOzq3cNraJDitQQ
3R/96S6UzS6nH84sTQQZDEPkGib7fTfUnswI0kndvtgZJRpWR6Qcu2wokuU7wLlbyh/iR5RiK9Po
RU4l0YBVirlVY8OCMJaJt2EeJ5H1TRAytkKM2F5LG8moXoh53Rjem22qNyvrd+QYvbK6Sc/V3B2n
Lnw0bfUrMh00GkyvqmG53iny6dsc3EXJunM9c6qSyXm0DE463SXYfqgFShnae0SRMS3QpjlEXYrK
3TAwFltPBtZP5dCzbbT8FFilx4Ke5lAaFh/Cqx50xaJpXI6xl3nJtS7a7jFJ65co4KSbgrHYiCOX
oJJqib9+jmcS0rTFzof9DDtFdychSneErDPVJ4dGx01ZL/oFN/gFlCKntWq4H46cj02ryWevXJKS
BxZ1fT1tvGXCVgKpV92Y76HHDmc0NWK2hpGptC0HrqG4hRgODV8kVO9qLa/vwKtLH5BWs09jrd+N
TkLix6y/RqSbTBOXgaZGatJNQc+eFEbSJ1srQCbcMZQx/FNkzPSnJJ7LR+o4v4fEJG53ArpZD7L+
8PCoUBIBaagzJcRJ29EByiFYjiU7G5BDRpSdQiYJYn3I8XBssmATWunx9N1mnCRynE6wnQdYZ9WD
aFg30JH85bjPUUbcDETmpzokI8DJ82tYxuGuxW/5gT4aKAEuq27A4jgU5vOkccHenjkxGGmDH/QU
JG4LK9QIlOIq0RxHrArvzfhqDX35itJzm6j5g3xdEnFTaAOW/DKXmXCo2xk/dsv1TZ2Ab/AxQGxL
A0KuQSq7e3OI9RNDt0BEsrZcTXufjIKd55RqfolTmyVOoL+rf6Z5Eo3yyDTZkzEUQhajGNFdI2wl
H2bc3qMWKp7SoVAX0GDhOqgHPlDIcNTTJ7sImaIQ7IO72/NjPTJosZb2vmmdCyFTT1o4mOveAvgo
c3FW1kUXrGk0PDD7ambJ4prC+OhH9OY2SnisZP04UgpA1Quwbn4qTFV+aCnDYhPqfDmIOPkoOJuc
NTSoqJm2RZUyIareODhzxjcjKpGVD0zrWk6cm4y+td5W93FiVw/MUe99NQXvghKjP+kOwo80FO9V
aG4nqrnkCgbEcUzmXc5uDI1S1W8Ba5kUmDX1nvYTbtTGoYY1d5L9eQ+3JaR0602fcCgCdoYWO3mW
pZL/7CMvNOpVg/Nioug5gzOu1hpJbh9pU36FXnHJCuWeqef1T3rU39+uqAG2kE/laeZiL7P3VJCN
w4U2hJW2M01qq1WP5S9lhd0FabSTjffhxKFNyR5M6UhZCixPYH/YZpRCVM+6Swo6+1GvY8g82yRt
khVCnIkdfz+xd+fzcfn0FEhU9JYR90IX2/oYVftN7kzH+lR7iEN9phWd9A8Et1HzSa4eapL3knir
oyMitEYY/57iZH6qAu1a7thZlo+uyqZ9lbHYbWX/1NFs3vF1IX4QMUtTUAMpxhlMX8riHyGV9969
AUtrXsKh3nHAEU7YEdqRKum3NMiYhEH2r2ZUrVdAfmitw4cxop9Zh3NyNTKNowO+yGxowCSSLqBX
R+w4esZmrN5Dgz6YstRrnfY+kXAJvqCBM5wgOZtswm7IHaDxAIXxn5uxpWX1nx67PeXvL27P+/vY
37v/9bHbL6L/faPb3f/02N+X+q/vdvuz//95/+mV/+tjt5f6+25/X/7/f+zvJ7j9xe3J//YYTiFK
h53ydhh4QUyqHDqel4ijrVPQELEHs24uos0cFuOZWtPArICXX+u84ZxVZoiJZPkxT/Ai4/obxzPm
Kaw2Ub5Xy5/8n+f8nx9vvworzJtOYOj+7e8q3fEYtHeKhvZJk1iOp1xDldd7rH6FRDVpRC9gxSnA
LNUPWnAZ2c0hpulhKs63xzDVF+fbXXeuwkMHb6Ol+IieUQuns9uzs1ejFvyTnq3s6qcYkWMQBBts
R2/8DQB72nB9qPVUOeWJ2vIKGA+l/dCAvg5acgxmKjM6pdVIEBk4BeZ1GoM3PS2xlNnzuUKbbw0O
F6g4DM40435iuxaSMZXXyXs72L9bhK3UT5rkMk9khxIE/+h1M8mHU1IyNUdfgfxVV+A0LVI/VoYV
GURenjrABptWJ7I8aG1f9arBk9Ejyi59s0UDUixvzvmy8QotwgI2XaxE7A3Inw0mxWyDkrLdkDG8
WQhqaIWY1+kJghDz0g+LRARXevioLMCKHugQWRNru1qXYzGTDjSZq6nuT3qllA/o+WVf5chtgLYC
GTJrclAJgY6pxuoqJsPK/ITeF+b1715hf6CeZIKxqlEmWSFEmoQUFQ6cDjsLPSlbCofkyS7R3hkO
tbNba9jyI8G6b/6eEjBn7MehajcVC26yPiQZL3bofiO98hNTeXum0bNj9hbZCmKbskGsaZVSipz3
EnV9X0m0NxxGjXNk91g36U5SYB8CaDOwkeeY1PakFxbZJ/Y9mK4TmrRmYRkmCOrQFQ7kpR5bKniK
1jedVBA9g6ifSqhFxDlRobVi+8IKcEC16uyGEeOC5kQ7iKgsnEPnec5cthcSbRDNUiq7bASXGgQK
n7r5wWV8zdQU7iNb7nVNPQIyAdPQI6GKsuiqHJ2QHjf+zOqJqDgk6ptb5nvXkfUeayiGyiBHJgys
YWsV/RdfLqTZNn+k0+DXunrk4CUQjVw2ZkVpH6zZoiyXKhstM7LOIGnkNmgX4BCfkNy8jty8iQNs
xagWZKs3cObarYGo49AMG4FqH+crNmHTiSOKlVZ4jiHeSXrPG5diGzsF/IQ8+4nqCWobOj38Enhn
vuAqk/DLCwQIjpF8zdTJPAoK2qci/1DTW+cYL1cw0XzeuooXGgvJYmZSnDSPFM8kp84cwqc73/7/
qDHZbNzuE1mOpnekoAehpbUxLbnhJ+YzjrnptH5jkC8ITeJJ9KS/mM6fukZKrmGnb5U7riHEcMXN
nEp2E9ZG1dTcOtIQ2DGRBTY1ICEGb59W+jduQXszGFF84AtxaCtqPgF75UZSmZNmJ/y5V3eAsolG
glGYtQgDvUxrGfqK7sxWZie5MmwaPRs7MuUZMjMXklkoCqpaSwNtOejInc98NLkto+LHtcfujHWk
XlkQBbYjpRSkVJmfm/NrWBK02mglMdcFGoW0lhu2D5vMhU/E0rxilFy6d84b5b6nEvM5pUXOh1j6
+HLQNro5aHRYU2bumTYhsyxd9I6QYeqAExInkA5NjFMIHd4n4tpyb2riTDXEqNqGuXrRSyr1WEdE
3+ENOFHb9E0371HGJeosc3uE9JBshsp7Gmf0hMFM48XWlrxjpobbsD/pttwIi9SXnBx6xODgyk46
A07IRmaThIaFbj5NziRl3Zfm7LKtwW3a93wXJEJH4sIkMuf66EpeumxgugSkyZ2TPHjsKjrgrBmJ
xaumkw4gbU+d633M6mvGatu35S9rSpAVWNQSRg0dXZbSS4/M5HWaMNfFUbwzbC7s2Z16ggA8v4BS
s8KYQKqu7N6mSifBtSTyRS2iok9EyiANGkZZEC1vVd63S32LqOi+O92mxdtNWshFzRT8M2k6NsDP
22z69xm3n5xq+l3q8ZdZciUbdB/P5NkEa+GACLrdJfgoON9+ytzRO5eqsneowl88swMEaZrBeo6M
uzGwPrR6VHtL7Q2ihtlLDXiySg4dEZ/prm/w6nGxWy9Cm341I9iqyRG/o8j188S8C+r0KRTggQwG
TbwFK7f2NL5D8RM6MI8PwmiW0JOITSZiLYR5n/F1bizzwVXR69xGdIqk156BSbbnScNITvoOWYy8
UIoZoivtDca+kXWq9lxEdbLG4Tj7pjHaKNaK51CKNyfvvqlIvVT66NMXDglrCewTcUtzP/wsTayd
FZRvroUSzrGd7TxOv2DpAltsJHjaesNcG4LEXhYXKSXbqVAUJnKmsVjeW4mzFrlhHI1lwqnMga1p
Ap+iJHpat6g16ui0PSpTQdjFfg+42SMzIsL4jpwco25LiW07oGNP4+KZHjWGdlG1vtkF1bkrFfCn
oN1ogPiJyuYmR5K5GiwiqmdjicV083AbeJ9joRcbWtGCLZ50Vkup1WZzvNb1cDjXPRQ7O+DEBSC1
sbSmZ9uZ03MuquRgZ/JYqw7KdgHAARk/V1jrnFnJIwmJSbyV6jIVzZ96cY/eXqUng6qvvOfbHRMx
2HpgRbWnW3pNWqYfp/HgFXhPVQrUwTYdKliL8Tdqz/Ekm/Pikj8PypJHy4bmshxnY0omyvoanio4
7k6GfU2zAyAKaQU8u2AxH1Z+rgvIfr9n7OOnwSO+tUHSQt9K34iYwlW1XFejbj7rLYQS04tPmYN2
k03DlNNka9CJnZPlrXODEWAYjed6VpuptEKUPawwtHk5+0lS+6CH5pU3qcdkDk3fkCVsPT78UsDt
yvh8u3O76du020xCYAnFBrfPm/hhyFpYGIpctKRFFnIbnQe6ITXJYJnhpMzW4i1iZMf0vudTDoSw
c1yxjy2jVTgdBWf7NnlNo8jPUpQFkb1Oi84tw1TUVM+xOxs7NJD1IXSCve1xyhvbmzcUovzMmKJj
ncj+XC43RlGfsHtr+5r+Et4oUNEDixfsM98N8ZI54jvqX8g+JlhkXmJ+Rb231yzYzCxIqw061ZHd
PgpMcKszE69XolRQs3dQaPLPSsGG0ZEi0JJXJJ4RzwkeNh0nunITuzc2aPhdUaCZ1mcUZ1tLaH9s
w9yhQ2A/azH6sXQe7+nGkyXWXQzFOgWyy6ZaIExZDvkKpV6f4lIIyzvTFtUuirvviOWILOntuSSC
/bP+9yaiP9MMlokW5I+5oSiYWfwjybKrrLVdNYvXnDc8/73xYDmcDdaeu4KRR8YwzFlRYJEOUhYK
XV/6IsggtjombvrqUsXiCEqYSjEeX0wEAGcS8dIqwaItqI+qtUyfUDqyl2L0cJV7jjrzftK4LEWS
bep2l3Z9ckQsS+fOvssxQu+ZmbVzvyyqhvw1QaK6ziCcsGlgwr99uwn0ZZmCMXqPoPYMgIZOfPZd
aXiKIXy4VgAOvTO/rNHKdkYIX8jr24NHam2IsnaN0IEFuRUc6FNA65+879uL2suocvvpNrP/fex2
1zDYSqSO/c9z1XKN3Z7x9w/+7e+JfGXbtDWiZFN4evZejHa5qyPCAoUW6+91ob2RpJM/uENWP8yV
/Xp72OxMbVuZoCFudyc3e8CNWCKwSqv7vEu/bw/jtQfMwVpuB76j2bseRw/+LqEedjte0bVjFJYY
Ekl+Gq+3X/z9LYkeiiivy+2pMC7Y87DIs/aRHn3+fZbdJumxMp1rPJXGdcL7ue5EQwF+uaurDvuV
aw+bIiGXu86b4qpDUV/ugB8xrrefbjcCC1WCanIVedOOnlrCBO6hDS7k1einf930NM73doTGBpvn
3Azd9faE2w2VGXltgUlu6gSMSNFhzYlMF8rB4NhXPA4vjTu8J+FI/+RrwAB2BEB8EhWaMys1XjwN
B4jWmJfcYreDg/T17x7+VnxAz8eStgOxabN1W9UdSucixqARgz40Oqc9YdKnR5sDqOuWl8d80xx7
HV3sPz/JHiHknNJQXn7r0A+C/rMtssfQQiIpmooc6VZTx9vNyCS2ljbQTK/2vOOiRGCfrO06LE30
xFldzYjPwiI+I6IEMSejlurQ7TY10Nd2kVMfq7jzU4B+ZLhy7/aQW9Du6lFqi862NpH8lIsfwnCG
6gg7jI2s1zx4o/HCAvoc6Qhw8zrHibb8dLtpZJse1Qjycz5UhCzRVG/mTb+IUN2ceGZEPCQacRUt
GFvlHIExzQByh1dA13/YNUYYjIs/SmfTOo/RwPrU7I8pZXDCsI3320OUp1wc5JycHBXFLguN8qhA
+2+AD8FdWe46rKsRwuYgf3DxyNW0FJ8CFWv7sFM7a+qw2SIMbvuq2UTU9xDbAVGoWWswqYCVimzu
szQvjwwO+O05EWRyrGQ6WJv/WsSZa/s9p2Puq0UfbPR1MaMcoQgWltbFEg1dJHArfhLXy0Wl8Q3p
40Os/7ADROTkROwPhinjfRcHniyK6hi7zi/DkMrPi5qu+nI8/jkC9kvVAT4N5ZxtaX69DBWUo9uN
IwK1g/CDwxH/WZ4gFMVX+XI7AbebKUX1nObaa2BFBwsOMDJkcrHDiGyQgaxu62KrLNkjaU1L7vYP
GYtARKIkp6jhFRRqu70dTRb85fF2sKF5qpVVZi5yaT3wY2HtJk++By4mUJViCeErbMld2QYM7T2O
/uWY/K2M1X1WgwHRycvwfrKSqqLpoclugFAcXdYdSlKdUWHwraf58+2t6UCbh1Ts/vkcS+FPa7J2
Xuve0O9zZFj/VitrOwraVM8BRxFZetK+O0PNi5i+ByNhya0txHku436bwO/MTf2QLt4clqPAtaL4
jU58ebw91C0/gQquhHyWGTaUILU+IKagHUyTItrOjAq3saDH3YL/bvlHvQTwBw0ceeCSBaqhhWsP
2ig7OxojMNUBT4SVuQ6UXlwnfPVXqXc4p+fc8Y0mRnpXWxeAKDFSKfyi4ruT1N9jiXLVSgyk/0lF
OHI1/rD3xOPTnZ3GDt8TrXsJIs/5woz/Jx26lBIJC3GMnMwcxgSia4YTmJApGwk0QdMSl1n6y8aq
iD33rNWJcU0VC/xp2VJwXfmeA7RMD5J/3Qzd9CujEw4pCQrq2LrgxKYQ+oCwvsIpeHYtGCPBpCJy
ZjjkZhZ8jNQvVrHWBVT1Plqvtw/oGXdREsT7igjyHEnsyBaX4fUYspJZkTeLbS1btNMCY03/Q+GE
lkywFCqecd+SyJbPgDomwM70IwlKgXJEjNLIwnqvG7j7qUmTuoEJ2JkW27wC7zFD0QzyDgtISego
Y29DmQqnVhb3u3DMx8MUNPcVp2Db45hZOxqgHS+E4W7P3tFIDeB4sTh5llfgFQCwVMoBu3Lagf2A
dsf68tgAtTiw8+dvlwlj8ekGFS8SZJekzfSdiTD22jjuxraEcY1Sp78yZmxHUwf9OfTA4BBHPFUg
+ahoVO4KPoWk+zBj+0RB7v5kOVqZIf/dEju8DxI50rVj+spJRJ0CQNtIV1NKgJZGC+szHxBosqRV
BU1ZQjiPUgyoNIJvk5a4jyTIxljSnoRs3R1azOio0vcxR48ZRBpcvk6x7G+rr9BVOzqiD50GGYjF
0xsaQrWbTNAfhfIUYy6xcxSciqq/09xfWLRkht8/FwvmhcrZJoZmviI92ycayt3oFKlqWku7Mf5k
P4OQW9aFz9WCyw08XtVCRiHDetOZzfugL82RudSxHRr0LTG1ZDO9ht4JRubS7dhyZSm9umssbce+
7k64co3gYymOEEprTtHPaDabaqg/AeYxItLvHOdoa2pEGURjFZ7dhbtkYzQ2nOhQmPOxCgsPWVDS
kEMiUMA3VDfi5ETVkbE0IqkJQyetfwDqBW5is5dH/E3TNgOrlgs2bKY13QFvJvZilOeqVciacu/V
afTxJDz7kPVkPIQDzA9SzQqWj2bij1haiCWkSebIZ4RB75S0H9La1nehM9drKWH5haYFKZHCeu0O
i9yFi0IAYTTJc8HOUh4nYb4yBSA2zyigzgICyC2KI3JZPPT30siFbyOpDvTcO1VDcRw8OsRj6p6a
Nnrqqa6yb0biF6bilKYMD2w/psvg9JBjBE4Pp08oiYGJ2Paxt2+N5qHr0KOJDrPOqB8idAywdUMi
EhYCVzb1e82LTnSG2mOawmYS5jXTQBe3iD6+ytD7ktIs7qsGMlBCBmSS9yevlQbxd3Z4cZBPbHTk
qHgpnbugwl7h1t2fBj7MqnACFwocyvshz6Kt3safw9wToOBYxTklwHnfVVRAVUipR8t/5rRyKGAa
FKuXjxETaB39jhPmD6g5OYHRHnC7KnypoUIgajQAmIToQcpUbHI5BHTyQdhymRMnjrd4gxunWy3U
ox2g8nxNqk4FpDfQV7qN4rdATXdIUa7wT2x1Nqj8x/WebdQ1p025S7zCPU4D/tncyRCRgjc+LXlM
sjiz14z2VqkT6cwQCac3JGRPe2nbQd+7ecpOcobzxQ53C0PKcpnci4FlZuG6bPpKijewbew81nBJ
FNXaHay9bO3HsR9/WakNjdIA1JZT2SD/eB8O8LFT1GzoZIt2lxXXujfHlZfawSW66zjsdiEeHADP
XLRLFEhUUYpR2bal5TGMFNKGfsuvyW0DElros4Z/z213hA0dXRMzmzv+cktQFPQXvMUWfKypsa46
3BOoc1N8hXm9zoP6IubSANXSZ77rjW85tHcdTg9qIR0SrZEDErPHu4ZL8Y5ZKpWmRwuCT9cWabGW
tBK2qcLd4caEa2v2tJ/0+YdzgXuvwa6v08xe8ZoMeAsPvEaN50dNom/HnuV13uw8+mcHCn+06vUe
DkyP3zn2FpbNuBc6NTQd99IuJVjExnuNbBsYbaSOSKZQBTgzDSjYZRWLJ4cwrVU6ZjREyRiDPeQ8
ZHH1ONnuKxruRqEJAN5OblKRQLhGJj4nA6l+6KaxKb5iQLh0ybLzvx9rNlEUf1+9sPhCgpNuxELC
pDTu4SBf+te/7GahfFEoRvX2aXZVtBW4izm20HtHyXHp4hqKYe3tgIzXF1LV9oMmt0VvIdQjdQnD
y4KRktpFDtGz0O4aG/OrTGE/TyHQgRm9NyMbAD/2FZxB4hjQ04Ov7doKAjOKWXDSNL1qJED3Abjf
dPSK65CPW8rxipF+JlzVeA0xozB7998RemvKGYpeOL7Aev4dj2Bcnbl7EbMdXc2xvrAtfRcB7SNb
Sty0unECCoV4LYTC64nuDpM/pm+q0oBCWcjlxEiOUUgIi+hftA7ybgAcJRPmN1Ws+9FbAmILCAl9
tQ4y0uUKkPtvHZq8MPMuUzuPb6NuP3f1W4QibT3g+8WqVn4MaJ1oY2f70ICqF5hIj1FnFuBJEFfT
gMFSSVJkpcZk6xKtqkt5oRqisO+ivJ1KcTHc8Vjm9rc225iMQPuhTBn2/TDc1Wg/xvZnNjrd17uU
eNf03C4Ck1Gx5ahIwgFK9hthZHFQcX8Ebvlq2vWbU6q7+jCN1nMeulwWWWxidDfQS+XYeeL+j+2E
+TF03R9KoWHfvjOFIwFy0IfnkWCTqT8QknXv8KVedVr/lQBSXFWEwPV2esc2wEHz1aGR1ep6C8rz
rm40SMnwNhB2C5pV6PKrwcBfJi6emI4mNVFTtoqIQZX5mJFTO7rPa3kfZIjXsLr0kBswvuunlOMf
a4Tn4qZ6QhCHG+N/GDuvHduRNDu/SqGuxR66YJDCVF9sbzJ3entDpKUng2TQPr0+1rRGmBEgCGgc
9Kk0J3NvkvGbtb7Vczk6D1ZtWdey8aFHymQ66IgdqAL53E32a++axdrG1NbT7ADG7Peh8m6SQX1g
5HsMuQIZx4ynMTV+6+C8TOrOY+bsoatu++xZTvS3mDOvXHkay+BQj7/NkN04tLgrqcfP1qj2HvqE
aUlG1y64ownHtFKQwjQhbQELtQDeIDJj0Nld+ZMU3KGdt8gmPhk1dXl3m7GedQf9HTSy2jCeJfoL
/aAOaojgot96rWrv/v7D1Le1a6Xb1PcPsZ26h6Z0jknMFGrC63wYdRzce6Zzj4a+5Y0J7U1Pc8gs
+IJeXlwhT94TXJDi/DLPc9jMV43OflI9I5Ji49GSaQ8UpYIJ6qWfU8mpZjqiOXslXQ4mXII3KgH0
yGfD1tTMV+2h2zrY8OAUMi+r6mcuuPTZwf+d+AClU2ZhM8Ll9ShCLKdA5mL2D6tRonzzXOO1RHsI
HcdMUUVyvDS2sEGTm2rrYLddW6G50UMwbqXOX9g6DltPxi8xwLzeffOcZACEKq0bR2oBPLElQKRp
1Z53j8GAB38T4SoaWQdAYrORsj+wnw+fGlduOw8mXzjIb55n1da2wJ9AXUNiBoBsN6YTtATlrZNo
fGhiNqSVdsNNPzrZbd1G/lHidzaJU8RoGB+iIEjh/wSURkS7rRzFdE+z19wIC+dIToTjRgv7il0v
uKul3oGOZW5jYAFECURNuldelK4LTXBkNm8s4FKMWcgxyTS//yKR9I0uPnv2UxcI6xREjgPsrLl2
Y5wLQ5+QL+a6V90w3QYhrmZKTX9tQh4h2nXc9TPQhRn7Ye3NhAB0jHCzNHuAsJU2wX1oH6fWgRMT
4iBsAyk2dY0ynW1476HApFTYEFdrEcOzNaz8aETLiWfBnCfEZF8X0U9hjtPaJzAPijeSTMvhMdYu
uMoy/jRcvOWyZX6bUJFCNMwO0P0IkLiZyScZtEnhUqffOQa1k++pDw8zNcJDLiF5xQqUXWNXfcna
xhMvWwDRblCg8JRIxEAc6wFbmW/9CIc1i9URs6EYCKwyFcgj6T+0KUV/W3cfTQsR0PcppIFTwj97
7YRFxPbf9yQoZIQbZK2NjFDKG08joigKHHBvvSuOZYX/eeQ0WbFquSvc7AQh4gX1uct2kDqlGVx+
X3CSkVHfe5kPEC1n7hxVR2sxzPLVIOdDtIt0V40kG3AA6YjgDIoxlLUDBpmtwcS6rFkQ283VGLbZ
TU/v76pi43eUdoriwEtdnlUmN06Zt1fAsxRvfffrgE2CEfyWxiHtzOSz5i6bjTFGaBIbM9r3Zvrs
A5zcRvldl3vflpAZbyL9V82GWjEnguKxRHr29rEB7d0RdYDSLwl34B5/ajd46Lp52IUhGbeLUxHc
g4XgYIOa5UqXYM906q01spadbNHsNpppQeLBrR6bY9F3/Xpk1wWEkV94jl6Y+i9+9+gNW0HK2qt9
mszxqhAR74zqsJTmNYXTdGJ4cR+XMMqSWW7djuV91n+5dfJoWeOLE7VEK8TrwR1+U6c0tuGzSbPU
4dwuO3w/vgsTPJl2Vv4JE+0UMt3dzpRpEDzQ6RPFTFgr+m2OHvMTy9x7m6iDbD/piMR1iCc7nbKf
2eJQVUOMENw8jdXAtoNyi+yUXWzhnpHI2IWPiBxDya4Iy99oSOCyJ16zDice8kxO2MLU/PsYmMbM
BoU8MPCJLtsEOY9MrZMVUYaVLKXgvfzgFrxEUX5xyvgKX5SB6t0BJWu8gJLGHTBHhyJjyeUJwbnY
vRQZ8IEaER12KX8HW++hKDpjA0CHKUzO3LpksmwlJ2U1bJUHVr+LSLrM9T5wfSQDGS5eYTfBugLV
xrFRHumsHSN7ocGBhJUbZ9vm203qZYhtOsCcg8qMFm5D/1Q3CBLS+DMf+BFx8D1qntRDKp/HAWm1
mYHf9xCCklK0n5q4uWC3KtYQpR1Y3k6BvW5cpIMQqhhQWzSYRCMt5tm68g9+fl2P9ZOIIUAU1rgv
mnbPA/92sqtuB9f1irJcrkYRUAmxG5SDeA/gVQ84kJD0BFeMUT6FV3vbeWwPh0SXN2GDYVXYwSXN
QWWqJH5zo2Fviv4Hd9avSpK3RDUH8qmNVZ/f9vTzzowBQqgSxJAbflRBPJFAhoogSyjLU+Zs3K6z
9U5Gze80TS2nIwyjfnIh5tk7FUoO6PrbMQZmqyWIdlZSJ1/8ugwaVsKkzl+uAZcD11zYcVOgt2ji
v7y+gjs4Oa/5gBO7n5GX5Xl/TmJVb2yKebeMDyyY8Y+GM75kkhM7N2VnCl6zlTxqOw+xCkzbVcKr
oGZ3I2ZkCJMZXY+q/h6cBGwIpJQ8t/foxbaZqx9yT00bOp3Id0FoTd0Hx9KT0Ch3B4ozvBXGEizS
jZTWpvON1ucpLsIdEVd8tetTWNA3pWyzwSfzypqGuMTb2sM94+OUWkupn8yi+EbJRZeoi+cJ74Pd
tvGKkJvHNjAbyocKrXXKuT6WRNQ5Xfqz0KWCeXRpQzp15YRqNTGHacwa0lfD7jCGOxAF4Ft8kqBX
kIg+OZN3U6Tb4yRsvTOV2pcJOhUXN33UWQDdKhwHIAZQ0GcN4nWN2NzP2vngW1jRxhSsm7Pgc/u2
gQJ2djoXAwn62VVvjfHJ42JFhdDw6OqHfdTER69LGSziVblzvZPhGPNXmI6vhsjeY90aR88b2mdo
yks+U9BurHjpxkDKmFovV6i/zqTRHpwhbmktOnNX2yF4K9OJdkLV5OW9VlJdEetxQkGNtMDx6XRG
A1FNeD0wA9+iwTtO/US/EvgvaY1wucKJ2joamZb9G4vkafbcayQ+LKFB4Xl2QvAH3XYXT09T033P
afFUUkUsz9pPJbhgnL4+G7N1kaRLgSbb+Z67gML6jV/VUJUdecnTGR2cRxilK+2NLx0W+736tOgk
q4VSGo0vFvvWHYWRzxUOWgdXkKgRL0QB6qOg29ma4XI4zydBkwMcHypFYr0ldgEiVca/Wl07dWrs
rKHedQWjbM7PlTdmO0KmF+N7x0jNRiHU2ZsB5AxxyvGdK/GUjCPnvt0fB5Y/TAkCnPJexT1oPFjO
T5G12bpTQMpiDucqo11gIR4jBDK/kPbcjy5cfHPCSAn1wvPzjyBvmnMFR4d3K/vuBoKb8zZ9Gqcq
OxDBeQddyN8qzyGeobNw1ID7LndzVedEaABqH5DCMYMwD70k2z5GVpeljP26cD8X0VVNPjWsafE5
mMkFpBwXkQ8Fkccy6OeOq0zUi1CqfBsbjyAcAsQqP8FzUMlkA5nNWcM7CTeRk1zmwWIqQDrjZJvf
fuDwS1T+c10DwqDTrw9hbnwRjwX9yuAdaYb6q6g9fm2Eqr2Rv7UKyl0afbFA45mQEgwTNjiPwIyA
6vrtC+Zq5fQMRnZj53TeaWkxfSnKJ2uZpVgL2ROw/eF6rqoXp7BwKyRv5M+DEUiNLWOZk+mN6GEs
/73IubPRpt2ajXy02cQK8Q01hX8czRoUpdu28DugIjwN/Go/e8zJOc+Q2tslo0cQh1FD/IyUzUG7
oH0zyIqsU9tU46oppnOi2mMf29Do5ZJkTv1B9Hr86IwQQwlWu2dUyAiK2iYdpSBeoZGrujjlJkNN
I2VeOblLiRKv7NozV6pRYFnC8ErkGI4IsOB8d5nbxgEKkYHKefaWAHcCqFR+GbGRXjzcM3CZHuwh
em/YuuyGOgDdX95YMVttGEGocz1ukKz/zFhXr4Ea2WRg3Jr4J4wQVDt8MQYrN1WLnmIIYdEGPiQP
KFFt3Af7qauhY5qAG4md0LJbkDZEOVTVtU4Y8jT93irw9c85mjebNK2IdoEh9X0z1Xsj4KFTla+h
6UanFBVXsuQiMOe6Rdj7Kc6FaRO8mYyfoLF+mI0Fk/eJRavZknLH0Lk3CA1I5T1yq9OAfHTVqOqJ
CQEACHndcRDWMAf2+G5YuBnTVdD3u9CxzK33FET6Be3Cc2vAUHUoDCoylQimMz8F4PeL02SHAn+6
CjcTDMIBlf+ubxBTSBzrIjWf9U5bYbceOlQSLeiD5dxdtTp+kmQbxKaZnGIq7MzcNJoXcrBvkCwl
m6JMz/YlMAGq1QZOzrK4JD1yZXpdNEf1fEajs42Y8e/TGFUo+3Tc27eFkbb7obffzdDZ6qghtU5B
8zQT76sUIevp4NtUKLekqODrVt4DRMGQxdAh76vHNvHeq9RPKKFwpcYFDQBaws9CXjOEuQbzkHwo
RH+9k27giaBM7aedNHgq+Uw4FnJp15QZ9MdhOhLg8sAYkpGGm/1INiEMAQxn68Zv0Ux+UZfYNHFJ
eMWUY2KemYXXIbI7LfWZle/iO5YwXHX17FQMcsuU4neU1CMOTbIbz98Dk0sy1HESRTvXWZKHy/QE
DkWAogT04PmVS1wPcfdF61IvlMBsWrqMVdA5BRR55nQ2pi+uXp7rUeySk7lxBv8nw7clzP4+UlPF
oM/6HVLjYgc4slVF2mn1Y9cScKcwrnSweAPBnRsihfkxxg+RoNYagvmlJzamcctHsAPtJgyb4qws
AT/XAa/TWRE8TWzcfv6SRd39aBDszqjlnrXrjYecYw3zIN0C2vipWgbB81hSipIFb0xySQLKt4EH
IR4jvzmF3XaQzACkiYUzrbH9JAMz+ReYKc9tD/QGb/GFQ7bHp0/sUddb26qZDoOC4aUI1DxEdXDb
WeIdU0tyXYTtlxzn3zb0H1w53vioE5v5ObV1T4nV3yUJNwbKllObMM+vW/tsGadRiStQfJ9uS4Uv
uI264LVj2kQVRd+70JL7zlr1vC3sE48Tm3ZKaArBRFNfFVvuuIMv9IeiAeVGoLmJfTjLM+g8Eait
r/VNSzBTLx8jEi/Xmpg/VzGIKREubQZP/+RNmnHgtPfN6N82ESFzWmn42e4esg3yQKt8KCp5AJxu
Ww7eIM5Ku46YSQALDD0AbVaFIZAgJQxgl1oyRRgz953w0HUZyRJPq8Oxb5d3U9ZHm9a8J+eimeUL
kbCfc9bfcp5fR3h8t+TUQKzr+2PWqWvwR/IpJPLWYsYf2NMFSPVLbqRiVw+otaAMXtni7Oqfbpw5
XUH95gu01TUXRx+Rhq3l7IPOBsvm1I99Wn0AB8fO0KvrWoZUDNa607bihbsDysfiMrwZobau3Hre
Gy2oHwi1M/ITUCQZAgR61mfHbO4E+oGaFC418oTHABite57jUJv7jYOmlUAKpg9W7d6kEwGR7Fja
nWnBF1V5NqCgVXs/NA3AWsG1KgloMUFNJCX5ICOBDYqltU70S917O5+cPGbDhJQYDE1K3W/SAGdz
aP4OVZ3ivmRVZE8PVdi/pV3mXrk5m/qcLblj8DLmPHjDBnWdJ2Ej2chdIYsHPHSTtZYOJYPgSjYG
9Stji+mxuzGIj9wWIpMb3WxypFBIm6zPRhlUdkqtHXKUDRvlWmuexRAVK3ZUvqNeWAL3K9cdOKxa
fRO2ZBgOxbvlZIfar+8VwG4ZcGl1uQA+DarSwsqOtIgbXMC2MyTXsTWcwpm0J/9O2kJBrRlmBrIf
1CLGvqBcEj4RF5Hg9uni8Tx47SOrLLwTs8OaWHj3fmtdp2gc6OqNeRsFzlu5jaGVQuS3V8QP7wO4
NbATPFJEtXXKegjasn+CWJbuKwZ4q4CHu+89uhP4//42yDqeh0WGApbcyAHlwKRvAVFYKxQyIbNX
aN+MUXcuAxwGr4oUWiM4Yv3kYIrgD0ZRe0hDB44WAU4QoiweMxm5VgZJhuxwg3PfmLdIz7mgxtbe
hVEhJnidJDalk63Z6SSoupY/PIvIh0i2086cch89aQn7K+TWhLLl+xuksB3QwgiYfIY4gBG1wXsw
bDiVdhGV8lo0JYurlrA9zdtgtNM2F9mZOoeti1NGbMVtdlM+BvUxcepbXYe/BCUGGxqxej2BZ0Ql
HWNzuMevtZDDAmJpEmSyfvDFO/Jd67Y+sPyOwE6w1A3a9jS59bhCrwPzrqDDISkS1w9jSTDOwxlT
Ub5lpSKQS5JJbfebJKRi7RXq1659EATcr40Z6Hqc3RJrhSGkR1RYhwnJZKync7c+9yXU2Nhvf3gP
YAmmeEU6obGU8NzvpP4GjbEzCue2L6kmWSLKy6D7s+2BU436gsiv4m2YaUBJBTOI4+wAz7gMrkSc
fBnlUK4j7MVwHe6nbny1fZvoEXKeQ6QpOGG2fqt8OPUPvHR3boucEfMSn95kb87Um+fISA6B/YDU
YVjpcLywYptW/U67EWQaBxS3Q81o1szwdDpADlb3FCH1Ss/ebUVfoF2ShTFo7cwwAZBeA6CjLxNU
qN2Ju6nZ65nblVTyoH5mUx4cCPFlHLNr5vbWgyVnF/MhED3ZY4ivVqG3uN+mkoUduchF6V6HzJtt
a3JuRG7fwK9aJ5yPmxrWM6KjCmI2QK+qfwPTzItLW1/2xR7U1C+qi8csYxvv+7D4/MmCkkdQK/03
roIqYpzdYsF0PGfHQU6wue1sGO05uDblBxvzBlwEgjFCOIGCAcwQ6ErMLAKcH762ilyBIm0+q6n8
IQ1DrQm/exCT2eNNxjA3t12wt3X1WJk4+JQvlsUI69aU3G0rmM51FNYbsyMoJYNqJOL+gRjRgkcH
Xb0Kq2yXiuDGI+YzNuS2sdgCdUnzZDfxl/CjcWP2hCSXJWyhQbzOduNDXIPoEVuvpeveFbORQqBy
DlkWXBkpRo7R7FIGlNVetMrdy7YON9yKffyctKjsSHz4dXmqjKp47fOQyEgmgeWtiK/nNn8JYuRr
ZNdx+KIYUP0PztgvI1a7BGKPIqIybc13C9XXGq0fUXhCPaYxAcxjSP/yd0oauwbLYJedWSBfOJYU
y7yac4QlWsF5DgpMhr/DQGs+xPTfHWajJJw+qTwYYkoeCZWfoy3LuaA16zhe9/aYpbD4PSYnaQ8G
fmSHHDR2dWtuA0VgWjRUr5HIPhZ/xcaBQarhKKwlHfSWc0tuGa3SqqRjThM8sxqGByXDYmcPTO8s
j+4XLORjWDGJA2p+zORgrq3uKOOvlMsGCkS9wcDQ4VYnHpI7EE1RVKNoxxesVfjukCmHTGArsSrd
jG8DgVNT1Yi9z9MJ8UUGIykM0M6Sk0YUlLwU5R26ECjAfvpmQ5dBBdQSU5mQuCk875QVXXjlOTwq
BgbTymsJYLGnHfjde9A4rgIh3aKu2yTyS0ozWJsod43Rro4SyRvM2ybbezysm3R4qAk1bVrrxsgn
Fi/+XYpsZxsLg6xGE++eL7Lv5XmK4V6StMLCuwjkjZ0hLBrU0TFVy4lOuY9LKKcfgdKZEEhBEAzN
Nosv/mWCoK0h2CsiUNeRD25KetCKerxtrrouyIDl/XqBMlehuW9M9HDRuMI35WxrJlb7rq6/LDO4
JiGEcVHA/VqFztOk4yP0FUE2iL5v2+6OCOYow6NUSjvYIzB8Z5+7QcGbHIUJW4qAdy364VYV9COS
3TAbDYIfyhqHhjH/WoopuUmvv7Vx6BaTXg8ed2Sa9neNQzKftpJNSMu98Y1pKySlWSzVYTDGdxf9
H9QvLn3e38ZJvF2M4CmU1NSF6p2TBJ/CoQcJS1M67QH6giRiKUaXSGSuH83nNoenF4dDwBWPckI1
wEv7fB9MpmJfyH5rJJNwPdB3I0ypFa1qvSPFJjkUSrq4yDi1KzeyWTY1WzdkCOA6yt0FjlOgbUsv
HRvFlRmYSBfa0b5UnXkGZn4TwgZMGmKkagDIjAUj/l8PZmyOyXqaex52PV1VGzWvnUuQDUnocDrb
9Eam8cFa8ljK4APQcnOVRcA6M0FQW9Tl13FwTBs2qPDf83MzB4+WRoU10dBkWf7bi5BhrY10xe2f
jKi7Vrm0Nk0Y/6KMzVYpUoG0vUlIy5pVUK659sXK7xFLAOCHkxgSnj1GBwxfxrbU42td27+B5fGI
1eU6nkAe1/Eb02KPoCUS4d13CiqmRERXNsiN8rE+l7o7GJM+NjYwtMZ4SGsdbrwmu+REiyFi2pKn
vseoynjO/hjC6BH+80sko9ewDH9K98NElZoZw0/ioGaaomtTCAwLKj4XII9y27pUUXLdDyFLRAS/
eYeUzUqEe6lVcMPQCOUMkRC6zKdtmvkMFjwDq0bI4mEebUo93CNdUYkV/Pd+CW+nVOia+MVZOGBT
/YAA9QVbo+SK0F/ZwHZq8CGpFUn3SCAb9nNjemMZ8qRCZ74ipODL3PcuL2FNGXQxp/jVVOk3vy3S
9jkydzrk0m3Ind65tvi2uT/YMvJKSpCZRUGAijlpH/9Y9VLMrK677irT/nD5+w8rEj/oJIedbdSK
hro8lI7c5VyMCKyT8Gwg92qBIa0ZG4l1EYCEvbXqFLRvZiZbkl0YbAEXXjtGA/MLXPV1liMGA8b6
YJOh3lq3/pSdeAAuuqb52ChuyaIG52gax7EujF1Rm99J7H3Uht1d3E5tMsN76i287Z4L9yaVpPVU
dz4igLNtGa+Nh5K0G8xi5zlYv4iU+WSBnW2TgFZsCt6mQnGpEBkaO4lej/PwhncGKFzm/jZWBULQ
zZkg8CP1I31rXmQQ/M3qEsjySSC9Pon+WMOiuXZaZLiGUfPJ5r3DfG4DUwRUL07d9Sid78yYiKJL
InBPmtVhHQLltBUgoj//+Ld//vu/fY3/M/qpbqscv1DZ/vPf+ftXpYg6ixi2/9e//vOxKvjf31/z
n5/z3z7lOvlqqrb61f/Pz9r/VJeP4qf975+0/DT/+Z351//1020+9Md/+Qv3YqKnu+6nme5/WmZZ
f/8U/B7LZ/7/fvCPn7+/y+Okfv768wuNiF6+Gw7D8s9/fej4/deflmv+/UL9x+u0fP9/fXD5Bf76
8+pD98nH//UFPx+t/utP2/+H7dpSmBbBaK7n+X/+Mfz8/QHzH4FHKmsgaHUdxzadP/8oq0bHf/0p
/H+YPuqMQNp2YJpOYP35B2u+vz8k/sH38IUU0iVSyOdD//v3/i/v3/95P/9gjnxbJaVu//oTdSa/
ifqPN3r5zaTpcheiQXB8K/AYmVgeH//6uE/KiM+3/ofJcB2TcIDp2kWYvUSzNEbOUMDGaWo4Ojqb
IovOy9yKi/k0B3cTY/6YB1bu7y12GSGPve4YTupeE+EQNmIryqzelS1DJK+nCKnYjaUtHUnLNJP4
dk7UuSMTtUMlh4tg2WwY3smMHwtV3OZ5bj1jtrlxkYoRtPg6t+g5XCRku6wbGOR0V5BqCO7wiEY2
2/PUOS95gnotp8ZuVaQ3RsfZIwL0keUtPluGHY4+Y/wDgcrgcPRechvNRt/Qi9mZsK6xzV71WYsm
NwjPnoHL34yvS/DEPqWXNaJ0CRrnVXpGuxMTsgnP7LaaThgUxKaogs8yqT7m4mNOne/I1cQ4Vnic
kPiTIqVZ8nqNOroDCTt27LDboBUxkQ/Az794HlGGYf5TWG8jhP+1CmbKsVgsTlNe/zz8iOIljOsz
pkzrjPAy2PldZbARj+ejbgmCVS9SxjubLZQR2ZtMssB2HWJfx41vEcWhiWWdDXZLBJwklPVD4Vy1
FluFJhJbwuqgVUcHqwj3gfcEN3nc1oQPrposJcvW26dYUFdh/9lGiKSRzHrNjrgLJIQ9u2+zeK5L
/Zxe0e38JJLIEl7kJnY3lDefOkA1FE+nLlS70hppR204pPPKkuwXHO+zN+NDLfNDOpxl78KzMDbg
TBmkjJKxVXAUDo6oZDz0nE/aRUshnbueJ6+B9I+cLfqpQu4NrjqXjbd/CBPGLI4326ecT/I7nW0Z
A621hbt3QrosZ3GfvQQlzLZsM3f8O+ltDj418osz+0xgA3yj3GNfQxYhadHs/DHjuK8RUlXq4Hki
0MJbp1T2BM985JT/ctFMphOq8byxzwyedoWNNyDRPYnVjXXuXfep7xPsyUhnLgX8zK7VX2bgU/oz
fWs+MqBt2dh/A/mpojMF1KNCqcUKn5kyMaGGKtmiO2a78+b0Rpjd74JzcLPYWFXgNGyvGhkV0hA0
ebJ3Yv8u1JhZiFOgL4roMcqYgWZuZq/xOOIfsdz3VlgCYQxOrmg2cRjX8d510ZYmZOKsiZNUO12V
5xawSDnse1UyIi43VXEykWMOECn6Re7XfzjinaDqPoRmN2C0zVM2RzK54ItdDGuYZQJoZkXXT3cI
cJqjiVV223Z1vgGuFRAkUOzM0b42Oax5weMAykrXXGSePJlu4aKX1O5DV11Y0+hzEPd0KuHKxI5L
8uKKtkhZ94Q9ABqOgZLl2ftsXQGiOMfAyKC0kP2SPXYd4og+/uqr+9hEn0tOywTwIcjOmesd8Fub
hMrNJYsekqUi8LV8EY58SM36t5YAMuig6REINJm2Xv+EYwTDzox3Or9qjUWdZF807723EPqZg9iv
gxVsJ/tkgbOIyAqX5gMukg2N7UqIjxC1e0eRbWdfZVmR4Es/usiV2T+HCN98unDD5OHIoHv2wtu+
vfaIjccevwfCt8ro4MZm8cKhwCSWEM13L5k5ynTb2ndj+eoNiiuA2OqDrU0u83pDXrSez4rpas4F
k5qXMDJv5/KuvWMOsYe2BYKQoBnrySBu1CZTs2GKzk4+KdahZewlWxOs5GfwO3hkbgInXhsA2532
LR4t7rXpjrcJfgtoQ36+BI/IvnQOM9LjRN3Fpn9b0VuQIRETDCvmgm4mKsg9issX4hYfK2pZIcfd
mDGO0VApomanoKsL7LjMbmm4A/eZMCo6Hh/BKNqWBXa48IMmPMqHHtD/7P22bn8ygompR7uuU3VE
l7lNIQi25WvVZNupeQET4xcxPql4O+5KxhNkYJDtnF98Fk2jj4Flip4RGd1mY3BEO4cVJMm+an9L
Tv12TsW+EJSWjF4J+l3lA8pyqMUIINeci4SYwZNv3W0yMnNkHK2rY65PWUguMZOyungZ/ORBT+S1
gIqe7eit6D6KOme3ZaNpIOcUsMHK7BUsk6sIjnVU7dEa7gj1YoP7HsW/9STBH/4SCPBVYwqdRg/D
zV1iyUf0qGu9SGQC+444VxyCJDYznOeNR4dUsXD8bgfEjnRvHU8TFxOFM3MCiL0BW3ltNd0F3cg1
0eAb30yPdVvRkxubMd5Ek8dltWdESCyBHfyCIX77+7+xczLrcNp1aX3rER3qXpoZzW1q4qZgH6SI
3CXJoHDZ3RAIYO+yChDdwDTdiJ/72Tk1MM2nBgJBk/kHTa1tRtmDyMO9UWSXAWXP6L2H1lto3Yz4
eu3yU2t0uZzB89ysNBByv/tsk+cSvcdMJy3sZZCJOJWsBrtDrZcbaBs1dBGSj9OHHtB+kImrxr4H
jbIp8mcvfeUOQuSL6kjPhAfB9j9aYXyMaLU7q/rEd7IXpd4VARMeiW8reUbFeFUl43ZgKg7pfz/5
4VUv3mRBtI3JS5s04HNRdWzh3HEDlTcgXrno8YOM8BsLj3Muzw6TLE7N6JwUGsoo4iDNDrPT7jut
doWnb8zJ3chp3PreuTW+A56ucc2RJX5KHnnVoh5pgaMSHOI002uhGQHYNOAli3buaWvY+QoaX8Fq
MmpoGOoDx/u+Syss1go5qLerqoySDetRpY6F3V9bIW+b2WSfISrXun8TzK/LWdYkVrYYS4L7arSu
aoZeFVatCPR9zemZ0jKC4P+N3OkQhg94JTcVDjWvsO+vjaFI1sr1HtoQSv00PLIP/cQsCIPQqncS
/Wrs2MF1kQV7doZ4+MoHrJcQviumMDOaM7QH5jt1zOLHTLHujK3mMdBjeYqZTVQEh2SDiwDWEAXz
0+gka8AqJbqb8TsPXGQ+vXhivbSYGTYsYQbfnA7FjHHWCMUp78errvQYz1rsVhluWe0+ngKOyOgq
lxgUcuW/QvggIcyHzOhDBhjJgxxQmVvJQwevitZq+gYJge+zW6q5hRwaPCGVvqF6PETldC/NmF1S
8ABZlNwpAFABEiMcZ0Q21HN/WRJ9Hfs3cvxvXfZb2ZJwiRqzGYzvhlE3xoi1qlueH7Dv++5cEQrA
YvHVHQZKHIZ8J/h+QnmgSujzsHkxz/0SKZuNEnceCw/Lr1881DW9c3BqZKPhuLZRxk2+oFrmG5Bk
1YloXZF1Q8K42bFFRzOHcZ1H0c04fRrEU03xXT4psDbqTCPKeGhEl6huSHVjRFNwlOM1Yi3TW6a5
8UEhhuSFBhWyquYwAKrQ5kWY+lhM7SaNuTYYUEVlgwjqOYltsOlIpNHbaLVsZyn6UXIUPsB5UIMy
dK4HhyRTfgEcrqNNl5wucTgPduAcEDM/S+rDcEkbKjcTTmJZIW4b0mvmf+vuuY59ktW+k7zap8Ow
aqeB8B0MqOZ7nXoYkeGkGI+2nx3GOj+GFotpTaYsb2Phw3Fha8pe+9HjuTFxzSXioyrdh7g6zi5P
V8SRG2pvJJ454I7xXMgHhIqgTWfCFyZCXQJkNTEITzG52x6OcZNUj4mbnvjCHXvTO4/bn3jVZjdA
RlKdu1bgz2tXvQ7CgCr2xW16MkrkhnO6TA4OWDVfYkffBR31Q+geS0uJY12oG4haRNLb2U82EN7n
j/cFFs2IBIlVUig0LFQxArqIkxrsCQw0tl0rs7sumfpd4i3KlZnHZSpcF5yV8dor982X8f9i70yW
G1fa7foqfgHcABJINEOzAQk2EiVRlKomCFWpCn3fJICn90LFteN64rDnHhxF1P+f0pFIIvNr9l67
WFkxt2Y23+B/IhZYY3YMciSb/N3tUrjClCK/yZzfFMtzBO6bkeFG2WT79TidVqFTjy4zfJCIuKmo
rav422bKXtHFUeR4mHVdqLHra8fRyXLsRVq41JUg0+C7zN6RW2yMOt4uTYomLQ50N7D48JKtsxES
paQeffWoopfQ4k4ilqQ4iuY1m079OoVy8VtjCsys+SqtS8q8RJRnANZPdnNr9CzQZjJCJOBzeBkq
ZKUIEyDrKV2yYFKky+jDlU/7nuyPLe36tsPbVqWkEbPoQrAu2I9ZxLQPU/jeTJg2EGFk8ItcWlxB
jme8lM9OBx57xNGb9Nfi6vbPXJZcLNxD2KF1OzpP+kdvr8UvlLT+KwNsgP4ySJAmR9K4yPpvlIIo
CU8j1UbFpdZzWIzl3/xr4dlM+AWX9D6F0dGUgO1SlscVyraSnWYdXiFyZaTscZofc6M/Gsz5ilSe
CdLBXkeaGkVKsZwcZZ5z8UhsMlqdD4NmKQ9/rTEqfTYejUq+Q2w70dQghv2b5pmfVPlTXEZ7p3w1
3C8maywNKibvv9sSLZr3VRrnOXQPxSbJqfv9xc/Mu6vLW1oYmyENdPLjy/Y2jA+Ahbz6l4wha9L2
+1B+jiTaLDY3NnvtpedVZdA+YCLw4PQRYrJK96b+PlI2E3FB6C4ybY2ZK7tktuR5LXxjzrYjY96c
ubqefyxNxqWMERktWjT9WLfG4fg88/5ABvEX3TlYoef3+EvIUqBbinzAxIdaLw6ti6PO+zUulC45
keEs/7PymK7R0fO1Zs1mG3eJzsgyr0P5y86I8QREJ9HoE1hvdsdkaQ9OglW7VP7i5HvpRdeW5Z7b
k4JXvSZqOLPtkRUmMOltXLbTMxFYPBjozb8cSngBbqqbMGhSYOFcOyIao5Kst31P19N1F9ujMOTY
AZtZvkrs2hncFLvGCe3d2hb2iTCfDEKopJY/ebH3Y9Cx+oQZV7K7ySk7ZrTFNlN4Mbc+zvjNUA3B
Mgy+mT8Ek8Z8uc6FhV2wPdQxi0cLj75ILuOgQkRiVY86Mg2E1z6nAPH8lo2dOWq/ZJq8YJfH2s4p
qTS5CxnjMojQoEUU7tuM+E3E2mFqxg9HchY0vII5qsAamSurbPXSOpFC4O6hNu2153kYfV1HROm8
J6WjHXsXorexZt2HZ1cD0tPr72E+47CXB4PuBTgI2Qb4waoNhanfOcNL6vU3Nm/IT11/ISUHA/eR
NdqCRP55Wj0U4GPc3sekzoXdHSJcZFJ5XC3asUELxdgAYQ0sTGUdepQg0Vy+MC/bzL+7PliYu5h0
V12/Q0+90UDVsISEUrrGEuYnEzvIWNYBZiZMIizaOFtFhCGFHsGTZwM68rL8Bi+BmbQ4WSzDQ/Nr
4rOBOY+QgzOSwF20pstBImxNE5h/8cGZQPZmIGL3T1UhokMVtoa+NGhJDewqyzhs665grdLyoAxb
/B77XqQDxvoTno2ncP5E7b6K3CXBOp96DyKUpVDdqQ3jeT9yQIOa830p3CA21x1OvnPlHZz9wfHw
q6ofnvVnzr9nHUfNnB07KV865L8TZmU5dLsSrmQ0cgHhlFXNzWEaFGFtNSr3mmjDl+PZOKSQvo1z
v1ev6EGfB4IH1R72+ZYwDkX32hIaYsCo0XoJ2xGlUc+gXCkvJ7d4XLZRiYZY/S0rwD553xBPo9v4
cowBgYShn69Yn9O/Y7+PND2428078cb63OwrRdnZ4jPdsB3f5xWNawwxI0CHc7QjbWY9lV1it/lj
Wn9W5zkpCBeHVnvqJ79i55uwkxIDfb+9wDLLnJu95q1Toxep+plU2kOmLjdDxMmOipPbodVNOv7D
gBwh7zD7MM1qat9WQT0+UWHs9ammKJ4P2qCfWIcTfjQCsSMqo7WCQZyqFq40WzOdYagqbkljvTVm
xov3xirhaNjfaSYPrTxKzz5oJLYwmNm74w8s6BsSE7h1X/IuebV5DiaLS76edlGEsnC2q6ehLPk5
chSy+j0UtU8QLExMz/05E83pEe43kvPqwMNJl2/a9c20kFmrvHu7CupYUmPeHS4a6w+u/VD7i2H6
UoSfAsg6Lfa/mxKoyIfWEWmMqnHSc4IzTW5gKgj5SxBouckRZLK3mpAedchsXX1VTCz+YP2dxqut
OTUTNGOXmIRXj8PT1K4DWVo0Z2H1hY2XMt8QZNh3bJBn9ifdqyCmYSP2I9+IT8OtJ3OAKmP68qD1
R9qIiyDhv+VqznubtQ8z7b7aTP1pWtwGLZ3ZKuSFyInIURY/2X0p7cB4cCcwQBcWy1SD1WZyBPpE
qcMoYw0SW4qTkvN59TsJCg/GsNtath9YgK4WMdj89TORXA9Fy0iyqYCECy1yToG2wIWFxzsV8jAb
goI22TX4yqclebHCt0ImZ0kNHIPz3oNAoZzGFYW2Or+26mGprdV94wB6Gts7QEXewphGmnLZYRU4
WW+FugqaLTMOzyJpMKqX645WjHCQZbtlN3gU0RjjvsjeobjTDMpbjPJTYJACHwbqQv7yZu+s5R4q
meo+TgDSmPjg630jKRgtHW4OjOG/B+R0BtMzL3Z8o2KMxASgDGJATOPoHLyi2/JC7AYxny3CLAV3
YzcPvGkUsIhZCuKq0vTFyh6dDkqWlF7RPKrYOYZlc8frxbPxu5A/UWI91fkPXo5zbx/m8iGt9wzz
QpUS5eN8FZjjIRxRKdhYDFeBgL4X8XiNJENrbwrokkM1vKmMc6Ii5FS52zxr7M2a4JMu3hMwEE7O
n6mNHAX+W/s7ZeiRLgjQhv7gGM0fCQ3Ayk9zOB2VIGCx8/yudS+oqbcGb5HwXiGkw0BS7+a4yr53
eh7hWLyPGVlokb3PyaqYyYaY059R9ljoOWIMUyuOzjVeQm3EnfmnZKGQgofIZekPERsRN2azyjZR
JYHdD20weO20h+MPvIbE1hnbFZEAh84omVlnjzifTqRKXqnRb2A6EHJBlmZ1z2OPr+bUldy9Siya
n+cawEyTl8qATOOXmStOmHvo0sxr6mpPTUQMw8IWgkacp6+wntucWk1DQz/i+AYa41wGLaqD1PY+
jLSvnpKUkyEpP3F3P3ocipwv5c3K/GlOYgYZ85daZSdteeLSnF+6iQPeTZMPpzcs0pKBN5JpGxS5
gyMTwIYpqJqLGNN8z3/Abf6VkzBWOaa4UG/4iHAoxX4ygy3vTjmg77JFdZkAS2Egoreko9ncNVM0
HthbHSIXD/uKgNGjU8HESSuNXUeGtKK8ZdratYuNg1z5E1FgETM9J0UqowUWitWNVuaMK9rlo2Yd
OsVafP73hWlquEF9d0lD7yUxWaZbOEVaVPWROe48OzloFKORk+OUW64iHI7ZGPuN+Vtx47OmiUnW
qw9DjMDW1MWzZ9d3m1OlPdUOTLCqdME9EGG6yp7pQ7Ys9P9ibGAEdK6L8rNNtN9ZD9UqovZhgisY
iZLziiArLri90+mdHKgPN0Z/jAQ3wrjFnreuMR4zdOq74+BKX9/DXNtMJcqEgYqUi9VEbz6dWthY
U5ueY5sjqJ5Qn6kLL/xlJikjST5LNm7e6vCroNOQS5EM5b5h+Cz4tDT6cMg4h8Yx27WDP+Ux1FpN
0vzkFcXqzAPBiOfaOkkaaO5ADlqzs2qaZTPLouPKjMKmEWGKG1+MRvvGidgz7Ob+0mLsIA7KuAbw
7iW09Pw8OOoZnOByDI0eXkd2LWbDuM/rUzyRtsW4X+5qec1Z298z1TFKypgKGyOLt8yjCI6WQI2k
glbgtVCkhjwZuSItozBf06gDuljYx2oNE1qIPdwmsR77EUkbZInLbIAkt1rmZvt1iQa/yZzf5qp5
m9gwPWUB6k4LgFl5mSdfGvF8QbeFQCB8JvX5x9S1nd+03OYNMkDVWud/X/SKx11raPrQ+b/qie6d
7aV4t7L3qHbyN90JmmqpdzKSLyb044MBEtA2rqYax2Psjn97YbvIiIagMHJz1w2OvLoNwmk1qGOv
8f40HhMjW+ZclNByT0vnCeTPrCpmFhtjk53USBRQ55Z7QwfdnlUkezuAfbdRb84nAJu7kZipayNi
YtFCbgGH12JrWbyEGZ/2yalxijpN4I0NxtAI7rEpeHodC11MIw/8aI+hR2Smp4hSTVQFqWNcPA08
Cx9oHuucrhZjMS5em2EB5i7io5pdOy/MDhLcwXODBHyBcXiuiiHIHZg0nvnXrSaxH8i33oCMYOo4
VV94O9iGrFmKi3J811TPsujdE06sJOhDUuk8PpBDxwtREXjG+MaEVVRbn4VnlRdvHUIRdQtDyqK8
UkwZDO4Qm1opo9qsxmG5LZVWBTHDc5LNnD1au0deAVpuDaETyclqurT4XGOHOpJ4wDuH6AuRHxAh
ldeBvT6l6HlWuGGdlmDnTZgSXuZ5ByTPVy32cHkty/lmwi94SuGcpeu6K4ngv0zQwsLG/CYkkbfC
e2TutC6lxdaNSjC20Xcead4bMDS1xmQPRUuUbP45muKKcYbOrX64+IkOXpz+SEZj2HaDjXnY4gfK
0rHn5eQHbUAuJy3nrJVa2TGDjMA0o0wO2TWm9SwYYiDyecDIwHjXn0eHPZdtGuPB6/LHUPH3ENyj
WHVhGnZZe55Ibz5asPyyMv6uuuKNSh86f0QNhvDsFnnxF7wdxKYTcZWuxmCu4VPYWJB8LDN+BmZA
eR2Lmwf+Fdk14oCpit9HEyO7Pcgrm5bw1nuCcz8lAg+bd4yyj4VbFBULxWR5C6Ou9j2v+Uocd/i5
ZrDWsmZL7UTAooT2CZ5CYyJNSWmL7AI65qN0Ml8M8HDIlOOpW+y3zCWfNSb8lXiFNYF1CFISldE5
s3xvi9XoT+bfXg7OmqTorXlA819SG3yLT36AUXGnz5ws8WD+tViRU4mqWwR52K872MtN1dPOMI74
98WMHVBpU8MM17opY7LO/TrrhJf3W4u6vyv+xnybCbkCzxOe2rahLA3oHeKjGU+07mQucG8znegF
wol+4fSaUM5W5ovSmFWR17bhu0OjtnfDAOXQRee47YryBrGk2yapU13AnxRG6Gw5Dmljh3lbaH20
RUiqBVrWdvseRAfJstpeV+0+5/fJpjQ5m4V2qqYmJG6o+tMtk8NQrmxe3QEIENbYE3kefNbiED8n
sWbkvPUPsw0bZkbZqdVznrMB6yu71sx1aMpkpXZgdifMpLtl1oddaUnu26RAAZ9GFCpDvvXKZMdv
hbFAW97hsDybFTJVq0YAWGg60v9zrmWlz9kW7cHt7Jl4FadxaI5pW/0goZasTDf6xWaJmmPhw4CP
O5otx0cn8oXqi+ghAtDD2Cj2+hCzUFvaehvJinKJRlqYzNDzDIyKzY7KRKSzm5bM87lD+kOIvGxb
1C4uxYEXunarfduBq8hyiUEkSohKIiMs09qgbd2PiVHTJhNudRy4yYqQ2CcDlYpgDLHLeucNgNBr
ZBWM5moVRAVKU8ckTtLLkGQo2/a9ytTZhIjWx1lEtzhl8RYpp3F0hM/rnDy5WR/oaBDP4D7k3m7d
9dk1jbtthnuEiyKwiAnyNct507TyjzZmA9EWGCWcOeMlqSLB6+J4fuFq5ZtIQuNV0sBsgZiy4BKD
fWwqcfBKKc81xAxeQficYYF2xhufMBC8a6nbH8u2mAEOSfOYe/90rJ6FXKeQJwc3574jwWhblI73
ko7RvsGZtmHkYNxbVFH0gdlzI3RQ0SgxP0nfTatw+oGjWx4L0F2bsa5+k08f/cBP/VOrvkFdxtd5
aeZ73uCZywbewSyRj37E+2rOnNnhGCOsWf9Yz6AWINb1WJySt6QwOWGKlNIo6erjCGGIkRjrubqL
P3ma2kM7166f6nZ5T5rwQFHMCs3o6pONdD2Y0T1uDJhKt3qqseJLT/qRaTQ3KmTUztyzlbCSazwl
6VUW4YxsNyajaybZpCwZaHgI4k//vhADBVbTxv/rxk9SVg6c05IZsTEyFgxj0zcK/VchqtjcqJKd
S8cKYHYRGy6rCdsKT1wqyc1JxXFi7nyKCk6Cls3WPmkMeU7jiLC1dLeqDp3yuorBr8b6hbRzAiWw
goGX5LYd0ll7sjtCT0GrkbngzXcFaAUf0JeppfE9tCwW2yGK/4SwZ1C1LQJoAyaWYVfGCUUC2J1Z
Tgcl2+VcVs2NsEfnSbI2mbDI5zD965axAFZ4DNhLnr1Aaj1AT/7WvKa9ZlkKkJFW0xHZrgdcdEl6
8uPSGbjRMI5PFt3dwWyyHwvjtXAWxa0wOuRaelzelnr6WyB83kUIXzdhUpaPFcO2yyLl8FhIK4hi
/M6F8M1xzW1zVhB9PbX3srF+KLOicStlGfRcIw9pp0hF094IwEsj7iiqV/Ll07PXMx1y7fKV8L7y
laXslhjodNtaentEKu/cCf9kejoAiCodjI3U0XlQJYQ7tmirN2nc7FBsDX6etObRZgrrVzXEHNO2
jVNj5n8hPsXndDgmulU+d6LBjDku12Qi69v2rOZEufZCro/wp47bp9bxEYTVGD+56xd7NH+i2533
MWupjhjp56VutGdj/ZJNldxmhvWe0hpsJ0qoWxfr002kNrMnNkmW6anbv//ddWaaV2J0/HIetH3d
AelsiZ1DfpBZBvhTj2TNURZXVGtn3ovpxbbH6UW6kToLqJRLl3p7U+cSAf/TX61yQldtCDRRRZEc
UhuyP3yxo7AdpiF15ZGoMuDVpnbZC1cCKEoHuEYjhTbmG2lihpyxu8yh8Mn8YG/fz+JBqovHfKw4
lnXq3MxZ+wN41OXWwnwjJw8WGxFt0FqrnzMj6GYgL8hO50s8ef3FaEr6AaaeLNmK6qhnS763dVw2
RsL/MebRBxuGzldi1n70dLMp+ZS1RSmrVIeKre3Y3KMPIGR6wGmlFacJxNJ9aCUiolmy3ltywshL
b4PygKHaLFNyeVDluJ0IjJoy2x7qEPGd+dlPQ/cMPRFSBnQ1KiSSuErJTqM2I5S6CCCJPACi99SY
w3GwAK8kXaqeuzoRW3RvybM5hDt4l90uXorlK16qPQd3+IGYGj1OhuaQ5/cXUl3KNFU9ZyRXP5yF
a4Qb6JiaZBdwGDs3ECgOsCoG1VGqMeBLJXtrlHrEfEzyTeRbTDEdFlVrOUvPc+8ljLNM7FC96VfZ
QQOwEYhtMUnR+w45xURlzQz0poim221ctGhj5scp9ns8us1tHlUTaOGIpik2WA4xADqZqq0/27Up
81h3TwgplyKZb07GFINvqcDJzea1SKZD13XRKdFb49Ca7U9iOM2rxoZunzlYuIUHXSNMnPaFkvyO
6bQ+9+jWAFI05PiVLQJqNGSbcGBsPYchuDlK0pyZydSUCbkzaXFU5fSWifAFBF96kIPLntfKrM8k
EQfgENNmli0Sebym5IcAD27m8dtpcucz8tSVAJRn157kJh7ZcQAXyo6Iqg1wgpgz8yalcdzbYpmv
7mgROq+PPkCSP21uvRayBwC35DZ6xHFXcKVvqkneVpN2UdO62pEDd3SEhGpq4BXalQnTo6DAxFFx
SpPdTapn8s5f3LSV/gxVx3q2DOdDhNVXGeo/kmF+8AIlW3wVsJNL8zK7CEPw/mT7KldPpV5773bR
72JPWT/nEdIYMy+E/SXT8qgYvBfy6feLqTm7oYKNZHU1v79RB8JdLtQjsT+6CavtcfwBKAicdwg9
sM3lHcZUR5QLNlvbsK8pP6OWLvUmi0t5yLWIxatxcTNMsVMDDzDslE1fxPCi4DTQhxDXq6L9qAH1
bvtWR9cm9OIsZZ4fylX5lcUxvcJgKb8zq+JijV5/qKlnLVZoYaSxX5ExPP+h3daZWeCZrtWBbJ5g
LtRT5xIsVmduFmThB/BL+RKTf7WMjw4Sy7EeXIJxqvHNGwinibk520hH3aJDIVPnFl/IKc3Q6AzT
FN8m8VZFVXG0FMIDp3euSJBACy1VH9RugUJ3SODEY2b0GCKa1ONo8TAyMCqPPKaEWX8hcgZNSfjh
0J5uiRA2gYuI6Nyxj9/nOhPuYhzNS1bTPI7g06jQWpPoTma+smnOZpWSYqeh1CnDwEVidkU0/Bo3
ncE0k2Z9KHO1T2OM4rCGVikIUbxpzMrAje9tG1bXCbkA+6MCv5FOwhYoL2zaERrO2oHRiaWRkGUj
eS7mKH0e3Ke+4Q2wGA2DsJMhBTlko8pbyiBhXylzxjXSmp+gtbj7aXHO7CmA1rYmWWRfc2WWT1mt
fQ263fk9JISNpnAKmcvs+qR6/poIDDsV/Rzk3nSocwbAfXlxFKkuUWQzuQCTfajI1Qm8aDyZ48uI
PYoFt2XvjCYgbelrAXt8dqef1SqbyRrjj0iFRHfEDDNN0UD2SS/4F5/1DKYk0d7w3cwcFiU7sYvT
eOuEr0/3Wj61JwBqF330ngs4Hb2u1TBcWOTj72a94xFWhZZPxlyMyOPkrk1YMcXMPmwGOfhNSXkp
Yvc9dTkHQxu5FUEPhJZgaHF7zGRuYvCiGTOmHwQuqQcdRpIkgUYAckymZ92Z+VmPDphprtIIeG4w
YvZMRoh2Y7O2GBq+0yE9diX1KD37U9ctDdseexfqHvEktNE47Ezbb+zuvZ3mv80wTBcvtoiyXb94
QvPr2g6PBCzQilDe+3U647Sz4OS4hn1M8oSUJtu8j2Z1oVxuD2SsSzZRNdfn0IinBez6tcs+IQHu
EytM/UnPXtkZEMw4zvNzq3rmBGlnkQUAZCs1HXNbMaSDs3iNjPocRmF3nCySepoUHGRtzX+tXHNe
Ftm4LxpMc3BE8AtJCH8auiQKFJF2OOGJhTFy3T0wyAiKTOFIrPXtxHDzZN4jfdEhyAz7yhp+iJHB
U+nCyKr/cJCTn+nini/k9JW6rNbT2vyW9nvsQfZkt7mAQQzS/jNWBDvBPyp2SUdB0ib4V2cSRuwR
hMugeynVXYkskfZ4Ilh955QeE3Gu8KbunjjON0h/p2Bmh57Z1CdL+NslmCyoDajjBokaS7E6dEXT
Mdan38ai+zCtD10imhAjm7TB9kWP3cBihJfYyMeH5qkgKna7ZBM9Ky4QtIIU9hKmVEkUToBxHpd5
uqrw27BDyiH9qUJvCJp3S+hBcVYW6YwQSrO9RbQK800aHPCBDHa7PNk3orKQCqSgeUO1SwrW3aF2
8dwGPF5hvwmydQ+gKnhvc9f3FM5W26yLCzEgb6w/w/1spWDVIto/M6kuvRvea1tvkMLzi7hosGzq
SA189xbfWXrrfw8AQLVYXHPkLgxtAQ0500ED4RY0dvVwGSkdlEChaTYm+yh0GQKyO4g0WBoLSsoq
XOm2uZwupSjex956BQzRP8NHOJtTdOXs/ym65VcCvDQIqeswy18gMq47D4a52brjzsgk4YHZ8qr6
aeQmvlV+c8xq+ybCbZGPdn2kqb9UDBVOIwULsmeWbsJcGCft8AyABxYjgkQU0Whx0jNi7eI4M1/q
cGbteQZG6Bj2RndLWNAMEz1YvgVSFivhejdG5cA5OAy1PQYyj15zhd+tMwrm/10HAJlKMaTV2Rhz
xQY/qQ7RcpmWePrrjD/KwaAzTov+6kV/ogo4mwPX9lDEgLUWkfkqx4SQMADZQqOkIpvpQDyFrt9h
hTB7stl17ksMFopKOn5vByKaQQsBuuOvcUTqXdVBE8rYj5nhn0QUmMaUz+1uoMxJ/VrZHoleQNH7
sPtWETEpID6gHlka6Kol0Q5dESTpcHD7BKWSsbQ7IwF+UPbg/JXDrpFQGmMlAswUfZBnqKnOqUT/
0FsgQGErW+m9SRryYpyVpEHvvOts3vxpJvN61lLHV914Nxp+wMiZ44Nc6p9tj+MBJYrc6d706rIz
I4umzfC0DLB5lujPiNMhZyBysnQD+ruFGMGr22vXvimXDzxD7dgvBvms23a+VzraIMi6FM42+guX
WI0QVSrFFzxwwjSyBiZqobg23O/RdMhxseKE0+53nWndPm0QXrDpoPdOPOOiLxA1JxCQiEo/mmJw
/x0CbpnqdABrP8uwOE73tRtXvn6qFJqaZJnvSbV4zFIZKSO+UJtCIHrK0MV3db/FEcsy32TYVzTz
3jSWj3C0eY+ZEtC//dBisz700Z/OjtoLYAyEz2QQ7ix9JGBr/NUbdr1uefTj/CoqsewGu1Iw8Rj3
ujnbRUkDHrF7ctRYnQY1siztKkrCWP+pi6Lfu5XZbcPwpekbwklENDCI4O32RrKJ3HQoCJDqL5gY
O4gvzZcuOmxFNfBHMSw8+XN1t+B+ofg3eYHGDuAdYj1L/kaH8AC63/6ogPtYhSOhMGmBZ755adXd
pi507gzufikOqkuEa2BS+YujRdYxB4ctsnBgB6myt7hRtwEXwM4ZYvswdZNzZCoW4dIpf+WZuA9T
Mr/0khqofHfbbL4T3mcDPGBy3aby1Una6lIOw45xSvXLKrGdprcpNZajjHj3u3WD7vYK6SOt4Hax
JIthnkveEsZ2XoEZAoc5oMXJNo6izR9ZWLtnwyYdx/LAnop2QXlp8JL8f2Pl/42xUsr/k69yizmz
/cr/23//2ya/v8r/9voHmGKe/P6vTsv1O/yn0dL5D8s2LYO4M+5ZA2vk/3RaGtZ/WELXPcpy1xJM
H8T/cloaxn/oOvI0zzRA3/MV++N/Oi3Ff5BiD2hD1xn26Z5wnP8Xp6Wju/g5/6vT0jQMIfgRdEPa
Bm5Q0/nfnZZqskcIS7Q8tjimC7SnamRhveJAMuGovchQ4WQ2kMBEPdoiWl6GuDgXqTE+hJG5VzZ6
CHQTYgM6jNiHThMP2HpblakwSBTa4B6AZD5F322WuQEBYZtFIhGbNWhiclwdGnn0ILXeZJEFisxW
y68KmPVTMYHmQce2t8zlm+4fb7xZV494EMBRBdX7vz+quSEw2EiG4N8fdYTAG0hNXOV2hgt7cF5I
UqT6mld0yIP0QvkUqTr7IHcYnHgvs2fEX3MwznApycP45vfz4BnYwVR7+S1L+NFapJxEDA2bHtWh
my0JjRZq3J7V1Racl0S1P3LQZpaLUob5IENG02EP3sHgB40zpQcNczzM5alHDOoYPfnioY9VdEG+
hxrn3xfNXjq/c4G6IhNMdlOtaAsWgi51B2Rc3xBZtiJ/RyOsqDyKZ2EwhZQ24YnptDxK51Rz2Gdy
yV7N9hAZY+u7Royo18DLPsap2gEDew11wodIvHEvbYqLpW6d4WSHmZ8ptz2hYATuTK4nqZZ6MCej
AnIJOU5imEVEkZLPypjDtIBBawkdRup68zaH+LjrIu69KsrgthSh2Pa5GtmwLAE6CeKvaoiz7lxR
1bu52kkTsREDT0VZUFk7ZebWOVzpEU0eBSPJ4T0hPRQzngpgqv5AkfYl0YsQRmT9qhx2o0nePulZ
JgmeJBdp+MvssOUUzt7atm5YptTGbnbMzl8YdWz0qX8tWhcfgxz2WuVFWz6szXZCNarFpb7LXK7l
QdMhRAJmZl2wGkDEHFRVqK6mGFA60pbNc4zoGkbILmHP1I1MthJsFhtjfTMG1H5YRBmttLHJODN6
ClNVbnSm9WHnPV9JFImolWeP7+EYb9Iyiz2NFY26DdrNK0HnwXdlw8s326oY2LHz0nbtOeMRmBhw
3Xrh/XEVH5MKoV8oHqTdg3OaqfzH7jNsJh4lkNE1GrwEJPhrqljUEvyWevIxN/Hr0n/m6OAubEnp
Gygw0gxBnDcu+cFWJFmlnqUFtXgANA3Ssat2sUNfYf9KE3kYmNgdJ7dGRlJS+uTsw4Fijs8M1m8I
GQiocO09CPJnq0JF6VijjZlMe9iFN+MjJTHVq0LCWIDfENt9byNWuQ0a7bwkXSa1vj3iPklk3iYl
ohj8vfwaC24tW7awqEzse5phsQwzw99Nh0Z6ipGa9aMiu6K1XxiuopbSUNON8rkQ9b2rip/okuoz
hW5y7Ki6dpGHsUMtIP+byjB2lW08802bwblMuhufLAODVpgzFy/iM1Y3KniQIywS4W2N5I35hRw2
tFbhBfXTfSgCx8iG8+g+rBLhDoIbDGRem/sEZhIcuC15Ca/xYUpdpgCKhrueyUvXavvdXWLWCi7H
6OiB5New46iRWNSqJs/WtYfyXGNRjll8p9a6r2wVtk7oUvoaPEZY2C9w3myTE7x9Un2arvut0AqX
ZhVoBpoK0Tk/jaLIj12CkDL3hjdvXgYGxMbWG9WybQ2svooOW+kwf0rMCiwwb+SaikvCz61ZEXLN
lJKy6s8z/5QmsabYkX5wOE7GftEwIvWEMu6xBH6KyHkaq8ln74r4I06rs6mY7mgVJFERSRvMHfK8
3tjEeaUH+Yqqd0J0QriGewYTbG7jDokQSbsaNiT24LvCY4UepTnt8LoUUB4YoYb1FG4qGGWHpYEU
XM6IK4wbpKJ3UgAf0VQ4RwuM7xbi4IceYfypKIcdvC0+ATbIE71my6Y22muqDBaaJXgAi9ibvbhU
houtp9q1aujO7uzeod6tysH2SRiI6MVqWTFBGIEvM6jJZkIRdYsIg278HxydV1PkSBpFf5EiMuX1
Wt4BBQV0wYuiaUBeKZsyv36O5mVmd2OnB6qkzM/ce+5LYDjezguaR+zaf0YbaeEyqVtBJ9LryKWa
dBt5IVGPWD12zUtwSTt777hyXpb0X0bNw62z/Z984FE3MbMSgpVcRceYupZYOkDLrv0hesMZJveV
n/x2rvqcFeuLLidSoLODT5zLPeHR7r7M53sw59+4lMN9apwYzWGdO2LxphHqkTxPAO0Ks+xQpcd6
bSfutK6D6mpBxXuIkTCyV+r88Y/NAIS3Mn5MyJyrVf1KAD3jmvS96jlI4TSXWUwIcb8lrq/EtYzM
nEqGvEkTv1NiHhrAgzhPKQFy28JcxUJENwgVUK1s/dk9Zk2y4Vpy6XyxQsXgzKZqeo/t7oaa9AqB
/VUIbDaET6AV4H7h2m2fBkxg6Yg2C7n0fAyalEVmiyiFHKBLktqLb7s+hsqUe1/Pb+x4BWvrqIa5
yBsyeg9luIAcseQeraEkCUwmF2IpAdQgbpwHGNFZSnsJuP85ZULCotAyN7CbJJg5KPHg/PJzCdVH
a4PzruoENkOSP4xMk9Dmifo4l9lTH2SvnVDZxtHmNax4h2cJpM0t5gzGNvHuGjwMiWgL9Mze5aA8
sPQAzW4RXqwYQobHYP4ecflsA8b54Btac6/ZJDlkR5BHgIS8QQFYc0XDBCI0LIfePFr1zm6N6dya
bsvjiiCjt9HNJZzQLE3rg1+nT3FrBDS1Vr2tQwUGyWOplav8QpgYdZpC211reZhNe1cnzOGYJfl7
Ibp37DEfg9MGGGfmZ4y7/qqNdX8o9V0mk38k4gSeVWGgos+g8gXO2zDLacvRienV6B1eAMa4ahjf
A/Q/p+ktI5nnGkukLNNPRpI62Qkk/TRyWM6iRdk7P9dcBZus757Gsm5fKsf3gEt69b4bZn4KoHMA
hqF2qf6CIrpfi8ZoNmYH33HOX/tZy7ewDv5ajHh2mP2eiUhBkRiVa+U15YX/Ioq2YvBaOEdh2u7W
qAe0nRLvwIjvmNv3Gk1YYVLu/BLgVyAQIEWLY9YxhycrzYlDafkKCq85Wrn3HdkKB/1w8pbY3C5O
LiyvERamzjMY1gFYBQIAGj8CGMUr+hZ3pRxFwodusWPx6DmMFXz726fQeIrmjq2+/ZMuB0GYtvqo
0799NlkXlOg/BYY9OGkP1JAHr8YaSCxnubZNFGnVAK+SBGfs/1F/b1NTn2Jr6Fapq55KpHKHsHq0
qBqeyJDBluMnz1YiswcK+EpjaiMAQTaI2whBY8PXnwvLezcYnuEfoLLjWdu4rWsB3Wz/Rn8JPh4O
nk5wqzGFpvjF5+oA4LTyxFvn7uDvpMNaM5YVTn0KfqtD/sKYoUF9TfRwd6dAw2AcoXXWTFPs3j6L
dnq3kRxKjUuXE0uvA2bPW2y5SLhLwtREJW5Gi0lR85FuXWUj8GXNcUi/+5k6Pwb4vYkLxPJZMxH2
wSJsn7P3zJPyzYu3mBuyLVHTJf2wixnPBAMFeijrOGoT1ufcAQx9u2RL6BqQiih9a7wG6WGuQQVe
/LjWaK80pgLDeqwWE++AbDl5gHPJCjTDE4mCoyZhC2PexDilYl26msJcrO3nENMuZx31hBAPyh+R
wzia5ybA9WRAmdlUwjqJOY53xAOylgnq1w6zeh5Pt6IsQ7KcPDbePt4UXJa9y/NrtSRGjCBCNGM7
cBbrKbXRsRQ/3UT4HmMWFu62fJ7zvyWKFoCG8bfJjYh0hV8wPtZJmh1jR35VCSJD052dbZYDEwzs
ccMJTMSSbyNcSx6dcrLWFTR+/GzEuFjoheKyI0KD9QpeZ6RJcwxUts3GVU8uxwbwtYQ4YvcXq5bg
OrLkXjdELeCjqA+9tPyDDICn/a8LH9gr9Bgq965kNGOHOjs0uy6wUGP7+Q1ZKXQfAycnMonHfmYC
PthF9lLEzeuI/N8IxgPn97iz46natOXUnsxqk4bpr2wjsIThwMhKZHycLQLFXOOfKWhPcCTnrIqd
J4dB8DYKkUHmdB/GhACQITBseuAPzAHFYQiS77kgtWqwCoIvckxrqW1DHrWyXeihAOzP01iSCRG5
J8Mup5NRSdzTmO97vp1dz7iwg8RzCMJynQgz3YosfG5FVQK5x4Gnk5fKZUxJWvMT2/57AjCYGSF+
WqeALZFL9dIO+HicdHIO1QhrX+E5TeAtWMb4pVL973/c7uhn6ZYdOV8WH4oVBQgXquaI+cl+tHLr
C3gtccmkgyuOGcSO1Xi20+RFcN9u2dTEdYRFNrP1oatTeNI6+YlNsfgGxd6N8mhLysFnWvG5mC0s
eUP24dryfL3hOKKqIcn40Ln9r1cyntV5Pu/rYNBkuzM4HAayFFzhPrUZgzG55CSZwn/jVFh1Ndk3
uugxT4SgB9IaCffIom9rVbD1Wb8Sq4JIy9bNQQWefVQRLENToczjou0DoOgsmTfthIl3tmR6iZ3r
mBPG1PnDu5UIAh/PMynGNEt+iUhPPOOy9zP6SZeHIooWokmSvsm0vjEa/uvZxXjo7Cl6Dlrq8gRS
Jcx8dXH5vmK2D2XmWOvewQG8KILTTPCl+EgZW1SGQme/WbpwDQZ9DwOzuMQXti11ETiXToIPcnwa
Vp/TksBV/K5GeIYgFW1mL/5pErc9TH69L0RHZcJNBcGZlfcA/1qlLaU1rq2V36ZfXmAMBDGTSDiO
zsFcYhNBPPWoiFhitJoxp6/y3VTn09r1s2s021dp2xRpAuoFN3AT8JEWds2TYoZfKH/YnVoTIfcJ
EGH2w8D3SmTIo46/G8N6TooGIx+Jg8h5I6ayZUzKOSQYP6vWYuBndZxk30nr6s3PLJPAiLP8q8+N
akD9tWwUCvsdCwhGcg1axeYRIKOiZ9HC8kownl17uXuJBQvsPCI0sZD1xZ7n9Wirbo+nkFyabH4h
qbXbNvYfXxn/RGl8m8MF3iYc5RLV8CTrExqd9ymjOXBRzMF6BfYYKskhE2MSyqJsayXQdorc3A20
2yt7fDMUn6fhVmrjrJhLMQEOAKGgzIfhLm9+0V/HGe4504x6zfMX4aL9hJnN3g5reeMyquGM5mVe
ato0wwhQ01W0rfgaxkzA1fc3KFyLSxq0+zCK4osIxV+/fUzk2yzyp6GE3LHsgDpzfsqixXvGWIP7
R9AfZWRSD3V3cK2nIiL3YJTssSw8gYcINt5j6fFQCYdqrqnN/TjTzhcdDi7dbIoo6tfa8n+QzKWH
3nLQn/bof7KiOxlqJoPrL68vFvcyABmmNOu64queqz+ysbBNueOXxroNodCkUCSMVdz92XgDBool
mpSATV0anwODEJ6FDql4ZB5LAQMwRpW7CRhWEaiHSdUhmaSqP6XgQ6oDDMxIxw4oHPeRk7Ng7lsF
yAfZuQu/a26ooaN23ucBaCw1EMOqoB8WvnXwFXb4HJRw79wVy7YIug1rt5bEy8G9k4kSovVof1zy
Ak6pO7zNUl8nN/kGYYiYB1z5NkfMsA0gwBYMaDZ4tO89Pj10sfV2TJbVQgd91NTgLyTVMe9av/P9
Dz+vSH9Y+D7LVYQhZQaDM+ttOo3ViZj7VZ0QNBWilVPFGxMnbnzI8JPLljPIh50Ltt8Jmg9tyAck
2HyNDUdT7xR0+SjYcbFSQc66/Sr1wBo+C8452lauyEUK4RvYb6vP2LJm9MPBWbZNcsAp9RhX3EmV
WNzty6KoVQMOcxkWfFvW2eSDJuthsQ2JbdbjGdRDjk5veu8a/rHRi0MkuuwpungnYo7X8G8q6MRl
k2DkSFLgygabxeqC6KPdVt3SWzTjoQwVf7x4K+Ni50/ae+hg28jOLrfCeXa8Q5tjbfVdxlvz5IaE
JtoHFHLlsR24c3wCTeN+wBTxjBYzZh/hkNuT9+94Lv95MvwtJ5hNZR/TL/JX8oJq4Kjts5wa9lRZ
uLVTbIw4w+NBwXKIGZRl83Cp0oJIr8wcdgoOb8n2aa1eumTwuRMgPA/ZubA5ZzzZzus0I926hOcf
N8CcGY/+LMGyQ5ICNueNG+dxR8dlYobJXxPL+OnbAmu9X8UrD634dmin/eTQF6k5/cK3nrLege/A
XGyayQuEbmcW+txX7U2nWLhQIyFMdJ49WXwoZHqc+9iBxsUuXff5uz+Mv21vY/Bs+XeTOLdwpq0N
yFayD2fCNuDX95upj+a1HjSDU2t8wI7L9j7mRJwiGn8o7JEHlcOhoPXrPN5Okh7a81hfkcNT0Moj
cAoMvqIi3wRj/5ggRSLsWXcHBifM+SLnIc3Kt6YcBIQ1yd3sMoDWhPfmyKO40HkhpfsigQrCcQjU
QWMCKhhPAgYGfsqLgFyMyfvyODegxEBfjWYoj3V3zoziTuNFgYf0uEkg70aOTdATH59V6R3RCgDL
pm+L6KdVm/rDUf7LsImvmUs3IK6nWz4hGesak6W09VcLtoBwFOO1SppfK+jFtnIAGeNhlgWORq9C
UphIfe/4P4euuJWwCWD2yMcJpSJpCOKB/HbsVUF7AqIycCrkRPnA7jmOiFYOaXVpRWdtrcYJXhjB
bALUu9ugV2Cy7H5DLdJiJ1inCagfe7ThtcXua19Gv5WX/mlNma7Rkoek74Gs6A09HOPk20E3RRnT
7HiCnH39J4rMZstAN120jXsDqd9GJ70JEybqV8p8HtCzblILBz4ucukhaKtrwH/Kr3ZIFBniO0CH
Q/CAZ9WhvjVYuNIL31EdOajYx2+T649fusqd+mz26PSGjHPMoOtzMyxNGoQezxqHnX4QYfYRu629
s8LkJ6lamt8hr8Ff5tupqx707Kq9PSgQlJyM0kBaMSH536nWfRFu2oCcwl8OIuvIVAKHm0JsYtvL
hawZQ4NBs71rQRuKKij75T7AtUZ80KYiBoqojw/hb8YUMVmhJj4Qf6Tsj9qLh1AEnL/K1qko5iOb
6XSMkMpGwkFqT1nF1QDwJwPBtQALYqWe/IaOETA+853+sQoWvHSGviEnmW0bck62C0hZj9amqbSx
t1taUd+yV/aCVTEEIIwSr+UKN1WJPTpVW8t+GTswF0JWwdI0Gy/a9PZFjs0kCWaeeCfbZ/H8JzES
cZX+mzVgv+BCvSE4XXuNN+z5ibAvTSxeFVxMTC35S+RJaoSMF3pM/OhoIPM8Ynoll2mmk7JcIk1V
dOldBh5Of0OOfGmkmx4Y76xxY1/TPkYzOCBdTaB5CMK1u6ToD7I7+TXpTjK1cYZ4H0Ex5lAmrXyn
CYJgaMj+++QS0jZkW4ctcRPmcoMYOt4YYYftBJe4ZyQPY9ychzz/68z5rV2WdWWLnjEVaN9gGCws
PggNJdCcyBpuqcqGzWggkrSw9xd+Ejy6HdVARDqcMcVwteWrDWjOyhncEpERn9oBNwvYkj9ti7LF
CWGpIdJGcel1wxZ5Feo9po0grpZ0xh0pAWsntLyNzhD+2039EtjMre2ARzNuTeSgdL52tSWviYxo
kOc7j+VHYvvRGwLig558+TFBmkY+uAaTaWAgYpzFH3GJcICteGteibSwkSAcAjt4r8WExTZ6AKCA
+5XhHAmg/rVKimeWCGpt5M68tnm/V3NtPIdEjNl1bV9njEEhO6RDZfAhCeBMXdPzu3Gc7Fo7eQpu
fq/eGQdZkuc5tI332MMQ3M/xI4hwfOlVcvCAjxKDXh5dr+UCyo8N5IlmLPdVg4cpBUTY9xylTWpy
KaUmr0WD0gPtYEhZ3Wi9kTTGqHKCv1WEUDWY/fswh3drgvAgahc4TP6lxvzqWCiPAwO8j9QOZWTX
7BXYuZJ5kmj0zfayH8XSd+P28VscWdkbc4xyjxeBOaL7OZIwC+0FE7+/0PAU8a8I+sIzJwFkAl5B
fkjrYAHUasGoMGkCotsBwqsqTvCxz/cxuXrrtGu/5sI0r6L2GOMvwR1Rx01MugzSVbIdIrr7stpq
K/lxG9d4Di7WmNoPiSJHV1IYycUQiNkQSfA/M3vGy3NkycwOrDYl3AbrJY9l8NgF/r8RnUXS19e5
9pqDQ6JjyGZiccGW26oPgOwMl9D0Hw0wQJ7HqIK/rGuzIqmnYf8YMPLci9F5l1PHFoxToCs/9Wj+
wzmKbjqHdRDlOAsL4+mccM5zZJMUb89Eoef2a9ueh7nhxw0oNlKDpqltB7DyHg6BKvOYVsXt64SW
ipWfv4vSBqOOeqNhOCy5POQlX+bFOd3V7clqSNZ1zqJgamZawOSmmhFbYrASAG7f2sYyjGchGCe/
Qd7fx1xgWw5x1xYcoefppffrzymfABfPgIjDpN5XnfNuZ9bFwae2MQ3a65awMTojIFZd8SYVa5XE
PDWQyPKO9QtG9IHfiuPAFWB8poJ/9f+eQJl4j0xM8TuOu0y6d4u97IqCd2c4Q7L2YNTDfI9+6aI+
6a/Ye3BXtyGLeWyXATfx3s1VeJgHSInQzwoMkhvTZwHs2PJS1sbNjZglQnM8Ypx+F437w4DTWpcD
nncCHhx7ISchg8WKNpwIKviYwgS1vWD6DaVo3ZlUBEQTHIdoJsS4wBs6XyYAlAlpZSt632yD6hS5
vX5tEBRNpMfjTY1fcrL6gsm8kVhGuyjulb4N9vwzDn6wS4bPKFLfdtwbF0XZ7ll0EPMETc3tLXNX
JN5vGBY3mjl1bMvsL79tspMGXMvlS4+DCX4FqZAVPf4iWyaxFX0ANhaG7o3v7WzUkijvnLdqLFg9
CTbrVDlo7AgExoNBhCTCvdDRVzbpL6XoHil0IfDWZgu+bAkGyadr6TYU+yHfGOY1AgnYpxhKP+/6
GMB+jVPOLhhEBmb3kLoGOnu2o+AQoncY03Rg7GZnQIlxbS7GXXGrR0S7bpDz/LVHP3N/qB2fdGn8
61R4kXP/g1OM5LaRJ6Ib7iwln0qG5IkhrqzUNtJlf1/X9VPtUOfoknEOmXW3eVGpgdkwjFfToMUK
KE7SvIXziIS4HZ1/hUb0CSePg/fJEHyNzZQEDwzzYCWAbq7801Ja8/ft0IDc5tN6IzWVsl5L2hQH
zEpDEU0lt6pYKTP/+cLNx3Adti0V09ZW7b0g7iS0M/kweuKhaj21K9rmE3HYNdPypN0YbGZr3r2q
gkZXv1c6eEODcMuk96LTHM0BLUWSJp9Gr7OtrMSOOcSHTzfBIAkSlTZJ4fCSl26c530G94lRfK31
OZ/JmilyCQQJX2lXFzsJo4pBYo7eFX/oHLw6AjOp6bflSmEYYYnOojgT4c42gSsueRzWG/O7BkGq
/67d8FU6+Vcc0RT6DKzmBA6kfaFM72ipkp1ll69sBbJtFvFo2NYtUuZjS3TzJhoMsKmvMW8cGoT5
RtKXy1os/AIogBsd9prCAJzW2avJ1Rx2+Y4E0bemCOkNlpU0eegrf8hPjpW9pDk2hp4mQKYENIX2
eO01bXhEWUHYl62ancy+E9LcI1LpyeTrt7bBLzK6wzfF8l665MkYt/9LeCetj7L1HgJVgGrOcFPw
3Odxu0cx/0dHlTxicL0l1sCtOAO5oVXs8P0sMNTwNNXun7LIc2af3U7RHI3CvSK4j8H/HGP0SitQ
SlyH24KtHzZxjPnoDCOkkh0iY9HtkW48Ivw5N0HkrSBDxHLZVjILZUbZEciwnIC46PzqYPjuYv35
IqSADWzLA9YBY0dopFDs2e1bkE+3lpvuVLF6k/MtzSkC4HD+3qIGPENfJ7/DnD4Sm8UYWz+HJpWR
6L1FMPSDBuS9YNW9orTZMtzht2xStl8m/6nHeRVllHUQCOPZeReUojALhzMIWOaVRvbiOcZzzaCh
Aea3qmsHxC8MXV8w7akdRbYvO9cIP9+grOMYes9Mp65RDwXYx3jZldFj0CfzoXDSap3lfypkVuvB
Z5jW2YKGJBC/cxB/+w3YDzaViW0DyIfmmrL/AWThG9k2z4GE2DVHsEkEzsAqzjOjx2T4Lkz3x3bV
m54ad1OnrzIF9eBStJEfe1O+vmc5e6c6eKfsu9UZdJuqDD+XuQ1j0G9Pc07EV+WNPT9q/STn6Uog
S7eulgx0Xd0d8lFFdC/K5dHiHd1kCQG2yo/XsQ4PbR08IE47WG61LzqTfwyPuyhB7/L+Bb18V4m4
zROlezfUDwknGW0S5TVbf6qAsi0fkowbwqubk9X3N92TtOQshhSSBGljrqEaMN6RhvH/1ySL9J3V
8jIKuObZZd45bH1WneI0nuoaTdsIjr8gmbqp2g9Cc8EcrREBMBiyNqWaL5HTIp74rZ2MAOQAn+AQ
139CkaHzDZ4V3Hn+ZDKRmmI/ZMG7hHHb4G4g6YOZMJfCHwuWjz/UJ8/RF9+xOHfr5KvgxgRxYfzt
4PDZI1OuYTFrQcuorf1QciSnlnNnNPwzyXBL2AYZqFRCuf8vsXiJDLZ1hlSfrmY1vHxDXB84Tl91
mb7n44YwYyocV0+MmvV5eYtcCGR1EJwMBwp/Fjz0Yf6WeObBKQDMVG71ZPGubjKlz3PBI5OlcGMg
xHjYG8nBwazqr1sH/0zXHb3yQ8z67DctDJro254quhZ1hPvISQSWT+EupwqFHxdyXBjlfXLtcxkS
YR1P91Fn5BWO8g+zaoBWIZM9Itp3KvJ+Kp8fYvhusBmsGf/Oq7z5xJyxHTseoqkz7+NCLnRBYyJn
e7JtsSyha84SLlhDqCcSMt/qPtwZst6jQ/RWYoKl2nBCNbwQtQRUml7dUFysjuzEqTlbbhfjm+LP
GY2+W0+ELph2+7nMw4OKDWntBg/+ktem1ZHy+p+K+1NmsI8wx3qjXoFBfqo7M5eT2YALHgq+0Ch+
s30bnHAqtxZW2FVpQRkJOpR6EeMUQ7Un08CqNmLOEGTB/n+sFZM+17phQnIoUIy4wnyw9Llpoxe1
c4L2X+Dgynbp4xCUcNZ6WblB6fR3tkKcNzp4XAzDK1UM97krGdqazUNXsopw5U2ZxFdbzWXmPi2d
7AX77kWyGk5ySjsdty8E+f0A1+OS9Bjd9Q1vGaFKq9QBR62CTeE9NRUeTyq0ryrZk9mGzM8uN6lQ
B8OD7c/Vgn/laNnBshPiYzI46DB141RSy7lFMEDLKCMVRIcjeaZcYtz9QH2Rl5gkXHpqlhk5Ejw5
Q4Cj/DEiqnSR9weXucIkjedR1HvswJegYBgYGsVOhzZ1t7y2uUFNCQXD6fMfok7eNfsHND+DL/jq
TSYywplvaD0JQVgazulqVfk3IsOWuywfV4JIjbyMvhMzfukcVFpW0p/rBSIHZvwgBv8h9fr7VAX/
3BELHFpZbeK8HaO3uuJyECE9DnpDB0ol2QYRKlP0+rvRndjnOy9w+P4g8PgARjauQJxZTYkkCzeO
ZFFYP5BD+OG08t1rnQe7Z87bL6Zzuz+EAwQOpz6hnDkrvBacR+5apP1TEQ5beEE/gQd1rA+nFXmQ
yfivrTNgy9R7oZFTEaBb0kyXPVf9RT57sYwDxhmYEiUfMQspEJovo6OeBuGhLxHoNvq7ZIG86TRm
GxvqWYstYOjtvZbqdSzE1QdhY6OtQ8loDKvI/qiJDGS20RAilLzhBnoZMuT/cjznFrEilppuLPUX
yhNTYIbcBB5iKKaEGfz5FhTlY4BpgUEJMrMqCNJNGn0li6bYoThDcsUnofUqJVuKwE+0AIt3wujH
h5jc0M1od5+Ts3wf8pfnh+UR+uMaMtC21tPBiozD7BDFVzaAcidhvkXj5DygO0SPGCOLCk6kHMlL
RGqJZ+X6PBTzg+4jJrFBiw5WgMRITCLSqBnPRGDhJzX6gGngL31+e4GLxywqvVpaULn4ET55vs2J
SAbEK1N36FLCaXkml81PPm8xDbosJCakavtEDcUTm0ADPu/JEMW/piVkA7IPpZz4R6w7oeEMctJl
7Jn3E7DYar5XLeMjbOQvvWwWZejSL6eAe2UHnshIiJ+1LA2TvQjYYMGO9AX1btOMT7rjEQ7kfbkW
SlQ2IPTMGy/MR+tY9LOO+YeFybolVoRiKAE9QsHCCN7b5DUU5kE8i3QgbEczY8lbXIbxlP2Lc0E4
7Gj+QQQR7VLd6F2bjkTcyhB49gNaQouEa5opz30qMzweqVoSn/v2ID0Vv+BR7+kViUAV97zw+BwD
XGDcwvtK0fqx1aK2qyDmsdacjTF4GDxafxTk236ZCgb5ayAoPR1q0SFzMbm7/S1tmTQIF5Cdy0aQ
cRPo1Q4ze4LnHQwJQwxCjv+KtGFOvmetmBxTx394Umy1TxXEYzJhbHTDNkhGRz0KFE5ZbDq7Se3l
tAS7PjayA1uyPICKs7+wxLiU1EA94m5nMZyBsOrGW8wohDBOHtZsDUKGzn1lGE+xpXHM9pHJDYe1
e24Uhw7Wo/1TE4cfpHRCjM++8ojtlWENVyIyjW0WvKWSowvB6J2gY8TTiNN1Zbpr1gbtJmpZIFTk
C5gAXbj7afui4q8ELs1E3P2e8b9t6gHdg4feTiAtQf+df7KJfCHOXe0byrO1NCM+Vy7INiWaHE9h
6AcgduL+UrmwCCnzAH1qRn0ZzLbUK59EJC5z0i8Ml440mBvTJh/1Gu0GwPuDTEcIw0n2zd/3Ki5K
XIbNyg3RLLdFuc7YnmxCECuD+2hYVCWRifDKCsnra33wYbgmCbcBGjqpZ1EQDoHK2Cbf1NtVgexJ
EaqexpxNE3LBFxQ3R1LOPrOGjRxLyFNq9Dwd7XzP+/mgqowzJQu2Xs5usGScvJrIad80nvPPbHMb
OK+zJf8N1U4om03SBfg66+mqNHFvsmGv7TCoV2g9UI9+E7FwqinRIhMYvvSbt1LZ+ToGAy9rgBQI
26axw3c1SnvdzeKoeuNZjt0+lmZ5aLpHj9N1Cxy5W7+Y/YePMpuj1VcbzVYrzIOvuHLVyenjv12U
j+zgoeoqEmjRszocte2H6VrDdmwwYSIsLzhGc9R96EV5vKahWJMHv8WdKDeB+uPlTPb44f+hTwS+
LXinybc+RpP4sJj7U9gZzlphhs+qwrmQxs45gXoudia2J46JmNNGECdN54dBDmhIAkYC0oXgAZCv
3Tkd5FFs8Gnr/cwzdQ+G0BVHwtWNXZZjbLvWwI3WcdhgaU/J08hJyaWD+gsJpdugGn5FMROsJ4EW
aWLlYtX6GwFAMnX/u6r5H0l0XHVIOwHittg6BqT+OnigbfyaSBbge2hZGroY/y9s6dYhEU655W/7
mKYvwXS5rpEg0iOAhQjr+Z45y8AQJWKYED0DPru0YsrgBjJ6NoBFIUMXRHR5nia6XgVqjTaPFCkv
B2BhT09ejOSjCYn3Cube2VsT/XNU2qjBcdOyT31aIhT8HjEFBh8ylAP7yUwSugkKSFTXv4NlHDVI
SPZSy8Ymk89by4wfrZgBO6BADeXfRKMB3chxkIXEMfzVUu8lx1KUzc0B09ni0atO3UTqWHidgxDl
UMrEgTCgLGe/xSynWycJShHbeStcQx0yZ1TAIm8EPSekZvnf81yJ6zCjDjLcUaxRpPZHV1Y+zc28
Y+WJclFs5gJo/OhXjyxs+XwTC6likbyOPldS2n64qJCYJxQ4NMPkGaSlz9AYjAnV5NsAjpHgyyE+
GeMldMGn6mkzdYBoK+oJu6modhr4b2y0Cjc7lkXkrPrKf8GfHhOjQUpKgDw1p5Iq/PilnviXTPyO
ubTaE7Jkm0OE5+mtRUXRMLR1U/MDGuTbHMJv4ncjijIbiByMBeiTLPmdxoBqFe1tmVfcNRI4jL57
0kfqJf2PIKfOmxVbhiz4UI332aTV06SMH4LfWKwpQpfr5NiHDOfsKISD0rvn2u4YveGQSgXJvimT
s0oSWmOGP3NUfzclAwMoQfTJHUbryOrP0bYLuoiyAbkWXsV/iXJ2uQYWO8wODRGqf6vGGdh0ZFrO
o7uxIZY2mkJ1yuTZqYkJM3vtED1r3TSps6vKVj7fkEvzGfbcQsYfE4VGb7Ca9ual43pDg4KjumNB
Vvfuo62COz7Ws54if+XPPaI9ifo7YyhmGZXiXMOhSwTMvaFH87ikponKaoolo3NsQXaMLlODhw8z
XLEWN5IygEh2xMgt6ACsXyk/MxztzcwLugrQSgAgZ29YsDLKSxyvM+7wXWuKBbSfXU04D+AmnB81
0WBHLYtC6vCr187g7HWEmDjVW0eOx8Q2gBTyS2BEQKI1k2bnYWyJXHgSTQVPFX1F38bVCUJ6tWJh
O47YtRNwzi5KpKr8cToqHj2BCcCEing0c71t6aEpAjaIi3+IbvhGDsyIn3WvX7lymJfHEqNJk2K9
rqCj04s7CXysCD3LVJQIh6CpnJzW35JpxqBtcH8GdQtEe0/bKDuIvP2OpTLp6hEehMtcs83YmhsE
t4RQEFpMz+UCIhR+Y66qjksUUOdLyj9H4s6W2GWxZXX3GQ53d5Eba/ZokYez1Me5ZKk/eKKZ4+UL
BWA6uyHhpJEihKOJpq0Z3L2OeYbqs3VMvHDAtJKpnL0ai4hGVmw9bWJOUL29jtonVgVn2z9jI0Ep
BJM5nwoolzmNMysNJtM/vuiTnUqZttgjCR5udTEdhMuax8+uca1Uqf9R+v7Vlpolv8210rAVaNUS
m4JLfw35jSegrU+is3cR0st1HzFTKAagoebwkLng4+jj8eD/REnynZnNZ+UetY5/26V+s4z8008R
Jhv9V80JPJkDYnbNELacrnYuXGoXOEAZ8siZDmvlJ817vmTihpwLvZ1uggSJh5mLee8b8bcjETHn
kOZjVGVGZfzYBNNsE9iatYkDjh16WBZfwD/Rpdg8Ef3wTB+MKPo91Ih9mVyaFnKTOpkRHWXPKY0s
ZMMSNC71jeCIVzWdbUCf4VT5l1/8x9F5LceKZFH0i4iAxL9WUd5JJa8X4spB4j0kX9+LfpiJ6ejp
vlIVZB6z99psg/rGnPixGExgvX63gRspH7m+lYa/NcNOAk00hRds3M2WuMWpZ90nXFv2URuYekxW
9ukjnJN2i7+g5YGltCNwmPNEJ2vF0pw8oN5kNWnWO6br7yWLnI0WFp+O925OEPA810SUJdE9xJgU
SJ3kQ8oxDkHH2FkG0wIES9gVyfWLLpITehW34V022cY1Csh3JWlwyQ9o72LruYj7asdmyPvWjiU2
Tqvfqp611tLj55WD8UQBiQk5gzpcVataJHfcyYGMip+wHoNs8aC00/SE6pVPv2w/eZHSnSdFUCvr
NrXRX9MlXw2QDeKe3melDiQKvrrSfbcaaQWWCsEY8KAqW5fHqD53qdk8ma67nzUqSaTyG7+jO88s
95Jjw18V9RIthtw7FfdBjhnMJIF+jGBxtMoCvzSvJW9VYFj2q5cs72hYIMfGpF+peCIcmfmHw5LQ
4yhbp0MbrdoOrleEMGs0C5f+pX0rerkbbEyENYbBdt6PNa7LtGDtNuG7aFqwQ7TNBcQhf5cY4anD
poptynGZ7bFYcNpDGDNWJZ2eM5HDYcJ9b0bze0IyW9AuZKE8J/tCDdhHQuvixXmQNeMNbxPKJUcW
61yCkeD+49L6sEwCQPtWP7iWVgKWhyVsDF+OD5Sd7yP+/1Wwwo+qYSHWZKD3p3sPagvMZ1brkvOW
1xwYChNFLcz2WcopZRAIRdL4d0mpeqZC5hsgrrBU+IoYVFbE15kKIEKiL9SJxnwyWuZOoUc807xg
DDuQWwoaTfUiCYzayp69mBQ2oz8FGrpRLOQjbJxlxXyttaqd1S+sUFqVdV4wZmqS27x8pU6JmpTr
BM28YiazUB6AO7qVAyGu9UkfI4+4SqrHrDD+maU1MNkGEmhaO7FgTUrsc9cc8ZbvRXJnC+6XvPX3
6CLAYJVZoC2TOlSKz+CwtaNZuZeWdiEe83HXxQoagHc0bdz86dxTYhOstKl5WFLNDM/ZEkzvDepL
xyeTY0QKvIo1t+0zT7HG7g0dOxUjdtZtHTEqBmSkdfUxowVbFwkpqnyYKHNb61Yg8JvMcjxa8GbY
IJ0Re/D3M06dyl8cBzl7UxYo/NZgFohVrpZwUqYAFm2xFspNKkD/VKz9Az1ieFp35joejd/JKeGM
Mj9heN3uB/IW8aWwI9V8+EhpbP0WstK2miTuyhKOxBMknjQ0AF6aM/+I0yuH+45twqOfcuSrKjc3
bsJSMrVAa5TcNHiZaAPKAqBKmsmv2DJOWWh+x1N8HIaF0jWlj3ERxhs22cGoaQcS15OtpcW/To7Y
JnK5mkwtvOBB+xEVOuxYb55kFF2Nxk+edE/9mdLM1w365CAZsExPoeRD9MeN4gxb1Rr9hW6xxCTO
t61yHEbY1QAoXBXqpKm2x6sNfWpNm6/t2WWfWmwBxNeVggQiXrByOhQ2FzUT38ciDfONkzqU1tJj
TDqbm3L0psDhe1/TuwH4LEugDvMdLIO59dM+RAbMKrtozC3YJwZVYCfa0rrZ0Slxpb5FKPOWzA0E
IQtEU1qpfSXmhgw11q+HsfL7H06zrngyW1RFo5++9Mw8o7Q+Mj+uSuplA5wRS5jI2NjZ/FhQZxwY
tHs7dlTbWTFFNNV4GGzSWpCEEghDRxORNuss+ZAMVvG0T+mzlXtoF3zJN1yiBBIzQNcOmWWTr+tW
vZAtw3RIdNENI06/+iyk968aVb+TgvvbEJ+RzXjWNDhRbdukC4h5fc122iSOw0gSb7wD+76aD4Uf
AsRw+f9ly0fKl3nRvFIGuURz3fr63e/9t0y4aPfgEmmj8JbRItAivfkr00m7Zum8LaVJCJerP/ll
xn5PI982T7/q0q0hNh/aPobsRvKTKsZhnVV6HBjVpjPr6XFq59fIXLx6EicFH4nesL1XEahWrZuy
M4N6tp3Oo1L4qhFFNon2mcfLKeRK0tli+eWaHQJqiaNEEBEb1F3QC5yULpqqXcmVaHrhhcg7OpkU
EqNsAMzo7fjljrO+M3Sm/hoWRNZXR5n750b/FxaqO6Fsjwi51MKt2aUcMbHDHHnAXCjwwPoe4YUT
x+q68CMdSQodn5HziaEF2WkWKqvUKnb8Ht3at2tssDXyzboTQWUSHagS3cCY24stjY211QfjlJhy
3il2DFJz7mZDcRei3wmH6rEfxbHLxBcrTX+BDgrMF1YwjbkP3F888WGnrEBMFO6V8ejnZXhSrnPp
pbFtouEcj8ODiMpk1/fmB2/nqx6a1aFv5mX4Qq3q0HO2M+9jGvsZAEHvUHuVvnd79VBbhLMOPfFJ
sXkoiKde+WYuXhEOQhH2WKXHVnIx/tDrbaoaWlNf1+hch3qVqPYwiuStmjpmBBEe3MnNXvzR6LYZ
RifyQG6Tb6GIJpSImTfBNnFXYvJ2mdaw9B0HncLJgz7W9qIkA495NVESNBn42TZ8V5S0NhECpPjU
DFSIp1XBmHmvDZO83VBybydsvzp0CY3FlsEDBmCUowqwZWLRJkA9AGSDLw8Vl1/42zkHyF2O3b3F
kMG3WOLMELFOfOqOOCkUTiXvFuomZFeyCW/xnHy6AzpRxwjvDNdxK+ocOmRtLXLkxgg0d9/pyj5p
uf4aESzVDny4EwuNWXuvhP7RmUh0GsKvl3/Mdi5RlE53s+KpbTdqKJkYp+gxOlE/WEye903z0Q8C
oDZzBqur98J207Ut+uqQtu2FDEzOQofQxF69AFlfnmPDW3uCYmYockJzCh4OJuc+hnUUUBRZmf7E
IXMY6mOXZuGDOf/qpTy5TacdR6Nw+Vz0PKj4OZqcxlmH9tGk07SF0BvNIHOQecAt5Gc12klHMhLo
jRdukTf0QWMwqkGowHVT2NxCpO2RK8ZaRrIuHYgkCAlJiBr1Uj3TjdovLE95G0jnSSDh5t7on8na
Ds///y85TDSomX74/690LzeHlakTlGMv/8UNzw1OnRapGO0hqpoPHMJdJ61XqiBYA3YGM2EE/5ll
4oPL+BG/fHVPasB/Q3GVCB6XTrZ/TOLmjZe9R/oroQZhnXsf0Ok1XvquTS50rC5Es+dCfjJT5eGF
se/Ij7bw/58ETsp943vuXRTjY09j9uE6KBILshD2iMHEvhcuh2mmXVDIPyRGWz/HPjBkdP8hyiv2
x3HUT7jH26+6Uj/DYD1XIJofJeKmB2mU/xqHVl2S9rd2Pdbqfqet3ZiJOdB64rWSkLIYsUSLwPqM
pD9xUnVNYhv2GuGtJlvfW5I3vC/JSAglg88+ptPuACi3kJYD1zc2HTXzsQcCZggMf6XFHqrMqgCs
Q0KRokhwVe0Zy9A7HlJ/xVZTvzlx2DLxvacqqs5DNKK2VD8VGnH8Zry0qXfs0W4S4z6xSXdqSFeE
7W6ndGZCGhNzA/aVpPnMnCbaESrOqBuiQyKSloZ01u4dbBXPZkeAyA/45QxNCf5zwIpqy6whOhl9
/SJ8QkpUZ7332sRFS3e5Rq8kb4VmhMdKWXKr/KY/DxRWNDasN6JGfvmLrtI10QZPDpUHVjQU/67/
xJJfrpzWywKHqZpqibZj6HnsXO7wDEUozTJ2n963EOSTt+5lPsB2P9s1KetyPavJXASfd61FTQAU
rOiwXiL5FB1bbEZnK9Q9Hhb7brZOu4nr8MDo3Fm0Ysm2YJbHAp8daRfRBljG1iULa2r7ll9Oh0eW
1fEh1DUIKxNXJ3dNwFxx0LH8G2SbjUbzbPAtHMfOu6OEpSEUaotL4iyL+jIhfet9P7BD7do1ucM/
ykBpbnIfkIlc02WJdRUOuF4T+0B+7IRSsw13tY9cDyRK1rjdJo8JhI77rSUnNiFN8uDlAtQKsZqp
if1ZMINaDRqL0YSBVIH+lZZBtDD5P0ukWiwIUpIS9IiNGQc4EKPFnJZhqpx14P/cXo7Kun0JvQTa
uFYK5tJJ9cCe3QCjqD5Sav+AUx8YMU4SUXnmgaXliOdfsADX5XeTcYijd3gdNo7yZ1InMOGA5InX
6YQcWpbuozelDJhAcvXOnB51w3lodUcEpSwS2BvvAwbyzuPiNNp7jP5ynxTav1KVd6FPICXn8m8q
j3qJuZbqW+ziappQBfFXDXm+5oBxuAEtmEbYjwqQQmxtD3lEKGHCLjyyJKjUTHtk6K2Mcj+11reG
v375oO6APnG+j/WVSZK1cjuH/TmcOxkTM2aICoB43kCfMQ+DXmzT0Cd7wWp3rt+j0xMLv47Npl3+
Lc+b04/tqscoYHmy2FklbE0pxpSon3prICsVdfHcAgDch02xSZ3xFPrapejtef8v9vjdZ51cpnyR
C2JW3+QRTsjIey2X1SaWvTJwUw0L7ogrtkdeAfOlIDi2H4h7bnMYCd1Cve98/T1t2D6WnzUIi0AB
nwus0nxAZQ91YMz8lVGWL1MO6BA8Sgjoe485K1nbtfU2mN7TgJMAD9DF7GmvRa3+kM8Q8+r+WqYN
hmoom7U+ut8ljHJyE/QVgvNvy+NhQjuER7b0XrV77ns/uuWNO26hi2nG18IytD0BCq8lp/q2tL4S
Dxu10+tVEJfdTz85vG1xqvNUBsIx6DbbmreOAJ0VB3fgDv2XFbXOrq+ia9aVYm+I5J/rAi60dP8J
BXgZ3RysfvuKMWFg1+7HlF3DQnxrqdr1SMLXo2k+5rof6MvnkeBuxrtfpJsmdLcTqUe9mxDmO9Tm
EX3FMfSB2VsGPpKpNi98Y/gH58Uu1o57khOGtczdLYlEV503gLQBtY1dPlyLLloxuUR6Ov94JIih
VKPdjy79TAcqbPWXdN2wR//9rdr3yOBpWN59tL4MApzqVc3xP0YsT2gST2HdGVTXxoMSrxwJQI8t
se6BDDd18pPO8VuhYZGyImLBgDqwaT96mNWWvzk14fvgJ4fBJ9pXS+wR19F80N2cbyFkd0xe+vIt
KQ3fXjHkR39Wu4pFADHEWYCXrluFvLejYOguQ/s1IqCYIb3YV26OXZDpkz161xTONVyc6RPwJuAR
W+FpdAmlKOQxrpAe5GCE6t9Ub29ajd2fkVaxZkrg44yR26ruHkYEH22Ee1IjfAzeO0kxsnzs++Ee
K0Y4FTFz7kyCYOV6eOhw8sIYRJJmW9+yaoeVm/kXnAYnm4Rbb3GzRMMAMN5dLzb+3mwQif145vBS
mzF2bZeRQeofE1c7Nl0vVoNh/5siCuPUrVd2FR6WzyzFfrdx6su8FKSUyw+zOWJOWbjHg31yoCjE
5DUswkQBvjdHkV2063SJSp/sCi1od8fRdisZbbLdyH9qQbYPJc8ZX8rPqHm0ryN1kztkLy2qLdvN
Klw3/lddV7fONTYxReGUwK9OCgtpavTP8sS0Uy3+Ll377czokXbxq4iGlyE8hdZDFdUPZgfpk2UB
Wy1eCmo68r+iJv+KZlSuw3DWF+9rix7WN7ozGMZwhWj7zW+JlKn4eQX+y1Xd2a/NTJx6n3n/8lFS
5aSfIaZjc8g/mwYGGiGJ+6mn0J4eB1SERY+iviRoAlNnfOjCml2q1K+T5+KCH79QXeR3veLC0MRH
hjviVoUo+Yx5Jhs9ZQ/WWjiKc/ekW06+Yg9BnVPBrHQIkG8QiIeF9LEauglxrB9qZujgwAszfe1q
qOGQqBRAJGpBtzo2RmXt+rZ/T7RlhTPflZ/rwdgXOO7lvIAmr5lSr5k7M6GMjStJVOu492OyHQmq
KrLHyETly3SRNQx9+BR+hz4RxB0J6JVb3yfXMg+WImfSl38V1i70slO0t1r1aJaA2YdkfI97S+3k
nO7c0WqDFGRPWw8PRHh9CpF+JS7ckdwBkBQjnpijPyslR7D2kR2HS+6s922p8jYQ5pFj/q6kv/fg
n61F2f6peP6kDfdT59ORNbYqcMI1TB7lveKJfvaMeu037otBIR3F4p3iklIxDw8cjgDQ+vJoJMkt
SfvnsWIt5MkZBmjy7kzRbzNndxaIx7ofrUACzN6B7wEWp9UXpgE0bFOMWQ7WKKFExUdr+r8CbYnt
SNT2pv3G6OXM3m4OLOFfp0l+tFZ9tGIcQHLEAFdn1z5f/L7UoCvZ9Nd6sYt4pAPks3uDNctYjkm+
fifG66eH9ZzK7KzXF/5t2He6sVzYBWRitdNL7RCePfDKcDYzlwgPkdm88R/ievwW3IAkDQc97iqu
YhH0ZrjvDIY2tgVaUGiEMDq20+3nzgAQEhXYgoyvLq/1gIdl6UHDgYIGjQRbxb4UORbonvj3hrV5
+jwX+efU89CilHpuCuPJldqWJIu1iRB43YrhbkeECSbsS/TJ+xcrmCJJPp2VFUONWDbPtutvCqXh
iLGKv7nBAjS6FeNvxOorSIpI80zFSD30fuHiYldmub6IANeulb6V4QuY57dMK++TX7zg3LrmWfvZ
SxSZiKKoePIXNxvCo5ba7zlDFpYnosJPCSeNYLRWMkCQBLnMRvaS5912cFqYGyEsX44wM2GVZgFT
86b3GbHqvs7lX7Qc7Dy7VcxqXdT1R9SyyE3FPG8axry49XcTqzBmxvhGGu1Tq7EAFgoLuNSrdz4t
KmW+OYnqrSczx6jMaS9l+BGrtRpn71n4uRksoy+0CVSe9UA2RhU14Q5llKIM1IG/eBirJ20ISnTs
Wt19aNDVNj0gMluAeB6ioCwadx8x3TYJjTSE028d7JQqZaZfAFw6Ioj5nZ1AAEimdEqeNWvZdJWo
OWgHiqlutzLcx82UHxt1yGMLO2Y+BWQIP9luzU4upr/JUIxhFjIZ2KF7MQT21tFiC22S48nyXZ6d
5Dy2EO6MlIG3SUw0v1/I6sJ4aFCx8/NUf65BYhB+gW7lzuJWOyjMdY3b30MOw76Da8Cof+NthWd0
sONsE3qMTBIigLD+8jxlKJMK7GZNPxsIc6otkfGbKp5fZzgrmvfU2H2y9V3/e8Jwk/fUdAryV6Fp
rwAOTqy6HgjI0kt2Qz7y7pUbDkdhjM4xtIsc6VGnjiaqj3xJyqr4dKbGi3dp531CC7VXrMf3cdh9
+SAwaeezp1aLilXtemczNt79op+uI14f2xmqbTmDsFFI7JVAx6kPcDHpCJKcJsEgOFbwS68zrMaB
tzjWWpv4T25gv0Apo5+LrOMh9ewL3xqb1Xi8zTWuumFgUWQV2bfPhBHwEeUkOrxEyKcsx/sbYVPz
GvvZt8prLJgl8EwhtMB6X8TzXk54HPF+P434S0CzqDuEhJQmoWECnchz0guxN73uWUoTLD8rDc5o
a5FNcWS5+TZxyE1k+Uu170/RJi3Lk5OM5clnuoyYDtaE8XtnNv5cjOWPKpqlM3MuTmSxswRxaM9m
u2lD7nkTQmYkmYlavflP19M7ZzFQJPJKEFikQGvS2HhjFX8ck3xlmBFmXuW+WtG0X7JjHQKau5Iv
ybdZArQ4rWxVv3vmPLABdkCrdQJISSF/Pd/61C19b/TXZHxpZ51wYChrpBTcCRU72nMD+7nBEmeL
W59DbnNGOpnMQNceZvfUSpeYU1Byv7Y7PjHrsw76Ek4+T/0RGIOL941sRS+/eE78a87zMa8ZBWDo
A11Pd9JJ/W1uTy6H7todm9sMATwwCkLNsv6Pb4ACbEwaLJbXDAC+ozmQr8FIwqxg3qC2mYnMXsj+
ipSZMsmPyXxqnt1ei4IRCd/a8CH5IKuH63NMDBxs0k7Pvl0RH8JjEdU6vdPw0KTybuIHpst51l37
0E6MmYBzrYTPLBGR+h7k0m8UTc+zUUHecLaxo44UZFjRXXr/0t1jfYnWDRbdXeSoPxfRBWSb8SOs
DFRMOnfnqHh5ap9MuvQ9Sji4pvlfQkIMzABUk9qwdGPxqff6PHB7+qG+EV/MSngtBippd/watfi1
24DT5SwaE/bj+fPYmD995d8ZPRxNjd+u7IArsjz4QbZHxu5OV8McQMyqWQkTH1U3J3dgoyq8Vz6v
nzltDxOnPRsNglnml7KnF6a7Vi2CPoBDAFHpBFtXPFiklrt5/wP19lmPh9ekUfy2VnQAOcm3D84t
HvZ9yo/rN+mVLUTZXpNG3xZWzEOw+N90dp4kNLypwtvwXT/Gc62jxRqe/bjBTG2Q2Rk6uHMry7my
SnpqDQ9k4oTjW/ffkC4Sl5bnUGjTTU04AY6iU9ylFxvQi2f78145mNiIUlm4EnvRwTbo5yI5pMOv
6QLdN+rpOIkY0xBHLICE55LSi5syds9LVdsp2BqTKhAALRM8x94VQM43tPZY2JOviL0YcAbSlHAD
XEMjOiO2f4es9ZAk7F/9ygr55JE9MydAs7EiOO/mIgS3df/btGKyjJZjIc7+MgMJcPg91Q8QX++4
i1BxdpQ71Zi+EVzCkHv8K5slEdHW973q/mYjP5cOg2ub7ZGBo2XlFvjDbT1kjZLwwCfYpTKLf49h
KhTNVsGs1iBu20Pe2tM5ziHOnkxPf9XY7moZ0fmqfzHLTHYWqPl8Z+95fGteWR5j4MkydM958781
Zv6I5yaDpaAeo6o4Qb2g5MjtZ6wKymzYAWVo1awOIx1LI0erf2zxKFAnnx3X+1SNdSfCHYkDinen
YpvnR1Csm71WVt8lRTVUN8D6xVef0WZZ8m2OxYlHdG2OYxAzjJW9rvjjFokC3kUTZSUBZnNtcTTo
v7H+oRc2RNZWPBlU5DQssbXqYyaZBeMi+mkV8kc19ZGArudWLx4jQtrsqd7HDD/XWVkdioLnpYim
BxIW3yz5T9GDYRo8FNwedZ6ea1awMT8rGZbZ1q6668jZpmq0Qvk9onoHwCF5NXHqeYhNYJycOfnQ
dpeL97ZVd0fw8wDA61uc7p0gZjANmzWJMgMKtjFF3/j/F9D3vGleJzazPtA50VhpouJwzQEkDOGb
yoA3jAar8Ub0+tqLX3w/E/s8uwszY1htBwyXNIDXtP2IoLscEB6uYMCtLQtaFMd0CYVLjEyqPeqR
hOHDbL+nFQW6QEpZXZgUCtAH+Fjufeg/c6A5u4mrC80UKSRj9evY3V/4v2QMpYRGKCZGc/gpoH7R
wMXaHu3QRwoakanYIRvo0JHMLk4MJOtU3uX0xHGHcLGwvpXG1HHET9/wqY+xXwWOFQItgsPhylru
jCR7nlqcmv4C9GBaxopv/LS0Od4AnPrFS8fQUsxH6oKwUmcBqpoZH1Q1H9NkLdJbQhDNChy4Sy5n
HwLO6JVOLe6mzZOjQecMJ/0Z5QWAI7PHKq1lfNHVCEILFokTu99CWxC9s/VGOKm9DSPX3AyaxfJO
KHUqSFkJfd2CJluWiIe4AbUo+TJ7mZ5E19yN0mOS1gELVbmtH3urJYauk4gvl8C7HOxfAAWI1lo8
zrraD25qAKXiJ+ez7Mzq3arZpVSWBgy8JgG0n3GrEoTrWi4+rmUz4ylQFSAkHA0rvfhMXJ/ALDxZ
ZgLwgsoQhmiFqQoTKfmjC6tzGXl5sD59/I/+fO50K+iK8GI00Vs/WBd/RALcTvIc9gWqXfquZjBf
uhH5CPPWWz7aoGnglmvRx6ByJgDFSx6j97Jt+IvIkruADdOLrjP+n2xIa64AQI9/eIh79FTegYGU
XCNlhUXuaFivYi4S79ezvL3gAhr92NoB1kt3zvSkk4PYDKxPWK7N9shwlLugnc91SI1T6dDzxvEF
MfIDYprXGbDlOu20Nz+mtKZKxARoN2fFt1Kg3/aFsw8juTHc/tVlKNV22qGZfeOqq+KQMSZyYmQb
BvzA8+SyOFCt+ZQmCCt1u3jpjfqxAuFCoCAobN5R09OeybLk8o5Q+PDwsvVLxTmWdEH6hdDaUd64
Zcn7wPvHl1nwPAmDN7zi7vFn7VcSXlPJCnD8/J5ryR3/ZY0KD9ijGA8Y17c1/I7KioPBbD51V36a
U3ahpFi5/slpYAkN4MzyZq25mIcz03poCuQTFt7DyoBaaof+l9fcGAQym7WR6MikbndJAzIHHbdx
Rd5yh+1ykAYdEBvPtrQ/8CAhHcAKAAH8pUGxgI9c/hFcKrhbllIPNW5tfCuPiyzhgfGWpf+Qmlhk
v2Son+YqPzDAultgTTIR+5ts1J5B9fwQ0hZMHXSBseH1rNuvam6nYPa4UcLyuW0UChBDe/aW1WuN
SNcDDzb47XXWMUykgmO+Ey21VDK8CLO8OXXHDNkiHE+oh1EXvwlDrWMXvnVtWe9gHHBIyHwP59bZ
TE68T6MYWWEVvuLl/23A+YmZODhto8BQ7DWhPWflEVkyQJZUX/io00pYvrj0C0Tarr7q3OUe0bpH
pYnDrNiHxvEhSo3LArjV8pvb1++izGOostzZ7FYceOzANkw2AAS1TTHSV2OSt8RY9As4SIbeuQx6
fA/D5IIJxWDLE99pNRUcFo2bqSRrtCJ8zPLBHA2+v8mlfYDNYa8MNBmkCaX7yd3mg/NRDcTRhF58
yMr6huYKkoqrncCJAsrGBgHJ2AuWP9pCk1q13HrtEF2pBm9kWJy6zv/XdvlDaVnTKkbQGTs5zI0S
wbQRULNeNYxmblWetEFDcBlPT3jLH0RGNrd5LA3cfIWe/I78dqSmILLrcChW7hOe5ovWfFnN4o7U
xgicXHozpftShxc2LrBA5xmDS/gvQ3w+FabJs6LIvkXOVhPcx0MPaad3f51+rtaID4ElnP1FeSqE
dxNsZA0v6raqmq/25DDgQcfcxVq36xncMb0tnW0utddmAAg2pIwguJLNxH1nkUXCgl99jbL+JNJv
EZiDjW7NhLQt66XzwMjFEQ4vkYAex1wcSQyW6NApkWO0rLoPj5coDIboXczoqpJbr2VGR4UHhdLW
T/VUHRgW1Vv+6INuo461x5qTZrhFymv2DC87ZjW5vR2z6aAhM14RPgrbP7o6oz0EuR+/mCYdvqPD
Cy1o5PLWxBydQlwb2LHbKZGDiX11dZhDSUFNKeGt/+9Nl/BIRyd9acPqN8EzjP56fKNKhQ7kyjfb
0V+VMb0i03hPoyIgmwB8hdk42z5H5isS/dTW2bGYwqBTS9DlwvpCS0J71aEVTU2iU7MesYCdYIlO
vhJGWDiHmpsUbDUnoFlxxaqiGutVWs2PDu9g4LsAIGZP+/UUojU4pI6Sf15FqcH4Yy2cqD5xLZzK
xML4rP3L2LetegRdXtLtfDljrTLRnxj4kH2HcnXgZpewnJ7xuG9q26P2Y7qbNvEpEu4BmE0+q2I9
FuIhKlMzENAB9Cr5DK3ikNfcX9ieR3viFzLIA58inTjC9C4Y3K0KKW5e2OPKKLSeTWL0DSL9ETAm
QpWvjBQHzWOM15SSyE/5ldXVD/YhPhA1/vjpeJq7cqctBpHejn/GnOjHDuiPC+g9+/NSzT54uWfv
yCzp6YqJv8Dbvgp5XkwkP9ySBESE8HCZHdnvFePpjT0CeB+nY2r0wxYOhbtrWXWmEYv8duz3buHe
MW+lS8eBqnhyNrLKWJ7P5D3AIlBbGqOKVd6AonvjxSTXccCNpG+t28ry13Y17od8tI65BDJFhvo+
s7yHWqbIM3u6iZZUyeb/7gC9i59oDQsoBxF1ZYPGG29dan/Py4Z16t5rYLAQX5m3mSUTECJgTRNy
JgcxQFo2BfuSDOXBg8oDS+HSQfTjQsbek8LlhqsHVuwNtZt/XjxK7Wh4u7NgXo2Pi1iHyjZuLtKx
UKbNFZVSXpDzB+ryQj0Cunc6jYn529jkFI/eq+j95wHicCxwkseScYGv5QEGcklS6IQRw0WNsgB7
AP9uMb6Q0kiAC04qZA3/WzS/w6T+1BCB9RmK6xhLKzSjg57pgiAHuRkl3kvAv9N6qNlgMoYIHYKr
YcDMx24p6qZ+/uczoglE7R7RQT9rLhZMr0OaPiR7/Dk+VfXRA2V+Uo6ekFteHuWM5nHwQoDPBO+G
WOae4oZTxkyr30YYw3buwRGPmJ88rzsJB+OlwQZy+QAjr2QQ8tGndVD1WNz9cTGRe/1ZX7zOnse8
QNv0wimIUnFgxMjqMQpJnfNf3AZ/cWtg70/dlJEZbzmPVQ8BGeHFA3GrDwu/aJV4tU9j7zBV660/
sFFnqxwr7LMOuKxXvTSKreswh3KhMHn0/uEyFmDVUe3RWh9SZJhV+Ytm4juzJFhu7wtZrBuUlaBu
lmCmTI8EtEyxySmSB9QHe2HCF3FgBaE6zbbE8EAZgLNIfhh9kH4aMnGiwKVnmetLOCeXoR7fGzWf
G9e4GVMFDqytSKpwiwfbYcJR4iMYqhRpSXajF8fk4rGwkjifYKHURk74L3vp3goJtCDwZdGmhHva
ZwTlK9MlXKa3UnUDbajtOjUztR8FYZg4nPLOvybC20Wsk3w7vwlOmNLjhtYnVKeIfPeK7jVvy2wz
2YQGp95ryG6JRJAPl+OeTRxapxAmeNegOvfM+sUQ5UM1EpwEGfySGWN8LknK4B+OTpNe38w5OdR8
QLLTgOZKgpcMeMu+zYffOGBYAAy9JTkKO56fehmW14G7JEE4Je26r9JXP80eE4+mi4Wyua6JhYKB
eFe62V6UVtyt5E7dGBhOFnNfkcJiY9TRcGpvu/84O7PdyJEs2/5Ko54v65JGGmlsdNWDz6NcsxR6
ISSFxHme+fW96Fl9kZF1kdXdQA0IhFxBd6cZj52z99rYm1aga9Ncu1QC4ZyRddB4Dcp2iwfTWEdv
U9Ph78+HXZ5LoqGNgPaV4T/wrieG3O3j4Op7k7KM8TmzToLRlrFQFeqx8YQ0kygjmygof+IQO0BS
2phaj3aaRBJTJE9gi2bmmf/Qk3L41NMbptA+eWPiHpBltQ++LrR1V4Db4FFlrwsT2aCWRg9QJVpw
iTxEU5+xGNMzMEbTsZvArzPW3zAix7NmaP5zm83G6RrMRRjQZicNCqlBNGNgeoSe3iSoKZqY8AEJ
FYHpLy/dyDZ9ReCG3iQGY0KX/zJVxa2Ve+WmrLRsN8o6eOOkBhfjlmUCv4HGQYl8dNW5nCNdRzcO
rFb6hQ2qeVHEWw8G0L0th/Qegxz58GRP4i/YNRlUwHnR1G6jbxxDNrdhRGQr35XGlCYxy1ciZZAR
lfSR49KhdKzWdiZPo0k4YFDwrove3kYo/p1koxk438qgfy4t+6FR9V1jBmCZIu0luolaeGhiPsAE
cfrmxSz6Hmw5dgYMqRGHGF+gFFKwlJRqN+lACIZR2/jGCbFAMS7bbXMPa+UmLTj+1FSHu7mSz9zw
OPhLVdD+QKcoqMhz2Pgya1ea/moMaAA4LdTbviVz1Z99R3QVT1YKGAWZP1URT19Nt8CpAUIa6NAi
J8Ghq8KVIOCYSZZ/b4ToQyHr0hn1/SOOreSIig2ZsqQdZDXuZf5vlzPv5dgBJ9qqqaKgGhY1h/Uh
G6DX+OYFputtiMH4kNF/WszzHkSxIeFN8pEe1rDxplPreM2ldvRP5KPYMulgHAxqWfqI2Kkj3aJH
DOYk7ontrkMmvIotGblJsc3KCn1tSf2tU62aDrOtRnVba8Kw4higQUNI2L0OVH+Ay8X0INnrU30J
s9mHbLCHhZiDsmYK2aL1u6gcntJJpZxiwN5lH4GIo62HGGAbdykfQg1GJ3S8U8ns3J9lrbMPpy3M
V02Pttl3QDx3ZTHiL5D/WrhWcBzckZ6bbFOZfrBnkAKH1dXNcCNa+tega7BMOOkNVchHihe3wnA6
I5r2NHUWRapuOaDDLALqj46P8rd1S2oiSdyImcWk0nIQV0kIkQpRfElvw/PyS2nQJ2INw/QYH5AY
EXQdx0efGGxtZHssVH9bhxDGRMbk2KbH2DFnLiPajpSIt6lTSDSPIA+1dLgvUwx6E9RWjag0HpJe
uRRneFnZJtLpzVdBfou+7wNJKPVWZL/rMnnp1ePYppLeFQYMK+vfNRb9uJgK0rPL1FbIpTANmHHI
gB3QuW98aBZMJiVrHZEymq4sdMbDpENeL50Pjr5PftemGzrWqPnozgTha0eDOlJvUUbXgFjKy2gE
m9FHw683ku8ewfKqZS6OgQgBhzuBShtew/rOsKnKLeQEfrnlQIRfM7be+hbQmRxA6fsvk4TUQaGI
9dVm9gilea8r+x1whdgDKW0DCG0l3CNh0WYBZHsc9fB1aPMXPyrMfYWIKUVmmGr9cGOxsHgSBbta
leym/atWUb8Fytz2pRctA+IVaGRghmHXN8HRXLAh+HQQ3ofyxom9j2GSb01brweGngvD56dsdx5h
RO05LIZdGnguaIv61bF6uY4m7ysIDviiuR9CgMKOWz8Ln3LZpIZCt/fkFPUhKVk+QZnsRt+maMp0
bVvc6TLQtmlsf7bGve5zPawg5ksJAOUpfTNhg0XmOONHPknuNWJ43ngnamIRNzlZt6wIrkwbotkG
1Z9r9LBgNvgTvYYUMou9NNDYI+UGz4qVa0UTBg+0V3ziiEINzT43oMZd6Lk0VxHgFRdDkQgaZPtQ
stoxu5SFvAjBDDWQF79sGYu7/QNDVYg7EfxfeHsHtnKyR1QP5LxBmtQq/zu0kUHQ8lj4fcNtlOBW
9UtKtjouF+WMiiIElnmU6m6HuP7sSC6urPbVsjkQ9BGtUveM3Xf2iw+3ircrcv3VSgWJIVr/YAfu
Bg7eB/rE7hD4yF2M8SPi5MAep0/7aHab24r5FBWnW3tnXTpn0yMVLfPEhtewIyafHPYQwEMpMoOB
Ua2zUrCZiiyEFMk/urA5qyS4b70UHWNUNMbG67SPPBQzQCVjcuoATmzZmmPJqm1XYJ0nicfVzQ8F
wGNKAuAZI43CcV1pjDHi/D4Qew+jpha+1oH9o1af0KyIY4a4aX/39nDiNIxX2wyeavftWrwmM3UK
Bao+aJ9sNhthi0vVZLvagAOpR/F9EnYP5YTWM+oF/JY02/N2lx1ndwKTTq6fouic62Qpta+0C/Yy
HZ6ySQM5Qxcua+xvVmawNQvj3tG+sSDDMI6MnylMd5RN9xpmfTw6ErWnsDe26OnHgO/CwkpJrLkb
rULhac3DGFRbdgJ1J0xXNdpGEBe4tepnmr4pY90nQoQmzXzxcxg7CITxxRbiPqeRC6v+UTO2pp5U
cxGJAzNIy8NkdmcyC2hLWtyC4QSpQQ6X1r+nUrfWnK0mVOP+csxyipQEK32IpLKZfCLZmTtwDBF0
TIB5Zg2huLZa4b5/nozspwOX5JKqKVwV3Rzp0ebIbCy6QrGTBBsxFWol9eooR5rxk1a8JY79DEnp
qepR4kOngIG9jSP3OSLB5xbxSbrAbmVfzCSJ78qi/NAnzLh42Iobh3lg17OjWkFkrLBCPvlxHv9w
o09v/LQsU7/hvH2KOkEs98RJY2zMt6Co2Dy9rFlmU3JJHPgy7MnQT106YkymZnKbiw2nfkCF2d1l
6YzUiK32bGeWu+t1g05Mg4U40BIw68Ta0AnP92ipsejk2OUnMxhnINe9ZTghw3KITBox4Uee3sdo
OFSxXm6mWKtuosK6q2I0fo5CVtYG+VpAeFjCnZXz44DjO/6tbzPA1RtT1p9qqz+Umta862brUKRU
ggU6WutMH0zCPh1/3aVEHrUkPq7yQDJLZCKx1XD1reMqPScJD3XJaFFhckSESMre2JFSPbbfed5d
YuGC1/Sds1NUAMrBlxo438YXV9UtyUBhf2jtxFonuqkORiFJNfKwBfXxZyU0WJpRq9M459V1fuv0
P6ggPkpEmTujm59b+VJmHaRclE5obhiB0hTpyqFnZ5vqRcL9B6hYfulMNqVncSZB3O6bAjlpcMAC
gDZ88Nm5H/ucJTeTF404ZhaeCmxIcb3qmYzVgo8tTE0bQECys5n23RP1dBfmHa+Ci9O7W7PRyFMN
UlwrmDKbjj+1bKV2BF+wZ6S2IqaidxEZpmCXFe383sFvSDwzOoNLhZJpMUgdV7eL06GwzDX9tj2Q
AyjXt8ITxEVmwJ2k4V9CnpeLcdB2mRU9lan2keD/YGyPdz1sgLpXeNA3sL52gw1MJ9OYT49Gs89r
gVenhfRcGdZWmhn2w5EvM/SijeF7F3xU0Z5/1sIT77oFCS+EGowebNw22QhCL9e44zhZ1pAqyFZ6
GExc94zAWgcvdzDLNjLgxPDQctO8r01cvgD5cigAMi0+wgnZkz9ZnH+Kp54kEcuj01WptSQy0teO
nCv2KL3f4xTqiJveM2eLexaRE6T9KixJXx/jn2PnnJGzOivTe2hhK6x8pzqlgLMWoh3VOi3CvUN2
AqkOQFUdJ9lnJURznsuEzw+A8fUQRYWe3QhPc9Dy4pYMFJRAlIdFxEMK+HCwTdLkJZYaYWTLIC44
XRFvshQDPpcRegt6BWTnxYpQuG979k0Z8sc4jGA7Jyq/RACCsZwXsOcfdZgqND/hD+IQ4pwNlOig
Fekv5ilxfYPyS3v3CPHVRkhJvdX9tBvaU5qKVokl6juYLneK2N0W8OgtOwGkuBg8A8elFTEGn4au
b2KRIb0S3WM+wMcIan2D7gXucDKQ/apPLw7ApdxkIG1MErpVa8JPifRF31sY6Az23KE/XqOq/+/n
8O/+V36bJ6PPAfDv/8GfP/NirEI/aP7wx78/5in/+Y/5Nf/vZ359xd/POB/yOv9u/vSntl/5zXv6
Vf/xh375zfzr/7i61Xvz/ssf5oFkM961X9V4/1W3SXO9Ct7H/JP/3b/8t6//TqS3ra6f028f0/zr
//Gy+fr/9pd99UVQ2s/fJ3jPL/gtwVuzCePWgcQqhp9Czlne/xXhrRn6Xy3HdFEsKdt2LdMkqBuE
YBP87S9S/pW7UtqOsHXHEobiVcw/rn9l/JUfNTibC6bTlunI/0mGt0GC+O8SvKVlO7ZFw/r6bxiO
tHT+/vP9Psz8+m9/Mf4PQw8lEJaiylZa9sBY4HYIyPelG9ju/MKURyIzTKTOcOkMURYLZRP8prvu
F0WLRG0p2eVGb+truF19u6sJY8hNOrkY4MNq+7vP9R+3379lEJexvzT8867xTxfrOKYtLEPyzl2h
rF8vViUs7ljQBCE+4pKmE7GyQXLQayyYnZ662wH56qqP5ol94iyUx1FXgUdBhnA7eGXxo2vuPIdj
aNNYSP94X63WopXRaeUxc0cvY9/6RR1sc/5ftpQZUcya9QyTJy+6Sjel9+yYot165U6nQ36k7UiN
lhrAlXN326JPIbCPSGTj4pqE+0GSKTaeFn6jnqWGEXT3zagHdCF60PbK08k0kowgo/TLFlq8r2w6
6mbAXLO0zwLF2d5QiX8MAy9YWgY64BKVt9HQdyYY3r2Xlebu2FSRvzbizY3HcWsG5l2n2ebe55cw
aMhvSm9dxj5trJJJaj329knOc+5kKtVqhIeQoJlh2qoY88hCHqtJIvsv07Oo0Dd54UhTis4V6ZcW
ivUDxTJhppbzXI/Zmz7EB3w4HKrayTmUeD/5sILVn3/p4teM+fkOdZSl2wj/JIn2hvxDxnw1BBSx
MV+60aG9LDqXx36Zeyv0QfXx+j9oOutjk9P4Le3i2HYtcVomZNXelahQ7Ahftw4xKq5e9cCXx4a3
kqK83Pf6dAmHUZwA8sxxAN5pJnT++eXP6/sPC4zLtw1XOIYhHN2Sv96zJQrYeBKEhoXQp/Z5kk03
jozCG1tAJcO5kHFDYsfGDEO1WNMO3AYqLjaOZt/kaQHkkMogiYXNI1BL1jSBGg7m2fJ/cZV8zrpp
O7q0XV38epVAR6tR5D755uV0q5XZTBKgKrR7seT5GO4H/Z2YDnEgpSgsh3afGZU8Yi1Ibpoyvgnq
sVklfvNoOf1Nkljp0fSsZvcvrvGftiplm+yU88LXdYFm+tdrdHTmAIlGMaggLDHpbN/pf3qbytTj
U+MQhBujwcZcaRLXHiNX1pArxM4pieYUnfmjHLFa+YrsqzAi38Ev7wR6ZTujVfnnVyr/6ZZVyOwt
DLR846Yy9fme+N2mSrCyb7oGPXhlOd9lX5hPXnBmAn5jAKkGALbKxu4Vu1vy3EBNW9Fr+s7HQbGL
wHj1YSWFRo3msoM0kSn7y5iqb2l2E9ttsuRIbjbtxRL01+cvoRfzPkQ/dxnUbrSIGhJoauzC5Kvk
4Q0UMWsTKP9RT7Itxvt6K+05nrcQHiF+ENtML6kv+CyBVs+6c4vYtEFZIDt6eZtWx1DmJlpb72Co
b+k7LXBfegnSiuQxEAFIk+WgYV/988/P4MH365qZPz9Wu+sazA446Pz6+eXMHCYTmzTAvKzcJsqw
j4qG6eK6Z+s9W9vUpk9YYhcMG1GLQskoUBEf0LOlzLcYE0xG766tTV1p482/uLj/z23IbIUnppDC
0nXnj09MV7PqjLgX9DN6szMzOg0tT2oE4/lJ0fNhjjV82sD5V0H1EBTpYQQcPtkdoSgI//Y4lrcW
ExkwCyVQfrNMV50daxdCBvLNn1+qmC/ltypu/5MiwrJh6RnYqFk0hmtyyb9+jgN5zxGzJB7dtf+z
r/nMss5CDCaybM6SH14behF4WhIAQ8B5P2qP49QwEuUEsA07YjloGxQ5dCDn4WtFiG5mHrKK5iPH
4Re/xYX851dszFf0hyuWjA9wQQFvofE3VwC/WzmmVmmEycD1zLM5+bdVyd4K/GZRG4RQQG/odNmd
BHNTxfFtOVmOOgg7bs5jXHf/6sEz78y/XosyLEuZju7iJDb0+Ub43bXYzgCvj1jJpdtqoHbSKiSO
OR732ug+X/9EG1wc6ejt7AIySCPoJmpSf5YxI+Pr6ktl8t2P2OQjLzGZbCfhetKZZepjVWxIxYbr
R/KZH1Y4gG2QpH0J+icrgn/xqbLl/POKci2dJ6gQLjuTa8471u/ei/Sxv9lREi/bgmTppgJ2qRJ5
YIq5F4FJ/07SKGJor9hAxHbydHkUcMhWdpsuhnmHMRsoqD5R3EGOTNHsZUyAblsAyiY7thqWdmnl
BzLbjlnbEr/px8daN4pbjFj7AmWvKlxxJGDS3hduWWyudRfYkGITws7YaLHf7Ou58qCn9yRV3PBE
tD79NDpFfeL86BPI0eaQrUv7vQYXyU4GWzQY/A8xMjVDt7+33O4e3JlizIKFJMmjd4Rqn90kkp1Q
GRUO/FlrlpCSgmDuySEPb4ALqxXiD2LOMBMupRvhHAUFGjqNc/bAi1wrMdvRih85Do6IVsSaTO2Y
Tm74UA4o6JJU4uCUa89hwOEWvTyiG8UM4KCaC8VZI1bISqDysDY3vtbAXWK6vDZ6E6JFHj9cC9Qe
aOlN5NUXh9W8NfLwJRhra+eGxgvRbugnsUdST4MauX5A4ZRuK8RoZ3K0ECdmTEV066TXwbCBvado
N6T5TU8STThiV4FTd7HIpXUyArmhF1EGps4dXiIJfaH85D0E+2katpCP/RnOGDylTfaaGrNq34rT
7fUrJqBMo9JFRIIgkuC17ON6JX1vn03XRghNdTgW3rpN3JHEiezDsrThNmcOsm16Wk0+hs8tw8Ma
w498pPHdHlG3rm1JTLfHd56G3um63wyCMiL2ykezSfUOeFXTYQoxxFZznWSVT2SBElS6wI9Q7Ry/
p6MpczqVBr8+wMi0aPoOyP/8II1K5DaN0a2SJn0ORTitS3oMK2uQqCdaImI9xwQhPpycpMc/4Y0b
3mwLmR6AmIsus2s8pEadS88d0XnMJ+nLauOoMLzx/L7YxHWKBBVm3dknw3eZQ2yChwT0thjKvTt6
2gYDotwYldq1JmOlVg18GXW7BfbHgaSo/df+u3QKwF6sjG0/H1462JaBBaSt1XJmrL13tHAgM+cC
XOkpzMmZGuk0VRDErYTYHtDbfLblp9NZZrvsiRu2sbHW0vi8VpFRl67Z24jdq9uISEHaZv2mTCGp
jVrBxUzqg8EpqcLzTk9kav5gQ4oISkMimqSanxf3GNuHwpPbWvXnyceAykPRAIqLX1BxqDxKeBFk
JZAiqnIz3V2PkKQF7oSPBbdX44soO32P0eICy8vZp54LYyRFY5+32F5JNVzHAWc0MkJJhLRfGyt9
youKTlutsA+NzgVbQBgaJzhY2fb66WPZXqHpxHwrq2pbI3h/UGX+Hk/dDSAh+jyOg8SQ7gTLkbh6
VUGRcFAH+5NjHqLC58hnsuCzSoPRmz7SUn82IjQ11/uvmLJHt9ettTea9NVypGhJVtcEZwNJhxKD
v7g89AqHFK6FC26pNGpfytj55uxwigxGff6AAxKkaJ2zJSpP2itZwH6PGSQcfvt0BhsVlYuuMh/Z
+GILIfIQIF/cyyBKoaqFN9dlujEl2m9ZoUPxaIgxDHdJtOjldHQ/S7gOzWzfR2AOhdwDVQu86Fr8
KpMTe6sDR6UfTBjSmD8gblmXGRShsVY3vtYNt0mdkkzX0hkTHvcyMp94iwmV6Xn6cf34rzvZ5JFF
kJeMHApPZ6V5t1hciR7wOuZ+ng2jCFIjxkncYucuJG8QQAJ3UpS0UEa4iWzXg5tVF7Cr5sVsAIK7
qYtwBS3N2ksft02wBQUpd9c7rZrPs0b/2+5csu5dWgBriAVvdVnV6FRh689no9pPbzBbMDF3Qxe1
QkyzC0KK7mLGqB1tNT9xHdyWkRDjXnK+XTk2D28Oke0e5JxaxeiwHZQQthdW+zAJskNZYnQg5Nzb
4P+D5zG0F5eHIMMh0hQnDXvndYmEWMx2lcQ5S0d8R1oHu8i8kKQZ7NBBpOvWCrZONTjLAsM9AYbw
mOQx7IkUsMnVXVdxBad/fhmHD2vhdjlKOgPFivLbDWnaI4PRTdwm1l6FyTck/rVFeOOWs9T1+Xt9
YtrQeZad9BcK0zfZUUN2CAnIQo5CNQk8nSi8aFXz7rwh8ja9kjk6rPDBRWP2j6+hHe5hnHTHwUvG
lc9tTvRTQhSS3z0qKC0P6fiJwR+K7Bg9h3J6jBnMHCTjCzpuQBv82rCOfmFvO1s7tWnk7DSYGmyu
c8QQc/+j1wf1Wld4xArk31PS7SeVn8a4dS9RyJy1d8/dAD+2lJ64c14tARTzWtUbzGEY3qb2sqiJ
UtTAkzkVeTOGl3sHjgPARzKAw65T8v0lzcBg3nr3iQygaMLGT9TbcAZsTPM/p0njmu4nLl3Cl1k2
IpxTQokBM1GfrK57rW+FDOsBYzN+IpFOjv6uSrxh04xIiGXSzYaJ+avqIA2k0Hg3uE88vrhypQz2
RL/LrF3qsrEPvQFIsOjTtVWnxT6ZlxBzhd0QDGpTMhNahJCP7uwBXloBAbyeJsqZuKAMYrbS+NEL
MK15DB8uEx2WCwCwcIXAE53TNnHFuxbp8sGukm8Tn8UY4KLM9G6dzafZ6wn9ekeAd9tWFdAFPiGK
GbfeR7YeH5SP/wXr2DIjwGfZpI5c8KQY962NLCULKyDSgJrbzpnWUxtCGShGghM4eE5quoxIMLfX
335tAsCkIYUSJ0CMFOUo0NFs9Z7IA6UQf7Q+NlcN/VxIv2sNhOZH7jjdzvLinTkNhG0hz7z3YpAD
aqSrgPqOmU2SrxlENFup9n0YRbCZ2K+vz8kiMcNj53kPySD3EC7FyZKgi1TU74s4Ch4mhNcJwxMw
hLAK4sp/09HtLEQcv7QJT62kprqO7axfBoJeZNBMd9JD9tAkEiA9AURamQOdIOk9nSScA5A1S6F8
IAxtte+byNzEcAwXrcjiCyIxEM8E9pl7Pv2S7Y5Z4/zI1ox35uvwQy1FSh8+XW1CSoFgATuMP5EB
OBIzea01rss3Vj7ainDciWhgLBMY978d8U2U01KfwMZKN7iR0NnWjhmujAjaqJkCQ9EQfNN0ZZV3
mdQ3aOmnDaeVcp9rCD+T1D/aE0hpOln5xIMtSMkAQP/GVjQXK4HXE9XlD7gpYUmcf9u3yyn4zt3Z
IWUwVsoaUIcu05f1dSPWXcvbuj1M8JrdkgOFuZ/31OvxUAYu80TSeGZBo4m9d/1bi9WNyNtNjBRk
Pb5NoAl3GK2djFPltRizDfXiYqPxM7c9AmDi0GBmpyHP1jVat0WEmnlKvP72+gw2a1DFSWrCD5of
TnLs1kK1xnaqUVUXOXM3sbatihljeOslenq+XmJH5BbHK8xH+niZG66zj1lAS1/CrEdL0dTlfug3
17UPtsyF9WNAkzesPaVy89iPd0g51Y2yoYXFcMDnjeTamrne7pgcJQ5N5IbCopOEKLJnluNgotik
GOVusik8e/Mjo2n9S1oQIKI/XQsbmSMvJejnp+5OOg3I8Bb6As+lFmFtNwCVMYLR3fipIPYx9038
d9W5K6ZnTRFXR9gcBK/u4HvaKo4sVBHcD4yf5HguFOmamZEVm+sXUMKSKzsnXRk6UvPUQCdf24G/
NiIUsHO521clTytSR4inbFdBVtKopvncdBa9aMPGhUAfmkUgE7Xs+FL2PVnJh9I0zw7tHw973tko
g89imuM8SK1hok3LaOGguHkFSHehC/s4dtURJab3BGT1bIzWozV4b5rvBBvIE8A10jzoFj6IufvK
7bqdgJ9KEamDNnVOnm4WZyetLo0cWUk+X1lPo35h9S6WE9U464ZBq2O/iZKKtWVQepHqsZyt2Rw8
tsLG+I/a6Fsy7V9lzGPAp0w73cSLLHOOZkEdtEtPAIDTq09mdUzZ7YLkb6BA/QQQDsDILYp4Z0Oy
abWpIN+hxxgX8AQlUttIH3IYpj/aBlgpan7cSm5rHLWswqddmOuwhBsTmWB1odBAhkLneX0JpvPV
ENvTQ9LgPDCmcK972pyhM7wMDdILUDev+US+R29a0RravSt8SsduDgLtviQno5HmAgvtAcovFVRI
yJMuP2RJWclwHE395C4Bgs5ULezJto01YjDLl8DLAOgWiBgJnF/7hWNuqfYSRDzVQdXarBIkaOgr
N49JNuJbELxYY0y+lDuHkJiN4pjohzAuBxET3+MiOhrJD07rPljruf8mpP5tAWuDOTrQdMV+yJqA
XhNiV6qM+flsSp6AXrgT5Dmx++dAex37iOkzgRRFpmKVYqVHaxBY/ikVmnkaE5veKMf0wvAIE5Nk
efRlZa2nSeAkBkDcxPc0Lr6jHMCKOdbQVWj9rjUbjQiHqaXrEzFk2x4jGuNdKQC0LlBkZXXaYSrc
H0HEjDeBY0h2kUQUXnHXVRCZYnS5MeZ5xGDt0Sa4ZIkSwG45qGeoUhDZ1D9inczrIdOWAB1qgDzh
D7vTn515tMPRyqNooee/b7LU2eLQWuh5YO5A/7g8KDnzN467ItmCeA/YVWU6bnWMIDuiq5is9x9h
eGvhY6TILA0UOtyjXdwOOxNf2fzXUP69XZnrR/yeBoKSAPRRFQ4Qpb457cZHjwq9irKLnTRy3ejh
V1BqixzW2ZL4kAYRZxgthxQZZJnQ3vDQygvJ12GMbxqhYRS60E5kgPPDjnw0hfwsQnLStxt1zIzg
nGDZoG+zHfyI0T2QeNYgikVQhxEDgNwiZqfFiyRh7yys+0kupdWO8FaKQ9h/e2O9BTF6B6JumVI4
4JbLLcb68TE4+150MgxNP9FbfrDdDILRPpjYJdp0+nYAtdJw8wagW/IB3+hBEqS2b9UcLRi3+6hs
1rET/GxK3d6BxP8UBukOLBYQGjnnjEp3P3ppPZW1ToBDp14KEkB1H6p+8kPKgmZe5r63iQfvt6Vr
pbw9yrGUIBVnT630ZDdsw800POpK3Lo8lDy8NxSY5FH7H4Sx9FvVu1CEwPbpxThH5ZWbOpHDynH0
zYS/BTNvhguwVVxUJp9J0403FPidw7FpiNH/B8U3j+5LnM4E7pQgYM3AlyGc8MuaJatpTDsbDgna
XqgDeFRweWmbZJhd07hO7ViXL5Wonxs331SS95gnlrdK05DQziYxgd3SlA/7cllIinsoMO8Quew1
IwN7xWMDSwGC7LjqtbVFjcpmTlUWWOq5672dV5AwpYXD3ubOibC7qDIAJh4jP4vixRQZD6RRbNiD
901pd+d8VD9b20T303AyU1327aMCwm8fA7SRNRBUgdaVu5l0JU/QY9S1B6ZthyiZKlLE8c02RW0v
RVXNfJX95CdktpAqwwGqkGsQnP1WqwnQTR2Qb2hAtfjVJGsBukBBue72PMQpE4ABv4yDNR4twq2L
ybJ3RQYhfTCA+Ft0Fr+reStTiOgXgZ2DMG1zYNEOLVkOr5QoYLJBvyWbOYl+uB4VibwPPVTVaX+I
6ESQn6b0lZmCpqi9JybyAxF5IQ2jxFjnDW73oMNx7WFaSWqk0OlUvOLea3eU799CPAhRRmyQNmEh
0TZ3qrccmrIbAouZ4nKP+Yw5DmdlzBI5Lgdr2GZx321Mn3zHKvXRVTmHULDPto56DTvgCijk1wV6
fLcy9rVp3lJv9MuhghBAIXlw4bPiuTDP9JnXpshI52ln7WiLzqnAjT/l5a1q2fGbVJFJNaJcEwMP
/KqBu1vTBXDM7NvqmkumNk1Br8arI5SiUPnWfInQtlptB5d9wR7dPySOHgOiHnNiTl7xBnZ7zuD5
qZs18y2nKD6agu2tqXwOUCV0YkjOnWzZBt0JzzXJ4FPXfUQ4pglT6A5dz+Qmbe7pY99AatvJGvSS
HXPkjoH6Qfu3lmFYvQrWakxu1sFBxLrTHXunFXdEYE47I8u+iYRe5WPxPkbFY9WE35GbylUUiIZM
TBmCqWEnKYVuEIOB2s5OZIGidbZ6h3eYVJxlBK0OykYf7qwiIjf0QK+PWZyp4SVEtp0qdrQ+F/d6
iCJdNd+oC96aHhBHZxDGpduM7KwJGJNrs/t6WnPs23I8DNmTiw7r6AUX3fVAQmkztB8uTE1KydSk
/ko25oRJbGjxoTfbzGiHFUvAoYIApS7n+NFBIA/G3R9jDEfvpcPm6Tlsy/6OZ6W/ioiiqKVtLjrM
WY1M5aFU7ppimN0FS8hq9JtToXRvGThctVR00XsOyP50jNX41U8I80u1l7p6GL3DhA4A6x9e+aag
dG/gsOOKT44tzYEeocAGCKZcFkeHKLdTWgAko41x1sBVrmysQxBzLCar8pmRB0E9fskG2kwnS3lI
EOGjk8ZELqtvxWsMkQkl27R2bNCAgyeWBvI1VEwFu+iIa7xypw1y1rvOutjdrsq6jzhovnxh3Y0Z
sW5lrl7aiSMEGqv3HJmkzf4GCdhe6H1q7sS4zkNfAPCi46QKEIC2azM51GF/qUV8yXOzuHFnloJO
vsnaJsZjYVMzLxG+GpjhLKYYK00j+0VxoFpHZG+vJMl7A9HpZcBW5elzTnkPEyoINlHoIrbMCK8a
Sls/FEH1s+3CaUOj+JbMreEI/uHOCUJCfKvkKe61+7iAkVeU1nfbUnB4Mc6RDPZM7kzvlE0XDwv4
elDli9XPlqWoAaPb5V+wWMDJ5bq+BkAyZiQyO21P8QL3eBt1WMPdCNp/EjiAxoHJkzUzbTWnPGOE
0oRcVQmbHXlHZFnE5Xuh9p7R9muvAflkYo9CNrtuzHe/IOevUQ1YFr0L6QwDR4GZVe8YXu4Ms/+c
SvFgBdDmSo96CN7QuvYlmxX7tePXz11Nmy94iIaZlMcJRc0JxSPdOn4TVN/AILyBpHYq9K7GlmLq
iFA5J1gEYaDLW48xJSsGzA7haEpGX0R6CQshHaMfQRDuC0IxyiD4T/bOZD1upcuur+Kv5vgNINDF
wBNm37GnRHGCT6Ik9H0AAeDpvQCWXbdcnnjuCS8lXUqZCSDixDl7rx09efKRmcybFY/1uUooimuk
xr49Y0TqM6rnpqM3aoYjMwGvPVjBAvYcWv91rl0XfFri3HXLLxmUGkA1m6f1DxktyxcMXqJr4J76
ZnlCejw/rv9ni48U6qzT4ZiaR2AelfPYLV/ajAwcWTntMR2keAR47jzqlHFbg+h8HPV4AujhA9KK
9bar9hoi17FOEVbBLWMfWo7aA76mJJGkofti38hm0+KZPrM4Y8AYZsjV2aITCUPSrekXbuYx3Ok5
Lw5DsE/SyDmhqH6PfZDyLFUAFLyo2aU5RIQ4BFCTQoJcT/VoKQ8ZNJGHEJ7AXUeA3T4gtvYuHcvi
ZGXvLaEOBVXJoxz0kkEz6b2zyARKEey/VAVM6A+2efFDlqRpnNtTkY4S2Aqsg8wgDibrGnfHmhOM
bEvZjPxoahxS8mzp7IblMJrNJGqZ/NaX2qn4maDuPVDiZhxh5gHnh4CDNFMRC8YxGR9i7uFv4kOM
mfoqf8+8T90ZXuYc5+KPalX7xsa0as+W438xCkoZ8rj3skbBFBReedDW/GNIede05jil/eQYRWoc
bTO6D5qpfTVesmF0icWIxkMQ6d1geezU3W+smqQm4JW/x7hPBR9Pp1kRXlE2FHllOCTXow3V7eTp
mMbzQIabLdgxeqg4kaIQr6BvArWxSlxDBF37Rgjpw+PlO4UZ7xJzah7tFt+/GXvQiqZnXGxYOiUq
PCK23ijekqExwMvYNrKb9KGE8/8tGL9zIGAC5iQzg6z0VlYVodYc+mXevhOfp58QXTMPWdpKNWd7
TGnfssRrb7A9xdaEyxzN9lud4SCtm7g5eDL9o6ZsxM8HQl/6vX+ex+8BcWJf06mgc53NGENqzRwm
NHhqoh2mh9vah4dda9F4jf3T2o9Yuz4ATVNAfOl4cBxiGRDJFVAozfuqExwv3eQUxQ4DwKWjbRUd
t7AdWg9dBtaXs8PGwRZ7rK1o5FVoPC1LMyqKOTtoJzta2sDmX9c7IHzvaS/bV5X595wjCYllE6cY
TainCVk5Eg8ntuhxO3TsDNtmUbMlhH8lrfULBO4gYs695FsDwMPEG3AXGEMOO1KpfYyK75rbnP8j
PV0pyeMzVrVtvtzMDObGx8xW70lmvYZegN9pnmDxOcFfWt/7uR2zyzqoqwVjhRzNQGOXKclBgn1y
aYEGA4+nIPuRloH4jaoJSxSVOUodRuKpqhgcZOzoOPlOeUKXOu/7eFt1I3dx/BJkPtQusZhZepDs
rkkbY33X1M1QR5kK6mnKAV94+JblTMRD3fEQover3aDn0wOOsvw7bprO/A8ZR8Ekn+g60M2Aw9tU
0DSH65dQsaL1evBjEINOGOBeYE5Z6+gbuYfuuWVSqnDvUkTKo1qUlJLP42yUACG1xTBrhC4t3A6T
e6nHbTdTCkzdRGw3C+6mJzZ4CyYi36RFRj3f07003JJLAIuQDDAqmxrbTgIK7E6Y0NmCZb6OuADl
RM2RHWvsPsz8P8oyH2PfHK65W9A8xWVBz2+5xXu2oUWO48hEb8lm3LfhdHWzedwHpvreleT9USxz
tojNJ4dZ8ynvbXAndfOoUCFezNYh7YJRy6zlSUmSf+iFMS8YkhIKbuY9L21RIG3pKc5odve26R+S
Tvxt4bnDCeonTNK8kRjxfd3W8RW56g9/nvx7SxJWbb0ns20/THYIaah39Zf+hj5Uc1fhDuG0Tw8b
d7oL/KR2wfk7yQF7yNEbpuxcGS4RahG4s6mq9xiVSKfk3P/oJt5wX6dkwKasvjJL96kDDJHlloku
CUMzG/qco0QLnSe/xEfbLY+V/xEzqr2Av4/PFfybtkFpliGpUoRHs5yXZ0KfgBiAJaFy2CJARAQP
5vCiiIgOguLC0Z7bQwYPYQJHgPSxBzApu9Qt+t0gChdAn/dia5qlQdP+7rwFDOEZD+A+fq83TT9i
02qj5o3e/fdoKL5JPfjbryeBcIsDTLhm17Z4I+q4Pju9fx8nUOdK2PXxS5dLsWgsvjutW5/7ZQ0x
ohyMM4Lb40gTYNMI57sIIuDJSPH3VqnqvRIQ4oMRFVOKyT1cZpl4DBB+1GO8iws2W4/cLVRuTC8r
cBlb5f6ymWtfgCoczbDoTkAqYBtiOyk9ztwcvt0DsaPEKBZ4Y6aOoL06/FVlPHJrU7vMED/YfRc9
CHAksWf/tKh9730rwegbAjdbLxJNUzxWegBEzCikXKaVzpy+WmooMQ+1v0WXHJMg/6ErRt8E/Lzg
V29O8K/mfTGCDGvzAIO2Y0ePiap+B6AkF6nCNOeICBD6XAOIgu0w66M/KpJlI+NPagHjmAP7CZ3J
RLyBGSYazUhh4AakORARtLrPFdvklPT+bX0rkRNU+4gKJjIzzmSBDHZ209ibbEq9Y0Mz+Oi26j3n
WXuyXOCMTQlarEd6HCfGKRAM84fJueElNC6Eo/2sSu9pvQvQb7mXNMPPXrmvmnq+cTLEFhlY70Fn
u0ydK7fX9D2bz6J1MKikJbkzkiH2iHrSFOar4grxaRJyHPu453Uf7/oQAYYOUTknsVluDdwDFRyy
JTXRD7I3NYTXUiAXaQK1s2wTOJo8r2uQAuSLNHKetq5f4QoBoH1nJ+OfWWd/a6BcG5zr6GF6xs4x
0owdQyoIQUsFt25oRa3aHdOhU140D2tRUnVGe3LrhRVXYfSzI8TVhb3YK4tSHaViKhawbpiL8KoF
2GXK6W+kw+iHyaO06jzXQmld5tftou6bvxaOy0eNv52yajNUQfhUOFZPa5KnxgC+2vW9C5Im62h6
0ZstOrXzAvoK1hwm5HKklPd55O6CHrZqXlfvYzcR64U62vUduavd+EeP+3X5fFOlWX+HcbteqyII
xDHuo5ODl5SZcPG0LlfzMheLRbktFWHEjD56mh9M9UniOUWMTu4Gt8Fgbqff133kS0CPMsr4wDtv
AHaef8wIFCjoDFbQpTDwXSJj3VSTcSftH3Kip2bK/qiXQLuhTQhXaOWV3n50To2JaLeyMg/hEP+G
xwhYv7evLDIA0AMgn578E3hEJ6fOq2FrnnjHRheZkZJNmmJv7Myol0wBHUwCy4LpA/zAEsmKq52e
GTOVmRMO07ckY8Vdlburas81jedYWh0YJMIcdT6ND+D0qZFp1/cdN9ZQUoJydk5pR2zD8IMU6D/r
fLJfhva1bn+PibvROqDvYbTXqCYyNfG9x8HiM/hSDVFQVFZbXryOzA/ftkbChdppK0pDnyozupdR
3O1zwxhw9poIehc9D3tMdPBr+VDp7/YEtKmjJr0r2gbeD7NKRzL9L1VegdRHq7jeX6onH7En7uNO
ZSRDrxehF/SbtHTeNGTcJtXtTtd2uYm8jhQ5XuCyBVafHZ51ZH8kNazX1aM02bdY30Ab1HpLKHt8
b+sL+ctpZC+2CXLICkhYnNhgeS2j/LynzCGB6cEZ/bOKUD2Lua32wEYe1r8xQgx1KKFWlH1IdyZh
yFM1Ub+bcZ4cvW6K94XBSRz9xFhlBeem2NjGFgmzKVW1oAnGWJQ7kn5Tfk9gz0HPjXFGxXGPzvxN
RLk8RpUBNZbYzMjNKO9QxTk6jw/rhfbGVF39kdGMWBY62GlHAkKqjWULn0ZWe8oqMs4BexgUmWgg
uRHWcnUtvbk2MKV19dOFBr+VhMnR2SXJZXYpIBssJlTCCvmHfK+q4qXHc3Ff+sjQmm7ML5lP5LUa
aeqbPKYkbEbEsDekKIxpu4fNf69CABxY4HardWNuKD1jOA5e3vgXg7X4Pl+47BzL6j1hbeckyuDg
0vgj+ZmrVwnFHxYhHlzR5NtVnezMLxPdjceSF9qDlTqFxKVAm21oprtZul3LSPhpAJLgN8PwzwYs
loN1Mkm02qzbWGm4DUIZVIs1rJmqmn+v4nuN0nNXOcm1Y8mk+gwwDJlOT7bd8qla+QJdGAfIdS0L
NMFGPgq7YIY832YFEgvLAe4MB50jr3VESvHUsXue7br+ng7OPlHNR5yMN8sZFjMvTwCPd7zlXAd2
poZhbzgFSAQCghjLfDStFx/W/0tyVjQaaAircibNaeK6E4NcCq87ompeZOYYX0ccuGT2JjWEhbJX
Y3JGWx/15aFxM4ybjYSb6MqHAE5X5lYbX9U0bGUHWILe6PpETpXiSSL+VLjhbd0xixMOb++wruYR
XE/O57I7Y5lMwGgUFwd4ggcK/2U9nY5sYHQYQ3RCOgg3Iq9+aoO3+SWkhY0nMnVZV651H5lqqMBm
xZSampZ/ePZPntlwtIpnEIjlT/rG4kTu7MQeQY9dJNHRtqMEkVBPoP1iK1jFuSxfB7Mhcd0CZN4M
7mcQ1WBG+1OTJv5mVKE69s7EYKHSzh39cAeVRqcJC9Hv84zvlyC2gEPzYZzG6iSwsuHJYRBOqhM8
sogipKyCaZdE8IDMBGg6h9Tv5J9aB4JD4l3rIcblXhcHPcT3qWie1jvZJG7crnhVtLGek7luvo5a
EUQi028Rv7aXr8G2QQ++t/vb6odaL4LDsJW+9U5WkN7QUAFKgr9I38O4Q0Vo7GzSqe7aIPcOBgb6
yQ/rE3HSz5Dy74vYtHdhxywySMYPy4rFflXBIsW2n6Mw2PnKZaAgYtRxubwgg72vlR9+ra25CQFL
1TZkX5aX1M/UhqwPYzMtSK44zXnmS6SkbfVhdn15NDpT3Io83daLwMXNq9/+oup1ErDbbk8OcRnF
xEIJ5kKgOW5yOomBVvVyT+ZLxewvp/b1SfUyPW56h06f75NB7GU+wF8HbWKznDarRczWNskRfQTm
5GT8BooAUzo5vsdUgfJbz8dg4H/DckQw6dLnay2acZE3HfJsLP7Sl+dWWb4rJ/nIHJJFUlL+hh3J
6Xm2mGvliWHYdGfav6rl3XRB/RanaronD6uERzQFlI4+DJLu5/qIeUvRvewrM2L1RIufNSvQra0Y
C68WvoAn9WI+UhMjHG6q+liSILAd0opUTn+Wd5pggcsUkoXFWnCmcfzeFvFd50Z/0Ocy+4VyljhF
dS2QLhPSToJxxeHMsMTGGKL2lshgX1fWZ2SQqtz2THfWHX+mn3A3Bhj9komGqKENDqtGeRtDn2D0
hblqWkO+FbX7hNz2NdOCEe5YkauKDAa5LgIf1eaPc5Z+MoTJ76umhZi7YB9SWn+lrN9anti9bivJ
KN7aZp44O8qod1lgQWzjiHoHFOEz9VIaRuigqfgApuVFkHMGxpnokXh0r0OJ+IoUhTLz/paokbpI
5zCgCVeYq5Ce8yL/XhSZX4uGaw5H4hjbjRda707OyIZ2HlESPiMvslKtraY5znmR3lg8MpcqTEtu
olkxY+T2R+YTLrK48U7TbN0OcAkWOCidnUWXtfiwFoFmMLb7bmAMEWcZoL94mzVeRQo1EtBIQQnS
YR5sB+ezGEP5YNiKZgxHFtXDH+0RwtVjERzo23qbEpTm5uu4WLX/XmjUZEO4jeE8VukHEpARxmBW
H93yNxFgPnUbEebkk9FKKfqtnDv1NKn5hyGWBChJR8qGZeCKPn5R5INXZOmsdZlhd3uRM8ZMFgWB
9EqmSVbxnMfKBBFDEH3j5B9S49iYzfDFAYOu2qa69X2167OCt9WT76xRgdJJrw+qAFHXW/oK/T84
z8303lVVfKMkyTYo9aomfnHO+GmCU2FlgM1Fi44N9EyHhPxSTIQEgQaCjU+3VbA3NaBuju1cH5op
e5qgiCe5/zRZbog8fxgOs62fbRbk+67gTVjJab14RhqNnCgRztB97A5Vqjg1I021w4aTNHPVKZsV
WM6aoIpz3RPMKLEDsgixsLK6XuFH9F5/Ij03esTr6bm3sp6bU4MS7S5ISZ+wyC8qXD9+sAxXnr/k
vqvmHzkVwsNhNOXJbYjWrRhKGA7yxUT8pvNo71q2UE6sjFiYWSEHXKDwSPXgO2Q9GiZfISkCxGry
MR7SyiKiDHXN2Uu8jYEH8kxER3m1ZYUjhwpHifHFDJX5wMdZM5mzm72NjOOOoT2+jiH4SKTIYU6z
xXL7bfssCcDlsmkHY3QO5/imOgmntFMASrzyFNZptWMAr/EcLP6opYhqy7Y7u5zFN54ycEQtp+UY
DhFNjVtDM3rfWR4IX40quyxSonL4GUnX4tRGCITXu2bsj+aMhBKC78dXg6wLfwdhfUgQKl3Wchgo
1xl5prENWnQVswbJ6cEXvnNjhrVhHf2W4SNCwQJQMjVJGUT6kg9zcm3G8Ckzp/FQm954zK3wncBk
3BIIhKQd/rLMGhfdZB0n3/2bBom4rKfNkbyWtq78x4II4taE8hiQyYPjJHpQ35xSNI/rXSQ6Ully
k2wyS6Hf9MMyPec+CJ2lWVl+w1z7gVTCfwF1wkoJlosWSndMOroKY/3HqC66HBI08FlxIkhj4wTI
4n3HQZ6JLm3fJsql2SFdiH13bTn15xE5c2WMAo1Qtfu6X9uCibBIb6De6KBG9u9+MTq3Q/VeDKLZ
IvggEalPD3NSpZcqg11uY6ljcLtZ16JEhVvTjyBmyxqste0Eh5zqi7I1RE9IWBsdqrVS7XECHwFf
vBHydF+4dgbVmg+aXMEQr8jwQ0JX5YZPmqvuo026mE6bOJGXmhJlQ576C2k+D0B0vwUO4xTXQCK0
9CGT0W0PTIxeVmtvgnNIKg6z6PYPa+vatACbZiUMGUU/1zPAey4n0ZIkiQ2KWBqDaz9JIlVgmHRI
oDfQR87nS+Qyr7WInl4rANXMKecB6PJh7PVnkTMkMDtmCTlcSuxzWN2BBx0TazotkxJRo45wcXGf
Qhfl2brErm83U4BEmQ/uJgEXSZrELfQEXGAwGI+RHAoIqtW3xpAbLpIGFVloFAlVRZixSO/Lrn6b
c+byYX90eLlnlELf43Ep6an2oWlG8YMtfgN3ts9JlX/qfCbZGx9aFlq/ULMRXbAsUYWfpvtWC4ZC
qVNeS/jtBP8RWk83btf3P+0Cufxa3mVQMDbSitUeDeWEeUlGNzeqzpOW5dXDq7uZu/iKvRD4XVIj
VpnNh7B7hp0fnu2lJ4gQ7yOxMMPRxh4qJY5D0Jab9WyCV3FTBS4Q60VwlbUMpJZWdIgucpMjbDsO
CbeqMCBupj/WxUUtL57Wb8/vRwihlwNJlb3HU1zd819sHK+FnisWdR6WrsCsvNrx7cR3T1kGbsYP
xblOv9wYHTpBqOel3DKsLLdmDqpKCtQdniEY4YfX9QNAUJDcr9+1g4lmN+O8M6C695I8eEQn/yJ7
Pzv3U3z1Q+1cvGjyLmsdwImgutRojzYkS0YYMADXoNi9gJREGL7eD80gtmsFiuRxa4Fi4aDfz9so
8arrTCqRjdcLQTSKG8mo+ST9+aXtQQ9Y5dnybVrHKfnj68xk3WJD0xzuRzz5DFNSd9OO6jeP5MDD
V+hTFg/XKkBKFPOpcoZDRa8oaWSN5qf2k+3aHpA5q0jnwkJwsUHbaL2xNZMFsNpvy9gF2b+UgUgf
rjIhVHaczatQGRPFpUXXofxx549qlFsfD+CPSjeg6M1pw/gsPWoZEq5RnlJlQVFIE0YntAE2Y2/l
p8Ad/wRRhDqS+6iUpiCmYfaf6kXabrFHprqJL2XFNhLqeSKXShzqPCE2YZ7HbSid9orkfbuW90lY
x0fSXt4Nci+Pa69gaKEMY397ZOovobsvd2JoMzod4rvelOykRprshxghTTNM1n50+uqCKiG5nzm2
IRlBUQarzzmFWvxZayyjMcsDZJx2U5stsY2+yvZEvD6ubcRYAiR253p64OGGXuPbXyeaRvXfGCJ2
R0YNHwhKaiY3Ln1E/PQ7l/kcgu0RvWvFcmL30EDj2L1EqkV3RUiqbyPNHHg/Xn9YfR1eFX3S57Tf
siGnUwzKx5/R04gl86o154n+u+awPnfnJvRgCzB5AQ79uDYoht5Qj2M0PJBLaW9nZZCUMBrWJjCc
/uLPFOKr929aUHgNUvauke4FRWOynWP1Y91LC/piR50mkKom5g5JCdfSjhOkTfStsty5D6ii3FnZ
b7I4WMCpe58Na2GFsISJ3fonfvFXkq+amnkHogsDWtKlxjnocW/H7SbSZkA7+EmkKkKzvfRVxobf
YB4C//nYkaV+7C0ycdfNOon8S5KY6bMTaYLZl/lLV7TfJCke277TvyLLwEenWO0jhOQIqguyryIj
3zraMxl6MeNvO4uGJKXW3hjz17grfzOSJKOWoA7fNU9Kc2GqUZeUWije0+o7BnGYv6Uhr2X8iwS6
Q+vz1LDvmi9VW5gvEWe/goaWWXfyrpcRRVdnjvehJ19dU+hzpijOKhOhAlMVoCiSdrEW2OQo0dvr
WKY/V+dA3XEFFr5IY8cAicwe0yTWbGTr5Fa1ph3dx7TSGaayBC+HiqGJnhV2b8RsWIinOriPpc/B
btGkD5jlzqnbcAbrpo9Oz69JCLPbkx8exSqJHcmwqcL8fQyGGC3V4FJA9h86qtQpGmK9J/bjgQbr
eeaDuPOAW+6MmZOfPRJWJwwDQoIJCI9gBOKAF3+ZnmtCNTwGiHbUBoQY8brdQmwqL9iOZXBgapJy
dpogf+euviTK8hENw90qU/lQ/BKBSboRwVGQ7W6jcLp933vhJXktWkI3a3IENn6GLMLJbcbBuniP
nboCC5z8DWU77qrcRCjFJXKCi50O5taTUfkX54t7pF8cXDENbXVUv7Sl1ofGdzae7fsvwiyaE4P3
27qvNl3tX+CnPjKVim60EaA0+C0RBKNkaObZR6LSzp2VuM/rTVfqqSQLI/heMLOFWx3bZ1da9dar
O2sLioW4IcgALOICgxAZmIvoPc7pL+TgTnN/ukfYyzsuzLOYvHRrUcmRI2ERnch05sm9OTPwbDFm
3xFufiIA6Qj8LO/qiBRDv4CYNfdGwnmQ02dM6EWkMOVYdUd+CnfNqBcoz7KudTl/d55OaOyXUtpq
UPmKcv45L1659Xjqeoz4iNgF/x/1SzoofgFipM8Bql+3NMWbk1sf+VS/pLgnDnh7kh1tKwmBVVeH
SOQWYmEbI2mXf7NG+2q5DUOnxv40Yyc9KluN/C31vjO8/pG5tP3UDjYzSqvcOdr/iIzgvPIzQPFd
ypZWyMwKi8IaPaNTpUQCEuR5mWfvXHVIr6KpLFlUsbobRKxtrGkJ7kWhwJOACn95crCQMbVJmUiB
rZiJb39IZ+vTUholY4a4gRyznRG5rEcebauYKfdaiZQtkmO/P1YmBxzblJ+ZOyHkdfQLsQTCQa29
FqBt3H0PGr89986A8A+ZBz/XPmWi0leHGS5AsH0yFTnlkx0CSenZ3yzldxcOSE8A7fXBK4uCtlsD
VFXENAAxSpBXjKjcwuy9w6SfXVytFGmqntp1ZdFe0yl8Tk7OUne1PsxIriqu8jir8CwQ1kF+xpPf
/0SBVB3wrYhdalgXL2BWmRFrvZ5PVhATLPc30gj6fcrmuiX6tOOQytIUpj7dHnKtfN43Q0bEY8Vr
LoPxNPdwFhykBH6gk92Uuriuho7rNiheaaBJ3IoyFIzJkmIqOowONZ36vHaGB2Oow612/Z/rKFCI
9I+P2POcucPbOhCAC66hrnX1lVVzC1kZ/CLe7q0wQLX7nn3K/SLk3k1wdHRkl1sN1z7EyYtHr+I5
jH45YA6Ps2hJfVqadmViLfFuw1+d87KYJtwZTC72UyksfMALTtQhrxqRTu3OcBAES3/TFA+lY/tA
QeF1Ly56C5v4euD0mvDBo3v2nDLLX7azVtQHvUwHRcLgtJhyscdLcqU5i6dooX6xUqJ3YMpqsZEc
66xYgqB0eVYotxlYo15V6btM8/yQejiyS/W5/lhhT99Di7yBivK2yLrwvhQQmobItvZeMww39Ifm
L6ARZOUo5s9NyZ2Cz36MPY7zTtt/0zgfNklevoQT01o0zCwc5OU5uZljCsS4tL6h0aY+90Kn2Sjp
b81aIJbtsWVnU/eSC9e59/rM3mkFthAl6KVCw38LY9rPerRGTq/bQ8hM/4a9lQsCJffSdcE1Yxhy
ax3tcK5jPleEnXuIzRG/5rI7Y3LrnyzY1mV/7hIusFtpcWFseJkIl3gBo3kNIb1u2oKGnEPowSOo
dU6uJB+eIvc57OCWtERwblU6MJ3xxo5GGjLNVpBUhD4l/fW1z6GwxvTf6IHZAPIKiG9f+1E5d8Nh
XP5K9u6eeX4PY4CxF9HdxM6Gs3wgHXwjFsWTw1MroHkyGi3SowHxZQsRad6tIIjAfFrJG8BSvBOC
VbpWE2xWS6fplljkcVfmUY4Y8c5vMKLlJgJ5JlrZyVwy32KJJ0MOaXPEclF41XdApeCqQvOZy/al
+BjG9Gw5JgRyQ722Q4Cdg00LT7I45wHjqum9DdT0EJjt81oph/TtKWolZkAjgtIaan/fV2RoxDOq
pSz+C8BtQCYuyO3BMbF3JiJFjA/HToBgYWtixMn06t/+23//XzDAxy+gyz+pcv8X5gxqThtDB1w9
7siVnfIPNgpACz22bPAbu8PS0RUO9XjTiltB5Ck+F6oX6Qd0t216lVp5iDsmMzn4erYu1Rfj6v8T
Fl+nGlTiJ5dSLbzGKKnKfwITASn946L9F8TiWwRg8ed/+YEvxKJw/8U1Mx30EdLyEO3DvtF/OvU/
/s2W/3LB8VFqWx6URVdAE/p3wKLzL54lx5aBC1/K83wJYqr7AiwaABYBzjnApzzb84X8fwIsIu38
z9RCLJHLX+QKti1Ajkyv/g+aFRukcPI0fCY9St3FemhBrljXtipoizHm6pwFEpgzXC16+ekT0kd9
V3+3g8H95s0B5J36xcDJ6c7ND5t2djB5D1DHfs2mOI49Zz6kAifho4NyhdHfFdJ/xTXKYOytqVkk
iPj8qZVznOx6mxvFk93kr7kyYWv5PX1KOyGukTRvT+a7sm32kNf+wqvDEtz2AHtQqzafeZF8q0sO
PrE1eBtXWTegRqBmRA3O45QHzS+B7z2QNvqEFCy8Z9re3ezrTzAbCWnGBEryLz7rNn7yTLSELZ3j
fA5ICUmrZ7vAxGhhe6js8bkcHUyY1d7p1a+qS5FH2vlN0gHhbUVPadE47+geCB9D0ktHitZTTaY0
bpTewJ8CUetEcs28GeFW5e6bbtt3pD3EnBp/Gn52kSVe7cXkwuAkvZcCjregLM7NRbhtunhrmDC7
LRaqLkG9jj0fGx+Vm2dIgiKivAPOGn/Y/fzJnv6oh2k5NFBDjySshVo99Zlqt3HbAuujF0Vocffb
dvAXxSTpgoODUpwNr0b6yyE68i4yo26fTuauH1H8x0H56Dv5Q1znh8Q3/7ileM8dgD6RWcHlzV+I
/0LDRGxb1t4PZbgxSvEyJQ95Sf6djGkL1OdO+hhXhj/aEtN9b1u7ROrmofSvI29kinB8k8J+Q/xV
byxJBZKO9UcTyR88FyRiTMPNSRP7QPPhQ3FU27gRnYaSSZ0FFVhUVFBOEe1jH8pMXiIbaXM72cpg
lgfblafbMCmsf6kxb7kpdyGnN1TlziP0evR01vTqBykft6R7N5uvA96XM3Oez4qjzB2MB1jhfn9r
fKWveR+92PPknZ3//QUdsskhgxyplmM/LlSMHGbjHRjgfS86eVo0Akzna5OnJTBhlorpGKIUDqsB
RIbAZd649o2kd7UJmq49p3b6zy/r74XLHyRjbcKJ8HKSOOdT3bUwdhNrBwsmPI9htSkiFOxkv/8Z
0dKQscvOR/va9ya0xrM04EgPdB0FSRrn9Tt7on5zauOQd54i5Ao1//rd+gWpLRr+ieBnfxrjyzRN
eMhiUEduNzXnBinquYn95mxUWGYiG5NoGEyY3OcY9Nmsn+MgYbBIK5+vREags3XMJ252xik5Zhsx
/UKo0l3GB38OmReXvNrVN2UMIeMvnTFUVBaElPlp4XnfYWXBIJxExXZ0e7inFfEJA8PhObpxCjdm
7nVyFY1iUNu0tjinWd339ZWuX0ZfgZ1ZX/T6a8enW+damiEfhQbG3PnKkvxzyBixl/kz8X9A9FOk
8MFyjaRVlOf1l5nTIRMomf6mhWMjf/UfWrQsW4eIu7t56vGDoKo+050ZEDg+pP0TfEAa8y3JlkHq
g5InzmJYvqzfrV8iy+SUXVP/cRj7HHym4BXeEU5fWLP8iAq3VyAY1cIuaSJ1bqNandfvZlJr0TI2
+6qdXruM41nd4JlQUaTPxmTvZz+wj1JHf8KccSFwX3SKy5fVcGZxbh1m4xRbgjSw5cu0/O3/8cuM
3CNoDXpgyWy682zE3dk0Q460feO2ZzgBMC0Zk8s0nbZpIMpzvHxZv1tv7RFD8lkQjV0heHaf4sEO
7nSBfogA36cQZwjmXqchHR0Utpp+plkIazQwP0LXTuBA9d3ZSKrpZHlvQeyH+97R74Ryq9NMhUz2
hk3PP4WrNfuPkWEheGzET2AD0OvdAi5OlecaEJM7c+uMBGoBvwXjLTiQD5KTICP5jvbrcb2H13tC
EJRy6pzipY5HBty+S5d7+S4K8nKnXMA1fd/iCLVbACXmFaZ7f2g955oJuD93xfoVpo8+l5gUSJEv
x31rWN2RCzfymgYdnCNbcrMl7EJ8jjU/VPJUI8oIRFReSpdsaDI+XNLsjl5v0L91uA39/BoDf7vD
1TWA3SbBxEgb/AANmZe4KRXqK9jmVn4jejy/+RDudkYckTM3lPdKkZdj+6hOCd21tvWjq0rnnlPg
wY16oCHu1F65y0iemsyLo+rHPMxIG1Mm6o6R9TMWDF9rj5yTEiAGOhvKgArpegJKZhN0uDChPAGX
m2G3e3z7gGX4W1AZxtevMqaYR2n7N68a0qfZEn+jMk/Ps3rB4wWONwi3rekAz/LD6dCadIIrHzuy
W6PVwWZJ0lktf3KSxpFYXRJcspdSjZd4nk8kT1Lk41jZGUtyVOfUyY9QUH3n+BtPZU+gnNGNN83W
5Wt8ZjN94jogxdXBfzeyM6puO8ZDSjRMOR46y/8m/id757XcOJMm0SeqCbgCCrf0niLl+wYh0w3v
PZ5+D/TPzr+zsbH7AnvDkES2WhJhqr7MPEmGAnatjdvKhgRQTKyEYn94oEpJHEfMy4tIFzdcaQok
kPgFTIFJgjHGK2lfJ7o+9okdf9Nw/WxiuyAx1kLX04neTZNWczNyMI7luEAnzbn6VszcXijj1DAb
BLQJQgjrut4QinKGcg34idrpgOJTQ0qMvitj0NfnsinnzafRLmQoQyDCuAiwxi3tXH5rItmyoVuP
DeNldiuCCJxQr6yQ2NRDYijHpzZB+h88vz1i9aTk9VhzCyLUxl3RNF6oNKBVZY54x24ebvzu3gfc
V0sMD3Pom4wMxWX0qGkW4wId/WaVUOWp4dDYRZFzdWoHoon7ptHphEjjhuu8rphJz5agwSJF1OWk
7ohPtQPbWeXpgvvlmhKVeqdUcK6oYV5NUv8CjT+cG5L9WcsyB9CF1tj+kiE7m1ktgZIMGe/opEQX
2gjow4AlpinTJwPSdGQ2+xRDK9lcnMC44xXF2+13QbJ9DM18PzR4zqJkuBqeZm4KNMVFJin6sdnb
LgnLukLjGMmaGLdIl++DRp7cyGOQXjrPWh/ORXsDhjWOTQqhjD8hMLO1yXzkKEq16BTiVO3gFOu8
lmUXyD7XzGE6Vv24jBWzm7K0g01D6drSzDy5sRG/4EHDpzMiwX0bHFCn9dzlRt8lLm3r+7EwU8AM
uPiD4O7S96x75MkL2qWWQlVfsZf/Bhv17WTSBHtGkle4+sj6q/a3poqsQ5g6O66AMM9MaC1lA4+g
fK9czjFad6JVxhJnEdbjVash2WpjK+DALXD0c7XP8zNewmeyafF68B3tPRnUc5z4xZ32FtefokUG
v2OZglSkGH2yTqEdkI7F3ANXI/1jCRQYp0Y91xiL45u4DmH2kgcVhCQ67WP21RwCA340TkPL2Iei
8lZ5lp2Izu68znyxewnV1Y6/oso5Fg6sy4ll/aLuO2bd5LUemlYh7wwp49I57wJdBs+6lr7LJjkJ
N/jt1CG1joCF1h2MANmYx04E1dqxcNhlSi/XKp37XMLH2MUV4c3RDLPcjLH8brXgqQzf+BPI69Dk
jKhU/1IVjcWCLmFcDFjXtyxrRXVqh8s/qc8/D37Y/fOjn0+9yO32vWOe/v46TYksCo1KXyVh1GNT
EJ++dGifSOs/o5+097SnhWSS26oB32Ak9Y2lGzE0Tqqoq55CdxjPCD8HQ4+cta3XD8Ngf/Z0ZOxK
Ke9GPB/9Saud6Z7QzkaRD5vWRQ0L0lo5h7mkAvoAXba6nyTltuodVFpEtYVjiC+lJvKvkqLuuPlq
7d587eL6NyPVgi5D861W+RMlouY5Uazk8JdciaN/JUNW7agJ7tZeRaAcx8slDS0mcvpwkpyAfWwI
LBS+w4nlxycMDzTX2iDYSuq40gBbMnkrBnU0TNnOZ2FGn7qebzHa3rXBex3s6BrP/qLCvTkFaYSc
2DDntfGrdNhljNwKKf9ycc4LZEIVRwb+jnam0VAcpY2ALrTJGg4/D8LphkOhuX+4SwNyZLILSJ0G
a7vcyDpiSJ1l9qqujaeBTAeaevfdl+oGMUk78H042p99rc5I1zQ35tPXIB7fe5ShnTImgB5FZa/T
mrwlJdFb+m7YiamJNVDk7Qd6EynOCkeVsN90yYHFFDr7WIdarNVsWc+BHXXnlG5ixp3fDsyJrc0I
G9bPx4TEeaFRqN63fnIvfCIRyNgNEBLtzaVTdjtx/16XNXbefPK4T2hbZKtbF7MF6oJn5lxUyECh
WMFS/t2b+rswVHSQHWn5dBw0JqhttcSBAhMHTmR9dSIbMqUu4ZrGPXqVBjLPZBMkSoqriLsOiATm
VzTPE4FOrQc38XjO4n1mrbU09Nq6RJGIWNrGj45fTVcDnlsV5kT8qwSXfm3XwABpX69caEMVIEko
ZmsWa9aurIojh+6XkQ/ONmOHCZwBNK0a8me9p0GT7AfGGdq7bCs1DwT56ZVW3ga4eUUznk8bzvRp
QZuGI9mcSjpD3Z4LrDEvJGwVbxqtyY9VCdoox3C1kmkPZNUE7Mivdyw1KHG41vd6qapTaOKDCRPE
apfizZb2GuLLp6mg5FqoeoQm6Op0ffvHAD0SGCag2B7+VyCWQ615+xh6CqIFI+gJQFAdO0tITC0C
oDojIYMAMgAY4+vUCKLxV8R0WULkkB65PalnC/qbgMw4wUihdCsuDFUeKrzlAzNviPxnpKT9vuq1
gVPP2hcgk/dOSw9SbcQcGy0yQz5aPn4Xtda0YlxAZh0ogXKxwvm/e03sfKSv1nQ2VcGRZfiPfaGg
SOIlwNg+e11J6BtmSEq5uhg+V3Dfs465AJkWZZmzYT3kLwbNuJmG82uSgSI4C+kzGbMNrpTlyAJw
LBysNI1z8ePxjkC895WJa5Ar+zJOR3+PELoblPRXzNscun5R1yvBNbvRdmPygF5ANmAAvZrnBgpb
xqa75ym/Rrn1gqTYmknz7rG55fensrpwAuwTu6nNzUOXQQzK4ogoouZ/uVZiLRDvN8IaCyBwE1cD
nXkM53pSC0a3pTy6TMoJdI4Q7c2QnqPwzTH68YN/wLItuw9t2r60WDS1Mvydaa5zohCU0e/kXRLn
q9jHJeJDOpTyBNbcXDQdCo3p1AuafV4aDwSmFbX5SuIh7CqoJsXkEKXVVkI6pIkyGzeB2I+5zhKe
6wVFPPCb6Ew1cMSXVepuLFE/azY/amn/CbOpuXadVyxs3JuLuGy4b8emeegD8aJ38bdoe/uFjs/n
nNkIVQgs+jxTCab5ENUNKgZdoz8p4WLB42awqnqqHcayAw1Q9kcj1mlPokkef9n4J/Szm8yN+EPr
gRUxmuyf7REpsxB4WWx5U3yEQlm758Suu10mbRLQNSQaKV7ZawYrLMnaAj73sicmtoWWdXOmTOII
Z0WYmujZRtteVNS36PS4Vhx3ZJDQ1/tYdcOxUywyzQoM39i8TRAWdoSIKsBCKI6QRYZda4+/4PdZ
OOTp3qLHecd6jyCU7+vYE1h3cQFPl1nDqqojK6djW9/yK2kn+Lop/idTLYxx+MgGuKah1cM77k+I
vwij84M/uzt+PpKlJLiCG405YN4vqx6IshyLU5bgJJ9INhO8pXiu3nZJ89X0dXgM/XUTa9khd5K1
mkfvPw9U2qXrIuDy4WrAHhz2Jks7is+u7WB2jLJV6Rf1CrZEugtzNoOyTZ6n2D0EEcMREupcLVQv
rhQwACJzJ3NlZfn4OSzKsQpgkErmSQn9vCiptLnvcDxHR6dw6lsZyxdZTvLNC0W9AQuMLj8k8s12
2xOLW8IjXaFvcaL5a5XHMdxXP7oC0UG0HK5lEY7XfH6Qmfem9NBbG2OGM5V+VK17t0xP7p0ubNZV
zhs+MlFfTAHrZ8AaHz8l314LBQ250lnrTdHtwynfNH3Jkdu7+royHOqCaRkCJsbNh6osfT1iyzl2
RkP3sG3NB8vwB6J2d3hAzWDSqwag09BdGC7SRmHSEfUIeI2ELR5ImhbFJWmpYK84W9/0DnNDwihl
W5SincvRjX1gtR+OGLOHKpQ9bhK8s0GXvGk26VTcqyhabrSyNDLeIyuLLOBC2gckmOl0+XLqeW1f
ArOJmm+nsotzlX6FAXRZaHfzmtO82U5vL2ypToZ9z1Rz6jvjUmh5dZ5Y7WxhqX3AtipWovX/pLl3
MYzXPFbkg2NaUkgXZbGGwy88KsyJC8Z4bOdo/cMOfZODuQTJFSyyucyzGatqHyS3JiUg10ZevB5h
BvcKNJ/r0fIFPysI2bu2cSWWuAo/2OgXh757tcHjc6PvN54ndsQv6k2YfCsRRitmid6SgrXorEdV
dKaO93sYPHuvUra6dVqudEc9uXFjEvaN01eUthvJXe2tj+3TZJenEroLvP4OjFKWXK0yf4D2B7nV
kR9jbt2U/9tAmDrr5i71xUsqKJFVGWhskDnrqS/uGQ4i0dtM63x0V+BbeXhWtc7JG12Fnn1ZBGAk
aFWraD2MP4IebKoWTTxBSPvyYQSx8RC3PU2bzsoaYbfp8s3yIRF0oPYW7nxrtLCENtB0Vg6mMEoo
q30kWxiZ7bhS5pfu+s8AGKm5juGpSwXSLG4YVOUYTSCcrOLRewcF9BRmTrfV8SFWFRO2fCa4DHWE
lckNtm6APS92s5ojJwMlA8BpaYX29Iyq0Iam/zLg6duUMSTJHoJjI6bmdQog+AAlA6tZSe5JPuMC
m0rhFHfjzrBSCuEthzzuWMtXIQTjGqVuIXyou1Zbh9oJHgtpyPMQ2TNj3rbXsrOKQzEPZH8++nlw
lXH3xmpnQanCxAnaQXjDtcZny1VPaCuVyn3OZOsh7wHG5HyrHAAifmYSOpOW7aJyeqlKULhIFPtI
qw8I8quoQx3o7FfNYWsG3L9mbnFoOn3HGY+F3ns2o5008nSXxvMqPbUvcVznWydyXsL0HZdfsnO7
yT/IoLk5JgbOwsnPY6nT+OrC9zNkytstsBf6k0viD8B5KbqVrqxPmyn1mrHlNbLUg2Ks0nYI90yn
im1lnL0w7e9MuB5Ts1hjEmm2KdIZ8nZ/dtwCknhXRse+j9S9NzmYbHoM1jX7HOWyxizUboj9el+X
GodFG9zTSIf+2/ePdT9wq/HkMg8mbONeuB8g4sK0mrIlLv7SpOunPUW1UE92zk3cUTNfKRWrcar5
9S1veOx8+e3rF3gwEzm0jt4/iMxaSl7HnZz4QdvoTs30NXUSDAPoKWIGT8VixxlOdmOydz7OWrsc
/FU1EE8Zq5XvUcXhm1QISpCUCOK9h1uFkuzALTWGKLxShg7ePJrv3bQ6458Zr0WsrPXQh4CkrIDT
226e9XQQe6ZStuQnMoZE7LPkoSE8c+aa+iIbFmI3reEuTVd0xU3/PWmCb/zYCRlen70CV8PN0K66
2ppO3LRmIyBLnjDoXjSveBd6pd/Y3eCECSErjS7ntpVtKt82TukgX3G9gczLK/x18zo8TD70JlYg
g3yOgJbhAhv2C32YGtuDJ2mm5QV3xVpGAaQC8lqq0MdD1ulk90xuZ2XcX4UZrzkP+PvU5S3Vs6Pm
En7UJiE3fGese/NDNbKImTTWJ7atrZqhKBYDauHRFsz9zYMT6W9FzS0/CUHsByPHWdNr5ppIRoLt
EKRw1OBYJ0z8qE9G8RDU/sYYy/laijjiJTgibGAo22SY6bWHKG1+CcDAUf3Bz3mIJuN3q8mHFFhw
AbA/ZU98xVq8JbeRUDfu/lKTR+OpHqSnnKXmso/qbsFFRJzcCQ5oM2HqDDLjKdN1CBuuwf0JVn5P
vRKSJzA0AsdPBXxjrZCHUi93btkP2IZx5oy9eYDCiHYUNEyT423dtE8ePZPbScyBes1CP3KPQ+OE
YA6y9yA0nvSY40DYVb/mTE3Zofb+mezuAwjYeFnrHrMq6W9gw4mGEh5vgATdeZCpy5K1aZVeCoVL
10YWScsKZGBXnfOYoGFmNf2WUScuGfDDOofq6F4yO973pfhwPTZMEXTcQE9vVLHvckGmBZzjIZxJ
SYk9r5CHZFhiefMOY+SnO879XVNF5dozpmNqYvlPaA/eiSaO3hyGsF5Udb/aiRR6ZxbtrhBVcUk6
/UhiC6xnf9CjHAO9SO11W0TtNTKITySWNb5lbWKsKYDKdqFpNRdJjnBRORGAt63rjsFKc4NuQxUm
1GMDQHoO3G4TOYH/YAgWVvFoJ49lTcuwj/vspW6YSCHO3MACD6/vjkiKbxvkydLRhvahEqbcN60l
YFe08kmZzneEQ+9bD7p9nSGEyVrhhNORHWDm9mpPkVv4mAF+WJQacSWfnznUkEC7KmUdrUPeDYKA
99W0TlyompNJtmCNeJa/qrp4bOrS+y7pDQwtUsnsOuh874yPSiGbE+ITR6AyxEkbl+bpAU2tCyAM
F0X6TTNsyA9eOG26DBiVP4Tl6OyhS7kbgufNk2qX1nyBi6OufZK16zL5tatTAvh50aY6bgLaZddp
kmavpHhvk7JGsFDDg0Y3I0k1Uz9JYHSQSEMir3Ud7kfTj7aSnM4+1oS6hgpgvl7PPc4ZNvkRn0BP
rOf3GAXvZPW8l9CB3WNJ7dCeygpYcG9bUKTsYIn584olgdntbGHWYWnSKmK/Cgs6QgM8E78Pp62L
FAtCBw95ld7N1DrVxsyDaZXaxTRELMdibDn7bdCqIfVtDEm5c9Xlvhr8nr7yP0wRV0PJ3Na2rWRr
GgwD4NJRDJ4Hb5YbsLamSjWwSgphI8Fdp9v7SVDvEcsGFIPvnjEzk0HKWvLOW3dyyGiI6X5zgWjs
6ZTyDlZ9vmHFHXMMgO5ihLkp5m8ZF2WxskT/GUXuBx7wS6bj8kfFPfmV8eBAJF9ak8FwDtlc9+XK
iIyvLhX+irnFb8bWd02HvOTy24Sz+TGoxpc6/1XbtBcJgvUY/owF8gg78ExCABpPvgk09sMKQijp
PX+woJ9+syvfjWn/Yqv0ZrNB0R3Wo07IvnRkeaR4E7y6I2nhibMNIk+0g73KIhM6T2F+Y1k+TWly
V6n5e3DMsym7X9yY1sPsDIxdJOWi0n/xs2xyiRw05PWjRQ5wIQJu72WvU3d/QwR8bIC4LKjBWhM9
zhdGMf3pWDSY0Vsl1HvrSyJhNJwlzFcyJ3mrQ+IpNBKX7k1rYWFKCnpsXI01NyE//sX8jcUGWpLW
HgrbRqZ3lE+NFCj3qinfMBEjTIImKMLvxstg4FN9tKzA3/qZ8ZCY/BBa9IUYcxh1NqehNkDV9liX
+pZ7tIiFLMjPJvCXvr3Izx/8zlxOThdBvnI/uRqfKr3xqM6eNkWb19ehnnDRJseqlmqD3KsiI12Z
6cB9yzMfRTXph64Il9bow5BxtffGdxkyRua57eLp3nsRObRQ/e7Y68fcyq+8MwzuKlIxKQB++PHV
XSSptcOPaW0j3b0WZTies8Q0d1PjP2thuVV2oV04dk5eqdoDuKHx4sSs+YcaJmNoNvjI9VwCJ49+
VRUrEzuFdygFGZkov06F+dLbYXA0uP/QGEP5NNaQceE4LPV9H25ERmkCFQUek+lrGFBmXLU0L5AI
SUB5sIHH4rwwNNpQi96y8Oz03Fp0gjFt8OlaKYDwjNAOTTS7iGz7QhbHoIK+WZGRqdqajBBZ0qm0
jmnwQE9otzAI00Jz6z6J+coVuLp4o5O+t+IoXk/u+OFjnAG+t04zDt/JawjDefajy2wAJQ/10UIh
Xhiy8I5oC+B3JQN+lJvoYkX9Px9UgZavhk5u/3qiToB99pL1hyxqwfHyn6/+eXrI/HFtpFj9wiEe
dk5fPI92kY2UlRisUwjJsphihNqmwR8yNehsabQpWxReYAGrWmET0oKeFWKbvovCzVCXHbRDI9hH
7bgVhral8eNDKeZgDcYP1gK4wQ3PZDLY54SJZ+Lciiy5t3GI9Z2MjBICM6gfDQYnqzQOsdNobsmg
Y89AgmpWi9VTMK3pTVjreXywAgZ1vgTDaZEFn2p/5XABIeAKqlWRsWUcA2Hf47LVlJ+ER1Fc3Vuh
xRpXdPchZI+5KvswWBGsXWVGQJTTyr6L2RhF18Umi82MfhLnluOJZtBOD8MIYWipl2zAPOD3u8FE
1lUJRjEtg5LtEolGcq+oVcAdH7ZHaxSrNtAqOiWSD21Q2SEzwFLX1V2GuIwxb2zxkUBPacpDQPh5
U0QFgrRvuvtUAEIDW11QzKFc9M8+OYVyUPuh7EBN4daRMfAgk6z1Ji1di2s8b3SS6m8D+cU21t9d
nSDM4J5TamvoTSARkPHpInbQwCQOsnUdBrigqvLiJdcsMObepy9TxsV51LhEZmH4aEJfhzLeRjR9
Z/ceiAeXgfrsSQLZE2RaQDo0x5asJCVCbJB+mGo8F0XxJDuk2jCv9R0uH7oFog+ElD8alEg6xkfj
GojkThjoO7N4z0yPYy3Vqk2K820qEczi3EWXDFzwuk7ypxiybAM69kDtr7ui7mGV+dq06aYmPoIy
ZL4YZB+Ty2yeARYR0NwgjWq78YGIcJE27lqjCmJbpVyGPNbYek0Vri2Hu+8098gInx1zfIONYC/d
NInXNnWDrODM5FKl3Dke8346R73xW8umDYFMPCi5cUTvYUIUGOlzRMuuZhjvnYJ5ELbhvSqpLasL
l6x0gyqDTfMAeP59slrQsy2dO9OTloXNPXbMRa2L8CHLS9zEcmX2PoZ1/CULMBnNXw2i/++j/T98
tMyI/zcf7fkj+ejD/+qj/fkH//LRYlRVhiYNG3aRZuFT/ctHaxr/+PHBanMbq27Qk/lPF61w/2Ha
uHRcS5PKQHAy6cj8l43W+cf82v/mxP6rTx7Q2v/gzJ7/9X9p4FQ6Rjsd36yuY9TVbayU/95a6Y9g
SNmrY6Ac2fybbp4/CZV0OzNjdDf2KnsqW9kBuaI4cn4yjKmmHIBjpVYozn8/ZDNDJERYXcdSVMu/
nyCsLs4BwJeDiaNz59TahS2PuSPnQHOEn1/actqScO/fwEHaO1b16frnU8YmDYUuennRy9p+soMI
qkY6vAV0dqEaTdBI6vj/aJ411Pxu/vsfRGnSpsfT0WjFtRju/fsfJBdGyUZjYj1aiudgiNhLdthP
2N16KC84DKP5Iamh04QgIkqropy2Y57eM6Q40G10nWJJHelc8RJ1r8CvO8DW0W+g3GzrExgFiP8L
g3qaqnHDfdwnv6xYPEekiMF5a49jU59yx12Qjf5T1rhKQaQxEh3dG8BtSngMVCOJWoN/iLwIGGwf
Hh2Ailtkmm8Cg+CpZxZZxaYNFTVPlrRhsotYhxVanaFNK5f9sstCEYIA+4e2QNxEcgO51M0rfi5k
SdIeB0G0nLllRiqYcVZk1RmD6HY/GMF2mpBVKeUZEGDap8rvgQSGZ5fWgMkleSETMz6xR616LGGx
1SRrHJWrKFRbcqB7bJFEVSyPm634dBpcRU57rHSDXt9kZHIUctDR67tO2UeS54Rvz852mxQZZg+S
DAt+SHZOGJEbFa904X+3BEzWaR46a7QNQ7PerCxdFFDpFxULhoXFeAarEXEdT3yFxA3tKcejd9Wi
9BBFiU+MP8bMnEAp50iUIzWhzGToGouM+mFscL+F8ahha1q1sICoyXgx7Vl+xiCzy8G6sUdZ2VEF
5SjEXMm8mq4JeMxjSyAs9R6LBD1taKsdC/D4pHXxoiBjAQXThUAZT5h/7Aiyi5o2jBe/dKYPglvb
2u6AhUE8mmAB4bEuYlbtFVyIbpLeOqNPie4ecdQM4h+qWPaJR7SKbOFa4U0szKbbhgWVqPWUEfbq
3CW3jqVg/LausCAyODTXGA6Gve7x/2UWhXxeY9ydUVylxjxSD4GAk50ed6MVXMwUelRhLVmc3PUS
lBAdFS9OikrmJTTHmgiuHAlDWzi7zKRupqjuru+Ze7ehRhT0ITtzGOqt5wIpRpBZjgZqP+tilwvI
sZjVSVQSDr9OZ9dRVu8hhGPmrXustZtGmlcwVehvfXmu87hYFcId194cmin6aJ3ZVvdeDtziybNa
I36YKG65tY4gINFRVz7saF2jIFLXkbSn5hROV2+igECRuFpx175akz6suzz5Tsyatj/szfBsvIcJ
TEHvu3fLRAUNGwzEqtrBd2TGn5XflM+x7O/DCdhm+YRDncPMPbqZeyJfWS6UW7YrreEwmjjRyU5E
jAGQAFk4QVO/9TFu00mGz9R1HtVc2tUxWKA3LV5peXGzgfMgcAZh8+YwYdeD5DhqOsP6WXfmSoy9
JX72UwYj4HAXseQbS+ljVWssJn4lSbECsrsl0YuNLfNTlBmm760ZfwonF9DJ2m4ZqRxTVz2n1Se1
E632ohPRnvihzorKiXaIrj42sI20odcNrkH2Txx8a3yKhVHBtoinRV94ySpuqMFi1uvI6uR57XqI
NaqMiXambQH7RvvTp3N7DV6eKmwfMT5t+F7sPQdp7TQcJdiWc4IJHja+2P/QS9M9VEb/1RUpeGlT
3jLSxouqz5hLKd3JobeZxMdTv1mY846lxgTPgNTKdnqXnQHLucd80Mz5D/Kfz9I8jydPiBm3xItx
yVi8EaE20SECLNBKAIpx+BXsq0qAVYafn+T8kW1FOPsox1hgH36niCPDtQDZz6eicuMxOlo41mcF
KwjypLvpxFPhN9yn/KK6joAVrz8f+dHIeiwXjGsICvx86e8Hx4Kl0Ah7y2Tbx/HmX8htNufJg/Zp
G8aTVnO5b9NyOPx8aowGyz8v0Ah88yxlFM95YsJgVFgeirw0nujcqs5tWHz+fFZFjrhbiOQGMYmn
pmPf3QzsLA0ibpsu1D5tWPfLPnOz9Tibw3U6SQ4/H/39KQNanP01nqdYoNezfliajFKPM15rm4vy
sao5BDW0VELgICvBRfxWgf8rTjvrBdN2RPtG2pxNR9lUjNBFpiVuRbMJQKsonBevwXQZ2TDkEQaj
1FbFK9O6N2XH+R+injK5jW2YfhvhPG7KCb4NqFobIyzt45jZ2UnLpVgHPRU2JmfKqnQKrH9t7H7L
9jI0evqHqfdXHeT9C71oAah8vzhEg7dP6qQ9eJwm29Yb43sWsAMozK+prpwTZe9s/WBW7rDp7LuR
60rvYBnUQ/+3H3sCG96wgAv7nI6d8cTmAbINLYdMLqS5thprOvsZsVJ2RBc79oO9SkR4cbOyXbuj
4Tw28Aq5q4XGr4D/dTBmDWB45mpY/ho+XUzvupm236MTvWb5dB/8gphgophMReKL4uWvCsvSLQtH
NLjeEQAER+uAR4gWySRwF7mu4QZw6PuxkpS/lEcfYhbaD3HTrqFC5B/d2JrLxKO8e4g5mAff8A42
cD1CPo58E2W7ZZ5Sf/Fmwm7VjfpWhDScOVULiIlWCtL0KURCH6KDdcmpLt+aMDycfuTtn0vu6Nqk
BEQKBMRaHpKphxiao3a2g6afUyHhR6W+euhbaHKkEuJtI6ibtgusPyIxpnuqR8A6fyk7m4BTgByV
RmBcpnmtAtnyT4DZmHl1Ua6CV2ycPYZipgwJdUfoCHUKFX1Mlm3iJPspgu2WeqF1SPKqWKKvkmAR
77UZpQg/s84YyHAHfSWCHaKfahaE94Cek9K0Ge/nz32fFU9+MewhtmuZqC5F0VzKoffAGP6RKnkW
0AjmQJSAQBmn5H0VHkS7PwZfft2Ia86EaIvh24F+7lkAxYuXog+bE/AOLiL+QVRWNS3BVlwYCw3L
IGW6Q63ndBzcfNrnJPb50fHIR/R7YSLT83Ja9xRV46TtwbUmYkvtXeJ10xnPNtlmK38MpYx3LaL4
pHB0WPVbYvuKRQVzWPj606Ouqm03BNjSZKJtQCm3lzGNX1VX0iYjSTCVeGRg00Uc75epH03qpNVH
U9jVDsGDjQDDscS1dTwE0BQyPzRAiQquxrfB4PDQ0bef4E5Yu9qN78iNFHulGPFBORym1H/UE82/
MuYbN/D56a+yaYLsz6p10iO9lI8+vCTuNnK+JPYP+sDiLFfWW2wPBFBUQNll5r2SgAIyNy+efbPS
rj8PXWKd3arwoYV/Fvqk6CkejadGUwFQLvAnGo0oB9641yLFmxJ66Gw/JrkW1+C+7aNT3PB+wfPs
NkGNGmlSgLZgitYeTQJ6j51M9FXdq3d/JJc7gVp6/HkIUXCUCo89BuyzYMZ+SXrj0URUjuBMPYAP
gGkxoeBaE4jeeGgeUscqH5NAOmttSGCtW2i94GvkKJpbMOqLtMujk5/irc+4WF/sqPi0sOS5Cf/W
0/B9BSQX6ajsWbYKGvRSs2SKND+YJWOEiDnmyh65k7ANg2Yo7f7szT0LsCBxh7QoS37S4fAJLuCU
mmdlstqKwuDN5y90lODZlywV/LdA76oVlji5/3mWBqVdaLjjo0KuetCr4e3nVTbQzC10CZoPNUMj
t0EPX1d0+cUTcX4Jy03s4wv9+cQCWsAgzjp0FICdtbBPziJNkzNdznkQnY35Cz9frbycbuqfV5WW
Tq+7yoDX/uv1tq54+ufzv16To1W6vU7l1/yav57++c5//5sQ0JkeEFj7+RLpDICkwP/9iIVX1di4
sueHn08tM+kYKWe0FqoapO7PMz+vCaIJXO4/XxSpv14OtRL1rmwgDs2/sUYBxEi/xYmih4AE2fw1
em/zi6Kg9ueJ5lHqnv9QEmd5SLrYOwZGdoqMOHv4eRBNMZey5AFdqSPYVtU8p5mMHkOc2j+fdbFh
PqlxW9qNiSSens0p7J5KmbfPQDiXAX5UnYb0exja6pHUI1ZGZd1+PtNpbwO86fW7n08trt97Ghyw
J8yv7bpufKQWKQ7ZPgFgJjgik+bMmRJS0OipT8M/qHLq7s6kMUvK9uS8ysUA13HgaMBJxxzZZU6F
VPOrwlBKqPsxb61bEHDlAaVDsYQxR+d0as197bMzooZdNEY8DTR//UuT/pkN/w7cxNsw2daqa8DQ
9khOJBFmVpqyf49wool3Ugzt1JREth5l1YYF9Tj6D/bOY0d2JM3SrzKYPQs0CiNtgNm4FiE9dGyI
EDcojVo//XyMnEFXNgrV6P0UkFmZlbduhrvTzX5xznfMlVujIPUDBtSOGUQr6fAIUTScuohIi5af
0kSuvIcJeiRqGp5NlxkrjH/HymD12xmTRN6lj+1oMWsVCqxnZ3iY7hx3FeU3gW1Me9OMbvP4EdUO
5AwIBuuqJJUxmVEwJ81PlxWcmGxxva66gl7RcuQ6I76B8Aw7GYTToB4yn80yIjrutnYAHFX5B87o
obYI5GpbCaFRECuBoK0fzIc2P5ltc+HWORJZ8eJp85uJxKcTkzLUxYr2ibjPdgyP7JS2Zdft8IIF
V8j6SbquwcXIedqi/jpFNlkwcRtfTXSAuzDozpWri03tyXUwD9GGZVhwrm08j6k/suBMPn5LH4Eo
dm2ZDUaJ7N2vSELqk2EVa0zPqYTqmYU1IYmtRMXmvswFRYRBydt1oO+rMu22QTrfeON3NhqvIAiu
q4kRUTC/B6OJ4CTaDpDAQci92bn5PTPpj+8mwQow8cuTiup34U0NU1V0sen8x0qKP0bcs2CunwSo
boa/REV36LGMXVtTtxPP+BTE9VtYRue5sMfdZHWIkCtgL7K7uGGPTofyexXV9o0ksQlHMl9YZ0qP
2q84KPMBhd+IbThNkHbzVNvd+B6k8TfGQ4PH1jswat1DvTsJRNmrNpqSXV9Xf6j4V8L0rvjjAiVn
y9Wrjp3ZLTzm1xR0bhUCtg2j6dympAmTWobDGCrQ0aWiNwdOgdy5g4rd7nszvhAYSqRdAEC9bvPb
OSmQ8pufYVu8zzIWoKEZEgjywbezDF8SVWIO9xg5x12/04+9Q6tJdoe/c+c9z25/Bnk3nDumDTvd
tUTWw3SifiC8VHjRjzbYpxRLVEPH17BEV4D69w/TLqSBUF/odPNqWybemylJW1ZMBxrHI0F5gs7H
4H6nugtE0vwFWV0u7Hhfi+A7zNLXeGL731TkuOuMPAaPbUD4GDG1QrKBp2CsM15qFezceqZCA4ad
Tr5kbB/dWp3XbmEnklPs803SjflptZS35bgum+mEKEPemcT+VHAGNikCaHZu1jVP6Y+o6pNRkttj
yYLYVReCZ9wwhWNxvG5thuso5HGsM5oy9mWdfpUmQA1MppIsdsLHNywupi0Gvs2CKcwQMZkWgUT6
jTr3p1JutXELdcmCAwYy577ssm2bkPgSRJTGmDMNxM/ZU1TNDw6hdVg4KXNpB9Hu4nebDAMBLd6E
fTfVj7+yG8Nub3EyW0wAiAhvQ1bSgVW9eLzfIPif7GIKUFYBo3WySN44B1+kI3Md+T3x9ZOcguuK
UdrGnSMCf6uQxM5+DQXy0OkcZS3dz+SV4d4oJIGvxjmutAZnSLR5TDoYEzbzTqA82udj+YP1ADq8
ot7KGovCveKfh/bzwOsSaL3QNSD6q/AucruqW85oFB8uNGtHLyQfILGl5z2nRR09wHWJC+dduZY4
Dbkf3aexc+u1DU9V7DM4ZDFpOk5xX5NOvJqN5pLmqO+ACOOZxOZu8I9rlqVlS9BmNpzKgLHxaGVX
NGqknuR1ussTNvDj8KZd6MAiL15U31x1I9eGj1ocSuNDr5g+dtrfqnaG1sS4dj3mQ70n9wBteJXi
cyL2tAhDQLXqzmWQ3S95RMImERGFPTSiuvypkpnRyWzvdG35DynZO5ZwH90SRD5st8s04CHNOgaZ
eshf2mRc2RUASVV4KE/n7uSBkngm6YI7lOzFxdsuCXpEgJLrgExDt0J/N3bDus3jG0YP8P5ogA24
7xs6/niFe8jZt3W3tYecsMMm4/L0mKyh0Zv7od01LcawZuCORKB2UAUbRNVwjGqYlmsZkV1oPCde
H54GAcnLIPfWdKtH4DIoWMIUQVAwPw/NQzoCqvU8le9EaYEFJFdNNlwflTjmoQ8USNIzTCnMz7Do
15M5CXaklB+SCn8Gf22UsXXsFuLuAANW9NxXJrQAHhq0C5nRnIKyZ7pWmhdCop+ajsgeHuXdmGd8
YUxmJA5IW2z6RHKa8nqEZXxjls3jHDsvTHC9fd3R09RNslT3rNyYEnK7d6jgZ9HSGle3s2qeCqCJ
KCkLjGzsswIEFT4bbUMhuY8WDrHhmUeUbBb5GvU7YSef9gwZwY9chBq23k+KYB2BudMcmNmFvg/p
KY0MkjBRyInsrpHTQ2sl6J6kdZ8QjUXmiCCCb9jIrkEAm8AAE5VWB0N6j1rvpqTt71uWd2NnPpiD
H4K0PcJTxdwYmYg8RLOLJJ9S5ziMT+roRg+KaRBOMNMuo+2MO+iqncMXpY3nFthbkZAQ3prji4fx
cE2ExgtEwXeGbHBP0/hxzJp8F3fSOZr1i2P0DttJbyQsjrIglZ9MXFE5GdXZkbz5dpKegn64eONQ
HSLghQe3IwU4W35jpocr5h/kCgqqGjw6G0+4EckEhIpmfGkknVBfxbixuqRYB7n/JJIBq+TkvLkY
WO/44gVw4jaQSLGcKmuXwaNMSvM+C/BzadubVpNffnaWyyzRokfv4QmmRESoTL6CVfvuA2yaodke
Te1Ee7l0+XC6r7u6ueBY2DIDRf+NBgzLxVWkk2+cP9kW7cy9nMwnBdkb1WVmrHvO5LUbdN5OGANo
KMn2QPrHWo3yfvQ7oHfLVCUkv1k9a2KRGo8zHpfRXazeDWR468DG+9X/KsdilFApeEE97yqPwELu
8DvyfjamycwkjxPNrF/hMOHROUhbPbWohVb4ndzFAjW238onmD7ApbIOo/EtzRvzek69DwQ3X/YE
3Q+QkZzfjVzcN0Du1sQ/v3g9TWU5i33REVk7U/3HuDzJb6tvsX+g0IzkF50BrJpzETnx1kA+vql8
yNAjcG/DSADrw8cdA59L3c85REpcM4751gyKUYt4r3tjxGtgjgR8eMekRgHkdFLCUUmdQ94n1/bk
mUSg2Y+MtJlDc9RnkbXVPng7WX70fn2PdI0hBgEC5XRPYX1wMiM9+CWlQVY95SNVlTEzvUsKZovN
qH6YHesdrDWKnzVXrUG0+KKqyN9rspTXmIUBFoRlcjuFwb7suStMOlSw1AupZoyQzrQOM8s0vfXR
ORguFuncvJ00Qx/wrnY12i+sGNkmIXjqh5DrXqKI0TurwQmdSeNnDiW4T0aEpHPam9nnjBbIbUCN
4HQOm54+NXC51jpKI2yzZIq+Nwg7OcCwJbLKWzsGVgJAMueFy+FQk21zy+t2Fc6G+FvKerqu+ujP
4BftvRmey2FRPTSCTx0Z4taIdUZfeEWSX7St4uWVfY7quY6X0ZHVQJ6T27HGc1OnYlzVVvcZFSaw
PZvUZIdWoF36KTj+S5Vm3aCvxORbIBCzqhMpGgNWCtSvAaDUri9J3GF2mLfqg3GFu3IzRviOeWkS
h+cVy/QxZhK5wsSBipOjYPDIDa0AREInm891ll7jyF1krUsQetxFO+QhVwX8xLUsI7iSE2eXGbH1
swgGHVJUKap2JUlVNn+1cFb7RVfgA92nK7yaggRBqZMA0+jid7Juj7qwodFn0SnnNMf02Z3qEmGi
7Wu9MWcOD6+c17EBwrYr2JwVfY8qGPIaEGb+TdlN5vfXv88vODE2hsx6ISVMTDG4YErxY5Zvfuw+
TQUVoDH5EBRss9pnbvvUMvLBqhQeyW/4tAbExF7lb8NkeCpmvqt+rhvQAc4lDgdxLTSSq8Q62kXY
bwmgJCMMnScrSPMyu+l95szBoXaITUGF9BlO6ilLsOS4LvmL6d5BLUaUuHE1mdS1QBRiJ32cUk8w
2mu8TTAnr8nADo/3KF5rH5pGXMbtSmh8flHsfuig/oOU5sYo2088sPadVUjsMsg9NmMxsohlitr3
mGLQGAYqfoQd4W/ZKRMxK9VhcJ9tYJQ3KHogXFQ/KufeScgPj3q9D01yHQVHhRWH81EM1b0HHLDK
wK75BKuTYv5YVS3fBqy2XRJ+G64kqWCo8MTaX2XdoilL5/IIujNJPsp2/px7SejjjES47pM3mkpn
jR9hhaAQDWVW8wbZBkIrWuDbnFnGbLQv9NifdiW2LLanjbTccT2Bc97XRf+BWICBJso6p5LxDWNr
ElMgaltCQJ+G1UVa/FRhQWGgW9PRrEc7Q9A/Y6UxbZaNZq9QwPCnnjuMbNBwLcLp4MzVCedKu5uT
Z658Y2MMtIOJFg9Dzng6Z+Pp+Z2E02h2PKbhLawi5I8ey/g63XvO/ImropLJ9UTu3inO2neAJudq
8M2THvaIhIwdMVxvCfJPD+o6tl1eAGvXrxwBU6In41jP4LnsxN5BfbkP8ynbRUThENOmD2oEuRF7
9nyMWd/NDovZMTgUYtx09cTXIuARSTAYrhIVvk4AW/ZmUxoHLzwo7Vkrbux4bwEDJqeneFAYYMFP
pPvON78ZExwcRj6r3GqfQgirMAZZC3s4psx2+ZiIUeDYvfXp7rjZGR+4Yr42BSpSw5BXflPjj3H2
nhQ0j2iE1ay3VKLV0TSGFygHa+XwGgbtvNsiyNY4/uBMO8+AMcN91BLHEdTyzYaUgVGr30m7ibd+
uYy+nei1Hp8Mxjq3TZ5Ed2SKEQSXZYeO9o8OUcvVYA+X3mE7Oy5GWfOoZb+kMfwAuXzr6Mm3Qzh8
115/E8foGcNy5jegPQH/LdhdOsO+qOn7dFwM286Sdznqv8zjpBgwZoBSgujj02E09O+7LipK1hEL
CI0nKwiKM1JV7gWXa9zQpOpaAbNdsoeU6A+jKL+kO5uHtFeEIdtEMUYGnYH1p1ZVuGFRsKFZcw8o
NwVqwTpGg1y9dzYmSXds443Pa55FdlspgmEGcH0bfB8Ua0SKtdJadVVwJBCJn7NTDFYUR0oKmhkq
7RIDk29qJa7nRNP493OKlYIZqgw8xMvVBK99zj+GgbX07UBK5au96FC4TCUDBQpZv9+ahDKVRYIK
bs7hsFbDg2BWmqXHykTeVhuZh97QW9He8G72sBxIJUdUEpIlPOQZsQ3+bdpXZJmubSjBWxf4dJxy
qTwIEsdjOtMje9IJHyXDhJCN5FUu0CdD2XML+ZppQp2i/inqqXTxngNqGy8QmdSSu7DEUDEwIiGl
dudXxAHOuo1EcmpZLsglxtp3EcKJ7ksOLgpQ63MA4X3IKkAa/iKY1N3MzTg0H1VDohJGlTOHybsb
uE9ziYoelQhmdlr3rCL6l3ODmw2G0okr8cknRNVr33G1MvhEbBlKTUITYsoEgcO6chePvRMA7whN
xBFRhdyP6aGiUS+jHkTn6PlXmuEL2LuWRKsSWoHq94VnZhsCeSnziSaa+kzuShN1vRPYN8pS0XF2
oYBnEPjyMLtqivZNjVG1trWSJzOkjDVDXEmIW7eZxuEG0oz0WP/Qi6Y4G2mPql+xtpBlGL0WBDaD
kXZ8TLeK3DzPTRCd9+WBzyY85TgtSF9FpB+z6myoN/Cedyc622TNEMZf2QvXjiHvXVYP8VVCvU5r
QbiNOXQHG+vRGgI0qGSnf2w8YpHnzKj3KUa/refTU1dDfm2FAJ+iJHmYGtFuoT5uJfu0A0Tj57RJ
NGmS2Wesifro0YSM08R2vYuv6YXvw3iGJ6gyWk+bdYHZVWzYdpAg8k3vCoO9Snqd4k53UGb0bvNS
0YqUVPKFx5jGkjgWmvkgi+rJVtgedY3EhTGmzSIOORA0haQYn0x/5MX3FH+TryaKCgOzDkJ2akjU
OHgcayP5IUnnYhjp9GCX6U5HrVpD4umhtJLumlXxNjDUzBnfYrpM10jN7EXvRE3KxG/da7xkEWC2
67DM3zVd2MpU9MezrIgjc/oQqXgQ7az27IfBdAh787qb+pcur+6DSpHdYBbNtmn/ZAMI8KlvVnJk
+amMi0x9nl8WkyNNHPYrYAOplZ/dQQB5slKHYkJulQEjyU0cbw2ytVllwr8tYvnZ44vacMX5cFK8
gNqmse4z+kb2FYsFzTfOlj3jmPWqc4b1MDMrvUaj92iPmbPzx5TFgCRwyuN3GRRpOC4yXJzACWFa
Z5mII8YZCLKyZNgqwNyQxXLyZ4oDg4VPbGTRZxN2V1NZ4z9O8huUNedIGUAaEo/WGSnOlFIRFSNU
3plFPTw8ydI9Tc5O4l1saeNCNJOHpORIbEKi8yKsC4Jg1Fu+ae9eXA6oa1H9liQdrfuZKZ+JsA6L
aLZ/9gNJ1sHQsqqhWyVcg+0psaue1eFy8fy9VTLuR2/PB6d8uVe5463s4q0s3GOT5GzhMusHBymo
rnLeMD4BzdS5FS2Eo3bYDPU1Ixb7kA7iljDqDKoO+uWoq8hEdxLUjazoXB1+k0zRY7wlANeosdhg
/kUqEb5EwnnHnR5sE8rVTWywSLasDWEDgABjRhBG6xDmlhMlOTlyFfHEwXaYzrgQ9LbPsB5J2/3W
WbYbY6ZILBRNa46xo97XfmNfIYTcOjJo97YWqOHmVKDFhiLDt+y7sxEIzynL+JEw57x0KUNRXK9r
TwR7rKgOu17KMJmSApbeDgkz0VG7u9x21ZbId+ZyhvgDr/OWCSKGQM+viYMAiBOylZUV91Vb7Pw4
LZnkuEiDNGehb0+LfkKteTLKc2dekD+h+3M0woHmVPbcMnXJShvN1d0IQm0nolDwVSNhC+9DLkOa
kLjmJkDttYrITEHNxdVIHB2L9UpKsAwGPpTd1LXYAAEqtlMg73rHJGPZTDddxVwzMYnOUx7K9mEa
13advhTVpnIAd80m/2oA1lxGcEgOCOXvh37dxISApTm9AzIGlIWc4ys6vQzn29ruk+diMK9zfyuM
uYdjNmMmnpz43jXKgzB6dtiYSWEpROVDYBCEkLX7OWAZNeHDWJm99RqExWVEO2QHabUlIOqxm/EF
BOodMHnDEa2YoHQzXsYd6ONjm/bjHg4p322cgevQDT+S0eRsJtAD7PbKM3GCG0UD4iTeKRZap7kn
UizFg7SqLKp/pzOuE6l6HLtEcxYzLugRnFzRpPOu7cwNTOqQ1ki9zvDdxuSnwhUtVT7sW5QEJFFj
ewnpjGSeZKsgJUguToiSLJKHKKgKkqWx2GJ8PzcaoWuDT3rOSUthk3MhAHmBnAXN3oZysIki5y20
sV+gY97p9NNOxbyhMLyzbepidPcO19DClh9IdjXds1FXj0NHgHfefLiT9eZ0IKsSHu4WQaDNzpr+
3QZBqPUFuh+JoRZ7AiOhbgz66lrN7w3l1Ub3ptoLVHOC2dchGL3v0hrvJwtXhYy7XWFnD3gmP3IU
c0ZVHjl+WqY4giAuDytCLczFSJLedZHH9hFxxNbrc8YfqtnV1H1EqoybpPXQGPbFcLTsfEeMG+qC
TDzbxpVXxsRESQYkvtv+CEpPVVkJEVYgsBCFTG1Q4OFh8lCLr2A2+wMItmhZQvtNtOX5Sw4eTdxa
9OaHHrOHfFDpwRoZVpvM4jBo+FsqGwg4jjryVR4qYWxlxANcm/tE6eYhqnDBZyOOPZ3zkYdWEZy0
2R2oAysuwRN2Zfb5Xc8SBQ1JF/s9C827BlPHpgkYqPgSyi2TR9Pvv2sHKQtvDAru26DI4n1BrGha
VOuhZdQYpTfaAkBoLfayYn4fPe6n2nloubngcoKycCkzPETkGwOsGIYsYo4NxyVpYxt5zQtKFmop
N4/3ZCyvubvTXcdSGAQjYoawWmjF83s3MA2ZeIUbC70qOIOZFAv4jERmTiukKvdwP9Zzhtw4I0kC
TMS2tjsSqBK0An5euXyDBY5znFkeK8wBU1GV9hfh5k+WBN7R+MPJw0fao2iJK1z/vt2+1k2c3VSe
fEisehcJCrpwUOCRIxYWX808NDuPJh6sxTAcaEuvRJaw/7s23KDdzGzG10nD2W569iGQGu5XxBc2
3E8uFuteoRsOPHhfRFTj8Zt2sCdBUUbR9TRvNKM20npoybl+Vg2p6DZf9qi2mFOXR5JTQemPrj4r
l/uRCe5VY5jGSZWCqKGZiLFWAS4Rf/Ju448UMb7X7Usjv8eb0+yNcnaPFnopHSBwBTtyieKKboYB
l92jXpRRfvTSAYl6CxRgVkQB5mI6FUW8CAzdQ2sxNxP6IfGp+RA7nNBR/NiJb6/Z1cmdh0xnj/10
pCcZCEfIjauO1Ou98I2XymfBE7HnJ8+JHiQmKsxIh3bLno3Y03beNhlSMlliqXG5LhvD3bZo5FnA
8IdCvBTUAT4bLs86LI7KoADL6wKxs/U+pcjAJ8dI1+mIuGxQw0NUNnfGXD1YImSBZTtfDbsGSzfY
vMrpLIrxol2sQNCCYeZ1XAWqe+8mmszA3tKXIw5r3a86aB5xGT9D48i2LOa2Ln5AR9Ny0cMjBcRB
R+tNCUimj2DVYJjVsai5Bf2FoQNSbY7mqxDUHZK0rN1qE98Ca5RjBkI8YOwJUX0VTiXJeyOjBxnE
187IjReNfIViH5JBSNLHxGnTT+oxFbXYpka1b+30uCA7SU/YUPmgNGSo4uQV9x6yKaMU5mEguW8l
auxBo8KaNNvK2sjcWkrz8ihLVFBJXPSbmHhQxqXjwG4FhA+smJrt7/CYdK92gUUxFW67D+3iz2gD
fwApCPSqOpCBat1gup3ruiXddNDYCydY54yS+Ki0j4LTfnI630WDR5itU+EsT+hnu/COZUbPUUKB
77Uzslq3Oesk+zaUnxHaufSWAtseuBMyseodquLPBhdxiwMC2iIXcjpYhKGO7maq6s/JGl4QcHbn
Zd4bs8YOArc7tX37NSGFIxCia7dgqzkuFnt6NVmvtuz3mRUOW1xfDutThhimEPVuOWvG362gkTZr
FdkpXHLrqgd16hNOsLEgb6yFkc/Ui6wCrHrckz35XbtY/CKmgUBCV40r9lWe7HyrY5WE9wN9svFX
XML/t1b9F9Yqx/p3zqqHOv4fVx95+reQguX/8pe3yhf/YNWuTCaJ/89U5al/SEcqQgGw+TjOP4cT
qH/42KqwHrgUVdQj1n+EE7j/UJaFZsOzfYFpYskt+G8YrCz7b34iz/FdihppIoRj1ez4/9lglena
dU2OSiAs5rkZovpg9RhhGlctroeY+BEfxEfQRI9+QG5XDyUl89it52kvOQdoR6pUgdwGnq069+yU
t1URvS1/3y0xvXVk1aeGu98yyrt/env/hTdscaP9kxXq90enI/ekVNK2Tctx/m6FQvEzWcBbEQUQ
V7vgmY9p392G3ZCzAidRPtch6woXlOrcOOcExMAGDM4zeoF5S7pstR+s7LFOQ+j1ilpbyqI7mKXJ
1x/s5T4I/jBbGe9iMgT3jB73v6/f6hhyBQiPSkLNqB4XM2bqsuh12NDZfEt3JN3JvyKjZebxlj4w
EYvhjpFfN2jgWtoY3zWaU6tN3wBqkZy1vN+2S7OhaWMayWwyIYD+379Z1t99Y//3zSIDwxS24CmU
S0TFP0WcNA2YwsTqxm3DrhhPh/dgJ0FyHOr2kVy58aza4UyinL//jVckWPlmsFB9gOgka3mJgbZ+
39LIewrl9INiAB3Lkk/oTvwCSKs/BTJU4TiHYe6+2pTA5l4Ld+PBRPvL2fk1/q9/7Qm0/u4J/Oul
KH4U/iN8he787y8lTZAGGy3teZLMS+DWyavd9tKb2DJ+0/ewGfUrVB3MiWLEpiw79nmp+/s6Q2Bs
aPfOzknOxKU0Z7GECcFSy6lymrGyuQdmlesoOZbZZB00jYRZZDszambcXCwjxkZte8/rz1GHnu/f
f0TiX3xEtuWiFIX/JCR/+ffXZaWNL9s6GLayTNj0Ut3X7er3qYuYAuAHslaDQ0IZ0c9XRshTPjGR
2xvSZAdkTtvfLM+2T/p9gl74v/jZOGH4t/8VnXP8/t//k3ddSoucQIcjiwPLUv/p2yaShJBjVG9b
KAxy52pikfJ2Yo1HJnMt980QZs8jQZYADMQmaZJ38ANs4DIi6sIlZQ2SUHqoYooLFG/k4ZKoXNcx
cfJWck0DcWoqUviaxD2PU+HfShi5WL3c57ohINEtCRslkQhsVE8Q1BAin78rw7C/6UobPOTQ3Gco
hFwrvLVdw9tUZVZsMBVT8VCz0NLI8OQNqKyHz1xKf61RPR3dIrAOzeJQGgSe9HCIyTpB83Jj+2NH
Uaf/aJcGUtj9fOjm/rWRZPGmEztJgk0l1kUSbz+B9KEvyZQ4zeKn7jwCQ8kja8Ma8o07NsjiYocC
BClHZDvDJnJquNgdphgH0k3SlpRjrdUwxkSOJjNMbTIW7aYyZoo7K/wMWa8NNf/eQiOMqEMAUmiz
N63A+jiP+XauqvKORuUj8yz6JhL1jFL/SSC54ZWA6dzX90mU9cSi5vo6HyE3SmVCuJncM2wvQip1
8Bp2wjqEhqZbm6fD6NQrhO/QO1uLaRe/ulT2WWLEvLVV/9cH4JT1AyrMEl3iBTctt0KG8J/l1SZx
O1LWCGxC6sHRyKMUnfhNDHbmS8U3Evu5/PpASnjW7aVAK7NvJwMd46xu8zHYR2BnD3PLFKqCAwR0
pQEB7Szxw1JVOyMDLYAqIr4W5XApXBeuoeNcJU7kk3CIlIegCdqP/pUBfX+jWyE2v89PWN0M4WvX
qfh+8WLRCgbnEWEuFxpnXr6u2lLTizAVnANxmtxBsWns9S5wUACRHe/1fbxD/FL21nj3G0uGnpfF
fskB0Q5Q1SK7e8ti/SFz7IMz6dVMu3mdRnX9+6vN2LxhJJvcJF6IYiEWB68EG+WALbpPy3pvOdK7
0qlN4738TPiFeP8AdC3stUODsmTDosLYxERwnA1G35me5hU5K8a29rw/VqlnMh0m+zp1F5VdYH42
tjj8OsVMv65PHhLl5yTy281kjT0Q86+gxgycVg3J8prhItyp4UqOo1qpMGn3jP3rh8Y1fxwWj0Y8
YTTxSIdGe7dy2q7exQjKxdilW1dm+Q1bplU2BFOzgoS5YRs7XiOIYLqAZn3X9+Seglm97srGg5ac
DbhL22bfdViAhh6LS9qT7cZAjj4sM42ryjewKumEHhW5IB/seGfp8L3UYj6LADvi5IGQ1Y5LFhvr
7DB+Q8HuIKDiPYPq1p0Kq4WfQzxsghbqKs4JrUhyxAmNzYQ8iaDR5m7/MpJStPN5t/GG+ghbx2+n
ndBzI8eLTcb3VjJ9/T6v/HaPijAiaOp8MvG0nD/Lc/yboVmY0KnbZVCPUqYv+F9lxbdCAGzs/BGI
5LaPwMz/xuAWHgdZOA/MJOvmMV5yXMPB/0qGYPnvAjq0KuAzod8bc8G5b07hHQv12XbWXOjBsW/1
PRy9maVi+Wj2tji3ozqBSO2QJCIxLutHVw3k/PU5eK/Q1FB5+YlhWBu7vkCqknYEpwxNC9S2eCbt
ubqNVXnLuBPPrQYpMrXsKaQbXUvvLuNJIplBffGTSdgRDArQCLIiHnPn6C1TvaDVDyUFz07UCkye
mSDuRVLJFNkDud3t2pwRKn8CTwM7g/TFW8dHLtjr2twWpngaEgaQ1QBT3Ep2qWtWoCVJZk7z9L3O
woi7efCZyJPIztCFGMBh2g+6Ylu23Ads0JptrBSPG0nPiTlORKog+vgNCwyN2CVVUV7/fgQlLoSd
SRpj21XA9NiV7NlfJTst/spkN4PgJrXJdesSxT65EIfQg/zmKShxgFvq/cjc15Hd6xRQpgkGtEZp
s+dEKrc1TPv+9032I/sL6DqaOZtaMBsp86YZmSS3KJ0tbQEcmZAS1OuPbVZ5d1YjLomG+kmqkdpH
LO5CSv1VOBbtDU5vVDCgNtjcOqBJoK3zxRoBViZYwWcIL+vcBnjsFIBMjZgNHV4zPXfhLsBRfZgL
00dACkI/zcabcMw/24xGu7N0/hHE33iNGY3kAhruzAzEqwvyb1M8VwFD4EvE1F2gcHhlLHnsGMZv
kyY0du7UzTcW602gXWJrEcz+MIc9lS2h3pHpIeDIp4s2p/4qI6BglZLuzGfWXbLWK09u1V9SI2Jm
4zi3IkFrF1gaLYxqIIbN7ghlvfr2bR5jb2ZW70dgsXvooMuXLCbpZRX7MPJya7j2kvRY67R+zFq0
42K0zU03U9SLgb+d/ai7sllpRW4s39I4wrfDCMep6u9CA/JJGSYblhxfmkhvbdx/j0OLcUMZ1Ycn
nJiNDRmzZRE/hj5DQDeYhtumNnL0LrN/07uS6ZB8tyYj+cpjho6qSNfDMDdLzj2nj1sl+67m/fLG
0l6Uim8xs7GvROvrpFpGTb1+xJcsDlYd5Hs/VB8WGAaQ6Qul1JTqecbZMvLd14hin6ULYHYu9HUJ
busMujY8WCUwBFG2+yjP071aHKUNBxytinPltKXaNzVDsi7nKdOodh0yt7DnusF92LOe1k2NbTvN
vGMQW/ATNROriPu3bbVxwHK+/w0hbauKMYfT8v2U66HX5Y0xv4FXF+egWfBMIS9yzEtaRayNa+iS
9c5x+rsOvyrKxqxO9dXvdxXL3UebpHorVWsfUEFywBEVhL76OMasSeJ5MuCCA4oP6/we1GR7LJap
HJ/lPRfXrkgZuhOKEjDA9c5tG9OOegjJE5TGkqjMNbewey5j4w5JOOFSSLU5u8pdZpXlJo3K53p2
qV/c7poUJ6yh9CKOEam96XvveCixraXRzbDsd8MyeGkdxGhGMTB/TxqgihRbuXYvRV3kx6pjTxSO
VXnp+unoRNxTrXef14M+uryb9JRLTQ7NzU1tHORu82mo4qpUbnIJ0B5Ku3YfgI5G8uwVZGwpy4FA
ayyoz5lIhcAfdgNn+32uhdgif/r5P+ydyXLcSJp1nwjVANwBB7aMeY7gIEq5gUlKCfM84+n/AzC7
qlL9W8l635swkpIoMiLg+IZ7z81Hwofn09wvrG3LxfuSB9bNaZOMES6K7OV8A6huscEu1KUd4i+4
UY0t4rpg6zZGRnoC6sz5m0djYV+bEjyJZvO/djP5yMqdN/by5jq2HG+VeeiFXTV2t7aedl5T4KKg
Ftx5RnXDfp1tc5VO7NYhcE0N+4qcvT10Yak2eZCyKzF2BA2KQ2ZU1snOhyODQ9QQEDTYNFbNcxIh
ktDcdVVA3RCqvPuinLaDSlYxJOuq7u5JPlmsuL1Prd5nt7iRx7Gxr3j2qiOGYeK0VV4zT826TTvW
f1J+lLslOX4yyvcJsvtrnDc/et19rqxBssqLk42l/HBXuDonr/ElMaQ4KGrvp8TU1YZLyNvojnXA
duOvoSHytgHNfmjCVoN4Jdae9D95VckRwqpHl7n5VOiOdueuc0Y5lpEnqPnHISDRp86LbGchON6b
eb7W55DheQvPU4drKIZ8tg0Gyfa2hHwwNNOF3JvkLcWTSixeUOr+ZUDTxUoxtpGFaQXzCctemxn/
GFYGsA2776KVEgJgeqFfCFUK2LFYT5HkvUsUGhUmEpCwMw5lUhmId/k9GUeA3tBR4GFcsOhml4sA
Ex3Qbacjk3d+YxMMJ1Zitu2R7ejf2LIdpBdXL1Ge7GFlqZ3Pvg31d4xXJgNmYDRmt2NP/8jqBuG2
8y3v0n2XAwYUjcf6XE/vjXlJ8AY/lXPvM+OkgeVGR0smBN/b4miP1oDDsv0WmmSHD70PQ61XhwxW
ShEX117P5bZqHGenha9NVc95ux39RGy9SUd39h4/2dEkKN0WCTtCuyBJLX1OG/Wu1/XbMJTR1QuY
FichygU0H2bavYaJpz9S0gaqKfipRJxcDIQm2B7lhBGHb2GBuXly83A6IS3Injphib1KEGJEtvdd
64DsP8n6VglHnXv3p8O2clXlQ7LNW+EckiwGbYVUOW0IWXIDb9cM+E/injXVElG+tJA5c/HMjPR9
Z7koVXLcKQDWnAvX1q61j7lvZ59LkBCnKRSs+9BnWvj7vnXIaTxW1uC4wOD1OIt9chaI1aZYxqEQ
sFMirCPUv1eGHL50oQalJ0Oq66ZYl10L4ABHCThal21tPJH1m+oUPX0+FCu7MhEGpMUfyxwnhB8x
Sae+uAlqkqAIbl3LeYXmhGbYFGeDO+R5GYrUPi2PMdj7sJ6cs8GbmFtOyamN8n5ysn02OF/KFh0B
S8VPXgg8uSpZfpPXBtQ/sYYtzSiGByYy8WTb2xxmzS5qXEIK5TOxJurWYjEcyPnUAIoRJWQUyLDH
ehPETXhtJdfBIBEnyQ60Zomra0P+gJFRwgBxkY14mMzgEUJDiSk8oCmO191H0A4SugnqOtx7TkhW
qL309SXlRTKDdb3UPta0ldwopWLbX3uPpEHLRkaFeZBoN596NOrSZEbRW6pDqpoUR5hIiHpZijNe
2poIJp+shhLKKuP7SLLD1h1m62qAs1hiX5t0Yrc0Uu2VhK6xVLN5xAIAZkhNglNZfPHmv580GFya
ot3EE3uJNDOBsHKHtpzmpaqqu4Ot+riUQqbHDllv/GevJAhH4BlGd9ti87eit6XQVfEXkxSV40dB
mqPN7v1H4GUFawbPOjU21aM34bTArUd9xjzniQ00ou22d7GyRD8HzTst3WphG+8240mcOtmnNEbF
sdS+WVpwqhgy37kjAlkaWV60SLde9GzGBcTxtDHN8asOHGpwsFIlYaPw7FnnQm+LWc+0TZs59Kti
aS4kCwx+f2PfDNGZ0HFUAyYeeQxTaAjIn8+c7sSvUzyVPvlUXdD9KAnunuv3AA30BFrGndgvRYDz
B/c7Lo5sV7Yv2ohUSGMPtjaYaj99nKP2fO9P55Rzra7sU10W7TUpI32XNjOov3qf2nh4VrLun+NU
lesioGUEHXkyG5vaXxCksGtCGiQgFu0mm3dHbtuPVzur5oRuAqB4JaO7yEkLN4KAyK0MD1sOdHwT
9mN8gTsQX+oUSFfNwbFpAwtOei2BTgGoIegX+gs+zWLr6BA1VpNZkxJWCf0c+IFxZtu/jm2hX1LG
AHfdap4C2eQ7cqlJtYlL7wrNzbsGUT6tezrIlZ5PRLoTc4PFxaz2lWe/pkOGNMIs0DhoNpqxXGtP
TU1UZW06u3Bum5YXqJNhuqlnG7yVqHBjY20Ey/KjbxNoCY3Rkgrrz/qB1OWs6PaGsghiIPJAI2dI
GRzaozkpED9puF2uXRgo0UZTcH7mwfEwZOZqdYgH5+YN3Mw9Z3bQ/hQm/7Bm3o7hJyB6GK8QwVcI
qedfTfZ3z7fSnzMetZit6XriM4NxQ3vr0AvLLsFd4tYmMkUPKqPOdDdLbPfeMu3F5iIBQCGi9Jtu
bUkOsKEOi5c8tPCHGGqHmYmgLc/V7k5e+A/6y3WZXRydgQahZuLBDD5AYmBdY2RlmF4KEhHQm0Ka
Nu/sUrA/zjf8bLTafaarIxMcjaMAEM/yZMpaaTt/TH7kU39KWmVs54gnpzReZUseXoRoiHA/safk
9LaRROmGFg11LsrtL4l97Qc9u8RB9Zx3NYzhEbOQ0SBz7qzGQMLJ5TQY0bARTjmchdY9Pm48XnsM
Qur+ZJ5uFq1LFk2HKKDE8R0YDFkSNIY1Fhqib4qHhdiBfCyeF7/GCZ6nqPiHtvkRGYm/jTyN/Lma
BSQcXiR5JBk7HruNmgHEOp5KdwVGbMWvcuWIZ2UwyHbn1HtpJcU2avJDZGTjOzNIq9MbqMgarKbB
vIoyKE4+qV3Ap+GT1SXOwpLx/KouhL8ufNRMwRjkV1N9Wfp0mpa7WUV/6j0D44g0rA1iFG+ltwCo
xDxEJlOH9YtqaHw8Vd3cWsA/QKQWzveO2MMojO9zrcNMW3te5638SFQ7NHE+bbS3ilzmBMuY/P82
o7/ZjBqKHcx//fca8n+Et88hAl/Hv0En53/wF3TS+Idus+0kut1QUhg2i4UP6KT8hzItSXSIK0yB
DcpgmfoXdlIZ/2D1Y+jz8pRLC4rWP6mTlvqHq1xHKe7crilY9vxv9qPO35eMZJAgqeRtxa5pXjnx
//19KYMbMquwpCKdlW2+q109n9vSAPgV0/K1iuq14+jxiUAM7lqKjcGFJTwerB1eeLF1jSg5LiNo
IsPtlZ4I99UVaEPKuHg2cPe/Rp76bJMSc1n+jGicqxePu0Q3Dm44NX/U0YhHv8zT06AQ2xWNiRa6
DcfPLfmjgOw4xqfKhtFcZ/d+YAfpdWqE4prUt0gDoebVjg74DFveMS+l/cIc6EzOd3BE+toeOgPO
8TqwveAak4X5ZNathgBKVg8EbVA3/OjhZHp7+qiVSGbHziC7zkTE2SIjDyLzolQsDy7Ad3DL1skz
wu6QRVG/6z39VVr2sZ+KP41euifh5GcfyxYwiavw7o0fhHRPJOJiZACuI6Mv7Um3BtDWqWm+pS+k
HTYbTQuo56yGvGmG4/SV1othBNmukLSGse7//Le35f9npazmLei/llzzq00OA2QEdu4KBIn+y5Ir
tgbk1b3GRNJFrUiaVKzfoiHNICvZcInmZO9/PYAlXKNo+1oYvUceo1SvRu2x1IJitgYWpcDRczQZ
rYh2ilUZGib9begIrdY1IAM9OTbs1Xl5usg29iSyZLifCFsnwS7aQ06HF1KM47XnOT2OVeWd7MC9
MEMa9pOjXa2abWXRj9WjNGo0bbxhTKj3VC4mQcxeihreD7FVmiTQBZgiSV/Kb13c9duxoN3HSlF8
b1ifb7U5p1YPW/NYYTqfP4namb8MVXE9wGyDoOCedYFBvvfo8zwvsdeKWuPcpIps3bmIBn8nt7qO
8kuZ5nfiv7LtWDt4sUxPUkDVafwbDqrBRfz3F8piKGYgj7DVfD4od96l/ts6W7VCpEDSkLa53R82
SY5QOVijEKjIxuhWzW/hoaqAnfqo/uKGga7y0y2spvoclE52GOzppleZIHuNgFinLNuTweb+49Mp
YXOXFWN6XJ7guozjbTwOyXqSLI+5n95dO7uSN+jTqdkegSy2s53y/DMrXAlQSqzaED9vYMzG4qqZ
7k7tQ2qDs3ZY/rWjo9jP0iT6JFijd5I5TOzV/N0wBD5BMPTB6Qq5g0P+ajs6PCqz1uewE57qNMVS
T/FeM3g2jsinMIqHwEVCqQcveotHYs7iaUsRvLD/A3dKEiz4K8ZkkILS7xWORq8r2vdEfC2mKr04
lRGdc53xsh19C+e7bxYZLYGLbLssMwU66kJ6q3yyjYhq6AtLf4GNcHYMiPkesfDLA8FbRxH1/Hgc
PZndvvWuA7DG4QpKsrzZMoBSF5Iu1IXBnDyx+RzdofiChpHNm5NdKz/wN35Asu1sEjTn10GiIjs4
RkZkhTvc2FZVV9dzOSHyiXg4jVholXtUbLzOEVWZ6Mhr8AqwD/5cxZFlzz6mzS6ZkU8kEYDedhQR
gVG/qWptWhMMlQJtN7U7YhV9OzMDADcoCAK+ExxySHG/kV8Yxt91NrZr6Yr36yy8QGeDavaX+4g+
6e4Ai9OCh5JZl7Yk7sNrgvqEXjh/TxwC6aRJnymLLx8vdMA6E+IZyzQrdBBRA3w/LQ9THZgnIzbN
TUVg394dq08tq9JzkobRWdqZfBswaTc/SO0FztEhZ30yTb/eRgYzcQ9jAqamhBZyclx1cju6jw56
1hOIJ5aiWOic3bKJ774XOJiIbqBlQPX5MILJvddsfjY8O2zFq648LJ/mSTMcfMj+iOVyHM9p5R0w
yc3AEz9y4WbwLvGApHClpOUXRorauYBhuW+xpO8LD4Xsqssrqkq/hnLbGSwvpn7Nbsdat0hbN8Z8
lcJzC5wiB1tS8Kai2yfseX7tc7bUCzkAyH4ecAMrRLRV/ET3sQ7WbSP1cz0/oMGkwuwSfTcYgsCs
gdCwSlO7OC5oBcIq+EQmxdXv3G2CfyTmzYVS3XGOXc4sRJt844mlvST4oXbXswdAcyPrSoAPisVW
7F32Jq+Z6d78GHthIcfh/nHHBB7in4yKyCAPcFGZRs9cb09lWISbwGM021a5uxf0Xd04WAe88S//
+X6GGvzXc9J0XVcp4QqkPy6w/r+fk82Yl0kxoA7JOQVP+fxiJNL1LwRhsSGpw4nAefg6iY1/4ckV
XrlGJcSGKRzRxKs5ZdFP43wXeqZ3tj0PT6VdZ/G2Io9mB1BFne2WRWEw+bsKItiBDdTKVi38/1C+
JmmqY0HnFqW5AICiqqPDqUZUtalvoyLDhcaeBlPvPA1x8sk5AYAuTrZXv8dOfuQpPpPuIt6SsXkp
fe86Gh27lSzpVgGD+TsRJuLO8KI9T8w3FMz/pb+tjcjiAGQfJgOzvgkygnZ+DJPZD+jm/RiwZpFo
4jAqZMltHCKMDhIs+qqcDgW/Nfcwjr2aY2+5GiEp8YXoVjADevTgRigh6ufloRpKA17le2mLeNcb
g/VCYZgftfrsADUj7iOw34w86E+AHWbvSIqU2WRqzW6xAzoyaGetUdrZVrq7NsAemxtFMADzwfKZ
LIRhA9Mlfg1n5oKpRuerjUcS7e5xiJu9rib5GuYVrBp0Oc99Ww/MYvgoc8zfSH+cvwt/OLkof9Gs
4U02uN/qv9ZEmGz8KtVSYyNrzWwxpxC3sJxanvEoRhl9IinVOqCxj7BmaNWjcfDHjG7ssoUK+t0g
KuPczBfhlJIrokXTiGGar9mxVQH85bm3kj6+OAF5qUyXqp1VcO0WVRmf8ki430y9Im6XEcO2tDGB
uTBI9ylUEKiPaXrWYm82ZhlrKVqgP01a3+xBZ0Bid2eDwGwrbMdT78T//qBN5NY0MKEPGkqbgx7Z
o7Hugs/w6njDLDcy3r/f7TT9Uc2qpGZ+mPUcdhDEt5G6VJ/vUVHFJmC5KxNTLXZp3PYv8xjVr5oT
v354MpIm3o3RnAoVavN9ynuoUQ4HRu0Nr2ndkpznnyacPncfNC7vmNTYV1VzaISf3uJaVPeaiF0s
VOG6k6wIq1yByk4m4A5ZRt/dYAT8zyfGL+K65dWmqNLpqyzhAL35pQJ2fdubGmkD6x6Rxicw22RB
niP3lZduTKoT46D4ssgALKN1b4RA/ATNIM5RZXWvmWt2aw/ZJGM7n/AQxvNkuaKOh3pHW2QWzaXR
UV07BHorON7POF+IrNIAO44Xw6RmNXm7v42WKzd5a/7xn383+XfhINU9BFAHDz7CWmS14tffzaBq
zT0j0reFxQ7C9tgS6vjnQC5PCNVnnQ1GZr5IbLK1jiSiDi+ZuKuMhMMZY3nSJumdTC3QTrg82XCb
H1+p80k/+bBwTWG/kP3nIyEkBF26T9Vc8yyFT6y1/B2kbRFrhLK6Bs1IkoyDHAKlR0musxz29eD0
FLB9H19zDMMsATgNYNxYMPnZ9/QoeN8ZhVTnwGa3+THMCyoMSKyzDE+23zwUUJnRxn8MYrI23Pn7
3W+ewV/LbtdCPqochoq8NSzHpSP/97I7aLyxTSTI8SaP4MTn1XDJJpvOd8iCgTVXbe0s3//OiBPo
/yTLI4eBhXk9yXa4svBMkPvZJY5xFLpsj7xFKoVHjhfszeL6v9QesUVu0mtvAzXjKSZO8EuTFGtS
l8NL6BApak9yywh9/EMFXbMZxkgcalrJpyYN/AumA+4wsa0OcSGzTT4O7brKnP5iZlm+Mnlv0Ff1
CRvr6s9ByKfO7Dk/S++V9qc5s9xHHjp/GiaR+Ztn7hf97XxdIZ10BHEWrmFKc2lo/r1hiTQVxKWy
PsqDXk3w0ufnbKQGpPhWXvljCp/5reVPS6afkBE8gqjYLW2eHYmejLnhLsTBAPTwjJbcwugs9vBg
+1tkq+HY2NM37Bj6GXYKVW5VUrL4IvuNRlX+ejOghBCcDOSKKW5Ixq+XkGUaWWx3OkKUCusebS3q
2/nB+udHy6cy68E9NYTtboGZ3Bm+gcGeGyfTFxP6t3HcUg9TFunJq13YiUcP6bIGtdkPRFrClRIW
ByJSb0wc+9PSJHx0CtMl7JlMfBzSbDf05w4n6koyudl8fDE3RbHvSkq5ATwg8T0AUYDuhYPHXq82
5FuGelS472agm29BQjk4lepdsBNc/28vFkouy+HI4azRGSv8crGE2G5k2ado7OJJu/hBMjw4Ft+s
ohg/I8vXttM2iIJpVxRG/M4Ft0fM2j3sLHmu7KKI8XucJLrDqmmnl0IzQ5IXCcQrzerLcqQsXZXb
Fc7JFRV5B271SKi6eL+3ez/Odp3WVuc6asIjQDhGp1W8zxUQylWP2oFoLzBZpk82YanFL/lcs1Ki
dnkTvTetD/qzmN7dyruUSfCyNFaDNyc8FJhV9z1qvK0m0/Z3N5//efch72AevZD0YrqcZ/M07t+u
kix3MnIAcKy0sfy+dPE2dxiu+iDbsgq39v1sYqRYje6REd+W8nA0GAWLBoHEE9vF7KP3RnDg7Plf
PiqPpR0HFyeRLECntDJdvM2CUyqe16XttxL4d4i+thnB9Y+uCZtnVpZ4DJcnjKtarFz4GA+RhGTc
u9a7ARvlglur3JVReoJLEe5DWYPwKPPm2Uaysk5JmwepbfpP6RhNFzDoHFIanUHG0m10yhHmh06f
ok3PHHtsbkb30dUm5S6WDELU51ZQFaZNj1KCGnZ98dbEQUha3IXSFWGGJhuS1T3j2ZvsazTXtsTY
fA+0/mUaih7r+PxaI/zrV4Cv2XwTJkFGLH33wAoMnvJPPwoQHg2KUImlikFTToRA11bHsbeCI7O3
bVHjK4ucFPZcWq2pVtgmNumnv5p9aG17EBfeidRd76TwoW5rq0CaVpj6JgqjG8Ac/eG3GRLOWLxX
SXFV9PUS7kRI1zB3fGMC91lE03M4hMOzqIK9avAfLg9l2u8/Osn5ey3fQgu1bIPwCLNglV07h4BP
B284c1B11QCm2LtoGMCSSsAAfqf0iz5rcRubqjueY+MdQuQcS8uQKaDPGdgRahCR1ilL790yd2gD
jcREIz02KJJRihIG8ZRTpOFkhuBagdEwPDO4aWOXn4zw0zKRpDoUm34ZjgYjsQVEbehnb5z0c+JY
a5pJ5qVz883q2XwyUWVtGkLMLrYsYf1NY19vcmKD1z6UCjTz9p+ocb/p7GghILWfA5O4EEsfzXsB
RXsbk3yy+xhOItF8TfsQQSnvoY5ZgQPdZ255VHj2Yme6EsY+80jkiFeOElPanQskvfxkFeq2NIEZ
atNDqPWPj+uoB4ccRn119vso2GBVVlsxVUSHhQAQLcSeuNrmGdTyJvKJHtq1KXS2J73s/0wy4WxH
jUx3eDjiHS5bjCt9kydMcMKioLlUNuMekD79XhpltTVRKe1FlGVk5RB0z7/vL/Qf41MeKwu9UIIu
3MqCNTi6966AgkSSuHgTo/GppRm6LnWixWexwfIcrIpXQaIBIbT0rMuDjgjuhBA//82t/BffEbdy
BsSO0CEOsxCgr/7lXJdmOwaVHLy1naLVb0Web9WoRzi8aQo05IEfny5PqjLp8hNOXgr8szb0akvA
xFfPmdMglq9xo+PDoRHhOYCMcK7TdDy2tf5UuOTKzYHP5ampYEtNxNmum/lTG5vRKmlKDRHTtzJL
UMN7qORzsBHKH/9oBzJ62SDfxjI4gjZonp0ueeuKGGuxIse9qnt3ZVaJnm29EUiOplKToTC6rZCk
zZ2OJvTqTa2x+c+3QzY3v84i2NdYinNdKHY2ON/+frg7ARAdy+0UfLya5aUm1CXEII5msglW1LTl
Bbdl6/QzU9YyUbbFIIzi2rvatF51GHbnwjQ9rvo24YoV0bqsHN5YXg7wGR4pcvuhsQ4dML6Pqt50
vR+qoy9cRczHXwzpYGC2pfHik8dEXjOTm0nPb7qZu/dUpmfSQs17H9BJ98iCykr9MVCyHPKwKW5j
4BOnZNT1Gjhk+tQMdIpoAa2jL5DqLa+84TNH1yaPnSVDi/kzSTrv3UT1GHTxHTxDfaLWeY46V9yX
B6Mggzjr8m2EQp+UlVH/slxbIujvjMecy5B39u6j0OeMXC+//vKMLA+B091SsFUbpwV8FukxDnX7
M+r24gQNo31anmFjfpoh7wJgrZxTL8rPJVPqBzicClNJYu1dMiFeJoJY8+DOk60/Lw+pNQ1kh6TW
rstLbjHcB/S2Cm+JOz7wZJknAJbcice6ROAcMQzCceNxb5Pf2oLQxC5qkKbkbDgkuuBjnFlMwCzQ
YAhpXoTEVlO5iX9avmbUSXjk0J+wGvKnLelBT0BNIjAu0adsbpamjKPvqBcRGljC35qnkFRTVtDa
F7rM+YhjxKTHLIlK+uZgbQQ499u0YKgJIMSMK+is8wFoT8WRNxd7aApRAKLtTeTuVXen7lVlrJPc
rD4ASxfIkkvtvpREH2UFA4LpVqo0XPegEO94yTM4ZPmtL9BUtd30qOa3Q9DH0OVcF8tgChC7GPNm
4yiN0KlABHeEK389xAzuYVyEZ2uk+7MiYkjjIa0fZc5gXCAoXd4/AWAUgDdOvl/eXMibv1aadumj
1H1exDuqyc9wcs038Irm1nch3hataE8amPxVaev+ts65cWvGp2Vd0Cigx3nPDZzWzWbINve5//xo
+VqjOm2LguD94w9rcRwqcF/keNmgG3pu1hEZa9oIQyCcDPmcWN/7Msheda9KjnkXfUcgg3kHUFeZ
ctUW9jcHdQjKw9C/BXZOPGxPvPvRYpy0nWoMzRazHDZFbsNrCTAcJmiO7jeM14XHzLGSdvAyiveZ
ot2Xn/KpU5flpYsc/yWKAgWKkrslxKZEkqTgWX8qMmkPDLO+9XNnxWkGeLzDqJYy2OF7zqNm2FRf
i8LHe2WSbtBmFaWu3v9gekWDyAYCG0n2WoPZcAI6sDDJ78u2lfYMoLmjpnXVdt21Qpd+9fyRfN5e
Hm3b4kvz1yWJTdusbSLkVj2Ygimj5BrqJ5TB5r0ZhvSgfKDfhVVDP45V+tqXxXjQK9zzudZnpNjP
S5S6wMieWVgNRkxA284gIw/YovVauAm5KtSQbVO5a83y60dgkjqCIfEBz57yVHUpBYobbqNYj46x
4USoOVndLR8hhjCPZsalXJcBhWVjoz/SnQjnzjRpJptLliiTPg0bTkTA6lWa+G+Orz2K/LuY9w+L
Fnx5MAtzOrYNmu15FbX8rGwfDHPs5zOgenhBGZ51VW9jO74Nkljz+YOcRmIfpD2VeoSqivXNnMqV
N+l6aIiGBlb7YPbvPTI5hDsj68Wqn6OpKzfTHg04VjYX6yrEEo/SeDo5SVlufa3LEVIhcBzTcOTU
rMxzrNmHaIIo6Ws1b1VWy3snsp61uSJD/RE8xU5NtLCeTkcYDfZh/tFQF+eruK4Cxm7//RBYdES2
VoAAmL/WxcYuSPOzGES9t21g5GwcRjhxcBZ5KaJbZZT2CxaDQ0fY03W0YWS2dsuE5Esv6Ji7JERP
41vl0aU73yE99u6W8y0Kv1B3kyFWTu2nj4/IsSG7EceANXkbhmjN1oV5eYBEPiHrpGpeHlpF62gS
wA13+bCsWbBJ16uPinkZcS+LEGuCFNUbwr5bMBVHUjxe3GBCByOApmZdVhwaOLQUdbwqQIfju0L8
/WQi8b5KxLdyCgGsmol5izlwWf5EeGLtAsFUJ58R8UHiTrl0NBoesoxIb2JPXbjeafkIbjy+iaXz
6Pueu7bS8IsxcseR7p9qnBZPtSLVEMLwtC4HuVJ5RzPKrGSrQHCvJVJPDH/1wDiSsgSHboazbnTV
Wyla/9xSOq58Jr2Ymgt3m1dVcajq0Seezuq32VBSCczv/lT0Lw2m9fiia744Npmxa6ZKPgbBt3P8
KjyELCeOMu9fS2q+m8mO4fTxPLq4aje4xgwsxB2OoNYx7oWRJzu3d4L9qBcodKfqbJXWRXn+q5zf
vssDZL/HCNH3bM5f6joWvabwu23l9psg6vvnj/2o1Q58GzNSF5J51KUvWT1O4dACWxpuCqknONuG
CgOHwDVr828MFMBS2XqB5sMak2AdJ3a8+lh+4QWExErf6m1TqbvHZl5CG76D8qtYOPlLM+NbZ03z
52mMc7IQ9r8Vbfkz+EpRru3lmBMQ0/qooxb5RVgYL8CY8yO5LjkmL+yk8DGOOHLwIjBTu+RjZQH/
JjdNZUEHQ8xl5ICR8mQMDPIIDILr8U2bBLO5+UHp4vVDnRZEtNvzokUaE6+w1C20zX+Ebuh/CRvE
4VDjaBmYFuwjN84ecFo+a0ZDa51ipkgnP+VeFuq/mdgI8et802I0Z8yjLUl5jwLklxK1ZjA1OE3g
kGdU7+z557MMGl9Lz6O1P087NdlthAxYrI5ImivZPcp5wMjuAsJelhI6TnrCpqu95pHHabiJ1eep
BZ9M6Ey2G2ROpHInx0vtXpe7fBfg3y3CDNFHZO9gXLIDJuX6aobZj7LE7xSXCG2stvtrK7xIiXAG
JmtZMuxlm8gtBWPVtojxcVSV9RwisVp/9GkigrZqzR0hVM7+2sBYI6cVV50s051nefJYqX1XqWJf
4KSA/oIipLblX8pomyWlLBtuDiKYun1sTWeRpHu0BNXBaDqqMNYm1F5+AQ5cpg/5CDFeLwVYn/b5
56JISV+c7/ofeyPDT7FV+sJ71nz7Z92X6Xed+5zmBWtVOasxzMVbgfpwK6QI1imrE4axXU1sQ2qi
Mjc3NVvD8+A6Z1R93plwjUtECtSLygayv4CNz+KFkcOB0D02gMvGaZn7ZHr6UGWIg35k60z+xDQP
QeA3tKtUOtt/VY+dmzIYMEaL3ODOB3XXj7TfGsZ6FxVvbXPWNEVw8WdPdMc+LC9dvIw21x+qUuiR
Rm1tVNr0NPphyP5vdPe502XHQWE5L6dBX+upad6XB+HDlUN0dv3Xl4ASAVfsRLxvmkB8/DUnGrqt
RKy8IrbAIpqo++Hb8XBxSgnVcyB6MNa76Sp1Qn2cAGXnPFtsmwzyqPBeLWuq9xicW77FuNbCKXwx
WOyuQixbB3w8S7MBA3jCVcG6rkGN8to0ufUIL8utYymBTXR4fx0MFIHxWtP9K3Bk+dTMFQfT4g5z
Mt65IWGf7w6mREU2ybkClST7xu6RNQYpK9gOzZmgwCw7Xzuip5kb4fVWfcxsJlT3oUjsfaln0b7E
g7X38vCHSofhopPt9jQNJPICnT9682glhHGwrVXKHWRQPzPfcq4C4MhmueV4uV3vOxmdw8QOT5P8
Y8aE3wnXSsnLHb8u6vgeXM9uGVwtD2JkNIoa5G5Y/UPvmYm0jcePzDxrlwFaJk540Cp2nnW+43Ly
v2nR8MbtM/zGTQCWtz5+cVR/0TLNIGVygv82/2/L/7s8mDq/7JT7u48jH4OudqD0PoixldciLNLr
FNuSUHr4+FrXl19wP9Vr3S+7J7/DcqRMXxLaF1C4vJWNXV8YwEeIDc0pOwlTY1Cihs/KbH9Y/Gsg
qa44tIN3zLVktJh1ai446WzcFHV5xMxRnGvYXYeAXI+1a6PRxZnzNv9GcIa6F8/1v+p+HH6rou6i
BUV/5Jn91kNQ2BZ+D3fCHcGaWi6K+llyqE9whsqESwkg6DaXQ3QBeTqdM0D9ay7a4DjaOaOZRhCw
nSnpX0SKH+ujzs0sBPhLVaaQYRyb1uCFk8E7fTiRRDEes7FIXwc7tfA6EAABtCzYGHo1HmswGfs8
zMMnr+raQ+rSQO+NvsBppGYFYVPo66AXE8HTWcVSWfdWUvgo4PUO7FZhfQu5YNB+4KjwTUyuQ56+
VqnTn8XkbbMi6z9Fbjds9OkZshtEyn/en5ePVOceIimjI4KfzwbqMPhOwiEvzX5GMDe+dFlrwxmp
6j0yrOz0mzHKrxLF/0fYmS03qmxd94mIAJL2Vn0v2ZbtKt8Qbqro+6R9+n+A93dq7/1HnHNDSSDb
JQmSzLXmHNPUTceGNUsNim8SFew/qygU3Go9K+HB8wUy/WosdyH8If30C23d2GH5U9ECdW2owNhA
IjB1jOJ2HUnmFU4fYNe2y+Qawvu9UiJPrnFskICdAuSdD8z7tMJv1vMEku44KR7T1+YgImG+XtGD
+B0r1TgRAuNzYAbYGPoQd3gQtmtfg/I1N9w8aTJgz9XCLgRQLAk0XLWuG21mJ9X31CWtAZx1gpkb
wUrGOlT8bM3sxlynir9rKo0g5iH3l+G0UiuLPP0er/77xykm3dXfFZ+uEJo2KbOAMDlTjP0/P06/
FTDWG3BnY6Tnq8Bs6MtZA5wMPwXSRU2jxczfyrDcWrFSI577P3mta2B+kK58qHS1WUWyVT/ixiM9
k9XmmcSz7KR5eX32Ut24xHV6QeYDtT0SJ2uAEiha17oo5KVM62rHlSeYI86+7OGM//c3+C/AkwUf
R9d0pjQqhTfH0Kypo/e3lorKLXdQGqQWMeFOWLxQQFZ1ldFhoQmXu6RS650PmqG3h31YxwwBaWUv
ShUnKAzRZJtaKCS0ltZLn+FoccQRMK93CAdQHE4apw+4R1dl67VXVyOyjGAF/X+oPZ1/n/KUWek5
GsKh2GppAFr++RZ86QJ3Lop2VaMfPOqx3e68FmiJDP3PuhnufYcydi6TpC9G1AEQ71vzYbR1rB6W
eiOTa2KwqAehlMGLoY7+3lCYFcM/rLdqRa2mcSJlKW0q2mipukc/YH7OGo5Ezta5zc+iwUn3rTqN
ZMELzAZxLsfcIMybR6ZfYg6J6U4zTpanbjyrEgLKyBn1Pf2qZ2ZeAI2h74zRhGCs0dSKbGmf27AC
oeg0dKyD/DHzi2OO8f1WN/276YSEhFEQOgsHlYpPcaSdTJx9wkBWQ/uEN5jdemkx7W614/fQNCWX
ja58d/ERPUIUb1UgTv1YKxc/Nz6zyMyO7uwziod03DtxCBZfj69Nob7Mv84UCf2EMmQu6ub7odXL
m4qE7OW/n5TzSffPqw4tBIQzMGYsSs1/X3W2K0szRt0H4HkfOXZ7cLWvrAoIzSnb1l6Wau2vmfDU
SE8ZvfqUbn4fKn9pYA2MxV4b+jdh9b9wCA63VjeLA3ZGlzZnhF6eINRUy8hgJt7lKrth78YdeTyq
YeJwVYynNJbXydi0D6Y5vd4W6+/bVNeg46mawj99d8+KAcTAJF2aN1jiXHpptkZjO/o5C75Qm+Yn
qFevLaXSpaiIK2urHs3HtKmr3MGo2H8hqa3WAextrSklM/xMRmtvgqjRHhkvydiPl1CI7bzIGsPy
sXJIYyAullpm0ujNOZ6kcqZveBurqar/0dI3/7+ri1PIgEShWQ4ODC60f15dcamYrAVqTmGjQIw3
lc4YvdVFrcIyCoqrgyp9U2eiuHZmwXAfVc9dpHqo3FNM83nnohQFESd6t1g5qsoUGsSjSiEPGVjo
t4dumidOIW2rWJDr5tK1W0/mjZ1KM+hHaKs75ijjOqJnsa0TE8GlHRoUathoBUpfOpItotCiPKZy
WM5durFP8HppxlNVuP2P3LMOAw3/5Wyf+l77BFJD4mehFfTxDK0UjHekzjxpccDLpnVsGTJ3++9n
tab9u8PhTvKOSWjp0uawNfNfqvTSwHoeN5GH2mDojmNnVNTEbASAkkC0qHhpFQqW0hAHG04wBefJ
YxB1Klx50B+Xeb1JhyBcihJkElWLh28hQOSev/sYZvgm5iW6Q5fsFOXFwmq8xwIB7+67E2jVERxt
vThZWk5/O8GnlvlBvMFVjeuULgD37ZA8k0FD2TVanrrTB+4KamKS6/qfvkSHNHxNzB2LWfwts4JT
VEwjceA720SMdwvE51VMAoq66++hHSOtFzCrKaV22xL7+GLWzc1lKsx52jpDa77BKUL+GMzoFcOb
eordDiupCLmXGN79u9xCqsAdZTGxe7of7zpp02Vpk2z5PWHIwDstybwQjHqRs4DJILbh9NToqWp8
X7KVJb+yqck/ViiC5rMlmZ7GmrhSfbL2QWLVz9yzV/O0GRSA3JuSkKxZrs56DUKpqugLs3WGQxEn
N8c3VCy6FFBm0Sdu8Xw1K1Y1u2HhRLWXqpXGKl5L8k3QmudgzF7mRWXj5WIzn5PfzhnNasW+pZoC
W4blc416Zat5wUdoJ68NuUeH2R4Tidf/dVqSOcQ1/I/xFsmbpTqOqXNeMmn81x1UTwerI1OGYJn5
nGuxLNGN9Idj44FZqxv4jDDcXwMr2qX4Fy54nf2lnE7KNnGfIzHxo0OGzdLckMjMzBKywSLoLGU3
N5Ix5/XLbwU5395Pjai5+YxOpfuBzzB6MIzUx/5aF/e+ke3Wy+N4X5vRL7X35C5u8nDTNflnxuh0
9bL4Ey9tcEFmjoM6iB4mltcYqsGHTRzbsmvigx43d5s7A84GP3ySqxot44aLKXjQiVZY9oFevKKa
9Cloymxv4oIFVjihZzolDZZp7dvH3EyOiBrcm1Fa8LKdprqQ/BPbqvlMK6u7IR64N7b/oLV58VwY
pQ47KpOHBF4FRZ2CyPfU/PaZwNLIcYOm2Zq18PNc1qGIFC+dCr0KS7q06eUjJWHjyjWK6IOx3crj
4tQN0nmEk/DKrbh4YtZz8zHSb4iLQY08tRDzziGspqxAq3AJVUJm95RAimNJ1OLCo4W0bKDQA3JD
DgfcYFi6Nl0Uy6uIKQCqfsh0krgzlxzVYSAqatUwJKh93sAOlugSJgFQbysBYlY6mtlU0fD54G7o
fbV1oQTl1iFml5kq8SuN65t3XXjmlEuWvxFq9DTqVv1b5FdKDNpQ2R8a7wwkHvIJ7s3lDiFyvctz
hTLgvCYbdOfmAm849kl2c0tXvEK0QA1X4c3pdLKBMQAT5DD1EndlbO/CSMJEUVKBscZWr1A8CDfE
hVJO8gKSPvuTOVooN43PcuTExxZNDXOqial8CyfibxIwcs1hYrrMcBersC8aCV7LRKj1YZ4szk/5
kI+JktD3nru20ys66QEGVsKDa5flUxbW97m3SgBcuCrqDKVLbRPLpZEjaPSDtmOIh00wNdqrGUid
OL/cSSk6y0XnDZF17zRbIGQxDM/qozjhAspt1tiZFp9tbPK70uZTYEpKRX/6r1iFwbgpiQNNsN1d
/myAKd3RkRIT5tAwTAsPdwJCE+dEqhhda2dqiVceXedZkZJFsPQCoxvWRlKT1GHQaMniik9edtGj
PbjHKO6K11Cx9DXNJ+eKaO2qBL64RFODygHdOnht522wCZsrOOXGKwAsyEy2uBp5jlOjc/yzKfHC
G2RtUh0zlQ+XTu7i+0Yc6dULYB/3YVbTuyS1L3MvI8omGSFZAOM0aU5fZ+FTnwqc5t4RexteqNIN
ngKFdBcQ6joa6PDJ4875qoHW3hnW+XtxaamVf539KrggWXzY+bCD9qGc+gY7eaiZ6c3I6mgXZhYV
gi7uiTes4yvyQppgo/GkULh5oVd+nd1RZQqaIB5G8JSThcQxPOti2tyN5FhSg478duE1Rf6SqnCG
krj8CVM2WOWlUtMtpocXBGHxl2QsIZJuGxZBhAcd7Mg0gYOa96XEkXjyKCHTCghIfxj2o2M2n4gB
v6jW2D+QNxGyWtjAB/oi5Q4fKVtY8pgqxiR+jAuydQdX3stJbzWfWbMaOemBC+Skh+9Ya8cP2k9E
M9VfkrhAcdEhc/OeZwRyRPY2P4pHAbMfTgwrkGFD9Uge0zbqSUGOS+Trftde9HxKNiIDWKFq9laJ
SKP0jZm88UvB1KBTXjwOdrXtHoDLYiLRSu2EE48oN698+kYdRrUj9kkcH4epUTgkyPbD1pJbq1bC
o3TSn3kEs69siLbrhMQ5pstPQWr6Ogk9f/Nd00UZQa/vTDW+O2GFX7j4bQCMw97wi3qT+Vl3VwzO
SfRrBGMzB1nBA/G/KHyUO5k6I3WDBBHBBJQjTI74OwPru4qPamNXGiVMuwO/oVIRmmeqMZeO0WnF
WlTpW2coGM7HJjozr2iuPeEei8JOD/ZY23e1CH/3g+NB/miK9dzgIOKr27SWT6vSK8UrulcyONEh
neAqUKo1JwlqtJG+8qw1CRapCvPNZ0s95xiTD0DCkomjsYfLAAfsEjE52SndxAO1zWpNKIj/4kTi
lxHHtIAyBi4/V6lFT9pNqy/93VwpYcpdcOtWni3whgu7TBGeiSQ6KKgEdWFGDynOzGKw6+N3db8c
hk+/74qfc7W34ys6UglEx+VK/6L6I6h6z9lbtW59AfJ/7SMohxQzb8RsRA9h4xwZEuhSNcjiD0oC
mtXv0tfvmg39ODTuTbOcjYVJfqAId9YNfyHDOP0cmYeqnosTwnCfvtVdSn5KG++a1WN3bkdHXird
fWxFcpr/fKimd6XUtb/ObLo7l3nwicUAUcmAk+igmewC7TcBfiP+ZLTzTG352qH5akvKyS+e2hj3
yP1tKiNokalzo4Qa4dldPZAAMwQnBLF5vEmVOpuG1gzJumeQZEajGfHepsTeFDgiXib5PbOkc3QI
90vH4qTmer/p+vCTWT45fPp40ai5EveBRho7xF4jVFeLKntNeEi+KoBJZ1RkWp/5uUumRG/Wv5uY
SJtRqX52SbmI3cgA3a/SRXDkgKZ9/DUCpi5HY4uqD9W6VInHrWLC5upmjY6UjOoY9onRZydS3Zxl
rcG1GVKPVK2uCjcD2NWFjsaZdqcWI6fQglWvcG/x2xwTG8X/0DzTOt0WTQcyGWIPar2AQn3n+9tS
s7ql5ufHqK4uMuw7BNXK3ptS1w3vZWxJmKJt6y6UryrWMYwQSrfpw3ZBhfA9SfNr1qW/lKZhPfzu
W/4tC/Wt1vQ7F9mPUhhEyz6WUPisVDmrRferAHAY+fFNs/2jC5GqSvcNvl7XIzjeCu6GM5jrbpQf
Y4zsPx2ZaOkyuaekdHtkjGAKKtpFVtKp00C6gpNbML4dEpcjJcJcPm9ri64BgHLwkXmYslUz6Flu
LLIGoWXe29wOukuvISC1KzRfFbEwvfUFPUrFikpuqj4JBZxxqr+DhlZa+oQAazaDHbLwJRXaqE3o
xJW/snsvgGYiwkVrBPQQkKCRCJ02hr/WpRZtDZF/9bW+p+2EX2Y028ckGR+0sTwXVnBiBflTyYjf
yfxtREozkjMiSDlpxliOjL7NLcDLq/TqS9/m1x5dAlqdvdu6q4RMXhpvJQ2W5hTGw13IeO+r2sGK
7Z8DIbXcu/wTKQXLaiBaumLihsbX/YU+dMlY5SNR5d4UCVyeVcavksmboSrTt6ksvSkkyuv5xDwy
VcZmWQVYVsrS2LWEj/e8zUFxT7Zafo3olFxsWguzY+1dtMFLqeXlxjDi3QiFdCmG2l8OcKqGEo2Q
mkwJ5HaBUm14QCH+Ggl5KSPfuZtB+l5lSbwapEHXHa8ciVTpOw3XB9aka2MA5JHAcYY6oubZqpuc
hRZGw0qMPis21hJOQkZX4q6K1IhPxU0YxZPtoTxouJ2MgXs38rZa7HtwbgvHuEQUYM6pJBtQJKR5
c6UcfRptW/CVwb4bCvD3o/buYCcFHEi0qe41C7yBPsGMKsMtwLC2sejZN5x9nfbQZvoXnuVXGImu
+ajjA1voJAJyEykkS1lCKRRhLegIoX0A+ltPwsji3LVwtlpW1LQ7EPLpagGbKqxgAfvyFCgKCXKK
+tbOyACX/nniDIxm9LyKC6tvLqXiBUv8Q5NFnzpY1SXE02IREeGloNljUKBsE+T9omTOApryuZgC
203d+ogiFZ2UesTTACsXfFuuLruUVsnoXUQEB8dOQeuUVnG1jYbvf6CCV0jKlZ589F39Jz5YwlUj
E86Z73EqYEKvgWR4zaVOUMPgwgs3agwazeqZZnv9kfSZ6mC4vbpxg3BYa91IMaLtnpFAq8tGhr/C
QNlqlbXQCjC5fr+XtpUtQRJAy+ZNEqGJgmSidPuxBZNfw1ZGL6IYThB0YKOZpb5W6+gUUDyazgUy
vh2S3dNhnWHZLCqVdW8Zf9hl9NoW6Uaj9b/UWi9ZJ3l0i5Mh2DVWcRcx3K6if9J4u+uhySwiUxUk
Oai5IcDyhgOM/CY5dmX02wzcH35PzDLJJHowRehBglglRMwRHvrLz3HkADv/Lc0RlFA1khOqUdJ1
o+KJf0cw2HlAFmZ3H1HfgaTbqiNjL+l07YmOzimF6bwk4at0ANYmzFiYRYDG8CjljrpcekPyiI07
Pzg5CdKe8KK1dNx+4ydPKrWWQK+Cg+S1qpkMDOg2ZOR0OLUBD4YI84IYyguSwzU2FDQ0gtQXiD1T
LvE6TzMypLMBAJT5qRsxGTQhpnFS2JSD9llWVKSlaUd7j3y8ZcMynnAxZ1gapUquXWXeFRV6d8gC
apd7yYrQSxV7+7ayw3SbYfvMvS7lBA7FeRThqzXAD2EGmu1aIrK2TUkMLUah4FDdYzO5Z6WePZP9
cI8CRpbSykOK7/xBabZbbvx7UyMYye2GczJ0vxDolSvEZRHBqrywTc2VEZAIWGiZte6gLg6DW8Fu
J3XLli0hr6bVLEVkbj2WKssowsfrBCwWbEt3gMeRFufoIdwOLYSZkXncc0g+1F2w8EKSDNPzZlKD
wR9jLzw9N1pWqATIsA+uhlH+1jwI7JBiKBU3gGP4qpaOCiUt91rgl3wrCzXKd1S6bXQz2tLF0Tut
2ql1qrJe1G0CObSB0zl6xo6wBQQMRZhjw1e3VhAnx9BnsqbF9Y582XTniY5qX1ycacAjv1E/AhVh
eJLnS0pFv03T/xxdZTkYzb0r1ZOpkEAaQRuQwfNABquT9Y9prd+NhPgLaQRbJ4zIhdbTRxzfCeZJ
1Dwd3ElWZ8My6hL9XccX6eiR8txZDMKoXw6642WHGpPR0rLaDXUx8y0cZLoOAggreuw/1LD9XlF7
UQspSLyxonFj5eVbyn9m45nigxLouuK/T7q6QUwS4m9LH+plFJzwAn4EEt9A3D81HpXxtuiLVTa0
XHD9D5aN+anMAj559+5ivrgwq7BXQ4oUr9BQXhjkemY6EF0RF6yEsx/dmDmPbdtGh0ozIkoiAXh2
3s1FnzZAZbvVqHJVMDq6Zxcg56Etg9P8bBwsEC5htyfMw96BMt35LL9XKRPLpZXRpvK6FsEPn6lr
MwCx3llLTu69EobJEUMAmWTZ0bHrc+ZZ+EgY6hG+q6uuQDjaF9pHO/EfGgwRWoe9QjY0J5vAepNm
8iHdjnZOka6TwN4gGtPL/HOMYpK5tC5eGO4kC1fk20jYK8wtdTf43a5LM/KAjWZnuBkSRpO1kJaa
4YaeS32ugvo++9Ow+obbLFP0jZgkJeNYrJFHLwOvMJ9Z+mlnQwasy0RkPTdyKM+Vk0aL+Whl1tQD
/IZgWLJwnol3tFntCXHwHasHxFiZ75buHXxC8l4UGiO7dmK2+nAZflRgj2Vvme/VMBF/0E+d3FEN
HnrmPYtqOpCZ/u8M+v2jEScOdeMsBh7J/rG5UQ/swSVhJ7dQRC3KoP/loBg7dh7hgK1PPriZ0E1I
LPowAnwGN0TPJTzPyskpqJnkUWt/zpqxvlll/ZL6on2VYZHtY5ckjmAs2lfDqYpVw91ln09H07p8
qjrFvslSGve6NpfzD43oJ0+6zT1r/iHUjsDQIQgQHFcB9nW74KEd0+oyhULiqA4ewAAHD/P+MXpX
9JES6H/2hKK8OrKJT67uxVQGHI1hoEgRTAfalKvpjw/zxpLJ71YEQHhZO33v0vXyak/JX98vmPaH
dG2cMbEvf3Yp+aIPJXG+8CGYBTc/kaGKJSiRfKePidxb2EH47w9Y1oYgZXWv0WVRsw8dId7KmqLu
Wgd+Pnx3NG4MXh+Z7Z8SrIEvqkQ+g1jfwIvvjS+aQmtzeoFCcMBSpsVaF7FyTktV3Xk6ktC2Vetb
0CrjUtF9+y13zS0OpIYYgFRlFYAOrelG8zzWo/oqKeMxC3wFfdTSXDcIhnQT9dWu+2ZLkcdd+0Ta
rMxCC3c4g5Dhj+DvWMVI1o9Jhlk1ddDOxfLu1pa4+WqybTy1O3OGYx8UAzGxrvrGaCio91UgNen1
3HVXP8/7gVYxGER9csw6Lb27Urnyq2sW6TEaca9Ol30Rjj/HqLrXuQ9bL3E3USDIUwJ8zUXux+/+
0JI5UzgS53Eer+EwiUvidC12l9ZnolgtuwlWIRTqNhFjJGWMVJ6BMCgb7JHuxTEnSF8TdTc7DxE+
VU61jym4nowMz1CUjuVXHVmLURfKb13al1LVh5Mk9WPpdVRaZOJV1G66jnqtdJ/MympWWqkHlBIM
bWu72LPCSqEsCWkQTYLT7bvctE9J0PebXHOmqNGemHCQstceJubFn6IVTMPOfvSJ7azzdjC3uSzy
H41WPpl6/VY1ZH7bjXYfVU1ZJATYHCAk8plKIsDtyk4389GQpGCDHinliVh7CNyW7MA2cJ+4xfdL
3wmLF1OVBk4oZOT1gD/PQ0G3tRqq5g1w0KHLvVdWd6UtP6q6JJCy6MUxZC55I1eOlPrpANAQMDOa
+cx6zVxl/njTXWGQCdA6z21c3TiufcRK1y6UMqweKorUBwo6/TqrTPk2wXbnV1AMA7GLW/7cKZaB
onccN/GL58v0YRisGsFqAmKNQhd6MZZ+MJli3ffBTOMsUWijntMRylutKbc6liSlWkQy9Ja4ys0Q
pVXAmjIqdqNR3fUOtu+lMf1kU4zk0oyOo2xTk6FqcpSR3qEwVXA03glPPTVAL99NZjJlCKNtFo8/
5gMZhI5hELh9cF6eCJ32ocabynHeSE66GuKqM80t03alDDLY0cN97iZGSWYTnzhvZlqJEiKNWpDl
Ex8EMuj5JTPL5M/r5n2NJASwzdKXCvMpsukxWNjee50kXcQyZ+3qRNYu3FBd1llOb8glsxBIkP4l
RfbYZmr54Yz5l+KY1WWwiVqNYThWRqEwk6DMwVnbnrotCz55mh+HuQUodX5YRInfkFk44A/LhLqc
dwohqCvTJm0ju1j7nWqhXSqQMc0PqzgQp8B4M0tkaEHT0beAV24nXXlz5MTr0Kvf5bRrdE38TkUs
HqGrBsf5FfNrUTDG24y1xTL0HaVY55JlKeaYC0YoB+BPpa9yTcHyqxn6oeCOeunzGv6mVgVvLd+0
zmTll8itV6qm3QtlFXofKTKEREVlZbS6wiLKDX8QAH6dX2opgLqKRP4YCRheWaFZnekI2yshelaT
JtXCFC7Qj4xfHXND+uwxD2J+d12cICV+Iwn7qO4j/174dMnmlyCnPgF+pS8DLGtNX5C+LOG116Go
6uX0i5CBeS/Ilo5qbRvPbVajTg7bbCMjO3svTjja5XtiBuHGa7NqX3dUc9sgO1vT/j4j8kiMDt5l
RVQ3s1ZpfKMkpW3Cp4JDaFjahuzXMUyd9VDnfMDTpqEQHNO+vYpCFY9hafc7/91TcQJ6AydNViv5
FEuX36XAguCaT/OTvgbYh0XzDdBrSUalRTpKHIVQDMnWIBKUh/PGiurwWABKMHuL3oyvJed5Ix3v
r0fzU1x8WyODUJyQBN7hbRq4rwn6GJHdgMuGT//MIsJd5n7pbIgVy+Bv54I5hmIvfabQP1kL5ARs
OuKqTGudSDEe6CoAZZ1ySxqKJwdVI/PD72Rys4mQmIRma0k7FSFpUu/9utZu86aLPBTGWo92yI3h
YdPED05ZSd2sRfJrmO77mJoqADo2dE6p+EwbYfZjuph3YgLrN6b0n/68ZH40v27+Ce3Pi+fn/zo8
P503mATidaHjQ2hRQt1YPmPflOEmr7385nU9KbRJLCL4u7ChsIPlt/lI6dK50Ewya6Zd8/755xuU
9wtLDwPQDfy6CBfhzWooWiVh9Tzv+vMDSYTwsZSo4+d9iuifMB4gQ3YqPnC1uo05hec0EGsV6ei+
cqkEKX77nIYU/9u+/Wpiu/xhNKQfQKZthes+FxIxccHMR9Hj4YKeS6wa4IsYbMVX1daAqpzhnSzz
bGeOZrkMS+OjGysSoDJPPyZx4j31XS3Qkk9mcsS3Twnp3hdMW4uGpYwrw+qpLPXyidVHQ7msp+Ux
PQ1H79EF4rcpKp1Sr5e1T1ZNuJxHExSYp7aKDWWrV41Cir331fn6Uffy6NOlCbrITIVF7ajlu5pA
RiBWIRz0uogeIaTRTGH9/AxE8mdYUKnsK++HgV54Kz2v2Yb5mP4EDwc2Pk7epSnVNXpifwEejXVb
qgfPXt5dVLrS77ZeI+UWKClszAU3skehSHvjO8pG7Smu9UdZDcxXJfZ1Gb9pUWm9hZ6WY/sqmK3m
4NeVQWnvZh+kG1WUwxoSf3sfS9M7VPX0ljtVXVVkK29aNZGPajJ+pYVRHOdnsYrh1KTsPivB5l2k
zoz4Gstr2VIxoFqWP3SDlT1gL9Q2TlcJYta0Zpm56R7GYrAJRaweJfGsVB+mh9TZ8IcapXPE5/PV
DJn/2djFj4oe9z1hzbQbQN1utShMnt10fJ5f4KgZLjIyEJ8GrpO9mwiyqQp8lU7qnvte9z+jyiJN
GXTeg6+j126rAVpFAA+yEVSQpj9ixcRGWubGqSkXwEy24NOBf6ZEI+nwePlD0BbJsk6i+BnTzzqM
iuY4bwJdDBtNJj+zvicpuJ8WMxU1PuwGCcERgam5a7uc2KI6Po46HJ65r8VPblK/+4lLXGw24JPS
75HSdNP1mXH5D2Aog2nYj7kt1X2pPA9Bx9kQ+eFXk7nInUe8wQ7SggAsAuLC9LnL8RC4lMhi4WrU
o1g3CvdTH1NuU8RJBrVhHUNU+kwZUlTIo/wZWJBNEjRCm9AV9c9YUw4jAqe7dIrknFsj5+60nxXp
k4saYRi14pqif/ze9ARXLMKE7D5AX3ivpEIodCiH67wpfeowdRQqa+6x+xr4y2Nkdu5jmcOpaDPM
rclbWxKL29lCP6ip/TvWiRyYNzTIuw38FFJ8/7MPO9UBEt0dtBUdoJys+MLqm70HQwHbJQs80hLX
dpzZG5dOv6L3qPulyxlVKHcKE9tKJYTUF0a5ZFU67Myq+VHVanAJEpykiyZhHiDS+NxKVv1t8Mkt
o6acOtSX+ZE2PQLj4C9A/Ggrv1cefVv2F1dG/cWjZXGZn4ZtU1GuABYJd3cRKGl3NekJXOsUG7iV
Y6cdWvKhy+npvK+vlN+aa6E6pqRlZuifHMrPD3Zfm+dclofaLL2HVFTWns6qseQ0xAyjOM05xxm4
i43KncB1xd4fMe0OQawdXLwAe8XuopPaNPSwRlOjVB3gPipYpyo6NH5CoqKHIsvNVWfITzf200s1
9L/IJg6fKY6xBsokDtWx/NCwfhCKcSiqRrsUnvnETNvht+ejR63fNBDBkW2FJ3cSsLo0hVTPMAiT
bxB1JcoOAl1GqFz3901Vjm8t4vdS06pkqxgloS+Noy+wBCJOS4QJYWp+OIyec8L6WzQqB7BgPOHw
MI/85491qvBttWb/qMZdemxU57cy5lm6RISJ4Katxm0WGDllPDy7kgKfBCG61ikCYZVko4gCp0PD
RMGg2b6aD8z7JAtRPuXp8PxC6asF8IXpuScShKOUHh4Q4fS7ws/0s44vjj6k6Dnve50kKPaRJaz9
9Wja1yW1Cy3ZEGsClcjPm1/45zU5azm10tTDn1/w/VumnyXQqT9oKc2YPz86H5038QD+wW2F97c/
/ufo/Pto3HYEH4TNZv6L//ob84t1OBPEX8OA/M9/XgVMBiwMWNU+y4fv94Imq0PPzBLPLGtSN+rS
OEs5jR5hcDVRfh9S2iVjelE6cbQ9xFY+S9+dJjyL8Iemw3RmyH2lU8ynjRUs9NGKD71fqw9JnYOu
BC41jpP9IWes8RS7Odtx9cKiyg5y6puzBbJ8SFX3g9jMV2IQkDJEidlSfIu8zezrJksTo2IfHoiH
9LRFh02JNk4abrkYyByHybVOvV8t0OyriqHtYd4YkG1l2ZQnqzRp7gQEJPjtIw247IRr+6Vy1ObR
tbGLCVeetaj7NPvoTQHhsStMS7tN2IICov5SSwX5UY3RbXtw3RsRnRjrQtIsC+egp0a0coa4XBvu
GE5qxBWuMqQUvXmo67xaM9qJpUZk21UhX6AqApO1SWvz98jDrcpymVeNziy8sS5p1tw9qA9Noxkv
xN3zPVVSe7Wj5wiHlcr7JvRMHgpoVnsW9lu9HnK6rJRIDXVYydEnoyZyltA8vBVK4nph11y/0FIo
ipTLlGy2R6wP/bpMqJPEuqPc7Zqc5aQx6hXZHv4zCnfjgK7GYq3M0aLKwQeW2Y9welbFFSEtrr+e
jzWhgzyvN6c6Qp8ni1qMv3QhivX3U33eGTPyHubN355j+mSwn460YVMe/jy17MjGXj0d8Yw+XYmm
cZetK4NHUiCCxwI4DsWW+pZOzxIQ0SeWt9/H5lcRQzQ6gAA89G7fG9/Tm5XX4Iv9s29+hDOgO5Ei
9rf9bjPYF3veKB4K/FyvaEH8328Kez9lZmYilsdpTRfWLwl2Q3kSdpmGj1rNj9mrSGryrabTry3L
8AG/9TVO+ysaJe89qF8JkmyZh1A+H4Vtrsye5jaEjnxNDYQWJpxUYLbFY0hVdD/00S9hNw80FawH
D0vO/2PrzLbc1LYt+0W0xqLmVQKBypCitl9oDm+buq75+tshzsl9M1u+4JAiHIUEi7nmHKOPRzKF
YBON7BBQZO3Cdp4fjPZm+pZ95OEcSHc5CY2tVRUQObkmYZyutAzsE/kcW9eqwpvYY3WoS8I246C8
mHGDcp5MYQR5GG/MslyzctYn5Vn+z6eNLImpIKNIB/IXuNtn/z1s3wZ4cpIW8asMbCOpFpx43PE8
yFexZ1UR8XUGuYiDSS/DAEYLaNpC58HzScLQVwqgharknrCLK9cYWTRaoXjLMSZ6vYTfciwhHSoZ
aOOa6a8yzsNOrrIRqgSDCbuol5PJkA9z7510J8WdBZ3sMhTzx0QzjtS0UWUIRRTGkHgrFeddMUsT
MIAZwf7hq3QdMQJSeBLM14dxSAKoSIcRjEzwJVKlPdiB1L5LE83HzjqwyZuu7Re5h9MnhMfwrI/A
T3NTGJ+doYZ7xFWAKiErvq0OiQKBik/HpPIQ59p+YJMuWBJwGjHLIqtjLE0UJukAOz5BRl10ggHE
esjr0G1TFThLI/3nKWsU4tIUF1vPKzJ2F+IC6mV86VB9HHsAS0i/bJv85RnH8T5jb41Ag6/595DV
aeOmCWdOpdfiZAayTALXdpSnnMiS7eltw7kddEGJCSeFQboKE0gHi+Cpaa984NbDlRPnGfT1pPlg
wrU9TUwMNUOWXzdjW2xIBvyXVay6+tyQaJJquZrddKaljCHa+//zfJFrBtbh//XlKYoT2qXNqUgy
YsJqCoPtI3uOgF70GVqnOT8HxFJ/Pz8m6nSGpU8o4RftSKT1aviHDKqvKOTkqvP03RjSyokqSyW1
PAm4cSS+YvXJR5uNn0krxzurWror62CH1ZgXfvtINsqJvvJES2Hoy3M+dURThiGDOVU6dUoM7rPX
WPujOidmiIVfoz6ixzcP+zomgowce56LygjdMu9cEsnZWeQAj74/XBLjBnY2Z7nwZ0oPWpvkn0oL
EM6EDCRzqIYzoL7eYak/tlI17SzDyJ4UkHJU8dYDLASZouDiCfPEhCVmaCIa033a4qfcgOurW+II
oGi6DHI1XbaPtsO0Pvx+rhzzvR1gM8QgQlMI/iC5Nf/ngBvJvmTErjFKzQ71UIM5x1k3A5M1AvMe
JbV1x/MYHMt6+pusj7bnCcNbjoI8K+Lrr2KOzQfcv6tsLrbb9ymwyboMfCpfk145kwE5bUhDBmvD
fWKnQia7F1X/N6oFYeQaL7LaLDaIiPm1nnPrjAHmB6WgJlSVvf4vbATpMdGVzzGesouudxI935nT
yR6OOer6WpbkY5PFpMApb4IW+qnEiXOqtOBDXjc9o6UKN24tZs+jQQLw3DOAtzuxmzBmCKTsu4lB
YKExrGyaAp1HrCAaCYPsGEGPEuFL1MjTMZfo9CXK7JvKjpyx1kkikuL0XvkiSvBlTCwg2ED0MIId
1bas9lpFwFQZge9TbrnFvS2/YdVaJT2civjckOSYFqlFhuXGAnv2okJAEhLJ7tJ0k3LC7prAVvaz
oQgke18ldSCet0dXQM4gw6JMCJoYO2yl3B8cJaVAKCwMa03rTOXrWEnTdTHakkon/JM2ZXeE59Pu
9LZvd12IWVeZsl0Pk2OXWMUvcCnOjAp/5npKQjPfRZHxKoeT6fbh6PWkapKlhDM9H+1jNHLXlrAf
70MK4jml9zwyRLEm6z3TS6IR8/wOiJUQ5rg1iEJMYqelOtpliBvcYAXEJOCIbCvhlhjY57me10Q8
rFr0KJ7qUl4cOy6ubaLqO6V8x7E9HhRYAQTZgTXLwWIYlfjs0orRe0OiSWyE+1pkzyU6ZYcDf6MO
Vmka1nSo0HDx3OjvRfpmyWsPHBX3NQ+r/jGF/dUGN5KqEMYtTCm3UnxabVd8VEwdqdTylNE+D7tZ
fe7Qxl+jf+zYUo5ok3Y9OcUYG16IxiLGbnTj2u4/krajBEuVfZ4jisxNeWJeLF91uwiPFQAeFW6+
sdAwmIidx7oQdn4YmTgVW0pXIkR6WJGuvbRQiWFOMVhA4ZrRmpkLHLq2CZI17wn8wAOzz0aNyIEC
qasprOcs7i9yQvd/aMitr9nWWwAH+659U0NydOt0ggefMgtg4oWWlVHEGZbxfsabncdtdqoj7R+T
XG9UXtAMsQZJ7Ok6j/BgJe3/0AI/TuVuDif5WpTBX5khza5k/A/caHJbQVcHkvo+rRgUk929IOdL
xR6x9CQTvZBqO4ZNRjXSsxhRfVclMnxZm1+7SW2AWlY7zWj3BsXsjpcG5Ak5PRTB43sT2RImoMSf
I1W6kSpF9NUuNfa4PGbctRhie4sbMnnoqFAHKUFeHD4ay5YOKvLB3XZH6tXBV7uOcZhltS6yhvKZ
3yO2X8rZNvZVPczOELMfMi00YUnrK+HSPM0GxHcYCRNjhqMYbHxfWvRCm4zZr3YoI6QwGIzOs8QU
UqoIREu07mdPfadOyc1YDP0s2axUiPYuRbFC20Z0KRWKwEAnVgYKF4FBUuBQCL6y/b0F+gyaeuz7
Sy/X8ykgtqQtC3bgCT5XrCs7XDX2Eevyr0larVLTfNA1RI5k5DH2bNlClEFPcKpsDp6uia+C4crV
HvmDFlVe03SH7JXKNpaRcdkgHZJ6F9Uk75mLuGFgnZ5ixoABKc093dROyspHljTFE1PAPRHAbsEg
4ikr8eaIBsJuwJStqDoSGqZed6yOCq/plAVCUPKLcWF31eupPWjS6gaL5jfS/XRXzeHqTS8qp8Uq
2JwvcV4ulymJmp626X8fbx8NSyo5kOyk70+MEvrlTk3qPVWFcOBSQdFY2iMZlYQxwxlF+wHytQVN
hvD2FrBUXCy7ZlFaxEnqyWUdbM0TtHCOOWIBdLe7fEoJjpcYhyqheJ3RKVe9Fe9Y43HeaTQf4Bjn
a4hzKjOe517vztyMIGPWX2bOYHVSCSmN7XVAYyBWwrjQmgdrGO2TZlSHzVFQNNbvuiXjwgCPtguq
FKM7xMOsCiTWgCAA7E04M5ZZ+mNpzdSqiZN90JVuUyTFtbCa5m4rGVm5QaM5EtmMsE+ye4nICTlF
294WsTw1caOTmkzCbSFJ2kWx4F9IIW3eJjq2MWugbNjxD5Z3D7woNh7BpQ6XcJC5PphTIUzvmZSh
4/a0qPMhr1fXbDCfYimVMWohy2pzruR6hfIHJmHFQdJeZ77KT1dtR57FKq6KwalY9xf64EjT28xb
8GZBGrRZIkMWX5SRmQZKBocpplr9s0U7iLamL/GnIvPpmSB892qmZRjcpmaPUMtdfQHXV1+IXPyN
aQqdhBqyV4u01whQrMcoCQUod1PmegaLCWtIinyb/HR9QQTU5SdpEoSPsH4O6NFzqfgNlksGsmqU
7hyiA6VPjtAXwy+e/VNp/6wYNR7oUPCSEWG8q9kunXqpIj4xN9mT2B3TLdu+LXrxpxfjdaax/6Bb
j4gTcdOuBx/h5MGU/ew6/RnicEJUisVbozbqM4taQwS0yPwIFvlDZd8W2sY91quHFjUCY6AiQUtH
xoOxkX67HOunuYVXsj4ymrF+6iaY/pB++10Tki0ySC268MhEvVQv4d40tZ9FF7IdyiKvVuanvszU
63ZomkG9Sk1V7Xth5y7Wof98wmDUxkxg/cJZqw6BSZW7ffG//3f7SK1ppCbqcv///tcIwhTC9aJ0
+l5XsWMiGf/+ptv3MgflVhvdcNz+8//6kVztCmgrw2nr8E9cFKNLweCGfb/8IlAxhcg8Dp+dXdJz
wyNNt2Kw9pMyas8YHGNXRFp+VwalO/SLTH8lXCQPxPkqy2rfkMRPZxnYcMaz+Hw+xti0VoQNPZ1Z
3gUFsz58Ejf0QBQfImqeIi6DjkynU63lNu9+lv/ICw3hNxrEs1InNLDwybfZQejR8jLLGd2ZbtRP
dSWfccHZT9UoK68MaWWEso102h5W0CKIR40ib3tYG1LuIzYAPdzHky+vgs8Q8+jFaPI/zOfHV7rw
yrOee2X0PKdW9jquh8pI/1qtNFy2p1pV7txUyNnB1MNHDdIgN9qcFt/wV42SY2/qZKTUYUZ03T9Q
FBmpATpwAIgJl/pQdqS+u7f1aJ4ITtqrZSMeUiKdM9IfXCiO2c6o2/yeXAmcKxzLjicPipD1iELQ
7nUhccstsEhFsFaWrPiCUGPv0qQavHKgOBsabwVehrXycxRNyT6dy2bstFtWdYfMJAUPjlq7C/PK
I7BB5P3Rao1fFlnwO8MM382AmhIMG3LGgPE0Wsm6ApyVm/qP0iZ1pLF8VYn6pyzsxjc9RLBsMsRE
3x95mbn4xMqSXlSOilNXmAeakdI/oOj9ABt110Alk3iBDL28Flr+zKToKe8bb1pq9s2Dn/S1k+BQ
KlOoyyL6MNrgpxBUQKKUjmUJh6Adb6nkEjOHhnlO212DNyRXywOu3nsC0o4h8IPEv7faLu9N+LzQ
PG3hYO4XyKq9GZc7zu4nK8weinLquZzb2fwLHfDI2/fVUyDnjdrsSpu1pIVHaLZ+QQcoG1XMDXds
uwe5kk5ZgwN6eRbF4jCNOpoBgOLpIOcT7rOZ4XgaoJSKhgfKEeoBWvUdb+KiXKRnFK8o9vCepDnA
pHbMLurM1kC+xnlU7Uqr8hPF+FUDZQ8H+aWEOL9jrIQYdzC8OikOqiVuExnyNR1JO1t+hl1wWX7n
Y8VuQf+hq8+whn0jVhC5lwaXnGBjJfbahI7I7A7SaDS7fLB/y8sVuTox6sobUuOPPoZuiLnlUOaI
5/rsR6hrdzFMJ8bb7xoL5ro5QeRzieN1blcfiq5wa2y1ltTe4RMacD0r+xkkN9DzSyWZD/Lr7qYi
Heml7PQGE2arP8nwgwbwsPSRJ6ZwRveEz8OaqkdByo89Ti+Q5O/URHjzAkr5+pDN0n1k6ddkMtBx
MWvmgnMhO41x9TZSc2H3dGHQa3/I8jtxkZ/gDLij3T/JCVOqqNzJOJ8YVMf5Z0nhjLjqZYBYv8Mt
wrojuNWM8soCQSIi6T9rjdGCNsD3Yk81kVK1rOPKVfoMFA8mofxuFoyMu7UZuL5edIHaXcZltStl
7R8Mz7BjfhU5DKe6QPRmsPowWHalgg3C1KHIp8wdO/z0Wdz+mmX7mIvY1akAxxioxCpS3U8Gai0q
m4Q1MTXaU4XVNmffHmbCYymFwA+oWZld3ZyP5COSNJHiPgmDk/VznIwjQwDJWJ4XO/9qtekdOMAR
Fdw+DfLDNGtXDItuxQg87Bl9gbXjzXRsvfeQ7x7i2WAyoTH3aRxM/H4+42Ae5WuZTA/ZpLs+RrRM
VGzc/Ss3kYmq52qNP5nQEoEts2uNFVEiqPGtIfnCAuhCT7yZLZ81Kx3BCo1XLE8s54tTRiSf99kT
l/nvvGfhyhinxRGjuuSayfHD5HQxDdsBDPTUhPbnMJEQFLN9Lcq738s7XW2Okzpc+lo7CiH5pZJc
TAsWuHbUx67cmylaoLn7VRi5ehbKP5X0U0cp6FeCtbEhaE1RgG+L350ivmorZe+Et5L0aBSiz7oO
IdWcMV0Ow9k2sh9MKxBZqiHC/eg6GfIrdfbBEJJXtwSJjwLFfyxNP5Yeb5eC1oim8SfCI3gTQ/GF
HP1YGVy0dYP20mQ2riKIDg7zKjTEBLoz9XdTQakRwt0e4+W1t8ovlGECj8pCRQCu5QdkP3CF4bm0
y7P+GxsReRDjTXBjwvmVZxFOCq7LSepQHl3KYmKkIDlaR2aFko6fc72gCS09tbBv+GjuOoxqztZV
cpJ4yhSfkbMcLICwYXjIx+VmBFqMlSzljYhORadf5Bo3ghlykwB7EAPQGKZXwHrsPJlWjtbvaIlW
6P1tsem8Tn8LKqUlMPdd84Gsoj8XYfhHCYJDOqXAzUXo2fV00wkJAsREBjPaCM63jtbGUBOcg5RG
Y/tqSQIjf+4utwp6u2ugkkAeDFuNS4WAHVyB4E/ZCJ7FMP5iy4LQRHRutwSl00XJXSul06j2xwmG
9Hq3kdPgU0idY+VYY0z5fdZwHJl07oxMLXfcWzyYV7dQSbHBSc3n0GbObL4i13rIk7APtfqUDvqX
Cg5PH4AlAMPZVVGK76P5UWbBIzEoIRBxuGpLdpGN6H9R0DFpefszJq+0QhGHrz9zFTzSEnc7yC07
GgfHAsLYov7S4DcbY4OdsjWfCS3YiwnlndzFn0o2wSLm9r4vOhpXmn6ftPEHYgC6hbTOIqV9njXx
qRcXNsHWDkt3iPsk91VCQ3YDTZGYYTeBfjfN0O8II9yyGM8I17Cvd7CS6PQqJY1B0FdfiQdbwWuo
bKmrqp+SlX4+CEIq9rok2HYhPzQHWXNajRuXZWW/Uvyd9Mpu2FPfm6L4uwTx3Yph07DJoBJQjTet
weZc9IT+tVqzI1cd5u0tlpkaDuwTm9J2GwIrfCImyOZIiFkgf5FtSuAQbHhTCu04BXpKrzH9U0Tt
m2weoHNEdGooqHDS3ORYjXFSLJ5hyL/kKgRyo7ioDfcxdhmdYjxkWhGkO0NSnJD6s/uhJ+SfoFBU
RxopKdJoCAvzULsC8uYwDnsMCWoou0FageaT3XaKvDZuD33CsBVjVGqGJHukB6TDWnZI+bYJ32iB
36M2JAm3mdsrhKU2yTHVAyfXaInP+zZCzS8YhsO+bRm7p7rJxAPaT5ujAu+QshQe3ep0gUqmcYNt
Kwf1HxxP4WDh9VSthTHY+b2pui3x3m1K/rDioXU9iDLwIvOrYO8Uo4E2kEVPkLGUQr50KvE68Rs/
+5JCk2Lgc5Cl2Z2n8MHKeJphs8xltuKDvUCoXkfTxaSh1Y7zYbIQ28bmoUrKQ8jet+o8TeF2tuaO
l7ObltNRyUw/w7k70MbIE/Ho+elC1Q4R+gCcbGC6ca83kt/qyHfa14Je7sztI0CbTlP4GKYDY36a
Ox0ByNzBS9V0x5QN7xT7zBJcudQQjMZuWN0GpiBkrx87mUSjRRyDtdGAdyDEvcE270B2KDKKEb2F
jAacN5BxY8h3gMkv8vhYGOMhVuJjZenn0aiQiA2eMDtHS+aDFBv7ApZIVKT7iRN8phHV0DUw6yeb
62CqlwOdQhd702FGe6GzV55pAbetSVOYaKXKcKdm8sFnHBoFQQW4q1LRfCmwoDntK31Zg6FdzTCA
ILyoZnKL89ZdAKWUioHK2PSlfnHNROFfjMnQZAskUrSnMTQvriazActSLwxjavWVqTui95BfLEhC
6+dLU3Kepbh05GKPNeeYSRies9mppOxK9vuRDZxXGibe6uU17J3Vyi3Us9yp/mrCXVVTg7P+PmaU
+AwVQZzOTtRrXlqVRw2oSdohzF90P7Q1hw36aTAzWPUxBLx9ocKeS+pDOZTsGNpzuIZHDBrottgP
ca6Ehfq7ZG8lOHkjefZ6XfeMbHKoGefFhSFwMFvLTSXZicPo1tKrhe5wlBLZJ2/EqaVjTkiGrP9O
09lJq/qgS/qJdAK6ftaR69cZZb+VmlNMEGfKq2NNlHXWLlX/mVZNS9YfCqrOcjScFKOuopcfbdle
cDeH9c/J6OmRGXDShEsUK1x5gWNKIsda5z21G281bNAjX/SWN73H5y2XiB+2Ay5KXyozBl0Dutk1
QzPp8ui4cUFhlYUeM66fa3YfvIlKdiHFmITcrNG/zFCvHZK8jTWfg4H3GbZfG31+HtvhB0MjHDYr
iW1LgdkOjdC/c1w7aYkuGU6RNk+rz3H0m54uf4bavzeYi3RMas6Ljs6jrzLTbQORniMcVfgDClqr
opbY687NAywgtVnQiFOjwlybirOS/0K395/c2GEO0pOeLV+YC+efNOulJyuyS0fIQBCkcPWb0AM4
5pHERqcbv0qgGEk4wTezb9HK8dtgfhuCD68J1tcVMWyXQc16b8sXGcDABabwRz1W6ptOWxuhsuUI
JUwOk9b/hy+38bq3hxpSxrVQhMcsQZtb+a6ZmF8BqTeMrdbkFqO7Mgptz+P2KhRVk0KQnJcDBeM/
OQOOSzgZKeeQHaN7YlnD0JBftDiST0JbbG4XPR2ZPPIoNqcDsX2zs2FpVNzwPguUCx58uhcFWWkg
HSjAy7jYs/qoOwLZLG/LlzfhlNDaX7Mz0fdwyyHnbf1jJSsXAPPafWtmzjfVp43kFK1qkHpswZ8q
if0NboTew4yosVQwxA9o2X9/r0xJYMnb9Z4tPsaDbiJJYj3gOEaHPTCMZ6nOANlo3b6iW00E9X8P
xUjWZ2BmU/qRjWziSRbYzNnpS5jDkJl7f8vP0dQhW292LcNqGxCYFPTWPpMiipUga5826lghc9f/
/oXmgVI86k6BmP9EeaXfEoyXw5ZDQs8mOnYaoLA1WDddg3W3j7ZDV5NLw5RrggdhChoPA+G2ctYc
Fbvpn75fmKmx/ujmm0XcGRGQUkIlw0F7sKsfrkoW+tBIgvN2mOY6OBdm/GuKF/3QiZV+FK+fVW4y
zbybvqZQbIdOY5lg9nLaHtU9wRRVYdw0PKf+xouRVjpRha4TVlz4q8uUWnUe3+SLaBY/atskU2FN
rBKLLDEMSzX2TvykZvuh//5K34+tXl5R3VN42D6z/U6E7T2mEYHUBPYddfhM1RFWrUXgXTcTnBz/
GQD6+/OorpNSGbW82uooJG1Zco0Vu77hw+o6e24Izzluj4xQ+x3V9Yijr5swDKq106xMrEHT3hpe
HB/otn0ZjPqfXJkLb3u0HXTR1Y2zfYilnEyAktQWa8YakFTqx6wNBAhPimfp4fDQlMfYTMrN1hm1
AiMaLqj02VAoVY3TMtwFIW387Xl+96McYBWcaFuLOZmfoqFBgvp/kXk4N9nFKggRcTdg4zWU5jAH
tqHhd9dQEK2HUQuZUXSJjtILGQyu4aBzolpRdwkZW+ftUI9YFRTUpU6eZBDbhLqmN9X0wvNlzccD
8ALzChZ/yBc+l2n4mhbRq9RFcPkUxR/ohXvIb/FfVivTZ118mhTxlTnQhwMVzIUqTZq/fm8UOsMx
sAcGP/bk02KI35qcNVhD+/Qd1QgKvsG6Q3uo58W5MxVNDhrkr12z/vFxgJbeIkx+facXeOM3ELjl
DcO2V5Uify4WRAPVEEq4G8rWUQMBK6zP9v3aBlamRLsyvVGvmjz9szrw6ZuNr1GHEdWgVPf7EY5A
o5g0lqvtrHwjPFI5MCCihQ/Pbm7V0aukPuiOKneK1UdlncroPYg0C+F78iyU4dSLZT7Fas5pXxc5
+nlyyoMhfYrZsB/11fCrroexDtlmJ7Wy7PSozJ1M0B/W1srGlgtYBSWu72nhh6gpPPGNNd/Rs72M
uca0HzFRq0ZnZY0tI3oHWU40ecLu2byRuIekzjx/E7IMJSMOvOnZczQFfTV5DF7bHpwBk48JMXEM
+23Nke3nwfC7OP+wESjLKw9PVRjDwjrP3tXIutFhaowlvmKTrq8FJ/m1xXZ1TjukKW0pl1d6LsD4
aajucru61BG4PKLwZG/V0V2qnmy5TqG1guTUjLhUNbXp6BEpU+TiN7CxV5BMyKaGjqRRw89lj1//
bp1eRf9gbgwgK0XwbzXa33oGnzK3ZKIkXQh6qllInOsn/vScl82TC604V21lv/XWiqpU7VeTLVKo
yoOnmKrsdwggndEGFkWgWOo0Q6aiNTUsTxai2xcTXtUNuIx3487LldB7QxkspfcYwuEakGJr7SOU
9f6EZIvc2VRDL7c+LLhFXxVaZCYVkFzd53Eyj+tvnFRuNDcRYjT4B0qt0ZdUkxduN6jt2k4qmTm1
pmc5pVKaR1LDrWu83vbVNbQjpzZDEW3hdc+68JRC5dkCp5uCuTrbo7WzxVmSWb8ss/wzt3brbe9H
n2WlP8DLorWZREcQi72ftLwFCvKWNkCZvL2LkWgYwqzNqTn5EmNHHb9+uzABhqhW0XDlbAS7rZXV
SZFxeyB4yC7fbxYk1eJUByFZqsF4mMb0FKZWcNRb0cOSreTBnYFC7IxpnV0vNXJnTL7n7aPW7hgL
MnBUlGHcya1ESnyT5vWp7NTThsPdDtU6piPZ/EPr1zPbjm1PGbqXEokZzv2CBmhtGY84D9Sdnved
TxgDDDUg23VazEdTZoq4lStaZuPGZKSRUQzuN2ynGITGSHX2zMxM0JYRXCNqI8UwCaSyMo0/CS5F
LG3gtHQmiGuNMBqBddLGEEzY/BxU4mOemuRJruRDa80km4SqrdPDnU22SIO/Aa+s0hQ/ZfqgNzC5
9U/iR0m97OgkNXV66nvo8JpZji6WXhSMFilRaRTEz51GXcmMAv027rol9YW2il/z+3bYSMqrZKED
Cm4r8e9MCLQE6tB7WD/nW50Bk94W4e8FVQaFuhcZepFtPZ2A9UnKiKxubObv83nU7dxrCxvPtzLC
RF3rFOCEf6QOx5TUyurVXg8IEIuLOUjDfRSIzLal4ZvDVhkIy1CbqHdykvhzSrghtVJq30F0ZA4q
x5SE0sqq7xv2oEW+BMtoXQalSh+uwvDltklvotFVAmqwLBG7azzbmgmkgPSLE1GSxnMQIA5gjbtH
TNgcDKWZL7JcuYVYp/DTAn0M5z5iuv1Zc3G8DIAkcjttDlmG1F9n3uP2CXCOlC6rsyDj88Sc/iA1
pT/yuemaMpf2IdrO9heasPBFLsb4YSQl8kPyhSGNhbs+79R5F0qRcgUUaJznEY3JymwwR1qUiAfi
g55I9nV7zgYyeJ0S8pHKSH/dyrcI9jmbcQprQAV+wjJSW+iZtretiTO06AZtQbb1ZXPaQvgMVTVv
2PVWVmpkKZ/EGxDLvJYwIYgemQi9o06L6kmmrDxoSYM4WxvGyNWXosUCzoBiIMr9v082dHgUmLYp
AJBt5dLXZxpJ5xaEseMh1jgj2LeGo0dIsxgJIl3JytD5rrzXhKspIPbSNF7/zbzvY8PeTzUDsHiG
hL+HmHDsDMU8NUQFfOddVSaNFDNvkI7g2Xxt9N84ejp3IGjHiUnfe4LoJ1+HNN3rMTU2xNh0py6j
5uqrMeq4/aztM1Cwc+SMp17BlrWroeNxo62Dk4gZvU1VCv9Zkl/kivhUJU60u9mJP1HMCMEfNTCX
5ImpdzTEOPQJJl75bJQ24BitoPX0TnkGuh142oygfgv7gNPUE9bRGpYz5oSkEMWpHekLPbbiI9ax
Ug36sLhRTVAjvjhCDqWe6ddYPHIaHodlRlUpL4FObacylViXr24cmwPxpRqev7pHtgSfZ5kR8lh2
SP54mtUO4YgNrSew6KQ3qReyCcy7oqM1Uya74D7ZG8BO4LFYgQOTNoLZQuLEGk/TMVo4YhN9Qggc
37blQaui39ubFzW0frtICw8UovZdSj+btGTwaVAMd1l3Zir/DsyGHURY33VF0u6K8jdeAKmssaMz
LXk9G7hBb79woWTiXAMMARFIH84YC7pcw/tG2TOTFRY/Zni44uZcyMGrur7awH33FaetEYdijUr8
2oKtDNkmkSdCucvJATEHhBOXBoeyI3q+a5P42KVGT4SL+liiqve0beNIWp5SiruZ4KT9fn+mBoE0
yb2PlCSJgy4iWK9rQHUUA8RTOrSjhUnOxMBdhKo8ey97HENjvSy7VBreGyNIXoU88uXytFdGbARF
Wjq4SaRHGP2O1gyumkHHicz0Mw4I+aYtmeSQBBlcUVmChSRUcou8nswSZ5UIr+XQJow7dOs9TMcH
CpblOUp0Jw/t+BeLRl/KL9smOFITiy7PGu1UoVFEbTT/NGSR0ZiLi3Pbw01XtdQhwTN7D7UZnf47
1a34oWKgwqTCpEwiF8dISQmtreYyGc2brNolqePz7OMI+1Dr/EONbRK8a/VDQoC5S5JFPwchM/V2
rSe3G61VC+6eavuI17VtW+BwY5BHQDdhL9CQXsPCVvxpnGh6S6Rt5JTCID3zAwnofiu4CsyU/Dw0
5CduefqIUWT4uaBD8BUhkifwrij9ghLjEY+KvolOKtbbDAbBzUo6WmW6eZ/szuQWF2DhLwP5K480
3B9jfmmpe1+61yGbQmAydXE3q2SfdpBqlJepD0vQf3V5HcD0f//HNjfhuq7LYm5EAB0U3oo6WuRb
UJsICK0BjR7kBydUpB+SPEAtCT8jmQAEVeDLycHx+BHy/6NRBeJINk3BXxsFcL04iIKpXDFnIbHW
hYlqP0hf8kLXn1HPGM9tmYN1msBGFOv9C0XrKbAMZgRW/bus4/jNslPrXiWajyg6fkvEuFZ1lGjc
BJntRfo7eM51WK7/2B4VVqVCA7VaYkr4pC6gt5PpmOxsrcD9gugorHEw/bvSyhjhMSpPxF/XlmM3
y1cP2itT/2RR/1z2qI6I4dJW/jV1BwwdhimXYYFew9YVaxhmbr+aARvTp6OPT9UczdjI5HUNWBgH
ERZ3rONRQVrYE7A5dP0h1CPp2eZq3eqdLmx+2rOtPreAMVybGZu7PcwU0k+1kSkfQCfbi+38I5Ot
e53X85XrQn+dFvsrmdPm2qdV5M6Qpz2jsXjzcFKcZ9TCvtYlxT4YSNjTh/kVSUnO1JqdEd7XFSMU
MwAPs0sbT61rhAV2mWUg5XN4a6asuoAvOMOTabx0bQfN+m+WBO49GY6nPJSyW4y+Ypik4dYI29f1
XPjcvRn66TTf9Th6DRI9f6SZ+qmPVYCS1wyPsmTOH1bE3Mli6hwoc7PX13ZkoHXKhR4ZuFVp8Mnu
UXZLMKOG02f+U+I3Sucyk0GnH3njOGQ7a2n/8AtbDwyUuVdHaenGOpLXbQEPTUX+H67Oq7ltZc2i
vwhVSI3wyhxFJUu2XlByQgYaOfz6WWj6jmbuC4uUfXwkkWh8Ye+1f7KhdeFSO9ChmQojBdZBd2dm
Xh15YxgyTnl6mbEJ7a2kRa1MwicKe7PcmczfDrmplcynmwa1CKpZgMDxicOwAhSRk88BqZORwS0R
SU53hi21Q7Hj1LH1jt4YN+pSKPZe7NzqBh0wa5c/pewPWdP2j3OaAzTu2KfQVrnrWsuqozkkbHYy
66GLorM1U2Orz4XhgCUOltEdkNttPRO0YjDORugckYfyJ3ESc1/qQbE3+eXh3wNPA6E6Xuem+NuU
U3mWc1Ef5kAXZ7OY3mwSn54KMDE7AzoP+B37PIZ9T+1G1ROa3B4CcJJdkKNusewnS7opeijodrFl
f1JY1BciA5qLeqY5CRkgtW6u3YiPTZJhbPQXWzmiW/zQ+o3/djbo+qIA9G0kZwLR2outvUPZ23qz
NK+qEHbcHgsec2dzadqspR31xjSBBMw8SHeL+VtjUp7djw5b8EsNoc+xOwnfPaYIqyI02aXl+h81
sHSa6tDh72WeXLFvbFvvRmzh2JJWlgUOb0kjtP0wwoWohznZyBgQ0JhohAllVuOdsPB0ZLG/A221
TvC5Hi2CZe7g72GBhOeGWaNqH701daK/8pAQPQyA1Le9ngf3cNi67Iat0UbdeqCvaXaDOeg71VVY
pVvuiB1MUFIOyVnrioR2m80ik1GUwhy7Y0qsCtfIn27yfykSvNUAGct1CsnZfbD94K30bLj4upvs
a2xoMajvre6TyRSQ/0vIMFAN9RAvMyqm5D+LghAQE9rbY4FfBS9Cn8KOpD6Ic2bYBQujjahQ2ara
mCaGeYMEhQ+L/pAOuBh98sTYgfTc4drsOY4c0MEg9tX9dszr30j1+5s1GmikGzvYdyGEd1F3aKtr
2AUJOSnrPKCg2wxaGXGwlt7aLKz6loEGWYLWstTzLwhQuc+ZMkmarVeiXCDPiGDVlAO7bsr+EHbj
pdXEhRUCZbfVP4eV+1ojGoeP5116/JfRhvZYIOd0Dnb1K7VdIJl+iSeUU9NADk9CxZjTy+qOgEPQ
myNIj6doGNnT1f0Ttd+7mhk4+G4P9tC/eIiBBt7dR0t6w3NKnNvs+vobRXyzabOBntXv/iXvYpT1
IA86WG49a29nifEqmE6d7KV8q4vyQGB9ua1mzBuGGb+Y1OzHqsWFik2pvV8DfHo423XLWat/VqX6
epP55z4uMMfyexb31NFjMQL2nQuAishszNYZ3ooqepQsdk9mmcKCpMzbBonOJkPGeAvn8py52Wfv
LoDLKl82mV1wjEUDNMusn5O2jR/DGvPT0oLKjKFfy4RhpQ01bFoPO3ClaWxRHRrxQAvjE/MG48lo
db4m6yupUPoJ1txaFXp96bVHB8p/PdbiBW8vis3YWo2E3O3MuvnpF+QH1Ngvml4f1gngChaocrg2
lsd4iGy1A7RO1g15vWU3EnwAsfwZUfkYBisSPyzfaTb/ZNxqV9M8W6cpHq2HMLEe7TZuyFROvG1l
0xnAeEOcu5S7c9VdGBVb36pAcx6S7AnFcbfK20x7zGbmNbWGENeQWHkKOYFF7EbtwUnDjeeIb63K
HfGz4sXITbLC3T7+nro02QADvZPX4vSdQIBGrizX92FSlKMFFx7DKrPWApISfYjNWRIeSWyC0Nh3
i4sDV8Y8GL9YruavhqaV1y4U3p64ouEoCkQi6ZzBn4mKR6A4SEViXNOtgWva5r4aoNrzjPLDLPL4
+f7/RIi31UsfDip833MEa+JG/Z1+W1CJZllcVaVspBm4yLFIN322iUfEC5qOlVN1N2VRt1vN0j22
N8wy3ZisRJu2bKNeNp19S7v0t5MD6vRczbm2c9M+IaX86x+rjda3JRV21r6ZbY5JDEIR9gb7HbA0
KITlCShoAifmS5ta2tUoLX9GHsFaqI0cyHN0jOFPd+nJ1eUQ5lUGf2EZzFllgc0iJVCY7NYP7LDO
b/QvUKKE9+pOjdghm5we7t3kMs+uwWDDlHSH1T2RpgOD+z4XerSeQVY85xnZkSHVmQiG7+rTaUQp
W6bCG/cqJDttm5rSdpL3lyo9O5TgscuRH0hi2OG382olwdbuMKmn3vDOv5mcEuYlu4Dz8hTFySfZ
FO2asAsiQJfenMgh/0bh366EL8o9vM25ebDtmJ6adAS/iK41PemtsmImaM74O5GmOCMNjV5Sn4BH
buUMZ7TnuIvqX7DDnkmRrH9NPBmSuF43hKwlhQyhfIT4zDWHSEFnZmoxzitLtNY3Frfo5Rydr2nt
CLhp2BgdfRmSLDWuEC2d34zvfu0Ns3E2bOYT6hm/QlJb4uIniZ+I7GwUIV874yEtJBYsCEB6JcbN
JHIs/zW5GFGo0H7R4yS0khAEkPJ1ihKrSHHILiM4NX1LRlQ5q8aeR2wveY+ZnLgUr2icgwbm9Ty1
egHmXjB8npicl2SCEduUb2vsqIhctYqBFzlwywUiBaGGHaLyQzJJLJYGeVKr1LXOdjDmhwm7ACR1
drMO7bu6NKWsi0Wr4uOjE/0FZhQ8Mm7Bw0VCBife7txYJtY13SAh6j+fLrUomRuKOOnFoCKX0EwU
NnzMYY2v8YHFm1hKoj3iZPwzOJw8qnumVvRW9FbVvkuNYqdj8dlE/gtALetX/IpgSfz2MEvFpBgI
M3H2XirsFwe+x9mULdzoJQMGCnFJTh04vWzGzI1dA6mq2sGBYzoaifyD9bN+1XVjzS7Je1KvuN3M
QBuA46mXc8NYD4CVvkUERy6yxfAHGFHzhHVEHITDWDoUSU/2jm04EGE6CyCVQ1jIf+5t6hk7duwA
6kAcdchfDanrqnOiomwvHfme6kv3B0RU67bryWNwNPf89eCkEoV8U71TVkf8wLxSf9jpn2L+oWoW
vQjBo/samc6jHZxUh4o/Oj7XKEFVqwoSD48sdfrGhMJ8KYK82qV9WrzIsmcYzwfBPlpG3K/Vyuvr
IU6bTRYB/hc69RoU3lWnm/F3WYE8aHRM6Wlr2rexMQX+hZjMTjJPqbVBRZH/FrRLdLeGwZDOZHmv
gTZHsD0icxs5OqHvpvWuD15zBKC4Qa49oZv2oF21Y/2YRGN76+PHr6+oL88DVqly5MbIZL/fWDF7
tNqg5WAjgqjZEvbBGTp9Z0vfPvhoszapaEFEuAgCLHw8Gzg/UB7LBKJcNxj5zXhil9rcA+jr5Vnt
VvnNeUkL270WSAIHoBqbAuMxiheUxwzJ7GukAbdJHGf+KB3q41A0wcnSAgN6MnoBpZAgbybllpDl
FfMbt60OBp33wY/d+gmHdLEb8zDZ8FFDxJKE7X7OPOYiXUjdEAVglZaPdV1G9saJHGvHlFC8NDaf
mcoOf/rf1KViE0Vi7DjEQ3TqfUT4Zl4+eUKuSwERXd0xW48Nb+mClyNmBF/mkFy1gYRPQyurN7LW
Jzidq7FhEmALS7xIwTQPSA+QL0cXLOLLUbI+7L2LmeYeMEYyeb5exhJ6LHEBxhr2EqE691xcsmqO
appf8VOfYEg9gDKrL00yygsi/3lI9mUCQvIe5qsNvOlRlBnMU7vmpho31x/7T7fUKeVb/2G0Opzh
y2HTLYdP56CG7RvJ+ixwQK5WDl5VUbqsMEXyjIcLgmhL2tryyqkCcJ7hWR1VjfonloeMESBeNjiT
6g8mNieYZ/Xoz0gc+JrZQrtpyyLhn13i6AtMkZzaXOm9F2B4FwX2Ma9988wuZ3eCbasurWeYwAyC
khk9eB2k27EBEuvM3SUVDH0yl+3czNSK0oKFpdHT5jdNlzyU7C5xd+INhg1E2QVoIiLaPKflixoo
2Og+v8bgWTz/KNsflc1vUEXS6pP8QKU0nrNEtNegCxjDpUjJGA6QrVXrFBJT+xZGjJLC/kFFAuum
jhAihlROtwf3Xxi3ONaT5wqliJ9PT10yZQfCn1h/xyaqNtqua+k2BAOHTrX1w8a82Wb/Th45jpe8
l9cuT18c15rRAD4nyyKHOWJ1K26Io31+ZGYAKLzPd83UUiaVcK9JQvzRmoi5REvmU6ROUWFVny6O
9zoyHaaz5PCNCfJ4y2xwmsvy2zJOLN1wfGU92K+nxviJQgS9iDqoRiRCJIgPxDZx7UbXqnuhvoLV
ONvHpA/+kO4a3zvMgDAdIHao8kNuLkrxFSaojyHs2Ne57QG/pawTtMnDRMY2tHCQL3gtMar2XIV8
K/bLv4KLvRnp2SA6lr/G7bbdFTXbcxCchE2qA78w3PRpTGZ5NEmQXQVZmR3thWGgZtYSk/U6L9J4
rb5mLj/yNLP2HAzh7dQEX8sxlEXaRA29GPdJlD3WraPvk7q7h9GpxpNaP8c2JbWtryOOG9D7Pxsh
QwlwLBA7XNDulZn/zEoNQn7HsCtAJ9ovCZbzHEIzzON2a6c2t+4mMs/qWZZ1M9uqgnxktiuXnrFF
bLWHlrg/0gREbBx6pNFFJm/Bsp9RMxb+pscWPiGUChpowK7cTB/yUr6oz50JmH0VhkO3ypboLxrL
A1fCQIfFqyDqiPaQQFCVCCQMvHKfxvOb7tblg241uHtKKRGTpxk4spSFhsHaIgEDuwqUnsXFjqme
SQu/cGD5e5JDHNyl0j54hU7V2IuHsnLnZzQJIB6nK2RjMintWL7X+Pt3gZ0jlg9ywAluMRHIh1xD
PcSOYUC3m63N19cinMiuPW3UliI96i5HrD7DkzcCPTnDMc5J9dWYcAR1QhBbnGD/5g/USz9gSEJN
pBR8PuRizgE8HL044eiEPbQ8eKyS7s/US8fKf4BQ8PdfXw8iJ10ns5btpxYTO47lYE91d6IWD042
QKkz3Ge6ANIJCBHO5HoS6YfeeO2DurKWV4LAvLNrdfet07QosRzpc+JrAGy1MUrhwiMAww4VHqBB
vraTKKJNECFYnnGnxD26fIdF2YU1TXVWx3ZDxMzaAEWIF2Y5A3tzYIDby0PIEhXpJf/H/YDNfqeE
h03Flb4H9VJtq8Kun0bj1AQxAbJL9lOQsn0Om9S9Tm54c0ciRng/4ynr3jAFyLNXeAfVfbjei530
kvg98QJ12DoLNwsfnbaLLkie7ZWUdg9NKEjwrxFYJi2EB03dwahJ0999AkIZwI2AAQvjeVmDxCEW
FeAdw7FjrH6WBv7XCLb5ahLVcICWWTCB5KEofePUM07PvfFZHSOAaJ4TNM8xvM6rVwVs/kKLdF30
vOHOVSGytRcTIWSiZpV0Ly1TtfY1Tv34oorWcAKjkPjGWkVxaj4+GMnnYkKRepVWvw8j6YFxvoZm
7b+qXCg71f92y4XckpRyDOoesbZdtIfEsdO9MGPvuXUHO73ONqXsOEp5NW1Ngrkw3I9Rhu9woW/q
Q6y1/g3JULoah2sQpdN3ryjMYzJjAh1CV//Bd/WGfud3HXs43P+fJPD+KUkcskSJM/SKiEFyF0/f
pzj7o95KpyqZq2Z2c9DjwLlpQs9g/lXeCfS3WDM4mM7sYHAjbkBQlE9FWS8cIgMv5dARhUZdQ2RH
9dMM5uKzH16ZDho/McnTPKdOyowomR9EHgGhpR17IFslOKhrS7ewDngNSVjqpVgqd8hiT1NgApEh
EWVlG0N0G3MSOFc9KTLnjFt2pdXuPoIlvoKQxR0zk7+XJw2IiUdOk3jldml1aIgNX5MtNOPAI3qv
jONjo4faH++XZyfoXQbtz/I1gfJm5dgifkHLfEi5RzzZgDQ59OUSa0BKQ1BzAaq3srOIaUhs+y8V
XgGu5U8IJmhVPAYRs/F1Fo+UJKANNqUT/SKpVvwIioJ7HIgAyBn93lJDhEbkt8oxcC+3/KY92bE/
8tJdXKXwYCwcVUbEmT/wyQRnjCFKG65msEiQwgGWIJuaEzq+GKjHyMAmj1DSa6U4JYPbnaRPIHgD
WMY3+SYrkZyioqreArNFpICXlF1Iem247m5CBgFrcesP50J3iEsXi9eyBsxMw8USHnE5kZlLJ+U9
YKbTN0JLi+ceF2O36A3UzVXNNSQEo60Bfoi3X6uPsz08aWT+dPduBqJTlSX6R2Ba2q3RrJtmpP7W
9Gp2cnRmWTn1nzKfCpN5SFt8DrlYMn90UT5zPpj3KtwFGnExHEGGXPA7lMlbiDPlFFnMCCnB2idk
iMVy8c+fZCQVq9xm9RbHwd8IE/NLMC47CodbspLx0FcogfSMD+6qayMWvIbsswm1HyNv6730/Gk7
OLDq5kVHTb2MB4S7jy3KNckSzmvA1Pvx3i6p/G+PPXOIBGqyV/BJnf0cspr1IsvakgnGIVQGCI5K
GIutgV02lKyQNMP0b928Tnxaq4ozbDV4/fTet6HcQ1rFG9+O5lrdhkhU/XdD+rpJucjI9Ki5ahUj
Wq2Lhp2hwQ5bmV7on+9HOIyh+C4MhieMb24Co59W4XUaY7LiQpJl1LgCgJh79SysJMvwQm3NEIN+
+KkU+7vK2MnLo68BATYisCxsANO9E8cRmgX7dz917Skn4XTlA8aTrGPIG7FjsQtKihqG1t0j3CGs
pizKHu4fZxAG8X5OUTYViSfe6gGtnatH00E1PTmn/qrssGkXpGiUpNG+4cBI11GcWk+pRk4OElwS
gsjFMpaKo2qBuTmovZfMWzpSKE6boiKEPfGa7kjb4Kx8T4eYXfhYOsOne5vAt0S+HhP/R/Qt4WP0
qU7WpE7liYEKAkQUJo/DHAWbbCGb9fnsnpCvcfBpKAWcHj9arRRdVQ7ceS5wzuk+I3vXEc0zPlLv
FpC4YaGZ6m3GfKxBZ9JtJTsCD8AIDKXE+kYKwmNEtws/wiXZJB+YLN4zpNOIiZN6OzA62/uSkJK7
FLyv+q2ml+2unhv9OVl+XPbaeY0+mT0okdxmtak8nKfYM86irdKLDgELYGtwEIb1q52jCkveiLeb
CUB/0SN6tGcvSh9lbNSETUSYYknKsWTpXZKpy65B3Or04Kn8iEnMyLyCLNJo+FA/5mLkv5Ggs0vb
alrf31vWIbackVlHPaPgZXzVTvTeniStIoi9735r598TvTi4NnlRVdDpm/tv6K7+tv0M/JinYVS0
O2R+GrOoUelyzKJeq2WSuWyU1LP/eum3fOcEln4AiAT144kE/7JpFVu1w8si8pNcm2nVl0JaW2To
ZE0ew36oriNtI3l+ZgW8w9P4GPCeanEkbqZDrPNS8DspcWS9P2F1KQK5zYFubMSSc+4uDzLp3puq
wh5uEW6NX6E4saRZM0bEJ4CP416i/dcNeZSAKrZdq9c718i6fV/E4nj/jdzvEmNDLbH8HqkVnjpR
Z2e86FdNG9PXcIqfgV1P78Mgf+Vsg/2ofymXlUQ1BIs7l7AZGwuekgeBVXcfgxn/MqQa0oIXyVBo
ByFG0uyHEnh8uT/YYqf7iji2Iunqe7U4Lw6twXIQDlmPSlKsIz+B34MJZ/Czbi1nYaM1flYNcOJX
B1fAzoA9cUvB3N/sVvjronTpGmT1ZAZJciF/byCuQJbE0QBsaGwsKqrsMywSawHeA4wyy8hiw4wh
WXr1TzOtSjCoHZs522825ZzOFGOdy8dL81BW1MdhzvJ9L3BwuR4Y4sxEZrwsoEwHgaljUb0mpaXh
egOiA5qYcLDSfoaS3D5MHbOBhtqtICIuSXOMwnoKZHc5/++jehl6W6H31G+E9l0m0ZAZIT81GeTP
ga2Ly7CwyQf2uf9mZ3HNEqiTMwiUKiYCl7NrrTTadh64e84l6ziOvG2zW4gXbB3+Js+sYbfWvHFY
RaPIfyVkY9egS9uy0R8sHOUg5UImZlpdtRs1l4RdsA24K7GsRvS9UoPJfr56qAPSK1NGVFOVj05/
yGjfF+Uni7g1k/Jt0XP/NSr5XFaWea2c7AexNvIHezQUPQ7qv6ZBP5pmFK+u1z7T/uof/nxF677I
tgDfqvuok3TNM4dcmg2/ygDfblh08j0fG65qo/APaWEE5/vJhWDxe5zOj45G6cW4A6yUqZ3bDqY0
8AOUaWO+Hyk0nZM1kB1Cn6psPH2PGWeczHzdp5zgu8Ziw26XuklkKp4BFrd/Xa27+qKdnkgcJdRv
ir5Fw2Sc0Len10JbfB9GDWpzGbFXvWPTX4w/7GLEf+6XjOFydMurGaI5+jQBMttJm+2AJWrtLBe1
5ozTfma6gmmal2mTXwAj40IHT3MZMcyvbXaVLJbZRjqgNh/1AIIAkd38m0vn0S331O9uPROL6now
biqCMrs5/sWOEoDI/34JVNN5gK+Jyq3OyQcJBuZXFZGp5G4d7/1HBEko6dkCZy4kZrVTSGY0CGza
CpvRuux9BHEsgBsIJAWYPYx/Uqu9SxPFf30O+Nc5IFOtBkdconZ/LdOMTN4wPKmrPxkWakhPpIBR
u68N2uLT/QJB1IPSnrYLDOBpLjP3VQ1EYFIQzBa/DBFnpUGyC5F2DdNzocPAH+NhP7d2/Ki5enC7
b61HOxEHZZGYqfmAGNo2QTw6e8lCD3eOVif38YC3zAj+a1BAG/J0n1dGlusdkSHc7HkIntQDf9/d
V4RAgRkesKepvVrP536lLH1cO/EqB3xz8vO/apHc9Nyea+zhVc/nZSjaExB4tkvjUG9JUac1jY2X
SC/Tg5ckBdxRYmmLdjqqcsPGkwBnFyVmkBCTU/icAwVtdkYVBV5uqO+3ZDXSVw980iryoykKVbkh
SDnjomTTdp9sj9rw2IdQu7Aki2ExIuio1HHoj1tlu1v3tH6sX7qfhEO/6SQ+z3baX7Ixb8gfHfaQ
FVd36Y9TcCfu8ehPkhBMKAZvbOnwOi1rQ7xqFkCyks3OsvEJZ7ddNTqeL1xg34vI6a9DhexWK0kd
thuNMgWwNsCBcRqRjcfRVl/eM/XQpNSazNIh4yyf90Cz4kfgtBGTMLZWAKJYOwVWssqWztPoNXnR
giNHlHvCCOqe1DP14Bvjv5eGr8EkX/5UfU2WBPq6svE3RR1lWN5hWJ/usyq3B+1r6wUpWcuFhYwM
c3eBp5l4TueUyOg8Sxu/x8C+M2kR7FiTa+wbw0sgZ6Owuu+ARJ4hrXcNKDuJ/gvv4b1J0LKseiiy
9qLOtszdIIYjOcUkGbVoKf/6APpgnKJbvj9tE5qKFtbMpo+0g+gACX09QKehQdexplh5X3F7cfEn
0omMlvcBj5/jIDTiDwQm3bFpM6J9A2Fs4OqM5b5wj8J89c1++snpmIQJdwImcrRcBilxvp7uSrdN
ri7JJBuK1+mnNWycZvwMubUelKLia601u0hDYh+5f9ACbtZ9rmu0Wv17Q6TGjG7tuaHsfKmjnIDZ
xD/c60+HnCFM8314VZpYq2xeypB7erp48nIADPcGg6AjXAeLiNYPXW1bdXA3BrN7qs0Bf5xOR+OX
KGIDhoWrubeSvQRmr1ayvc070qWkds1lwmiWmfV2Ns3wHNuYt9SzcXk5MU49RL51UF/H+x8Q18nN
n4xyy9ijlBoYgkB/kaXZXFQJX+bMsJ2i2dxr26ScK0J1MMbzX7h48Pz/WIKX8baRH7W830ovT5Fy
Mk9Tou7CZuGQzNj7eHeo3aGzgiFB35iUzsf96sh87KTkJKiLS11miW2R4ZzFrEr4lR8o0hluM8lZ
F+lgXaiQr3ns1GxJRyZx5PiJq5N8N5BwYN5GOxzCg/UARH/1YCYoyCwQ/TGe6j+YG6adMtlidQDs
sBQPvVUma7V/l7HwbzF5HiyzzXStS/ECYT7GUYvWVMWWtNB2LuTMPzDj6kKAN2C3EadqB522eZv2
yINMcsAx7dGDMEkkRw5ck5rZOV72E7uVPNrsQfbEO7FDVZuWxiW40ArG1ZgN03fO5HffY6OZaTNZ
cBkpNnqfO5vZjfipjUUddb8PoJ9+UaWmuu3gDaXopiBxLJJ31YZR7RuDSfSEa9QDa3VY6E5t1E8y
Nt8wkqfHZq7M4zBiWAvDpripkQxCsYrqfbpa4OQ+LBuVlVZ40UvPFnGX1KIHgbBoO/IRo6vb9K+5
Dxjet+kC+6Z6DAVRlbw3zTXwIhJy0gqGUuqWWxRBzVpofUmEOWBOAmER6GE5garXeeP0PSGfc3ln
VhzPrAo7j+DMJiLc0+iPTdZPH6EZ/fITP79YRXofG39NhkXbM1RzgoooVjxbNNwz7O9XhGGHauyj
KwwrZP9scNf1WMh3IJ6AK3H97EcXUi+OKFRduo0PBD6T18ykqacJ9/vSO4ZaJR9Te4SPXeDJ9+t2
Ru2D3+pf+8sgYKfpRr+fBRo4qg82g169KvKkfS1yc2Mkhjzh88gfy4z2/F7DTfnMm8hqs7D8au9M
ttwETfpZEngLB1DLH23H4l2LWwpFTyNfuKEad0ELPAt4EhQkjCrUhWQnZbUZrYKYNAwQr23eEJDO
YgaMByOMsBp+VxY4CDULlLrzvUroglAIzMUO3eBag15waQxkvKHZ9TvhoPRQL8vWsBFDJas2prRX
S9k5K92nJY9e9eHofDBLmsaDus/PKRxnlqboFujcDYIiskUn20b5uOHUhTiGdITwiH7XVh0kh0qQ
SN2EycVe9Hy53XQHY2altzHCjRLVDZXo8AuU1qWZRoQBy3A8NiVRQMWH5mvloVpOHRiD7lUJgaPl
ONI6GIj4Oz/V1/0LvKEaxi26QQfLwOL6pxfI1oUnTlaOMkn9QkkSa/Ao1wcbOc6/CnsKX8wQNHaU
4eesokm7TnGLEKklLfTquqMLl6mhc4C3v5Ukq13U/lyt06tyatcuvQaYTTwvjQd0GiljfzSljQFR
ZAJMlwGSa/nW1XpQnaSp27zrhfvqRHFz0fMuYrlRYjT3x3ZXOs74XE66JFcslD9GYf17dv/aaEe7
yDQFoN15OhcUVW7i4zBDMMJG6YOLPtwAvXTPw4h4JtTD7/fCbiyLZsl+GzcRt4oLWQj9No7YPzTL
WsIjo2WfcNitR8ifTNu8mZmKn1trNbHw+nCmqIlCVHjBOzlR2bceTb5r5953bDYAWAQY5KFurKsg
9W9lVHn4ssihocnJT3g+0Y01if4W4htGC2kicRyrVy9N8KhLoDAMGM+tz5oOUPYqKAn38heBQR/V
wYn3b68xpL9qDCEAY7QgWiSixf99kLH372WIPmeH5MHc6MyVCVEjEql3YeCpGwrWyXHLwLBY+9jP
tlUKKQu/+ewe3BCtpDLMeIA4OQRccLu184xfts71F7W3SEJM96hHNp0BGXbJTLw2ZefqG2bcSxi5
jdHL6qKX2Qz91d0U35hoKMeJ4VpiAaTNvReEvwNT15iCKvexNQ61212hlo9uYu21jNS1rOiXVQAM
v32FR2g9GUnzNFS+f+d2lHX9guGesDVZ0WQvzAF6j/Q5HxEbIXHw5wEsJ6Mt9dAs5uHJdLALLG5c
5rUVbtw23N5HQ9SwJ7DmFMJjInCsWMhs1UtPNNPhzYpRaiq5OpK0VWWD6rj3Em401HuPtpV3aSjP
VVd8+JVzVbfgvvcJimVe3NIWYe1Md/xe0RWO0YDagJgjVRipekg9c3Pu68Po9SuraVet+cNjsv/h
M8raTlonjp2ek+cSgxYkcaXecdEw6yHhazPjc0SwC/FkGt7VDVd9kN3IzbdkyMSrlBBJdpqm/Sk9
mtJkfhos80y3kb/KaXYvws1/OXUbXdmJR9vKEzAjrbYHAJ2tWR2FhET2HErlgrIJCKOtUUgJFsnL
dV7I5qemeYyslle1V6GIz5Ju14HyxM4f0Lgs7nHOsm0pxVEpH9iXxG8Ww6p1qMHtbjx0lXQQ55mE
mPtkKOMVdlsTlt/hDgthAuiQ3UGaj1eTxLKMXVPH8x7a7o+aEaqHUoTXhMQ1NIUyP5Z6LM9JP9cg
MvpPVTT6jtWc5SB+BVyE63sJyvnLkhpnyppAZueB8f+WZMTFRxqWYCu4wNSzrwcTuzjJSFibtGKy
HlvoYWsyAb1dvAiDG4OFPQ7ckWHXf8pKMbfmN2umCx7/DkExPWlwYw6xp5O61BTvet/DDqU/vlgC
AMycG+W5jd1vQ92bpywnuj0w6W6Q/v7AdESXqRu/o4iJeNywprAIIju6RMc/h0S7aQudE/s2KRxV
zAgOCMMqTGfekGXbEuqMYJVrx3FBrLEt0J/7qSwfPd9eq1c5k6ZLYJjyoM4dp2AMblcAlfAlP/AL
38+VNI9qCDVatXFRtAD1sjvdPxsGGjdlF60IWNi0ExOoceJS3vZ+l21CT2AcjaOKDGZN/iDcwd74
3BmPfU4kcehj3rnfZ1DDv331+kT8lNUqtqvfPVKzfW1hSMvN8E+1OFvVQ5SM+kktILHaI02CoJnU
2rcx66NdZwKDbcW4HYzGe9IRBTMVkdk/4XKpayvNd/wf0o4Z9cQy+DG4+tEoG3B4TXypocV/68bP
+/ZOR4RQzk77twE+rvuMrTUptSuRPMiVjcm5NfGbKuQgjUcHl0ymVTU4Po799FDbCFYrRlcwLGC5
5flaTe44PRlQLaHa9Oj+wNncAaF7LvIQlELCXSzvsq0+oKFcCCZi6TIUSWUe4QbONtiDNkVrGNop
kgR1tVXe1jb8H3E6SDi9g7Edx3rcD2jPrmGQ+1eiptlUgntyK7PCcFOH5wwhCE05epTQzIejcmtw
aJJxYjF4sChB/CH/Xg/S+uZW8qiFpvMeu+4lDCzxGzvzpWg6cplMd9OHSb0Z83eo0xsbH9lVX76n
yAWxIlKPpdPyMtX7RfO0UUtJv22R8mGvvHja3MKdyKYj83dROeW32mLD1wzdo0kiGb4xx7sPZdoU
1VFsMFVDtgpFB+2CelDTcbWkYia8jSL9SCyXBCVugBHQfLm/9xCOySctJl39UJmmhfptsWXT8qyU
yZV4C5MoFX6zeYQw/t9igrEF/rm0eOxtv95GgqzN+0e+LOc9ylE4PosILRZW8eDU7KUnn5jFZfzL
PZgft8S0NNQ3CIKgdIiDe8h02R7cRVGcn0PLha+8CIudVOMOGmOUCRZ1iCBbntSSiYl2NnjmFhgp
JWdtor/tK/Y3swWBNfKB3JGwVPW0w9ANRgDFtlk7F6NuTwbjp4OSK3+pl9NKZy7j2TE3SSsJ+V0H
3ub+q9GGAZG1m5ApHw3d2ZetsbuXQc4EJoWtVHYoxRKQNE4FLjq/1V4oZZr1/9nlkpxNGh9DFnTF
4dkcDfumHioxofg2YLarlz3ertxx5GVSJBKqPPI0Evc9mCV25xbx6KGwH6Vu2vuvgYR6JrHIrYwJ
TZma9KqdgU4HVI38/5Qcc6S32d4rPs3Rk/XX38tSWBeBmx/VZyVK+dYbgwiYGoxOEyD7tq3/4eq8
lttWum77RKhCDrfMSZREyUG+QdnWdiPn/PRndMP/56pzsVkkHbZFAt2r15pzzDR9rzV318XUmC2b
PLQ7muM6nbhv6lnaDQ2eQgKMRmkIn3UDpaNnWS/qwRpAtWZFGDrfYyMTOy1zM6aH1TfUwKBubCOJ
bkPcRbcxtf9kILGMXZ/pzVXH17ANqLdeybC03tXYw6/R57CUXGs/Kw+lU5jXpJMRDfTjaJWY35wo
6r6kacyRZYrN97Sd3nupQaQNNexTMXKMIYQ+2voaML6yFfXVr6PA3+apD4HcR3hrVOIh/eB3xn/5
e1I8ihb0emGGw/fRQik6Q95an6n36NQOm1G+tz7T091ogC+G7ZqQHntbp6iIWonapEPGIToJOYaY
A8H3cfjUDI69IbeMDHNN9Ld28t9bSD/nzowMSOP/57RVzxyCWikrAcqapC+JqB/eWsJRX5y4Xl+5
VlFvOSnNMzIX9jrEHyl4UtU5bFps47OJBEcdgeqO+4YRSrhT16k9l5Sd8vfcSmMqtAyZunYPkhoc
ZodCCOH4f3rnFV9bVNWckfqZaej8n1HUcLeke7wPYXJ0C5V9PWB8hOeR0Apaql2VLt+WAD07Arnq
oUfII6KEmFKPbgdTV5TSTIXFoZlQt3mWYH4mlwivtX506vJg1wcXt0Aq3sSdaHEiULU1pBBYLQNB
JQFMBIIltY+3ll1cCtD9kHmXMj9hvMNKyxZsA8g5W3bueisWBcsXbBTL/N6NTsXsXNK5IVHyG2fK
GZakk+lP1mX9WETPpIAKeD7kNWxCo6vNwyLs2t8kju3cm+o3fqCYSUwbv1TyWRsQLOHmG0cY5kGN
cGYgMRupg7tZRmjtugTBxZ+6GZA/OjXxqfJgi96RMBollTIWWNeJNxyznPzYNgbJ/48q12iTh98C
pyF5m0w9xHmQOcPNnKTXAtkqjeOef1W7/GLuSkepiabvKdEI0ZSc1xVgJTOYOMgpaoeO2GlYX3EP
AJMp3xe2sHlXVp12HybDOaaev2eblLwtlLLqIU/wi7Rw3M92870tOfHZstnlC5f8YHVEpM7hZBJV
hHCX8w/J4WuIJNxms5/vzP9NGqI0KrdLGnnHqjYxxtaODbm7npjc9F8iy/jQEm96cUf3kzVswy9P
bxwLGc5FhMK0RLcITUxvuljsC+EUj4q+xXXwhlc1jK1lnpR6ltZHZgM4o7CbD76OyC/SrmpWHc9O
tE1IK1q7GeSwnspkdOChAGMai5aCY1zgqac11DBmxlKdZVp996ReBWQLoo2WKiZMn9Z2DIoCNphH
+SpPfEXnE14h5gNz2Zdx9qqP2BYu2UkEJzk266TSPAtjgIlEzFyap6SXqGGL7wXBzbT8GzCY8oer
22TzCNDTtW2CW6e/eRYSjunqzTfTxUa9UhYT7Yfq3LX09MFaaVtVaJuzk7yUPf2Gsb8XfdR+VmZ7
1xmwfTd8BLp+slWTykpPq1PNVI99ln7wlBjTLpRq/cSL7Y1RWE+1JWjN2HZSAaI122cr90+T73Dk
E8nnqjwBwwVzIGkvq9w+qH/3pG/ep+Yca1p0+8daA4sz3riFgmOwTG/UuS3RfISql07JcKk18NmZ
QlCcQqqZDY+8cd76935q3uY4qA80i6a9YxJxq9E23/lIKD+rTk/PTHjHk5Fk30qxuI+YpKG92WdI
v6gfQm43StvWDP0Peq5wd4fY/8DHi/yroTydk7c2HZej0QHXNRluA5nxz+WC4sBI9CvDfFDz/dQ9
VCc4gQPG/GkbM995WnxQArFH8au5fAlVRm3oGRIe701fiwjyjUSi9EY1MM+FA4rBQeA+65a3gS/5
JTLcPaENy1sU8lYlRUBiwXwOGKhhu23im2A9P/1/z8aJFIGxkqSxLtIZN+Kp6jGjX5OIsOLMpdHW
6oN3kyV6W7v9H6a9R1qJpMBhNTzYk4enEpTfN91EelPjgfg9Bv7BSmLth1ck811dzcFMP7kvOVTN
PWAW13Dty4iVaYPSqX7uHd3Z1mNJ+roaKy+6jRFRKnU6gw5QFKbOSbUMosl7r1DvbQez6c+L445P
HiC5sfN/WQV9Pe47WwThLoWZfY0aOLSVhgOvDlHY6/lXkha+t6N394fptzo/9CX51nkxSzkhRS8i
C8ngbhiucvvdsxke+f+Wrd7l4iKtot76BskYXRJWb20ztNtEQ7+uIVdXgz/8Efl59H452GqJLDHt
i6jpAntm4QD/dC1wM6Ao1PAyZ5dn4HLFQP7wKbhWSQqULAfNdjcctQjmVBVU+k6MY/1hU7MwlPii
+1lzVUsmGqWEWDV/2Ec/Aw8dt2ripyBU9lWEGBafEbMSW3siDD5MtzPNgcOQdPXOQsD/MGyrQ7de
Gl+KuUcqjvQYflwlTNLDk8l+thua1sXgpJt0zDAd0H/GoEETq8neuCScM97g9mXekTATAG8AZ53h
9mdeGhyBha/cRiHgKnCnfm/m1MKkHWNNYltFZjd8Ha3FevF7C5pGmWLf4c+sVS8pc6QU8qOpl71f
DxckZ1fNjkOM8O6HWj5V28KSKUl1fVyAfGPAg4IV1pwTLNusDh2Rgxvbds/pXBFEYQT0AP/nL3I8
Toc9zSQ1L8sN43MKSufQh/5dKYjjcv6O0cN7jWK8uRKuMMwd549oXufzsGYR2eTdlz4Vsr8dS8Qp
bJahMf4WofEA31jk07fypq4LQOrPle8VOw9b9rupNY9IDP+liSMhktRiFEMdmIf8N63gfvqx5CNI
4D/5GB46t/dYy8t7E5EQRIdnE7QpOIbeqCHBy0W1D9y30SxfHVWHQVggRimSqz7sl7gI70xnYzwF
FkaZ2EuPma2d/LfFSzXA7FP7OdUjlpbOYGZbplYKMkr74gz9e5yZ4dnvemBgTgIzW9UZdsqZmrNG
eOVEhn8vMZ7Ug9G3IV3gjPDQVCyfFX/fk5154znqxefczw4Jdhy/LTHnv0GfO01O3EHMBMXAkQGM
VCBA9vPi1Fjmf4iZ+vu/99VLzL1fCi0FJiKlU+rBTpevc2lr61uh21nbqiOfSoxFRqJ1kR1s0dEl
HzUnPgIDQPVPxzPySiDuFBxqxBb9JPb+ksc+vSxV+VHVOzc7dWiUQmYU5XeLBLCj7LeNrtOBMrcl
V45nIziIM8UnZmvMZwRioJFpugFXawyZouh/mXnKZVMa4mTO8/f13Ks27dK2yp0Q87fS9OpfZDyq
oseobOIjlhkGujzUtxFwDbcF6EV2iHng8utWk/6/w1uSeOGhbYunepmqq1t4Vwzq56EHAmloNIng
BTBFGzSiF0eWeSx39DiaOit3QRU9UPc3T7psvNtotoyUxsngC4tlxiQfoHA/u3T6YO/ALhPA1lU3
ne7Ey5NBrgsUZjRwyg8LLStFk8dXL7XvAeCmNPjTMn6TU53uEUA+QZEenSw/0WTITPKu1fGLHjUT
trYW6YCuzbeB1M6NqjiGAe0tqDg6VD1VL/6w/My4rdzS7TYOhWnoOzeg/QQuJ9nqs+YcEy+fb0ix
di7chDsKkq+cNBHLChmUyeEX4RS2jhOktnqru5TFfet82PU4ymWeSAlPp32uMJH6aHb3UsfE3hmk
h7OwvSEQZyxW5XQpJVbBx/q84Xj/HbUoRvzheZYgumwAIwsOz98ToDO9lUOwDtYwKpwTAjrPeM/j
HVQ7VypaSugiKGUXW8NwPTMRcQJxH2gdngnEYG8dPeOEr1ycVrkvTatTP5Orp7aoeOEUaABlPWWw
dGGmptmjL5ZXqzcx+mWY+pLCfDbpjl8ZFeNLcUgUSw33VxubMQ46di41iBtD3bx2dnYdG3u/KprG
ig7OEDvTvTAadxe6qGMr4jlUgRc3/rZ2p+5rmGUXM6q8YzBW804V6Jw/t6OFBZ3r69M3pqeisJZP
2r7lr1ZYfzoGb1c1xUDSYV2qyS03GtFgmzYefwe9ZNyY1WtNu/5JCQ5DsM3IKbrpJTFIclcDgKkA
TGQgmNzZFmzVqCtPIVegMr/4GD8usAmgd1juCJ47sQ5CPit07mElGc/Q2G77wAtOk5PFr4VLJ0se
mlB2vytWUsP4onCK7ApeztnoaWwT7ORk57ixq1NWecT+NESprg0ayoxtadgE4JR6flDr/pyg2MbD
Y0MIEDoLUuLu9BbvqR8jHBA5sEzCq184iET4s/XhovxYqBzRmcVQ5G3fO8Ixjn4Nib6geh/b4xwO
LP6e2f/HmvDsVSVisago9rkGifPfIoD0FNnLsoS7EjPP3icZ4xRbkOKxJMw/ZnpvtoPnCG2GuU+5
Wp+KoKk2zkDLm+s0OeuD1W1CxG0nE3sRMyWJwR0Rl9cUz9TmEacKAENKPle6or2uQtgZzXzfET5G
88h+tBxBOCF2P5aZNWGrh0jPGwj/R65WzjRaROMD5c4tkwGAEblxN7fOmGBMZHXJV1YIq8r1SLfH
TPRSWm30a+4Gf4OVrLsE5fK0OtNF/gPQBX5aMo3+SrOb1HzOG7IIJ2++mCkhcJYSTGnjVL9piWWi
xmv6lxWtq3oXBqLyBi/z0Rrynqa+kb1h534tC4PspcZ86+2OYkhaJ0Ygy4nk2XBe0blzS34W9VI+
qGc9mKp9rKGxiwojfdUKy9/wEySfeffLbOvoyuaBoELi2OcsTG9e0zfYN6Sii3icrw564X1s6WL9
eK1CbNdPtw7C6S7Cez0wnkjKagQcjlDFGCbUimXypYh0cBkQbwwxoCmR4whFnERzSPEpyCKShv0m
YvwcV5O3aiGZBZeXoei+q+/SMGoZBo3wceNx/58EuzOeB0k39Bd33CUIvrnccEKzL27X92z0iA1S
lGcXiIYCxGdn2qzhYaiq6H3MrHwzh8l/ZOTF70Ov033WEe7vaxH9WI9/RPiGe/6uk12mBv4jZsSD
GHH0qNOV5t6wtoDYHInl8Qbu9G2i18eqI22vdczwShumeAe6SrR6iAWxiJNb1JNhZmLdZZhSz1di
GJ7RUy1MocBh/3VV90S0LlVgXWhX4DG2ae/7XfpXR5wa6bGVs02BU23nEP+1Ve2ytWcGnQsACGNk
Ew9hr4l80zVJR9AgD1qShzdEfCdXas3UW0uyfAJFMJBmpc9qO2PamryoVxkk2XXshspnXOealRAM
nmUEhjJ61CXT0CKbS24DrINOTzc1aUP9ocZJuiv+syItPjVh6d6zXJgYvvhBc3d4CzzE5ubw1U+t
4K60sSwJwXM2jN+qCrctJt9gs+rZ6B45t1a7hWG1rILqvy35YOmvJWoJepRL9rurjCOjr+xJm8L+
NgzOYyJd5T8bSk7YDe/c4cgk6uEDclFxXEYIXVFaHLVmYlPg292Yo5m+zpU7k6XlntT2qh7GOEFR
U+H6TMufc2c0G1VGIDhCdan01AlXmRKl6hl2ePJ2/XHbdGjvlNyB75D5KaXfJooNKGKyyake1Jdo
GPQAK92oyYvDTz3EBsAZxVHIejRxCqirHswpwI6elB+jncJcldIaDxHFPcIA5SGa3Wl6jtUpieH+
a3F8mAq6Q8qwC6WOnBN1FPf0pN7Ro4vT+bJO2mgRExeDzLqECLQKQaIuwzsMaJ5TlURvSyy5evCI
t4JiTjtwqLo/QpJ+kijRSGib50MgST/l0v2OrJ1TOi3ODsT7DkDjvcdeCHLNj/Z+TUco78B5wEzk
H9oE3i12yJ7rqoKjvEjjX0u7fKmPIm2zn2Xf/mYIUf1cwureB/8pbcnYxdnVzmMJGgyMW+IJzjNa
gIl4FfhUc7Gz8KhchZY7T9oXJVFQD0rSQuAp4laP6LsSvO4umYX/SrMeqzE531jC2NtRRb8RVbmw
U8zc7mVwLacsJuVav5GtYn+tM/F7dMWzFfvdTaeNfY6X6VPJzdV5LSIubWOiZTgr0UhrlS6mmn7Y
NbDqlX4JwUJ4TIAqbWJPJL8EQbNIeiXEBs5YnSGNcPpd6pJkaWnLbUxS60UM+oIRJ/+NUtG5liJ/
Uq6OJX+oBnLKWE8Pv7G4zsdWnusMj12xsvJi7WMaIUk1qUNPXPUHAjQzyAeKcEOlCoqKtbeF9LNT
1b6VVvqxPNLOn99M0wOHFnuPPh9OfRWIh1Eb4WXsoxwaUhnvrWBuuLiIAMlHTnFiHn8i9gczo9U/
p1Rck7EGrSAn9uXsGMRBUuGroqmgW7tBRd8hniIuatWVmZX/UHMZ28Z4AyGI4axTbQzU3jfRLxle
cKnIaXFWFKlt3yo6JUc/qXGqqEGK0Lur2Q30eMFkkBGVxadirN0tLSODuLLJuUwLeWSYHYAN5Cxb
9YzwHgWdDAKak9eFIRtO79Y7t6Kvr3WAuX2jngoZNJMPNp2cnHiijZ4nv9hY6PUQW9SEpAqxNGhf
bbvn6D7SW1QvY59P2CNK0ZW1OBUD2vGb+gEROn1m4ZzsB9Req/XOlnS5tSNKdvWwGx1irjx9fg5D
W/5EURIShgx0TNUWmQGceq7R9kEhk9hDobUgIM3IOqDhTfeqHu2ISg1BF20C2usndTmWE82W9f+y
eI2x98nLlR3qREvDV2NBAu267u+cDInXSFtaad0IdiTtBfuhTRc+dwu9X109z1mJVcZeTjHir1Mb
6CVYPwKvhIniLBhwEaoHH13s+uzfe5781XTElFFBktr9+wXwVSdyGq/dNJd4BdzHqLQDcUYdIF+q
9RgoJp6ezGVxxDp/B9pX+vjJWeob3/o5WIX2MOBGbQpDZ9jo5C+QpUCA5tQqmutQq074j0uSVm9F
oiPEiOsvizy/IlbSJX4Uob58aXBYaPykoZtbz3SUCd2BHroVPWkK5lL9phwfDyJv068o5VKgiCnQ
gdLUGGyBFJ8P48mdm/ozlRoXAx3NBv3mAVKc870w4SeqKaXX581hyRCpVLONopbK4hR13fIlw037
e+g6WilhgLUVo1MSGe1jGWKGyqDRLybK+G1kMlYPyEDAkOWiiKS4eqqni+oUAqc2b2XuflXtzLBt
P8vQ82QaFdOzaghfSp+tbGg4WdhT453zOSfEiP5d5AsgD4szvUCGrC9tnGYbzYJCTyvmNc35eMHf
nI3O3DBUGz4cHWR2ODcDylkAd2oFoWC0biFaodcenuKm6TufgzRjULU0dSWjqiyNHv9mPNXIljNq
6XQQbjo9ORGKn8FMV0GTTFB51qGQ2t3UI1sOpuPSe19qX+uPq+0Pj/vTgID3ebSra1Y14Zt6AK/z
QHoc3dUrDZYAuElASF2QaG81uJW/qk43SfqN0Xnea4X1XcuC6iPHY/P3XizBhrbEddVsU2JE+8il
o5GXJPedhgFk4oPiMgDm7TK8fT+mGmRjR6h13nsHpQf/h1toOoSYq3gMrMKPBLzXu0kQcGvr899V
KSfl9Z+eQT2jE1CXwc1xiFnRE8j1oo+bt9aAsdfMiHKa2qzfkgArchVo77pv+48clqTUw9U1GY42
Jpq1LYzgsz0MVKc7AsgkUbYzjkucnJbWDH4IDSwix+1iU5nNCPBTOjqbOF4OTY0mgbhC7NV67WHk
1o1TXhQ9J6awYKBdRMegD6a7T4MS9XdMnSW9Yksho7bIwcrssVs2Mffixmra7FhECG5zamMEQtJu
ROtuRGsRzRvQ0NUzUhZqSuDGCng8eUyB+xbHF0rTstjOv+2qmR9ZOD0IrnlbhWw9acBVPT4AOBCR
NjKiJpH54dLoetU6eldrbz61O1KmQ6e76qL4amo+nRXHK7b5iN7Ny4W9jzgvvsJGFpDINEJY/S4n
Q4v/3y3ymp/O3BRH9UoPdDo4eUYHVr0eCE7c9dAyt/To5pv6ZRtbuSNl8fPNWzznGDPbTPL8VMX2
aVjORESClzYC0z8sYZPuVNnct9ouKpwDaG+4WuYsdhF42XMaEPU0W8/ewNiDE29WX3s8b+p0rKbd
/x7UeyN0BNDczUO9X8pJQVst2sVsOXdlPSOW2h/SfWszCdhEvYutP4B2ur7Ok/H31KZ/woK0trUi
4l/57nq9eYlKt7kUdR3dSPbgPNNXNg5xK961Vv+V5c58c9z0R4P/bJNjm7spQb5loaxP/o846ER0
sdwFgK20xJqO/1maCwndDDF2UWhB2KVIfF+L06HiKl1C96i7OcBvXNkXK7Tae4Y5ZAeUKCKeSe/J
WBTObkHWeo37jODdlCzUtfEhtIYDu5m6G7by330wfMx1lu4dKwwA1nZ3QZTXm7fE/nHUyRggBPgi
DMP9RpDHObFz62kEx/LPyKJrcKWn/DHKLI+FkR7/VXdGjvhQVE0RJlhZfQxTjjR6BhooUtNAjqF0
RYIwuim2tnZWEdLle9/YMrWVKfhPn4P4mG2iX3JkDPKu8XrSVmwB39X16k9ocJQ/traYWwUsWn9P
B9IQM1m1H2uQ2AwUrG+WF+GzEN6h8y3rOatvUB82MNwTimOS1brNYFX9bX2qg5PYGGfhc+JaFQCm
m4d8r3LSq+MGV/PWcNC8C+0YELE0ED1LCw6BTydHhaQE0PRObRq760tXZqbAssXxjVV37+XJR9ah
jTxakHhOChqJoJWeuspxcWrrzddm7TZBa3jAf/jVKOODTDXHznD2pmG7ilDJSViI90WEx5gB9ROB
btUh0TkPMVqlSummaKtMZqYl8Aypp0ml7XrCve7zAHocvDkQUyUuDn+sDaumIUoE5s9zOA0AdGxR
PpC2lXd6hmf1apFvJYKrTYTltXSG/yL24M6m5SdPdpVXZZvamEz+OS7TyooslHyIHChb+DUINVEP
oY91nBgrZ//vPXrSKekUeEMG3yl3PQKxU0uPYL+ew2rBVHF0kGrWBuipMv2hHH1jnbnb1gPfXSAU
eiryBUcDkuIvBeKPxI1eJuN53UXRiRxTM53uy9Qzda/z7J4mAOf5mC7G3PmHYlnyi4Pa72yR+Kx8
tMgiyGcEMA/tRK7Nc6LFRwKymZTagf8cWAgwo0BwYUo/a5HBHwmc0L7Yi8Myrbc0AaTeNRLasnNS
AuC4Mj7tkCwSdRUh/blmfevuy3Aih1Z6ho1SZnC7WY/bOUX2W5jBxTQ4oNlN0JLZmup7iUelNWag
S5LPysW+JXll7LMKaga9afMF8S9YQmCNm5nZ7Edc5C+5Nx3VfVXGs4kSWarr9JCTAjIPtku4MIk2
vlturr/Ggt4Tl/JipD8IpPR20eyCobc+laAaEdehrzHhVZaw4KPN0t5ojy+Jh+VEAbmDAKNuot2y
Fufzeo/yZfQbVemHxFBf3Zks7HrKSc6mFzs4cfwrmTpUoOmBXIpnMSTEBCl5fpNhKivG++Q3wROD
/PIOqPYO+LN80Wh47/8908YOAb0NwWqVtQQmc9qgrwkBryz9OLlkiypRV22i410XqCyTGfRu5Nz8
3oNzGVjuZebU9OKgS2Mi4zySoOxeaAl3LyE0q3PGWrfxKPaUosMD3nVCb+Pti7Kb1mKPhiYY4SWI
iXnRieh1nE/wcew4Yx++9Fb5riW1w4E+n0+lvnwHbFAfaoRaJOgWYu+HLCmaAYRCmcLCNkcYF0BO
qfLiIDIc8WT23YMl+SbGWHvF2Jwfo0qf75YBbRgLwS8P2+sGgTMXK04N/JIsZwMW5jl60ev0k40K
oYIzO+8g18ctzd8MhrbmvI8b66dbFl/UUN7R/e7IWhkeu7plpYQvfsqZIh3WDg8ydGY3WXCCtzl9
GLH91rpVlZKrij6ljmkMon9Pi4U8JWPS9lAOpyvQarg+S/ucix80Y5qjmigE5ht+MehoJucO1d71
SIzp7IGpWjNYTw31Cjmu3J5XEzlA/fdoIzzxp/Dz/LnE6OeOBgGHGLzwTNtjvJpEfG7RoBGHvA+c
pw40wmtlQ5uEAfx1XU5iQcKJtFGoi3qsEQ0wtKpPtU9AIYpViz8ejVdiS/JtKjMMRo5XZCnPj8rS
mJXICaTBZPzS8RkSJsNpnCFEdgzcNsUPE3TXeKyRNwwerfQFRhMXQHIcoT2iAyVWOZKB9hysIo08
6L55EbH24UvFTcFg7OAtojqlSc7JelyGqzqC1b8qMGTbQK7ErDvOm5YiWzEaOyD3pCbLeTGZV7p9
szUzDDNtufSYfTM8x343tk+MmlsoRQWtA+usXqi3OQ0ah3oA8ufJvoca2RuGhvwWm7B6K7bq12nB
4DSRHnHuQigRrnMtCtiTboVydpQKwH8PJqCyDaO3/GjbUs4DteKsWnY5WLBDW4/WVhAqsUEaRn5Z
WIXPlGX9LeryA2Nxg2xS09k5IYmhumyApTJ/ogOninAVlMCwEHJKItZhVRvbBiKo2f+hu/F4Wndr
cnsw54bPTqRDOuScvFP/d2Jy0Bqou0q1iDQH1ZvCGBQmwT51NxuwQMv3sq9HwedLYrPyhf41RjSJ
2BruYlPuCyCuARGjnDFwaA2W7v4flsYGA4EDxsTM7rwXJcusurhobUmyMMJGYpPmLat09mpP/oNu
hfYua0tK0k0lGTbEiVb0U/nZtWGqntWzekF4ZI/HLjWa1dujDD4d5A7Y2vX3FftKUZ5Q9FfzdzNF
U0bL4wBi0HgREC42/Mn5d4QRc+3T86XUU/RWLb12IAlzgzV80SzuX2Y6b0IMlNPTDfPD9NoJI8Ra
vXDNlzI0mzgk9ZEFPpl3CsbBTJpMR7gocD4HcZykF9TD03JmVaBcmsN8I3kTF53ifcha7b5WGxPt
xQmfxdAR9KnEeOrBgE9/gIeFG6bV3UuvGaAAZjf6qJsKMUAd/BWZ523UPOeZPu/0IvT2tIrPaIZh
9PXAD4ADZBxdNAJP5FteEPfMG+QwTpus4aXMuTlQ4MZnkEPQR2izVxHJyfSxnlTnPXKAH6yXV6y5
swQVF7tl0l1SWKEY0KoCsxDQ2n4i1VkGeFHkNxfXHf6svTBDs4NDdoNWo29Ans6kWvTJf07RmJuu
8+07Lkj7boUVsW0TsYjK5OjZ2a/U6BJ0n2PI0X/8ZUAGfhREpIgNVpwZiSz946Imi8GIFxg3JYJ7
o8ePpLZJSxv+GoIZocG/soK//KlwYHsBArVV3VuCUanGkNYeFRNudt2A9lxR0otlxQYfHCM0G4qj
mpVTbwG1VHeMRt20/g2pjHsaaoY2Ph5lzi6m/2Jo4BeVeqfjUznDePwSye69Tg7Kyk7JG6SBk0/I
WjPM77XlSUJi6pMKp84JUqM7LxaqKDXVn2nb35OF8m2EAFyW/rOan7gNktPYTRBCyJlK7A2PgsPX
1eh881gHtrnh7XiXUK6nh4SM320eGO9W7YRPndXn74QrAh4PxscALw23CTN8JeNaOGaRGrS8tElH
cdnm0ynU5+QuUvuhlkPTx1VBlwTcjaxxek0ns5S83V3IAf2J1MCee+6V2s87RJVrXDMcOle6BJhV
1KeHR+lkyhilgEMDC4QBBbUyr75WVxskg42MtmPSX44/p5ZAeG6XF9UibgED48oEQFNr+3RySqwG
TX2JjYG6mngGApIGUIF+az0mkY1Iv4YnL8LpG9ompuoxx8CyqkyDcnomKkAThvdihggnekLdL3FS
Qgsfsrvuwe9pTGthBj2VO037oyH8IgbO+bWuGB2UJPmtp4eur8SN8+ZpFrY4jw6DMJWiQar4sCq4
UqlS4RO21/jlUPvdM9v/0jTeE7Ln/lX4i/6lDr6G9JHO6/dP1Hd4XNu6w5id1LprAOq8Eo0c7RrP
c3dq7VUB30M1XlUjyMW3uhnGj9LMokMQu+1l0QUcEnB9W42m/wPyESiUvPB26mUwkc7OyLzms0wA
WMvvUh0b4ZLMx5yi6CnbVvhnP9ALx+cKDc7eCa38TV8WMDqBSYCH4+/UoAEj8BkFNXbjqoDbBBl+
60pndrPY01kxzoxFB+STNu/95ELVmBjixX7zbakN62mmCkIKenfQgRwhKU8b9VI9aDbwvQQxhJnN
89kDd3WMan8+gOEFoVHP+aasjOTT5Tgo5m780Ek/YorxXMzESE+yUB3kg+cm08Wshm+xLGCXIgpv
A/4N53+GKeWfsr2YWSWixrgqsleGFz9Vu89YOgluD240Cd1ToY/eKWZMeChKcr+bGWdJDE7Wsyr2
GbAkymHkVt5zbHDGXQKOwaq3rtsT0Z1q3+tSepzuDPezq9kloHxsxAd91sDduJEey/wVWH8oK7/l
E7iyGnL2wYwR5BMKKmzXvpf0Mw4tHWupZK62caPdSvrjn31fvk1RAGSsiqH/20Tc5CYcqhjPQRwW
1b2LBC0ty3dvgWmGDwiYD5Kj8t/GUn6Ld+ssn9AYHJnlR4B0/hXlnnU3Y3feVDL3bdGdYQsm50ci
5nqnpvS+hn2+s8Sja7nwMmP5iamw2k2RT1DrlJm7dUs2jTjcq8lkOpBQ0cfouuScMpit6Rl67KYh
iWdbS0cd+eD5uVMvxfTNiugSz3J9ygAgY4HttaOwkxHzWHNW1t8Un++mzoPlri3Vngzkj7zEJUpa
0I8F5XPcxQ+9H54B1pjI/Cg8XMa2MoRKPOUt00YSt9uDClYYrJRUcpEDmwqA9zMrMa5Rn1Qnzy6v
gyvMs13jg5XUrzoD8kQqi3lx5mXjurb1J02aV6WRhRMC17LwgnPhuaC8MlN/xphNzhw20pS19qSi
XooG4HkXFfoBebGxsQhE3RhKO0Bye3UsPUEmYlWz3c/LvmkH9zDG1k7VybVNgxpkuYN6iU4ZONwv
AbSNjavlNdOdnspEIMECWAVXTDgzWXkprX+H9x26mG5jNK9jC0mndRIIOuCzd2RddWeLSj1JU7Qh
Oc3g0qHVHmj5a2BppHZZPqNfPSKl0SPrzpTa6mkYiH2XL+cwTAkAo9ih9dA05yYpy50Tuwjk/fcm
zugiGmjyZHKr1vvoJqowYmDiRb9cAj2qEBhw39ExV25hhyihbYn3XzpBLTssH+SAop0XAC4NQti+
ZRTTJz2kf4QQTHxzIypJyegULdzRYiYza3LBlMKNTU6p7eDngRipbYeyN9inODNXcXeWV3+ZpEx9
Zsu4Z1pDWJ3AGJ+IMThAUu4Os1Z9joZ9DweSj+BpYAUKIV9uDI9smMLDlJAPE6VXD6WteWvazt+t
s8YVuIjDKkPOPRUXEDbzwfaqhzbaMf+iJaH3HHXbdCbvw+UfvLMxhuyHelq4C1GNBITK7tbtxjOK
6ovfhLfCYV7kZgtUCglsxWwebewl1T6ivDwki+29AxeazuGECK63uQYM3yRmN5FtyOSt6T3rjH/r
2Ep9r2+HoCxLK9rVOucDGjjkQyHqeYrw7l6EyL8r3NBU8Dsar/h/hJ1Xc9zItqX/yonzPIiBz8SN
ufNQ3tOJEqUXhFzDe49fPx+yNNF92DfUD11RRXaIJExi595rfYss1EUWUk0O3YCRhYxl6KLXEER6
io47DTkVbbLLPW98RJGGfG949R17mbV11QOWk+xLAv5CjWhDO552imSoMxADZoYs3/VKWvFmhLvE
KLu15/LvL1wcrG6rmSwUL4dOpubTTVX3pyy1lw3MWJ+Kvox3eTXT2y8yJLzopF3kXo+0s9MLu6yv
iriEbtReuVFNLZpbA3GSw7cwzvbzHMtrDSjm3BdcQpM+dM92BfMIGqB/aCLyKvs08FfqLnPCwFq3
TlSu9ML9hC/Q/UEpd9S0+SuTetQWBJQf68qS23wBSGtJsnHq+Vo6OmFBcjSPISLldSWyn73dm6+I
T7Cr1ExE+4AYObdOKR4XgXqWs8RjyP9yVzL2HRspsiMemna83oeeaES7rT96mybzw1MeTd0aMcVO
rZ5Zan4Tc3grhsb5AFMt37cAmzfqY9wNYG3BD61ayfzFiyXHY8GSqJEn/s0AuLnNZs6J4r05MkAs
6sAGBhO2ZxqKpAOR6PoUWNk5HzSkJMunqGwL/mBSKkHXWaa+xAsuGBfpDze3EAi/POdlsgL9SdnS
Eo3dbhTP2XcN6XcP0IPk96uKpAW3O1+ZnWMr59aQade8qnfNaM+P4czaZYupW2l5q60j93tszcHe
daeSlKxlZj/lJLyrQpaZuoquakH4HIC3Ef6G2n5rJg1pyrZJI6URwzZIWnHwjHh+QSD7bIXDeBvM
FI9KZp8Ew/FrqUuDwmiZ5Y047g/3mGbmG1Gx4mpF8UZq3sYcIcr7XCr7kD7OEIeESS0XLvLJkhYb
AbCagxFhmbPkDcFwQd8lZ7QEOL1N5yJ07yHA2PIYxHPFhA22fuxAF1FXaUzWxZa9/GtFnsApTdEI
k0PcXIVufeCeZGzSDt9I+DOeyxCtP3JZl7hkMADwHSPOwVjr+iuIg26rtAvwS4Kd1ebDJipKefWp
nyEg9fFZkK8VNwzC1XOh1PyTMwN9DQZM1ILAsXWeWo8WPPS3Tpz1cIA7AUzl5EfVt2yhJA6oLZ3+
xFyuh8J3k2Jgn2uZJlf3rG0EbdrdXbJY1w0Pxj4+Jg1k7OVNoBeMTabhkTrOpoK2SVDsxC0Z4W23
lXcrcBVutHCk2C4Z8Z1x2jFgYEOwahS1SJMVLct53BQpmT3KhQR9rAV8Iy8ASZfYY7xKSiNY1cwY
VP9PM7LsZLt6uBKaPr8aTUoopHbVuwfp9sWpostxKyak90Ay1rGZD6/qHYozJDIjQKLEMKLLUI9P
d52MFuvZJc9CDDa6jB80Ld8HrdWzvubJwzLn0eeF5DMJt9qlmIDWvZahqiw3tZMP32UREvzhLyz0
ZuSGk+NTPGNe8q3AXdOmS/ZRNfkvwAG291Glj+K8769JZXSfWUq1PWOcFPavvLHKouoe8vIAeYOx
ZRAcVQnb6DSKfJ71+2jyzmB/TSaGjKmsnMYghaNGWVvjEBgIe1c+1BG4KfWLeWeGQcV+6c120T8b
j2ZCAb/kwekQM9GpeH3Lth3AX9mRZNqJ6IXGYbK1C0xVXVu+EONt/aHR++K/nAi1lAGzltiPGinj
K1Pa5ecyFOlWwi4+qiY/Dx9IJg4EHNFSitpO9eQSMbzJ1GSGJWBkyxs8+m7wcVzoYFCS63UNHnYA
K3NsXDKItMo0ViUSKoUwm5YIMct2G7QD5qaZan9T9jny9k483yuWArCcRk5IghT5KuXnLuaf7Osp
glNJV3LuADPwQI1WUcbuSuAcfJmoIynp5q90hhw8RSR6LE3Xi++JaNVo2XSqFsv/UhOc9Gb66pQu
7jnSLVRrYGhF85A2bHj6xoY6v1TCMi7yG4ziDUQwetFOZJ41MZcIMlFjxyQwci/OL61r1w85I7EN
QbjzturpoBXlZ8dBu5SZhr2J2jZ9dJoPGDXBelTNhBuMoYRn1q8aY7d9TRJOInsk4H1+EZPun0JS
0FamLWuuDCDjyrCRy7S5f4zn55hMk8c7uiIPvG3nxwiLGmPbLfD7ZVkI+4IidpKfo0k2iGqNYaP1
WYDeuz7TmdCuad61z4VASef2wQX/ib7v5+kHLRU9xTKwTIXupoml4EvaPDuNieU/DHV9ktaaWVOW
rBB4Nl1rfq2i6mO3ELCqfjg3jiFeKr9ErewehqlkGL+M6VMj3fs4CteN1VeXRNblmYmp3BFvoG9b
aDzIE8bm4ndDu+4XO6oBFxpc18aY8viT4RofPcZP37vRQ8IBPjBPnUu0dHGC5UVOJDZqubkpQjS0
pWzshzrkp85J8AUqkbu/r3aY7dt9NUAuoA2RLhTG+JkCIOsa/ZChT8BTTnNXZJH1avt0P1CMX/qF
vidKGo3qyhPWp1nkT75MK8jnSx8DsyUd9ayEYLA4xIJad06R0G6J8UobQzwq0MSgY1FpMuqhUaub
Pd1E5HRqTK5nUK/7fE1GS7JPFk1K/FPgFN+NPZbg+49wIyK1xjmnhbokCve53R0Sv35TgLGehjA0
1nzcloNVIdLsgZK5JdK3hVFXRaEOV8k6oA+snzTYtFutbCY0QEB377yqIkWmXqVnrPXdIagBknh2
/Qk5OpI6jPcgNzs6DdXAQ8u2k0PjeB+DLvupbGeGaZHMIAuHBpRHiz9ARBqaz5VPtLLQUKgzqeqA
iqKDkw5pGn6Z5NfUkJ9Mzf2m1JV1JncV6r8KMdyxYhJCq9nxHtQ6gVq23aBQy5is5LSP0YywluYf
LJsk6rhiOL1sHmfEGXeuYuoGJf02eFGthvsC/Yiywg7DEjmXISiq2/YrrD6S/0i7v+OOUJ0wcsDC
mlkjU8hlC7q8GFq4drkXP/q2WKXXoDHEV6HxBO2SGhkgnvaViSPVWqUBC5duwoOtQmt6q1vj08xv
l2sY0YwdLpr5em9FC0cGz1wi2S/GOfNyuWBy7G86clM2M4sh1WzEOiDi8GrWFZNcq7vokbGvcPq0
SBPNiDFX461DqsVxejOc0Vr9+1//+//+n+/jfwU/C+h9U1Dk/8o7QH5R3jb//W/DtP/9r/L+9eOP
//433iYUE46lC0cXtm24ruT7378+R3mw/O//SwsxzOQ9cLesqaeTOn4p5sVj6JqPXVf+rGi+Pjd+
mR0yi9I4rHqwVlTO54YL+ChFDxuDoSyJOO41slANhk7TA/miA3ebl5ezbkTi/tbOZowPyrntxM5H
InH8vekswDPRW5/CfDyYtD30LBggRgfVo0+BQ8YbpXxmPs0TTdskNuDsLWRkc+BKtDKyiDocIXvL
wUGpqgy3q9hBYnJh2moi2Z3HisqlYPXzCd5A64Pjyi2+F7VlQwyQBmnF+d7zF77n0j3yNZTo0RIv
6sSl8xQ53R+JG9JOSRZ89WSBoBsiqLx49h5TgJ9Pw3CWoCpAf6TPaoLXoJi5JUVxEpJsMWZyw40d
IMxctdOYOn/H3BG0UmGk9xljOYXXsCo17KXoalWhGulsQ43YRbq2QBOboEdPwRL12ZK3oTdgRTst
241l6K9epCGbLUSHZ7QF5g5/bXeCtpUeRqJxV2lco9Zf/Dv4JstVESCJ0In5fqE4VxulsHf3zoDP
IPMg/2JQYL+cesUunKuHuvTGtz7fjhHCu8KM8o+U/8Gzn7zW/bbRmrNPsPYDPjTnpQGH8A/Xp+29
uzw9y9YNobuuI11Xtxz3Py9PCZGS9FpEwsPQfufq9F9su/GOviPEaooq7YU6r33JxGZEI1SvByKR
UWnT2cCoZoHM8OXeljrNraJpnlDU1k+0KtBEm+KIFTB7rovI2LnIH2mVzOQfS5xLijRA0EFxP+SI
AuSG2c2qNJzmk9G4e1W6gWrJDh5zEMiiYwpTJ5cnp8zzQ1EAhiXwaD7JOHBpAeGI69lTLV0Fd4TX
5Wn5eLzDiitvKJBf+fOWUutHgjP48fc3+HJ8/np7L8ePGk7nFkeE6ej6fx4/E4GlBmjEBYBFETP7
+KonnGl06yaHgcT33/80c1kt/vbjPN0zbc/RLdNaTudfVhN3HkwGjbgC7wMrmkbfo6lcsvlsQkMs
e34YJtpDmvuBORiPazdYSNvpvsACtGs296wmUDTA4eLykhTZT/Bn8UHNg+CCfpgHeEnqk4my35Hh
vJpCFvI5i6bH2gyabVoRBfv7v0qYf/uruFggWyBCsQyaacsa+pe/aobWPDeZ5a9BhtknJVwiKGQ6
q3cSwcPGdYBdKgOSTDemJ73HtEfJLcew3sCD8m8UO+BYw7JFv8nHwiDCKkthgP5PIHqPpNBVVVZa
vZ1GqoA/ifmjbf6BSqc5a2le42DI7TUsW3xSmuGBluZBhvqZNFRLO94HIVaxN5Y6dNCsM5HBM3AQ
99VBNLO0pfCja166sgPEnapFrl6S4GuhZDSe9wmqd7oGHxrv77FZQxXRdxmrQ+B+Y6SQ6PsqTyMy
976HCROG2tGqHXM6A/bLIuuRsGfXRkJKqJLpdwECIxry1Vl9VO+m5h+ueMd4d7Ycw4Sc6Rk6lacr
OGX/ebZsjVlU1TgJrNroNGoJJZDgEFCk0Y9jt9PUXn5Gl/Zt1uV4ngIrvDpN+IZlwbuZC+Airh7U
IqxeGFuv7T6TF4m/Yi9HnvUqrUq9YFwNH6bKind4D9j9KpDPFGbnci6xpZKKmp0L30z28CpMeAWL
DMa1zB5qIASoSZinBfH9pQwHbxMKvyOXxAi2dWEzHKbbsyagI48GfavKQEWQhZfXX0IOrb5M/7lQ
IroqkwASw+7h95e9/f5m5kAalmsI02OzJ3Txbu1tmXA7elCk26n1n7UeF3yFERjjPe+ipvuZGkG1
V19S33Q8coOZkbKpH2bj/OdLA3jzmDg+Tvplhwd866g6tV3o3xT7Ub04WbuVepTi4Jb2CUuGdoXu
bO0bg2mx4RDD55S7xvdTEPR5ba+c3JtOCWb8o+wMf60cHZ0fONuqSZstu80jhGj9CcGJ3Lht7D0l
ZW5vDLY2z3mH/m0Qbf88QMffGDPN/384dsu6+teFkPvdsoW0HI4dtZX9bslIRtDHUQ+ELfVdPJu9
Vz05gTWsvEX/Cab7OMYT7L8KL6zau0eMsSZziM/5XDcX+zoQDEBSYvStmf034cTVzklD0EB8kmTX
rqE9EAqEQAMfdZtSZiCCWdFTpn2x4BjNrog3ZVf623jsaLWYLCi6P76ES79/nlK6bYTNAqt903rZ
ngZEe9Qnrn8JvKCmcCmefn885PsyU9WZQrdN4UmTTcKyxP5lCU3oqLa2QVjOvQHk4pJZZ5WWXPww
prReRhmVzfglhJqN5DysHu1m8lEUgoqd0/wE2fspWjaWybynceLBTV7KIccWw6GoDZv0IjjQxMfG
66iS0YM5W93V0QRWNnr2YVoHH+dozNZM0elaLO/IvXVpTzRo/Bb5iQ1QhVjo40y+0yP6X2RBpe7t
zaZhzlpGqHywOPcpPuWpaKtd2PnRronLbTDlOBtbBkxu9tRHQn9uUOH5puHeSDrbpBrWiMB/Jt+q
vDYypIUDXZvwL2cXxgE5J172YSpzZ523dKWWHZxjkkFVur22qYreP/MwpI+G8UkW1VXhRXxf+wZB
bjwm5KuuVL9fG7IOulX2NFqILAkI8Q+q2qyHfImncAty2TbC8L9EVSBvgNjk5vfn9+91mmPqjruA
dkzboWf67vxqEwWZFRJsxq7Vc0/4xqsr6mj/4M8NPNuvSmWiXiLwoTBqsPhxqfVI1cRpjuroFBIC
sUpTbXzgAl9QPY61tUjMPAwzXT+tgR0b1MSgdg7WmRSvxk2Dio4Qljgbf7wqIl/bFhkDFO+YaM24
HX1Xf/VqBKyxMRDKAzp9G0ltXHPNzedsnj8KrpIbWWa30uDU5FisOQ/T5xYY+cZi48s9E8TbMAiN
ixN8auYieOwYz//DzXGvYt+tFqwXrqeji3Qx9L47ekUbFji/aJbe7w4Gj1/u4p2Eu7SoTUQzVgl9
2B7AU8axp1N6DJfKwZ0KMSbZ2IPWnTo357on2Edv0xVMg3TrB24KKEMvP40jRcKA0vg0a93iPh2v
6sUo4CtoBtwsXDErCcZqpZAqbRad3FK6n2ImtduClGMjRL1+h0yNhfV0374GmhZ9cubZwnjKPJAN
T/EZFlXGYfts8Xjn14xycmsMrToF7a8Nmk5Tpq+kd0mq5NUlAHj/pwwgsskusKoUnHy4bmVwtoAI
WRuXPIk+d84KRZ7FYXH2YYRqoUA7AvKq2nbJTMasZYmbepmtESVKuXi5E82V8EVAV4+tpI/UzXTv
v6pSSVkHUhG8ap3/oKVZQ/pWF35I4obgE2IGVKt6NgxB9znbkp54SBl8hDzJfloSDxqhhzdZCnfl
6znCZ/JVX12SBMkz9eNVPmA0XHvjxGno2u/3yT5Vcb1W05kpLudLP1rnRsrsC+CzYI1Z3tsZfmtA
oEczRwwuiYxlPtz7gWP8gb7pcHMG+wdMPO0wY+jYeRpco1H39VXXjNo36HebLNKyG4racdO53VeL
Le4T9ub5wRViXlmlaxy6e3ZwAQ1cwxe6131tNxbidRgs9+O9H2uk5vRClPcvJ1XYGUfNdNiIQno9
tiSgbwPs5JvQHR9U61QN73kWbivcypjDzPyuNK9NHCDaiCQ1SKMHw2ZSxQKS7kVmPkaw43ioNz6N
rIHpivKIVh6B0Bpa7wsbzx9mPGYf0qAotgEX2KrI2vnGL/mWVkYKi2RIz+oH+FFP5lwmC6TBY3Iu
MVvJik1fW0LcTO0Ae3O5kHl4PELmsc4yij8Cf7duqUWJuzSY1SdOwlsZFfbZm7ERCm0mX4EAOVDY
TXnCnt8dtThiYmN70Wf0zl8EdnkrlBoiAUQikzmGO9Rz2kcWXXs9BdXHJkM3UIqUsT07/nPuozWx
Ox36EgPgKOfLLu23Pb0S/1iR545NBnk8y8cbjH7sfJSUgArai9EhmLUfs5rUNDJQjd0vV6E9/rhX
6l03fwYt038Tw6ojvfFbAwx/29pVf55R3qBAlb2/K2vkg6MAhUrm4GLQRASpPkqbsJF+ivJ9HWUn
JWRJxvCTMOYOGHhJHpiOnvxuUpejuCgxiJ5IKogGLmE4hcVtIoONwnAd9mV1VixTrfv/79TXRAyJ
7temJOthHEdluMXc2+yAZnTP9+84IKsO/sLVyubQPNwFaxjD4meZ9DkIGMIrkKQuyQp/1sRNO2N1
VncrOo5zIjvUzVX23az9p5Z2Wu078qQBEXCQ1RLotPAzMhFiMV3e1RVeAC3RSZHQTQcy39zslfTH
rxaCkmVRmPG6hkOKdlLkyfV+IFrHeS5Hh81FXxAmYC1iBzheK+tL4EPK6cL6ZDmlAGzVDdVaiUaS
SKOT4BT6Xo2zY3JS6VuE+l6a9PfvYgNK3mrl0cc7+Nm4r5cS4J6ujgz0u+SSdLI+2yoltJLBoJjJ
f8k+yFZh0cT2fB66nAR4bbxWWXdtfKhxONmMm0imgBWR2NsK0UU2GPqRbIGU+ySR0KsnLsgqCnj2
RoE8qbXeGoCwLE1XV5ZozWzwYkq/Ugzjm0Le/EMZ8X7L4YFno3xwHBt9gU418Z9lYiwBc7qSRId7
GdHABFNduWRBzah36iWf+F9irZtWJix71UD985lmwYxcCTrSWwVJGQh23NByefCWTPoZYBLBpSHB
5Umw86OEQb/jWqf7smfN7bMaMkMP3GSNLa6ewbJFFva5ZYJOsQUzLpwZ+PkTMQ+9m3xk7XXOshwg
qMnkyRijivIBToGDUXUNTVasC1a8p86FBeWiflCfJtfIHv7h0L2vsB3TNUyPMky3LWqI9zuONF0I
3r4cuB5trGH1YhxoE0QaXeehg5LuN4Go8Cy7CY9Rh8iuHjCEeYRepnRLj2HOgdEdezh4UxSdCRL7
6ZRya4iIOLXCQVBIr3frJTG59mMgMZqUUOImnrOpG7cf3GHAZoCV3XG2YNr6s4iyu2KdXoO9e58Q
j/VVP9hG5JwwYnQriaVpT3Kh7a7asQTBM2X7nFNySU1H/MPWzHD+hyNFUaADADJsxzLku5a3S6qn
q9nE5fzSjGv82Kz7GqSwxRAP2w/qBemQ82B55ht+dQSH+uewNwrSYBLhInyKXmA+s1toll2cJKE4
9sANmzq2mzzMP8fSnnZsTkLGoQK0c9k9hUZLcFOFhSCHYdql9kGJYWPfdnfwzBkt5C18Z3tYe06P
X6+qm4e6A4znasUTW9py7VuieTJTT+7DxLNRfs7GFddleDM1ciPcRpBFiXdAqYjBkKw7BhrPKjKL
mKATw/7pEZKhs+mzwT6plyZ07BOq4S++U03HrCnHtYYcaZWPrbW3aEAoFYQ3M8iFgp8TS+l9H/R6
uJlDXT7WZVytAvfH/d6JRoJBrL57roV9KAC97YIxlaeCAoOEH9Ixmc/imroAdzI2cwm94OZEMll3
CxBDPRaDRD/TMkHcPNHcmtqIi2BRMw30CXyIp+s/mwUJ2Vf3H1uIVlwUseV+bUbN8KltE8AFutvt
YimSV4kWW/oUwL4WQfvPzezs6nlylh47MI9UmA37+PJ4l0bVKaohdQgDtlJRC0XIwLFFlhaKgFEz
QfZkVvUCSik5uLVbHcpQJofcYhgZygHmuwlDzjfJXh06nmVZ6dO/93gmbaKGhD5t2IcRW8E/n155
46+T0jBv/K3OOoVgsFP7QD3Dk9LFz55HymWNH/nkLRHfWgDzPR8SkmaEfAsdcydrNrKSf5DWGqWM
+ljZ5Y/fry/u+04864vlOLR1heHZ3DvvukFTNU391HusLzqq6U507cUVORRZiHAEFKAzr4N824dE
oaiPoSj19WjBWEfrsmxeShRlDVj4y6gj2JxRbMGU6bBg1Bb2GwHEQCZBty4MrB1OWUDY1cu16zFS
KqZcP4yLXmJgFnPT2fYSEsHkMIuOQFTWzqLPbBHp4pefX72kdq/Jwktvaqz2d0jS6EBunMT4ZrXV
eND8ba7zD6vLuwdtu9Ek6TqBgHvrlfNVzcMH4Z4rZ+pgsZj1Ua+zj+pxMdAxhfdivZrz6C6NV3lJ
Rk1+Mk5Rz1bBJKmm9WFHFfXiBGWI/blCgbJqtTIk6Gd+bBFz/MOSph6Lf90/CgGoUErTsS1H0nZ/
d25kVjNtrQwoICWuiUPVMclbmhq9/YpyAMF5lbunhqfD2kcx/zqkRbgGKyI+5TrPRUgraVkZ53h5
6eLWwDD9nJk85lSStYVDbR1n27siimbj+e4MFu7krQNyUjn3uuxxDPchTanMZ691T8loMesFtYh+
9aK7wGzuYQFaKWhhpgG3P26ElEuK+J0yncwDGljrtRndB4Ac3qYsPXRGcnJvExQfuYl92gatvqC7
YnbG6jt+RqkbeABObFIx257xtsypL9DRWDkOweanGvDGKt1w6ZDjHQISkgroibL79vu7xFC3wftT
YVmeLpdxgW3oS3f6L40uKxokSGPb3yYkQqy8JYTWX6Jn5fIirOABp5p5VF8PoRrf0qQhghJk6y7x
aggmyKiOE1bXs+X4yUFZ040g+yNkHT8EwQgFREdOp6qdevLqtXCTdhPnaRJgkw707YT3w8cat3Iz
jGgqwrmxv9yL15JB73bMDNAXBeUp67ez07Phj77Vs7O0oKRaAX1AL0k34LTmfdjX8qMZYhcgIKEz
pmwTOINHaI12Vs+uucTMR5bWDcvqtvFBlCSaJY/VPGl7JSxigs7kUb71dUcql+H7mzAqi5ONgpwI
8YPXdr1xyF2CBOHW6P2P3hmmi4e42+rSHqF2JSHtLkyhrP2c46TYQN1kMk7F9lN9k07WcMd4KJZH
PObZvS/YZVNy6R0sep7bLis4wXJ+WQPgTDImnNp4s+nEnLMQz5ySGlZu5kJX9Au8Wb4O5c9wd/4i
AW4YV29ztYqLISn2bZMQSNr6DSwCm3FKAxpapqa7sy0o6szFmDFn1MpN6XYIazvvIWvT5Nr00zai
NfYQTki6q56SgmzMYWsUw65p9OHOR0ecXcO6XjTcnuwPHtYK7BZoz/IebXXTjfu+HtJHRqXBiaq8
/JySXXhRcwrNCxKaDhPb7WWTShCz8XZv0jQz4ejzOI3bDDvswyTEcIqrxsSbzezBHDuaSwtMvZnE
s2YM6dHWaLa6YYIiPmq072kxrrHh4wGop4Jfx3Bo6NXDjn72j7u3Wde9efv7G8m0xLsOupCutAUL
mqlLwfL1bk3r+hRnUtFOu9DvgeegpsyQyaz9Yg6PeWi9mZrlHn3CGNBkMHfWIPXmKCcfVS8ZndXO
cAhGdZbRK/vD8dpb3GhUxe5X8w8/SzbMMO0/kG5ea2AZX2Yu0dXcJ2enWCiWIsd6aGjdNuyFzWYR
dwzuV1qrdJz2d2NMg2CocAG0KVgQxqjhdL9WGfqNh0ntBUuc7+ukdjxqwSzeF1GabtTwuEOPeLxr
1JtQgsyB3LorOsxbWYPVww8C49kpWyQ4BCifDUvYZwA+CKfa8NyrMZJM3BtjsE0YXDUo/seuiZpH
A7meaPV+7zZMDMpFoGIPmPfSpH3ErcHgYUaovuTk6KND/eLoH1TWtD4SX25Q57FjcLsPVYfoPNbz
7hYWUbKdie1YQle1uOz2iuiu9YA8kT/aO9WF7xPymFVTQxVzeu7c1PqgQcA81Ushy6Q0OClJcFkv
OdilnaPAyihn50k+Eni1LYnqPqi23J+5ay3JpDt2UxMPokGu7jdG29HVW/S9dVqTDWvCRxdjdtGE
kbwQLBiv5Gz/4QVGhaRBZ5pUdQWUEvEJepl2M2twBPRttrE5ppvQy92rH31tGMx+yDERQMYnoSQZ
fqpwT7+M2/WUE7iixlV90Labri6gCJN0xWFEiKa0hFFJX+Z+7t1+bFfRkMpdP3pAfheFmO6ht7j/
7o7LVLvzu0dDA8FjL6ZtO84fRd5c4sjIVl2OVm1QdOUmseQB8Q2HrsHSGrcWrM6Y2tAKYfQoydJA
ejpCqWrV4LoCl17wtFeDWxI42Xv6bX4cgF48SaslNGHu4h8xi6ftuFsoM6uuBeK+5SERr3oR2IcY
Gd7p3kUhfxq4neXC3rTLb2ZZ5isU4ioMMAtKuu+LkmV0a+QSoM2UqgzhI0nJ1QTJYuneUMT10Ami
IxOYfRR0V6XI5pGuXUGWNi6UvHYZdqTRZF/w6l9jAPX3vooT1Uen1ff2FHLXxlhkaUa2+7jvijNL
6a8XDDPE7RHVvWxh6W3NGRh4FRtdNeDo4ro5EBcEj6exwiedjKezmKJjFozx2UE/vanc8fm+7Nmj
+TAXdnoiNdK6ZWFhX36/lFl/a2rYwFksm7kIZ9TlXv3PkqDL7LEkUxTgdmzZF505KaKFP3Qcybuy
JNAkSuLgXGQMmus58Vde7vcP1oi1DhwzVqu+blfdov+i+w3XzyvkQX1c2FQh3emt0w7+2RLmNbSj
nZr2Z0LLb9wfK2hhv7oTEFKKD3OcRjvHSi9zTsyQsETPUj7tEJ+1j2HsRtvSbdpnAD7ABpnB/UOZ
asi/relwQT1psPXWCW+hX/GfR0JafUs8glvu7qc6Rg+wC/XvVokI3YP2tzU698lbIiaVliIYaXEL
Y+zJpkM8U06lJGi2FvoOaXG3xiNqblUlJCtyGVVFQBhrslOhd5WssvP951QaUZqh6OTZdlBZe5pf
XAsmwvfkkCU+ZCIrriBOpy288qY35nQtW43ZVbZiC77SowzFDK2dnUKk/bljVe9Kvzk0Ahh0QyVB
Eca2k47PuLmbR8qUGGtMCRQIajHAdXzLza8SK/oOZMiICgCPetKRV9Vjd131tTfvstQwNyp0NmJ7
ey1mGlBZGbGFfL7foYGGUyiXonuUngFWxaEaJnAS1M0CSR/FknqbjowARhhSd6YZqrXijnkxq03F
1OiqWEHdXB+ULKKA7fZ4xwo5M9tcJe4M2XraUb1e5mkXMILylw6ETTRB1YMerVyI9Os/1/7Iya5G
HH3OcDs9+ZrGHj+xP1VGtneNBOezsfPhShMeipmyQHPnD422H/OFdqCWvbIxft7XSoIZaFgjpmdU
GA4I5u/t1TpOYC2rxmpbR2vVratln58mjaHnYi1CHjQeF44BgRsVyXN/0Amr6N+ZOr4vFH5Chtba
WXTOwKKbfZnOxsEBWLQOcuuiQhM1rcTIgtyS+2eK1qFHHbq5JykunXv1/6iIxUGU/faeEixYA06l
Fux1GWFLdpILI8tbkZYvajZieDgsK1y7hyyLN2MQi5uCMZQG8fAM7oioPFa/ln5SQ6Mdhd3XySN0
bFiG1XU8ZMdgeeJMlfY1hFWzu7dle5wX7LGXs09ajoIrB/SFtxMJkwE4ugs9MHNvzA20hWnz+4VN
vlfaMNSX3M0WCAPDMf4mcnDLzGvDsmzWklyulzLzYX00Yf7Ag0o7x8L4Rstc25n+DNS1Q/s9F/PZ
jqboMPbirbbakkVZFGezJIxAWKN5qJoF1Uy/o51zduKUwb1EZ6UOvRO09baVD24ls4eysup9keJT
L/wQlQ/+yEM7atkVMkDP5RIBO62Sx3BCXo4RJ/veQmQaIHp9wXH3HVNccGDLyaBCkn6KNhxerl+c
UiEO9Loi3C+D+cGE+bzWJBPUtiifXD954bnYbaF9hkeFpTFH55gXvf2VkIAvlN7tg8hKuhpZRmc1
iFyG+sTTnPuycNcS0cDG8HNrtVRB50L3vhFhAnEiTrSt59EwHio/uJXIsG/qnck4Zms6erdWIE2z
8h8nu69Pc+/1G57VpGNzNVhZ9fL7k+r87WnlGB6nUjdRr7i6/l4QbDWemGKSCteROYvVXYo82Skk
g8HecsETJuxW9qdpbommMmx43GHTnx2tdV6SYtonlG+PgxViQEuJJYfC1TOQJhcnTpng18t8LOwZ
pwDSQZeyTM86OXyWchof1Deb4NSFWvwxtmeQoOFMv13j1klCotC8xThqjes01N/S7Keaf3TtQt9q
On3xHccrz3OhIZCbDamvc1aFHU4gaDWyvwqL5AWh2RvbG8WbkxlnWWAfty2M4tYByLe8FRa0zIlS
60ve49f+f9Sd2W7k2pmlX6Vx7nma8wCU64IMxigpQmMqdUNISiWHzXlzfvr6qDw2nOnycfmi0d2A
LVhQSpYiyM1/WOtbU9Z/VM7yUJNqs/vzV9n+9UmIBFDzbLStiGE8OHq/jgnKwkKAvgybH0VIUvdE
yTItoskyh7vPD8qkKX4L0nT/+SlJVsul1J/G5ZCaKjGQZsw9t6KawN1fo0Qu/VIye5JqcvP5YfRa
cwdsptiYhtJcVRP8J7dwvHDEO3r944PlDajWcPZNBcuyH+s28KPLj3QI/BAcPYJRriY7L5S6ORKB
yTNBpFD+qyZLfaAn7YtQm2uiPE9lZcobmMX1F626cdSleLKXSzGX46Uv179vze9emhF7kEYxV9Ze
ezVViPl13PosffWWQ3YqLjJOkMktbU39i8AZBPU2oeK8moWUENJ5TFm93GtddfjzN8Wxfmk5PdM1
UMtqlkp5Amzkl/KE4G8XNwV8cJ6/pF3WEs3IMjxCmQKrSrQZYgYKI31Kd+qKaspaov4GB8k0YgVG
QsUDE+DoVrEj31m0YFS07LzALbiOWhPjteiOBYaE4+f/+vxggkbdDX1WQC8BtRFTbxACy4fa9v74
X6mNJ0YVi/YQZ2SfJ4csd+orq6vMQzx4lMBT0Vy0ou8PtpOYe/TPsQ/tywU+TDShdCGvfD7IOzW5
VjqY/Do7z22nM1eLzeTJWiFLn8tEKLm9t9zFA7tuEpOZYpZTfCxILlucJSK8Nn0FtsIAwG1bBEyf
7gVYbStXb8mwuBPSrDt0wyo+5SCXmRfOekXiNDFoTIBmyLv9fEtKm3dMI1H/q8ry1+G0Zzua4zFX
MxHbMaP+ZaXjFRnr2LST7FlZVlrOOFK4qdXNUGMGm0GIP3WjlfuR6RTnhbi3sFFRb8eTnK8IT3eY
6aewoDusThyMzd5VGlK9ZaNdk/NECoax//MrTf+HK43f13VsjXPWY3H26+/bksKCGoene1HST6Ud
A0+uk3HSlZvPT6axsM/t3NWHtkQD3TVzqErXOjGBRvfi4ertC2OHHVLwKEqi4+cHVzXyY4IU5bM9
ttICZcow26GSljYu45RoMDXS/oU4Wv+HIoA/xWNGQ6dh2XQ4v9w0XmTUjhLbMsiFceugi/M/jTHG
oL9aIiY+oT5G0SpNqKMa9JM6PsbaGtkVZ8V77x6wKhRvS9yQad4zBM2Epx2yzrNvPoe7iq1dpw1h
Y3/++hv/8Pqvw3JWO1wurJnNXzXCudLMGiNV0gTwCq4oI4LFSDXRzXn/ufdW8+WbPgjzUHTW0Soj
c++lyrLriYIIq2YafMeMypvUyt5+9P3sdnLfrcGL4zRJNiNZtVi8PdSy8vNOmYolGAvmJbmE2/uJ
CEeB8CoG98mLgVrPybLmQ/01pRYXX3uhmiLu4F/84b/qUj3+cMemG7WR69CK/fJu8XBGJDXAPMjs
9uPzT7Uy/b6o3OWqyUm1aS212/FWjSerfTAdsCsi39oG9WZlI30ehLqcOLvWKLy22OrJlN8WcTOG
2RhviVQar/o02ZcJEAg25/bRgTKH+0Y4T0M63ZoRJIs63ukwnhI6zLj98Vj93z/5meSnv+m9qmcC
vZLul0//86Eq+M9/rN/zt3/z83f853X6jt+j+t796b/afVQ3r8WH/PUf/fST+X//47fbvHavP30S
lh1Ek9v+A+Dxh+zz7q++rPVf/k+/+L8+Pn8KGtCPv/z2Dsi8W39anFblb398abVx6Tbv8998X+vP
/+OL6x/wl99COb52aZn+w7d8vMruL78Z+u9MEPkZ1Doqt7HG6cqIa/2K+rvjscRYpxemq5s6l0tZ
tV3yl9+Qe/3Ov2REqNsueg17XaMTh/7ja87vBq4djxbfsSzD0bTf/vrHX34sS368a/+9SQ3t9E8P
ZsxLPJQZAtsOiQbr8b4e/3+3VGHouuRIdBRfSqKA6nhxczqKDicwZtFCn7rjFLc6ToYJH+rU36r2
PPq1mIcwYsViU8fsJuYyvplTDdE8iVObueccUNzO7HWH815uorjLtpbSvhU5Ue4Ko+YOlPJxTu9b
S4HOjMrx1J3nGOOr2rvOGqJon/SFNDSpwPyohX6QDQxzDcw2M7CXSrlRSdcJwPKb4NYzaxMN+C88
bdoBtrT2SX43kyZ6UmanPA2J4k+w/w/Qtm85Zq+pBeet2tM4gZBy5XlCchvImJGb471ydIV50OAm
uC6X6GmdgnnTwk7DYEVtpGZQT6yjI4LGhSbToB9hz5hNVPlsxGpMtiGnMGE9o35sJpMgiJ5EDNYX
YWvk8/HzgxxYIS6xk4X5ID/Axm20YTAC5vHEjc2N9Durmzeal52iyY52jqERDTQOEfSY+FDC1dlB
QcLOoLb9US/zAh1biYSZ6CdfS8bhYCDB8FOhouiaazbERSfhbGkK/PV5uKoXKwWWO6kPuXY3ZIZ2
O0yYLkmvoxfHcq3OIP3fc01LrgwshJrW1KTYSOfYi7ENIshKGy9plMDRQFtGMivPioyB1KHjC8hp
ECBGtbNVORt028mxptDMan9ArXCzlqRujfB3zulJM62h27eSo46X+1CO0LNq5soaKjW/a2wR5kld
XZfrh2kU98YChB0hx6aL2MBwG33kC9mENVgYXSWAzmE1Ce9AZS1EgKKrHOZMaTaRFpm3ri030hlg
rXrZtdGpiNJVjRcTv1CWiJyBqDXvVPKUNxomeA0V1W0VERnGiuLN7oAft/m9kyFcqEwtlKVeg/f1
fKB++dc0rcKhzOwQlJifSnC5UbHykur+3uXtK6qSiTmkgFSdtkvJ/BHC53zt6PmeLJePxGubZ20g
izWr3cfMK+yjJSb5ZEVp2KMg+spENVDXnwoXTd/arlaHq8XC86ArdIRkDpb1rpXF9RzZJG15c0aP
i3ujyfT+gMKtJZ6w5LmKt0qr7po1YpBsKmWDu0Js2s64kdLEOJKwzgU6qejx8ABnbZsnGVRwopBE
JbdGMQ1fax0N84A+NHG0I7XVvcEJBo+i+6ap0+OgtNeJ1dphZ/DSivRYzUz7JkaORHxbX6YFgb3l
LjPkSfUW9JThJ9A/A54+J5rlDetZgkMMiZunLNChkgySVl17trPUOYwGSNCFfFRyyfi91fmaaoZl
lGOPIdmE/BlsuV4HdFOGGNJvpYkaFrfBIZ6ls68N9ZluJILg0+GwjZrdJDTMPxZqz/LaU6qC8OGD
rJU2gAYWh6YAvogBmxUwwFh8uddp+djCJfPdoWZcYqQtMUP2xzyQvASfTD/qaY/qFey16GyAg676
tJjVu1aobehY+GBqa6x2RVp9T5eFHIBodp6CUUxGMKWzBhff2eqTZz/WnotBfnlZS1qq+vFBVCL2
Y+lkkFOmk6laG60JDEwxX6p52mE8JPNvHPV79j3EYIzRM4wx41TXED4jq7yDYcZNZplfCmzRDUNE
v8sLdedo2EF6xY33CRaXDdPXQ+I233UQXuCtCTKy4nxjSxc2kAM/t1ysTZdY2WZQ+y9GHoVpJO2t
wd2C3mjpDqpbPoy1Gjq1OVzlXjkeYZZjqrUwdUU6i925VbaQXBc/4sQZeTDA2ttnmei25EXsPZPx
re9q87CvGyy7rpHje/4CfyI6ZvJSwIQ41V1iHHqDgRLqpg0jfscvtHVfRlZu0WfHzu3vB3cUB1tZ
aCfc65iHMHk0gmuMXNCuhqNaVyjG59mYtsbscrZh+AmXJBzsVtl7Q5VsVaN8Vka4wpwW2cZwRUoO
s/41E0j0XEsyeZHflykFKscUasaXtY1Y2pmNXl3NM7yPvIUlmBCrqWmT8BcKq73MtgwRbaHtsyh9
w30xgN1ziZBxVZbXKaUg8xmm+PtYbfXQsBoevEt6xTxuJJYmxW2EEs1vTGKD+uSQRPNwVquh3WQI
fW9tAM9bd525eWOBNRoy8JwBge0ih3GQAHqFXunWNNNnqfYSpparMvxEYFnQ3+iAvbaNxP8hOPzv
a7dx/LLtztLpt/D4lNBMdY9IqBvWYFirSoXswGqzNMzYqzZbAooZUlR4QIVRsk1KJ/Rc5R37grV1
mEXcfn6IRmZFot1aQGtUiQ+FIeRaPxAwSMrulZEp8d4goKLuFooIPdZXIQvhkYi5JnN8BJuVhlN/
zc2lX2Fa33OCDLcWyCSf7U1+UKJot7DF5VL7XnM6+j0pVVtRaajQbXj59Xlw8b47mgwM13kzVR63
RMo9CyuGihg5zaY0oxl1US+PSQ4WNXNL2HTTNl3s54JCgpiUGByNDiKVERCSQVscMqoiA+0W6U5V
vPHIPLEgR9D1NpK5oVVeCO1sfFu2pH67iXUEtTP+aKz+KHF/qt3+Vlz/HyvA/2mZ/v9iBb6ahv95
Be5X5WvafvxUgK/f8aMAx4LyO6I6hjGm41hMimy+9KMCX79k6qqjOg6FtrH22n8rwTWdKltnTkUf
y9jK4Jv+KMD5CrMQzfJMQ2PtaOn/Tvn9S4dvYesyAFIypORXXDWzv8wqp0nvweIZ2qbq9Cfb7r7N
ykA9bF/j3XlgCf9deALhAlN2XcvfAC4EljbcFzoWnVzO67wCqFQ059s6b4OSIVNXq6avQsSljrf8
v3td/7gAfyJaWD+3uJ+/LoWuxwuj8lvT4/7cLPRjHBkWhKoN2s991KYe2HdcHP3gpSE7ZRbZX9ir
oGYfF/bUWRBZ3J8F8oogpnzyDSRBqlgnqZZS8ahifhxJTk/OKZ/q84wbi+TWwsQPUSthlGfnRr9G
QGEFbrTosATZGmgW/u3KbclwyEiEx+vjs5h4lRKRVjLtLG2+yqWL3MF4Uc3FBTopv2B68rTlqVHY
zTeWS46anvdbnvvr1mjTCxOVXv+h01b7CCYFjqvlLlknelxTOYG5c+h21guyzNmXo/4l8Qzc8nCd
4kpcYrYUvkajI2h5WCZJCgFgWdM65opzAluTydkzqfCFwYNPsPCza7SvQLYLpItKh4EBU/J9AXuS
x8hEa+GF5tySsFKwlHTgfXh5w4p0Sb7banZRNfVd0euL2WcvNSKasVH2oz3Vfl/Ymp9PJtlOxsZT
l/c+jz+Kgj1PMeLPaEd/wsTvz7yxvlKDV8PgrOykcI+9+rVssj4U9svsevfzEt/WFjjxTguGUX1I
2WOEtZTveqqmYaR1frxk7VW9QuOieJs3xju+i3s1AdKEyvQDFVjotr1GDjVSuUJhh+mJw0yAEyWU
8zDMyR043dURBc1m/J6XVoXoRCzbSWxspTcCRQqyTM2chMeBo5aGZEqGgeAANQ0oTPIxTtDDN+xz
3brdOMkY/988af8/GnWsztN/fs4GzDva6ufhyPodP85ZzeaY1TXNs6jU0B+sJ/CPY5ZDllMXtabO
NEO17fWM+2PQoRm/sw1AlbHua9DZrguxvx6zv1NAIyXF0swJTVvp/TvnrK15P2+F6JK5BzW0IhY6
CVolw/j56FLJ4KUngTkfu6CcG5zJVh5Kkx4CGrbwo3LywomMHdaQY9o/UONtS4n3uSKM2SReJ0rM
Ny1230j0PmE42UTdEpHna7MCqosG62KOz6zwTb2ldwWR4zeG+VFU8QNmdSWommRVf2qB3elc9tx6
PotCOG5Dfl+BPjt2eGri0UjJjWieVVM4tOtewViCw97NUf+bAcOO+gYa3icOHkI51MAu/toMUI9T
J7ryRgr72jzUY32nWRbB1ya4aaF89Er14LEM3WNE3Kgq1FIO0xTXYIE7GEKCaLDcZYAuhFrsepaQ
Zi+70HEXv5iAibkr1HUpnpuo3MMRJ2+41qFxk9kLgz3ZsmoLegU2izvTxbA0Q3tK2+F09jEvPOAN
K/gOXzAHcyCrjtBCbblKnWdspTOAa1Pf4jgLp6FAGU1cSrmwK3Y15gsWaRlN7uCaOEb6/Frhy29G
1h/kdSmgSRkJu12YgXvSutg6JGO1TfWeACBv4RkBkEUf0VVX3f3iFBdTDg11Ik7Q1hYnpwXNpmmX
KVs+4Al6eyWPtu2j0VQPpU5UeHW0i+XNq11Otyp7yFPnPR3nh9Gd7uK2e1LMOd0hZUc/4MQ7tj++
MY2n1tWq52k0D+yl10Qd+twot6yNGZs7gmAAaOpfnHyqQ81UI8jIEqXNtOwcfXjI9TK90lUoc9rw
bs5GjRPG2sRF+SlZiS8e8kQjTW8LU5d00NkG4YpJrTx8i5dmfTWSDWO01wJlnp8NqXHFK7XBQsM1
yNFqp1+xe6zviPLW00Kyu2D72xpVMEv1xipfZmN17s3yu1Jv8pHh0UIQhTHVIxaDWQ9SUeP037hz
pR+nqYQllae7fOTPzzDtEaiQ+WPJ/s0UbtD39Q1i8HCYIvekoQHaMtFPqBbyQzWtls5MzUNdz8AT
m27Yu2yV46m70glw3GTtw1QkyGkH53qZxbcMwpOLjpPfiWVOrm4Ur7hz63g7FOUrujnSs5UTDqCy
dUNT1gczwd5TtY9LvJihvdrX7fYN+cOp6KtDZ+TMA4w7syXdDl7Jer0PDhTnJAcQPxvbVsz3WLps
IKSZwWBLtUL0wvYKrzWQEYBULn3RTCBMtoxdMqTQyrlJc9qeKdvYRjlt4JqZO9myGa+ljrpc6w6V
kt3ONm2X2ZY01ZQFGdkeQe0MEBoWp4EmiLHYzB7tKD7YWtfh8YrW3BEjMOAaslO7AEa7k3PNLscM
B4qYYLbUGrd6pPmOc5PO3T05gSuUURw7C7cleSQy4P3ifRdXtIu7gdavHxR114vU20YJnWfHZ4kc
PdyxsBeHh9Ltbh3FLe8sJ9+jxbVZYo6Ea+sCyZSQG+4g/aALsVX0lT5GRmIpHqop3mV2g8+ZSW5i
6KekYcjbDWton8eBpH/UxuIhwljIJ2jQftaexwHK34iCwKGJH/awi3Q68KCN5m4/FsbbqlaQ1QWi
wHWX9eAedEXdGqN4b6LhopOJsylQzBwHOydyoEtHshwQ3yzo5zmn6g5aWN0yXo6d65wutq6Gs6LP
/XdmDLTBqXP0ar5iOTpLaJTNLXvgNtWpttR+VycWszx0CZuxwPWvEFwaVipQOCdBO5czAr/XjN7x
W0XpXjtzPCIjq67MpCaiHGWYeNAax3rGlWEFRowDVOsZJLuuc6KY8XxRm7eqUNobyT5/K6Zj1bQn
Ru32acqiMYS2kx5tT96pRjJvq0ojbUNjl2wAVztAN9+nMIk45wBl4elQyArAgzEKs7+uCrmmRc3D
bSlXOn4K+4w72PVS62CpJK8XLI531ZLjtOQuSpEI+0QsGS/5kj+JAZJoEelXeF/UG2V+jzJYQ5X4
arTNo5VkRJaMyBVhd+4iG/YtYQFo1urmbQWd3kait8/5CokUxPdc8sx7Yn6bWIT7gH7Zk2ryWDj2
k6rULzbPstBW25OxIN+HIZRsM7MrLuhOV8F+xFrLJXbUjQ3trGrlN0Xpn2Yy7zbMmLqdMVPjO8tt
ZpoxK/EEqfZ65UjIZbbaPBtLEvTasvAwVk1Qe3caQiaYkpSQnkk2EmdMOU7XLZ0WF4BSsl+U7a71
dnnvPcQESyjSvGMoB3yodTJORvtLk1wX7SOMZmTDrnwaYkAlsfPhLB4DsmhLunIaKDlrftywLnmA
g5nJUE6GvXH0cY/bawsXWvURifEMK+K7csy3VqZ9y4W9fsN3s0aC7oGtrTr7OyCjOzhdIrSL6bEc
kgMm0e+d61Kwp6ibq5YgbG65CC8bCk+Yt/BT2qUQQZEOOCU5ExtpBLIr93hXzyYaTZK43quEhD40
Jo9qm33rvJfESB7TxSOLx56uUOp/FzHsHiZr7TcxuV9bJX1WiGyIGBw3d1JREbCzF4+m2UdXoB5g
13vVcZgIGy/ClMRXy7mqerIrPEe50xXsjHUKj10ZlDdRo0RUCqg3RVzdEhXkO3M++U3Ji+Et5blr
AXaXEbGYVXyXGyma2Pw9MYcNNCeEnGR/aZZzPRUxy6WLA/twS5reBFZbOzR3ImblnYxvXdkGmF+H
IwS2NyeB9K2M91aByTyyp2c1Y+CWDZfSGbpAJStQSrGp5HKUUHnGCOqSkO82nFgvqWi/xgFvrGgA
MPKiazl9STJ2dVCy1ck4mekz4u8GS8CAr68dVI+rMJdHfCO8PYwxmQyN9wnOMB/T57mPKtgDxhlC
0VkwloBj0J0ar+f5Ub1qBI5s5pYWsGHWp7haQQBW/d6oOHXHCEC+pnZHvSPMc0DZxsKywIadsROK
9MyvTeDuM58Rt4dDzxsJpyU8Z1sN7sBcQLxl7B/Kd2HM92aRvhkZd14HXr9ihKfFMeWqdlcK+12t
avxnt2OpKruZya2PvoarVs+2SIGP+ZQ8YujIdgbAH9eTT16qJUGaoKFOk6NYog/XHK0wm+VzoSRg
H7R5H7vDte0CYsQXAlGT+SnWaBnOi/UyWPG7R51hvVY8y9BLRTGnBk4Afh+vHXJ/aiIMErm1y6Sg
T53n585tjpXkVAD+BBsAdnnZyy1D6U2S1QYFVvVlUdNnlNWnIvZq32qhAuKOfDQQD9iuftBcnCgz
xkK7kiEetgn3tQK+gTCFyfRRvfJBo9tF0hroVbsj9P6CBxL/yK1VTc/cmqFe5ChIIhIeRvDvWmcN
O8qlDjlwui3i4ixYs7Pwcl9G+0YbnmMjuqo9aliQ3AUs5PJRKN6bisuySp35SEr33rMoKvyYU5k3
Q3vDgPFuinSb25zXbUGPrdbOEjQxiLkQdParOnZlsPTI5ib3QbPyL0pmv/YZXhqEgm8yqS6C6THj
/7zcru5PkotiiN++qjibtpAxmtvpTth5hKWhtvxUUS5tFjlX6VBVlMHL196sj2JmXN8586XlMRvE
2HDWOXw72JQUtXq/5N6m1QymC05zJn+DNMSYizqfIT1ExBCZjfBNfHnYaNifasi7mNyA/nZ01pWF
e8EJzXVaHtAsgr1uWYJoeIlkbL53vEaBNxofk6WuPGSFXJf1UK/fMGYVUJyM27HXnskgogieUp7h
Gj4OXAli1xvWc84jcFMR0OO3zV5zxBpBWR7ygRg9kCjlLtVFtlNLiniS2TAE7ajdHvue1R6GpWMW
kUENYwbM5RwBtKBtmIpDriVTOBJqt64TIeBQSI0qLGD897sFGSRTeYZGdL+bFqfYJm/VekckJ0/V
rppCb+T+UTznQ2QqjqIO4D254azWXK4hkVTbzlHfByfqzgp6EK+dQIm6D3nU4bNF1l5hUURDmffH
VjYXVMdnUkjHjbeMJuMaLWSzzoaNjSLqnhFr+Oic1/+mljGGyJqw+EGiP+WMxWcnIUw05WwuSJU1
qgxDMFxkvWJ7MVBz6qyhYOpya4H3DRbqct8q8o9FKleJYME+9VPmZ5Eqd/oEcTHWntkp9RuPVJKw
7Ged1odvgXYxg2w4LQKF+tzvcdlDt2/rm+lhaONhN8LdDiYZQYnF3h4uw7DNUysPsgnpt2CbJ/Ip
JdrV3epS6TadWr3ojKV4VBc8W88diuMvyZBd114PId29xyD3tKCJCZ04Rd1/zm2HB7g1nBrRd4Ed
2SCbeAZnurOau1rKFPR7onvGGPBiTa65mSWmRdFfpEqjVTIF2NSJGswVuIUYmncnu0Mz0WHosVbe
9foodhb9zboU30+apx3ZmScc2k65YTIGUIjGAO0ybi/IaHbyAhmogtzI2qNs2guy5rNYQ7sjDe6V
51TP5bJdkPJTINf7nodNQJQxhBJS68o12pprMcM7gHiNV7yrsRg7KT2PTJ6MuvR8EggAjqvGreqe
FoJ42S3T9c+VQz2ulXjx2VHnJVjZDgssk4G8ImfWVdYgmv4+Gnrv6KU57KPoqsrH4tFJlnWugC4C
geRjn+/bAZEBTku2PMYaapm0/WFpB7EVqXol3URuepKXW5A0QTbSimkSn602PhCNpNLap/fMjVjQ
9R5ES3XeKwNAK2qwFwvOoW9rKVcnTuJG57FVFMmF45r1L1F7VjtvRxRuoWvamxqPx4HciM043KVp
c8fIs7tu8/FulvOTNrE2NTJ+XJ2Xt2AhnpohscNyHSRnBjtbwEYNonDEs2mbfxlADQesAyQApDkg
GYfHxkK4CU77fZvkh3xC7m/hDaohjiepnVwRBmJde7NOe1pdPKN5rDseToU7cehkxFuISQSknX/t
WfdpQ/SUJ1DYkXeEdqJdqpj0KrWu2PDhQGfq/VLr1Tnp7EDoLrB25Qatqr2XiwEIz+SZ70bKjtjl
+Ww6pCqWJXA+iQlzivYlYRmbohY2dTI6DmqBncKhZ3oFItlkEzm80L2dn8dacHNz3dg2V4JTXqjQ
JZJVSN2GaZzlvFxlJhmRbY5GVl43a9AyC5ITTmH1FI/dyi/eupMgKqTckjNJBkHSkJ7BC2Tn+cWD
0ELYUu4d+rkRx3EwuHS5aZr2fWo65SYT8TfP+MBRuRnz+kAaZL3HG81TLNaPQ9yfDJMX3zUc6OvP
owdutWqt+tRh3hC1Q5xUTGCS1Xv8xjw1p6y9iEKDip0ZfnN0O5buI3UhbODsm6LxzprNE1HPfp21
t7G9/rIY8U7I5Nq1UJb6cGJ3epXg4ONlm+Hei2ajTl9HszmPDvyypoAgYkxnFXyKPVqjDzoeT507
bB23paCZcn8ered2lq9OHqO+76uXnEEJ7ZRXBnGHJVdM/Q7iBnZEdvLILkzmX+bbUPdHubRb0WTf
aiW764YMSnKiHgWBQbKVVIgW3uKFJRa5ApaaQPUXl34a9kLnHAalswNuo2+5U/m6aomd5rGSTj+c
SZM7y3tpR675XoiOXrl9biOiPzJK0XipHyUSiABuDfOuiXJBvXTOql7qE3KgjM2AHlqrHOeYj2N6
xhprh0ZtrAd5vI0ZFvpVxiNxnijlVnCfZfedn7iIGsZ4R07HdNCJY9pj2mIizzB/jvdVLJzHfFFs
MqJs5i8KSP+0wxhCnMPtUKIlWszHBbUlrXEX9GnzQpQVpXXbhoVlVDeFUn7UDXSynI0OA08r7Pt3
5JQZhguOO3Re6km6MTocoBFLhVoknuwjrCiGpbPtoHfpqE0aR99nsgsWRclJn/dO7KGGxxz24d4t
cg4VQEjbqVWWcBnb9dLi+GH79AoqufN5A6INz/Fqw8D4kGPB3ZvS3uuDMwVYcBHZGtbR0dXoxhYN
CNVmOedOB8pLSbaco4dWLzQMUO1r04NygO4X73Hd8wTVacispVT9Am//aOaXuShCFczbDU8vsWsU
l5cFmXTbxOUmLyyUvDPKr0zFL85aGQ430vgxfbOt5XmCm7KNxXCqe5uUAyf9jvzh2sChqjYJHJMm
fcaQVoR4wGriJqObgj0VPudUMIyhkCTQoQui6KMeTPRoVhrwiOBe7AkUx4pj+tnUEHKTK36/mu9E
gbpvMEgajtMu5Ai6S8hW8Zs4QTLm6m+fAZUokUj5Img6gjwST8Z+KrVNTL2e4UHwwfqOYQv3MW+o
OtQpCtS6eansS15LzLyKs40jea4WjJFjJ4vAYKbhk1B2JCR58JN4Ced+0v0GkhPioBkOXFVw/g0m
hcrMrxhb7j3d4XUMvZJ8CF5KRUToxEYEiFF+jrQ0jJfiQJpoc5BjfXbLrYf2CaZUhGqo/taq5R5l
2SZrQHPBr0lKEFtjdWhS5CRmz1vbIO1uHJqaUKGJUOIorJToYLcQ+XKZrvOUPkxr7Ys3N2HU5N8I
/yEpckDRoMW8+zndOPAtPyN1CcgpUv1Iu7eoo/TYHbmjm/SIFpvZQaUF0Zh2WyUiKrIQ8nZeoAU4
JlQAwvKoX/oAUH1/LhQawjyibuf/bbnqRiVhhKXsvPlKTYwykHB3kqS5nWtmeW5SXeOjPBozuTy2
GCVXWs09UCWPsoqiryVkRLc3adfw+7lRnyC+YRCxDOlLprS41nH2ma1cwmrqmMIwvFHdiRXcdFUl
xf0oUcRINXt0y1gJS8NrbruRyCyYPRSIwz4FfCCISvKbpntQCWsIxpjPxtl+mi2N8kAD1+zMs4+L
4l528s3qi+9G08lDFl+R//bMm9R/KtFoO/DxxwfPGPeDbV2IxSSaorJ3irE2aT0mXmxFgtL0UFRY
tbz8IY2UdotHG2ULumtXggJOaNdicaewygkg/500GzFZgnSFk3ZpMGMLeB5CUQ4Zsd+kP6G6LrKZ
zjs3CFqqESWaw45gBSsAitmW3xhN0SNgCJ4Fm+m68tLAxXDCk9A4J2bLxtZjrZwXJQRYfnHVod7o
uKUSb+pCyKT4UxTnZVrhi3bCjWV4kxo4nU7IiKHxlsOc872kUMjKLra8sjcms7kNzrRrkgK/9jOJ
CIpXv8HsojDunJfaYiTRpg12uWXGIabPAdoH0nyj6DhmnGM9M95aV9p3jwydQWnuqiSLd1UJrAbG
OhUjRm10t9/ojVAakbinoaEip0b3tslwyXQqf2UQxr2TxESR2YIhAJzRtuofelOSu5R/Q82VEYmz
MOnTh2NVYHCnkLdcdfBHGdv3dkHsdZdf20mOvrJQqsCL8mT1f0yAAk3INDPwNNvCRWHC3aNl/eIA
vqTAb06ZFX+Lhzde//bU5/UJfWi2ke2MjsAsSOM0ova/ODqP5ciRK4p+ESLgzbYAlKUpejY3iGZz
mAnvMuG+Xqe00CykFqdZBWQ+c++57/UEobYbzUvl8BRO+LeV7zAR8YIxaZB5gQ6ZnnTeNCfSbJ7C
qsRxs1FEhEKl3YB61WjHDx4dZugY43ZFrpx93RYklTplkIqOaxXxZmwcq84jNW6jyRlYHFGu07Sq
cvlvygQpx9J8U0SVAoFeu7A4swHKGQUrJyZ6+MEK3laORqgWTziQzJ2zgJK2+5oLqmSYC36PHKnl
Nr3Y7L1o+vVAukYamcF0HibzdbbLiuzTkhIhql8yRHB7yd+NUgEgrIRc2rcdtEjpJKbBM34LvFXr
8ODmbn7nedk77WQes9HKY8+cuerRhZZ5Y1MOPzGe7vgZ5DJq7LwXMnVPfD3TCXRMtYt423fjervS
FLPSiaDJtTV/Bqvq91M3HbC6hfAlB42Zz7ijTv2poQkcPDv6rwB06PNt9tnAOLBFJ+UKbNOjK1Yi
Lob7So06DTTu5nVl8woO3i94cfHSnbTXa9JpeMEVar3egSzZLBSHfg+bxdXkeoQhuA9SSeuRw6zc
lrds5XRYDEL2wmKcjuARRprtaovL98ouQHLz/qHodj/8kP1IXpCGE9hOdfi1Z9NOsbcaALBK2GlH
uwwYh1te0m3+1SG3MGdaFA9Tz+Rlc79yWJvM8Nx5l8NJxbBFAkVgkZMY8B8HBLMfrX/QH5/a0ZXn
kNNsaV3zo+cIMK3UMRVSWcbnx8H4Z3jTSPNbymNFHmhqwCrkVweHg754Dz042jtkOe4aiC6J29C0
mx6hqOHW3RcSrI9f/1nGiiTtFv1vw1UYwrtZPf4c694/zjKR7Rz01b43Jn4ZppSmqqYn3AndDczp
03LDmKy8gTKhaD+WjFDKdu7TyQrbk46ukLbso7/mlyxA6psTQweQryZ3J/DisgVR1xg0NHZ728th
jyfqZcoTGRh3AgtB0uiIJJe98gL9EgRsjpr8w8mWKsWJlywe/LIZQ6saKc6JrmsuYQGqGKE1IefF
fRiQ5JwjuUkDMzcSwloQQtrLR6O89gQkEIJOC6Q8jAD2hhLAWcWMl02SFMaugDmwr2vVp8as2FsO
v9DhvyTm3x2LpC5pegthUtB7SW7vwRqTC1s3nKkDlDM3XH5ys7wqVdeMWRzGdVlwEWTWH6tCH3rP
eFnraE6m29Z94Ek+0g0doHLtRx9edmYw6vbmgS2mjsykcjKyASOKgdBozxtUrTvvgRnFUxVsCJwm
4873a30IfLK8W3m0R3M41VqKW/t9EtF0R6U0Hun2FlZixufkug+iYFEJMhd5lQG/HxlxCpuCLrsE
FrUsNxND7b82s/UiN/oog+KdzzhuFlkew6Z9Y5h7C+diftRrLPfTKTeJe1vsBcJ9Wb9zywT8uyBI
hZrhprk0P23ozXCBOmIw+Bb5HWTcEepzynAslqj3ScwCi6ck1m7z39YIc8dCrT/2/kYVOxM00Oiw
PoYDoBz1p5itfW1n071Rn/ArkZ9N2nKKQJIZhbpAtDKQzUuZRqPEUOeUV0yhM4NQMA+ZJU/9bB2X
MKc3q+vhkFnre2HmAH+VS355q7okGFkbsT4/945npOEckT2gp6NvfY7BIo6Tfau4ocx5RZUM41Ie
10h/TtFeESFxuhHlY3DxO6kH7zDI6H0aqv/8ujH2xFsGsQyas8k0czaVycndXsqBq5rZ4WehsXVt
3rFbe7awoqEN2ZjJ9d1JdjX7Xdb9lXlFPFjFTqnc2DfQODlE6e7B3edoRPzwYDKZ45uVBEfbLBpY
e/2ZO6s+Mi7d6cJAMiLnK2Jqvjo50FZ8YbB8WV15dL38lE+PrUWV0uRgTjTBbsNZj1hOEDAb4bkK
2Mk1/Ph1mnkmKBXr7urnwRfm/AQQtl+f2a0FxJgRo4EYA9l4N7P5ZOyTSMf4LDPrNlbYPu0m/G6d
9hT63TN7Z0Dc+Qybz/2UPk+LoJLWwr/vV487Rf+r5+27pV5jkuW+6n4QKeyr36Wu9hqs/G3KOpJ+
CT2xz6CBAkc7Y+LDu5H3H0w3b2l27O99Dm27esiCDuneiiEuFLzvVBrV9DmZBsPg6un2xYycPcz+
/1LVPKEbOREdd7ytLXPgxjuXhEItoyvD+DhaPUz9eG79KgBIvF6dWmmSccgw1Mu7ZT0PqBj8d5QZ
PYtulP2ORBO+EKc4PfuifcthYBIU8gx8Dd0HCUPt+Eyxl0qpxxj+0DPX1m8+Qy+vlP2Sqe9WkCpm
/ifWVyYRdowuro3H3H0AiQAC8iHkELNgFsoDWy3SR9mB0gjIV+YzwJdESZ4mfgisQQmUrpcC03DS
d1iuZMZmpTb1N43QdKeqKGVBcMXiehqX4hvHO7jP3CMAPXshVOZgVQyWgxt7as6oQMqXlTykxPAy
0hJnah4yVe+MoQfvvvjRbQ/5FTo5c+ngDDbbZmBPBxr6J9LmUMtjwITKlic9iOLA+zev3vOAzzNV
ns9xQ8u5H9rjlHsc+I69s30es8Kvr86KDLUEZCJU9Cnr7R27+VHay1duWudxZMjeMxRKLIc92jqT
fl2W3r7PQ53aQ5+ag3minuXb1NUXP/irXd1PtBdU1urBCaBuYbuluqge1gaOjJ1/W/KyOvpxcqY1
sQOHhlsfXDH/Mlt75eVj8aahQkTzCcvJp1Eb14VnzIRiQHYpOXu/ozTwdZO61q/ho/TzZ9vlYxnI
Ts5q3ggJ6I7wYUqvsPyFE3AaqmfpUncS4felkI5Uk/zTh9XjIJx40v7eMuQQF+a8geeQXHTU0x7p
rMyNK3Tz9B7MJlmI8N+iZ8A9szO7wYvbgs2X6Lw7O8SqNbqzuSvdIY0aqn4+ETf4XOzq74jRKFpr
stN9O9iJyb7XE1IEFTmIZngnTZJY4e4/VZzwbOWIyl3sH5+ao+bnCd85ZCSsIj+7QYyrjPUq/Rg1
VmozyYvNIRqgIXGRWJMhgOOtb2MlX62WEXhjYzPIQXKTO5k0G5EiEVMPu4iullNNqVo1HIH6Aw/s
AasZgc+bcaUcT9AGepwwnoSOxdG0ZH/kuL1NDOrYu0JtmrpfsCUnzrpLLj0aCRPvRpZdSw/NZ+FR
jVSC6zBo+PHGP6AIQbsfVN0zfwnY/vEu7exe4U0HR92uFlYtPZIE3n3ZnupAHoQ/uBAPpmnETgV0
iyxlIJe32d3mIRJof6OBsGK3PFm9ftTG0qYggN/XZiLA1FlBrOZs1LiLsCr1uGzK7CG6mWXxojxW
Nojnkdtuw25CHOeVr4TVR91TtNyGEN56i8Wb7uVIRDPbzovfD1+QMPqjWtmkAPB459L1GaC8CD0z
PWydJcWB4ef2Hb08W5GI3h8blxq35T7jFiHD97MJWi7i2fwbzetDkfd5kpWYAQmiNY/dYsCBMUys
i1qhnxKXAcs3GLOwwkRJ/KvEoBJm/oFZAozqrHnsNPrA8b7uJ4s1HhKOKjyGt9n60v8wXZ2ScV55
XYf8217ETchdpPU8ktI3L7FVM3RfLPWJvwf/DuKoCuuf8v5uG0x809Ax4PMbEqsk+o4mWHF3+A5T
FXwbpJJTQKv1O8qwveCF/yeiEmaDv+KlC/xXYsTh3msLWVj0tUq7R6itxt3rZBfBfmhOvbudGiY2
oVe+NFsuT0bf3aPWafeOjSHSDiHD0AVGDVFwJHbsx8aDJONtdHq3e8JXf52RMoeQXsRy/Cy0a0OP
THNcw/uWgNkDM102E4wQteHuKZt9VBk57G6AwywToNnejm+12STTK2AD+yzkpDDK+knMaMJGObMg
N+x/nWx/cA02BUEKtTnxOpHzidfmb29ZOJr6Epl1+zyV8OOscnj17G5f6/JrgIrBGxT9DXmvLamd
/TR6vxVWGMPvP8zWfPNFdl6am/0QIcIdegIqNEO8RUVL7I5xkxDx/rtk0rO9dL5nIUD0OW8OrQyX
rVRUB1MSZnzruYMFKFJFwsl+Ex0JNhXOhUzacz94V8JmeRs5Km3svNFKRnmAMzYvUIESx8hDbMgD
FFb2wm5E2CLTJUPOqfSyp7kN4pKrRWR62FtoygFE1rGuAa91dZGihWOCguDKwYLcb1sVi9w8bab5
zQbxO99cukXLFBcvl++NX1knghaavcdCAQYAEInRGo+mUN/WOm4H+CIq9tR2tMyteA+YcbMujys0
dUuYRQho9VthtkBWrCk3Trwa68CfMYf+DzmRjEl165xbk9ucFqmrMgQynvlcNaD/USj/NE1gn2tg
V7CopJUSTPJTGMXB9ZfoEGrxX1fPw86sNfg5/8HZ8mAP0QGFYMOaV9iIShHSoB0qwI2RXUWMsAzN
8J5NcJ1UptsmXWQefMeooDcqxrZiSIw8vAo7pNS6/QNeThPrcUUU478q5kMtE5R95a7cgGtfnwrt
XgcWzKQ0DUNs9j65P+IUGMXHZuGXKEpoZgMdcDF1OJgn+9MPR/BczkWQBnO/hatzb3WbufeCjDyH
wXqsh2dk9tnR8AlbiTG82jHinjUpovAfm5U3S1CEhV2SSyO8b+ouul+HLbo3h/ppzI0OLy0GWO7U
IxhO42wo86Q7yvtqyuVuHWGR55V15IE2d241/g7hdrWzi2BgFQzdW8/MOq5tAF7D2wT+PxjH6ui6
6xf8Q9BxATEXvTOK/TJ/28pZeXawOmSVHfJoqrvAfigFKKI8umYFZi2b6agj4npUmDqdpEYWilYJ
R3dN/1n+26T/yadw15v+N2JC0iVyaFLhd4g7lL2o2vubKZNoNn7X0O+TAvkgQBEQzQQopaNVTbGt
2Glit7b9gHEu/5CG9xuZ1o9BVBkXeJvxsBH/XJS0EAQGdKCuIzj/FAPZW6izoxMZJ+Gz4AhJjeWd
L3WKw/ZUrt2HoOZpbNqkqULwNJKUV10keodEtoW3b7PUD4z3TPvO/dPkFE8jSnWhSTOSoSTqmI0B
MuufHg41a/+m2U/++Dpk25NVaJazM/OUzqAqqabXXkw/m9Fyi2Qij0FzX7Rnx31VvOgAqZDPmFkX
J4Ph6K7g18uj+d4DukdyB3GHMNpEHzxYpIJa6RDhWw0o5i3DTpXABSQGlK+ZnNA1hA8Dfg7dTFVa
uUQHAsdm7J4lIMq5AgD2TRmxUtltpPCJmh6J4wkzJdAPuUINZ0P43jfbm/RvQ9aR9WlnRc9dMD4X
iMO0kxN8xxW+hSMPSPYklP1p3trUbpusGId6nGdsYKtsvUDJ/BChcb9E6i2rmKnRkNqMobIn29dv
MtQ6bTJiJFVh3PRh59n4hql3QCzZxiEKsOMY+RdVDV/5tOxd9qsrCmrgZGxYKDJVNPP60EAY/c2Y
k714/viZ5dUxoICo2+yzyux06Iykjuq7jKBT7Og+ZijEFDlx4FUV7NaMvQ1cHRaACPTS3CPCeUVY
5yBGJnIMsltlffbLZaLE0kPxSbbuh2y3VOgnO5qJzjTZ8fesBevuVBfzI5hClC72kyeMN+ZS/hmP
0UOJf8YhVz3ewFSkXhcHZYtamQvCGPN/4cyiMzB4oF0K+co1GmDSEZbyJvp1sfarLvpB+F9AIR12
OTlxk8EqpYMFDWHlR1Y2R6Icjzlh585Z53iRjZHDpOpqNmcVVjU9v/nlNscMF79Mg9W4c3bs7DNv
1K9AUYNk4NL6U8h83zmOZLfFGaQ2wL7d0VhvBlNh/MnHV/C+VxWFNz26jm/PPZMj5q7myiFD/0bZ
gYfuW3FXpUHjnPBtwO5hTrgLzeHqlrbFare8TGt17wSRPKABflCtg+maG03z9WzUcPYo8tSVtCZi
yA6TW13MjAjPsg54Dhvp7aTZghj1negA04P5WIausGUlniO2Pzc+rTPS26Ou2QtlzQmy6cdgFb9l
9rWaAAQbHxua9MxfT/7aePcKQFCxSQZFnAXjlynRzYDZbm7f1eMWNkleVOO1/SlYQN1Nw0MP8POA
pe4zMomOiBaysG2G461PeFjpPntT9xz13UdTF+5lrompZdvCS8HWKmaAHu3nvA+QYAQ8uHVNN167
ETwupn5ZRnzGhJPN6Wl/p5YxAJfMnK4FyIQw9wiAWNUvJR/CNFib+6yrJm704Jo73rGq+uA0agYh
QOLiRfCYCesWeZp9mDWSAWfUPrqRZV9vGcnPGSy8iGAa/zaWMRV/dZ2d7VDTlY4A7YOq6GKSrk+6
bYJ9qA3jIgfZxqpRd9KyiLKqMy9xBvnqEMDE+LuIdhEKsoNemdrarUnHmgHeIZ4p4a38CoV38L2M
QSltq6gR/ud20dw3VvkxFPyrpnz+DSdSt4j12tGFtztXMRUOSzyH2y0NsEf7uETkH9YmBP2hv871
yNBMoUCTTZsMkVC7SQP1qt383DD2n2gv4nyMZg4UWNjhFDzP6AAjdvxuONxGrNBKUN7KhbgGi/GY
LHT76C82u8hqTlSN5S+a+2MlnrA/1IctUD/TXPSJ0taXcOfvObcDZh4KCYvN5I+hi2Oob9T0j6oT
d37l/C21R34fEqDYROW35KZ/LgiOX+3iEx7uT+07nyFueLiht0jPAbG5dyWcIqEf0nFjNTsSyHBO
bR9T2dX7DumFHsJPglcqDjD66rl891zizN1ueGs8LXc35MPIhO/sDM1LPYySHdCWllr+4fP1diZQ
f5ok/mDhoyQV8GTCm01oICS6Q8Wf0TZrmTDKOoLXH3fbup3NcHumR7cngmFCirQ7DeYmCU3rASly
zec+nOYhIlmsDy91kNUH4a9fRTkh7zND0Cncdn1IdjQ6vB1M00thj1hH3xBJA3QY/gQlE+OOcPP5
Di7ieFcGHbq4bgA8Z9PDWTIKE0QMqRzdf1E0HRwfEG2W8VhgMeVvKKOPpclSVWa3wYl/H8xKHQYb
ClbpvblaiaMnrTLG+ZagrRV3tm9QRxv0uLnnMT/rI3pIlId5jVF98Ywvq/O6xGE2H2unhwtTPGMk
ze9aIf9DOPIX+sOnjnxmfDucGOJeZdUr0etqz9jb53bu7xbIx3HNA7LzOVO5iIAfEtvYZPiEwqQ2
pu+5QeEYdOsHLjQMIN6NG24yALAktp7cYm2V48qqcPC2Ieouc/Loql1vTZBNdmmvpuuWVc+DtTGr
rzCIkbhnxKNG1jD30FSwm3QpWFLSZzdx1zYTf1nmDwM/tEJEloBqIj29hxmHZhZI/0YUNfhQMaxH
FSC3nxGfoL+aMRsTxa47Rlh//Haq79yaHT5EDMaqnv3XtddPK2eoHSorAaRLpxmwVmL2x2oquinB
OAiQKDEFKypzV6lgpwMR0D0FGAY8FZJiOnJQqsQoi/nirDAqAg2nvfX+K+Bn2kMAbaL5QyTz+kDY
0YNuCsjns3eIavpNigDrZP0K0Pco2nl+zdl66kUwMG8jWy0LIBCMXOyO5vqbLSy/w3Lbfw5lcVUN
6do2CgyIqKGuUK606nlr23vtz2fekfbAzF+dGnb66j4CWThMxrszOu/51qvYEGEKJCXtwq1JfX8m
fm7LxwN9AQxzOVxxpRH+N4WXpjaWVKIErJ5RbftxDWTfACLUQV+wGMwMWKlyVIh+8TqBvXeJNKua
5a11sS9zb3ysFwzgP8ForLi43QarsT8xzXFh+Yo88XVN8hxwCkR9UGx01uxmr5e8HO6z798PbXfX
NZgfObrpDzQPi7c43s4i0QVRAv4eJ8TZxp4d0Va2KyeXh8zHQoCXGCaS0ztxy1Cy43BEHMGAmzcW
Lf7jkAXrqYmq5yLQKZfpl6kBqk0Tu7ycldugs/utneFlTt+O57/7hf7ybglLcPivE9GVA4Wjy3x1
CTBeWkv3GGgrFYJUR2IPqqRu5Hfg9kfEkUHsmGBQ+yn8dMqForJ5sdx+wXMRvpDXjUtzJtiiL/md
GvnVRa2AOO0ShlydwQ7/NHP4AlU9Q7J1JuDTT3TFq7siQQPat/MNdZlhNZOpxkijZcAWNZzTuFT5
WorvSXg31aB566C6fS6ofw2aCzWPp1VwgwCyKM7TrLukJ9vK8Bfr5LPV30nXvRa4O7mYgtcSKnoz
oHdrZ75xcEY7M2KL1LRe0hQYSRjMIPhqFhdl2V+41XhiuxKyF/EKsuSiCQbjv57sFggbPk8VYCXX
QX5c5SQAdBnTRFROsWBNl0qrPW0ifJmKjKKyUj/+wiANJl4SQoph8i3Je1iJEnLkQfT9G2vNKZ2Y
LjbK2kiAs4u4DzAIcdzVe7fz/xjzlrMF/7Xm7jew3W0/v+jQCw7rDSZeq/BoTWiBJ0uCAWmLR7Ud
uLvZXhWP+Txvhyxa7mfHJVxhZeglZ5muVBGlQupSBfYdcniPkNzoNPfDX78O/3YyQx+dFW827wYY
UOBkHYU38bgomPwH05mhM3c2qgoOnyziUqRpLHN7Tm0EvUP2n6triMsOjZ7mGxyNxxnZQeQUhzLK
VuhLiFkMNMdpE5V7BNknfI4lGyR2+tEaBqTxeLutztSRdO5nIkbb9La2SjpoAcGEYdLY3G+XN32/
dvWDHtAsWZv5taI1TyaEHx4CSfreL8Jd9tPa9jvPurWQi3vOtfUXCimgdlSSZBourAoNwANMfNC/
RDp3kV3BMZR9dY8wjtBCXa1xCdaJGTjK5YIUSMNe2jhgxxNmxLh16i20BibhrL/BA3xgeHroJkKm
hS9RZ49cAFsH9Wsosy124cPV1hTxPY/dwVrRbZAJKsLbCzA2JDA4qLU3l4ETc3VMITsF52eXEdWz
c1ZC70mQBsHFFtrY2F57iOPdqOli1LP21RDbv6wMnWSEFXEo8zV1x/kbnK9i68vIQY4tQDLj1rlD
qJSzOR+WzHnNDZMqhkwtAsMfyhw8/9RbUewJ+9l6Kggki5GOfzeZTrWa7mSAuBw1BqIbeTeFdCHN
LCjYtTrEUvIOrdvy1yWbZ7ayMJ2NJ9pdyZB5Dtl2qibRtpuOFWu+asXZTVjXZWZzkxYkmWM/Yhg/
lgAwzfZznUFE9I6670LcXBtFcazUzZE7nFcUkRixelqUwnwp8ztyONgAkcmEiC1g4oAoLs5C8R8R
jXeEw60AeJpsT7PBevapa6qrG46YO+BPcrY8EPPcIwagzwqKk4xWgjhm87J5Mwy+1h7iesnW1CEb
F5uqPGUFL1yURyWNUpV6ul8fiRNri2MmAiPuoYLHnb3pB7T2915vdiezGFjyS0LsW23/t/WrfxYT
m5SMnEroQsGRbXqKf888kBbLIhJrN66UT6fzQsKT0OlbZgaop44oSMSSzMy80P44lAZYOxWeDGx7
zZG6Oz8obaMuLj4msxjB5i58bkxos/zTJ2Io3rhnmJo9K0zW9cLwOm/EhDgIK77Dpo8+PQxPIEb+
TAHXUkEUUR0Ff9UYvNOLR8ylm98ekwSeazeuXXdAa+HeE0L864PQuOg5PzS+eWoxlzB5dd2DNQzJ
uPCUrOV833eYVtZyuk7GRqiTYVhHGCC8Alo/Nn4GIPfWH3ObGAm2WWhxkZUoJZFrWH068Amgk30o
zB5778ybU9obFO4xPE0e81+FhD9hGIjvZ+W73EwEi2qGmlbWKC4QCpBzVOzy3uJ08BXTDXF211ua
h0jIPka5ztAtlRXBDv//hzcDXrQ8eQoK779JdiiUEVdVBpLgWW7yQnPLfVLD97U2570tC/bYPrfK
Jkbe4M2/GwtvTjDIv2Ru8+szSkZMWb92zh/YiBo8nOnshctqv+7H6dxbVIZrXcRuFNTg6qofsfb7
wbp5KtRIdPOGgmoLgjp1ezc4oDHjd91YDJEWSTpFFBYY2TK1Y/MyJuW67E0xv2tX8rezq/LUVqCK
vXpECaC8qz/BeZuK6J+BKzyFl71QRxQeatjqmxyrjB1ny6Aps/ZStf1lnZHJuaFrHkZUHJlv61T0
hZHgO59epOzOv/XUcIfzp4IWqRESrW8yAtOwf7UDTc65SwNJb/9VzusvsncGcBU+K4Me98FfFb8D
Qde7ivyi2LW8P0JXP2TmzJgCrK++LZKwLBYGxNy6+bQrFVqdroB2NluPpvvcIPJMWlVuiWjt/Spy
L/WgQLvWoTepwjJX/g2d/ruE+pbOA6r0zT/r2XlcBL4UBF5eimYccrV3c3M5/ldTQez0m0u79M3Z
A9lrGTn4YWFPhK5tPg0oMUiaXBuhvPcIFkbqt72Rzgghiq0oD4gKiG7KsscoN86LzPw02PRnWLCD
KQ0kzB3qjw/lLUgMPQPf/sbbNgZ3kUIRbW0IE/28/vHF+Mw0GD1Kyfc2M/0QZofE6q4kMR6Fnn3p
jPIV1evnlAsEZIPAx98yIGzpVmKDUxLiYpeMxj1cfRRPjKFpHepP3+mng3RY0HiB87DY/DvnvPs0
J672per2tw9KcdjQfL95y3RpBGAP/k/lDtBxEG8eFL5OgjHDQPA6aII83JFiG8d0HC54OACCDokA
dh1RR3fwZuM2tKHhBQ35zWanD4uK/rVR/xNYaPJ6p844dKak8bLnJvMjWvzstQma+m7eLhucZvLi
9TNx3O8oC5iXWkQi3HisBYqSoLSMS2DnLw3gzpWbS1v1RI8cXuAOxKyPzn4PnE5ot8FVRhJTdLII
Fc8FudSjaC99SL2YNcjojbL5MkX0MxYoXms1aaRAaKlWsb1sC6DINqtDiAZAiUVz3vA9AUX7Eh1C
y4pbsByKt8itL0GPEIdgLu75kHUsmgoKr0VhHoQKSzzUlmxDfW/S+iyowayhuzQlqi4ZIo+PULcM
NTPjcJxilOSH2egObYFn2PHzLV6G+rEP+h+7wdSwYG3iJCsPa+CZxyBvx7iXGchrYhjP+bo150o6
lOfbqkn36KvLxvZdoV0MW2fbi/l+CquZ3Wd3dIk9O9JevdjVdMx0c1t5MZmYxS/8TlSLNl9orf33
xpzo25cBJUdmsHer7DJFnI1LWVp7PRfGPuMJd431SmTntTQY2S/+O4UrtjLvPYg6l3aW+ePErl+i
VmGjGgZxb/Xug+7x3/urcxRQoRh22/saqNVBmDa/I6bCnc6Yu0aWh5dwPoWd/17I6sk764wnp7HN
uyo4c4Jg7u3OglnSi1BgnqDlPk166R9J7eK8qu/4zPZDj0rAzAvmgFNKf4zY3pByZ902dWKdCGXY
SN51Kz4iBEd2+eagkkZldpinGX9wvrExr8AvwpF81MoPUElHb7y5+YurfAMFxIb/DDOSWGWHINp6
rdnOgYuV36OFkqd+EyVGEzOMklngAp2q4H6KvO9IMgEpkyBYrrVbfaOO2lVW/0tkHsoOf3mxuug8
j/Bv0ExShkN5aPHAx0vJYVs7WKqzHEsSoewNo4VkJjbDCT3nWGNhRKk+H+08YNCJGh1xPXuxAguA
bfux66/vgGR/Yfi9w6EBSdiG7L43wFyZv98cKkOXWCtDlTeW18lc1V/GGfPj2JFn01DQm/wCV0nR
CQVAo40WIaQY4LRw9I9O+OTbBdOo0vxdYH8Nm7HFRgYZcCjmz36MuqOphifmBSECyPzeX83qmBMm
0IeKrsxc71TWntrMFHEzsDcfw82gJ7UO+BVpAbg3dlZdRQ9cl1Fi1NkSt7X7GBSchC0D/3hpL50p
v8Q47Ut/GU4EfSSFtAgIqR0nca3tMRxQdI4j3U5J2ZojxehRsYDM4CIAI8bye+Hk5JxTmKxil6n1
UfQMJ+1R2pfW+25c9C+QH/YBqoTz2LupzLzhnJMV6lb2YV3Kx9sItfZG71ASsHFBtjWvc0c4zzb6
F9YwATf2jvg8EAqdEC9YjJENmVb5RzIl6kzrPioKhocIK10XprKYuyuQ1PfKIpzFladlm18Y4o2g
zcZzabwHhvPWV6RP2r+5vSDhoWBvqv5U36zbrf+YtcF5QQxvjPaVr/rvSl5E4wNT6SfoNX1UIfIn
Zo+UB00scvG9iowPHzkDNQe9XjRiULRmUna6BRl1HxQXdD/8j5olpCWnvxFDO2XwCuT8gGizjcQf
I3nDHoNdWQC1Wkud9i5DdzSVxam3Q3yUSlHRG+hCS3f98cuvXnUvC57+Z9BADuN4SBE1oNcCbBYm
kHXcz7OLKdU0P72hulYDrWBD9b43DZD/WwYtzvVpRFtpGymurpz8S4uVNyJtFvhxHTFaCuwlQymH
HGVYXgvJxn3zDreXTy1AT0t4KliEEBIct0gcVuXuy2k9C+p93uM1VDO2VzZUFiCgmcCUcqXTHGfG
Jjik551d38L0DH2ptHjbaqqKyCT+dpCceQ0ZtvFIVs0uMCe5T19mZ0E2zIuhHLkgOh+N2Fx54oOO
itJ0x69O5J8OI5cGZK8yj7fTodnks3b5Zqra/YgiKkKYNT/YPkFHFLhwCs8ZYJFA4vUwit4TTBaL
kQErRTff1LHNYKNGFoxarwZ2SmliUvVQ+8vn2lmRyfP4W/P8P/bOY7lyZb3S76JxpwJAJlxHaLK9
N/TkBMEiq+C9x9PrA486dO9txZV63hMG69QpchvsxG/W+tYjZSy4vRRzJEnvuoXosQwylsCAsYLx
q/bCre3Y/XIyZlv8FD/5bVCgfK3eHN0mimS6GPBvhiR+DumFAddRbcwZyryf0wDIBI/1tgnUkz3w
azqc9INqNq2HoaZIt9yIxWpMLdwobbYLetb/puy5MMNvu8ufI2X9qQbxO5qn5QMF8DHXfljLUX3K
J1KC065BpZQ7qHM1RLXxeHZb+lhONDQ/QBvKTFyRCdTr3nzBQLGvfCRsrcbb4Mhv23NpBS0c+Uyr
fZshCljklQrMF/89s8dNWBZvk5tvubbnHYcUK6eri1ukN9baSFwEWmRr5ZVe32UxbfXCiKAgc+xW
wjv5or5OekAPObGBbWn2F8hvGWFOa9Mo14iVmBj3fr7T6PxMevaFaR2V+jTs4n0oHPSsguFN3G1L
N3hNI6RNUovXrL9fui5F1EydOIDMFfaRVcoHKNk1OaYvEe/CECoaPMaRS1o/PuHlS8TikCEEDv6U
+q73acv71sQDoQdP2HbXetspSmliimyJVm4YER1phb6KyztZSIdWaN6mc5g/SBE0VxfJZ+DpnHjI
hnpmgnvLZDHQJnyAhI0MQwvOU4b9tLNbRVlF86jXrbPVJYPF0OqjQ5xUfPAY1DccrwkZ9/4CRuay
tZW+BCcV3pwqRCJABdIxDQGFSSOaomxeOaXj3PJaGgyy8GvYdO02OdOrxqxy4FTaMlf2p8Ta9hv5
4oa3GCJ6xLU/xsOn08h8a4TQ3KQst6qLMOLPWw6b/c+2L2N1MNL+gZgkbFZ5PS7yObeUyJNTElXM
N/AI0SFasI5C9OM2dv5fpGo9qLFkPN2CumsYLHKwwhpmrRix43Xj61xXI2r9PQQIQCxuo3qExaxM
BZVoRqCiiywfqWLzHPrqwxQhdIPkkPbxLhhDfHGNzbJFYsblJgvK7l1jHc5+nmWFSvZj7yEe0DGd
tPQvlAlo+UsWVQyAvcfCoCpPhe/uC96XWmnMnDQMXV7WHWILdYVHIhaMEL5JerWaNwKACobnoXIg
sBf0q7h/79q8EOJN3NkT86giCdpDEQ5r+Nm8DgVlkhX65aGm6LOtcFuNlMeXRLNfMhHmRzBj2fLQ
tBS0cSzUWovktcnCiZC/EHez+lXa4svySn5ebr7A9UKmHqEqwyyV6pZz0Ue2U61/rYMxRvVbPgEi
4UyzeJqEOjN4jzxCcMfxXiJMWMWWDLnEG3yRpFGjfjxWBrLkKgcIZ+bsXIRp/yEo1lw7Bf76KXu1
OmNfhQEjDoe40LADPe6xUutT3JDKlBcaWVg8aMGQlCJURnH+VjjErjeuSNndDxnyFqQ33OORQ0X7
dGRPluV/DOJ9was5vPydc9amhKsfmzx8BWNRFcOtVV9aQGNn92rLxpXdkdcckpySrNMYBJQ5UBN2
5YwxzS66ioKBoJpOyhse44atCpm0p0apZJ3rt2LCNF66nKqaqb0IRws3Q41GbeifXb9bDyK4DIN1
mqSZbVgFoUWLHp2ROCyBh2VtlcgbwpzY6brlZsZMPV7SQ0QhQjVRMZjLYlJsnjUdJQneEm1ZOPJz
jlDh5YlwlrmdWg1g2Gf6ALeitHI5myGqFCAT4NpHa28icmyEwOqPCPLDqYhXDGNQdrBkm7x+qxGd
tNB9loRqGKMFEeX4hjK1M3GrbCfDvnQ9bYGd6+EeO2tPloS6OwLZV+vJM5EM1aNZKYjtdTGsirBC
qdd3BaGa82rfLtgaWx4z3pidvVDhtbGIiS2RSYYGIh3lQYGTSVrfJ5mvo8mPsFI1I1UnBExGLMzY
7OxXXU8K3lLhnCKOi3uQ9+AoBnGrq+Gtm0NUdQGureWkREFgHH8CbMcpQJ7vIdYIJsbaoF2YuAng
jVYPx191HguBsM629lghvUWu++7ZObKGiuyB3POtXWC7FjumCV9EXe510EXpym6DP73fxVh7EHFm
CljVWOinIozk89glANQwyDPUIi68IfKCtD9z6YXwQJKpvsh8cO5lIR8CAr1fdG1YGHPmHpG8B8u3
0rOI3E8R4figloNNWTnaQrc8RHB91CyJJMTfq6d/Qq3fiRxjbDu27P4w1SwmNdBg10MYbRNmhwPo
4BUKDOPZHPWXvkz0YZlZDVUhMJzHCOLAnjEzk8pm58puWPuC0bblNcE58itqTj9Ymz9Bmh7v2CR9
UlO5GlTX3aq+jfkmeBeQQhDHInMWlXfKSrdZEeNW/sopuylu9cbTrgoqxH0AdA2Tue5BxVeg4ing
u035k0yeCd4SktJB6wpG0BwZ7OGZgix0RnILADvZLesNDvQ0I0qFnBZjjK1d1HjOUo/VrXBy50FT
Xn0JI7U2MkNnsRoyY5dZfSgCpMI9VpqDTPLPn1DiDC0EDs/yigD2S08okqkP6cMdo7yG3H+WSKiI
q6pnm5Sc1sxQ/T1GPHfVICAgwcX+1Qrbv5HS2a+0MtM2NYrEEzCgNXlGOgMivszK3rGKjjYmqCV9
vHuJf55W4rKgr/HgruENGmerk87aTXsyBQasggPzgMe47ogrGGZRMagxNT5aRv+FKBudaRm+eFUr
LkWYg5GcANGYnnPpXYxw1pz0ZhCrzJrlwbHgGDUdpUYYkhTn4izKm12mKnWRMxhIhcWrRtLsNvFa
dRFGhga2KV71ynxscsomKeqHyQ+g7RnMN51QT7YJ2qdXo5b3YWxOooyq3ZCI9EbUAHyS7GIEA3kH
8ztV9BgOpsixt5aDJcf0fjN5+N0Qdfw8KA0WCkrZ9WDhuSd/c3pAu/dAvTY+K8BJ4JsC3T9IxzWP
6aRxOmjIJBpWxIR0DdwXWgY4qnaqa2pPLHDNMPzlV9U1yHxCEyzzNfJxqcTkW76YIR8fL6ijx9AD
GsTExL1mrWZuOlVdHCvtjzbB7ksk+NWH5ja7zp3a36NZbW3T5rLMkkuTdt0TMllzaQnR7xRdR+0P
7pXUC/vuMoARY3n/+UMr0eHBI77mLhmBddw9cuB3j7XEnAZva9+DjSGMckRW+X++6BF1SUQoddz1
IL+C+OqjyNnhShvYJAEqMjr/bPKo9wHp1uefD59J/LPMlDqiCpYX4cIO/uuzUtuk13AGYGoET04S
g22fe41VWhqON8PPh1MRTFsiPEJ/1bBwwHWfoINeF9jrANzNPoLMLAi0jVeECqOuGWXqwmD7h2+Z
IR+jvLZ4vAWjBQjqA9sXV3PeJ0FPGsmBm2FEnUxkYvvQVkW8yB+7TsC0tKZ9EqWIRNvs6jsIamcm
uBMqg9D5/hbVYPnS2dNuT18udamBtFIvo3pBvFuJPpP9cIpCXkxM/JSz9yYWBioLnhDQXxJm3XBl
VzJzyIZyGHLxFJHkpWjbo1QnVYe6rev5b6CM5kFMveaZkbuTlc2umOYBVAwd1VceAlD7V48SkisT
6or0sVE1IAIDQPfDTySQJjlrkx3htSkNAqp1dDTBhj0zvQFO3CSynliacoDE4azr+gzMB4NO/Bh2
4rl1MLO/YOPYdDR5mmhebZ+iH6jtHEntQmxxyKGjO/rTe6H/mpHkFOdyzaWR7rw6QA7dzPPFyguf
1TDrbdHtGrZRH7mpgq3z0x3zVD4nYEWctmdz247bn3/h+Lg5Z5Nddvj5c6JA/uZmvIO0NjcQqsoX
5Dt5K4Zi5gHnA6opG9BNwEh9inNEKA3WHDMGvVg3Oceow4BTWdw3TH1Y/edf/Hz315cffXvifViQ
IfZTCl1N5Xm7h5+pMX8w65ESNbDLw893+ig4OoqOaxOX7aEtGeMIVBLJ4udbDiOmhx9Y/sNLlUKW
b9jw9GbobK2x2lI5F/uua/+sHFPREgaOzA5UEtmBRF19G5XGth/sdjdBvCtMdidhVX4MAnt/TGVF
hOUawcmule1jYlElDowIeTHiJRmWx9xPW1Tv5bYSJMonMSYJVrsLYbICw7Zftlh44F96G/RQWzkD
FOK973ePsQLQM/87ptPbdIYuEhDwrhs9+Fs2TEON1MfX6J+C5AXSFxsGBM52orJN2Y1A0kajW6aA
//GxoSXNi51du8xo84ipWPqdtf5jpzu/FcqG2ENMNeVssPwoDyF3xWcWSPq+jqyPymrvpBEyGeRC
zmh0GX8BZMHGKVp8W3Sqn1kyHPByY4N/9LghIudtCPrpENROzZ90mM6kbRHO6MA+0eNVM0k8vcW4
4FpDM+I1t9hh3yCaCdHU9DIaVHnBpDZGS8maxw/GSDjWZCn0QW8ZcuNeG1jhlhbFF+2dnZofP54d
C9JjFnIuO9uYpC1QBMFVZ5q47WMDTHJ7QanaDm21io3G3GjhtKmMV8a//QKI9NnJdXR32ksgm98Y
7699Um+wRyAQDPQPsLIcTWx3Tbu7Qdl81K3ZyOnnB1JWv2Bk7u0Ad4AuV8jGcO2ydyVCDZgg0MHc
PMm3Cq5FV49r5CztAqWvgqndvZdieGC9+WYGFc7eKGN6je2CCt0/ZzYAaN0Jc6aM/NQgDWA5Iz9y
or3R3kwdOpaDjHyRonzBqEEneHCc5IG9+Z32mWlVbH4oCx+Ov9GCdmPPbBxTq+BQTa+86mc7hagF
nzF0l9pDzg0XZU1b1G+2Krb0ItQNAuh0Bm5XgGoNXQYAOftuP7nF8LR1hNMpceUAmovj2xQz4O4j
/H09FANHim6J0emEAQ77VzQAYrR+Izu4iY7ePkz3s9t8ibrL1OdyIn9zfURA4xZEW7dQI/oWaa9r
VjtZwpeuYQsG05kDTkO71KPm7c3+psruCbwq9AKv+DVYstkmFoPKLDrWI+Do0CU90wzF1fNOWuJ7
K0wdKXb4rmXJikxSE2z2OjoZRFPcD7TS/dMXBZOb6LnsmbmHFdDmnH0YLO9vlxMr76HD1pSOeY6M
0/C1E27FwWGbDsXDdrqtp+G5EROptUPPksSoWe5/d2xvr3T1v8Yp77ZI/3NQXzjqOXXoMA3GBkVJ
vDsqXCvrcNiJHiBhUz1gUYemPw4tDZXE9xO1zKLCgpZLdyhWTHk2hXtp8RuwKWZaX5b5AZRgv/AJ
31z6bUs3gcLGcVrMCU7FOfwInA8GTJmzRK6SvefcO1t/iUIM1AFTgIXD9HfJzQrlthp2Vdd2qz5H
tx9MN6dLduNY4QMmJQnVpljFEVAZ9glXOw+foVfh7vqeJpReQcENENbXi59/lYnzanbDsEPrUq9U
4qhNPd+whJ+coCL2mnvWrPi5SHh8Hmi9RTBAGLRgyiS289sj5daxm03ZimKJJJA5mglTH79O2Ltb
14ekbrsh8+a5oAKFxdQgm/2sV37Sr8RxPg09vbLMv1t9+13tQatQScfXZiQiilUK2ruahZT5SZHG
ce6VezMe3xQH6hxxN40hDwc0nRaP7824CUptWkMgdPGecJVbku2ELgBOlNp7UfETiUqS29I8FkbA
5TmYX0XtnLsZw2TihcksQv6U/zF2hOalTX8YJIqUKv0oS2c1jjMCYrR2Xa+/eF16nY9AMeEhzY0H
wgI/7IiwM/QULAqLt1QWB1zUN6tHtFpT+vST+BTx0TWtJ811XvW6QGrnMPShCtPHjyDJ8JsW7WOb
IiuOcSQwkZ5gMNs6+qPGOcuQJshqfpP5dm6w2i/9akIbUEXNTc9ZfmdZd/Kt7my1uBhS86vBx1ZX
+iVDh6qlecfdxN0UkbW1yxjgu/Qf8L9spzZ8ntMKtFaC4NmnMGb68MRrfjPTYsen4lTW9Vs/s2Yi
7TRkPutN9dVS9c2atMxkW0kVapClg3Ae64dGiB6aDmgi41g/Skf8lj0Fe2u8eNO75md7r8lA5Wvr
uOkhwDYQDRILQwl7mgVN0U089WZn8NnlikH6gs8DOXjeFdu6sL8M032aQi7A2AGTV/NC1+41CsoD
+/dvS5IuT+owEoeuubuBxuZi5ipmk/4dKfY7DtsQjhOpH5SWkgyDNCEMgpUWxfm+ipyKIsjG9elI
H42blV7qSAzbnLnU2ugThjTSKA8D0qe/vvjzH4Oxe2CP8YiBfx72Z81qEFSNWouhr3TQ+jQZZNyf
AmmYCylkQJzVP9+aeM4G9tqbGGWGHQwdOXMN4EXYMOyTXCKW1fwl9DCbdxLnky+RFpblkSwkOFIR
tgSl87AyraV9QLB6+PmSGMhRGt4r1nqUhjEZ2GVbA5AbHe+AUxLVk0IzBYhzyTfl4eeLZqATi2vi
4miormkhLj2OEj5K0bqK87eqJg1otlKUpdyCrj4Q1PRVTIOxa7QKPmBlqlXVMQKHubzScolW0QAs
04h7M++5fC94anVFt53SCgblm6OhGaS4A4Jsyq8JoyxV5ptMm0dXUhWQNiEe2MzEpIkyWvPGNlgH
nSvJzYhmPRyeIgPH1ptIOE5rH3EvHH3D3sAkeMUKz2yR08gekmvN6IoZZHCImolaxuofChBcFLPg
YIuT0082InJ2gY58Ntowv2sO1uiMe3uEF98VEzNu9TJNTAejoQ+Wth3urcR9R4AujCg4eVmMS4cD
zEeks0EtgxgX3gbV3aTcasWdh38D+Vwz0r3lytMwMa5W9Mwctcehd85m7T55swurBn4x9hHVg9Me
I0/8rn2DsIBvHWUxeP59oDrs+csAy17mwmnOzXAbNOps9eOXLvUXBrrfJtWR3fZIU0q1xbC8FWJX
hS2m4Kp9nDJJ6yaj3WAEIxMmoMNQcZfEl+EcRILkMeQMhsrdiKF5G2mueKs5CbkJrVWCGbIawj1W
MHddGbhCeC5EI3M++iWRjtmzG7AvTOuB9V+1havMfmrgovQEozlO1lXn8WxGqZ2K3LpA9Uck0mKG
zYzkT61nr3ZOx8UtBc63W/tcYBwuZL4MA6W41fbxGVzTkzU+mDbviEY10DrAifW6ZEH3oqayxoCh
oBhqkh9FQW9nYqDl77+sBLHRoCL003Z9KhzTWXVdvhdE1h6wOGTM0ikFRbczW5NBTt8jRYYgBb2Y
ffaqHarHvjlFbpg+V8OwLXX5ArEVWztbwfDcmxm7XH6Biv1f7Ug7CMyqBciILFUP01WHIYZbO4Kx
Plub/vRhM3ZC0o54SEeXkxcO+0Bsa8yhlrJEFdOQWFiEiUSt0D3miaLEZHsz+ZV1iTsBvo9q3QTq
P+JWQtvjMFJiQ4v6TFuLivXbEU/4LKpAO6Mz+ioFPowyBEyda/6piNTFrL/1sH2YpIakPWk+24r+
gVxBb9Fp7lqX5oOv5LMZ8euY4sV2ice4USfXtB8b3CTbJsM02DTf7KCfLKRUK8PgIfmVYD8kf43K
ZzRhXbyJ4gfhte/ELGAUCzcS0sPys2R0tMAV/jGk9GVecgfau7WmbBWb/I9FC5ClN5OXCTQiln2D
5SVXokmlFowIfJXu95duVNCsseIkQ8l0Ls+3mU5jhO3+MAmRrewipVnvtb2s1cbz3PFpFIm+cYR3
zsf+EWf4Q5SCEiyr70boMW5sCoKp4zG3MBfBG2G3aN+AZyBmcI3fbRcwRhTsMXWDd4ztVr3Vs/iS
Sb8/iD5/8sLgdegJVI7M7sbYoNqZYNZqs8T9KSQwg4GgF8YzFxVcqyamTjNIVBuL7ANlNZlnbGGk
yUMoSjCA7Vysz6Mson7IuTMoQKJprLGQMN+seaGntiCTIg1BxsW8PlKXOCcpcyuWeSgixDYnXhZF
3dCjjBeX0KlW1oS7BcWVOqrREZsuJJZABNyk7XIHhoIJbNEAkTDNjpfZycjIYx2sWqYayBC0/BMW
2ls30apXeo9/ViZnDl4CCsKUirX35AGoejbQNAYUILLEFBVJulNlqnfit/egPJEfdyy7HaINl7T7
7SrSyEliwHYV6Uvf1S7zOlrVGEG42Qx30MRkDhghOKGQlVtf2r/JY2WC49S/m6o9UrGX/z907ff/
KF9eqn+WuvbUZmEdfv5duuX8L/4jdU3/V/LWDAtep2EyZZnz2P5KXbP/1TTw6xITr0xNd035n6lr
kr9Tmi1t3TQ0wtDmyPf/SF0jlN5QmjIc11CmpZnK/n9JXdN5XMVfGfT773/7F9sgZc3hjNB123Qt
09b+IS6yQuIZhCAPGU2y4+mVMx413XoL4IGgUsaHxPVnRZ1PI1495GPckmliOqdAGMyQY0k285iv
/ubV+68yLP8+wnJ+TDxhw9RsgwxLZenk1P1t3r1RhxPtPdoNomWedSHtszDI1zK1IdnmpVZunQJB
sO8Mw30afGPbWsL761L/Gv63/zv/Lx4DqXZ//7IoxevBUFrXmGf8XymaExk7nsZGbeEHiN+kqpEA
6+qIccPddhW3sjqu6eeV/f3fPff5Bf+7N0RZPHd+PQJXBC36HJL39fmAyL3+t3/R/5dla1mRO6AH
nFg+5UVeI+WvjE2rIz5HQ9EdrKb8k9BTnfPGlodMCii7JYOOFJTBoZ55WCJXHBb5jxTbOhtg05hu
LdVIhgI2IYZU3nnATXlt4wRXAaAZhBi3aSzBtqGOewlqskFUEn3YNnV7rb7julG7xBkCpPQWy895
2sqmWe4sJ62vsU84ADaCG0LTdA7mc7d6TlPj9k25Y4MDX6mCAo4fxnwZYa8vadenvf5S9UhNUQhi
Ac14OzMblWRQaB9eFm7bQBtugOAi/i2MZQv9U6hyzKXTDsqCwMTwoWNbdNvi29PYqpuBf1STFT1E
ZD/siGVYGuNLiFL9ELrqQYMBsqDYnvbOtStHgHboaTZNgELUkhq3i3r6qlu9fsxIi1+yyqcYUf65
DlgyGALzASfxrZkZI6jN1106ip3quwQOBsY0ltK8tiy276UkxFNMXoe0fSyeIJS0h0mH5koavH/9
59eJa/7DZQKkwqIKw2uHvI7zhQPiby+TRPlBzj0/XgAzAA2k5RdbsPWdvQNldoR7CoSp0191Ub2y
2h/v+AXvOsOrBfTe8cJgD3Rk7lUI8SR/kYERGlPxQVRseEgYQKOpDupjB6kZnkhQrwqJ8r+A+Mvq
QHLLaZL85KQwJRFXbrLEb09+2AIrimoL9R3WYFpVJqaOs1HowROLxVgWfyVRGW617slBlLiLRpT4
hueyBcyNYK/r7lb68s8wAUttw8A+6E38y9FGm91hhzc3RhTe1CybFhLTeTaYm2YI+Ej60UM33ns5
Ubx6NDGiyY8otMmX7aAl6XheRfle8RaCtM0TnFo+6iemw8ksCmjYq9418rRyvbiHZVxv27JYTdyJ
WQhFB/Yk4SJO2EJ6I2iWLDK9Y5Fp98zxCF7IGvnQaCheWcE472Hc3sOaSYpqXbViYFhvrGM5Zt7Z
9nEJGviqYfP+88uAMnEOxfzb88KwbfI3TXaWtpQG1si/vxBylgRDq6yvwDbu4Qh2v/W1aWX1Duei
m+JitOJTqsvxQSn9ChPXuqpt47XTsp96nbNMdw+FwIcgZfPBZ2ljDZp31rCTbZx5WFRzzG7z1rxG
gzwmk5OSAo5zkv3+qu3aad87BYNHu7+TJUDzwFbEABN0DKf4TnoB43q9+Z5iAsajRLxjUqaHjwie
8EeWHmlHTn3gG6u+ywVqnPBZ8xW4GRSYGJRLNGH1zo9IBfQarmTN0vCcDeYhSZ5HOLGPjsk0ulXv
YWh4V2kwsbPCpD+H3rCf5vJ2yF1Sb9rsVZJ1YE8ayYuE6t571lU6DpUCN9bGaKtlRWz8Y+PgUhnI
Mfi0BriSjqB99oN3Wm9jA39gI8itWZUAls2MlBeVv3SStEciAAlzof32LZDxBDXtsw4LM7SZ4era
1mOukXyIGrXYmk3U7ZtpxLCfo9oS1XBE7ynXiaUIae+BZ2R8HDKDmEY9IVdzhAO1pBRk8pjyKNEW
B0T3pI322VcMeF3VrGilK+QWSDJTTeuuxmD94bCAw1hNnxkEt41eRLsWj1ClP0SWJQ4d94EqHsQ2
NeDAVplz+yHQNe7GZ/m5jIf6nZYThHsj9kzzAPEhM9wXo7Me3ZOVmubVxSp2U15TntNOJzMHRAbq
z50xkbRkgh+8K/jBut1v0+HeF21+MoFd6ZFxY3gwsFyH5V+j9fQj9iy0bdNTB0XnUvTTc53V01MD
a241ROUveKSK58jMBb0Ob5Dpk75Dv4mHFipefO8DwkIr2+93sTMsFWKrfVHMwdEBLkUryfZj0uBc
sI4mrqjWbIIbWhZc1sRYkQy5C402O3M/uEgPbWYNkBWjNic/EyUG1KO+Zgu8Leq4WuZmT6bY6Lx3
kpsio97mBH9tV3pYbhTgk0OgtGMaohFFbvurCFCA1kPFBLeHsDH5yZVyvkTthJGK+Qyad3HMdXIt
wjZcm0mX7TIrzl6hfCPe97JkkzmMx7Mkxj6jSPpwCzhK7qFivH5t3Em/Tmyx4QdVU872rl2y2S5x
hF66KRpXU5+ZK0LdtFvVeO/JCOYg15h95YljY3qtcLJUL2OnObtJ/dbzXBEXxb6AOfy+7MAgeCYY
7zErcWJgIy307qVTwCnbBtWrn5n3MBLpBa8RUzr5lGqoB73R7Tf5iF1kaFF2hjGvWhIhvy8IVLKt
71y9J5Idm4pYbjFlPrY6zjgeMPv7GSTYMEWFreBisNz4RXuNDbDeFZ+SpYt2FfyttjJ6I9wH3u/O
LZoD+bU3SjDcl7oXrVWEnzmiu/dY3C5jGPZL0ApcNlZyQtP1RwjLO2q4ttZdkBEsV2naoyKnhuHn
l4wMdVNWfwp10rUwTb6iLFpmZXZ37SwCKt2a99idPlvHwQLgYqSrWts6Vb3+Gnji7DNy2+Zdy+cr
m6XEqYtMxBObwYyiWyS7F6uqHkGgA810/WTdmqNc6KOLdqSxHskQK0+TWS8Ku7z0iJ0WuVs3F4dz
Q4ciKRXPPxAEdvLuFGjmD51R9Bczr1e957jrJDFfstFlTMS78+CGyHKEGvg8i5XQyEpUEZqbJhzS
Wx+kSFB8/N9uAdO5bANCbuR3QzbyBX7jmpELYzrPehZd/1qjjuvMcDwA8e/Wjms1W1E0f2Kl7Atb
h3zEFiCdGGdixeQqopLohte09dfE/Q5H2VYIaaXAAtEw3QPkUB8Es12iBWBzNjhGjqVhpm+N+XtC
k/Xc11+Zn2vnAsUa5WuWvQ2u+W5UkXdyYgUMtiAAyEqeW29iExRjII9zyJVc+9Q2gnkuqDqsW0G2
kMS7rEtLZwaXy60KcIxVXVYfI9/RdzKGUAYFGrvQh409Eyw50l1wFG9t5pGdHhCybhWFdzJhfVaZ
zNZSMuwijc1GDzTfyyPjJeMk31oobczMUOduH8mRqppdZU3K3gHoZ7qw3KK6txoIv5Z1PfhvcKkQ
sohmQppoKW+PvZd81kiS7YWk75ZB11iQguKg3MWYQIqLtXFRZqxStlGg1Do0Vxbk/RLrSGyI8iix
syy6WJQbJJ/vSUhGr6ahRZAFtz/hvk1+uglRHl5Ee/Aw82+shmUbu88F4hOxcRV5npXMNkaGVbA4
WqCC97Zy+jU3PTcqbiEoLQJoLsr2xw2PqUJ5omUvhc6UiyPp6qBT3ugJPnUtgpQTJR8eB+J2UIBl
lZg+nLEqz51eO3wEwoYJTaWdXeU+jkZhnw2AfWUWieewUsbJQXmEBuwhFm1xA5ZT3IJO+x5yqMvm
aBo4voNiW7AJbV3xDr3APROEZqzsMvjtN6qEuVunj71e/5oqjGMmERlbaaY6aSw4FCo0somDoFME
bggmaeP5fbGxS7CnGCtWDdU6kVDy1ZdkPomYwJuJ/Je8If2anJpLXCgPWL1u/Rp7DHt14f32e+tl
ius/OVbfHc658fjzZZzqjWAqg4LOIhi2Lc/62E4H1ePvqDH8JslEsmtvMVnX27UVquekHIJHHcRH
15EOkmKC4/xEx8rNP3+OzXIvC7IXYty516qs6qtpDAlyXGMbXeDBV5uqEtq6bFCTUcCjYXEYUiXu
pqJeAXToGitlVBZzYyBlUtNOXAS/At6dabT946zvL4Fnbh1AH52BgIqo8EslOkRwBogthXPwGKNL
XVB0uzT1WncoQB5h0dl4yjB34/Shs2U8ThhXmRNr077xnW/4j8k9zUR9kDFvH3cxOAUJgHS7Sl5c
RdHz6ZQUcYYmitPUW9DY6+QlKusziTbMm2sKSEbloBE6qClSUAUwHq8ckpSUBWpiYcRjv3MkUg2s
YmdN1zLu5j6GDB7aBEIa+JvZ8VQTSv5w1iPOm2c6p1XbVMFGt1LrUOhsON2o797qAC9lzof5mEIX
gdBBfrAxh2fYUds9G14020qL4mTHGPFsWb6yoB7fWlthsglJXIrYLfAr0n5r+QfaAaR7pAZSpAb6
s+4VA16HnPE1eUROZeJ+UFr8zYG9CFCwfhKnyvo69CI+oZIgUdV7u7IYrkp3smcVWOlDhVfMc2Ms
BHHrrWNvzM8Jio8z3LSzHYhxZ9gKU0xR/Ym7ZjwqvbghrBNbHU37omuaaWlb1VeI8xL7t1+TI80L
joN/pSHrXIEOzXmO7acJyslNfKj5sZvdVVexs/d1Iqfq4GopiHvmmL1GbK6SRq/PcM/3Q96EBwAa
KNsmJbdOU765xBdhu1/29ZEBM2zhxAxfHWxCoNf1Z2WwYOka7WjIdvp3ys6jSW7myqJ/ZUJ7SEDC
R0halPemqy03CLLZhE0g4c2vnwNKMaNPiwnNpoIdbFMGyMz33r3nHguu6NnTJhGO68kdMezK8Okg
qSTZ4nnGT+ob8R0oB+3c2L4707kuhrs24fnsIDtRT3jOMtCtH40zuntCSoJN0KfhSy6rzzCU6ueA
mRxP9Ige78FNPhCEh8AZeaJ5AiwMfdLxwM178lhaxXF4dzDwnK3YT/BFgoazsidbc5Hxlx4hn0Ht
HshcZQ02452tjeaWIpNlVo/0TYE3aKeXZsXBDvRF+lscCgaFm9Pl0OvUK8l0+Uy1fjPBNh09Yuim
TPpbxzA41I0PQWTmyYZ8zNg95lSYIRVJktikpRCmvATa9Z2Tz3nEYGGi6Q3JVQldfSc5G20Tjexd
hLU6a1wkt1qb/QhwVB904v9McN+I8EVFfoLDDRQSS2q0FKA8l3oZV2X7FI3ZoyaG0CZBDlw4Mlvh
wvHDVU4RPPXZyi/xNSkl2xNtQkSWbf6RcBexEQEqSvragieSiqtSGQpdV16jnm0cxaHbRNE56Goy
wUhxmUFxIR7o8JNY6mg/GbTWfVZueN/OE+i6bVFzAkxGB6YR9tWdijvzoEZgWRA/DmU94mGa3AsW
I/VMMIqmlxeBW/kss/RVoj1YT+R9nJTpcnmTt6JrToXuRNuVfZc/ItM8kyP55nUaY7dGV0eSmZJ1
Te49flPdW3dGfLFdzOj0KF4YS2jHDgUvok+R3GYjdVUED09rXu0osFYlK83ajFMy2H31UXQDCoJe
By7cNUgxpy7ZdLPRwyN8Y2kn/bqG0A5RwIlvpT6gkzHRjjUJ0Wum8i6iY0IH2aTfesRFnBwaTQtM
8LwBRTQwbMY7mGJIWPZGq9ZJ69pI5aaHjOpDFPhI+psRUbsXXstJhCcsyO/Yt7MLcpBPA431rnRd
EgmtqVp5g+lexyxP12Og08YR0aeoc/lDw0S+SLD/WY609phHUB9XDZIJS54q33zh1Feu8przDIfx
IxFwC/q0xglEtlgDTGfmDdHk9+aE4JPjiZmFjOgjBDoiu1WdNd4LTI126vzM3Ci5S2I4saRrWEi0
dlyD+gR3QM6FydqKFoamLXoGopFkQLJUQKCk3dv2Nq/QPmtZQ0pyVRkm7sq2exZxka6TOB5OuN6Q
SljxPWtw/4TJF3ZgUAc+olG2reToN5fOF3D4aFhjnAJkIKkoSMJMzZuRqGgfeuZHDGXqkJOBjMjM
nBZVaaizz6T8WtXwU5yCYyE6Kt6YPLroY9Q8emv6idozPtHFwlhitcnZJy00wNd7rwN7IyyTMFyr
C49tbtg7SEzLFv/OSWtL7RCa7UeWh8jFQtemK3JWdpnsA2V8a8L+ybLr9OJE3keOM/BUdCyb7ThG
KwP+zhrSpX526vYL10K8heGwQ7iNjam3OUKkhEI0U35scTiT8sdTYah8N8puo4Uc46q+1dg8J/2g
6zp6/wCAB9Tx/A0X3d1E7gjojOaICUb0iI2EuMpORzaEXMQgNtRg33mWNea/RkvxUgaWem9TKHXv
7F36pwCtvLRl514IwLGPLiRNpOcADxMruDC7s/ddD6qN0/BH4bnqtU4IkUqy3sA5144EixMGY94U
hL6dEWrTs0MTaulnmH/QB26numJprFsMvB3Z7UlmOyer6ZxTkfxC1LuzQhFdYCBHS6yWBAQ5Sfm7
gbXpDRtHCEcXNEQN88nARwKPzEQJINKepj2pTEyI1cf44IUBMTh5yLCzhs4lov4q0zQ+RrzKDdcN
JnOI3kfNUf6xpELfRHZ6FlI4F8dq9BVaADb7uNtSW/mwlOj4iEaKS1Q0H4FutteJdIfeaqtzTWd+
YfqmfId4qcAQ1yAdrKFa9T4atNrtkZHkuHOFM2rnCtwu8PAUYJLvevsppq8kbZeOm3BPmHHivV9j
v+izsLjmbllcu4gMck1Izq6ttu0QO9megqgxJPBHLORItGCLyJlu4M1hhYGp2GZlPx0UQtEaFpbW
68FKaNar53RcPENQ3KbhW1jRUE0o1l3XeRkpsM+J27hnPUKQhVVy56W9dWyku+9IJbxVcOBPXe4h
BAf19OjCFJIXerkpcOI3J6etNBajB2UddgoGVIjJaXWTCez6VNnjcwUv2/dhLmXJF9XlBMJWgorD
ZwMRzXvTGaGCHaaDHEOioM20QsJ+djl2baIsLR+VLnqsDczg0fuldGp7962NZ7leEKeLrDJ0oEud
t29FFm7SEA+x4xsvtQG8Eis7gCLlaQAyUnMTRT51ugEZqhDzU20HsalsJdfpIL9JQ3OIaHvHeEmG
uJa9yoARvunQ/S38UwhYR3fHFQ7e6C10ixcTeewy6dMRn1ZdHfA3gPZKA5Jmyaja6wEU5FStmzYq
n9qaJrQWFOFuxuJUpQrfCNu6+/zpvc/NfRyBj+nMtmE/xq960//q1HgZI6yl7llpZnyr5ochLj47
E0W3r2nRyZCoytPgHEeOzwkubY+DEW2tkntUDlq/LIV6NyGIoM617Z17JNPUPpdW4pzV9FXmzAjI
zD7YM0Gd1ui4sP36BtPIP+IHyzk1nLGykxWLUKgrRnxoYnaL1b7YuWmYX4kGI8ZA4uyqpXGQon4r
O0C1wCUy1q2iAAVQblWO78+klXxkJRueCtu5FWOJhD00vjHpUsfWqp4E2MknLLbXgkLhWrkDYM62
uYkJKDHKPKJ08+JhT/Ynti6qYyf2T+7UJKwERbTO2hNbMCEzlf6Utq63o6v6iwO7P6vQrno6Gc9O
NtMdrSK9A0ZuYRVtTVj7JLl605FosqXIvJXRzQJLrRtOBryzC8YaFpm5A255TkTIqasv6hjEV2yW
5cMUnMuVHz/1Id4V0gAvxHxFF2u8JfTjCX6I3K20G/3WW/m+xvZBUwgSgaX149qO9ZiDDcZN/Go1
LQg63RYWzWOjFGZOhLwcrq3qjBsnWftZGx/Jg3KxO5OsUhtOQ/PGtE6FEo80j50XtySVmMDBoxlM
AxuKtJ7zEQm64Xa0kUeYRf1kHKlWokVouMcqT62N3pLAFbawjNrG0k9x7dVrygG5TGyU372evRhN
ST6VjF4zICILzxocNMgE6CpzGile2i2l7zknXsLqSZrLFEF0Wt7nEPzsbWdoM4AtvdgOOEo/RRTD
Mn8uJhdVjYa5OyWIYRSpWkyEWLAoI/QpcXH6OpITq+7alV61HPnclzBiwGLE1bDU0+Cjp+JZhxXu
V2LxGuTIoKCtdZdPNXmS6skNBOlLRvjN88hJ6TMW5DjoMfbJC/Ebp5AwPFIiixxDp2hCPGP6oc/8
cE3bBeiNCrcT5oiNsoZoGdJGOMZx9AWfhUcRdvCSQV6M2SklrHXZquJzCseTX2/DEHicm6pT5vlX
O3dWlq9/ZmlkELOlJ4sUBxUgmzk1d4I7HURPykk+kHvFmzZ86gKf8ziHoZXKm12JMyXXfY4H8ife
Z847DLqi2Ds4WbLs3CzcYuqgERoTvGsfRUe+3migeXWIN1jaJaqW3H6d5nEKfim8FQVkERvwDgP0
WgI0JPVA761vCgEw0+56Z7oANNxebpmfCkiC7bUNVH+Miltf9PssVcMO4kJfhuMLUM4RnkJfbRpE
7aC1FTJR3mBNQLZRyXbg8oLJc24F725QNDQ3uxBHnG3s/UGrVmXqy13cc9JjMHKlpaHjnq0lRXR9
ZxFAINRpq9D7sNsJ9Xvk8X1JP55qv3EXrG3pxu8PWczHrgiL2BhW8KaV4sRy/lMjCAdvMgkUljaH
ASSXsjJgo3F0Zx25yLIPjiOZXr1e0+0d855QmXGV6qeq+t76s3AuJFbJcjVjkzncf2wnvDts+Uba
bkiPTTZeVyuSkurX3IiLPQl/FfjAs54A6eSq7I9ikSkSN1IW2oWt69WqFY0Jfj2jlz6PYWta67ZC
Os6odiGA8q6zpmEW5xq/ytmpo4RxbsI3YngfkHWMjaoatIYQ+5SO2pnDKmptB9C3UAnDkZzPegyu
MkNJH8XFU1SP177DPVXBznekeg7jjdXYjzaanhDWs1p2+SftLX3plM4H3OmVV9jJFqrgOiP1zyR+
BUkjU0FPvFp+QjNXui8dKFuo8syLGCvwu0cyOevMAPYz9t/GFjKQUfnuVpMIwN3OOkXVF2D+ivhk
bkHNL8Qq6bpqaVPAnnz9G3Bx85hCKxqY7MWo2a5l1H/YOTmyptABysUfosPPHNThpWg1C6IAvi43
mvk97B6t6YUw4qKlTBjZwjxfTbDQF54xJpthAB8aQyKFznMMy1CSyJxV8PyS4OYXHhsRroyiLhgG
mLNzFvcR94RZrJrwkZD0uiaT6ewMxI/kjkSYhuN5rgqC9aAEPbBW3xNJER5LQIg2x5JdgX4zaueG
mzFsyEZgyo3baEFX3Fv6NG1VVR2bXLZbRj4LO8qGtT3oHOyk47NkaYTatNavZKzR8BcZBAZavzoM
JsMYjS0WAB1o3NHWIbeLvPzQJJLpMQXGDi8EPWBUZodJhTd/9gGqtQU7kdDL6mKUprinebm0TYLf
mVZfu8Y/aRYRVZ7OoqvYzqMBvamZeHOoVnRuwahs+jQ4daLVV7TV1pQDjK4xQRWc7R0Ev9ySaTEL
xbuNQ8IOi+fzCFPpPh/7jcI1jrjpXlrTfiZw2dyzncHMMOFx6WV109XY7j38oYgIpns9RfkprvAA
YQ7AbDBefCWC8zgTq+JgC8+q3dTJUx938cYB0VgPIQOIECkCLGoAwBAKfVPtq6H4BFB0shyiipwp
DJ/K8u6XMHBIdXk0qXyXVoPqPIGkb0GFzNCtxyNZkansP8YEeX6Wcb4KLQhI86cO1j83nF2teoi5
Fm4RlOOrybTgqbA6Akqlpk3W8RBDTIzMdarZl4r7ght2xLPWSDC+RGk07DgbRqjuynB1Cvo6fnIS
ja5A71yKCpMM6Ig5o6pKVrKI6Ou2IbrxokFnbzc2BuA+5sASvVt2064nJKTbxEip88vyNsJrI0Oh
IVwuW+d5mR4wD6Kmn3McCiw+HJFzuQojNkSE2ZA4Hf3Zdxzy6Gp2cZ86Tre0uxe1vMtgtecgMfAH
UUX1jy0wcjkAEb5RGH63ZkEnaLJsPlOJOBdUypzYY4y3Qit/9hkjhKTrN3AV5tMBlnCQ4o4f7N0x
V7tejXDhedeserJZXCRIYV3bR29gpl97nKkH8JEfk+uhi3DlKhBl8p1xOJ09h/QK3YVv3LbQK7Mz
G7hkutd843MfuJvC5lyH9lIMcjhRk7GgB018MahxURQnAruTVyKGGi6gXzBB4SiHj48uomfPIy9j
KjEBrplD/vDCQd8VTbdUobKvxGFYFJpi76bZW97p5s1pG+OgsGSYGc3ODrOAw7K3dMPpRwiEyTZ9
kA2NePUMompMr2A2o2c/ehJHj2mQHmIM3PtyENqpmB901BKQsRHUNC4jWI15TkFNvIwHmCVGibMK
rXV2Qo/2O1pArOJBPUKhaHlIMd0dcxmICS8lFLhYgBwZXUvfR56/HwPD5QaBwTCmYXqCFXQxdAPI
CDGptmuLw5A2P9mjs3XZUWr5uvMizMxYtSgDFwTGzzN0Rp7kQxMbkCQ42BEddzV51Oi2N0UyxwG5
yU9ywaKFJ2jypNl0Q9i76irEMYFInmOThCFtOvht+ZBaoi3yILNP7ag+ZcE5R2pVcvJKDoDDa6Jh
yArtMznM0GS9cWAPLFC+FgxYqszC/Os+MIj0J5gSz4LRoRTYHF1DbzYkJrgo0MN+hfEXBGJoHrpU
1+j2WsFzWFSQ5OT30pXl3VX6cEWszWBNBeVrHsXIgl2CmUY7v7V+nRyMtHBIsQpuTkVAV+W27zBc
s59uNlyzglOObDD/wQCnN4kS4fD7X78fevyM2HuQ8i9UL8XaHZBSIHlrjk5nVDtjdNIzTotoW0Jd
uRDH465NOgHUkz4tcRokzCNItimcaK8Q4B+6GNlJUOXRnrit6YXvoPYrxuvvr/o4ehkbaw84EOi4
J/UX/tybm1fiEhZWSB62aJYReATEgpaTAHPR0jXWQrljbjAC0w671yyJzvrgDGRSwhEEN1XeXF9D
ykOcpyLlc8lUqvtBamD3I0YRs7LwquD4srqbKLGE6MKx9oXEPxIIvOl1774MKox2iCCMrdOl0SMY
h6Oq4/zQd4D3mYbwz8jw+GdTypkVjssVpSXqebKpplwTKydN3JH2YiDOwi7Ms9sSmYSO5DCQQWb5
Vn/LAfDvlQ9cHQ1g8NZSRS3xNZuHCKf3m8bAF3WCcwC2jowkMu1rqdufRZaF71iJkYfW6A0bcwzf
WV4Ys7cGHaPGl0uL4MbDaH8jrSR6b/rBgoDC/vj7y9g1jZU9xuXe0SvnKY2BWwWUYFWVPExsFTdg
7W9moyXvll9gIBUWBnBnSN6JZMY3rbH5Uz/ttIY5p0vjSu8S+R6QkXQovBAaKJ6GdweE/Cozs/Qg
p5WpY3BwcPv3ruxfBjdvLk3lUvOgJXonIMtb1yGB9KrAmOIm47Bqeu/u66J6T9PglnhG9JSbI+K9
JnmlVBeHJOdQP3BNHO2+N/DH23NsbNG57/mYjoiJ2DFA40gnqi7d4Ip1MbCcMQgnO87z1JpsRhig
2mjfIq3YlPYojmXr2QxQCmsRNT7pOaEat/DmL8AVbhZBKlvUYmejrpk+xM78/lom80KIQHN+WKDj
jnJbvbr584NMIQKE3iTZtJivdbQb4r4cmCgYw5ULk7H7hOO/ZuKZ63VEcCJ5qQChroMx6MdIYtL3
de00EsLJgqpfO1ENzoKLQdsjmHnTRKVfK8fBpqBIbo1EDFVG4/TXWTpnJPrMsUjz2z8eate7joTZ
VJWLKEjPVwi5aMTiREs8QeiRz9BC+teo9OOjWbgn02JHcZ9azdGPHQlZS+QA+cYCAHAFEAC4XJ8+
YFptWgqLZcQ5CfBZRue5Yk8OKzCPbmga198Pwo3EVXNwW1tmux9KiW+iy8DWAMauMDVcSp/5YJWQ
dqKYN6a+WZwyHX0XBJmV4UuJ4cyxd1FegmOb5VjdtiIql5sf6Zc+mOKaTSPFuEGNOxY3JMNPTWJB
spofptZ56RNdcpxPtnn4xvuQXewkKK5eMxXXTBkVHCFyI+Dl9m76ySrdXPvn0A1+TQmDHY9I74Mz
TU8mTT2c4La+qXC7i6LhDlMMR7QiNLY5K+7+t9DxL38QZNd//ytffxZqrEDBNP/25d+f57RO+df5
Z/7ne/74E38/x58Vx/Zfzf/5Xduv4vJdftX//k1/+M389X8+u9X35vsfvlj/Ng3c269qfPoCE9f8
fhYIy+fv/E//87++/hPrgaGj9/zLv/7+f/7c/AL+9qfd97iJ/9V48Pv7/2E80Fzjzw7yfvZ4i5Mm
9gJ09P1X3fztT5pr/dlibm0BpmXhgYyNLSAvqib625+E/mcdAKvp2b6whS98BOj/tB4Y3p/R/ru2
zi/FuWba/v/HevBbovy/ylXbtn3Ttw0UzEg3LROd/x+Vq7oZj4GmR+6aWStUfcBbV7sgio6zWozi
dWf7I3UUKaPudCQpgR4obqnJHlhJnNeitL5cxyTCnJ7sAs/hREiKqjmziIVKYvhhWYv2gvA9r+Pe
GUllL1GQLpULBNYLsI5lPXlQMQSqf/kAbv94/v9FoNgNQlUzS/Ld+SP6F0nu/MIwUsymAZ/XZprG
v0lyKyy3xKTBjxdjdyakacnpGd3ShP+5DHux7swnA23UcYJgOSQj2nKeOHmXOhkfzrvAi8+CQo3O
oJJAC7/LyeqjJATkPzHo9CknALcIAfVCBWArB7f8imMvOFUWfkuUQrQZUtM4hZazlwrDce8X7j21
mp8SRrA/WvLuQo9EPYtokqwdjTyZxWyWxE6MvkckBHgxX89A8AStZqCjRPXkfmsc54p5SV90yrzS
N0cO7e1RIHyPCU7OBuMizeIrJofWTs2tIM/exfXsIRQipSCJ3D3RnJeiftQxVTv0cJtTYDwmP/AK
0DJunuzBpwvUktST3T0gO52NfxemGrrhKwGTcPEdF8iCfO0M9eQzUDfm2kMLc3RfAobQIym9Z+Xw
f3n/8CH5SSM6WSeoQBj/jWNcl09TGvyy9HuQopGRRvOJLnc5aCn6RGXfQasBJa9/qsSkovA/9Ea9
Vnx2xgTzxBmKH02LBL5oAS6FHXyfvsIi6eer0KDvISak9E3AsxI5/rM4FfciaE6FE5yV5/+qVfMx
TtkTLegTHYsPsIRZYp9ljnUSCZ5bGicO8bukcwk7DJAbmBZHVAS7ILVWzkizA7OCRNTdGJtrOYB0
pJWJRLIlfie9M6E3F2EYfLfoEvgNWemZE/1wneEYk2w3Vma1pldNGAIbtztq1VJzp9m3BqMyNoJ3
2/uR2giXofeE2nBwvF8iAc/lTdZnUDvnITLOyvefrdCidtMfzZh95LY41QMxzeColk1cOdsxpxRI
baLlJLOUduXCbqwYxq2g6g9rmSN2CW1O8zWtRVwrVamDTjHNNYoeQJ+T/hOC5WdStuuqCMe18qpk
2UTGfggTtRkdiAIk2BJtEjjv7KvFKkmTblmm7h3lYrygR8m4RZgHglvGdeNj0RMmweuujhmCFgpS
PHmhcNTXpHHCOjdKeu6BydC5bPYlM6ZNm6htn7fUFw3I8VBlL1mG0SALSSCpKshsdWMbz5pb6ueu
sA50De1jBzptT/D0l2sSbN0a1D3k5voLTTOHrTfO3wFefUFc0rCL9OboJiih/Br954Blx51SdbYs
Pgyqpz1xoTvGtTs+SnvX50DP8BbuVFJ896D1bHsGk8tMq7T13L9D6wNxKBu+DfFsldFagb2942Ga
tUuSSA0TWII/ET4ivQicAy+Q+Wy8LLELB5JehTdjkMaojbe1m+CbH59BiB/qyGAeLiHhjSSZARhd
KFA/hGz52zQLd61RyS2MsA+SOEoSTIJ8KQLgm3nLoIvMRZqzBohsuy8v/uBWO0+636owyrdoSbd6
qZkHzfsiXAYHRQi/dF5rzIpPtrceg5eG69/jPbKh10h+n4MwUteE6SrABR+ldOuuU+yVix5B7lY5
AT05t8CY5WhYaQPK2rAJUEAnIBu9OnaoKmnlw9lSK5F2NVrVOmeqzJa2swvrPQlKItaqiVF/9jWC
PdvBN+NaQaS41x3oBnWLgMopbAOzNQYWCjFkmSMXO16xgWHAONw88p8rSsANp/vPpsm1PUyoi7JB
exZ1fSkDNE4Gv0Am4z00iNwi/k6d8L0dK89ACR0ifhTdue35FCRyGyg5VUgzBQcSfkFjlwaKTW6r
NyWqzBGibh/FjPfy17yxsCOAaUemONxqOKdt1BwlIppditzlGB2KGu8++ylXILBVJ9K5kpPE3CQ4
UFYaHUjNImggG+62qpKdVeqfTJMbyli2Tlm1J4B9c1MQ4yoOgw15xbTO+uo2CmeV8/w24TRT5kO1
pLkn48aAeaNxddXZUaNBt4Q1yKKCrDu0uE63TEk+nXJm77gDo0fTA9pp7dAnsyJJuDjt7FI20d+2
X1pdYdINE9zbcGuQKLx5LkVgOiUvaR1/KCJQr54cqoUYbAhIVcr02rtJl4BK1JEsglG/Q3/Uvurt
D9WbwRs3oLGo0UmvCXfIlv6E0JvAqXCtZko2uIQH3BjCoAZ3QDAQp4+0xeZYd/vfXzh1vyoDkR58
T3u3a81BwI8DMfPzY5Kg+sXr/C1GSTJHcSBI8uw9nXtyXh27eaEevxN8Cv9tSk+Vir47EfhvJBvp
0odKsaaufQjpHW1Gwq8xMn/MVBicnnN29GRhEAmnmZ1/LQWBqRo5gMS3JDDXyg2BIG/uSK0KJmrG
thLNHULjVN0lS7UAWhWGOwBxcpXc+sRp1iqGTVIyatQLzT41ZfItRTZQDwORnOgQ5y2sG0gs6uh2
bYMwZSo8VqewCqrNAIEUlVJGHTSUdxPLtGZ7KDqdjZWOmNVN4S3NnL9nN/w6mhSIHqtGLvL8g8Oo
uShjLoDKZqqPb2RP25oERYJGCbSMOPcY0wlowrTXI3CoATs+HRiweYRpBSJOt1aYa1sNts1Qr0lJ
eG4jQRkVi0+gqfiwLau4bmKn6k8pHWRYWsPGTrIPBv1bq6+TDXk8RBfIV7M3oQ+5eC9ahh16WPp7
Dxxi2oEK7RNcc3aDqFC3rpZZ435goVlNqTWtigmWTq9QPwbkmCubYWIACjYxwS7llMgTd5olSeFI
c/I4iB5YafNy0aH+MLLwexwnzx0qJ2CfP03ci9IWJLGN5ooM9L0wCQAlFHUV2TDShqy54FyvVgo8
Q5UPkDHd7GlACaV2gmYglOUzJfghk/SzhP/Zl+NL3fd3T1d3zysEZObyaigQzdgRd0OZ9nvR2e+E
PR+T2PmV5wxvle2DRplskkygjdHtXTp2RSJdzbQ56r+GWNuNcX/w2nwAI0NrUnNf6FmvYwix4M7K
c1/yP62HhkVW0ZMdNV8NcVjfBDbLUXn93h6rF1+LX8fSudOh3Ypy/OjDlChJBcBxnrmJBQfIRTFh
jumb6VJgh9IGKBCgkJ683oEP+xzPPAsNu1Go+T8yf+o4pZEAGRXOoSBMMbVyA2WB9gB9f9X07BDa
8S6vSGCyVH3xJCqjMoU/pPGm5SkNyML6RBEi1zHJmBZmnmiIwRzSQDUi8cawcWlm1Q0F4n3s7Q0M
pHVGpqUmWrHKp+Y9TLNfmhV8dCFCV73RvshapMuJw1C3Iub91R075QGBvBxesqnc2FbH+QFSGvAR
f+WYmyGD3FEF+ifrMwnuwzOe6g1IFfI/Bg1UI9z1MnYQko6ZhajTf0habmtGTdCGQWnlhkiX9Bmt
FHiTFc+t0o5LMY13rh7u6lE+9KD6HrjeSSZo6mwnO3voIksz3XmT9qoTz6AZBEUa/hOp3A6Eg+E5
msOPquanwJCyg8y8w7ewVviyLkZcEwVHwLkKNQR/IXMPcNcrQ/zEHwFWP+NqaAz7I69yrtTe5+5v
IFFaQtKFiAlXTy2sSvRG6Ajb2cbup4CpFxellSOpMBqbBKcJq430LY1AmfEcazWJ3o26CFzleEmy
He0oZpqxri0t1e2zVgzbCtaVwmRR0oCKePGmU6E/Vr8Mu0Jl5+evbc3b2u/qIH9BpUh2SIHFC3Ro
0L8XebVn1WQmAZGKAGQAqWFWcj6QxcQphV46UR0Cq103QFIYa2zBkvZpBM4Sx+ivUjGR5ewId/WD
nFkOoCDWXX/4LgUWk0hxzE8ZfHQ5KvJk0D9tBuLLAnAoap2XwWx+CWV+pqRe1dCoFpCaMzIS14YR
tUT+0v90NE7tZtbm5HvJ55pBPoxp6mC6qGtPbzcTJVOih+8atzvRxaBs0uEbh6F9AxuMmAQhq11S
YXvRwenwkEEBr/OHJ/tm4dbjplHoF7MOfBU7AlYqJl5jSNNmjtcjkest7D4cm9AfuHoo95OaOCT2
hdYbnYVtQe6jg0tRguyGQKQ0K+EaYrlI4MgtCQcnKMXm+Ix12DH8V3c6C7f64Jc88P2+DqwOoTZD
rhwStw2f/Dt8dih2QBuBbSoL/Wfrdwe3zOeygWgJA8RmGtYLM+IOatBK0YTAlSfRYsUTu3Z/Ikro
lxpkSWXgrRqci5you+8049Gljjisdc23OGpEzNVP7MWwuUsypOvyWIfpqpz8R2WG3nJQ5akvIZM5
HapWXAzggYy3VrZy0/I6Fk2SeIuxrGiUNg1BXprzGSYyZ8pUTJvYrr6MYMjOIUQ3CC3m3sLB0Qfc
ee3Yb5j5dsfQSL5rZHCIgdo8Kei4hilulwLwcKQRqlByrW+5+KddXfnPplfWmww6m97x+xW4pLEC
ngJknDtRhc95gd2qEiIkzVp7mmJ/5thw7CCEk4h0gXAhSwe6pjEtBYy52LOZl4isu/lJiL09NdDl
g0tYxK5dEcCpE243qL3e1MtWafZqMNyXhIn5upX5vimz9xacCaGAPEW8OPs+Qq6r/OltDL0fTsIg
tAmSRx2WaqsP6OcMVvSxC92LOd86NYKETeKN+ygHhp20DiWBBa+Fe1RsMnrZAcNd1LXaL0RXyaqQ
6XTOJ3IrQwMxF2+ptbCf8CiYKIgsQo7bDru0SwRMjbkeicGd9uuwKl/Ggc2uDB84xQdugUa/RDkd
Cq3PtiLq470owNN2U3DIxaTtNecjqPgAI1E+MSxYRWHFjxLjYOVyIEY+XaOMjM5UANwWM2EwYAkN
aYYkc1yBHBDll8wHSsdztnaePeWqYsBGxSqzls6yxrJg2DbWlXrj+9ZPVqj01KJMpz9QD9hcY/u7
7uEozvxTEEt5NB2YvE1/ziwb3ZkdnKKxvrgYh1Dk15z1PQgcprQP0GBIOyltban1jkIfRq+hmtxd
WnjdSpKwsJKMsY80VnpGgWdd+hXx2d678DXnYBYRUJwWE6GjpeO+HRG5kStZbA39XAduiEt+8J7H
IHh0PXdTWkgqqtEjrTbQiXY3u0PbFtpakWSP2rmrTn3fPCgys/ucT9sE1T5yCXdx7HIzfwjOf1N3
Hkt2G2uXfSIoACTs9HhfnlTVBMEiWfAukTCJp++FkhQtKm7rxh896Z5QKpri4TlA4jN7r42EE0U6
2dySrhMdWLrYIUHDGVSXM/dSQs+2iRpzWKcsMjeNAs9VCS9CFtLcuTHQzUJL7FmLIYqz81tYTFzP
AkO1djUVl1UdJAPNnd/gyFj+DrezuS9AfhRhEBxdQWbipKL5YjnPEcnF68BsFwqac0jgcxxTnyNM
ZJdJ7Pq8Tu7oOTzW8FA3TWZnsy7z64wobfaxh9l6TrcdWBL0YD5i2sg/8GajAS63c16xOxwRUC3R
JluAZtgBvP675Bm7wTI/H+wYgl7aiGtdsa2Me+tDFaRlBCKbd57tZZvsBZrAs4Nx/BG1LPyMW6bc
6+c74zClAS0VkQgRF86xTZZMwsA6N0wtSCedxnXW29ED+ml0vOp+WFpAkjRbELegzEtLmoc5xzrU
gCvkxJgOoeewPyDoq8aK+QAagugwI7+vLMActQbRNbXDDROyBrEFm9+zNR4PELtLw/6C+2fLkOSx
KiPjpfJGBlqFfrCdLnjO/ASmo7mjo2VXh3ZyO0VoDMGNRbp57DT+1DjnqkoS7nIzcS6m77QknjO6
pdatLsGA5iOEiyo1/xfI4eAG3bSRSXkr8dOsbKvYoigU+575KptjrhxoD9u4aKITEaJ1bGoov94C
lMZY44jkvcfQdUkja9PkDkgrBjJszuXdLML2MEvkb2Qy2hdX4EHyc0TxTtZvJP2tn7S8ONLJ47Jc
DmWaD7Rlz/WCrywM+wuP7xGHZ9tuezuW28zqXg27JdDYGK9ZbXXbkAiUbbyAF6UflHeio3qpxEA5
V+aPOk2fcVZ/a1orRcrSfrUqnoN245Gk1nE608k9jyS9AHXGSkJk3QeusBkVCl2hGQIoVOqtK4Pi
PsHRy0W/ExN76IYQ3srOiHSy7W4dGY6BOIcW35hR9aLhtglrJmmvQ8CxS02gFog05zmtXgDTXeFz
jGc3vLjYZwMv0zeoGoAcjGBYpSO5ygoo69pgWMVMmzyudn51I1HsOB8+2CaCy23xijmB664tVY0b
0AA/iQl9CSaaREOKa9ZDZ/m8mpHFr5UUhxFyT+dOAJNrLmg2nHrvpohNdEoUkgFFIzWso+BMprij
QErL3+PEFcdiqr6IQbqnTPSfziKQbJsab2LG3PEccIYxwGAy3k71k2Ur9VizUcY4CYhtsuOTabR3
U54nZzXNRNT4+S3vyo1WOW/MMEW71vGSJ+z7mYUdqXUwmw5IzXfkvXLA9f7JQPaWuc584BwhUMgP
iX6y0EeIstzPeuBxEAPu+nzGWgEJmph31iEAmG2dEyqtNfrHZOSga9UnW2LigaTlhwLCwzC0p/Rk
DHppGmLZ+ldH5fnJsaBlW3nEo6+4+AsrrLUtcVIIv9w+956qc1D03kmRknXMOYITK08fsqSRJ8hn
p7ZE/RbXWU8CCYrYhpHNfsgD/96ohp/aki9OzZXukN6ErT+N74LvUW8SdNXL7loUEWhI2fLAb1FJ
CpMoHYzWuzir70USnuYBySKhLc4O+oM6cBvfWzJrTjUqozjHBZmM6pRq2s7O0wNKqYAbvgcKkwU3
RSV5o+KyT/haYtj/Kf6uViKjpriYIy23vGlYsOkOIte0z6YSp3wYnD0ypYTUN/RaxG3deI62Z8uu
SQDj3zRi/tNjPGHNoBgE+xStw2oOoRIyDElABDawAlPceGPBVhKRCtlCiX0K6B8KPxI3rWluqBYe
6rm4m5EaZWHJn64Edu+meXWioruD3xvvJrOp1p7fh1zEEUk1pb/xs76FvJfhiTN6WAOoAPpNHTjr
T3uEAPmxqj3ZHPQ4t+eoBMmXSE5PVZ485gKg0U9BGd8rlnUbBc36mjnpLU2e82CSZ/M0Z5e+ZeJB
OiM43VAbp9Idtw1SyZPy5KkuDPcJjg91QArjexbTYzFW8QV9HVl7Udu8SqtB1phEEE5HG61JbLxF
S1yC5/7gCphQl16ybpb7Ah3LRhv1oSK8ZQOilI4fXjZ2U0zjUcoiGSeZxZMjDRJxKAt1Zxqoeepg
OpPDNi5yG73xwglb3OdfO8qK5JhMbVqHUR0v/7uTesGTfRSUoxcmrvqCL/CQJqNzMIjnPKtxBmRV
PVAHehcXacpuxOu7H8dn3MQSE21SHU3DDve8dwi2UQliuSuKm+clu9RJ/DurF+nOVU5FRYryK6ic
j7IboFbIkmzXCcl0k5qI8pZuwZL7nu7LFXBF1mMUeRsQNAyMi33qsdehwdlEiuqKhUO0MUPhr+wY
UDeC/O/BLLJ1yZ5/lbVuviJs0V8jbU/AqCQJR805hBZzKOTwgdaAXPSpbMgiar+hDGG8FNa7jE5n
F6YA4tWo5WHmgRYuZdDE3PagbPUCFwkxFyGeZcaFnMngC2tXmIG9eGbTQLgbswL8cEwTZnsAEJCx
yoOKT0uVIwf1DZJ4XEvutPpaN/Gh7Mz0Kjx2YXSpJ79gpogwI6Wle8ubGOyzwu/YVMOhiJeQioAQ
BFyxy1za99cCWOwR/M2Ta9MsoEVI1zzf0i3KkeEwcTtoZKSKuJewiF6aljlDTxzYMMXIU91g2ThU
TAXcD6cDejUZRBRkxH4b8RivhyAM1oGMaYsitL0ceZh3OudULqYh+g7/uSredV/FR8NsmE8rQOVR
JX6nYkHcEsbzy5iHpxgS1CrHswNLNjxNVdBvFXI36huEv2kJarbGC9gqZJHgWi4m3X5p8XzsUS1O
Q0p8EVgYdJy7AsJjCTPANnWwV6H1xQgVk/zkw2yG77btQXorBn34Q3cWRxymVWBfATb8F3ST+BUx
97klDl2bFYDnI9QmrODX9bdde3ErGs8BLdWCTKP1cDRCSA9X0oSz3QLauclTCJMK4/l67HtvN0gY
KJnBv0DB45Uu0ZPFyGZriSgU0wN3CipIcpg8cjYds38b2cDthIk0KDCfBOb4VRZAWQPl9rVHEBO7
494lZweIqGBzyLUAH3RnFqQCVoFRPUXlYdJtdA4T6/TvS3JvwZP9fffvIVK32XO4wnR817XRH/wd
X9YFjPF9roDt2Eb0BNrfF4ju6yI5FXZFmhwtjuXP43qSDq8l+eijW9uADuURaEsJm8ozDrh3/EuW
WWqVFMN7yO5835rim2LJdwtxVPHt+VPkBtXYDEic4FgPMCwHsRL3EYLsNhppfNls29HPqk6TUxOA
gW7KHzMzi+9Zkdzbd3ImWI3sbrmN43BcfwZsu1bGECQS89nXVFCjToKtV4IPzWRdXWOlTgNf3tKy
f/UpJ5eU2fde5uralq6x13Y5X1MHMlY/Z/dRbDo3T31welKVOPlEgZfN4JGJ5UF1lOy8XBsXN/yY
3fn+3z8D6/MK+/VD4NYTvkczYP8HAUYSziHiat5hs3Xeu7B+sYRNrS2ocpEPU29hWGGYefTkrkAr
eGej6FplQEidmQ5XBuXHIAA24VeqN1T3W2dAWU9iUU4c7ylfykF0UXB+GVDtR2NRWufeg26N9Dmc
BlYgOVDdpkGJjgPpqbPHDCVIoHZkAlGvmc10ydtxUzQeV8kIkHiqESRBaEXYoL6x1HnqOzO5FcN4
MnoX5/kYjBvPtb8b7Mm3Btr5naD+JRIQmaVXGCerDLb9yB2RND5LJdYJXl0Fj3HsvpUaA8BQgpXO
yH2Ab0/GcyHs15Lkq730WJs1rgXnCcVszzLlKWKnznobEbk9BOcAuTaRbc8UBCeqG6AUocfQA5IT
+54YAxNTUTXbFfo4wzoHkfvd8gK9YQM2X+ykfY8zRJYCxEbH9Xs2XJx5iW/1RzuX1kpXMymQPTNQ
zssrSyALFcBLDLiGlDyyNzJd7Ty0vGsmHgyVa7vZGhlyv7we9Qno2CmvrP41dY4JmudzgOtyL8X8
oFI7ORNtdZNJf4wGy9tNfUcha84gDctp3MZZ2m/izq2Pn1csnLY1foivasrvP9uYILG+9RUg4M+r
8k8p1Z/6mX8ou/7x5f+liusXedh/1oz9vyj0cjkC/89CL4YGcV38Cpm1lj/yF2Q2/C20Td9CuGWb
LNd4mPwh9Qr833zPtkw/QOzFf0P+zJ9KL9f+zUL6ZXrgIx0bSS5/6E+ll2P95oJJEYEIsfl7PiKw
vzRov3yE/xmmirDsl+PesOHpYYoW/kJ6/RvMVFa9F4ZpVF41BcZUM00pHMvZVVXaQ8gTkYZp8Chr
N0Z70rqFwdAVUxFEcAOqEZ2+i6nGRN3gh/a85/qf9CpTdTz87NNOO9k6LD3tRRgn4JIi7p/rwq83
JnRU1niBICCcUBPDnZjxz1ZrD8Q5Bi0r5iyYI+ubiJguowQxwWx8A29gto8ZPTTm+KAaXY9gzzAK
hjXKKA0FG4DDjNfIsUbDWakFZBat7B4WqLtCSRE2isY/Y7SCe1HlGs0G6duY1uaJRM11XPrgXJEr
yL7x1lr2ojpSU0XFXbkk5PQHQbYLAhxvZgNrr5VrCxaiCoAZ+2vXrAexAybnLj7TjHkaNWSlDcfD
d0kdB9cOl397DQZfxC+5z1vxNht2gxYiQumff0G6o5232B8i6z6eI7dCD2fXeAxb27TRn/uR61oP
hH5O8XNYhTz4Uu26+sbsW4PcyKOkaddl0CUGC43S+GFGPPOOU5WpAauBEeiH3s8njRRl8usLa+Ei
3THqtnIAAyPnBL6JYbYf5yYgapLJJHpVzIejk13nKTBJgwopryKILez/WkC7kuS8mkFi8Z6mSKDp
gmSebsMBUwfmgY4cadlVlfVMIJejSkbeCKge+CQEHD+w8PrQD2FPMk+ssuaQ5UMjL0NRuiX+lSqH
orRrRJXZIXMSd86zdTRUfas2UZ/UFjYwg6BZvGRmElV60/eGTqY1DKGaJVENh296d3SyOJDBSsQR
LBSZ5gaMDKtxxQ7jgWu9YQJEv+w1ehmGokNg1+Z6M+7AOnWi+cY3Ced2Y4649q6Ox/LSvmnG4ANR
iP5YjsW6HrlvqCna0X/KDAyosAlNpyDshNg+43vMUR21G90KoxzxIGZty+AWC+YYkP2ucu8rgnxI
Twde9JAysxv68cniUY+JXmGpHKoNH1LTo3xHSUADCPUxD6FyTYHVUrAXSuKdmGRhWO8lz9HqS9c3
mlQK4caV/5FMhc+WH+ZUBCSgsHR+ZCRnGU9SZ4aoV0FSgjZps5ToQKRb+HA1E6mJJYGFh+sLcRyu
IuPVM+p2A4GgYybKLLa7WbXTYDkI3bAhW0YNU90c+V40bHOTAQxzgsSNkCCDUz/mBp2QcwyZjMhz
x7I+/RaS1yq/9KNLat26mbhrMaJK+pHldhVG/s70ljQl/HqZjzgecVXZ0q9midiXjKMrSFyGl/lP
BR82USNoV/Nb3Jlxc0mppavXxO5F9hz1pZ3/LMwc4ivCoYak3CQftH6rpENBAF+TkPQzVJ2x28lm
mMYbv6tj8z1xSVIRQKv3sZ2SLjChFOOEwWybF7g3a9vBc1cniZTPKCdJjM7aqkHhZs5O8m6WnCCg
RlH6XiffnRFgObJ0zvVS0PdUnuFsgpozqISvdR8r/zwNZWK8T91Qd9+GyM30GW9MkhyS1mV2lkVu
CkTIygStEKiCdkQ10AGxRxHW2TiEnNaVP6gtkviGND0Z3wQAivFqCS2ReRdpJ8W5MxTLJIZagU96
S+HJG9jw2OaSHckBXKG106hXpO4ke32ZG0Z/i8c8yW9Dyc7sFjQ5AIwVME7QjOxDLXM6axCI1TfN
pEle2kSVNfkjJgqLdJ3lbBOvnFiZickCRRhJu2BsBgiDgcBVFbaek17QZrKhnCY79Z4ccqk5jyNj
0P0OVMDsYUkbOwtSGYC0Orkl/jQ3KGaaKcA8XjtKY2qA03GLBs+cH8bOCGlK6JK88YvN3QgmpSnB
74tKOwRVBBL6ZZFhWwa17M8kVsxhRDKRQ28wbcNMJsNDK9oeSWyAoHbcEfOVonqKE5mHHybynv6S
VqySAOLk/hSQxu1wcfSrjlQenGvRrM1b6wSF+GJDvgx+CiPN2PWSPma9dcnc5ftZ+mb6LBPXi+/p
dFR8I8B9tIAGeQyUBKOs7IyuZQhOuOgn89TlZtN+5Vh0aaZLObYswOoYdVFTWc4H3brSJU9Y7U4P
Xdg7+gpvzvqIoQNEHy0PDnVtCFLpwAUkmfmkY9mzbcb5SEAU882G6J0CzhgOgMLqzS05mml8zwKi
US9dFzrJ75k3tVa39puaIdQc2K9paX6EzVS8E5mYO5Suo2VV95mySZxvoQoZ2DTjGExJg8pArnOj
QbCY1L4adu7gpCFu0Nm0F5dh7DXvJTnF3R2qggGXIzNxCdIlUt5MElKYpOcOR2WJGaUkN8vsPFPz
IHG6zP9aa4w059HI3P6AjrAnc83OBnGGTJQbv2eZ02O1HxvWMr9jUMzyA3xkCxMo7ghBoG84turr
QGhet3VgT7JBT+Iy9olRYnnlHwZpE1FVJYOoHxcMTH0ydVVFdzy0O/8xCMMJPnTmJaX55HuzjXAb
sxhM87n27RUBukJfo7lr2UhT+RF+K+aiYZ9i6SRHL0AsWOEUGznKYX7zG9dzXlkcKPetGFMID0B2
Z9RWeexj1qv6Osqfa3jK4zmsGAo8JzC92CJlZQMljzOhKF6z2OxToG+RbzO5RKP43fWrJrwiTwLv
WZUDttPR5Fsdc5la1Z2oLTvGLRe3nvXaEeksX4shjojyXPGcbOZdNXmxy2BNK5YZuxBmXePsRDb1
831X1wmYrKwzrYLY+s703DVxW9j5t7mv7fmcAsTGwce+Sz1MagbbB6tpIKkMOHCJpJMHQ8ROJZwk
XIwVRuZQQTfoTFrVFXd1Wb3PQ9dV0a5uMRJa+P1rREfvFGOJAJubh85Qbnt8uFGxnzlBKjJgrMIY
d1FaZTrflV0extZWE01SDcfOLtPA2sIsZmi0gb/voKRSXSpMsLyZwsaw4S0cU06onsAH6wzLv3Ix
dicT+koDL6X18D9vl/5zj/NLG/T/k+PF+9dG6K78Vv1ieFl++x9NkBv+xjQj8EMrMInVpQ/6qwmi
0+Fmos8xiUb+M07jL7uL9xtWFxvsj4evBfMrJpm/7C7eb54vcMDQvji+74r/kd3FMZfYiv89biHM
w/U9x+el2byYwHH/EWshuzlcnkvuxp6FseNR3e3I6N7GSVydwOdmREfhRGus1jl0+IbRr6QvQepO
d5RAFTq51mQU7/yQRivovEcSQItDyWT7cZYgd6Hk3VRml2cjLcwNGJBVTtYVtHPZP2Td1XReKW/M
95r7ZtV47dHJiKnnvH+c+0w+RCYsdZOwBMjMLiVx6B5BLlCkttN8Nu3+a0NNlMLhuc5tuHUbtkGz
lZ2HLhguVm7/jOtkvMYUzLz/89bQMcL3Kki/JXgmSmWfjNgZbjWCSaBMYY0oHjlK35UIlwTsCbjZ
Yj2MbI4YjK0rZLystopnXyIFoZsysC4E1YYax1g3s7iLGInftQazccc+dHH2faoRmsYyv05xmb/o
pOg3U1Xciz577+zkR8NaAZTud2TbKXtLkDeNl+KUCSbkKs29MkPiJUHAwoB/BMKAvu1RLtQaI3If
WJHDxoClQopjKg+s9tGa96hdITOvEBYATW76rwWJ7V473hmMpdYUyYvTVcMn6mKqSuRmfv6qE7u8
qMbdhIFKjp360VDr7COv6TeicT76xsk206JqMEee1tYQ7zr8EKxbSns1/c6z12RDgKWxOrMIOVUZ
AIY5YOUsyUUmr4I2WdSf6zAGjujIcFqGxVpPl1RMGdnFbXpv+CCUjdBbAwFYlFF9e44zGw1nCSaX
i4BpuLd3ULlfdOChP/YEGWwqPAMApspq/WcJC52djLXx+xOVYbUb2vAKVnAAsMjK1GAIBmyXhCKg
Wd4Dk82W2MaUrJQut070drzLw3ifwsxajzkBlhZPVT7SsFcsouJebJoOUmnUMWWbp+RReg0Yv7AC
BG41ryb3MIy++cC2aoBLmEIjE86DGU0w1mnt4G2EpxGjZk94wymc2vAQsVa0Yf3fgaZ/hrvY4Qot
i7WE4BmkwUPVSnHvowdByBe+9+xQWFdZ31NkqaRoosLGaNFCTQ7by2B6EUSyxNkU0SQPuqC3QiLJ
hQW0eNzqxCPw3KyXcCdMDV9Tpq30guM+FqgZF6D2gXhcMsahMdZpRlinCk6EW2VUNzCgDcO4gdH/
4hR1ehp6ZoEjqBtH4TV2owi1UO3sPWPXE16MYrB+HY0Gg0bt2rvOsyOI9lxvvYX1BBkMiXqBa65m
m21ZFsVku8jpvu1y9jnkOIzaX7NSES/KvxD1iSE8GsRL0MGcRbQRhS1qNgbVMm/d/VKmZvh+iUAz
g+OEo0kK8ng5KNHottE+b0TDJeijE+dv2+ZmePRrdhNzWe9ck5eqiOa8VLC/iWr2LLxfF0bzO17n
ixrwo6Yt1vgkRymAWG7wG3sj3BQHLXqEGNTiOn/u5Ziu1QDqry+mn5Mf3cjssCB0YOfi4X4hVwIx
eZE4JGyZIACgRvSw2RIiFRYeKMFY8jEd+Vk5yA+jiT/sdjpjFMC23OHuwTh+HwqEoFk/78cwNFd1
H36ZbIdt7HjLqWDY/TCQzxoVrEexZHVGqDWrJlkB/nTXver2k/LZ3MGlsTBMnsKZTUw8htneRy+F
wgBNgiXq+RDDwPB0m+/jHNh6QaZggMuucOwaMZWLrY58bNVX4hFr9zqN5WvVS0bqb8zXY660pAQV
jdy2UiaE5pho0KxceP75RKDa2B+N3mwu2WhtWyZaxJKN25Rck30fqBv1ureDAahBdATldWjG6lrC
tLuU0AWF4e6EjxrfbxsuEItKjISem4M26b4qD1ZtxftWBm+IrdEWzfxt0tXek1umT1FcD1f/C60f
fhHXfnIJNtxB43BOZubZmxpf3ZqUZMCmalsV7EcD9jcHu57LUxfL4Iyw4ieeIE4Iwu/ORpRikPgv
GTn2rz5MHzYR28qAqafPKFPYwTKV/Nv0ET4kqeEGur+xQ+Nat8biTXTm0xR7LZ7CjAWpWbkXtj49
rFJfnafuo9XTyMdF30G46KE3RlSWHPM06cuXZDpuYnx8fp0+0zzhlkHW5WflDWFI8l92ZOIfSVBQ
kh3T8UwQALx0W/jLP+9vLz+mWZnRUCYb+iNrlQJI9iryQEIfFXtthw9BrX4SAXT0fbSbEi9jKZbL
I59oJIt3uCevzXjnF0SKwxwdcGpEV3LTYX4A6GC9shoDwjIqu2H0QKg5RpRXRZPEY39NF03vMm6c
7AGpsdr/bXL953j47w5ZZ9ls/q0QWv5hlmVRA2GORT73z80nlVovCpvlz2haBysq3kUTbhPY36Qz
JzGBh1mw7iD4gMafD2JxABS2vcXJWe6YPzz2dgnKy0+3LeTHjesF5oGo9mvcKpp5YTAGSVpKoTk5
wNtWh3pMNsFUA1IAW4o6V66LqIN1UitjheoXBbHIL8grvKscoS/OO9IXQd5N5kcqLX/bTw4i5oRv
2+tyDxwv2rHVfc4B0eKzxPmHXODf3x9oLP94g8QyL3fwOFPNUs46/xibh4qkSChC00aLNL3XQe9+
mbKLFX8beqlR2HtntLEW8e9mvR/xv7lI9EhkWCuv1j/spAPElfnfAwXgN+5q+x4Vw6K0BTUQ+Bx3
jaMOVMqc9ePUfmXe8yOrcVahjmVqTkTxuh8abtj8FAV9+Ob2QbQ17EAcLVUnz6jlvgS5DL6prEb/
THF9Z6TM1dCKIVjyihLKRO7fMfRH3DZp5zSNH2GSGRvTqIcdjHqQN1WT76DxEH2dkOpbSyaIpsUL
Y4pyCUh136TZAATJIpLAV/oCCm5rIkPclFlC5u1c4BTGmbEezPjUAdBmlOHKm8jw9s5VtM245Wl1
I3vfdvGiilfBBQZvtzWHUR7dBjp/X/r4ETxpngqiRrdGXdmrKnH2ZaQ4m8GXb6WTs2soU/hHlhw3
gSHdKxxeZsDYce9Rzhv8M/CUFL5tH9oCBKzoDeNrqKIfXQa5qqhscwPuozn7iQN62I1sA1jyqWrL
7AfV+89/v2YQIvzzorGDwPd8xgWL6zxkb/PrcSEdNNXuPDnrgEw/2EvwDZPKPTEUBeydVwFOEqqq
wx9fS+c7uwj8w4Wr90YELAc5XVGTUVuTYVEa0/0kW33/6e2Uo8kEvY6MZzLizljq0nseFd7znBHt
gn1mOsd2tTEtnX7tAiJpZPLG8xo8DJOSPX23fqsx3c7mcGoacE3dEm4gJqu+S46M679mSLSPs4RT
zKYjUbe8JlaoieVLG3fqVuBz2MwIZGDHkWssakfvgDiRlUKWFU4z37y0PHaJAXdSsGLGIw5t6wwf
OrjvlLTPfDIPPiJYA9s2P8fHBDwQEhl+12kyn7n/C5hkebNr2rA5DnVGOgDclU1RETGA90tRIzf9
GdI0CN5cHjojii/Qb4f1HGi9rtq5O6UmCvI1xFWYeCImkZs1LorT4V6adX+IK9LRwJTniwCN4AuU
OA2D+KZq4jvULxvLmW1YX8QyDQzaUKJEG4bpBnxYlFik8eidpfzuDCDLOwDuPNlQ8R9Kw3sxXDs9
QD3LIB5iXXOBwX9+FUrivIJwzo+fHxMuwrTrFIa6MFy3AvwsJjUMbhLacMU8lseznR38ltYjD4P5
Eg7ZSH3hv9uKfC6pUxcfakYmuqq/I3+cL1M8TwcLUetmiYltUfVciiV2bknQ0VgO90yrTo3ruwcS
hfI1OyHaByLBN8VstEc/G6KN6/TVc00yyQpoaPgQ1lQ04dzdOUXT3ZWOnW2CpHbxjbtnKj53XxvG
M1m48bEO2v6IwY4Z78AUXUfPQ2UAMlPlmT1EuSnbwtwl2uiPaQPiieAO0vsC4WHFzeUKYdyXMtuW
nREj5agJGJDhuYpdC3kpEBq4Dd8aNYw/OiK1n6ao4YSERne1RhBiWRteumxm4jhZAGPH6pwYMBBc
4blbfyFppr3x1lNGPraZnXPXR1gsIvZEnl7CFDrSFeusOjXsnI4tLsV5HJOz3Tdci8Q35IF8Csek
I71KyGdSat4aY8w5g4vkqMOAdL6Ai1lNLd8qVf3as6r6C08OecBaxZpqVtUXpGY2XccQbcuEhEfX
NcklSVhRzVmpDrKNXiXvzPWPnwvdCDt9Mh69qvPNQzxAmd+YQ6PPhqU1tE/zlfgfcxc4Z5k3/qMv
quSZdeJXUdndNdQYaKIao3X+6cNupYeKvBKk3ifTlbpxun7+X9Ajk2ff9Uqepkp3OCpWDobSK/Wm
c5t6xoE6NRfaRUcwrqwegD5vXVU5t6LMgx2zVH8nBvV7Qe7fd8tSTzhf6i85ZNDVZJGQ8vk7A5Uf
dRuTwpS/BU5mfiNRq9pmsjFPWYpLLq3Gt4p49LcEWJgozX2Y+vKhnMruYXRVCFBXL7jW+Fg0wB2a
nihFufzQTlZ4qUATslS+8LvHm8Jn8WSVubGrIPxvPDR2B4NQnNVcBOalRNyHnVGpjdV7VNKsbTa5
F1m7XodTfqgtniU5npftEGf5LcsULPMJsT8RmMYlYl+6i1QXP6qRVOfC9sOvEc8S35TNm69aIieG
+yDRiJ0DSgKfZCbhaft3C9fjtuqoTcc5FpChmmPr+/Fzn4bzLQ0nTFXLb0OREm8th6vUxeBNM2G7
x7QKnWsxgWydNbpeEY73lGvjvRywoLLMGo+fv5DbjjoiTPmd6JypXYWLQdXmPOHhKBGNi0Df2HTq
Gzt8lM+4UNA7W4LTf/nJYfll/MREhgXa3FJ8OWfXUNFGLO1WV86gQbxUw9i173sWetu0hkLrcu+e
Pn/QfUoj2dpTffrjfz9/9vNr9K72lsfg91ozGiHZ0T2o3hnv7IGm0CBegb0UmTYC5Ms0DUcnBfpg
CAdLVjice+gXvGMIfWSKxZsVdGLjkLVbO+ZhBhPYlf5VaTVfO2w70o7cq67tfCcLmMYrWyrrONee
esmG6mSKql+ANTPqszm7K5XV3bDCf35B4Nt0dvsU7VFb3SedG64bGj76NHoxPx+3vZz8q2cWwTVO
go/RSemT+RT2NruivS/S+bVyvhHYOtxZsXrLhY6v4RjEUGWC6tDVKBZQeAGr5ge3ndURXd0JI4f3
hfRtYP6eOHshCAg1xoepq4CFGtH3Dnnl3mGftR+tTJ0tkq6RGRJeDhOh0ADSYOuQwNrEO6amd5G0
27cQS/a696PySTUL+zotKBJHjx5akwmxADyto6f1F0S367Ye66codSrCn8yfTB788+dX5RhC2a3Z
jkxthguk8nznAGRXIW1cAgv6m2Bqs2MTAN52+fLzF1xJLA0YMpaUHYSU5YeQIB/CDUhxIcSHUeAL
UlbruQufgsloCPHMavgNHHvN5Md7EhXlrgnUIWDVGEEveFdJwQQfH08OdIHNK4/Ctrjvge+/cFEm
W+anEhZY1R5lxni/zAnu6/w8e7L8ALYCe+lVqQzGr4wqDi2qhO1cmI++rCrmSEqfP38gGi7FTMOr
LdprjADvRXZxsIHSotadppkQnTmcx9ZyV6KtIJLKuLn3IpzUYUVEV6zj+n9xd15bcirbtv2V8wPs
RuACXtORvirLSvVCk7QkvPd8/e1Qey+Zta90z+t9KSk9SQIRMecYfRB02NKHsLo3vLWYQCKyE3QK
XZbq3eIE2H/JyLKzS4LFS5ADJ7M7DNTHX2wggJpvVm9woZStwwrGKLwTdL7kTDWSfjjT6x4xgmkS
gjiZ1BgxfrafYjAM1ERLU7nC2QRia0yvbQ3xQgpBASgxN5laXcpAMrSQsoFZRkWNMinFrgGKezfW
AuCV2n3oB2c/9UZ11iqqkONUnGwGesbJNnjU0UCvhwiMssbk8yZAO+q1E90gVTNDTgBKCNOiw3MO
81zysysE4pDW90kjQ4tzGlqP2veXPo7bK9lr7VUOgrpEnq7rYA5TkYp2NlMn3cGlljg0VO1WMAwc
Ms7ZIUfXow5B8oINWTvKCANxMFIuCpAVHBQHi0kWwEzrZxNF3bbOUcAs8PLiatSad59FlQcRSinP
mTNcjFawXvX8L74zHDq7bj7nSTpXvAv5rA3sUTIRK1iWhlh7DdFd+AfLq1r1tduYc25XwLJkIPFi
0xlB/2lsH2LWeriw7/umNqCK9Iz53s4JumhrTQTXWk3nYeaNJCQDxVhnBokbk2UE9w3Hwd6TmYAH
VxX3pt3j8gVz96aSv5c4BulxvmOS85i/GEXSfzCwHlPnqeAX6BU9Nh+au1llZyadOshbtT6FcUVO
aSTGo1EP2dHrcgskSuqf0lQND5mlWyc8r/XeVtqZC5p16zERPh7bOvtkYhlO4gxMv15Bn1NxMjPW
Zp8i9b4urAZlVNUdTXNIHzqLUI1y8AinSpkkooiiAoGQPDjaTmDRH41qLip4kfSY2CR6GSzMsk/a
WI14skHsBCUGRZglD0o7T0WLep8K3VzDnRMfmYFWCO2TRxIdgjMBw8OBcT5xq6G2b5rjACUO9kOU
a9e4E+7Ylt1jXSoIV2njurnOz0+MnfGtgYR46/NvU9FVeMnFjV30RsRS86ZwIqx6RKGvLAgR+Ggb
Mwumc1dr+nPuOXu611vwLuFHgeaMJW7WvZDPgDGM5vbKnBoYNInuYHRIvX0ojS86odtrRZmqI+WZ
lzo3g7tEx25va0Q6ToxmU2IWHzyVIrqaF8+AVz6rMAvpSw+z6hMxlV6N/jmDPktvGE5+nXKlVTJM
4FAvsYFq3gfmMfaTBcmHJpVLCm7yWpfinqU9NtdwvF/++BPZIEY/PFTTZJ+XP2ORAEVmwPIHs1/h
TqOgK8UGj4Bzh7pqhZa6cG07Y0SbjqNnOadxaJ5SwJMYw6N8NnwU65peyCbo5eRGtVlv4tI2j1nl
TXhEm/pEBWBfgxI/4UWugUFSNQBz1o7WdPDaUV5bJcJQPBgSZXQznWy/N++rYLa8UxxlLFCrs+X7
T/wedEaykW+PfP9tKKu7KO+JYfFxOGty6HZgNbUTquToTKjKKaw8DVC7lZ37QkRHH0HYvsCUuQU7
3KzUyIapoYftamg962Ol2WStjqlJGbhosAKr7TrUCdhTcERMzk5tAusBVQgBdgNA34+VlMNr3nf+
MYVZiTFCfjXQQx3TxIvJ6QUBAtV1ADWF7ThzHg1AxFsJogORuog2tegc0PrBOqmn8CmgsIiLoN8R
ENGdFEcdzkVHOZ9AGERSWZq7gZnaL1YRstSadHytPT67HlrKKpqYr0cWDXYDq4XwSAoOEwDlcWfH
tzzFFzObLPt+GLZ1WLwOmZNvsBhFW6XDe5AT3UzqeVG5ksvjiawQ8tp4y3VaJadg9KP7dhThPcxO
L0nhiCSYeHClOTtihKxV3Q0C/5g3UwAmYtO0gerBRFMAFM2HrOerm2GWvPgRUKAeuSRy1MkFT0GQ
fdZAq4DYDPtOtZ5AJIgvnfqAnQ3gb4HbA8+Vc0znP1GT7ZBHxGtwe+2pb2UKuETL2CNBt0lqGMWm
1acnryJNWBUGoSW259S7MiRUPE2xpNZFfevM4pZjIr7H+bk3ZRhd87i+iwB1bFKfdCDKzNHVF3VE
VmvTH4cw4JKfAFYQKq3OXovGdYQQ8aCRqkaTUB+eyjGtEcvDTaMosxpjGldRh0kAOd90QLlNWKGW
a2tsFrpQq8eaZNhHFGp836D12JEsVZzMPiZkZR0jJVex9xmRMa83AIsRN656MjiaZSdLJrmTq5OY
tVUKXd0kZaq/BJMDRYTisJtMD34c6A95iHtr5YBpc7oEH48zgtjv/EOIKfBQ5Z13GlK6jDGj1hap
T3/1DT+ljEYEpmWZ3bUzqNMXZaYfLBy1FzuvnzPaio9pHo2PaSFfhzD1L8g6EgT8RglINhrurQNS
e3Hfzn+W/02DDjQ50UEL/P1AqpTBruysOUmQ55mjKu5zf6jPwyIt5DiqbJ88Q49MHFz1JGE6iCxx
U91AzDd7w6A5CyiQ6rXU+gfQtVSOUt13Ww61F/KebrUcyi/VDOtQQVs8yp7xoulZZnsx7bgYAJCh
RLCfhjh7zD2c/RWO9A9DP30E+95/1XKaj5OZvTLx71Y1aK5ykl+yEsLtWNUJdhTdJz4DuT9qLmDN
afaFRnn116CWRxJbrA+B4QRb+iXDmfkoSuL7WGvgT+SB/nFQUAUhpolORBTlL1UEoLsozAdqCFT7
Df86+IQqZjgiTo0AHpEgM7k2hgYDvSbRVS+DT3VBcpqGItqNpXE39nrIzNCkdVg0zRdTEFeghvXH
pPWaLZndc9IiQje919LnGFriqtI5pbLISZ4NoM6beJwNvGQePQ+I/UdcppvMaAw3TIrsJaxnYrZZ
jgcgafkLS1U48k09nXxTrQ5TIfJ1XjTKdiKMG8iR3wfrPnjElAuZXjJPDarEe3DAdDwgITBinWWH
4lqNgx0Yjd/k6V/0gBakr5Aj3GL7Zw/tw6a7DTVGpcIkloRkHHD5MU1/YlMi5HRZRx4cqUYVPnH9
rcm/Uei9tBO1QWfAHDga7TnmojKpI/ASDYlaYhqfA8U5tIeyqV8JxmFIG/svhpESrWwE7LbqJVb9
xy5OD4M14XUcYCTapo8PhHABXSOBwxCPQVeekRbcWb7RrFhrfcniR39KaVuOxnbQWR8Mseg2fdiS
GzLgPMuQvOk59SdJuxhiO4q/Z9GM+Mk7OCdVy2qGmfBYqi/C1+7azv6Q1S+pCqEMaTEOHAjTyzOy
kFIfIy8Sjm5VABOAPtGuRpKT1yggsUOC/+Sil64G8DirDB4nKKlgA6Ltq+F8zXUwQwQBqGs77Q1a
RFyMMbwMKbZEFkGxOe5NFTdyvE3DMl6z2rE2vpPc1ZUZ0DwED9TFxhZzHfLJQru32T+Jh2kzAwFk
+eIrMFky4IkDRsq89lqLDIImPJvhTAKH4U+94AOCcgqVQ4h5rXmUlWCd/YoygR66rb6Ysrzim9rb
Xjttq4TssomRSxOs0po21Hf9kH7zzGQP3BX3ebQpyEtbk+vQr+SISU4rL0ajfy7Sm4XivaLJ3tfW
gK1MsF96ZBq9hbuArKlGRYkfN8lbMwEdUGMssmWOIL0WJzFhWJe2uQ3Szl5XdV65BW4x8FlVuA5S
0F9OmL2ZnMHR8NaPYgZ/lc9CUPMoIqXlq7HVHS2JVcgYtrVHxPVhZL7o+T26inRrZTLeiKw5J4Qp
kQaL99kBVhmStLRxgPQUHscIevFt5N9EBh021eVfZRp8NdNZ5Y9Op8H0x2A9mxqtXR3IY5JR9x5E
06w0JeHIIz51CGFnaJy/9On56QL/1dCJnsis4hsl6pNmx7Rg4CWu1PTJa1QDasQU42RqLrk1bMGp
VasMyNjG8z6HFRNAvcI9m0zem6inRwt9rjuopDiFg7NCc8HUTmXBag5vImaAzWuIREiWVwihPoRm
dnIw66rmCF6IhOV1StYDAefEGKr61cvkDRX9rJBIXhvEotDjOXiLIV8zI0xpeQJotyJqmv6WXu7H
QTXvzAqkpZKB+MlLygBmSLQgELIcn6Q1IwBrMeO7aMz0WoAZC4d57JjkRxBkyEGpAxglhYDiQbjL
UjTSvr9tDAfq0jWoqQfl5YRS2QB/KkttoyQ+CglmP2v8AWtpKD5g/fYQ0UKC0Of7axTig1KS5mcf
+17HnGBwGXRgfcAE8n1gvygUe8WCaEE5ovPLJ9lPf5V99WKzPm58BByNRxPGYH22WqdF/QS83d/7
dahhQ1DB8FqyW7Fke9Yd5c1oWcGiufB3feUda86oLKRShTqA4a/Z1HVFw8KAsY62eWUgOHZnzPbK
bsUhZYq4tlhJr9EoptAWmLlbxRyUjRSqp1ugVHu0rF+MKicXFrH+bpDVqzIqxUpKWdG8cVgHkDK4
J9Od6WC2q6VxS/oD5Tn2dJKCL9T1fK3BbsM/dw314DVs9W/QFCSU0Y0cnMuUceGV9swnQf+jpvpi
C2C6LB0XcD42EzPhR5MoYAbgsMSC4XCNcQhTO1X0FqHr2G+agvM6aVrGCKF/i8n5rkPxObRhEUlJ
BNmrblTtnWLrYmsF44dJTo9kvsrrMP8xmi46x4QXmIkVMimnuQy1Ce4Bnpo9sWczPJHrs41kjar5
44AwCg5TAROpZPeZQYYiOV81bNBZ1XHpGAF5Y4ZGcyNn0QUbbz02vAnSZoo0ceZWMF7XxhiRz0jr
ZoBmsy0ifiTDz8PTEnCU51jVQTTaBfQIhcwlrWne8iQP3EgjRa8HWeGnydHsGBk7ikjryh9uwhoO
0dgiDdOIjYtM/wbS6iWtpbO3s+GTX1Gah7JPhaGzCKLz841BJAAR14+R1n0j+8nakv+CYZturVKG
2wHUUGyxUKLR1pvZOe4tb9vjI16rGG0RhxFeFq3DcWz2mp8221wrSeDCkBTCR8rLnhpO2kGlol2y
zUzST2nfw5LQtbWYlxgpcj/49Bvm09+0AeVv2rUXs1fbbWzER6kCaOMFMDPM7C9rD7SkQgUMHhcI
dpPQJIjTh5rjCtUWNOnSJA+SeEtPqolb+pqxCx7wJXB+91N/tlAGc3iZVLwCFeeXb7pjoroJBej9
hJ2DukFI66HZx7ItjmDKtpFVjXu9qtypheoV5iGneTpsmbShx8m56A82vWR9Aqfpsz5vFBJofFX7
K0nAn7UlKSo+4dM0t3q6TGq4Y/FUH0nNw3GzRgMdoU6EYhc6sTtAiTadVFtDPAMp06QflXZyVqVC
oIrs4gk7gTkTJ7wejbJIuLL2JuduqNwZKQo5MTJUUVDV0qv54lsxY2o/qIdUgspIM7GtLbpqmhmc
aSvSZ5l7YmZ0mQXkFKYJ9SMhYdtNytdkvt74Kmqktus3XtjbKxKnbl7PCNTVlFfUyFvTMjh5ONKA
YfVPMT6uvYqtYNUQjDNZqr3HVQqO6ZuiUi2jy9VQ1tlGennX5tGt71IfZjYU20AyBQG8kWldRH08
3+te81WSUEq6K/ECYZx/g0jdbUv81LuJkF29Q0ulJ85naXpffTsVqxbt99h5r3KIYOWV8TfhkB+a
e6RhIvEruq8l6e0lpdM1cUojdFLjZGPi6IZxk+aWvc5HH5NhzrI3B22VGspnyQUCDKz/ZJY9hbRC
SzFbgQ+WDQedGYbX0Zblvs/FRyUW4GopBReBymHchP2VoaEcwy2LjpLQ6ZFDLGiJx8gG2CQxMW3N
4BPZRqC2ETfKR4tReUUcaHeHiKy6NzqicEJJKTTT4FcytiF5nSF7Ns958nvjXGJs+oirA1aHMaQH
6AXigwHmx3Q1AtreesKMiZ9DzrXc9HUH4Q4hq8MYR7itaRsTtaRdfJgOHLb5gxaK5LH0icyARlO9
bxNJXExZnam/60clOemFeks8sjPRpDpbZi/6nlGOLLAIqWkWhURJaPqVjK4LJGn5MQyg6ONWALOW
5PFHu9uRf/pJpfp8G5LKdpsq14jkq6O3FtGRg2vi0mb5N3vut7Wq5/bU+i7LLVPt3u+aQtWkCUUv
brmr/s+zllvL/fTl31/4/S4qgy6dUOuH95qfpVI0uizP0gB+HxyMKpB4hBurkXMZWRBzcBKBS4I2
eTzIFk2lSplxxtUtcWKWQIp6cpx6m4/qRP/R7ChhxT0VZEwt4m3AYHVVhZLfBlQ3twElcZwn9g93
EXHr9oNsAPxMAXTl/3yn1tTc1pfwxOYvvdw/3yVlLy+lp3ZM8NnIfn7GD/uGZ2QJbaHlRcv9Fq3L
5a7vb/33CwNSinaZTdQzZu55d0eBteNaEl6X18v5kyGjuMyxaQAvX7lHx6vKhtkv7xuXnX1xAiyQ
a+M/N9+3TdAdXR5dtmF5b1VFSTrv0/dnUOt1y/nm++vnR5eb37/M/IxhbrW+v8AnnXu5+f0tgSe6
noe3LUxsIlnbtILPojS3wre32MaAKcy3VN/xD6lAg0KyNzZYl45hvXaqUL1PiyfAtNUN8Um6Y/JI
rNp8M57/UIkpdr1moh+abyZmXd0oFzK7NgNvXWObD9bmVAy7OmbxuTyncER5K61c0F+pSTeYX/L+
hmpo7saKwv7392o1h1WPCvj1/SnLdgSW79apCvB0vrn8YWFEAPOkND/cRxxN4cZNjZBo/ozlcz0v
Rq0B+P2Hz8j7dHA9dUx/uC8uC+rXNPrWy8uWzxhj23RZwdC3+vtzcd16bjkgd6vGsuEXrvJw7+Gm
XS2vWz4Y42a6z2wboPffr+sVQrWS1iD75u/7dAdkGxFukMLnXbQ8oDcZ+DnMO6vv+8nUVPIap2p8
f+3ygF1IGmayg3/792tLgHIHSb/lh89oKqIR+3lZ/P1ze+GVh0LvmAb+/VuQht4dMk1gJ5i3b3lA
TB3ZjA4LsvffNUZvcWBCTQfh+3eoCJTVUoin3++juoWvrCFP830fNQOijdr3vn1/a1UjBo5uydfv
r+IEG49Z73z5fhfmYf3I3PLz9+3EnGAf20l/+36XPhTBaQqaj9/fvuir9ERgxOv398potJxaygLf
76rGZDgpVv68vNeyHykLQc8CHPf97UGkyZOVGg/f3x6cLPJ2T33/yZYXajEBjLpT339/e58cunNa
kQT0917OYrKPIyu/4u7Hd65prNJxcXAqP6GdU54EdkPFmQe4YlSe1JzYy9joJiRBPJhD9IIzntSH
5VGwGdUW1R2hqvOjAEsNt0qcDoAzrzWkJY6MV9hL50enxomvgaK9Lg92pR09CJYArSDggQYp5Zq0
q3Hr8lStbO/DxsnulqfSnwFPWhMatTyYaLNUMNcB282fEoRUqej++e/bkOnZQBc6nKHDPFp5rJCp
WdAZnt84DPPszsnU++WWY5XVI5Viwh7mbcDGvFFbJX7Q5lea6fhawYe9Lu/TFz2w68jTZoEhbxvk
3aZwItNdHu0Sn13QOdV2eVSg8jiQ0NGtl5vUy8bzVKBRXW7qrE/v+9R6fydQDtMTObnvm0D7fT9h
yX/fvsyLvjXgcy7Lh+BHy9aBLazD8jalNgZbhxWfu9z0fKPCVEBbd7kJHT87Mjmi6TBvL7/bdCHJ
8NNyKwrK/laH5W75ostdsjg3iA6Y6U1w3i0l3LS0bN8QQ91ZWk6TN2X5OjisBrqMhFGz0sCIpsFB
1yrrPCaktiucJEc69BBO4to/qdKyyBiJxCYyyUkd8tZ6Wv6nNLkA/cLN5XnLK5abzZDXd6KhMSoC
66lU1f6pzCjzc2N5M+kk51xa9t3ybLxLHfpCsz1Ny1tPXg17cTTd5QWwGCKqkRravPn1orDGY4Wd
6/3tplDIqyL8h+WdFEVFaoBYfH4fs2veVev/KwDK/4Oj7/L/XdLVTCb5vwNQ7j8V7af/uX7t/8dt
w+zrp588gPNL/w1CMc1/QdWis26/R16hPX8HoaCi/hcyetpCEnm1Yc5y+397ABXxL10g/XGwZFqW
ZHgksenfJkA4Qf+yAJqAQDGFaaN4Mf43KJSfuVd4E3WJrtvGZmiQNjJzVX7S9NeInQqkO/YZRCTS
s5Bc4bGOggedqKq1aG3+RlqCu40YWjkQXvzDPvsv0nvxM3SMzzco8TsEDGAo4FuZv3gKZBUEU6Y7
+UUmyVd0M84F85GNZ0NH914m8ZOSeMARQuXFEKlHYvigvxqy/+wDltlocnxeTmCxnMUoGd2+Uj4o
Vhv9KUTrZzHzsp2OJVlMMnhJx7JnC8EP3ofBEpUNoqy81MRrUxuvCdjIcFucmWFbrs3KmZxJ44oo
6tVqp1M5VOZjWtnhH6wK2j+2g4mK0HQT/4jOVePX/dUUzDmk0agX3VZp9c4Q4K61TNwDJnKQQHOD
CXFJa7XDRQr5OZNp/6imXBhHxycMnBAkSFrHKcd81flOePOkOEeFfe9oxjF2PECgcjT2v/+RjZ+N
puw80zA5vkxQQJTngLf9svOavlEj5OIXwdiA+SHveiSqDbDa1nltEc24TtXMi4mpXEvEy+4ieqQV
1W8Igok3KrCz1DoI6W3LKKjPVplQYWmj9hbWzc7Cp/mcp1V4aRzStz1d79GOYYTEYNsDbGvBEfpE
FEPHzj8XTnDpkEd/ycgZGdFyTanIj5wkBFfno1K6nox2vXEHdSZb2yDfL4FmxSy6iHUyfXybv981
4mdL0Puusdk7lm5IXNmL8+KH40rag4c4BQ2TgU17o3ekSDgBkXFDo6L5L5WWo0xXz30GvnP+sdWe
uXPdkkRpz7K72vC19e836Z+HGGAkji8Drw+5PnI5ZX/YJEFFUmaN518xaOUnEt0adxzvwkqj4m8C
R4laP3wi76VIcsScMV3eKLinHO7R58MKAHI3hBXQaM+kpnpIqQLXBgQoizdVVqhY6+FP+/Af17B5
g23VZD+SUWmav1zDJt+INQwiwdWOrcS1gAedavj6K8McWsRFkY60xaduMahys3SXHcf7mpe1ua3h
esL9Z8YupwZr4lQ/RwqhHgixml2LuQHzsnj+/f4V8+Z8dxvxk9NzFphDVbbVMNRfGVSNNgxm3Q/B
NaMyNdi9f5YpFT916ulb4R/0V4PRExlPXg/ePmLV+vqiR0ydRF/tccIx0TQV0ug7wtfpD/1+67T/
tnUQnXWGHc0ynF8PSBLXAah7enAduk7b9ElXl6QSkMYNZrwloMwSG6aNzQ6oKqVz4deHXqkfCuti
sKbf9m0EeLxvZ7x3szGodZ/8msWviJDWl2pCmuzU4LWhDHphlNOIayJjLSr8D0IlyQRzrb3XR9h6
v/9Wi0Hp130OQkiqlqqZtq394kVRC4KcmsYKr8T/gkiiYnJJlc5tbN08SmRJia6vpB2KjRXGKKCz
e00JlJOwpocM4zsei/HIVSPdGlq9kdjiaX47BlB4PT+Fyhu4Gv8idah8A67jFdjG/JSotCggS++c
rilgkKOKimuH/G5EDas6M92oUofXAJfdwSS2vvAc/YQyY9ZP+QdL14408QmLS8QfRhB9Nhn+vCuk
ajPr4IpMMAypmT9fjD17hvo1VXStUcnuCHDdZFye3a5s420TBBQIOm3cz0m9mobswCc0EWpOu4/w
fh009DfUgwdx7kaffAu/njYtCtRtY1r+Vm/y6S6qU4BXiaFenUSYa+I/ki/M6k1BHQ8TrH/PTKle
NcLStqBk8C6L8mvrpwoNh9E66WSaTdgarr8/APR/Htb4njicuaxJFoZL9ucPF7WYPK/K8GFv92OB
VsouPYjTlrEfU/9Grf1DohXy6iNV2ur1WBM82xcuPXZxMMGhEXVH9X/yJDU2PE+7sKke/GLQjwIi
jkvXqiM1L23WhVazgpqkDk9Yp2QQmBsgQvtqFoBFtGpoNAHO0qbuwRA1tXzTO06qnz6mvYl+Y4r/
0gqUM8uMpiv6//Vl0uG0NpgXsGw1GZPnXfTDLuhjYI9WoYfXmgo9yJsie1L98BT3pKkJaT7nQ7Su
6SOcDQu3bUJ/Mm+rJ29oLqgsK/YZZdcecuemafS94VXxi5Im+PyQjf3hGF1oqz8do2wqxzgzYObN
qv2PS+RsXQoSJboaXkhbOCPqGZiQ9TAoGVLqcdqIUNHdKHoCHQbr20u2HofWAw0w302n4Mug+S5I
b7miQmwxhDH+4KR/yVNR32d4MnY9ghK1lPXZhgizdpJCOf/+gPvnxNYROMQkVxvDlnyHXzJXCYQk
s4n09atuV3exnlacV/6Hih/hKDod5b54Dp2WGn4FYSxWQTxHprfLNACu/si+97PBOJKj1K1TlJar
PM3SbUVu3B820/z1ajBvJpZOLowwPumB/3xQxDQTOuJr46uwAVNPmFHKdG9XQ4ULA09ZY5berXdM
+PAKJpDMv8HhtY5WVd6bDmGPqKyrs1Llyh8u2P+cFzmCK8C8cJpJsPqv24VepkTF4CXXPJtYiDSi
u3o1QQOFrQOQn4UjTpntHZMAMDtNHu04J/O8wodb4AfEg0805e/31C/mbYZtiCw6mGALD65qQoX8
eU85JBlAFGvTqxEl1LIn/ZiMNDX1MDDB6kRcLpEZcqGnFwyW747YUNJSgO+sEnVEC5+ECIQT3/Xp
UG+drGLfWTXMaC10dmSMok8YCY5RxRZzk3Ykdq1f/f4LWPMR9/NJZTDlZ7EJ5Fiz+SI/f4GUQD+j
Mo34mkxYhGpEKEfH0+/qxPpasNDbIRHHi60P+ibM1Fm72TPWoche6bG8B/LeAgWUuWvgx01CDbpu
43xonbI5tq1pu9ARseUQfKrqLWlSlVZhN/UqcF+RPbqRV5+7plePaooLrIzzu3a0uyP0sQeFCLsN
RmGNhWZUb0ouUptqNr8j7TzaRarCjysv+IVevLRodir9w1Otzk1ieh5wQhAVtVFZHAon7Um6tEp3
9HErWhbBEyFrzn2IlYglg3eXdFV5SaVzn7TALfrytTf94nmwbG8Ti9paWyb9beCX5VvvqWcNiUhT
ERAQhCSx/f63+C8HE9N91t62YCg2GfF+/i1IPVQVuEBA5EFgrIMweo2ncDO2A9GvZGqu22esDngC
dc4xog3nENeJ1WXx2qFHznWq6W3N2sWe05Ii6C/oN+PzQKCx7Kxg04Z5emhtWHGaQp7aH7b9vx1H
LA4wZFM2YCT9ZQJho1yrZB4lVzNWSa+YhkNrUT3uIuUwyMJahSXCKfA2OwQk8qIU2SGF4XGoOAC3
VPS8bSu7G8q6Q1KS+Kz0b4Ma9M+h/GIxzmCoxJOo1vDcfRLCAjWvVoLwrD+cDP+chDtUb02md4IS
CnOhX06GkgotSuiO6qgn4g2ta0zdCYZg6i474ScfkXFXV4hjOVkmPeLU0TymY4dWOjE2rNgQfHXp
YxZhAA10cYDIkP5hGSbUf16aDWkzXjuURSTH6Fw6+WG85jSyI8uG5dAIRMjqWmYsdPjXRiWL/4BY
aM3TvhRj+mBVFQ4yu1pFUa7suww1qKY2E46irNsAJSC9gikaq5v6UEb9vcjrnUaoyp1EcyNZku+x
8gauZAaIIjNz9n4CxwdQevK5trOv6Jxnc7Fe7AeH44q1gbMLsHS/VGm1rSlxtlLJHzuvKh6DMKlY
vZCxQc+PgJwEiz9XHHmyFectdkj7sqNE3WrRrFUa/ekvSIPZaoIWFK8CtBvhZ0MHLWGNUb9HMazQ
/c/REuKVheHfE9QTPUQ2/IXUtJ9kqngnyGj+3gx9b2+YxV+U71t66KnzWhfQe0TmJwffU1Zdrk6P
cSQIUytGViRK2j2MYjyoaXvWGsOnnhOSNtVrb8XYgq4YNpDaugdi1avnid1qkk6WIT++WVZfv4zR
k1agRax1Yos0O8oe+jpAExOr28FUnL3TQzBXRpkeB6oS625AHphU/sxa6e7wGWanZA5R9UWFBjBP
/jB3+m9HNuclpTyWp6wyzV9YDVNjVb4vkvSKRwpHjbJNIic+CEJfLcvZpTLudnDfCVmtrFuTCaap
FNu22Ggqcn+ihNi0iRPCAd6i4XP7w1G9LLR+GIQYdgAw6DQg8ZBQZHB+2bo8ZwGL+li/ODQVkM7U
DlGOdoxgE3yTmd9KejAnjXhuBOYuEQm6S2VIIRUoYxxl9lGbm9JXPLcLx4fax7pi9Q5XQ7OvjiLA
Qq9rD4mQz7+/5Annl7LbstkOu5SKiMqy9NflQ6ObnSgzOSINsIYVwaneCrBrDQ3AUoH92TqcMbw1
MebRz+iJnhoRXeFZZsh8LMJt9TZ9Cu2kIME272EUdfWNIusbQfHjeZhiCQcKr8nUYwvF2bOKocbd
VbNljfzTLS7H0bVLgfMLLkyAPvqu8HPc5lArDnFSADyD0bYaKL+EZsGBqCI9wSprkGvbxG4IiPjs
SX5nCnP3jadNF6dwNpWuxmc0+vGZVOpgO8gafAiuHOImVISPlNh6toPslwWP8P4Hvda2TZLAHbPG
3o2OYR0xS6FN5H9X8lcB23BouV11gKhY3fDO0dzQAjewiSqhRkjCsfSVg7SCybUCpdqlU9fs50Ct
XVQlx3CyjWeRCR9lev5hqeMsf4q4/9wNAzFAMQdHkgVfvDSMXTLb4HcQ4gQOjXUI0tAJ1wZuYNtR
Th1hBptMN/xD9shlA3pUpxquOWqCy4lAHd+X93orSGc0xQc7RUHb5soXPTTuSVIeKGRF3r1UrI8h
1a4zvm76y7nduI5pPXdKi1gSzLZi1MEFc0NEpdoK16lvTCerZgUi6oz4MS3lvWIXmeAl0B3STIRd
AOLto1VpBpXb5zrGtnp6maByHjJMKpcJycFxctJtV7fPtYR6GeLVv0KotreFgmqeTvIgT+rsZvS9
tsYYFmBGyDwJgxcqTJr23VGx+NGWmIjlTx+RdFm8+E6avoimsg+6DdbUl13pGgDY4m1LK/vctKxH
+xkb2YLpRfba55sBxMpRC+vq1bpHIaQ/sxu8fTMFzllVcZx54OjIN4X7pEGqGoLuczRNGsQJqZwI
S43vYWf7TyJX+40ejNEpZGJ6VLLSwZPOVd0PibkB55pd8aYBs+lnZJnMsfrb/Fn+J8roKDScObNX
cwmkULsXM5byD9fMpebx81WJWpxO/2ymM6m0438eam2KqprMPK5KGmvJsA3uLYuqzaiBoqoE5VgV
QO+uQnPoLgGBU/2BtTFjFOitHk75/6HszZbkRLJo7SfCjMkduI15jsjIQZm6wSSVxAzOPDz9+Qj9
9p+S1Fayc9FYqqu7FBmA+/a91/oWUbLrnDzMnaKBsmIX4NSW4rrTlVksSdD+iuQH+a2X/ZMXw2ez
sZb++xSX2psFSPxWimaJkGuTiFcsNCPiWQB4qeyqvxU9f65irF02xiLWMGZKjybJvyoK3tqs6vEi
nKOqzo4C3RSEUG6p4xJ2l5YM2fEwhHguMfldGU32u9EBbfqXxfS3uoa1lCLKZY1l/5QA/X/bAnhG
0btqhY0a0HGueZA/OXlug+Cgq1hphHo3KeTxChr+rBglzDbR51TYWK70nthw0MD2KnPbESmI9ZcH
Qf752ZjDcUMZ9NCgNVzz1weBV7JmXGwK1MENzdkIOU9S+/r9ccnAaZPAi2ylTghwN2Zohl1/qiec
MjSXnmFdY3HvpPkqg2xbuRJ0cWjAAkDPSw5b4m1YQjasUxfU7uWRBmy7kB5YM4JqV9WQlqs0IFA9
q41XzwLbgMNtkaHQ/YFM8wlbIuhnY9IulRj9jesnDs5a60vYynyXeGp6sVBX2e7kEFGu/UgEsx62
nZbo5mQ69RaRa67f73DOAnSrgu9eTps8J5s5wOi3iwKHoM5YHAt7bZADu0D7B7htcDjldlD3WtWL
rfDJRxWOs/aJhzwQMhWsYDtPf+mcPO7/ry+j61GXc8Jg/Eln4rezkckroPLJ1s6z/u9aKvQNblP7
W7eR7RaPxfdCyO+hZbersKi+uwlguPoza+DOnoiYEoZBamPZv1P8jDG4LUHEApkJ4Xc7ascjTsPx
WJjOMCN5PllTRcZLla8MTq3PYoYddF24M5GVreMM5QjdhOQ8+my2tYUWBOt+SATd2srRWZr+GGxI
W/a2qps+6jFyXqeyhjUozKshNXvTpNK/CaNASxwpdVC5ZiwLPEFXhjfIs44qku80nYflBHaI4cNI
GmRRWzDFQUBmI8jLqhe0mhO7xJBUik1TqDcv8z2khPKMZuEC0+Ng6fJiR5XYJiEosEn4MaLMYd94
egkYYhy/Vf3cpeBlIvLvztz5Weffca5En4IobUFHxbtkqOM9LEOQM2Fj42rfQapjUKdXMZs7/pNJ
Vfugb+yX0fzbevB7a5b1wIM9zGiQMTgdlt9Hq3bclAG1G1JXGjiA4EvgRggQIZzl0Kbd/vy44JiF
ot9m3WrCmOgEfr2uXcJDg9Yk+LpAjWUCsc1Kv9uEkwknMk6+8ffGTA2dE0ovY4kgzj6RXpYsAlOz
cDV05JprtrnEWRzvcwH006ipD3K7vOtSrXvsiBegSwVM+3UCznnbUe7NdO3pb0vivKz8+shDybLp
Kbmm9z+muvmUFvTf0+Ii6olp9wwmQw+4ygYclZWBkVJMUbOTBpnRqZUYHPYQeY+EgdeQNN/+sj4/
zr6/fBqDLYKIVdd2WKsZBP26CIpYNwYj04oLWUDJuh5CDQBmpzYpY4OzPu4l59YtoOx3bcjh81LM
rOxtbuvw3kwb8Jas8cG08Q8zTeCZZWW8cyOEbFLnGGcX0SJiVnfvNf1zCHULvA5Vh1sWzk2BEWxi
79QDwNsYcLGRUlf1qra7ZmNw1jTb5CyZ+B4EJUiqhfQQhIuJkBikbRWTl13VwgRRN4NCcK4uAG+Y
hzYWhKkbPeDICWKhNUZEnAzeJzcgx7fwxR1HoiC/TWEgcDqx7IS7qW3SsvG/E4ZEp9Elu2TfWZit
vTY8lCgOtwSX9Hevy41DzPEy8r3vuML8T25MlocWXYtEGpuoz40PYaNFLSW5i9g0WCxSa6PPG4Q5
X5TdyKOdQouPMsqxViNAxVCldn1cosLQrm2Est7CM7obmnsyg7Dk1JIXkgNHBza6J7Yp5ZBMlmbH
0bxIWjwvQp8OCMjEjtk/UXR5/a77DKuMnGl4Ik3gKkn74peghRFDLx5lVTAH5+YyKFd5axo0mzT7
EzYcRl0lpwrY4scuUPUh1SA0Uto7+9JOgTLaN01o45ekhPCo2+G47xI499gw/Csb+aGCoNn1IQDl
mni4/35Kf5/oIR024DUKwQl33ioe3ZN/1TIzLVFwSi0vqUed6VWuOpjY/gkGyJ8VQQyrzInkxhUo
yKpm+gzPKF07YW9x1Go/yjFAj63F9mKMlfUpwQK4AX9dbuk5Wp8GEdGOSIdLgDcbcMsmb6dyzzAc
ulJcwzz+/3/KCbTdaQHRGfBxxJJ2TXeMw5EAQXz1k1XvcjIblhW4pU1pzyndvbvHOw2SIRr9v3wj
xh/V3fyNWEQkUskiHnq01P/1jbSJ6PygN8oLm1p4az3IL1BK/PZslW73VMXlPQobwq01bQva8pvd
tc7+v2/Kowf+68phGHTHQYpTSUvj0Zv410eoHPLD55zuC//Jz0Nm5Fj4lsSGcTzLqu7oNZwg8fFG
vGbTuJCtx16apSW9pxEDVBK/e8Bt/1LU/d5snR8Vw3SRWdFLezQefl3PjAiZnWcO1cWYhq3EYfOs
VEhCXB/puLKsfc2DXEbo7+gtj7vKHLOnDrKDKAYIOn53R7OS44maN4mRKDwrCuQuCCXoRav8kgaw
C+gHtBgNzGirOdFfvtTfsqpcPr6QyDFo2SPS4heZa9Z/falB5ZUTNJP8MozBRx1FximvW3ScTbaz
m3vNavl16EdBNHvrXPDvDSvad3G8LRAqLn2/0E4AVmjtyAQqg2cS0AOkfdWHo/vWNRr54m0b7sb5
j6XW3cwQnNqACf1eNlO/L+ALkcAq95TopKUkungecBuShVNwQuAIyHQg2hQ0oVf4k2AfOsGbTTLF
RzT2lF2S14PF5JK3IHweP40AFja9EVjr/+dnj/ObbpkMjWzJPGt+Pf71NTUBgXWsYOrSa+WiHcYC
Vox/7+G4jRkn66TZIdeSm8pNs2pBoAVNCvTv+z4xTJJfxHPX2MNfbp3xx77OTI3xGjoP3aTd/zhu
/OszBe6oTEe09SWJG1Rjwajz1+BJDGQnV4Tx5Auj8j0Gb8JbG4ogQdeBi4WHGLnWoD7++xv6Hw+S
K535WadioM76fcmcwBTS1dca+AloZ3PVG0x0eqy5XjGuar0YLkXJIcXoMNzqxHCeqsIyT3M42NbX
xreRQESyxes0mzXPxJqU/6SADhdV4fOY2MNFqPI7vNx4n3U6KoHUpbsrAvPiu2S/07L1V47MwitJ
N/iNyQpGkDUeWmVujNDqMFCQ1zMgQihCr4OF6SaEm0H5tmp4LEGdADgzmlXXgYlV3Yh4ywI4K7Xa
/VsxNg/yflnETJ0niB6lJ6E3yN+HzyOuAK+jBLvU2smGkHHW9fGbiH39GDBxOmCRTyg64RQcCjtP
T3psfOocUSzTTF2jwrH/ch76XY/lsuqYRObRdCT+jgfqt1FFEPpO4gRmd2HVGumkM6/Aye9uOUQv
61K9Juw964Y0gZYIorghKSsA47TGxGHsbXvYZWGbncqigkE7te0uA3UFPbobd6PyP5XEiB46i6bj
fz9s1h8naZN3kS+R86DnulSUv76Ok+PAchs4o4Al03dDmsnlEBwHF6lJxqR0WZrE43bqMCfr7IZM
ixbZLNKK3areey1HToyKzqEvvDudTP0pJq66m0UpQRIV97qtvsamLg8i8zZBTipo1mvTIhmCL1Yq
7hRzQL57Ya6HEuClj8t/DcPBo3GbrIOy4PhlHglWCP6iMjF+G41xq+Dg8mJJj+RDWDW//dID1EcP
DY1z6WH+HwerMk7MJq+2rL3DqKGpd2v/AtS9Oz7mxO03yIv2xavUF6zAzq4PKdFUxqzJzcq/Nbl+
H6nz4WAp6AYqKNQ/NsqEX+8IwzrbZdY/XX5KWH8uhHVtExU9OtdOm5rXEaHkbprUpzpIaZLOqtrH
JWgNeYowi//lKfmzYGBCIWnhWZITP1rg34bqEKcat3AG65KiHN3RXih6+bm2ipqt1oAVTJ8dA5G7
KjplbMxWx30epD+segpW0RDPoEu9/ksdJf5YtJHnSdoEpE0aKFB+7wFZhBTUtpcbFwp4bVd4QbOz
YvhtTuS/GbUvn1ojqq51rp/wU6AVZQ4H7vub6zOyT92wPXFKvauZCVNbkm6WHwJYbRJ+t8Jwdw6x
vFOa3nmMsZgr0ruYNzlnYgmSU4dTUkEgWgZ9fQqSxiHzoPNORenLbcjYm1MulOe5JWzMUsq8jN4b
B+HczqRAgADg9lsWZgBMTuKx1vaIt7WCpgZ8mCPOEfVdCw7xFGwtBgDfGyw5Khb2B5nBLocoN/lL
3fXn7sd0fe7zsWh5tNKc37qqeYzTFfqJfRHZdGsH70kQRXPyofbRuwBd5ScHIzLAXBnTt4ZVaVV7
SQtIiZT1/16M7D/eS2vWspLCA3uf7u7v2g3TCuySICZxkfgbD/3M+U0tAc68L4eVaqV7oRMEpSAv
1SZJwvDI0Z/AwXI2BhVavLE8O9l6WjCRtoBGGamDeSzIS1lKMJ9HLSOvZa6hStI5JhiJkCWCs82o
CgUAt2m2LsFhInFq6l5rcFtPec4wJ7NJwRmopUxaahjh0qMeFuG1Z6q/0CeIVV470Rv0zrVy8nfy
3E5tDf1mqPEmxgBFV14aib3dgHT676/L+h9vAEcrlwE/VG/Dc357K8OexoqLOu1iccoCZs44yQvr
pR3/wAufMTwwtCVunnn6C4+okWRSJHSYDl0BoIxHfZYvT+26c7TDJJo3i8jTRZK3n/W8/1BG9rmC
nLSMkfGsQLUtlKRTRS9356XxzQnlp4iEmoW9LePuDbkPWjq7+ss7/rsI0tVp9iN/RPlko+1mrf51
LSRnUKISJY4bNXEG8AmPWNCbWzMU3wLDeJrM0T5AsRoXHvmB/PMwXGjxWRSdeWzZwYwePKDOnrZ2
lQbNMPX39PlycBHeko6+u+D8AKNGPEiCpL2ZOWpC2pCd2+RrLVHPdqx9x+0J6ZwWFqfCfgtAqCGH
1gMKyqbwlzv6P14AKZAS2NTFrpzfhV9/X8IhRSsnmVzTur+2uTmeY9dh4Bi793Cq3qbMd88qUoAr
0+yg3GFWvZN4YhnRKWPGtArMsDtkXbh4hLUMVXV2c6d4tcJob2P0Z/Xeu3QIzoR3AlZhPopnth1O
KH79xTA2dxEaMBTMDP23gWyc+io5hQH5F0OqowFJ82e9cdUuTMf0VhtoZbNaL98r/y1lf3ir5q/F
bWB5UC4fC2+yXvKOU0gV1+VfBtR/1i2oQzknSpunH/nZ48n5d8nekW4A0INoF535VCcgeaR+kZ4q
6/vYKvvWSzIK+4xwX1gNu6EDo0D0Cbl+srnYgftMYO7w6ibdwXfm6HfDOhKPGFzNarqBIrPWmRt4
16bKIJ92gwNiGYxFYYiV8ovptfOSTWtUX/vKoTEbV29pnX+FfPGRpK2iG1aD9CH2/S9HJxrQ3P5f
Sl6ywKgLUM9bQPsd2/v18QiJnyLUZ0iunaU38FTSb77Ti7cwNmtEDNW4nHQQ0a7dgXbUxbgBB4A+
Hv75pzSN+2WvOM70ZOYubTFzyH0v30+ucQlFMl5J91uUvbJe1TQxWM3YTqOGVrnmFgcidx3miElx
6VRXXLRPcI4a/HcpZL80si9tPqZ7wVF10Wm+/IeYn+TZKEfGJs3Elli70d6x3oi7cThqgManIpVv
yuS5hphCTI8949vnSNerVwUebIzCJiBgDqwd4utoGOFFiqFe6pMunuilD4si+BEgn2Ov5geiHDcO
2Q2bSHeHG3WjsfB6KyQBxF6z5g2fy++q0NUP8/WBQCZ8KEqaQxqUx6n3e4Djuro0XfExiU4jw9yt
doUY9Cfyw1x6VStTTf5BuP/MQlfmOXa46fy2e830yATr1RX3UA/zWzM5JBjb7dVGEbanwQNZT6t3
Zh2BRexZPscsUecsvnVeJ9+6ULjXuIFjqKHM9Qv5SdeAT7h4E8+d8OR+8Ev1EWgpFC6/G29tCH4h
yv1LL2Dw4MKp926LjVEk0PQY2G48m3nR/71DTe7ke7cLXjRHm9bhEMc72E8o+ElL5ZXvu3OvBd8N
pfu3svU2dl9a+4RaZUGNoe/awazv7KQ27O1VTazlk/uR1yr8UhCH4/ackJ0YRQ/IKWyXKUkJu6w0
DjMf6i0lLQBiqsThxQjiE4v6zp3YJNHCqSO2Ms7vC9JirGekq+K5MNlCc3UK02R8Z52mITxSTT3+
2McF/Q3XvwMrYvyIeAjOFSTKyiZo1RmJNgb+y7Nb6M45aweoMzSvv/aRtk20rPmkkYtMt1npW8db
lWURPj0uwVlCsLsZSFYC0uqmPdjU5OwGcXzwM/h+cWcFe6IJrNWj4+jCzsCEGotDoCArTKUsN5a7
GcpIfqiCsCstU8HWzVT41MjsLrLqS9GAEiMpyb9KYPQL6o2+zcmjqN3y2e79bMM/0lbGpFfPcuiK
Y1PZJ/RQzw4SwH/ieHwqAAl9IrlYrvuuq49pr3Uo8yDgg//5Pjp19+LEfIEoyCwI5P9fo0TWzBl5
s4Fhq9GEjKkXr4alTl3szvKGKdqrODKWTM/3ViWdpU3g6bkvgxuwEY0QXjmuQwkiNHCUjQygiMHB
1xH49TEikra3x0towLOKR9mASVI5Ujx1NRItRs0obByxjHJskDQoyXA7OZFzTfxhF4N5PprjRzG9
V6LV3gyKSn5Ze45Fir56g1DMv0ZA5nbhnNtiPBdl1i6KseivwVDFm3/9xHxxaVakXD2+AU5PR3rY
K8ws2nsyc50KswIHaFv+2ZmY0jGZgj2b21Rt/bPS5Tt66H0i4/raDG19TYIbVcz4pQqeZQ3lEAmG
OAYMMBZi3vxqZ990ZEg8JCQgSwgMEf5SWr22GaAsbMEEgSsCbYaZ97mtLLQx/evjKGHRVgaIKOpl
qfcHlTUFuI8ifdd5IiB0qi3wbLKk08Y72QlY/JrW6jaYFxDGTreq6GNgUXQBdZ7o2+MyEVlhhs3F
LCEUyHZ8cZOA8FRSS6NZ8B04T4xZwp3U4P5UrFk3oWfpbkLEsOQUPK4iZcpt94CERR9amA+LhF7/
5yS/6J0ajznp7ttW1/6BKvltKOvmPkVqBb2hWoLsGxc9U5gnp7N26HYH+jiGs9XxXdOQjepTaAbc
KJB3nB3lNkb+8RJlBWt8oMtvBQ92a4R02gPpEO4t1SHyCG9qdTN614xcLn0spXtmRwRKeOEtdRFW
21rlvkRURoRKmvVn1v6NIH45nIc0hQ9jsPSHcT9qhfsagIi0rWvmdNotbk0sbCRsnNgWblgjh33S
us6yTEZ3i5ewOfqdyZllkuYuCWRzHhUaZUGyM0WN90XRZKJ6jKZDak/xJS2A70ZFm7wntXyiBpi+
Y23Y5qiWVyIonTPA8H3XPGSK+VkNVXMPppLFM0TUW4JiWyXzfCLDcT961Q9KRiJ8emdAQgTZvBX6
R+NqN8+zwk0QgdhhKty94C2Ir4ZOpHsVHjJppueHEMyOmdIUPnnpabvNddyOyhPx3dET89QwL+j9
aNgmM8PtkRPjzAEZijnPz06mK+BMz55I6sTk6eGTLM0wXxJcOH4OOtbU9KmzQvEcwGC6euqkmeLM
vjrCPSWUBlkppeQATa8XjK1C2jKWVMa6Uka912P2i8Idh7OIm3s8dZc2wpCvohgJEv+NNurDtUlW
sGXdm6gh1ncaGUYjCZqqJKbeiBqJpc64dxyNn5EGmkcvcNOVFkcg5iCKrUw/sVdjM7YkypXizdTs
aREW9XCyvf7smJF/0iIaerry649Rha+4Nsyjn6XorMHxulvDASY2o4FXEMbJtspl9U+h1BZlrPVR
8MysUJ1mZytsp8XPY3ipxTx4eG4WfUPW5eOSsq+sYlSnxKFV2jmpG22H4Pzl8afJJvjg5/8XWC4k
1h5ak+lr07WMITwk8fDsZ4BAizZkoiQFM//ZbxZG9I6zwHTWFqqUZWwVdwd72ZNGptyu0xjFirwt
75oP5basOxJFGfe1xeBd+/kixpc0ISdLzY4l6o0d0eHhm6HX2t7oHCLGu1D+xXD4SI37pfa0pTs3
x+fBkYce6Ldpcx0ywOhK1V4KrzuTYirfnMz0F4VtA2EYy2oW3pl7x5ABbzgVp6QpvLYcQMhp6H/o
nWUcq5JTKflwLG/zH0HDvhXo71+DoXwOEjv/VhTZcxHMKT7d1BzhOdTrkCC5rXAz/TVbUh7pG9IL
zBUg4+65SQf7KQExnJjctiBIFLuMtfAeTy2RDhs1kFr9s38GKu8FmfP0ReUBcL5GfIxyIAdTVLsu
a/2jwds3Ep0O0ifOBtKitSo8ccJb206Rv5Bgry3cWuofvnDfirzKvgl+C83ik/qe8b2Kp2eNVeNz
DyeNI2o3vFFgYH7pzGGXTD5yidKSdw10NN+j9oJGKHgde0SbRezc9TaMn/67NfBTPvzL7YI6wMjV
BOnPwdv9fRrl+joRk5rELEcwzKKKIsblHEyAkjiDWNRV7C5ozuKsWBvhYCyFsopxYwBM3KHUfM+H
pMJ/Rpo8PjX1ySIMeEFZ2l1KHW1hYBvtGhi6gkdHxpkTq+7oIpZWi0pzoRRNqkCc57ZYLAXmDKtq
rq0M+iPz5R+m3tpw8npxmIhUvCVeQqppMGbfPE6Zubt3C999qYSWXqaUvELNsAB1VMTKVZ4Tb5G+
l2sw6tYrAllo+YlzMXz00JHTOGdLsxy4VyntnrwNNw0D2BPv0q2H3v1kUes/+RN2Y8Q6e1GImgBy
Lll3CuyBpONr3FojNQBygmoMnyNnGDejmkDNwkR8scPGvSOIWORD8RmppAsDpQ5WOXqPZVgaxE01
WspoD7Ki/STatrkVo2hu5XzR/JlZGUTGBqAgatS0/xqOn1xw2AHY0eyqGv3Yq4wsBpBs9HBUhe5Q
9why7gzcUoXS3lxm00t4NNlz55K/ULMHXHvZ+pum7oiT9UR7gDG5Lfi3XMZ5KOjAG2Le1fHhrHrb
SyFePC/4moJf/jbGzS32ZXHKO5sZG0Bgeu8TvkcmrcVzTBd+BziwRTVJuV9rnnkEbJpvhgwBvjmA
2Kq5FQt+jfGq6nEfyOnpIYttnKpj24ztnWnU9qUPFejrGGSwGfjc8rxauzKO92Hflx92cbGTZDWV
5ifFbHcj8mz4KSCqRzKgY5Gnh8lgFk8eaUqgig3PM4VHDw30NmFE2JDLkZ0cA4Gb1YiXKAiB0ZXJ
ztCC4S0ptfLCLvLj8aeY7JED+3CxVA7pfRoz3M3jlj0u9Arg/bXauAnrjiilnNQwjQH9Bx2FrbAm
+8UD7lkmpXVo0Nr8DKyoSkIGPJG+dVoV79vGSTfjoAix1oWxV5P+MUfNXB/5i+hgFhBD+xumjM8G
IXNEiQbhh05DZcHrllw8M3EgorPIBaehTE6MiPtT1pvOTeSVc9MqgqMjAfCIPHrC1NowO5u5O64c
2x/ASk0WH0Kt7KF2iBuoAKyBkERBY9yCpG/Xw/xTnGLeDkhruRVZ0q6LwOqXTV9WEH1K42Qio1iS
ST9t/C5K7n1uFee29s/WPAuCqdyswmZ4dzxuIoncGWs3ZeMj7KtSwXg0VZIuZZipFWZQ/yiU5x/N
DGRsOKT1CqJQfaynArkUIQ7BlmhBb5FZH5GJ8Mjwyo+uDPV3zkw8fX6yt8fMujJDmw56S7DVoOje
ZwoJgpNMNFqi/JtmosOJ4Vvem4G2gk/wxsoaePzn1gV9fGspirHZ8/zCUMQ6x/5S+iTmEmHkKWvv
WYVkahpOy5SD357vukANRQ5CLBhn9cE6jVDrK1mg59P6aasYnV3Zcliqpzra9gla0FEj74RYXZeM
xL5eapWlvflB4yx+djS6/gTDb9z5j2Vxvjx+gm935JlSu2heLkovl0dODv7iJ7yldOekP1KBiPWy
Nt5o8yA01hv5uxCPyE5akA2HWB36B1Iqf6EV3NDB+O5ENBW8tE1f3UsyF/q2jqo86mOBhF++hH7V
3KJO/ww6ds2q1O3roSJaOJUf8C7tY6NNL5ADzG+pIipc1urS5eTkhSk8aVtXz21Ypq9tSbfdHrth
1UERhoEqJIFF+IxrMAgWrVcw72s39/RT08dXx8uDn7/i4/ekS58sA6XcJ8Q1L+R/IOAJDQVhC8lc
qtL4HLNl7oqIZ82Eh/uCOvJTjbUB5HZQ046LMD6oEl8Fda2cL3iA0QUUmO+EgYjbmUUMY4vcsWDR
Whio5j+8zCWd1Y+Co0FgE4zX5EZMAijd2VlhR7F9C5knNFNV72nn3UjbrA45nM7HlE8v+q/Ci0hr
nXWo/axDfVy64V5b85vGdIx5eZWD3J78b49GDUY+WlmybIfNo/zlAWaUikhkIePunmZMIBxlhF8z
yTsXaxXyrd7bPApvBIWvjpouSegYr0OEmDces82Y0L9KzUnbcgd1iL0IneivnULLBX8RBj9IJlg2
hIZMnmou4dz3SkkP3SLZMReVohsXRuNLOzfrpJUj+/eaaReNuo+XKv9OfJo4YnYk+0km8tA2w6IP
Xe2oMAgvxsYogL20NR7ebladJCCM05IkMkgLgcEaNEK5WoWZ/F7qrvmKoMM6+777PZ8t57Tunkj6
mq5WZnzuqnLYKVoyq4wEDD5vkRxDVr7Nz2ee+d3IMxMEtxawd2QBJES3BRJa6WLTdrJ7jY3kI9Y5
pOPBzReZrZJnQq6/xZY+nm0koYuGQepBhui5p1EIIpfjSKzGrAAlp6jsLCeHPzYBocmkDlOGdmND
oo/t4kxiBBhuksYgGqPxondTpB8yi7ItADJtbdYlDK++qb84zfR1oOC5O25VkkGXIR0PtXudGPrd
IJXzrnQTlG6tbqk9hku97oNjGRucNriZV6UlwStb0iof9GBfCUYO5JXQUy8Jq3L1+kdbeNE+BNR8
yQqxp/3BIBUO2lfT6QERQw/Xexk++USk0jec7kXYf/Re9vb45mXSlAsyQedwFCo7ZxzSE7FR5yEI
7C/dVzG65VNtMxLRKw4GeF++ZC7ROu6UbKaAYq2ZNUrTuAv7UhzH6WJoZPImptnsHGoLOraQ/sM8
k2fbP2hVIi6eN9HdcAyz2dDhbdf5WPsnSIyKAHR3WJHTMqEw6eUhrK1phWHcX+boaBaPvh9Jil+m
wQaE7A5uSuGnEy1sdnDW8zA5wyLG0YQF8WxE1oui7X+kndBSdPvRP4SVrAo7bPem5lis9pa+i6ht
Vpn5yaozp1oUTk2MV2xz2OUoF8XDd+JZrc04G3DqaaTlIVAaiEY8PwwybZ2VV1aGZ81zVyPVMzWE
Sf04X/I8Xf+si2xkr4c8i5l20J3MWxqjzEScVSj3hVSceqOug0JhjJuhAu5fBuHJ8crxls5sDKPC
RNPrrX6Fg/ze2RpHwxAwcKWczdh1xr52rWcEfxM1mzXuDOlfHys8y6y705ui2eMkXuaTK2c7dMKc
GqZ6TrrcKibjZflwL8DpxTg4OGuqH+OU4hQ7pVOwoLP53o+O+khynVhdoedH94T3GxtZ0Ccn7Pkd
jgPTWpv+rDUB+/sVE9m978JNBDOATTPY2xrfldVKRClZ8+5oPenlpvqiTyD6GlBnO6eJPoRP14Tt
2MEQmL53rs/vl6WKL7po+6cq5RQdGAhrNWlOW6eysJz6bXzTBpcD49QgcqXqxupFaEait0wsCnnj
ZPwP6fb6688lVVXDHAXMWxGYo/5lMF9o0s+vVvmBSarfTTlaUj7ntuZ/eEhVxbaZTgmoCfObbmne
U+jol941QVjysZeRAMoqMcRfNP62o4DvsnY13pJ8ElBC6Y2PdUi0fCT1bWn0bNPzhWenBPyLiMAS
DVgDV/xICrcj21mUpFOA6M8dN3hx8spdZzYKP8rViDBb2z9KN/WP7ug/T1q6RTY07fA21XcdOQdg
KDhHAZvW8XHRwrgiMoEI4XBOJHNy7fy4CAjNqHkD+Rm/aMcijqygde0ErRyruN58VHMHVQn15kYj
ZwivzU+MBtYV9KCn3GgJWisC9SGj6TmvenKwDGc/jiWfba7UjCldVmaqH+VcgFcPGb9lvPhgTXyT
ri6tuctAGMvCqvPwO/GctN/orEKqWKe51Z8flyEEYV7prP/JGNbP+cx2LyKAKSmN70cZME3k8pBL
PO0S093b3j/SohGUx09yPlzF3UQ4ZsEbEzb3VJnGPU2l2pqdni+7yFp1FlKDitPvGQNaVk/pm+H2
m3pufpg2U42uetbd3NqWqmAYRsNoQVNXP4VVXryG4+fH36GlWv3cFbdYJepObge/2qTlnBfokLbJ
AKg6CW88TcENnUW0G4u8W6Dq7ohnEp+0vmlP4cBlsvCuVJXMN9KP2xORWe2GG0DmZsL3mrbeScND
WbaieIkq3bzjGdvxgeQNru+5meOImDDWiwQ1wB6kQEVOjbd2dIA3U9LtzPn5AohSX8LIfG7n3v0D
HSfTMb8ljnHsujhczVtM2rfyZFfdN9Jj85dSs+TCrlzsFHNxOc7fdkEyLGfsHNGWzjSDWLdXXaOz
3Kui/moO/i4OD3mIwJlDlRqfbD2o9ujthoXT9N6ToR8NK5/otiNgyZQPbjMxh2ndVBwvkkZuOo5/
75XbuUyLHCTb/4ez81puHMu27RchAt68AgS9k0/pBZFGBe+BDfP1ZwCq01lVfaI77n1BEBRTSZHA
NmvNOeYwxB7ZtPSGqignLhaKkIE94Y7COHoqsxeWtPmjCmpl35UByvzZ5JcHOVNRG6nozWSipCNq
3bFyaJZlRRE008VpUWosZGY+CfByStI+NAWOVXkYztO6vjJShXXzXLgQ2brHKOEa4q28tGFPd8+h
hNf/61FHr8ZVu9lot8Tutr5OIRJ1RPiRsujYTkk0HpRADZ9RRb4R5YpBWKlJv9LYNk3EgHhJQPch
lbOlsmAVL3WAo1Y4c/8Zto1LrjIA/mRM9uM0dMFZVwp669IweiT+2EdsFjbW+HHAKjOZ1rFNvqGb
Cw7ric6H+5/LP+bSCP5b9WdBoGhI2xYPtE2QzN8bxTo9ghZAynCbWVFtUWyni1bFYCoWCTMUlHXb
aAcyw9kDRZFQwYRF8rHqgsaz9BbLNqiLrWj3UhnIPwqdOMUselMiKql5Ju1kAvv8GTH0nX2ffi/o
Jbrsri623TBbarF4nmLd2Slysmz6Uj+olP650EgR1Yvi3Wxr3Vcjvba9QBF3oQfOMTJIQ8/NZeEp
Q2F1Bk+r7OIhrVi70WiQf4BU9/juDrY8Qu1X0mCBZwzuPBrpHhY27ZOmGK6IlneBOTylkxYuqS/V
FradvquaSd0bozJ5a3m86S9RjQFmph2+s3JDv9gGpj7HLqudGCYW1ZqhPoz193hMy/+mEv0/vhnL
MheJu4z6UF1VpH/RLZR9RnxsQJ9YiRJ6iRkxGzPiK/JqBibOnjgFgj9zZJekLKjFe64aC/hx+J5J
s7LFnJRvOz6nzVSz5uXC0V56tW8JzUmvut4o6IHLvawTWyT3ZNZM1NKRR3lmVlyUIref0fWf+yYb
fCKs/vMlpyj/piQ1NWBQCHVkhIvE+fxDnNBnLQV2mGO3rzvTboaUqI2YwqmJMU+MdUFSKqKSmjh2
oRORbNfKaaqjxEurSr20wS8Wm8mmSWXp0Pfse9kZzG5dD+YuL4Z9MtIUShplo6H5PVYieG24DU+z
AjJSwf0Nhpew00a953HmXJPKcRBlsQ6vzSDzSEux9+u4YjTPihENz00ltmU1d090a6tZgwmhlYuY
D+Kg3lsfczDQHsqUByUZimfJ5r6W02gzVM6wEfL8kvHKQ5I1Yien1PzWlaYYk2ovMyOQv2EJV+/s
/tv6SEY76VqKjB6sUCxidCwLu2cdevitdlwP8cM0a5+Z6OOblLmDHbtpfewoeVyGUJi+GZDMEdTB
WZtaa5MmDTkuEC64eFBNmCMGS9yQGiHVmdjaoXC8VibCgzbML0NOdilRNrpA+zDNCLSz6UrnNvJV
JU6vDW2qQ6n0jNz5MOK40VjK9KpxAm3EKJzW50TFr9jF2kkKCkxvifRsKQFgQy0GUlqKm1WSOQ0p
cK/xyRwGPSu20FrMnZbb1mZQKREQLofs3Mbt8J+vN3WRfv19iAMRx9WP/AfONaKpvw9x82AB5Whn
rJDTXOyG3NlNgpJRHGOdMf1qSWIn48olRro6lQ1Ot8b4Rn818MKQ7O5BxskVJGrtk8D2o4p1HZrF
8DmBATpbfW5v/9/fLbZBGL5ghJD1rtCnv9z2xMglUhIl001LBhVbdBs/zc3ekVJq3lQhRKo9ICAn
9CQjoTftHYaHWqNDyyJclfeE/SmbNp3ao87eBD8tyZGE/YV9ER3xn8b/H+/WxOaJlcWi0WP9UxQe
50bVC11WbiTuFR4LwWzCq6tdkrRWnpHiVxu0Xwayi/TO34MmHBUSt0tDcEYQPPS55MDPUgjiJuyP
AAbjiay+j8RwPgI7ZzjLzfG/yMFoJ//75WAiX9cwm9mgAf5p4RjmKU+UwJRvcBze+qAQT05L2Etv
xNhrbTnc6GYcwdZp2vOEuRdKIKtnM53ENj5iE9C+qVF8C0iXchs9q58kRRe7SQP9QK3fRcCD6ruB
iRHOGZq2pWwu61NBDlQR3/uaaEWtO+ZKXz63dZKctfQ5VSHoRm3evw4abCQ579If2D5ObUU5J7UP
ReTU5yGZnHupVLtWSsXJ6kuf5DdndpWM8TkXIj47NXD4OqGgLDJUW4huEtHkX6ZF2m/HkekLqwDi
KH3OpBs6t3fIwuKtmLXFLQ7nIU4DbF41qpZlLwM83d4WWrIbFRYBU5qTKBU20zeMCGEWeHOu43C3
nNtaxiKx6l7ElrKt6gBHK6FPV9MGqqlhVf4RZcsgBsmLyVfElvzYOCFQI8N6oyi5qS3iGvBhO3vd
dLoL7Uu2oJVzVm24niMbsvugI8Jc95k1K+eiso7OWisNpP4UlJM4TcTET8KQ6AEoEBAoUL06prRv
AmN8JOhDIVaQjhBJYspZ/+inLLvZBZRBTJTfk7WRElGQI5arjo91zOQzy1J/BCpP6GWXsbtF17Rz
SDzwnA4FYaXXkTex5b9HtI2Iqp3+m8x6UeP+fcBa/GGaZVirYP2fdl0cXv3ckO11I4/10apL+SKm
etMBNvECwCs+uz0GIU2GC2ChihpeUOoFRLAVn5OTy25BB+vlv4xK6Lb/7U2ZNHXREBsYjixgUn8f
RWkC6CNUMO3W6PIziOebQqn4cV4OTRSXW/Av/UaMKcLJXrzrU69f5SnF/KSECcEte7NRSNCgEBlZ
qvwjIDic5O7mgWH0B+qRzLWaRPU6KUp/UOKgiSd6ZsxMfJeS4cVonRLVRUc9sM1fZCuvDzRoNlrP
FCscn2pkt7FBZZ3JOuFbkmoPd5rXVR1hrYK1YkPAvJFT8QcfE28lIV6zZlROdkCSZhvTkrPV5IqH
jiR5FAVAtppDn8AARbZQ2Up+xZc7N3P42Ft3IkRZTM7F8DTG7R9J29OcSUsEKwvFx4CDsXHSVt7M
ZfyI7bo/KwQjPmaGiZRYhs2wnoIA05hNIjTXtrJbC01cbPrRwTnpUuTCl4yAAnHjRF8swSy4CxDH
grQDvkUYcfwjUPRPbvZHm2kioj9z7JuOSbqKLa+DxoWGPz1xX2mYgQIf4MeG9cCjaoQEEy8lgHY5
rCsSlLOnsLKim5n37zSwy4OmDJzJQ7/v5PHXYtqiLZ+GjwGU8b2VvIRddq2QliHdJCuXGLOjreaD
lwhHu8vC+anXenJcz4TS4JZdzCh6rvqx+l7nSri1WpArDbfQfuAu3kTjEOy6AQRHECjU0Mr4w8Yd
n6h5d0zh7H2VPSCjI8XE/ypV9a0zw/LF0CvtaCUFWt3Kac6KDFtEwHF8BdB8nylH8OnZySboPDEP
JrgARrRsqIj7nU0t3IazzcUKbuhMT6oBJ8aYWc9dvYkIATk4naPvU2nMqBXTh430hvUkbusHcLj+
1JtI/EP+LnbYFLRiofukeTSuurQLwhhp1NjfDDup/PUNTVk4HCc+/Ir1rC0ddJQ9lVmovkB0fdD7
MXqDGOvrBBDiXp+w8obN4JIG7DwbCdy3vA+pVjPMobCjoEMKn/DwEOhnZtgTnKSzlXXjPR5E4Bcj
YO/eWkqm0YniL1viha1oGMgKSNhsborRpX5qsgEvgsI1tJo8GKkMCX0HE8T/ePpEKJY8jmyRH0Eb
X8ySjdFUZs4GsQipRANUppnQuUvAop8VSFv8SsHG+uNkHfpQ2JuGOMqcjde+iLrl3bFOUeoWXhu0
0VMHWeNYTGyGpwJcUhliOohjTSxt2mPagH1aL26DWNFy8IHvBN/xuwsaIk16H+mUuWOE8zIy5m5X
kze+hWQT5k7E+B6O5bUR9Ai18SmmreoT8arenCRVb8HyKFfn761ACM0ayl87kmtvsudixE9tWodB
y1WyQqiZ1L2e70NHSX1HGIA9o5QKXSXxn4xE/Wa2RTIrep24pzUqkaR9wqFPmyRHX9cVm2oBkaxd
IHUROGRla3sSi+SavrnyK6rQ8Ela2Jw0el9h0k3XThI9QqJI39fLR9+K6Xsm14Q1ytmPUBTJaT00
xEieGryXXjuQM5el3WvrqPGtGXRYVDJJKDAlkRwULPP6pBn8yaoNolksQqKL+mnVHa8HEclvfQTv
LzHna5NM9DTNst+pbcCIUY75ZlVZz301bXu1+mM0DCBWeWNenK56RyhOA72zG79JANyk5CZclhZ0
MVbnwbLCjZNT4IF1az0UQ1LgQoRzu56mlPikxVIt89e/xHiF+qDW3ojGUHZAmGbXkUk+dWa0Fcth
VXm3H8v+6juoPx9kVftHISdXDc4Fuui8wISQWAYN6rS71co+ZnV6DfKWhRL1Ezon0rOUiD9rQBHB
i+RV8Vb6WjwFVdU+AW1QW4IeW13b1g+OKgdXM62DawoQzo67GmQOw3YcYa8qB4VyNK3uh0ZgAzD0
p0YKvXyCpUr7hRGjbMav4iasEU80k3PoyEbdahWg475jBzXnZnYKLTCI1tz121azA1/Jurudm/VF
EZA24aS8QLWZrzmuec1o5p0QbOfsWRt8Jw8JtLXU9qQsh44sskOR63sjtPpnZaxqd45pwkYtteOp
dFlux4cce+KmXepfRqC+B0ofnsqYdafThd+jZbgf+kBc0AC7+jLcdxr8qlYRqf9l6NDEY4hoBTu1
gQyVNg2kvoKtcWqKY7ZhChmOawGVO+JDSEN+A7H+MJBfDnKBBkgzRPQfQxTbkDCK+wzxc1vK3C5p
EZuoy5nFcrRstjsOHfQRoiD5npVtaoGmWBsUCEOp8sdoYVqTscfIWqgXZtg+wOtE2DU8S6TIiWoQ
TxgRswPCn9ztqdp4kZZ1hMdrxg15IIokyGzrVb/y23BBy9dUe5sQzq7CyDlLH8t8okjU2C851YR9
p5bjDZQ8gMjclnYEpNUE9tVHPTNTYETqvI+a7oTNlOxxDVDLNl0sTyKIdmkWdMcwNJmwqzoaXIHl
eRvrAcY+RKEbgtS6TVDnzq2oOrIOC8GufT42ktR9T6LCcgVrnq1Ce43haJiu66HNtZhqsReVUwGS
ZCovWVSVF0Zz22tifQDgL5f+l2oNBjlW6xAh/HJQ9dryczwM5JkujXDwwP4QEaQMNiTZ9hOeA7Cc
6XaUYvpww5JYOKh/wDRiuTOjKM5wX9iK8PjL2vdabvwVHxDHMgyB1ldAPrqwPp8GQzh7QV3hDUIJ
TcjF6qTAR9P4GrYNjtl92BQ9GAiq19Rdgs2o7yc5FmwFnT96lW9/aubvST7DAITyj81ZjaJ9F0MQ
xW/SWyGyJwEpy06zGFTgFG7qTKWnoRs4IovsR55MYmcUxGSGUjn58kB6OcAKr0efsNXAKu16RU2P
1Hprj28q3XfdVG3WwJFag/9eteNHQ/DlCzv8dRVmNYW44Vg/miibV5eAY1JoIiKQio32BJIC3f8w
B57UNeU+UpXmlI8y9XETeCJXpisDij46qnNv8eZY7kyOk1IkeE7Y2VJkBH0DjY8mEJD9KK+db01W
82lRNV1UvI0ZWPemWrg5aqK4OiO4phTWyUl17ZSZN6LSnVuMk6ZWbQH9VArB2C4bTNuiYdp3NYvF
n0gPKwJ2D8UYkE7covCnFk7jaNlgD1H61rIueC6VZUqfqGWl2BmkRXaqqXG3C2G5ApzSVLckF/rq
TESKlZr5y1brGCKegGnNcESUgnHoWZx6YRomTC6PYdq+j3AI5jsRyZO33sT6LH8kadp7Ifqnp9Ye
b9VUTgdFJYgDib2OW3S+8qV3zzmOvqM8sXBQtU3YW6gfpLfWyk6NARUpq4kgX9Z4taF61PHiu4F6
/KlZHEIwDTULvWwtxuBazez6PRPR+A04dU3Zuag3a1OEnC4CgtX6IQryi1KjGIxa9bs+2+PJKugu
dBnLEcScBHRNTeDmC7lxPQzGoPu4R0e3Yio7l8UY7fWo0aAnadJJJulixyrsgT5AeZidxa0v9UzZ
FAkyv+2IElQ6qz2hzjL3jWluV4lTWgUoldP07mhF9CwNys9OaRVc2Ww3C2voSNYwE98YLSKDoyk4
h+30Yx05xkXPGw/TMY1ZGjvmaTUxWQR6uFDlmf2NzJiPo152D50gjdFLNknXG2+9wY1GkZx4XUlP
Dh0T08aBVHGmY/5pycHgl2LSyN0m0wGKUbIvMuo0lSIzauv1TEYapUb6Ff1noD0F2GU3pHuotzAM
j2MSKJ/JEBzQ5DK9ykZ37pFpPgRanbn6UGXH9TSr0+JkwnrKA/MdR2T9OqrB7PdmXpzDMVPpvDPl
zp3A9wEVPFdN0vWmfnwMHIkMJFl7bZc01aTBGMBytb+zBUtU3ACyNTi8P9bbdoy3tUid5yiswmc6
pdPiJMxF2vqJpBPHUbSCmgyAiXUptS6q5HqfGKl2Q6033jVRtAcrVT+iRde5HuaK2CezKc/rAKaz
quoNvfa1am4vk4zCFeyrpwyO+pDHoFnbmFkkbfurFdPPTukMIz6G2tLzRyedHnxOCRdO33Y/B8M2
XDlhUCvldvZLe6RrPk7T4/oIdLz0p9bLgHJ2zlpTI1zW+YTC7jxBz0eBLoaDE/aTr1jh9DGUlt+Z
ivE6CW7TurS6Y0OfsYl79bxuS21VumMR6HbKpId7tqfhCa57ciJ9NNipKQG81Hiwag2yQx++HA9k
2RQvshFeU1zc34e5U73WmMCXGRM+M3Ar0BGF9CGXZxO65BP310Vqs/LrMJPN48lF2vgMOqwwylwc
5qlUno2mf5/UWbnERiDfhgGIRG9olyFPL3hptMN6Jpan1L7X6euUoEts23ZhLccnLZLVF4ZzNI6t
Fp3kbMiudmg/rI4gAuVvo9Oi+7AHbT8yQLi9YCYo6W0eVjRXu5ySlnGGC3RF2DJ4q6+sN0zF082C
77bTgd00ab/ROsnCNG7IEHjn/AFxRH00Uj3eCoM+bUFPpe1bQayhTtavk9TINpfsZrWmu1IO1nXK
4wkp8UT6czsBALMGaNttp5wdrZGRP2vPs11UvoZsDzymFt9YylM2WL7Pzo4JTpezYy4RYmWnjuVi
nzE9nZQeDIdseOaEamSSO6SSqDMKckBMotbUW1O2uNB78bMqIAPSu0NiYWsKy7UUwxVNjnxrpiI9
hxTtdQw8a08cIrGHjIXaXM3U7CRWfMw1rKvzqCjvcxN/xIHKXjeclEebxQS3gPgB7hVrFcTxS2/p
N2Vil+/kbch2gTV+ASLGM8E8epYaDou0LIPADgFUle3kEQNn5QYyprZ1tqX3NLNZRpnAmBJJmfC0
uNJ/ZpFbq0b1RGcs3pjvUdFXb/E0RjfVKD4HZJRRTouRXSaaU6S0N4Tf6oHlmmBn1ZqPpVVTAksH
Mp2jEv1/LaR9JHLJW/9PwzAIg5KdKNnRHfHzKUfn0llolUIZXu6cMTj3VeXlVh5c10PVMbcEZPLq
AteZbI73juIYYiaJ3Su77kdivFlqSifsCvNn1xrcghZuIX3NZDH5eOxJEltsxdNHDPkyVGJ0x0UG
ygE5PAgJ03iqjWLchi1e1gmV2uqcbSv8VZWVXcdGQ6AalvK3eXkUleb8LUmJ9w6GV5R24uvGMJF0
8CovNBzpqQTNgJRS73yVLo9rjSnWB1CFS8Wr34PUiq80XHaplWNCDY38muMYxZ8RORQxrIoIBpag
IQ3Oa9/05eZrkdFFartkmCTAJBEKBUktv4ZB8w77u6IcPopzVyufeaAF28RKEYsHrXSR5GYRvbAg
luNMro7QvHgnTaG9VKSziT59YZlW+IPZ2dS6Nemy/qv1AJMwdiUUJ8vd9qtrJXTpKMkBOTA7rDvR
Oc8zrvt9FKdPuH6aX+T1PZDCGr2VLbjPJoiak53L1rmA/87tPLt9PjTPFqHawFexPmZJv2zR43sb
ysY1o4cf4Xl/se342LXc6tXcmI9wwg9roXyGF7fBDmB4plp8GprdVZ5d6N+qnnF2QCD0ONnnDB86
vWvsQ2Ac60Ixfwh4yV7dOAiY2pLqdPXWz0V7jxRsJ2HG6oNwphZdI8+tB8JUza78yxNTWmkeaId0
u75yXF4eJQRI5KRgRFOzUwxq4POgTdCeJuuoOsPh92jc0gbZhCXjHbH2uJDVIdjUxRQSTZVGJ80J
Ysz7rPdPULrnzbwos3BCW3dgsq1fEG22WVek69pU7ZL2oFRG5q4vWQ/VxK4qsVRPtvm+SqfCEgCL
T3bFHETXIanji4ifWWFp54LM27F25Acsh/JDO9GiKEotPpSLhzq0S+WBgtGrFiCmXZ/Kipzhsiq/
WzlLV2hmMoKUe9DUTyv5rDfxxCoVlbv1h8jqM5TxmGFVMTguF3e8s5G1fk1KqI9SpszCF71+EDK+
QkrmTBcZ+vj1NA8i1roDLMUil7ZCn8snyE3ONQaT0C9xCOuhjUhsndjLHgptP83K9CrU3HInU+vO
60XCGI0ZTlGee4Myrg70OvWBZQUbcjirHZ3v+C2bu6PVhMgumdfB+tAkrZhzWcdmOH0kHavqwPpt
kWqbhkmIfNdq/vrTTEAGVnv6eX0oH+ipKa+2GMUWDVS9jViivqZ0Dze8ItoLPuw+xkokm3p7nBS5
dquUy/nrUPZE6pQRZIjlOWLSHmNZsvYobllhhjRGiyyKNjJ3+w7tIpEuKAckrD5XzCaHJhqSFqUA
c2/C4FGaTNbkDhhHJdS3sy71r3aL7TFCX+VnBCadrA7ToR5UwYH1xBuRKOotlgB1ITedsAqYw6NU
W89I6iusQnQ2WeNcpTZ9C+OKJEc2tMdQTHl3Ws8LSWIazJyBPbYa7LPQqIPKi2jtHjs9LY+lNagI
onOPqk5UwLvWCkQ1/A5hmKjx14dl21NKYXbsfSpyP1QlJ5o4DnK03Qis3PU8H5T860mTWS1dYEF/
nv9++e/XrM99/esMVa0/mi29eakujvFyKMgSPa6n2KL5Zes5cHfnz4c0DHn290vXn389uT5Mlj9v
fSQ3Rr6RO5SqGdX3lG9RFEd5+QO+Hi1/7l9Olx+As/vfn/7rdH0JrCB+A11M+EQAiL9+1/prItOZ
iBugm6TtW9jdg2Hkx0ix+XD+8nD989fz9VAtf+QgGl6EKj4/rk/SUIVhZqnK5h9/yHq6/sX/+JjW
H5Dg2G9RlT9Q6K2OokVWPlZjmUE3/d/zYJRIUZDHfbaslXBXLtcKxRaP9qY3OtWwb/KpnT1tdHp/
Lqtf42x+Aj+MXVireQDVKaaormr1uxPYO5on18KBQhdlxtFMwmufa5uiIOCaRKt3y6SD1BQqYaYl
aznyNKy8pF2cDa+WGowb2og20y+bMBbk79Zkoex07lKlvseF8l3Y82Otxk817UwfcOK7Xs2v2fAM
1fSTFvOzpoaHwo5GL1Ma9k0tjSqEkZumq2PKTAVFU2I7ImyEavesWupTGQzeHMLuKp3sR6FVr0Uk
2q1dyhtZVV4rFGVuLzWWlxdLn0z77nTmq511ppukJ1yle635rlUK1Jj8V0aou1qN4GCsBysKfSeJ
nwg+edQCmGpZ9xOBfsd6Jus8dDbnAkFaZsjbzDG2YU9YAEW/H6QraHiuyJyry7vWytf8HZv5tU3l
nS01KKq1hDcWiW1nagra3VZ228a6J9BA6lqyzprS7uvM6jcj7AXMM8FeNAoyWiM/Y8rY9UhCNmj8
PlIwk2WR9Xujih6bnIJTW6Keq95JiJnnD1b6mOSt8bGT6tDNBwu4s7ZdVvoH8B5XgY7WIreKeZ1W
E1xCKvq6VvgT/GhPCq2drQyuLaMxMkDBq314D2fzyMbgUao+w3Hgh3EfuHahPrWLC6Q3H8NEnMkK
2ys9Wje0DNELHQA+Ez2nrxf9AURhAD5QZslIXUhZvIL3GFs96Yx8pnklPS0rnKhTn82FyR9ZZ1ie
x6QrPzVNfe01epjqzja6A7aZi2E09cZ+k3ZThIo9bORyo46nIJsfZD15dtCJ8+aBHpUUIB0qvH41
hh/oiHqchi7BU/TcHIFEyX4gmPFIbbzex9kD253KzbviI9XFjxyebidb0bZqf7TReKIYd5adMto6
XWZtVETrSq1uokilMB1JVLEyYnhz5Um3x8izxgpUA5d1PYBDK40t2/qNNcfvqZEa7oCiyI0zSnRN
sZvjkN4bzPXBKgjrMTR/ttqNY5HknkzPQdslHplGnTemTDr8Oly7dlxsNZNwoMWdlthnUJb61kZq
1bbt59yE5yYB7JABSqYFEt8YIjZ6/IxSYNOhm6o7LJEjNkfCXJCdJOIGXb1GQZ3dmLwPTDZdyLWc
hjplIjP4tK2pQRmk0jVMgae8reNTVsUzkRDLEKcmdjgjEKRcVIX6juUiI946Fo7aaIKYX1709XB9
9i8vWMdFJHGxnzkkTcxqVR/XA8qK+tim5UGXi263DovrlLYO/L9P10frc+tP/6/TcpqCP6eS3/9O
jdjTdLiyvd/P/f7Hcg/8qC21fW3Cb6x6vTo2y2E91dMco/r65Hq+Hvo4qo9oQty8N5ODNCJPcuNl
tp4aBCruOmd/nSdjuWiDmYHWJ3//pDMGYlpL4/aP579+2frkpBMZ9pdf9vWjvtdM6gshWZDL//j1
5MjKnsHZLL1+aKrjTB//L4f1ufZfP9BIIEAV2m3bops9XLvRz+ijEiGe7+hXoFNYih1n+mYiAAc6
SWsOGmDzRmjAEGyhrUR74BDjpYb079daQ/Cc1X8fLOVm6xltLmKjNqY+qQcWv4Grtt24W03H5JTA
Vq8hUUuxTYVoXkTHtaSSIjrJzbVE3exqzmQD3KkemlE421kb9YOUjsbdrKTtBMUAUESKphXdA6R3
/fQlelnYPGsALqyB8oIwXSbfltehR25vReD8QSfc3Cu58zIGCYkzE3v6Rm7KHYq76VrTEwKakL1W
UY2QvIuoDXEgzlCJGuPeVvU+G5Getll86b7lXfMdzfBAw7l+dSL6XyKQulMKhRxAiDb6cb6YyE2V
1XRQZSjrpd6rYdsdK7UD3J1I07k2zX3VZb6uS+2FDUhyN6Q2vlds/8ouJyu3mvtzSXt0Sr5JreHB
oMN1R1UJdWduUyY2kp3Q4+EQJ29thlEFE1V0UTPL9MHbEZK21G+Nzkp8nCW4PJftDAUX5TI4dPuW
+nqaAhTuze5lDCk7cQM+xk6N/9zsLE/Wa6imi2adfCKnbOy33Hm3tWUzExjFHuVe7ILYZ8PUGVeL
ooLfQnffylo0P2m1msJGTO6agywmoG5MIW7myhfKXi6NBti9M5BmMIl71IzaBi4m2VNdLI641mjg
pMJdC9ZZFv4Kozq/OiV5JYlDDJFi0M6UZPsxDZ4CSk1/CDX5mBEFv5EfAHuJmJuNVUe15+DZfDZl
5Q9qG8E5iuTqARWWHycQIsg2o5vB5uZWxC/oacGxSM64UTDD7abUohk883YFfKbDIBmSO9fTvO2X
lMcMWrRvTgNSQkp4buo07XGBsh41bhkwoiQY2MNVEqO0MxLH9io4D1shN9Dkcp8KdtPXLNiRvG1x
P007SnjDppu7T8J7x631pECzuEez8kPFuOWv/EwtxXAWBgXrkJZ4u6Ri1k/TbmL3zaaZGEEzvZDw
WOcRWA78w420OAYK089sxfpVmPazAqwgVJy3qYAEXgUFupYZ7HteMfkVWrdRJ2u8o8L91ctI7pRx
yl3a7zbV61LbTcmE4juihRXFw7FhaoHgowy7Zkl/tYeHxE7pmS7GkqC0HwbNkm7RgAoil+SdGUJG
H9tSOY5mPuz04QhRV7mUYaFe1keqMXJ7Uq7awNn2FMJxL3XbB5f1UYvs+5w4rDUTADmaaOmXLQeL
PAt6c0ro26QX7+cJk67NwvSrsKXlLDNKQ5Jch8qUL2WVfiBIrfYDa6IQOP7sh7l/La3+SS7n5CLD
5/Cp15f3SI/LexU8lpJZAADnmVQHY9LbQAskBWJvudgQrLoGMGI5latHVN/bttL2qo6JoWhH0zXm
KH/AH1QEfI3sNQ8G2spzHA7ZvQI7swjzw93vU+LIKDLZHYMeF+lGJyJu01XG1XZie29qpXrOE1s9
z3ZDfawp8u0q3Wtkhhh48/uKtK40QdraDSHrQxHKdAj7N0lt7cDTWJt+RaH1ZiNDMHKAsjrFTwON
9hb8K4UPQ+8PGZClOlAdDNil47ZddRG1FZA7Qh91wA7pZqbW7FUp+xAsa49TPjZum1Nx5vtlLJRp
1iJ22AaaMfvywjCwBEMTtM+jntfyWUlCui8Ni+lZVhHZFAizFXsmHks2Ta824S5N+Nk2lBqvWl4X
dzoVNm5syyGUEr+kCGt5x7/CAi14swOLODRwvKQCleO2du/sTAK6trS+JbThFI1NinyeUSjxLkbN
uEOqSbNusVoT//jnIeAbMowqOKppXRKNTTbL2MmDL5TReMrAYWlYehwU73mviOc2xa9kIHNSiuZ7
Qr77Vup0FGVtprrs8cJLlevhRm3Mfq/W7IWwwznHZBzEUzhPxcGRF0DKcjqZjbUNx4Ryekdg44zC
9G19VOK9eEOrxec2GIy1EDb9fBi4xnrS2nzFmemq1DnEhC5Q8GDZGuNnoV/0ys5x0MNb06Lmfxg7
s+W2sWzb/sqJfN91AWy0J07VA3tSpET1ll8Qsq1E3270X38H4DxVtvNG5g1HIAiSliiS2M1ac47p
4nA0wtsi5BWl7qQ2KZ2jLxTrjRH2SmsR/N11qyErzW89Zi/D/jbA40WAIO17r3y2jICIoBDZSkW5
YBMZPaAPREeboVFqzzKChLsI8s/EmPQI/jybPHTyqjKIE6F03GRyD/a12wF9D/ZW2s1y35JIeVV3
DYsDVBNOaZ8Dcnr3zKrk08/uysQDnzoEhTqQk5rfeIOip1MVKR2xadgOupltdLP2Nm4Zmjc2q/rR
TvWzKFQNp7ECGIJ4a0zgFFpl8zTQULspzXG4CjYXq7HKriJu/a+5QpL7rEok+QvvCRvGSlbmcFV2
kr2mTWeux8Fr7rIqNOkRz39bnOSPjec/gQKEdcPMU9eYMuvWqO7sgp0wYqvyzQgelQMprzXD7BrL
dCVaG+SxiqH2lUNyBEriroMRPYhmM/3oL/Tbm0MTm97WTm3tptLgaekYDXciHu5EzGCUt569I4cd
VcNsYKDqzQLGp7c2XxlVHe7N2C4vkD7G61jHGUJx0e9EFhYEqQTla9DhZSXUvUWhAnORcjEjTt9l
+y4wW3QPodoIJtssjMQM14OBlXhnqxe/Y3OynupWGvcBlcHZuMC7Qu+zSJ3wMawC50zU0LDK6hGf
N9CELVjMGflW0ATEHO7kVXbSrYo10LxcEJLBNzIMGzWi8+gt9iOJBzAesemX/OLPZbmrWw3B1qyA
pXk03Ghe517r5m1ZsuQJEhYvNtEpGI5/9K30nUvzy2L+qwR61jSITlZHjXUV4X5dQbKPdlUBl1zQ
8N6lHQid71mRYYf6JcdUQ8nrDQTzdx02hXpnrTqb0izE5ogN+lGTxFjmrk313QHJ3vvyEs6H5ZZC
77D2SbTcaLO3Txpmv3N1KiqNYIYy5wZshJZpbfs047edwl+pzbIpYhC+avmnGl/J8zSgm59841VE
A5rlKjwxipC+VnrD3VCntPvhkBNA224ws+PlYjw5z5uiqKTUb3ApENDLIWq4LpBsrTQ7q4jgDOQz
2VuXOYAynvrxsxy4yOtIyrsoUPqBnWO2EoT9rSTevdcstiiSTtpOo0+3WQTrzuydsVP/fnl3u9lu
SXjzCWhKdVGqX6MTbB54J9L1SFbMxfDtOzk72JrSvNbS0G+4yvt9MJchC9sGP0SLm3dH6B9Wp5+W
3+qaaIUMrQI/Mb+IIrPgEnsJ3uD51PMba1VCvkEyQ0FYpvTACD+Xz63E9ZnHjvxSd+5+WrQ4MgCv
081qo/xrIysYeXWqP6Bxj6lnoIGtVRffZLB79qInOLTVKw2WDl7rO9mE01bYFqnNdJeU38lnpVnq
xkmuAn3fVKZwsGoUcsgcRLgbStYPYaNemRYvvZ+mO7Ntuo0+d+8aV6IH9lCf8SqWd50wpS8DfJFx
iM2HcK4T1yYoNjt/CMgfOBPpd7ckffVWi88GlMRqgfe0flvu3dmmwNsdXVRV9iChaWQXlfa1DT33
HjVBe0rhAZE12F9wZX8WDV7jVCEwiJzo2Zo7mUlbTCe1XLAIR/KVDRgkR3D3XInKRRUroj2NvgYa
eO9tUCEOZ9E0GtMFhCAf8SHO3vP3/466CYOuH5yjeb4Kk6w52sVEr9XQy63Re+1umGGa8TCXBGR1
CpqJsbGpiqNvUhdKIctl6IABbYYbtiFs44T8WBg3sDbnTJeZQTcSPsjw6asSmTu+f+WAFe6y5in3
IjRNWIvp0Bj4ZWhcH4O5mI8wiMTWxtJPqtYAo/q4c90899ex4yHmSMKPKAQiJrCHbhZMX0IpGMIQ
ICq/KQjetRSxvwA6h4S9UxqaDcnjuPz6oHyfRhoZU9HfJ1OJJi/py9fOlN8YfcM4vk9Dm2nWLbL1
NJb9fRvpcpUNyBntQX9pDN/HoQ12IvG89FA4LOWjYUoQZ5KVhch8HvqjGwisr7pVe3fZzEee9bSo
ntaJYKPQTO/S79/ivKwfhRs+mh5WkVqN2WuRmLtaUp80uqbd+JF/7QMX6ocfEpzopVDjuqJ+TBgI
b0b3TYe4vxKEdiFxjKd1DAnwjLz4WZsI+Nn4IlDPjaN/mS+rp07v231WZcVhls0CFbgxFfNESQXi
Rcuoj6mW3Hl9SIa7tuuda6dH+JTcDZ4puu8NfqU4Z17znOZL8AACloRIW3PlI1aZ7DEUxi5s/WTj
+QzRpirV/VCrQynxq9i2cQkSgk6Qt6b7LDbHdeVF9UFL7fjkYcReNt9OnU5rNlXxRS9mZ02R0WzN
rHpdeNa0wyBcNdqzMTdOpZi6g5xXrcukUU/FTmfmPxbOYG579imPXToAa+Yz0gTiicJnhHUqNNia
/ZIMwrktzXQ4+WX7skQnLgdTEYbnK/9hSSNqrTRCaiea9ailzObZNMqVCDVCsFF63tYZNAhgBiN1
z0aurJDddlmyX2516uh02BFNs7acugB1gc1oFVHl2xFW5hw85KZrMljfp6wUD7X4gHMbElFKEb50
xTWI60Nlhv3WHZNdw7ruHLOzYDgcUhdHpP2Uzm15siqLdY+9GKlxEu9sqcFoBl6+ansgt5JlGcMK
hAGqE9sxcPtjTwzDJo1d68WwG0wXrdclB7RIJnQJw7zrmENXhmmU66EOA94GlCzLoTJL8getbA1U
0T1FERVUUYL+1fMOVrU+2d/lZR6oTrt8MuKkuXohEDWcpsxgZmCvKua/d/qIawJSdjDImPTmkaQt
ubTGdJ6zWUJ4FUsXs4ldKskJywHXpHLB/pb2A0qQ7z50xBjxiUYiqMH5ECsid0Rj3ALFTdcF1AO1
bpnfIdTbb/DPXLmxDcs6wIaOtuXYh0czqZBU+mlM+p277f3uHQvbg1Vp6tYiiDWhWLq16EG55uQd
KmEf4Zvl13yUH52bbWy7CQEAxxcJ0qI3cGzPU7A3UFAp/GLOLcXHV3UwvlSiVq2qrDOlmns0pgPa
Cd06u/k0gGipv8je8h4ztuGuR3B26UcuzoMguxMU/zeAGeuNP29YVPylM6zwdgB8GcVq+pTWr73v
4AhDfBwxEJLI4B+UOBVsJc7wVfN63PSdXW4w0FMbd6vqsaixnfBmZanjnwoUsptBaesm5NOeXANg
SWRuPNNTW6p5a7PPnW3iZ+EWqzwGEZZJTmfpOyYZ1BKyWIc66lJtMLxd65R8/yFDbCvLsjckVaws
qocURRAFgajBk51KYBpDBwk20ustnaqQqA/0ELgDvVUs63veK+9UaUhJvRrHHK2FCT2RB/kBy+/B
JNPQEIIEsBiSkkcNAQxHfel7ehRjyWDcz6cA2/7GzvnnRBmbjHnNZD5nNef+KVUgTcLJpvptEXWH
gseYXn1K2ZKk1n5Cd4X0LPWIkZkoh6zj2qjWfP3qneHB6sDi+9eWM33x5f5sg6PBLk0L+ae+/PvZ
cWaQY2HEBMvehVV+i2xK7O2YznGiNQ9wVvRd8aDjW1iXvkaQKPxZ3AWO+KAY/2wacf5Eekt8dYDk
LGeBBoWtMhN7tTgP8nS688d0j60V0WoO1N+3RygPzFPvJmIYmdrDwYX5hLQxv3jaZHzLI9a7frZB
gKERrDb459ynkQNLSXvxpf4qBcBQuiOfwqazzllmd+SyBoiaNP3YZL15pfVrreSyLU39XRsHApep
ZePmceuzFFa5TvGXntvJwibDKMY0cjVlFz4B7FI3Ya5+N3KWuVPUezehNdpXMVpwE/sh+kLh8tWn
+2epR4UE6WT2lInG0Mo/d5S3guOyc4PiWxxj0RxcN8gu1OX3QctanD8Ctc+8JfHSWwr5xfeDn1iH
tnZqpFCUUwuHgJWxjl7aki+qEZSPLM/EivXsNwykAxlakbfDCuDuyIQDAV/5z2Yabmcf6gUNqLmy
ksjbDm4AnGMuNo+V8L7q0bc4r7Zlqj0YWlPfOwNldS3EmEEYXqTVOEyoUonQQOfRu+oh6HtsgK1N
6RDM6DHwBG/erMnu5SAeqRd0q0yP60s5NfVluSVDOFaNYyNXGES1rQPXu4xVf2jw8FcrMzbzo5EP
mHDytaaP0VcfxwfFAvtgMOHeDHjDHv76W+3+mergSEQSGNI1MKie9wscl7Wi30ymBvUco+8KcU68
YsfcArDgAIiOZRKesKuNEIuAjG7fZqPE/1LIzXehf0Fawtpp/U9eBDopLAGo2RO6JNdCKvPZSNPk
0ujeNU1renbO5KKRza3HYWwhvDCqhKgO8e4StPRdy9l1wbMcVHowSTnYtRhXNjULmVVT62TvSv+u
gmp7ZKVjP9Y5d1OIGbVKnT2Nooru7rBYmKhR0IZqKQlOLHefXM+Qp6IK6S1DedQ189WLhmYbDgMb
vTkQcjJvI7BDsSVJDkvoyyoQuGe/Lpgz1wtlKu/1QzBaX3xkx2QosDlj+RbfmRmRBMkXuprm1Z7d
G6w1wg2So3FDKs2scTPqp5oy3qkjCZUX6wfHxMNyGhS4xeBxV1t47N2G3xfu2gn+Iesit1whDMCx
ZiIzyiOXL5wQfwfzYAT91T4LHIzFF5oeuE2ubfzCvJhoCOFVARqk8GLo7dgepRtqO6xQ1FXMEMlE
WUYHRzjlAWkZrJUxvkSpHFk1Z3N3aeO2cLYFkoLtUg3NjaLcOF1N6qAdtfdC3dWa3h71NEzXYete
hNXor6BmJGnYkbpxq+yzojqI/tly/Gsh22jjpvZRY5rZUAroHg10KfeUbddxWsL0r7V+tdQJO7XJ
67qkmgs6TETVJTJr41ZFTbb1Cdd1gawbVM0vAgCq649sAWiC05v3go0dlnJPcXKiTkR0zFwP8Lp2
OH3/JpOxQi8rLLVn39GyfTpO2XaaTwfPyfYzociMfKy5LAlCaoloqZ1PxHTvLU3zX4LcgvUN2W/H
lqE/NikBUAscaznIxKQh4cG7taEWLa+8waOw9dKw2C9BB2VZ/Q6nOn+oqS8z77OAHtq59GMFck2i
uniZpjTeIYz0dnY2jhvdruO9EaU4uWz363c5K+lPazJmiyPCDqpBRvxtqqDLDjVhB3k9W0qDKF5V
nWru+aZeaaE3N1BCQnwL6jlgG4Yu/KYoSrXuSyt76NP+fhx09ZBETFP1XFSYgfGRDNwbeiAC6Xp4
tJMWfX9mGM9BFBwFuukVnQ2x8fATUU5ajzQHbqDa0AxIp7OWgMAKx68aMX2s2+1iF1vvfufZN6U1
/J42YcpIoYjKQNL/JYoOlpu+zHyvE4BO7cxX9hVNXLmNzSB7CaLxG7pf/8NHgOqM4ZXEx2S4xxiQ
bJupdC+NsL5SR8QE5k9vRcHeDLDsH7eKKMquxYT6y4WvR2+kPDSLCm/MHnAsjPfC8zcd6/811F0K
WvNB+rG3TiOH2CKvxBBWwXWrjAGbhDbgnG2MEx0X57J0i+qiM496bNVsTFztWBWFfzsNqNy6EUFu
ieQd4GLyEQ+efyjC5paq7IA/N/nGfv1tWREUOaBNdCiUjOifJHNVqSIxKVDOFoKLh9zKSg9xLZvH
QGX12UjrL5OYelSsOVXAIjWp40KrDavqgRyW8kEYkM4ZrMvL4E8PzAl4xEP/PTDSD39OwlkOahxu
a72Pbru2cu69ESAv1c8DfRTAzh7Af9vL6oNZeRhegAWtNLY9u4ULOWSuvkb2AbdvOOi5rz1FSIIe
qqrealb7Rv7K7FYzERF6gU1RgQJlHX8FlpZesk5dKMSI4/cLow1/RyxlYTOiBFWJiX4tPa/PXmRc
8hCHg9+T5BDO4FDqZepYaVwmYfyhzVgMK8gBi8bBaZor1FWT39vYNA/RKOsz3xGi2Hy57qsUValm
vQxxo+EHgKVN8YwCp6N9STPLe5CQJ4MZBiXssTsbrf6Ed43PDq7ktZr8+LabuL5aUEt5YGcPni+O
jrnRKYd9EHKjWM2XyaYBo34xhhfVdfkz204gGPj4hB+wLglAE+dUgG7IBWC75BNGuVSOdayQFTAc
RDEWYCqC0/fE+zSbXo3UOcjBXTFIG9sAtcFGkpRybpAD7GSnN3CC5tFsQHEiTRYllZ1/gja57QdK
xxGk1aXwJUXaIkVLPsHDddbG7GCwKXOTjTJcjMCmbRU2yOr0N3wi9jGcEQKgjkiSQ+Js1f6zTj38
bgEnuB1cCtx0a9oOCJcDsba0jjzCKNPu8sADFoid0HWy5q7UplcBvfyyEGD7MROr5amDqr2VZQ4R
366RXzFJE5ew0R9sA9xVQOd0PeSYGL9/diGZpJRsX6wMw6AbGPJcJ0AxWNqy87Wvg4ZStCKZmzaA
Fb12OQRtR1MfUvzemv0cDq1HtwjLsOKahFBV/TDQyTRcqrZo50JV1PcwLsqd1YlZXib1TaeM6rUJ
wIeq/JPwfYmLmsVnEfDGFjL4PSrR5wtnZkSMWYg82qEsNAzhtUijawPL/aY2qM/EFULBmVlozczC
qI1oh1KsXogHjaWSvWPkZEA3179e1ul/QnY4JP9ZEpqM4dq2Zv1Cx/ArV5GIlsm7MIu9U2AWz8If
XNo1Oqv6htZcPHeWZEaNyZti695rHRT5uD2T6qXHdvfWh/XT37wmOf/SnzZQLoVPDzSPZVoexK9f
wkvLrB27KQdLDfe72CzhpaXZXj3hmXtzniKXQxps/aCNbrVAmvtsgHoAUG28TRQyb2B2i8UoLw4S
JuD3BtLY6B/eZDEewJtCsBBquGDE1iRwgs7g2F6czim2eB9Z2cEkXk9ub50BbsMPHpOHscnnKPfO
vyQBHd1Oo7kS9x98RdyLbrM2NJmMLnpcrUbfcs9249F8g7hX6+j/5IDXqRVI+e3RNq9Ga7Y3Nmt5
BrjnbIRAKXLQIeM0XpQM2mOryfc4icdbTwv3yZz8UvpefG5CGNizZmSB0ZtoyzwjPhq+c4SOVeIJ
fGEd5wPUH0n+cl1sRLQq1kYLeSMtq3UhHrTI7p6bfDQu/kjSrteQjxKPZMJO7bsIw/oaDNoDVP1y
0ycdDoXAhjnZTfuhA9QMQDo8CrN4EIU+0R71sLuii1mBUDKBhIF0ct1kW1ZtiAMBmmBdU49KncvS
hXFjOBz6yB7L2oQtQRbkhci9nsUd7kFDfxpYxvorai63rDdtHN+RtdYaM/rUUVzc2AXYO6p3oyzC
x9xBLFiN5ANqlb8PmpDUHWRP+JlkMmSfAsxBTUY3KlZ1upu0qX5ra0FiQlbuECBYfIj/65OseqX/
HafpTxsl8kXpI4KH0z3DJN3x593/FERKFKCwrkimgjXAHASifidot2YFzd0+XXV900KRoK67BHIa
NkRrR997WonkpYKaX2YTgnXxicZ9AprGTvZhBfRSBZZx+OtrbXk1P19qEiqO1Gz2djrX26+Xmkx8
WaoiuzqjbWGo0L2jShM527W6R8sDcZRlyiAvtI43gzDxQWN+spLwJXfT92VVpVNYFEGc3yQWCDTZ
aoALTZUdNVhlpP10n0qjZLurhea2Mj33TkzFxbOC6ELjtN/IlJ0SjA9EGpIxcjHFTb0Kzr30IKyO
aGPzqTnQuzRx8ZGbXODrKR3xFmNJap1+t0xOqnabO+XHjzgHwMdp0UWv2XctBxPh6TENvE+6BAuM
B56Be1aGLMBKOVMrl1vLfV1c6H8Xafgrf8jQKKTZlsl3wXb//H0oK9MPHMriV+EC4Yyi3mT5M6m9
pih1qG4oDrq+HedGbMMILPu2e7TdTN2FNoo7pCBIScinvDELrlkzD9chmKLHiSLGCXoIfvYUnO+o
O8lROGtB3fO6HFo6k2RllLee4xOHN+bbodaNU1OWd98qzanuHa8+Lf1cShInljb1/ca1h7vaJZjM
z8vD0l8syuDgVQPowNRx7p28aSmmuOlXRehZU8m9qigQNnncn1vN6s4iKJq/Y0r9ylxEXGhCXdQJ
tIYtZy1zxQ9YOaBOmRGgnr6yWtcXr91ciJIoCWRfYYuZ2TnKqdZqdFk3YndfJ255v5R5pU9AfKbX
2sGTf8eC1H6do3hdvCjpuLrh6Dokr58vc79pReL2qr9Kx3fvHOV1J573VaTB13GOJ1kOYdXiMaJo
tSRaESbnb+24oGhO5TbfEGn0YDu0zgxMz/o81uFC905RSxEzz+unKm9sFit5v6GS5F6YxKu90Npn
GibGZpFwFdl0jtgJPC02lq4393KB1bFswxe3XD1d5uM8VIa1XTZlZst6Cc9Etl9IIcsBZOM6yrCS
5xWdpX72mmXDDHmqRXJYTtEalAejgWcaXUg/GJ5pDeD3KqkWUyqUP5wuzALTRlAZm8xEecx2PESH
TViBK3bgsLWtCBp9l2dfeq/K76OMLhwnohCIyrkRzD0XQxr5vqQKQP1kh4RH3ZiLRKW39Htt9gMu
yj2q9eamNOyl4AR8trWoEugIqnUkwoegq9QD5L8troNLTNlhbw31gz2H33VeC1p0wlnl4zqlzeNR
1cARvBlB6RNPIF76hJ0EGnY2qSZyS6clROOvR157ngd+HHn5AjnUrC1pW5q0tF+5ZCojGjuLivEK
DwdOSzhcRtt462u/33gGmm8zcm7Z6y1FE6rN3k6Z1GmX/g7zX3GxUTFuNNzvxx6p7y4MnlOdrBO7
QZ5sN80H5c0Cq9HU30EReY4G2ruLECqLiLaz0sd8CXiwKrSbmYqxcbr+dQ7P2SJ5xMMhzOSGWNzk
ZrnVxEmxFzG6Q7P0WLnQc+qohB5G+tvrsoInQCX3S4hHfRdnfHZLWMaDkjDKkKdpgBH4brrSxZpT
usZ7W9MRbSU1aPMsO3rbgFGewmh453NiU9pYF65ddTdRUe2DcCB1RoTraC7L4XN0Tssn8X++Dv8d
fBSso8egyNW//ofzr0Rh1+wOm19O/7X/KG7fsw/1P/P/+vez/vXzKf/pjx+6eW/efzrBURix2W8/
6vHhQ7Vps/w6fv38zP/fB//rY/kpT2P58c/fvhZt3sw/LaAZ/NsfDx2//fM3Lq0fvmnzz//jwfkP
+Odvl2J6z75AcPj403/6eFfNP38ztX9AvLSoZtrS0xHUwpnsP+ZHpPYP1gBS9+YwLYZaj8VAXtRN
+M/fhK79A2W2p3ssFMD6ugYbCVW0y2OG/Q+UNrbjMSTStHQt77f//fN/evf/82n8V95SNYnyRvH3
/HJh6IZ06JqYtsXyycVH+MsCKjCRwqi8hCXm5bRvO2oWRTzdmXH5gfMsRN49gqXGRHfbFCTrdoUi
UcKGyKcILGlbolzQRLPI7OtND1rl1Iv49od39I+X/ONLXBDGP1y780sEcepYvCEIVXVrRnX+MClV
DBjMxxAs7bEFWqAsUgLg6W4WMXVcw694NUsIOFydci0wwp+ctPhaDEqdh8SeHj2/hi6fUrROGx1U
lo2/o3KiEfbHmGzizp5OUz99/ptX/cvKdHnVnuFoFPBZ8/3pVYd+mNBVRgXrDOitZVp520h3i89I
cWjvmMWXzJYVAsKTsjRzrwDPb2JGr3s8d5SiUSTcV5nydm5f7TDn4znRwkdCiftbMqrSG320Hh26
iZnlb2E7skxUpPY6RvG7YZdQ7kP8CHSFCIwZEWD99Z/2618mLdfQdVIZTBoUOs3Lnz8PjbdziIhq
QnBIhKgmgJ2Ppo49XLVbQn9Dlnh9fAwIA6Kc83crlF9WAjq/3GYcZyFg0RvhO/HzLy9RrsQRiTQr
R8kbC5PBinX6s2kL8xS6rdyJSCcsThnTMQu2ZH4T8KmJhzhO1lrFnuWv3wnjl+Xm/GrI+GEohVDN
Rfwro7qkIUZ3DQ66ClCoq356Z3aIL4wDcsfwLlaO1TVn/KrVygui2StrUa+tlX2muPcU26P7atne
l6gnPcBAWOOP5n1kIH0UYxdvSCXWVpaIELSpJPqbKVH/f7x2rnlLMvQQ6ucsPagfLisjTNLSt/AH
iigkbyDC1RTr+8Jmpxr06lwkSHhHg11GaGTkNqAgxS4cmMdG5xv81++j9afX4qHH52UAYMMeSsf2
5091ahOfSoLjIDpsTJKpTfPcM2HD5jY3rVYmvB8kWAkP+lPjFJvaNLhatCSeiQG+vSLIfNhOoiku
y4EL69DLVBzIuScWMj+h1YlulpOmTo0bB4EwcaFJCzFeEJmllc9DrIxPimKpLqqeJSK91u/VxUKv
T4JoXqZHwt+pl6anQPfFiZcnVwtu1iWcvBh75PsNwPCWcOdz48k1IUK1hARQbjwR9s+g7LsjFdp8
65m4Wkam1nAFS3fa2l4c3/z1+2mzleMd+3HQdA1Pp/6gaaYmXRzgcynqh083t2xIsHD5wKnF1D8p
czR4K6LUhvjdlMU6saANJTJnhkNbMoYIKYbmhlQOnSCf+WagW9ysxgJ5IsKOm+XWr48EY0+kQQoP
Y3lYmelFE5SaGWj7swrEH4dKb+OWa4TzzB8IqGg6tVqeUyyPtP9+5vKc5RFrKgbyflu0pUqe/vMD
l/t/edpy2sso2DROY65bYioRr67xVahzNs8aK1UF+8TGtpJZzaOVxvYFw+gbltcSByNxFWXiPeK7
0IMjLXbjTLDsLB5PwbHF8mnooZEiyXH2KkCzbkMsx4JvnICN4vNvdPFSlrQ9R59YmtGQ93lkWAcR
4aMLu0Z/jOdD9aTjQ6AkMrIlqPBc7YOw1k9RDIy1r7KvCTIodGFbH+DlGU/QixrDcZcp13n2Zfza
2FPyjSzoa9QkrPKG4M3tAo8+kS1XbmG5R6kc48BSYo56ZImrk862j5D0EALZpPgOx+JIjBNIzKRO
CUUTTOphV3wb0ThVaX4Iy4zw+K0wyEFXTqgeJ9fFvBDLU0BPf0mx1Pqp3iF2VdsWLLtvddmzEQY0
CoYNdgN04qXWEXbRjWuZteqZiEN+VOUZV3L6tnLUg3OnbJaYCLR3U0P6cOqDhU+dr96MAy0Tba3F
wn7x2UntNLOtd4EG0lQY+bkSZnU0e3Er/QDMv8MV2nShiwlbEuqrSBosShg25EgTPDFLAHClPJdm
PuxRT3fEmJvicyadF5zcxWNg4u8HnIjEF77qHo2n2vozG5O/Qd02AO1u+xbiJToW6z229dupsttn
y3fcg5dn005AY34zIH4vTzD7xtrYjYlQkKrZfdxhsPW+5LOKzKGOiUOSOK8luBGL3bDLRFzvltMQ
dzPu5cg9LqfGoJFx4/bl7XLqNyQxRUTsqJDwno5tGiGpzPqlN95GGG8emeQZjoE44WoOcT9FPBq4
44+PMue13M+TlwPQxRvNMFcoX5yzZwTiYZxSeZCdwEkrNf/BkoX/QBv2kR5KdFnu8r3KPcY5mbvL
6fK/omz6xjAhb5a7RK+SGy8baWDOP4MPJEVaL5rNkA81Io7E2MZKF1fCHKBLDQmsJoNruogqcU2M
ILinDQ7/K/S/Lc9Y7o9Umd0SKbRdzpb7l59hg1SrG1Rg/7mf+MfXXvYYcWsT7DWruvvYyJCmss9Z
oa9oDxUt8u/3FSWlf2Mwqt3yFGa1+N4kOG87mUgDQuqmAZGBEzzp2gWnuJxnbOCPifLg2lVastPc
Pt8stQbh4uvJIWOtlzit5b6irbwVlcqRsh01ieWBCGRNnxv1nVGzLiEC3MDnZugHlLzN2ksK+Vh3
Uf2IbqpiVnxc7sn9Il1LjyLTcl+C7PJoZB0Fw/n5y31j9jum6vxhORmc4MOWku11nVy0oIuvQ20D
S53jic2q+Jr5qU2UjeGdhAI06jTSvrEbSWDWGL/lUrkvwo7iLd9IsJjGCJlONdNO8zLrEZFDu8qh
2n0Qiwkn3/yYQvIxamTpTzZpGLtKtO+e6v1t2erOPWCqlBm5c95Do0+YPDrvnpC6iskkczdTEzjv
Bm4137LDz6JD2SinJjvWufKeoObdf/+fhAOtR1PGQDDzCHk5vAHT9bMHIFbwmsOJVUFk0rZU2Whs
0yRNzmnnHo1ZRIzmHtT8fCiCIdu2ZYrFm0REJOSxOGWpZey6yhUH1HTTk4FgEfho09C/S0vnigxB
uw2qgF1zO0WPDLhHu4TstoogdB/o7vbryOALpZEmRLN/uG+q5oczQkAOnaqmTdD4TBJwQI8+bYkN
WpvqrR61jyZopyusAu1WFNq4z2ifODsXixFMYMGUYwTGwQWM4PSlPHvzIXJN/dCk2Vs9/85A0Y9M
J8quogWkUwKVzNQ9NXh1XxF8f+eQjuHNsHRvek3QG1/hEB7TOh8vuP70DReDtQmykpL/IMWmRUS6
7qSv3S6HYb5FeIqxL/SwXRGs0If3y2GCOXHfkFGexjpd6vlsub+R/u+RNr7p/UBEMwAmbYLbTv/O
4qhcHG+2mgg6d93sOe/ya0hm0N1yNjUlEoq2E+fltKUSC0zFMmj8WHR+pLXF/ubR7XCry+wPeiqD
bj8GbfimfKVvi8rsz0GvSZZ00SM1NZdoKQ7y37eoD5f7SYbPy/1aRBHlP0/zQmJuhzE69GOV3ogh
pCdITxt/da2Y7hOl1rxdR7ii/knTmu6WrVR3u9zygzI+G7axEQF3/ef+5UGpQwvzIJJlabNni1rA
xHjse0c9Vix54EU4G4LTXqrI/V06NflJgUb7Nc6t6CZM0601d+9z2NIU/GMU4NUQ4rMOtsiTy3fo
zwkUdDua7YizjjEf1I1Gkg+Lj/Ld9MSuzNw3I0EvhcWUBDbTDh+BaLHr6AI2u5VOBjrYwOgcd0V0
nkCKQP+cbjGzsH1mDbByml5clgMisnLbB1ny7ImxuiZjRiPICJ1DDNpi3TnwDeppcs+VU/5fqs5s
q3Ek2rZfpDHUN6+W5B4Dpkt40UiyEvVdSBFqvv5Ou869dc9DudIGMsFIETv2Xmsu/3z/ExHeECUb
L8Jvao6j5OL1EXsD3Jo29z96dblSfmOSuwk0Cq9pj/efD+jtZtDxPVkOhhevV9ZnKWWcgLYDWZSW
J4wTNX5lXjcoZXDJtyR8WwJct0WnfiK67bSiANvIxcifQCW8D4WSR0gYgpGy60KVw2CCk524DJMg
x7ob/ieVMdUC6ITk9G6Srqeir/neYFmdBuHEMzCWD5mOdVgFXvdExqhhLuWbVUPQ73RzlxJm98MA
focjinmiN74jDiJBxdC64/1G7ZGKM4Kh8bnGmZUSsXgTOnDs+YXzcHwOYA+FqGzSh0n1Ntl7xqbt
DXuX0asL7++L01XZi590e5ekhsf7lTGWxj+aZLpfO46/KbExs2u3oorbpaezZ6fXWVbJ0/2hwa0V
JO/IYdbXvuRf5HLH3coztOAE9C6wYsZ6q7XZeroTu+6IrjZofzoYlxtyY6gakRnv085ZTsXtTzNE
0VMxWipKb/URfrpri7P1ICqdSJ7bU4CH8uJOQ4yzMgHLqCb/WLN2HIcMq/8ke3vXFCJ5uj8E2E9i
1wYYspgFQbfm7O1qHEvP0N2A5jiNhKM39k8i+CLc2vhXVXbXoRQzbt+a4Nl4SUjW8nAJRO56C4rJ
UERG+LFFeL+xctcsdlnr/BhOiVES7xgmy97Vt3dcs5a1j60PFzi1e7UvFntrTC5IvlorcRW3EpMo
diDpsTdMGeEgYUC0RD67z5q/6IyIdG83tRgag45rHh48NNtMU/hzlmDbkZ0Kh8DcmE3ZfBlm/R4A
Av6bVTJK3QCCdWc5BzPIiAcRhf+QdDR9aKH9Lgy//GqgIGB5r1dgCY2Dncuajos+nYNWtl+SlNRY
BloCjaSx35Opju+vW3lbbTv0K/tSDdlnpj9N4zVdJ+1vO1RPhfIMmILS3eQrTtAGclfs17Z2WQy3
2s+Zh2Bj9atzj9dkm5nmb1r5PuXmKnbMTIJTVZZkp3PI3Lv+pB4ak1jzGdDMs+UUNRkMmfmmj+ep
t4HLSCN7nQ0Oufk0I/+T07Bv57k5dlotMd20+nYgZOmZsxFwJS2oPiobGhLZB+8p/qTX3M5PsFFx
mVIZKh3tH/tEHjVL4f6dBvPqJFn9u1aC9CWVJe8tCpjQXLD/WphWGJRuUje1/4yDGRs6ADDi3HB0
eO3yj2fYP6AF549cBG5IToh8KFCY6Y1ZPQvdRJ+tLdre8Prq+f4wCgDVYMj6HXI/bFiykl2kLRYG
xiTIECzQ7Qkgp19I0h0udBcmyL7r1b89u7/03wMZuVZcEtJU9twI99HD/UEkqjrNBL+vggCSXMB8
F6OtPmcrozDs82+hwc1IEa+fu6nvnnQHrELAvHp2VjQLN5bofRuCVjNBYO3eTaPINoHbDbv7KkTK
HfkAZj7sBmoJqgeegpfi3Fn3Noe/dL7kvb/NZohDeK5/maL1ftw5u7py0r86P7U21FnpFYst375d
YP5Y5hcbcv6/f7q/ZnsO6Xi3j865lnPw1gas+QrtakEgik8g2r42+vLYp7M425rlbLtZeU+BHMjP
MbT8vWzRN2O0y78dqZ/yyRoIfMRn46r7r09etLqC8ZmOH31R7X1ligy9yVM3GtyuPm3AfmypKBeG
rcu8lXVd/GULee3ZbT7mXuKqoENxdux1Oru+GGIiHvIPrASv9KHa4yjmeVsI/Vo5JN/1Mp1hgXvT
HqF+Bh7Y/gaAm/3pPOfTNsfpVV8t0B51g2EDUhj+gfLt/gk21ImNY67di+qG9OC4C1gUdyQrwZ2h
U/oyobULBaPuXWZD7oDu2Vy+EH8kUUuH4N/X0ar/+3rZwX7+7/P/3+sksf7/r9/+npT1Ci1aLbdl
w0Ix4fuj5aoSzI10ZjO6siHH1eStswZnT7gyRdrto0Ntart2hKNN8zJ5WxkA7MZbdtn9o3NiTFsi
z2ks3z6KPtqNg8VNgR2YeEqqaX2lkg3w10qwaXqx0k4INKQ05vu/z5agf2XQd39y//TWxPXYmPIi
b188zP4Qll7VHe6fAYAYz2qRBqE2E4ZChOS17UbnmuPU5/j5TIXkXGcNozYuKS387xPq1ruk/IgP
909HwdIcSUgYNven9e2v6EwbCGi/3nKhMk6+N1kmCXPr0SXF5d+n99esVj9ptFIuBopwssU8QKz0
daP7BwfI3rs60HAgWVAgOU1cchq6T7ji4bATjLIRsygPBvX0v68R1mbiLxpYBKUvaZ6UctzfP3Fq
Lv85DxjmFSqypcNgn4ip+wfuD7k9PSnNz8+Dm1oPxMufyWVsrvcgJcdDvaLP8MadRBQn7/ZQanlx
Io1xIu6VJRBTB9FieUrkYJ5uxzTT90my6p+0TrVa1z45KYKHtCxgNHmtfaY4dTSVJG8pG2QydUt0
vzgNP2GN0MtfvTDN/UyY0vb+eots6L/Xk8ogSxX58Nf//vxRdz7xBtMWh97y5gcQH2flK8BhNU/h
N+4cuzSiuU7l22Ks/n5dZRDeP1rw4+DAoUN5/1pTmQpvh//L4BuN8Ij03615ZKnrfzs+8wYWM4uE
1jl5toDjbO6fIKX2lXBienGyVR0cC8aMBnkB5RS4kTpzfuOYIO5gsIb3cXIQ0lf5Ne3N6pEZ+jHJ
7A830Dq+WM9OoNUdVDZajQ+OYi6xy3DsAm+PPrt5tcndIuXnYTEH/1A2BCNOSdBt9bnM4nmcyEfO
W8EKzrVmsfPfRjnmOS/B7Y1IvVAfu8V5MIou7CxXxGPT/tyPb5NjvzhG01FNVM/+4rt/sjr/vWAl
epXvrl43z9nkA2spskcSYME5L7W4BPO8m94zACGfohUp8I7UiOhlV59GOTYoguGZyZzWa9Xa3oZW
QxATFkMBr83YcoIBCp9Rm08Cp1OYCF/8Ag/2YZHLiODV3Mymrf+4qf7bdrojmMvhVQmJi7lse+Ko
xvQXyyDgaL95reSYPjlD/X1/WU9qtcvqTof8ZxVhIfv06BhZS69JazYQF53vrDNfeMP6tyy4xZwv
82+aYtWLb3ZEQhV580dr1md2+zEs7DHdTfksXoqE32Yvu+HgJKV46YKC4G4KtHQGspeQHfhOUCnE
dGZ0MdSceOA49FXQQFFJq77tpF9BWVh0V+8JInIhgpa1FW/4lCM1RF8b9k7e7FTHyHAmgZzlAzet
A/ThFIwWIsXyI+kD66O49fARPDhPyOIAGK1ZfhSG/15nWhAlx/tv08I3E5lNkUb3Jupt0BHKvixP
ZsD4T2NU9lBhDdTKdT1nRU8ExcSOX2nw+5xbKodZLNPWo5CNXLVkewqgc0B4rrGhvVHhtvIS61Jm
jnkCFVzHwtn7mdQfjMJ24iFHT8sluzxZeSf3ON0edAE46+5TVmk0uwF+n6E6lAgJcemHK8AM3lr5
lQ1WFbXYJS66Ky5yurmMbt/MaEgDewR9i6As9oRMNp/cL1mcTflTn4t4cFfH2jQ+GY+N60B0SGuE
MR7uZeA3e92rnMfJIvItV8xDRveESPDFyFfzrETN6iC14QRHKNkJLaOgBL7KGc46pB7Gy9xpyxuc
ozoDRH+fctg2rC3Fq7nsAuiVz3lanGapeGPWNSfcY5RVDNiW5lvDyOo29RFkAR1YIaN7Psr9IXGG
s5hqJyqmrrs6QeNug5mzzE2gJYBVHm//LOpuSW5ejrRwLFxi5mT3VpOikWD6fSjvmfPK5M1D+bq9
P719sJ9a9bAWB5HQ+8tLa3iUBnZ8SttvxCes0l1DRiBqJUyoilJrIgRny9NbNaxSxJhQyJCJTo+g
pPnaAa+r18hTV/dQEMCobIelwH9JUwe5s5bukU7H4HaIQhEpYQKa86RXy/vircOpzqZh1/qsQmjV
ln3r56RVJNLbDuxATNHY96xhPHi6enMsIhhsxpb9BBCi0UHrw/9wR9BN71JJ0IpCaZHrc+QsZcss
zu/MY5cCVyON6jUr6v7S0+VxhHSuAk7JxpiSM1oj61Xr2QzUDZtCAsJ4Xf4mrJrX1CiS890i0E4A
F0h1V9+FP0b21HgHfQE5kIkyxBUZ3VvYjt6NoSfGlnNOHU9BVZynNXtIl5kzkzPybgfwmYERwbzI
riyt3lPfyVcvbZ3jqI8yRtPIzeyrZts0aHZvVDAzMAnjWa61FMlxYF50z6yfl2Dn2VP1/i/qRRNB
ujfSCzmTy8VX1wysa8h3C8Yxzbr5ACbh3bmZGFu3mx9IOOH2ZFWOyWDXN+DY0pgpbn5KFpgVCMA3
d3Y7gKrXtYVe1E7Qx1On93dtjysZ3Obffy0r9PnoEpnM17tmqywnf4U17tFT+CHHYdk5WoBErWH1
YKJsAqxhLkVf2iDzDSARkZ8ho2PDw3ZM2/Q21hvXeafdXCVBa/xT27N+mB1tuTiEsVQytZ9yA482
meXwBiv/NBjrZpjl8BhM1Qp1il/nuOofw0plcouHSZmL7M0SWmtBcuFZeAZgxGa4AVW1Q6mZHu/T
TO8lB5BIBozOydgS3qkZrF/01peTnjpOZDd2H0GFduJc1MToNvLdszraiB53P2c4FgSveeroQh0B
GoKJKMia81pQvJpBQpQHN5R2FJ2btq6WyLyhgNBV2wZlWZsP00da1gBNDO+xTlcrNrxG2+e+Nz+s
K5Igl8LOSUvcrp13mb3pb+kIel/KYV6Ihe5EOCtvyDK+4aXNdmbQIeKsEmyw6yCiwOK2TXxD7Jyb
iWA2LHaAIgHXIqv15NX2V4JijhEvRuR0ST9QGnUXMx3DUXbWE1cZE0jNiHxtkG/V6KXbqu7CoUrM
F3IVNuukcuaLmN2yGjCEnUcWjJidnjGiJg97jdcKjTtML4ABE6Mj2sgTKlIDxpJjJbEwABgXQyNZ
WaujmlA+JDo8lc7pN/6MKMWqIcUW1mBtJzILN3XekIDEBguosX8FuhLhUvD22greORFZd3Tp349t
Nh08kT8pleznxZKRLRxna4n0kpcVvb6kW0KSTtWmXK1rNTZ/NU3v6DWQhApt7xUufx3nS/NJWWEA
GKGvKHBXtm0JVqneJG1WPmR+IDdJD7svhScRazamNUhcUHgdGkppBvBuqHg3stsP4bplepZd96r5
bb/vV/F133KFIBontYoju0d7aALD3JEkObB7LONWeRXsHg2UzZx/ud+JP6/PDWPhKvUPiWx0NH9e
f1118/KsbtpMLMvLZrq1hgPE+DvUs9mXPg9aDOSEvhagt7Ms7fqMpSDyFb/+RB+Ka0/2XIyl6s+w
mv0l1e3jjOZcZ1IDy6/j7FGO9qm08nFDB00/LQKvuASRV3psx53ssFjkprlbiyB4aTOHpjDhN6He
JrTWDR0hN4fqXU3JtDMzfn2DgYF9TYavWmuyjRFYtG685E230/RgJN5vX+vltRz8T+02wXAG4lnK
nlbUgjGpzvPtyJB4BxtyPJurBbkCh/yOQxEAUEH1l4hKbDlghN3kOehUlP+mDTESilVTjJqXJAmd
AbLVnD/SWOYiph5BZt1ol2J1NvcOu8LBvRmnsnhS/ncHu45W8NrujDX7U1bGbxRgP2yI1qs+wLDL
0figJ0hxTRruBRyOubkhnu2yoq84Bd5G62s7LjKfBa5uuAkq8ZQvwGt8e0FPGVBfozYNzbKGOzFT
X+soS6mTCCvkq+PeW8mAK9Nm09s2GgzhdM9Iyt+YLO28oNxDd8iR8pxmnLhgm4ruF6Gm82b1zMds
ztJz7xMo1ZrDEBXyNIsBMyE/47GX8jCMnfvWYIrqTHzSfZPIyGU/azfoNMA/OPUAIQyqXi6mMUaO
qiJflOPrqlUI7bqO3aQBTNQSWyikut6vNalNJEDUix/NhqnFhvLNawbV7jqO0PLXII9dbKIJnjsY
jUY8+D1NmvKbU8pwQL5fXkimnCJ0mvmnVpZnfyyfEJsjbEcpf0jKsXjPm2A3YziwgiJ7Yq/MrzPa
mC1Tmbhp8RgXbOkEDwXBr3odps0orfGy5EWJHp0otzXVjW1fTyy7LDlZOVxlb2UvkMZ6TG6XhdBs
SGAPcy7aExRr7aUfczhpqp5jJyNUL0GbQ3nBdeX5NL6YFXJB+HHWlfk+ddzyMq7o40mduvJWE1Gv
LVdpp/MzXk3k3PhhNDi9kezMFuZzk/ymJ1H3qUPc0YUKZQV/5gxvGa6Ah15wpCAFSjx4ifkNb9dV
hbHNGj1UVdcQjeG8YvDN94Pjf8jJjfVRB1UoXYy/g428AQE6V2UlD0kN7hVy1FlXOjZcoWdXUwFi
CxitZTSm7RXLbVkaz1hP6LTZRvsPJthNkVslC2VJgB0L4SMnCPhgZXZI9IpbhiiUvh2vnjZsR1tM
kTO5tOmg0n+gQfgNOMQk3clGe4mHZE8gpQN4HdokvzgatEQu5NjtTTuxYkGiAjk5RhF7XeBGjoC/
iF2+el1ynKEr2B22D1p4eEKHPLkaHLkOdNE7fuGy/QZaRlxT5aDq1Oczi8sbocdJSIfnS86NiOb2
NEk6ZzNu+G3C2AKwT5i3Y3f0NTOPszLbgdj7y8QY76FfBvHK9r/NguqEBi64mZBv/hWDSZlVbpmM
PgJhgpuVrGFjzVd21yJWfsXeNQItS8jeySpW7rIqknhy1XszMcNvFPNsB9zJipCZ7dYbfvfu9FEH
ff/Hpm0zqB6jyvA66eJv1VfBFmKKf8zqBccTo1eUeOjcxqH4xNlr0tpqY00Y1rOPZQUIG+VCms5H
ieIj7HP1DMGkPK0sV5GGd2sDFgZOXPOpg/rGtkjHtUnql6rgJKgCsEFdbxJc5P9tmjkCUl48WRT2
dY9lWXdBQ5EDT4emCYMG0YKYO7J4smtv+PlVH2xBXavZoc73hcuyeiLvfjkOUEQbOo/bDMYouDqd
wM3llY5N+VBhZkKRW767CwNHyyiBKN1UvBgecUE2nLtQYRgHoQUqlMOq3roxjaE/aw9Jes20Dpwe
5/BoBbfRquIG+jB3I2z8ZjXtnYFfnH2KRsG4UqcAIdbibOGlyvqFAlOL9LlRmEwDa584DkxQ8pYu
uvPHav7qZtNBrCHoL8irH6dM34qum87GpIB2zqSA45bTQmTJ7jf7W2a14FJqr9kKiuNY69ydwpQd
lpLPxL2r4/Al1SDVXEBlmVFti3T6FQTWjp3T21uNzpxMq5+LNW2/KtQCoZr7jFPMDUqqKn0nb4fn
pvcuQ5b425a7iJD5JXRkmzCET3ZFJxDld810aBMPdzm3vuUYv4BC0rhSGxAJkhC/90Hz0keoxuyE
vvbgT0a2kzNprWhfHzT4FudslJJzXJvvCzwkbWsf9AR0PXvMfnWnS4uclwNGv2OelG7AGMbjzSxS
zEysgBro0LxoDUyBTc+678YHZzLrDUfS4mh103ZKveKkVQ3fVH41hvRjMIyPNnARvbbrvprGd00x
HCrBOShdtRG7xvKC1YzCu+42AwNKFkr7Rpij68vZ3I08V/6DyraF63BLg+mrnSvd/EA+XXvS+uQq
xwBMSzHuO8rEX2tphyW1/OTOKbsZhHhWdGyz5UfDVbpjhiXCwkq/xiqa/Lrg5wiA183BBONhCdcs
CEJVMBZVqg/o5Ljsuwn9HWOKU99JowXAqedqb1ZDneWJab+UfbmRLi7cwEm+wZy28ZzgSWrWdwQd
EjyV+zqjnty61fCZ0Mum2dp9GUKwtHEQmFXfIX0mE9vwRGQNKT5j8re49CknXQ7wyVygSiAggzp6
Z+vzHNb5VztDGOlc1YTeiN6WaTMHF5uo9EXDlad07R+jHyi+XAd6lcmIW90iOXDHEEZDHCikG1HA
DGc76bfBYNAxW2cUc4yjFM3yjQKxsrjafs3G+Wi4XrKh9DhxpBzDfsZTsnjdlSTgq0/04WTpXiST
H8TOryR3ny2UxlsOuy/Baph7uIUBO/gAhJftJPfVI6nf5pHCd7PWVn0Gmcv+QiuvlRT85ag9Dg3e
Etmql6n36rApOokvCZVskC0MlTAAejO2SN15dHx/jL08e/X0fj+6ZIPXcTXpQeQu5rMSv/vE/lT4
x6JhkkdOsKCLRvMmlmwsh8UR9SVL0wLXL/kHftCffs5/0oAo+nQ4VIn/YuZt/tDo5lV4Th4GVW+F
WF48/rY0jwD//MqYCm8C7p4Q82Dow4GNEDRmocxcFRWpnh6GVoW5GgU8n848lAmND4OMYl2vi32V
a8NLx7H3bB0Xq6Y8wbBw8JXOb9prv3ubmWAQkIqT2eV1cqs0DIAjzWOX7BzpxLUtXmkrvrkSD70K
8q20MIMrOWK7TT85RvWgRUmhx0BeAvJCfu96Ii6XUuEiCtTHUpydYZzeZ5CgmwbRdmTP82/qCOJm
SK0KpaEfNV2YzIDZMdVPmSZZaKcWTFWYBz7/aa52qQntOw6sJI9rSsgqjQmYOOQpdfQ1lDz1jLYJ
cSemq8QkxO/fbsHPMhKYWu3ZZ7e61FJ6x7VDtSZ15mWVagIQ0UTUNqIYQMS0KMRGgK1i8O0Q50Qf
Oe6M4KZ+qpYB+nNDpJ51EeOPkXfNBiK1pE20S+TnMGh9VJIbf+YqxHOsMhDBHtG20xzdtA2htq77
fCDisAymt7YV61H269mkM08g17JpU805Bo5ITwbHP/ynwHi8QScimwKLY8mmkehZDXoFYT3cqN5T
d2jz5OhBOvFcHWSC/LXYHKJg1L42Lm8IYgPG0hKaIpmbOrc/teRMryPo04OqUDOQNvXeSAkYSYPd
78rhqi35xbqdPp0pQampHuGFErKRpjWM2vZoQCtfrQ8Sdho6aTRLSX8ycq5VlP1I6coNGc5O1K81
AwVVFtGwNB9g1qAI5bHpBRlQrjqPIbk3h6FwAcyuRF0E7fognKI7Z5QuajIelTF5oetwNsxVusXE
kQwLgEALAcW4HGi9sBH61Hd0dqozygAqX+leGplv/cZ7rit7emwRuM+t34YzcQZ7vfTCzNF+q5WA
d+7NPS4RDnk0BJwC8hMQ4CdjJcc8rd2zv2Z7BCfJVD2meO04yx8KVoQTBzcvdExWeJaDS4E4NTRb
68bvosVrP66rwo2mklfdcA5dS66HZgyQLXT07JPD78uEaep4y5H2YGV786muxQlP3HCS5vKzNivF
AxDHjSG+DQBKOIUtoqbHBpYf61v2BjyeECiDhEeOAT86cTBbFwcvq/ZGb2yiyoW1hjlJ7pA9sRFW
ICaMAzkK9c4daEb6MwPFuX1kdUV4XdECSPLusW1evHmihtABznvBwe+w6A7cKhtDG38lOBAXH5GR
32CsznKugUAvcNsGLB/Er9q9226SeUR5V0Mgl0JgaCc4EdP/Ey6YNmyZ/Yeo1SLAF1u7r7dJntv7
VFp7ku45ruK5+9CdBroG+raiGElSTbo0ZgDQ0H8v4xmOLn5rZE1ZqbYDYAWMqvW8VfUAqli5VSj1
2yklKKlrVowGyJWBrNIrhNmAhdMn8knwz+bBgxh1IwLxvDcLL+b/D2Ofw3jjjmdwO55cDg+GHTxp
NKSOq4ZTFMjYgT2SfMLc/9X0DIe4oZn3+PUjx/j2Pa2yfY0UJEsoKGYgLwdoWMDPje+8eaxBnh4m
Se508YB8CnxxhpuxzrV9jbAzykq6jmu1vGn92WQ7Oc+7hmFftlRLiFofWipWl4h+CwnBE+WCjkQp
D2oQygR7TkNA3N2IGz51fsTkPOOChYIPc89euD9WcHsD2U/W8KLr6iocJL0j0BzaJnOsUSJuVvlj
ZOZzZoFs7Dv9RxRNulO9c7z9SAzSYjLYI7aHf9q0OtPifCBl+6zK4EjbHdnXWr/WpvjO2B2pqPwz
5R2o/zqJJleyCYs6mibnJ1OE21ijwJ6VHoNWIIiFw6AW3GWT4QFa9oE8IYOIhiR/RUl9BLpTlHmB
aEh+A6754be7Az4EaU1nMSZ4gRRWO6GkzvWNebv6arTZG9s4O0kO+sYD3I2u97NzYExpfnXZtQQH
RXbifdsSaFmSHKn0fJIV8b9sZPHOPf+rrEjLcpPpsRn/OlVyqEYQrhMel00h8y+Gi0wfoXIGAb4k
tDPOMbdUbJOZRs2aUH3dX7s/SFBv2DREtPjZp9UryLm6OHY+Iqz1uUB8degs0gQ1ORCS1NfOUZOB
fdTKSeBGFjL2AoCJ85ShwQg2QkrMHf6M+UWzEH9yxRSZpYVJtSiCYHZLYEtcfCo5UlknR0EIySZP
YXyRo0w0PcP1Df3r2zxoOohRuPHcOX+NuaYllzGUYLddChqFKhTBaRzHkp6pZIex6GjTKR8JjiDD
oGF3kK0FRXy2jgWkcqZwiiqpAAHIkJoWfoeY3ZmmB+lZxX6x8NtZmpFGq46Tw8as8GzeHpA/lkxY
ATxxlgwiU1JJzHkNgb9OQkQ/30VeDZe0pT9iZlqOO4gzaKGPz6o7YcZXVx3pYDw7ixeb1tC/BClf
S613H4jt7BqngyZ1esaF/ZEJ/UW0vsVxoggeSg46AI0gcSzy5f6Qwi4O9dT9FAMD4FX26oVgKYnO
D4OKAYmBJFNTbX2Za4+1l53NSVZMARaBOgvy9lhUNDWn5GO9RSMxswgQaPoZhkWTOHiiNjal/e2L
Lj1IOEqaKfTH+4Nv37ZyJ5AR/Z6PwM/Q4buzOja+/UufCyIRx+kJCx24oARU0EKgnCe9+qQeZrf3
L8IiVLaaA4wflc4pq05fStTaR2Tf3ZPfJggBy6umFmaINgOdyZRa1D0DTK3jGksWHUM6BSVcA07k
9H7tlo7kuog9WK/fAGqtR+VdcOhy/+jrsu2D9tFD5Mahs/wQ5CNfRodEe4kUeKP7JKVO5vriFmMe
lm7qb+FrgAogCXes/smYH+5ru31Z8jy/lIlaH3Q9UjoTZGXKxymgS8vfivZZpWhLdVXsenXkzQn5
udZDQMPqBCOCbDbCokKRlJdE2IJ015KcdChZRmIP57xu3mfNtPerQS2c+l66s2maPaZ/MNFNJ5gQ
mzGAH9tIwoUTy4eW5Vd4zn+6eaKdDlZqbTRxmWWkkRiqpqZ7bcr2rUMl95CaocA2dm0BcRVwkXep
k+9NdcvysoqaxMxB+yzd5QOZVhcScmUfCSWxj5SM9QESKkV5bRxLxjr1hhKOfklHylT6sQYdWrVS
8yOVdz+LjuPKRhhIyPWSbT23WZ+0z4r4iCipzPXq0NyLSAATEaTUW31NZ22oU/+pAm+6Ze6Kpuem
6gKvpoUW2qXjJBztqGvMJ5aWGWLuEXBvNocGpSxzuss0pvYlm+vQH/1h6wouD+KguFtRzz0vLV19
F5vznwTnfDJ7zi/HooSeUpPlpWRj5RwJwnchTK8bivZ3cZsU5u6TgdsotipAMqi4ocYbOljBiisV
2JG7I2TIpkr3tBNB3h7dzqB6Vmr4kxban7UiNwByX3mo2/WKqPuDCAWO2463mWAupP2X181vE9JF
JhoRzGDzawiGYOMvpvfiN+TX3cD0Fzon2aHwTERwWrq1Rnt9AMtjEb/Y4WOCURSyXHJjyv7NHucN
+Q70JPP0LzbN7ioX3ihQUofC13XIXzZ+3UF4Z6uz/jA5iMYEzFLQdh2Dw0oiiUdVisD9yIaR0URs
p/dh0v9Mo1H/2PJiyTL4p/O6YcNujpAVxvBuJUgonhu3ORt5754mnXgWVjmfkT5L6yzz+h8beaWk
1VCibRmDXxUzsI+maIGIZQU6ovVCtUQXinzvzVoFYu8wVuZf8JnbD/X44NJ8jIta2e+kTn5pzeCQ
hAlLzkqcYz+Y5Php/ctYqmonKJZPDmGKkGuzTYadOtKN/5VqOt8jUL3/G3LKmaiJHZBxocwhJsgm
3ZJ7ZkQO/ZRNXc3Ga1o1JKQrDX5wYLwmsv5uJY6E+zNIShDrpplheJG8tkijXum3raA0Jlw+t6cJ
NKojNT1E/tvTpgKEj5PnIRPJAxrqFMW95u5cFCY6+9rjfw9cswYnWgpUjcnT/fXZWv/nM9p07C9S
e/UBTvb9jBut+ybIkW03K3hl4mJuHHJ1mOJ8avaAJ3ENrBgSb3uGAdmcm9ufOoGF1qqcZFPB9o8M
RQOjm3WLxb2wgpOVw4NfnBnF6u3pKFP4mm7GhxkQBifkUuw7c7O/f1TcPprfrCdK4bixnQLCeiOL
HJ4JxKqFvuoKsmWnpfLPPMrg6C/BFyVkdsIHGKLUQMw+O/ZeO3Tr7SC7tQLxYqNgUYwkN0ai/xAU
cYKsTOD7zJYcjLHqJ3FmVHY7ITLZr6K1zsgagzcStfPE+T0BtMjIaECGgYik24KpeQyW6UWzVf4w
D+CWyuXd9wUiZ9J1INi0Zw3MT+jB0cYSU34T0XKxm1Y/IkPHqRqiykji2V6OrO9TOBYEZ+q3BsT/
4ei8dttGojD8RASGnbyVSHVbsuUW3xBxCcuwl2F5+v24F2tsFtgktsiZc/4aJQIsfwW68vRV18S6
uHBqEwJBil9+Xv0Sumg+PAOMDSizKp8QIEjCvsyN72u4MicXA0r8SuoGZFSi3frlgVq9luxvAn+L
hTt16eeTRwMx8zfob1RSSeOfYU1x3ZrNSzumy9ErIOHysvmpDPYiMXvtIeuZdcgqrKT2bE7GsecK
tWG5t6S8INme0x970aewVvpVRD28uSMAuyu20rqnzUZsM6l4BRX4gW8FoK/sP21HsrhJqzDHSouh
pXUa9cdXaTiM0Hk4nuewkxoPllU9AGxLytP1K9KMnac3x3myj8S9/TFi/Jhmg0wFgkpuicPkNPQJ
y6Ycw6zqdGsYxrRHtinCpDTBQLEG1bqOBqhunwu8AeNQo77j20cqbG77KL84lDjwzL/ZY490rbae
13N8kYyWkUY2bjofaj0G7YIEQIrhX41GPLcTd62IyPyMEJQdUSCF6MkdiOcpDjFCcB+3iEannuZX
5T34IzI2jwu91009tFrH3sDZSNzVwVhH52xMZUAeN3FDliR7vpYU1Or269haC86zPCeUGfF1AmFA
Jsz3Ysw75GZzAO5sg6Ui0tV9XgYR0Qs8ePIyDu2BcqGOrpLoPkErRjqrnmah45NzfprzMtoUpe4D
agNGDMnBcNaHSeZvRsSo4LB8zYJkiXLaEWB0y+C6TSVOvT0/llX1yNZv2JJNOiPTb2E2S+UVU/Xf
mX01JWzbSqOrqZGK2WQDkE27+uNKrnthfUz1BXzbDfvWGhm5I6T2fCYtr17YphRr9iQP1RDhKQFy
ia6KDVM3S39ijGGUkhW/ji54kWCYCOTr4ZdFpX11VhSSrZrw6BpH1CxsyFAnWknZ1piMm6E56GaP
+b+lE2PSQXmsi0LUS4x091IsDtWICyPQaCR7EPij0ks26y7uQn29KghhwOMw0ejtmNGWpbVAxqv/
//iFuQLK89ZZBSHGHmNe4JBhRwqYDHPGSYkLs5Gms2PXW2gTv1AO+ZEK82mMcbDWOEo2k5zXpntz
M+TSCIA/jNF9km21iotJTOvy5l9JlP/Udxcnne+mtbaeSu01G/NPOKf0OCCr/n92tmRchHNagq4l
v0SJAUpm6l2qlPltifgws+tkVuNJKaLGViPFBmn5U4E9eCc7Bwn5+qVDPhKYdUp65OQkpPf4r91Y
QkelLRuHgcGgzHY0xdAvkrkcOPKpdDUMmu6PgSFxKmFM6or8QaYG+JtlzALKFIJCGBjSTfQhmuy2
c9OgyCpYJnS93Tk+ljQvXntXjHgMLUft29n4ILVs3FgCoJXptA+dhcIgW47fg06JJUbafxXMuEVP
73lOl/cm6r8gXAPP9Kc9yrQs4DXPc+APlDnGl6Y1O0flvHxSbpay59SPPFoEs/ynNCgpoijmoutr
yGiWwnO1N22EtindHvrEzQ5jkThb65VNZAg8QRZzMT/1GHZEBewDYtiHUBdCklaN1Y4cq/SIFbEL
Yy3/FWru91mFEkHFH2DML61P3Aw/iowdaWKFVp6/kSuNjxcugaaqj+Q7Y18kKTJABd9vWJAg4RIL
zrfRxcGb2HlGrzoUon0vhJ1tmaUYFkHdSNNG84pEJNfDrHVfUOYHCocZJdGwehNZsrxllFNH6YM2
ofqrUmokZqQRPEfbwvQYTmLELgKt8ZSTo87TH4hkgc7AcUYlJN5gCsE00RyNiZ8JrQyC/hP+3KCa
c3Gwi8jdOIbaxpoRLr7Kw7I33vBbwj7Y33WKNokaCjNU87OFQJTwhHY7DNR/s6FBZk3PaH/OQ44Q
r3Oj3dS737xl3I6iAbTtEMaP93ximl94BTidOSN0w/isEAXAuVcY2vjLtz0kLy1hp8LveB35LM2a
yDMilUMn5Uds0L2aM98XQ7+E40IZUGb0IS3NTLYDsfIG1x5zIIXrnvYe9SNyjpKBWI7l84JSegOz
Me71rnLY3clJMJL6X8pf+QSxDwRR3En+3FqFe4ghiXeVPp+EPxD73i84TeSYHt2kPFqKYQtFhdim
6VqOjVg04ibFehrEzWIfM5uwwUYrn1zPHfb+pND7BEup/7YDAiqjDOwI4rdL6CRJffuCExp9zWQX
54XwB7iJ+uglLR5DxwRSOOoOIxzX5XIoCRheCF5Okgdn4vtMibPndW52mmt8Ut/Erm/nHadZvNcn
ZIAEIJfCNQ9EIgQclnyuTtQHaP1Qe2yGUVzqYhwP3ugtiPpGKma+ucWfY6pVdj26l6B02aNi/04R
e/5Ife5H6nX5yW3rdUK69N54Mh3wdMMuX1upnuU852xl3etAx3Wm2/Dbjc3lQid0Zw7Vifs0LCjG
EnmXPnTK3o5N95QUJQPuUHq7xcZJoq1LgJOMgRoFSYKUtZf8SJnFOWyUjr7cy1GllA3i7DLdY6FN
t/yJ72CdHTt4VJBKE4NtsEQxEVTIxTbFsAAbstV21n12eYUqW/+Mon5nOFbN/fE4Ie8McrSceAH3
EbXd+/yq6wQddvRZb3VP/cSkO/PMRlvhzYGY21WwdyvqbNx75GGErF03EaEGjCkziM1mH2nqMC5T
dAKMBP6jYSageVen8GXp7qZLmTJTIsUOWtgnYVZpx9Kx4B6t1oMBmKhjM9pdS378YdDLO62Mf83e
ZpyxjOwgyYQABm5Rze2M1lMHC68buupw6aNqQyIj6jFnbxPMeaxHgsyX8V8jsNWYY82uVuM2Nd8y
C38VBpAdHPF4lL3rbzu74bolFzB3/G6HNvZ7BA1hHiI8mwSLG3ozKohdMO+YH80uUhi2Mrs5ZlZC
DHn3tzTzu6BcYMc3u62M6YkB/MdQZAJyWe8G3/X37GbgNenfouoeMvyOG4uCrk1T2tjYi+J59kx6
oJYKBKGeQfZxWYej9wHh+Kfq/k5D4wUYPF/q2j33VQ3NzDVJLLSF1NlpaLnvb+7o0Dciv2C3d5rh
obVPrD9uh5WyXXBjx1Sebaw4fy4lXreiNPWD56D0mxWvna1h1mdrQ3l3T9OsOqILCBviUDZZXOWb
1RK6Ku2RhpW0XDbLWzFl/8R0ZJT/YMVGBTCIoO7kAjLMR17TywdRIgPp+AobkPbQGiOkGTlrCBO4
xmwGtVMGiokb6WguEVuYw1uTGa/w89YmseO/5oQCPJk6GJ2OcRif89HodjZr4ImwRbaEGBGN/1no
NcIJ339xHeBf3Ycwz5pnXRkfC9/ahnmSKYFvX0PW78xJfcdn124NcLSdg21VzBYoXU5ouoG9Iay8
sB7Fg6WytyQnALDuQ+rBwJas1fGns0z1actDILZV3z/lbdEdLJvpDkQUAYNaTARMCELl+zxizCW+
gpslE1qgGpcHQDC6W+IwzJFzKxIpgOhJDTD5i2i3kqrvU1dFxRbBL+NiPDvo95mq6NKxaG6UTMm5
symqdp/khQ4sqnCM1fpNCf5ofdX6Yu075ZaFiLSBZxfP4HD12a5Nn5cY19bMM0uFkCIfgVsQzJ1s
YB6dZLwZE7TI7HoMsHgHA2sRV5t6RmNEKFCZth/Ohb2bMg3lTSyvi+9IJkm72WodMTl6tNfkMG2r
2qZGhZbwrVw4LxSfU7ZoP6npr/I1iXgVYJpw4qjfu0mGRq8zL6V8omsqPVSaeZtT7VzSouia9g8D
LWMx8HMokuncaxJSlUBh4OoYH8ii/9PIAd5FVSkDh0D0Zhx5iLSFmg521FS3PnMtfm+nCi21rEHA
TOfQs5nu9NH/NkTzuPQa4o2Biu1FElnpijjfefNyRatF/IQ2FA82hV3QjWQBmwbq+1HJJSCGYSva
5Z/0Yjf0LfPoOh91J4CzfA8Uwy38LWeq2kqM3J4xeAd7QV1ZLzggNfdsjiDwfuTk4Y3/CG8X43zM
CHjRRUrawrAQGb4wMUam+Wn7o3Wl04C/FKn44M5s8iK7E3I6hoALz1CuZ+7/mnqHBvIDhTJhIa2k
9bF7qDSDicrXtIOwOSuarHxc6nZD8MYlQ2L5Fdfo2paeErRxiE8TOSOem8OKDV29d8RyVJJECIs/
kGCTGC98oDlJE0SOv3WZ9LfGlKPSsJ0XFDzFdsqjUCvrc2S22sEqwUhyXFx2ORK6UHZoJcB5UbjQ
dTTm/C516nxBIV49NbLYZZaLUsxjCEuoWetqa+uM3E++NEpUPquoCMZbcAa50rNfI+2Zv0AbLKRm
QfnUQd//xjphD1rjR3tVNk9qVu+JEg9+HM0Hk/4QjBA7Goe5Bhy4Hp3ySOBih+OlLj/TQvUPYzE0
OLBSukAMBrC4nMwjn1Jf98jhNH/ZlXmThu4KMbnY/sukZyFGyhfH+XyXmv/cadm/BVm80lijLdx9
23rQdovnzwgrqYrVPdxHsgLmLArzZBHzs2lovdnWsMIban7px8V5uhzQEEO854xGrQKcTli3unfb
hqjw3QvRbw/E0CKro3c3mMadDtZpmIbYlj4hVEm6kCjvYBAb0od5nsdgRQWygnAEt86/ur4p9qku
6ZFqC+LVKYlr3T7My/xusPdDLNcPnkeIcU5WYQiI3yJ/kzEQhnqhHMXdWqiQtoTqDrymvrWRZAUU
YC6E9803S5RrPBpjhqNRz24a3ckr2mirD+wTbWugHJxj0lXzFAwZEXJCCXfCz1fOgHZclWjcIZwM
aR0zICl7tXi2lnbuV9Pn/79afG16KFL7goy7enbnsg1rkyqRDI1yAzK+y+0zmkrKVO49U+Bt8Pvk
GSYkO3KdsRDPNJXFMu6PZOIlT0YtkBRY1Vubw9kLfTKfx04LpKsXV6tDguRMxbRnxYue9AkTtWYy
BfXjl17r7LndYO1KZ3k0m3588m0bV09SPhoR3VRV6j+1GArvfYHCRTiRtZ+TotlkU5qRU8Jp41HY
jprEv0aG6F9SvR9eQLxx7ZNypC/izACmHj0zRTSVLQLFRusRbIIpX82uhdkDWZ3s3MCBWAu6abfM
HX79hqGmjTv6atYvgvSGHRScgvchr195t2IkuWhs2LVQFRIREMv8mBRBH5sv0l6ecH9qOzBdnY9E
c17Hb9oF6e+mhYe/YBsmPnlaAO7o4jIUiZipm7XtIMmIbmoT8euP+nwrlyOVKhfXksikUnpctMmP
3xaLfaQlcufy/y8r6mo21GRDImYphUVORqBijzRHEJGxaXAc8ZRZDgn0Zflo+a9DpR1KO6JSWVPu
BqbT55uzHojTmPG5DsjhZnG3KUE/InlmzmVTs/wxftMY91lIOU9tibpu6LRrnlfa2+jEX6CgxbUc
GvCYNLeOlSApLgHjzQw8qSmxCviaECCwiRrPkR81x4Q+uQ2AjaYoVzTg5veyIGnTyZT5OHmPbpV6
D///ohfSJJUtI5grFuku86yCph2Ua+XkndZylRlWbPZL7zpks3slp/GZ2U9u6yzK0cKqE6HqmB+B
2tchrXtyh+LqjDMgpJ51T52RIwFh5Ifv6ncZPWnBwuc1EcJFw5SHFQjc07FCF7eY1zI+2NPy4DDn
XilzjA9WitPi/39D9ofvxc5LzFY5TQaeSXoFRpU9St714WqTa7p+oQNTId9jns9s1I3Kldn9/y8l
EDl1lH9G3FjUsTbx8/9fRih5LfIf2pEfeUmAy25um/mGeXdXV0N2QNPP5Y/RueEGnlq3DCCCHHp+
1gcgWQj4cHtOOi757pbrCbZNj8q/nBnfJ1i7M/vyxZ8s9VxkYmtOQLQY9ceua2+6VVgvi14eBJV7
FFmDdeidX9x7xV7DxQ8f0h51ywwjp/s1CC4/stfKNCagsABajmsqizDDPpiNPl+KFr9yrVBxji3I
tGUapyFKKbfnZSzKadhlPkbKgYADyAU6pvOILKNM/6QqB6Z9ss8xXgJez5CKvuZQWv07bbuMbJ15
7SWRekTONNpMNk517PknQ4sftQpKhNLvqkl5FZr8q4xMdVRzHmAyCcmdGQNpo/hLdGNb/cDBobez
r42jxoNo5T6blP46yb3RESNY+OmfMnX17TLAy7VFTI4b53Y80AdGxnkfyfqhqJc3dyLaVGI4A5jz
MUW10XHdEo1VSJMX1s1MEK4NCv1xoUA+59TTD3Z8xPSQnoU6jVyqh7ys0P466uREgnkCLa3r1k8U
7b6iCNM3eIfoYEt8QHE1BYr0XH6HOjvNqUFNRtwTN1yoYL35NzhSjcx+t/DUfrjjk+lrB7xAt4jV
6Balxq/NawoDSkUsWtWdVTs/bcHQMCsGmqJnaPP1/hTZtFMWAKoug/HJcIGYscV3YSl/tbrGRlEB
/QzUTZ3qAY5X68jnQzHPv/7/hQm33UV5+eaWwgNvm4oAT8/GmtHB/f8lW///FhoGyHc+K1lXWM+I
QOjPSWf+dLrVBTSWY2T1fHS1bD0rs+h2GBCc1RAdp+0FItEQbb9P2q7a1I5HT4rTxWEeG99j5LGz
C9woTcR5QELuCVCM6DkD+aQRMQ6MCnSLmIh+qxCyKhMncOt21nlY5pcmH6KdXxWo4c6ED42k/s7z
U1kXv142Ljs56R8Z2cwYzocgHZyfypw+2wrXQV9+eWM0bUfjikyRQRi3JZZ4AajUG9tasvTQXe0S
v+lG47/STsCoWnvXzMdFr2f4luIRFfm/aQTUaItE4XI1WFuptkPTDgpRoVbZKwhOSpIc3mSHlgRI
gU1ayWk/LY3A/zkQeuJO6D1M4wgy+YYBPsPpgsiEVjtmxaDq1Q+dfNh7HQ8+jzpV6pBgyDoNYnnV
bMVfbLQ8ygOqL5byUzSy3iZgs31dBn2xbCLfcXd9F2M4cM3qJNZ0u4oVqV/lap2dwxOMstlnus6u
WAj1ULX2HOpjp2+YyK1A1u6MCJLwh8TedgXtA3kxvbQ4KriCjW8KOrOL77LRJlrnh1VffsYNIQkT
BUqnKO0Klq0S1beOFxW/LIqvJiPDbCXprWqbT3F21x3jm5TcEzFIB720gqQhxbsV/qXyqQxSOJcC
4T8hk3tmV2hNVlB0kTCnKY+ox9sBHGPy7ahHaIZbbMz6xhD5SwEEM3ReCko9i60TF/94Um51Xd2M
hetD0PY00H2B9O4tp7cEqMEGkN1h/8rCooOU8Mf2TCTUr439btVwfONMvDsx9WOZN1vHJG9Zfxob
DI5isMh2ky3BAzgLOzmSpDktJCwi+EO244PDjc8syHwoEQIt3rJtoyIQt/Y3G/w8zFad1P9fonG0
tmSY0Hbf+IgP916RGyct7wXi0OqOyck5WRg/wsjobpQm82MigNZhc91PhXnwGiAENLCPhep42gHd
N9lIt/jyx538ci/1EQ8azLRef9d2Np0wm0ACCHFhaUMIZI+72JuiR3x106afB6oBM3eHJxSt3uCi
o7tbUd+FzUR1n2v/c2M2yS3ZC2dw3ezaOsLYFcaUQJZ1fKjTe6nnlw6IYFfG5vAA2PBWIYHaE9md
hEsbL6/Ssmw86UCezLx/hNvohySDsubYVTZWmkjBEOf9q/KQO6axS72KGh6UYaEeiy1vg8y2oeGo
o8xuS3gGeKjWZcBo/D4+D5XhlNbZtKAKQOLRYKyEUlwFaHKto50xIuXG3YHxpuGIknDE5gfk+N4W
FREPVYfFtDpkiSJVtILDkoR/h2v4m9QcdUlsHRlXu7USnajdiCibCQUvErv4afFh/3A1n9yq+zaJ
9NqU5aDWPZx73iz3w+ro0krqfdu688LBQApv6PDsdmrEgV+y6vaJmo/Imw69ad2pdSsDOlXZCdw3
30BVb0SkamYNQunUfxYEUkqfITQfdPVCiui0I9r1MFbGV+XoXy6RYmNNQhemhmBo2QisBmC3zaKP
rMB3NAusUvlQUbmqXzXljJvajZ/II/5rzgsmUrvBCu2wLIvprcAQfp4KReFjgbYOBiH3ho9Y0QUw
6k7/YdNH6kuvO8jR9XZ5ZeLMZDaAAC8OmmzC3kPIqBjkT3Ujgl717wiZ+pcKv/9TlNsBILN21JCG
AX9xjztVQclkRVZgLlxcokI/VWVi7zz80MS9u+Ls2eO8Zyi7p/DzCIOR649ubhH2mTCGp+6zTwPx
diCkGAU1WgH9dRjivxni/KfJnqKgltREp1gko2l2j9XyjugyDewSrkVERoozK3+km1fckbYGFNea
QZb2J9duNKg19HNuZfzD9rAlNow62KJWQQ5JPVnZ1ygpHmZbfwMSlMce1mWrtPwZDwZDdOIdxo40
AwvHFKugZgZFWYttnBd/Ewx8pJAhOdGrGPsQC49OO25UpwPJA6hB1JRC7rZog2YnfyXoEO5lHBCZ
xcMjcFCMApnUVt8h7VvVN8Ad8xBn009RJKwsreh3oiOWwCSgzHVlRL0hKR0tckQy07R7m+JBWfxH
f3F+ncX/nJuOTX8wN5VpjNDzi7EZsVplbwsan34ebyNLUlHbBNXXuPU8W7wbpJ7sTTIwTHg7MFjM
w51O52fbQYJX3Y9RZJ84CI2Lze/YZ+xXlmc+N6JvQIJZJKvO3kcVYCEeTPT7RYHOGwW4zYikR1du
wmPXyT+TRpgMEnE0Erb3J2nntzytH+xKv9VGHh2KihO2XqhVGdMHgfV7kxj9t4UaOlyamzlVQ2ha
BYthZkeHcpohL+aNUS9W6JFoA+2f3g0BOZVLz9hgYjM1K97CfhU7Y83n7Gin87D+ciRlPp/Po5Po
fqi5dG7azLHzxNNAvtmuU7RJ+SkaZZJkV7OSAaKs/5E45kiT7b6sErc8vqqNSKJ0T2QvTphhOzqe
E+KkGjkDAclM6tYsz2DwNYOFhkn22yjbWjzqYub38ZRnQ3nGmKvYo1erhRNTSZ9pA3kW3iV30n6X
R1iueNi+cpRaS+99R4ToBJVWXpcK+cWC2hNLVWhYQAXT2mVHrjOBzZyJEHFWc00S52pgawvxYL84
kzkB6bZloOchnyZeo8auw8F0aaMGsHMV7HY2ZPJcACzUi34jFmY4uDV3Ojq2Bpuu8YG/3HjoUTls
/frb94n3ytYkKlyPTaTfDbSv6kct9Y9NWrKSFra/2v1bgbREjWg3VHWgerDvaWyaF61aHmdL8beB
GCNwm1DNx8H9MZui3Eet82On1lMyPSk6xTdMroRWDAafWfPspMnfXDoNcve7SKkhdkr1TVzG/Clr
mNUC7WeZXjRHOkd74RBCZ2D3mn9slEH4VY20gCICidd58fH75SDcOXkoNiXKSapt05hOlIRcqq1s
onZL6xqWO+3SotPLDHakLDFAezAvlb9JCulaJRbbJjCDT1s8RCNTnk7W6CbCP27NO8qCZIBMaxe1
PZkzNPWGilMYwyK4QlnSPz+bfs+z2p3xwkA3Eo+K7CrI6+rHIzvmZqQ4WgkVXCNm8DzjN4DSTB4w
ocrnmBRbGMPCXfrD0rt/rJhydxNhO77i+RpJZYalsfzN/HjZknH4Z/rrdeTEijX9JyH8xyOREu8b
FuC8zz9ITW/QJv7ovTx40ZqmPevOLk7rvT+edHYaOn+HR6OjEYE5zEd7h7kH/p7GjJPtyVMXsUUs
NidHlR0cp/3Ql5HQSa1+qHuJk5/0CZrp7ox1ZN6Qguq4q7x/cn/VTEDRHNE11301E7KErjJuqlBN
OLfj1Zx0gbwUE6dYgL7dRds2/dQHxujJQJcw+qWeEdKj5uIwxGz0M1n1GzPycF/WGrdVzK/6gUOO
6Fu3ILFC2NIMp7hhYFtBn8T8IGX32Dr5mUSYy9ChH3XmHGFlE9OotNxSUoT+eKSeUXz+Ss3PP0JJ
PI7WTEeCxXg+JIiGq9/Wykgt0e+0inHKAFdrOLZzsRS73KcmWTkWkfyW+5jhsCRzRatCfeGk1Ekp
UwQXFZO+tSH+kkLppySCXhEoQZbM1DbkATG0DMVPPRjrUWUpuEdMAn0yRVy5lo/KGOPi1PVXIIi1
Trk6KKNrLllfP8Ju/BsInUR7gBKCjO43qG1JANmwcwcYKA5tQsXXf8PyW+/Bp++imIbNXI+/E6lR
gTfixNUaLnHDI+tzeusszeDn6l0KmeDlakZqBAvygSKe3zh2k11V3ZoY9xxJeg/DkEM5ZOXfbBz/
NC2vzloLTNgI0wIO+Dpk5N7lTfLUL8p5bXn5rMnY1+R/xX36t0cvCy1M6BVwH2dW2IAp7jslu8Ps
RRCLNSxwbZ0xNtS8M/RF5gSsHmut9MI4/ZMKPcMRpGPIYf4txznoCJ+/kSODJF9SjqiZRGT5r+Li
51ERxDapaFo6VNfB8NchwTkhBhoPSQL5WxcSSQ5CrSIrg3ICHLNtYOHG8R8x+1SHoadRycMFhncJ
k3lRHBVkV96NfDP2EwrkfB+BMEQkd1HO/lxjh+JNrvZiMQ6k01ubmo8Tcg4pX4RxEP7FdjYs8E9p
CklflDu3QIyCDU5spKGnzHVM28VC1WMzl6xnovyHmZsfwCxwypbsbqMteGRvWirvS9b+4iHYpcr4
NuPxtIZKdB2GeTlmD1M/dQTJTtlNthE7Yy2vcmaPLXu6gRC+v8QU7ZEMgDz6rJbjZI5yz3M0b8wu
3dWOWjaJj+GTCJYXR7bPCxg29E8wIxveVyyLvmW8u3QmAcVPaDp7jeHNjOrNMuPScOK02ZsOTvje
dy4zaUgmh/zFchuCHeTyPabJ1XPIrEg890XTavQrQl8dOl9cL1+mqh/ndg6zGmep8tY6zTo/OUv2
6FSuSY5yvafp/kxur/mns/4B4aMcqh1za2ughAwjJiiyhSEokleX8uF3v9WKs4QfUjhTN248l6fW
Jh+1GdoThV8x0Vpk8yNnHnaNlb7NfFBe0f/tzarZzZlG36/wb/iUB3BD5ywt/Ai4f9Reifp5Lvhf
M2TfNDLYcD3+ckEab3K2Y/7+19PwjFR19raJ4xFnYV7GqgAJjggKsSGotpFb38lbti+JbE6GQRJs
ChtpJ8jw01qAnAA/5H1z8OOSvZCrKY94eXiCUJblVsZoYslNHZHOUajovcn5kCdCXlNxSpcF760r
X6ZZZ03EYL3tZn4oi8XlUuKey7WiCvxI/4TEfUp5W1+ciGS5qtBuQ9I+1qPmXsuFwh9Vc1gvwsPV
2iXuBmzevUU6o0pk7/KliTauRvFFVxo/5ATw+Npu+ZZrPYFphfnby8oGh5HY6lZ8ORoYrTgPzIa9
a1AFwdF2VV3KWaAXwl5AOQgPaz5P+3rKj54HXzcAOuEghXDCFP85z9hzm4ms2rytH3tyiAKivk9l
K6w9pdGf+Rj3IckC4YBmNNBXp7hmtmcvfzLQzW91xQTRWQtFFjFuvilOCxhDTb87KSGNxA/qOfOc
wKcwat177qOiSztfoGcpP0YoTdkioG5YBDSPLlZBmpUcoz9NxQ44ULjNXGKEXmlWe+weEyI7XijH
0+t3JNhfKkMzMHoOxoCeFpAqNV9E4SCziLSz0znW3QZ0DcwYp020OqsHEy1zO4jsqBR2zqqrxBEZ
zq/ZEZZGZw7vGdqyveOtzYJd+moz3RJAZHWHaPDyiz5Fa0OJV6Hfzn7zxJ1OjTH9yoynMXKL9MFJ
eoGBZgmjgYgX3YjaXdFW1s4mnhkChDhw36qzZ2IZeat0mid04kAtWqGrZjgKAAaybhTLTqGvivS2
Y7ZAk2otc/nZmNa/MXLMc+HYVOIK+QrTMRxGrW4PFgsoVII6TRnaQiSSpS9gIO0x3ZAPYMvs01vc
v9L8Lce/eHBeyzSb/gCtgNrxcZP9Tb1MKR7MPs4xTORnwow5jcg3pnJCfxyyckOiLS9ZAWFa0POx
7zWjPhqDeKUh/jtjjbunbfleDJoDssbZ17YRoUIcMcxQFyM3q2vsMr5Ny6Bdehg07mDmNcfx0tes
+UHZo8AXKhGmU+GERk5oO/+lIp4afYbMjsKyqBYo9SfR1PlDl+IHbNs5ffbQcjcdCro4Pfo+J5VL
Rh41N+TREL71rvWrbNPmYEDjdI+lDgj6TzYAtJOTNYfFqt8jskw3/dAVoEPkcAg/aa5RRfqGx0Zz
jUgPCVf9NNwwLCiltIfOQG6Q2whoyYKdggbJA63YeznxYJW6kzySLT0cx7qM0UcSR8JTrMCidtGX
YS5vSVo1Z9vGFpz7fgT22LZbM63TvRy6nUvKbA8aCMJL2pIRpwvh9zFjwtV3ETmz92L0l/g+QUNi
zGU5IKQ14cuT/YZbqaZHpZue1uvxSWXzdzI11omsB+0Ej/tdld7aCVskO99sH+hS9c8+OVKYBvRH
xNvmU5LUz6QtakGp6BAAINSgo1RzGHzjs2HGOs9E7vHqfI5U9+xN5Q1PiHj007KUP7gHD7iKPfgH
9az748BT8GU63rebWcsOm3GMyNM8tq6k9iBap6rOOWstNLlpJ4DAs6nfiJOaAbRuMsZ8KXRLBAN5
M52NWXJ9ulH6JPNLW0r9bOdTME0OZvDW3WEuQHZaigj4+szvCApDGjx4G/z+SR+G+USuGMS/SofQ
+I+6M1uOG0mz9KuM9fUgx+FY3NFmPRexLySD+6IbGEWR2PcdTz8fVFPTSlVPpdVll5XJUikqyYgA
4P9yzneKqd/Ci6EE1GG3m9X0poGbng0n25YC9znTtyvVxuFNgiy77IrpTN4q25NYnqYOw6uPEnnd
DqNmQm2xPq2D11ogFO+h+d4oXzUHeEMzCuLyNU7Z5TXtCNchRilMpgEeIulsZn1F0dav+8h9iqMo
wylDjb8wzVtD26c6/wjTKiMrg19MlciTN2NkBW4UR7QNhFuM7JFolRubJtww8biFBSqSuleXtpno
ojPYljxJs4ews7pj4F7mmHoqcUrvpi8moueU+ZaByN+B3NR7MBTBVi+PZimPgsnhG79pRZOheC3s
s3qDbeueSg+ZfDF7R6+d9l3v3w4+XARg2UjIUvSvDYs0KGfIg1yHp0oQPCFB9ncDbgbVSH3OhI0y
LWaIQDmUXxnzKSnsReBEFz4Gj43vEKgGVP+KHIl1BzLk4rq0jBG4vFIV4nVumFJOMtlEoX2d1BiD
M6rPm6bMXphMEMSRlKh/yy962VML6Qnli2WCWhJsQezbwlPVrlC+feWEoYOEctnMqvo8ilpjZdHu
qrSoj+OmePKyYKk0WXNozzlaw8WJbRv2yS60q2ovCP20QwZtSpqgqywNg4mZbTISq2LTyMxNvNUk
qjB+yh7tzsJVmqd8JGncHg3egWrhswYL9DWxYyKppguZYcEOcOmWcSyIAWi768yxj9BwgXdMvD1s
hlZJ0mcHD3QV+EH/bKZVvGZ4lwNEiKHFGe7R9c1dZiFrZKz63XSth8iw633d4dPG34mHhjnL5JtH
d1SUgFl5bxR0up7ICZWIhuBKkuBRtZzdBb5HktDJ9mbgboTzvi1tyqYMO1ADaSBEI0+NUG17y//E
KHIwunrejUjDSn6EzUD3tOqphNDMFaV6xdJ4hahrkT8wUMyD4hD4ip8iHRYfM1FnV0aJzB8Moosw
J3+OIhHth6RYpj/0DhrX3joovGdRATYSiy5gPI5gaI5msIOuHJ3M0F0Xla8OBN3tHMi44CBpDF26
SJmEV3kqXqfJadYoz7+G0buJCdM4uZH/CO+HlxXoSyyKt9iTS5IPFoUERft21K8poVCIadcmedWq
SIZ9B2A6bpEtmtBPUboSdhwLGAq6hDyPSXDVBxAzCot1TuzwamqpaGRRBF+F4UtjBZLuP+kOjjtd
zx13OcmPEEO6eh+M6UMTZyaNYaA2I16gBD7IHefWsggadxMWBpw67hapYneyhf8lTeKNOucKz5q/
C2LeboC5O9WG34Ipei5ZIYZeW12Sji6r8Gt5NM1Q7QZ7cDGHduSrMsRGPw8RUbR1xLKFWVroZLes
1Vd+B0JjKrmhHd2+B0gkmBGRHUdA3nUNLV6BpvLw7t4tSsGNMo5ToqO9awhBLEmBy599yapQjwni
kFVet59jjggKwfBGzhScw5A8ZGFZXCfLL00FFwJmBNVvaVb7BUIJbKU6Nk54YqRoXqHvB4NbUhMi
jbiqA6VuDNo2LiMU7uEJFx1kF/NiBjI5smQo8d24FA8MPi9QBYgaSlNjLXsWDy3ufAZvjToJsyoP
MvJZFfG0ST5KwSOTBmObZHye3ci6AlPaXWLeRyxOmNxz9o/u1F+1BsVynrU84XmDsB6hVYQhh3ot
HPqjyGDSJnmE8TeJ8GP4UXdKa9GdajdWe2qBI1/lk9A3DqQuzf5eePEZHsu0mal8WVm1uNn7HgU0
Q+PQKj+NArAddOrpBCIfcvnyC/P5ZIt8nc32aL8Hhjj5YnjVA2+KM7HsCTjF2rg8WUWBqD2KHkdn
YqjrUxcDycHJszByhkAz3IQzpMHj6/JTdtAC6SI4XWe8DrkzirtAMGyZZPCs23FbNbZ5ctwk29s4
ZTj3knQ3CuSECqUbedDWMeilPiAV3NDJLKgIxoUiwGTVNUsk6TTniF6x25stGXHW6HvoxaeuP/3t
H7vAQr6VxwwHuel2JdgVbIl3mcckv7agccUhWlmReOOpnjpK4RFGE0u49gR0sN5A8p8ZJvr65FTC
3P7PYMJvj0EbVmiT3OhuNtC/D8mxN7LxFVEq8+3GfSzQ+d6w7GlXHQL617bymQ8TJnX4+du+mmmo
ihvDanEvGLl1MHJ5U/fTfAh06oJQiAxg5n//JXaMGiSNm2/hnP36Bz+/RDJh3EyYNeYBbDwb6rNr
dv1lWsD6cPb4xLG2HX7+oUcL/7fw238phfyxyPj/n0PH/5xb/r+vo4+aVuer/adf9d8ozlxahDX/
r7/nhf9DnPlj17+n3a9R5j//wuf7ElhuKu8PraSrhevawpXO35PM4fT9IRzPFtJ2kYoJ65ckc+cP
lyxe01MMm5BLM2j5zyRz7w+CVkzQIp5Eh4HS4V8KMv8tQljbEr6DrbSWRKMLz1qCo38NvIU4ZISK
tWmeqhNgjIpNbnJDbsi5sPPrerKuZaiYBO09bBUorO2XugXu88vb9V9klS8v9dfY3Z8/Bese/icE
XlX1W5w6yXgWiJvOQQ1JW4HydaWJFdHhyzTh1CgbZBHTEL/nSU1ipkSf64IwzasWPBXVUepd8/Ze
Y9/8AMCzyYHsMdjwHiX4Eb+bGrLMmJA2mBxHuj5ib6L86CST95iH0dm0gggDLHqZsIv/4nX9lia8
vCwAZqTOC+Vp2/o9K1p5KmbOI/wHQMvwHiwOtiEqaKFb99E2vYr1PJxtB0vfX+R920uY+C85xnwz
3PWubTpUjUvmPVfdrx8r+TvQ5oIZr3Pl3NixILfuXUlGzB7TgBHKTGB3dAmUgOX9HOt1NkL2MkzJ
sSPju8KxCP9hzQr9EsucOBd1+dyV1NBJzxBvtng/DRb5UdoNoJj1o+ire7+wr8cCCLSJ8TGXO5V/
V6xvwsWxznb4ZGrvQp7goQClGHsCYZB88QPnGC21OQ05Y5gofSu75qpkZDF1SFH++VVm/uObYhPs
7FmSckRq7f4Wgh5T35MfliWPzP3WQYPQtpiyK8c1N1mNwMeCCVsiEJ2q11FZu0ZkcFHta1PHp6ab
9y4YDIxfwV/8VMul/edPSmmMyvxEVIPMZn5LnCZACAyX01mPGsg+UzoqHW+GqIL0ZddMZ/wzt//8
bZD/cLNZSkus6dpxuMhA5fz52qgTEQyTdKzHzmav612LRr+4XfxVyKraODG0mVxgHrEN6CZB4+4J
9XtJshonnSSlOL8ZhfEtlfAedCyQ2mfJoZ8psgfLyzd0TX/1/ixvwO9vkGUy5FXCUyZ58X/+cXHq
5NXk1vZj5BuPAzpEqprbDlDNKo9d5jw56LbRzhYXhtzHEIYQP6w1WkSETqPepALznfZ66GLRAeEa
3GnFvy4mfml8wI7Zqx10C3EXH2UfYUgdx+g15t5l46PBLxJDULesiIWKp7U5BqdKhwSPSRKPNJN9
iwqottB8Gkl2Fhiwpqm7H/Pwu6eBEaj2uWqZ2llNSgpr9GKqMlvXUHg3JhIbaB0ThQy+vK7WT9nw
GcTYXmjySuQlcBuITmPZ1Ez7tE5v0zqCIpVan3ObhCen9K/5lJ4U2bQr0dtkTNsMKokTAbUHhwx7
txDk7wWg30iIyeq9QVDQ3rHGx39+Odn/eDlpVrGuFIoTyzTVbydIH2FC8QNIR2Scfc+LGg1PhARL
H0MnPQRJ8SwjniJR4RyFIuYgs67j0Dxj4nsMDPOqESZ2hfIKo8mXqKgTy4A9lskuLdhH2UvEIMjK
9v0CgeCKGxXZGszTdo0tP3Kd3AXd9AB3l8H7/CbjcoVNBJceiSh48u2r8Uk0mPyS1VCUH//8ZZuu
+P26tF1OTg52bbmOUpzDf3rE0tkPMhnC8IkgGuvcDE8WgetjNvyY5zHd2130NqfdK+yH0yD0C2tO
1oUVANF5zA547CFzRSsc7nECbpSoxNJ29SpHL4j/+IdMOkx+bEe21symPgMEkBY3WjWnJCWmtsci
3k7xo6qYzjuibUi/qB5s+NNxOrgY5ixixXNBZEvnMS5TyQb7PNI6Qqt6ixMg72H79hyI8JmghXzA
3XTWY82fhHNdQC234MyWHMKcwoYcSOKhP16g7stXYe3Jb0o7Bn8uYLQr5Z/bgW+BHgyeAzfhesoQ
Xg6s8lsCOkYhobc76iBYtq09PvYm7zHWMjSRVZfi9UvxP2AuXKOgo6cdzYOPvDB0G5uFHbbPjhYR
rzRsO2VaN0zRg10TzFBOXBleWqMHfpc9EbxKyELSvrYd7BgKbIOXIpAsprgrUPh9oH/DYWE2GHPA
a2Rb6eCEjAteW43kY4VcQ++ZcF+lGdRUhaNi14Ttj9TEIa0aU6NNYuCikaeu27ZdwjuByuch3PB4
6g5Jhnd37DDbqo6VcgMFwwvK4lAI1hktwZN2ySogEuCszSbVmyl6IijwdQrGszKROmmFkbRdQujH
oKD3ZeKdjcjjGOOzQSjxWhtqvk+tR+cnw0MAwg2achssFI6sxcsDXsGbrZH1Z6+2VBmM4cpjBCIG
g03BNl03GJYCGrYiZvbSxSAuyAVSLTyIBtlc4xDjFFnTBb3ey1/cJ8uh+qfHt61cz5GSBwS1rP3z
NvqlwLT9OVcy6esnIBzf/BBph0rL24RZ9MjSY42MwV/Ny7RqTDAIxhn4G6//npY7X+SENRGnSU2I
EsfOtlb8kedTfsQjNf/FKfOzIPqHH5PqHDeE4mR0fy+Y2sLJQ+XUT8EIyzyT3l1UlXe6N5izxpZL
7Ka+TMVMiNYk9169kHZSdkmRmLajgpcfYHyYyuRF+s497zGBIk1MlF1o7QNLYdxOsnBtxFCwYDbS
twb105Aj/AntOdnI0gUHsrDJPFI6EWjUPRL2DoCBW4S4LsQL4rtPbBjYTc3hRdr1PZfRc9TiR2hQ
IZQj6KEav8nKtdJnNzauBr8bDj8/yH+p9/tv1LKZmkLr/9+y3UIO+LVh+/nlf2vYUIb/4SoOMx7v
piWBef+/ls3Q5h+WqW1HePQo5Lgp/ogjrQ3/498M8YcAYgUVTAgTZp+FwZtSpkGYsvypqf+w7CUg
zrEUJEl6gn+lbbP/XDVyH2nqWEdJx3FMm7trOZx+uat0KDE6dVYF7AUhe8imcQM4jQ2VCzovr4gb
4ilQG1G6NyupVhZ7/ort0BYSARIHjcM5tlkBddBZwDikzYcRaKKr6u5eGCQDzu1tpz5knX0fRbBL
AuIdZffVk/ARdfEWdeU+KPBLWypehX3a4t4jedxyOA7iBX3SDusi957xMCOlUChx5XPG42dLFta2
hfhqeq9OUzIe8tANbX75HG//dsv+j7zLbosob5v/+Df5+1vjckNA+6JBdmxBOfJbPYJ6MRgNg4mn
N6ZMpXnUZeocOf25txqobkyS4hDpChNLm2hMRMXutohwhuasjwKf9BwPnUxrDtd90kGiHpwrM+0+
asrK01Atz10L1oNGWl2a/sKmXeADe48N9V+8EHMpIP7zkeSyz+I60Q6bAc2L+YcnpyOxn4aoI7YB
wvCNWbq3eSmzTR1Nd9rN8cUzt4KLEwen5lEswpEk7tkSavNvd/7H+O/BZ/FfvKO0rL//KMqxTNvl
TpAu15uplxrwl8stsoC6pxhgoUVmp+zeFc7wEqDcc5PwMWwbdQjxu4NrZlFawh0ngQdgceJbSArQ
6TD+mHddbOwyP7Cu8KFpuOO026xfEGIGtUcsSOsQpUhHklr3/W4YeoaxfSW3rb0ldci5Vnn93RvD
7NCwt96EuVc/x+i+K69ehAmXeK68HTV0ueSNIJJsvI1NrUW6CLPnzOKjBsVydEig3qVBfsd+ZSBW
5D0g/mS0sud+Fidiif3X61yifmIds2CuDErzoHwcuxkEuMOwsyvMJy+tP6oS7oShm/hYNDUnfELu
TsjYTSehd8VcGblQr9oNFtIqQOjCVYp+zq6PnV4Y5i5mmkzLpwBXxqYTiN08w/Fveh8Wg0uIIrZy
/GYzhHK/jd9ZurKhZjBiiuExv4Q+kvIs7d5BeUdk8zKoLYIcGej8VjttfrAcl3DPuDh3HkbEMhxf
K5S0gFHM6I5gELIB0LzperzgjoJ7MinSarISY77ZI7kXyaND6t5G+9a8z72mOHNxvnqS7T0xHOfM
7t5rMJ7rQgxqN2G7d9vqPrAGvc9Z6V1NLkFwRovDux8cGmpC3chSgSrtYKKlp0RjPNbEliTHgvxw
8BAZpVAKAa2a9FlPwbEi4+S9RgzPHpcIPCyiPQswAFZCRmermsEJVP68T0pWGXmZIGnYo70IHkWK
yaUQMS4/slaavnwmfhoQA7DCNWk4LDbq9ocxGCD6uwcecFDqlevA2qMIbctYrsOcw5nNLVA1bnhy
EImfXqelfYFBBATe4YGpBBSIhiLhdg56RvT2DaMKAAJC7FXVexcDUsk0uI86wxBSNc0LzeO9oWkC
W/iQ+67ARYc7otza0ryeLOEdh4928r8DbAMIM6HNQPAH/Kp375tMxTtoVi2ykPYLWPmCp/NJt7TO
JL4IWQOKR5gmc8gnIjO/uHu+hTEvuL/ygdztgEHUEfxqmEIb9CTDXk0xNIa6o/xD7CRyAr2WG6Ym
9mNnurXe5P7FyrL0NujaFMQTgqGRrfcFlgiCPahaM8yczWBGr60agoOn5z2oOE1z4pcnzHId+HP7
Oupj82qBr7D7mm7KHwXE3g0psAmfpvGjZ7sPqSfZVp59YXX9WnrY4WD4rRrIb1vREISQ5+TkLkl3
sPseG8pJ+GQ0dVPpffcMgippsFDNAtkIScBgbuMvLnPoVl38iMr+1YqbDBRueFe7/FvP5gWxKWYC
EOlPz/eIDaQIY7ua3zaVcyZTY1U79fRI8gWMu5+RCp1zJwXX20TUThMPa5t1z8VspyvIAhli9Gml
GIDtEk99xcNrUk0dufcL+7d1eLqxOGNphnW1UU/WktzaKm6DyugWhVImVyzIzV2Qn1ufJWIcGXJH
HhAVZ7PcqqxKj5l8pEm/s2frWlS+JKlbrlyJXIa4k1f2RrjT7KkjoDPfoP5gKRnT5jTZe9OobZp4
DeVy9yItjSy7Dp66kHS6NkFzZumLSuNdWZvvfsJwlN1uSF7tZ8qEeXn6fBfL3mpuuAuS7gExlwlw
kvi5MU2nvQkYUBkw+SiHSvT1Adxqrm8uxewVy2B2siJ8CKjUrqJy8LaDJsYDEpvY2NN0SHt8GARF
XOVieFGxajalaxAeY//o5CCeSQ4objE937thiZYeS/E+FmxOfQx9py7uQSraEsgL1t7U0ChIsFo6
mmYpJHGWAvqUMnE/lEl7nmO1XP2wW1gGmu8aNSqz4a2R+ikRrrhsRcmxHjcPQKyTVyMut7m+m7Le
+7AV9r+OUcs6nA0bj0OzQAv9LU4YTXGw0RNqo1DrNQ0Bkhfvko8fTim+a5AHZYHTLo3crTY8UrWt
8+zceZVzCaUmfAYexN5P62cYrbykZvpG0IfPhoYbIejEuiFAeiWbITx1PfwplJM3vYs7rXCfU4e1
WDligUs9GexlaT1YtY1UA3ZwJZvxZbbAZ8UiZy5/o9Ms2PVF9o5GFQ29kzKYNSSuvk5xOmj90YSs
mgdI4WvZyLfJTm56wP1npKHpbWK2gthJNntMzaos3sPMR68/UHzy3yTi0u5R77rlcNHkWt8nTTYT
rF3emxDJ7hcy332X3oQWs7MQ8jlRGcX//ddDi2DQgjQMmou/KHoDOVXBD2jwIKyVLm9/fu2c98GV
bsbniUCLylbPiGLTG2/yoqcaMEicsJOk0K6PIoetSWINyCFyQhDGOHLFBV7hqiRsFv3mqfajceN5
ISCYcRNTmtwhWGNA5mOIbZrhiOb92XfNSxUQSDWFfbtHOfM6iugJepq7G0MWyFiJ5k3bvviS50Ey
xm9VB2nI7+OtHOpvEq1moaCGWUjvGNYM9/gkWd52xRqFxL1E4XNo7R+lX7/oisAEDxrEaAUPcdOG
6xpSSZnXpxnQFZEkTOfCBaA5MGolGgyjGLxlI3Lybayr2zZPxDablQIs3D7MVn9hlIMi3Yk/+8jB
RNOw6J4+O5Uw5IuZ+eWu+M5ZyoRMf/WqRlHYP3M1se3PgaHhr8ayiqZ4zTP0S1AS9Fistsz4yekV
cbphw7xOTSBuLvvmoU6tU1B/67siog8Yv3t9k90SPPEVjD+VPM2Prqv2ZoONcJr2ZK0XB6/WwILq
obtDP3kHHppZZU3Ko22IS50z6rI8HA35zIuUWcN1l5ZXCWOue3LLnoKa0NSybr4cBCw79R1S+uIS
iMlOLIyHDHMCr+uj71l3+qlhX5MD8T1yUWt4U/o5uw2xXaQarRAjAxKJC8QW0Bw2SNiStRI1Oc5u
traarEI9j0DZuB9C+L9hDxRkTAvOrvRHx0TpRg7lCzMklNl2cmSQFhGTVPxgyF3ekOhNUlnAX1ER
qPhUV8cgwAmJE5n4qGjel6m6uHXp7WEgP4SticZ0aO9aNsvnrmapzAU6b4065gkb61NvQeT2sd6X
lyxkNpsKC2PG+FP/3FAOwHmM0Y3ThqABiCNPXbMga/YMEb83ZIZHqXPbuzb3ee4vPd2MuX0IcRYF
ioIJOsNGd+I9xFDITgWrJ95k3ynq00COXSNBpshWfBp+uuOBa2xMt8xvCtTpdd1Y19qd57VR5i8z
y6Cu6BTgRHtX2p7/gG+UyClgaciid34pmT3KAl0V/ui1Dz2fYdMA3tGFeqgXSjnSkLs4R6hbYjE9
BKCT165Xobqyo6u4iqu9jbk2HSb3qJzwivc5vSdskMAsM13rMTvh/MwuyUhanUpI1Wow5kDX81/T
oJOnxJXyNI/JVY3KdG1MhOsMkMu0ka1joE7oM5J7svv24QRnx8uqW1WxDTSxngwLw3pekNZebH6Y
HrP9tugvlJ0Xrdrovq7QVksvuAE3uAOGYRwLi5QRYWA9UlN7Q+56tigPaHCI5TQJP+dHfyYJLdjK
mUGgmeb3iShWJmahAzKfp2LUKNlY6q7hRkS73LOiNYGIOsdvM+f+M+OGeAWv3gKoaZxL07E2SLyN
DS59/C7+iFa1yslBpWanTG3FoQpYjmmbQPYU1RXRzGcP5seqbxUUUuhd3ZMROPVKlBI2CIX9CLuO
mJYOZRu5JqrIv8GTZlhbuAe0DXtLsXAKoTkVCtw5CKAe65PCyaej1zL01L3vTocpT++Q4q6DCPEe
FHdIHM2Ar5nS1mZNkSDHpE/dIFdqiTHHptGFp4BVBVYo69Zo2m9gc0u8NpZU0w4xG0++mIm2pHDH
EWrBiIoy/jtKhihWWiAQNTAcdRHNeHSXsWs8Wp9Nb3xD3nSWM3TFPoRhm1GsyUJjShv8L9+646Ic
cAZYQBu4wcDLIxcT4BnaJjrG/LcQAQbP4zKWoI65boTzDkLhkpQcKAu8glywT7N5SH3ELmxiJNmM
rP+2s8vygrTOVUtaMy4uysUIYprJDgoBF0IfXKqdVZIJSnwj6Vo2P1okMh56MwADZgTPoHeCi+b2
youjduQLI6at4yyfGSxIYJwoiwJzPUwm+2ikeAbT7g63zzwHTKP1dJNm/VskEdLOPOh3VUV0mIHD
fHAevMZ9z5vgYlaKLIvk2pXpo+PkOOy9G5VxEIbVsYNQg/OiW0vzLU2CEv6Ye1Pr5GXS8ojL7aF1
/G7ViZLRMOlFUQyzAWtsJ2w8F0b+yEwr3hhetjfgp6BcSrHK8eoifEY07VYUwkiNu0thp49+E9xJ
hJI+GWR4Oen0yRiaUvcm8Etyl6J336nQEzItFU11gVkEJgnWKuxSomWoSq3lBmuxAKfVOUR2AHHh
Q0aMP5p+K4xPVl7gAeL4biRfYU0UMEZycCI++zdzLO+z+dY2MWilJgddd2toLz5iHyStt70SIXlN
ruHSlxKehJctW3XmYd7HPI+tGMBVq7r3znaOAYEaJcs9KHW8BgQ7nKpOdxAlKJkRfrSvrqqqkJs4
N64H+vUgPGVIaHkOEkeKmiBHxArDkOps4wRsDaDSf/NdvOMlUT9QUA5ma7XIvQXcbo1Tfp7foCZf
YpZ2yTAQm0rG1VwRPJ7Gd2wKV8JzGUd8kH08rn1PUbUignbQpQKLUd4qThwTyFq01SbZcCWB4LAe
yVgRmLinBqtUkR+tlhsxNQxktyUq4ugj6/yrYZzVqonKm+WTRdnh70q2F6SL0tZjFYLbOHQ1haNd
rt0y3ousJ6fCsdeFhVHOgjxmeyU6sXAC2oi7UzoN8jVaxzoJEIuOH8NcvfpUbqwZMDgyuVjJmO0t
/Ji8yt+HAuTbgJEXa/FaDmyWK+n9MPrhaAyQuiHlws8rc4m0bNqHzEMXii2DFW9aJ4X7irwcJrGS
T9DKDp4ovpAgvPTJ1G6CTD0LZX7N8fgC2HTx9kQoWY0PHYc4W82rLhXfGyxGmzEAwR67zAiqAuHj
rF+gstxVZJ9thBLfcjy0VZlD/XBBF1fusHNyFs74nu7ZHhm4D8Y9GrobZY7fCCX69FtmOYUtn8Ye
LZ0Wt63CkznbH3B4ICrBpIcWlkxbKwd8RRiKW/0AT4VPa5hR7ROAOVhushPJdA3A9cGGioZr/83H
OXSJvUOSW/l9NRABDWMoatGZtgYHMOyHTR6kZHwTel+gZAXIyAqpXdw3x3hy3ibwEXsIX74lY3Z+
6AvGAvq347O+EEGG/9JY25JVRJGg6y4MiH0zF5Tol8gi8yuqq/wa2hARJE78UAWJekJ0CwXbdR4w
IbtPZoN4YEaJMxntnhiI5snme3NqTvdZousnFO+nRNXm7Ryy+i6LMjyllveGjcW7hskWPvHhuaBT
WpAey2/NKS83naPJA11+26iJmC74R9Go2GFlen6qlGOzUMeWHCrFgWEN7wU6bzll61ZKJA3MG5H8
Ot49HduVVXjcZ92SMGCq7I3k5JXGxf2C5KeEVyI9PrI2eyP8lScq0dXTJEsGGypfQzBUT10UERwg
mSl40auyfcBM+JmyLi3eEgHJspow6/XYkt/KBEYn1Oz7EYx7bNbtecinYTUu31WVI0nRUWHgADTm
F89E3F3mbyRz4IRtS7nW3TCSBqcHHATRg2xdcT8bCWizilQ42za7R5scVLZj3brGanQFxlo/DrN1
yMaAeDwctWvAC5BLZHRvjs6DoTvKjskmqg2aHu6Kh8EVwTmKpsPQcbQ79XgTEQ37UDW0JWAhwq1Z
OkxgZId+G2f7ygU5YeVFsvSL+aFdKNMdBTssr+apn0zvjoc7RbDU36OE0+jnl/pNTORjr0kNihbb
Qjg+tUl+rKyi+RY3iYnOStyGeb6t527aYgQX20EN8bFCz51BIHk2rdk95z3IrGHyozddwhGYM4NO
T8XRIa1p2yuF05k63KHrPSfMOnm+puZ5nsHbqMbBB1p+DBUX/GTB2Z694rmLpo57Q73bLnQhvs0j
BhUCJGvneoZ9jmUgOSkibK4aY9a7yF0zVWZIE2JJYE05QDvpRpxL8wliyYPuO3K4kurL9CeU1Krf
zLHEiamyB6kFcW05lpA6+CK2r9xBY0NHrspLhOZ0zO9wKjvrTlI/NHZARlGWWyA2Iw4sH/SXrydr
PxEts8NOYm8ZxTwy/a2vR9F3D2bg7akjizPEzpspH74bbJu2zWtRKMkid3aZ17oocLuTM1I0B0F9
bxco6kH2wLHsv/VxJtcK0t01e+p1iwFwZyK5W7fgr7Gi2EcvND6XwIcIcCFGTOYjubUtbAgXCWkW
K88QG+KUaToRnW7Z1DerAMHPQVX6ZQyraG/H8G7JFuYGno6Ywh9tvDiAhF2Y9wpqZKbMDggQI1PL
XIJUEnXf1O5zEC3KWBDnLnfhNpPlpQvwDTP49PfpFH2jDn6Lm3l47LP+IjPxLawHfewiTC5FDT+K
7DAG8KwR4iw8IQlu+Mgf0qVqCkp7j6Eo2jE5GnZVKkgqNkeWpXAxgpx+C3anjXG6BJo1pMYmLsvi
3Kgej4P0DjrVEnFT4ZL6xyTOqVV2dOpkPjlcnpx8TM9LSs1o4IRJUgf2qIFRYSW9NDg2qDwcBuU0
K84rAW7Tpq0NDuogubZyP94jX8bQ7NQteKnYg1LmdY+G+urscx653uHntymwZ51S5tNBlzuHkVIc
C7RhFqfWcQjcAt0U4hlvL3KweOv9hOgLqye9dNFDLza1DIAUc53EYQHon8TcsKeOa/ZFHphNI6iO
VEKYgZzYOhnLL23OY9ZCvGGYrLSs5Wdr7KQ4Fcv3/NtvDfYHKblpG4LE9aHjgjDaKtwDHryotr8C
rwBmpo7HdR/mKHgILQgOmmp9JMyqFkV5Q5nYsSK6y/L4Rza8E0wCd6eSgKLr5qYgXbwRUXsQQoCM
+pHktBiagJYb38cdl+VQoqeg+96nM9qV1nn2s+Ghn0G3zWbLKsnCIiEc5gieyIr91DVv+UOf4mVS
7HrX0wBQQhGTlcUGXOWCZ2lbqnWGxn7lWBMwII7orplegphdehaYipiZDrzhD2m6Tw5jyQDiTMij
za6J7aAOfvKS/DPTFoX4PL0T5NJuY7O6Q7YIjjxvTkx4aB5GBDoDckqaTlWu6kghcierFz8nuEt3
QQUOxnDlzaTTxG/T3MJL9OOX1s8Qm0jzq5fZdc94GLt2+mkn7aHSS95QgGE3WFLc/b4/OD3G87IH
A0+X5W0gMDymOYa/fNLXyIj67Yhrg80MWoEwiDH+YCgqRtPE/T9NRNs3+fZnvCDn574J4sdZ2PHV
TGS5MemRUWhrrjLkdGBox8+u74MzpxFSJm9fOVF2Rw7ue4EUCf7L2Z6lPDu8f3FnxRer3gUeE9BW
+LtmbMlDDfFG9o7L/igonXWaALK2WsJcOt1jH+ntrQlxYaurjBzGJQLqpohm/25kzzijh173LXmy
9VId283/Ieq8lhtHsiD6RYgACv6VBD0lUYaUxBdEqyXBFUzBA1+/B70bsS8TPb2zbUigTN7Mk1jd
ZmCra8+oXdROKljCgSeciA845OzggUbLPLzAM3nKrWgn88Vhn2MSwF0dKGuNdXdr585P0b8kgwbu
tqzhX/Qr5vrUZqj6SgpObAv+3TWPNM/kUIFP4QTNs43m48ARq9KkepuT+BkKE3mfmPFnhtjduhZ7
KjwD8m02qBcKOVy6OU25jOlFDPg7e8109WmnzgtYepKrpnyGya7Zdyt86GMNIhF5UXQ1Zx1msnjn
2ffz/MNQhOyR6yRojHJ6NL1HKAhFqQHVgW+zkqlFy1o9/BKf89dOTEH4DB8jAqJ1VMhKGSxJ8uc4
jMDvYYeMi02LHXYfd9o9rFnM2wJtyK6orVtDmCUY2Qap5onXz7SowgCjG6A0Zs4SY1RRlHs3K851
0lO6wUoYOCWFuaZqeU2T9Bpy8103BbOWsOUfMH05buYD2OOlz6Vi0cvocyUOvpuKpTzw38/BCymP
WTOPh1o8VUB8+aSXn6qXf/z7UdJIlK8hvGRkTf7789pSTvb/f2VTY6KKBrMKDUrMqtwlRfXvh//+
Q2VoCgXdGgKHyeD//pf//rCQ/YnwMLnZUvIdx2mYH8vByI//fsRy/cdq0ie7jPRdKeaHWNMI/c/e
SDl5mz+0JNBcioPY4z1361hQbioOD1WujK0GuQqZMjsZFggZKkWjXVFrX85gceaH87oqWwrwnJzG
Dsd+6bRyK6vwknsePRURhxOEyZ8q73aqazNepRgje0vHqU0YcYc7gApYd3r1kotnGw4xevzYCYh2
njAQBAJZiQxxTnTM7p4cJZNDp4wPibnhLEL9p+IAuIpaJ4HMA7w9nM1NTsKIK39zqDhT8gBezMFt
zoPDS2qRbxlVD9PD4G80K+2Qpy68aZOEJq/rzsvGa9P3K2dpcFU5p/EM/YT5Ky680Pxxii5ci9n1
A5FLP0i0KrmKTD9oofpDDmLPVS8MZgQmnxacEzv6RXQAOHkuA3fW3U0p65MP3Wntq/DMLdrj6CHs
NY8t2ondAaBNONNwamOqx9lxBQ24oQigbYPQjr/JPtTbajqXHJtOUzv+xRC0HAGLL7/gscUR85LU
7sh6QbVFXb1nmXHEXsWv2ofdJvJyf4fH5s1vCswuyewFWchNikIvuY+NNViPeF1S5LN0s4ZDjFC0
PLaVGP/37PL/hWlQbGHr/u9n/j21/3/C54VT7+hIFssjLZqG5//ff/LvH5pJ2oucPI1JoJwwQRjT
c+7peyPVq01TyT06BxnFSYUbYVgBI5CElGXdBs3EuzeFXJOENqiHyDQPcTfP514WjzjM/zSarh2J
OMlVHwqEFUuft1UIgddl8XLKgbcCYefRy1oELASKjRXP3srTpm9gA7SQehbDISAajfrOsa1jM8aL
3WHO7CNu9ZOzNSEhoA1q3GsTICleZd7s2Qb2WQiId4XxFzavToZa/R1ji2gHJgHsGuF+mHgWh2R6
6Bg0reu8eWk7ctmtJK4mSIVvtXq45YJs2Cj5uKfBKmlboDcBSQKlQCO+JxX1ma4BEBgWUNAk7Yvd
X7AoI/bJrdAotrX6vTUYFoMMKIlW3R0ki3EQmpW3iu4xtvN1WvluoHfy3OEvxbs5VIH7OLmQf6OY
CpzR2rs5px7eqNfBG7VjyEBs23cQXX0Z31yT5G864MyxaoBFfLAQEnzzSklXsarikKn3QONlF1Gf
gf9qDffFCagLyffcnv4ZPhh8AcdXGdSTeDhXkxHe8uiQ74RDarj0R3elDRywmQMmDTR5ImvMWSE6
84nAJ9qiCXJF84sfye5BGje9sTZ75OeY9roje2IvA1eHk1sg9wL8yO11X/QAC0i8TiU2CazMGrD9
8isVIOaKOREMbTDWR4LpWAng0WC7zGPXOYzA6xjDeYSlrb6iycLuD9qMKJH2Kcj40EbSxq7ImLjf
KErfGQJggjczsXcTLNojMW5W1e92CJnsRukHnUswy507976arwEaEq0SjQhvSBtqG+OiZchD6qDk
QdiaVXyFPreIBIO9kSAetmZcF/vKykDODN3WyD9EFr1ZdjRAyxvOGmGWI3QozmWhxZdZFuWWamGe
SzPZ9wUlwllbgl+iJ3xKpm+QAcaPS39zZ5B30b36kBbx78zdIDFoDS9DuIWeW5wm7p6hodpdEoZZ
0FvgTSC3xru6ZnY9Y1FnliEvtMkFOXXhR51oZmBX7QnGwnCQ6BgQYn5sj1hib7xYwOPGeGJ6hVLT
OgZgIWNmMMj3C7XNxzw3v7nuEmGluKfhdJCH8kV4mIdwv8kAiuuubNSOlc/lLsl0FUu9ucs7J0Of
N0jnlhQgJpzZVtAxnuXyrOoOmnc1v7IpclEiSr/pqRNgnvJEnv+8xNgORi6RU+gfQ6P2bx6OCJPW
MQa683NTz6eqLIKhqGMa6lUOAjLdRi74ZhGBLG6l2LiYZuBIw6CeSmPj5a+pBRyjAdaM8ovgr7Al
9wKwyBifNO5Vq0HFjxozXNzyNM1ZLZBovTrPbGow5sugD/G0N3724Tli2NsTjr1IjDqIq9ImTt6s
8KiPL7PBAteMuDgs6yHWXZxds8ML2YhmzXn5FyRAmmrRcy44QwoSpNLiZGb4vA8yTp211nbNhvC2
zOYk4NmDs1TzitQK+KFrgfgVWW/wJ6TzxnT0aaXZ/XSyfbJCXjJ+AsV3eQRgRrojrIqxHedVPVON
a1eQ6a0KbK5kjIWhdFXRs6IprEmtUF8WtkWl/9HBv0xZdfUjMEZ0y6QBeVNwZQpZO4a8OcfT6wRw
u6oRJ+3EqfcshCYp7JK9Ae9TmyVqTbFdSdR+Y3t2EyQurJAJJDa2ZL5SH0rieiIKp1Poux/TyF3D
nsc3CcuodGBFQakhF5zMWKwWSPJMzAIBf+949ndmQKCJHoAA/aV+rdhIHauo5/80pdI3usCaFdYn
G4BtgNRFCb2tTpmN0BxjwZtq39/0fUbposmMruIy1NJrvU6ghs8ScTP2hpNiNMGXyH3eIgsyZ9kL
xlckGRB59iJXzPUn8Yut6PyvCKJMmEgdThnFhBFcgFW83CXCpDoNng51tH8daTlmcAUBesaCFLnk
2w3OydSIVbum1QPeE+oLLcgTjS6gEi7ZtIGdQQ0uSvrg/KmzUZwE74lmeygUrI4m+zqS2jk3JYkK
qj0aNdMrRoUJsrma0PT9jVODfYN15vLFj6zjbPEtwzw6GzDQlrThmShEtFogkBXuumXe3WDEY+iR
9ofWs37Fch4Z7Q38IvZW49HLiesZjJN31vLf8xwep5AixoXmEg393bCSSy+0wHWSa8vbRnKhaQJQ
CNaGpm8S2jruCar5INkoK11HEz1VWC3o/7aM10qgl/EA0mYzP88LCKk2i3bf1wV8D4xZRBNOhk3J
UzRZsHSLU1wnv2YVMvoteOPwQ8VEO8B4eVlPFyI2VgZ/6YYN5Q0ihbaLSSQwF+A0oNio4Nu8THWL
4T0cN/NYsOCW+j7pk2KrvBwTnm3cYmG8jzXvfKyn3nl0jDMwVfSzKP/o9MQ4Y0h76owopEegNddS
htea9joDwFiVzNEZ6V1utC7BNoGJkvJIB0OIXM9uxZUQOWihXfMjyk4oRHkfq3LpcCJ6revwwAAQ
J+lSNwxvvefGG4ARDfSmps++hfyTtjkG/Bl4y5AOzy1kDSPCGzLTi9ORvsL2c1bTAv632UA02NVm
fh2pfHIN+WVbqEIaBbIij947ejpWlksGtbNIIFSO/OYwk9LcA11d0EYa1JD3VsLTbo3Ru2saMo1N
7g5JYE7vGX3addZAVmajq5K3Os2GVenlByNOyWVxpC1YJK49jecbG8caz46ndnQBPYT8Xg5baEOw
bru8cDDXu5XLUYkyj2tuRAC66HGrIpB0nd0+GkqipECwR1EtqGZrP0rnrenDrzwjvVObGoV+OEnR
hFrkqmNMdkghv8TGhuEITV+3sdb7kynCw+QqjA6D4L4JnYTXfBNLIC/sANh17WYvzHY4UC6H380m
N6GraQswjKu4Z37rtFLKQY1PZLAEDEf6CHwYcwv54DuzG8E6WZ0oY3LWtdM+VkuxmEIMpwGUZkgl
Lnk/UEXo4SXqivYh23i+ZeCeyDyuI9VO1ACWMJnyqsGrWkGLHnF6yTN9kkPAisgtWnNfucFuGR88
V7kXPaqRSaTOWAr4V1hQZIdzcNkJcUY0mYenQfMFQnUEACRVFJT57bFWId9dwkW0eHNEmW5cv4II
6WtPGrIzenhk89nXeyOeoT23TMW1574Dg5KCQu4hYjjZGEBh2hn1iMkxsQiSuVh14xxntBGTWFrc
r+YxGyygbUMH3HSO6T/AnkzR8yZjDV/NrQEOMhKU3ZSv5B6vUmf43xbPfdq9wjC/8StaEFWQHshh
rpVTcC2JYCyOdNnTmza/1bn2mnjLkGFbUomwq9uWIegixpC5g3FFY1+9oMEraoZVC3VHyWdt8CjM
tD4sN1wIY79+lN1bupwzB1OFM95dP3uyKzYqROC3tou+s4yiEBPTDMnVDxX7+absdAQQeVZafq5M
XPwTK6nXMoHEErOts/SRw2FJ0xGyjOMefDk+CBBd43SaJakJ3eFmw/F0X/U55efWr14vX5K0+70q
yKNVeFi2sao4LAqe2vDAuKsCYYSr3MS646vf2h/YOgb1ZcTjl6P8XaZP3dHV488Rex5vOmXtGn6D
Gp2UslFYn/xye8eVb4UzGY+Y407MGPudEbOqJiEDnWZTtZxzIh92e5Eu6zdMt3B4jZt6A3mns8I/
7YgRkoua2DhN/AaCSjv5ZeStehCAMYVzD5po/iBEr5k5/ToLogdgetu8MdXbsrn/9cIh8OrujZvc
yC5JuZU5HgW3zS1FVXe8rvwFkwT1tQJCz5oP+iz+Zqb1OGQ06ek9Smi1j8zwTwfzYzX1MUH8RrF9
kYzaZR4fW/3OfV+tYFyT6uIYuracI/XF+NYVE4t0X7v1nuj6lt8KtL6P76EP26OyjWptOxUynNpn
VXLnadEPRaUomNAwdYQT3qZswRxnd+rdL7FHXtGM0dUEGt5owGnrr0NkYXZjvj/P4c3JcYVSEqh3
7qMaFM7YTL7pFbMNugihv5Ykl9PFs4ym2qDAwvGDI1IRifFgxJU5Iw71bzqS3mNGwOumBVZiDrsx
4RDWuvx5MJz9hPPZbMfPUmdyZlZctSisPvD3cv0H4o8r7ns4PYff3EDQa0GDYYQwz3jc9zowomA2
5RHD26G15ophmEeIs3qZ/HY/NfFh+R+T3tvW2jUhVY+Ekr/qsftrTtrzgmkIELGXFhASfJm1DJE7
miJICtcjG6MlAEixOfp9CcSNiWdIkWABYwc5+Ef3E6xLsbpMquSebV3SKP5acLF87SnmcDltI5H2
69YyHtqC6aZLb09mfdgRkmk4vuYy/FuojvxqjAI9TOD/cEf5Y/ZRVCXn9Djb5eTzpqUFb5r7n7ma
P/KWmgPVRGQsaa4aQUJRUsrcmWTVxhOniRHsTvT53RuboxuboJfD6pCTgsLgpDjpzDgcKvfmmT2V
9aXzk9C6kE7a17JkzXlNKraimAG3NJCpV5NADNhsjlqoSVOn/cCswketP7eMtNZSE/uQXsQoKsjG
Cu9xcB0PLTu7OgPkpQT+c6ODjBoQknIyeOPU/63At4lufOKFexT9C7cAvtzasJDVrb+RV11qgyrE
JsofO6oVLYOTVx7PWCdinTQ0B2FPcEapWRinv+lIv5Cyu9eW1lo7IZPpp2zILqh/p/IZ3QOT3Uqu
1kP5bsxztqcX8K3v7HWd+Vxol6Ol1l+KcHyE0ccpn0srE4WaX8CiHSdKX4aEvrew2eF/aUPrqZ7s
IsjliFeAErp1Ed5jUd7RcfBLVov1ohq2wiEAMdXdDWboVu9yJtFGfHSt70KjT6xs2O2rXlpPyC+B
m9Z/fX36oDSFZ8QJX5fnxOqYnHO7CYY4sbF56D6Hd2zghvk0MG6My4a3pktAPhUcmcwhCqgGzjf8
xTPuKAU1odRRID9tlhdkBqZIrtF4npKclxLZly4enqfwe+5D7mYdIYGB345J8Mrylhv2I3eDMyy3
nansHa4BuKbe/BrWXr5hDksf61ok3rbLsnMsJ9ZMp2DaGtLV0o5gJWsPyxlrMgot9dtusU9c8zXt
/JOWY0DW4jcqJo7NWB4wJaBw8+emqmgX69oDI01ys0Z5NXJ0nNKVuyjCNjfhFeXdRxfMy29I+odc
DuuKPT1x3Fd3VA8+pV6sKhskypXtjPRcGEBLNdkeaHjb2j3TaTuZLyBqscHWXP8lRmab67PZZy85
I+lybuAQwtsOx/pgFkRiK+vsziD+EPaSCQG6MUq6yIx542ecp9Ki2S2LpyHy938fYq3XJg0e85lC
2E0aDqdq4NRblC1lGDAup3DvReoxo7e1cM3nMB1eB2DHVTZuPY1GlyQ3uIbG/DZOdi/88s6Hv28F
JLty4A9V2vD+ovCvkNnRA6s0e8CBSUhtXdt4iFjpSOHSmufuG8tez8V0x0e/zNMu8BLOGPvWQ4kJ
qdyAVHskXfZXcx9yaT5i6QzXbl7tpayP1cwik0xUtoyRjmBenZZvREDriuqWbXUZuiQU1Fa4xxYu
6ZZa2sBphps/Fd+8dge4N7A4tZufTz9pyBNrKGddSPuhmJ1PU0GFmXp5i9IUZ7QKH2dUBXPUPifH
XEwl+lMJzySdSNZkmXnuzPylkuPNtPmqFci9zGUgNzch7InQv7QeYGyM7xQ6Wnu/829d+TulzE25
DqKLsKdwceE9GbG0MQsv9P4sls3KSUqySqiFPuwWRsJfBdi8BDYa90v5ZCuwFdK4ktqLA460LzZt
tmsHHz52jGw/oBFA5WCRnqG1mh3HQiHuRtYZUGmHD9drihVjrXuCVcVXzpmr4LtRGB+p+rE0yKu+
hhM4ZVQd1OrRKqs9VAGCLOnM+THzn6YWnHg7w02eqDJIR2IbVqLKje6C+TYT95IY2ENcOuaSgb+E
wIbavpfz9KOPard4rnlHUXt5Lai1QVsI7eeOBA0tCNGuHWia4USXDNOJGNpBRk4AzPCt8MdAF0db
pwKUNsuIuu94rn7xkFwdq7fXwvJMtJ+REW6r/fSW9qyK9htnbca67wRWVf6hj+2YTOxoRnyvzdDa
0LTY5PfJUAoL1EM7VU8F8aHDpLs8WpX3oDvbSuPc1UBjSSlYWKuS2rawhWw6+7e64GMdE9QFN9kn
ngQ88THSSrmKZHzIyJf6hrjEbfSdu9FhwoYLkAXeQZY+TRRhT+UIU7sDvxkWXLMdnXNK/GWl9qEa
yR/OeoaDzCtO3YDmFE5g9b3oqPnqzoQY8L/BKV7/aFMGkNaU3VA7MM5mLAuiJyPW+l6zGZxHIfrH
IkVYCwcO9CTtB/3IwaFZDbix9hPtqK6rrrXq6wOtD2yU3aEbirtlYOYeMmYDtituEOOgiOhMcDtY
dxxrnWvPsMqPaHpwJtyKht4B1RNb6aAMIAW9OzGBRhCX26FInxJXu3o+8mOpWlS8XzflVTYKiB66
/dBX1iV3FjEi4k9VSI9BhXzDk3QpnJgjYIjLlZZEs/uMo7NFKvZRzv1TwZYrifZWfvQFMvqtNY3b
nOXHka42u+2MnVPzIw97FYdU8zElk+Un4tROnr12RyZrCQIPycFyCz19VSr0XmkksCRdfS1JTmXZ
SQdSbXaPUHYpSkSYVGgcYOP4VQsXYgf3K1/U7Yab4kvk8vmgad71lu632e4+uO3sY0oz1qBFqclS
ROawg3PDHp3iAHmB6M09Z5Kzsf321bBbaqCyDTRqhoquIBro3HBnHEQLHzOeh3s5leWJWuOyaj4i
7sNsShtQeS9mWjy7JEKx0NGOm0xXs8g/u9J6NTsdeGNy4zwA0qPtbjkPyyqOX6meeWodeQTsdA4x
Y498kLpFt7LVfNh9mjHWYj6rvqUjPpYTDC03eObGvtladv++ZDnC5TO2cC7hILQ+jcK+OUN8r0w/
yPrqVNnUy0ZjfujSFpbT8J5MOV+2Z/ArV/Y+o6rbsx8YLLGoEPFxjeKrrJIPL9amrUIJSipkKu5/
O81yn1D7uIb7ismv8Rp58MI1rp92XZ4G4wt3Nem9hxyzZh5PTwQXcff3GpQZsNmYYnhh48DH4bM2
K/lqlsOT0Ye4QlA4XXtAFY1SbOjuwRyH01Dn9xzioaB6nPmgmzJ0lfe6i7CtGi921g+7OmdoPMs9
W4CzSbr2Wy/nm9M5F89pL7ms717fXlzqRV1qsTaYtDD0imkfZuTyfY552DAidS1kRJzF0B74ejm/
6WmgoxPuGBQTm0ZukF7Bu2uQpceEwwhCfaE9Hk1bvyG/5isPtwsZyY7IB1ms9d0f6D6wsumzdDUH
Nk76RBIUgce33tEyCkJGyM06dvPKzZcuXrKuCCVKvmacWxK6HHqZocHwW2kpiow9ciIllHXhzMp2
aXyEgz4FDggLaiaqVaOKbWFjTiN0Br30wZzLqz1jgHPq5AofO1ypesKiiraZ83jYGrwVIX3c2ESP
SqQyT8sujAW+G+QdnFaEFGL/dRTEv7HycUmh6kR/HqcK/KZWE6rF36cgjCde+OI0mjjpCJMrrY8D
PqXHGPGxUi0GKo3IGGcxqA7+sWenrrJbZ7t3i8jKSkFrgKaZn/vYNvFMKJQO/lsEPfClknNC4kyH
ejbexqR4lnF4jBOCsxFwGigGJDypGCB5UR6WHSelujF2iptpUh8BPxXju6dREOhXK+vmtySww8F8
y7FEksyt74obbDq1CtBxv5ODeHf19skxQbJ5XNPihsRg2ps2BTUyRNbPzpbImKuXQTpXe6Nrqdah
8N12eCnjNmf/9UomDi2FMsxYowximNWqs2Pkv2y9u3AwHmrG6A9mNV5QYR+znrWImOG9nvFPm412
8Mdp3c/oarozcWfLAwFUqp7GD2bH5Obm6TYYO7oUsICpBgu66i+zN3M84K6IKoBdayVA7HqEpvTj
VNFbamqfvNEsyzjjK3qqEqTUtOj9dTgRRy/Ho6Ml26a2X+fJuNJcAkBzXiIrHv6HhQmepjyV4EW3
OYUgOGzon6pfhgxzq7VeLtG9p733LYNKe9mPsLejUIqMWttowX6ZpyErtsQAnjinsne9+5057hMt
P9A6suFFCKSVPTWxeWNt5yLWUQLQ9ye3Sw6NFqPXNmdTSxjkZhR+0henAAeV+jSdQcvvlqd30qhx
6pi14D9TqwqEc+tKvJGJOgg10h9PUL6wjpYLAdmsiOjV1fBN0dR3TEyGJhxC9g3I9NKZGc3jbPZ6
4dJ5S+AyTrvjQP6+xLJcV0juhY/VSsYTz9QkPnlLf+ZU0WNvyaNLBcNam5MfADF0A5m1hvoHsK8s
/tYN3+JM3LbqtP6ktUwPNWESeh3U1VHDrVMxDek+KYyxY8zSEDHggF5fIcPVXBCYrCShopVM/JEq
uphAAgIIMg9eRhlArseBrRN6pVs9rv40jjprXv2Eq+spgyLM94aDLIqIPEc60x0UxxttGSfHkFcx
skOHyAjlkOxqbCDRZGxiI7u61vxQJ5wa8l5LNlS1kD4gdsguPc2y3eg4nJgJPZWsXTjVuQ+nw7XK
upOmTReBMZiw7xddnXutcsVGSvOdKqIzutpKufN1RtPjQscgx8WC5yhvWInYewyd/qOfgUvp9uNU
pd/wiqK1iyF67VNo1oO8pRo8P1Tts0vzNR6DnQ4/Cc84E4cxfC+LBfer7Zi/r8xclnyl7btcAo8t
cxm8DvMTFnzK/yjLzjxEf7rYfvu6vTdUMfQhaS/fGmmt1jXO1vSjN6EyOOY4rx0Fho0fP0QJ9yB9
HrY5UOLYzZ6oats6IXlgT/DeSnpnCQNMhkYgqNHwu5J0WVLEABsv9cQFBUcPGo/5AGspX+klNrOB
uy/t8qhcyZ4r0NlpebMUXRduRNsV47K1yVq2dbgY0q5zMDsC3SPBaoI+duheusz/TDnK0ZvSwu6N
nyc50+aOpWak62sMKWO1miooJueiZ+WnmGmdZR6LVENp3d4tZ5pcCE+iZhhfsvC0oHQXnZDr6tbT
4xdL6sXOGEu57RGnJYmPPe6kbTXDOf7mRXvJdZ6QGu/sWoTpFf1FB2L+7eFtQvq0+Y5zOo9LvsVu
7qEhV9GJLAfH2kx+YDbxVy4Ee24PqbGnBnFrSHpLGGQNNIMXOLb739HHiCxwuuGc+4xjzT0X9iHt
x34/JLIICE5bpo4JmALVpewvtZnlkq5Aw3bRDux54VPZ40lLeMIS08bn1c8nOZVEOYeQvMWTTmSi
HnK0FdpiacQ06JHAzbE2JvFh9YUXeNxvR7Hsbm28nVPDRys3WW8cFlfO9lR67POqvFZDcYxglZdV
R70Irha9mfaUrBUEutm3K7cO8VIhHmkegXMH87oVJQTDClawv3ErjAtOwjdMXnGQLVHdDmIbAbS9
PwwPNU8MVUyfQNUvqdPCAQLpkVAAvZI1hDnw3MxM5ZdjYW2SynUDouJ2efIL1kQu/v4OV/GnFMRt
4F31OrdFElyoKqH7IAaDgCI3RNHHRDwbLKe0gvQeReEFxkTakwe1HWGmJeSuRPIdR9mOqyUvSeSA
fze9rQnxfyVG7PS6l91HD9sDWcQgKnN1lmlxkFX9FmNK6f03PzfczWAVDZ/j2iFdupDWf3RbMnFa
ztQc8vHWqDvzrjNEN5dOMvblmkYOeInMAOHCvoQmA4i8Nb/GyImPI2zYuU62oRGCZ5gqPF/DacLZ
hmbGlU2vfe7UnL4WzbqHmgNgqaaZNLvq1FZwT+DfCN7DbSjS+DLV1UV1uv6q02QBIKOmS6WT6d0y
Z6w7jO8fSDlvKtMsnxab6UrLde2znQmVm6ksIKUn3otH9w+HBFbb3Iqfanp9AssSFY7JXlwz/Skz
ReDFCQmLJOvPVFvv6slncsNzH6fxV0E5KrEGow0oVdCPw822/e6zpuzlACke3jQ1S5lZ5nez6B5c
f1JvRD2sUzRgR/UHR941rqVuhDO8LsbmMMmhfow7dqAcxOYn96IIxr8lHnrGcQsWkJSSY3/oWjzc
Bx+8LMmX4jy7dNg4ok9Xtle8Sasv77hJ+sBrDe1IQ2Z1DX390M5qm8Jfv7XEE4hd8EecZAyrgU8x
x0rkYdG5u66X7pihEOFfPslMv1sC1o0BbuUAeX1aJ4N3VE4VftIHfBpbZ3jDbaydch2Nxx2H6hbZ
amMnrVrh6aIQ0aE2DV3CDExzfKRK2Njgj8BcqVFr46QBSO/nqULj83Puz9N48KZneAqUdieFgqML
p77TGHd1WNuEMJ4tPQny4cmRzOPtrCPW2uEesZKPrnHS/Uj/LsrLStn+sJpH56FYXN2tG1OYMqoj
Ah+CIuVLSdnQ68FopMbotobo9eHX3Ah9XBF1eu8j4KFI23fOUocaSwF0uSAlXkmYloveHO+s2LxO
vtmzyxrPaQZInkPVMSzmR6R5bbJrxAL/EyjPVpER5WzDPNDa12SH+HsyD4h54lejN/PS4CbV42fZ
sQN6EWVVw1BefJGCh6nI92jYPn3nT586rxzOHFYyfoJUvCRUYS9Zs/4ACoyuEB8fDZ4KTDBFvTHH
v2NieHwMfbIu5/kyNxxBJyYuOAVIyYd7pMqPxu7V0fPCi9HluOl048mzhmbbYz2dDBNcjFSXQmE0
kxpEA96B1TIkbRNIT/p7GrJW06Bpxyj/VK0eaTHjFMGIEzFSGkTmMufZd5ycFpuXlIQ876TPVXVH
I8EmoZVqJWr8dbbJg5dkvzaSUIMtaK3U8J2Qjy/pIF5hsqTDzkS4dSp741LZxypBhWtLEwgBPzQO
MSAw+LkVOEuLcRNhDO+yNPASENDOhD5ZTxxQULFW/UwxDQ5vhwA8wxQ1dpvMIzhoV4iUNIBh2kj3
ovhyirE/Ys0cafgEGchcBPWteqAL85G5H9Ny86ejQ2M/FzdD49YoE2PaOp25N4vmI6QFh65BfSMq
HYOep+PIHy380s8YxqxAdLbYKS6b2CoJx2F1kQX+HBBqGIKJj7uU4gpYDgOdSoOttm2UfKO5UpXY
Y5iyy/pAgVW8dSTOyLFJb4glH6GaLmQtGHTzBrfDm2kj1pnjq9YuXolin3vWbcTFCHu02DjGzdXK
n3nutbXZUqzD7hEK0hrCfhD1SN6USsAJ/0zTltbK9bd62X7VZI72leE+4xM3D8a5aIy3PmNRxw10
w34nI/VcwHu4ZL06sGHhl0DhV9FvF4q/XsInKfqGkO1wkcR0I87RG0gIXJihdNHRvBG4h2JoEkge
S/BCj174UylsnbSUvJktJjB3KGjRU+Ehb5p94XN9dBIsdk1CDoMbaJkRV2I73/P2/xQI3SbyLNOg
x8JXb5LZL7OqqglK08I4n7YvmBf5Bto6xJ3ZvFIWDz8HF0D7j4qUETlIHQCydfwYxhSazB01qJwa
8ya9Zr1HUgdG2qGmVWu0y0e0NSsLKaEenWeNhmiwm82n1Iy9VTffhZW+2ti9F9MuokOVfkHeOffz
PjS/B1ePVkWn+5jp7OcwstwVihlbu/yk8IwxTcn6B4okrmCmLU5LR4OmY2a9Swj+d5DIcW2tb0Gr
4/nBwW1NHJ+yhGtRX/t/O8IfVJYYVK/TQOvb67IJ25XO8NqiAThIn6lz71cm77Qn3WbxWXIFkxrj
sDTapSK8z9fesP80pjpVmCBWdMzLFRVbyRjjGiwOMT0qwP1o92R+Syl9i2tWqf+QdF5LiiNbFP2i
jJBLmVdAuAIKivIvinItb1P+6+/S3JeO6JiebgpE5jF7ry3XSGqKdWFUr5ZtveZgozsz/GPc9Wpr
451JKg64WT/pPc4cNMYc7XW3UiZGdOacxObimm40lpH/JgMgFVhqch8xhEC0Y01W/LbMV6RMNl1b
jz6hFfq2a+/gHagbTUYoiTE+2ljjpHlGT5qgPVu2taXLEgIJiSRrAtQ9uqrmI86JMXST4DnwvOM4
BO+Ta94GQ3+W83CM1TjyVeUBTNSb3kjcvkSfsZOlfVQk/xJDPpVMYFgd7RuDfkkQZQMGuS95vPrJ
n5torUZcmG673FUeRPSu+EPmx4lgwTmdUPamhvZgQoxBDyQwsYHDKXMMdk3+Ho0hSxY5/1h9Z6N/
B1JoO1/OZ5dwhhJ7cUZn/+NGl9xmP8nnM6x4Hur3PqzjTTVxOGn1PhceFkmPMUM/Ukr3JYo+Fq/O
rC5Eu5wL1fpssTAe1WjvwKEybQ1ptyh4teE81ouj1oVNNaYYEMxFPZkO/OlmQLrRzMWn6s/49/8J
a/wIxRbYxpH/dIy8emfIBpIWRPZ1MozkfKKdnsJPz6Z3THwgffwbMKTAY6R3S68cwsKid+6wM8XO
PkkKEpN7FKSEydWG+TWEgI20BHeXW6Ec8Qr0sQkkrcpEJJgEyC4ZO6+aaGqI4UXn4ZgnHNw+aI8N
vsQILAcigTrO3hFD6BtesMPFeXBRVQlelxaYTyVjyjVCpT3D2j+G8640YZ/zx/apeSfOeRl3J3hZ
8/ZspYLtES5+NSOgn0pin8s3snvA1xbD1oqcm9my+IOhwfihyfYje7zdINt78Z9RKcWDoOQml9Q+
Uxo7m2xk+Sg97wVaypsiXe6I/5WbE2l42NOc9xZjIQpEf0jKlzQaQd/mz2xX1uaQ7+iyW1b87wWJ
EpvW4DIl3hj9uPkHUQ0vXAkbQoeSNgvCgRsxIEjAjd4cYhf8Q5/vXI2dsIqGjRbYuDggBMC90Q7I
tA8UIyhZoAjTorhJ+VjzfUyhKLExvHT2CBX+a3K01z5WuBUg+l2aST3I3pkfMYy9giT+0pzmOzU4
4AO9EgeufrEZtk3jPQb5dGq5E7FzjRfe3b3ddvdYjx7QHmO9o2c2LeNVZbg1sh+v2Uo8ZaqD5DHr
vCsJXGhHrx7LqLA3WV4Em2HG3j42Du2s4o1RpE8SRTEG2SdxwKxk1D4kb2+01SGexgzRS/Qyx/aN
kmbxkMIUeveSKoC0OSpfB7g0Brq56fT4mPTAVGd1aBi/WC6+1bmiwUXp0SLK2OXgzWI50C+oY627
4cYO0WDWrDY797WV1Te92LWKMN0tlhdfI5i2YhqblFn/CUqJgXJHkWLPWycrkp3Up30xxH7To9zO
XdyyWEiLFeXMa1NzcXgN/nJ0JgkrPW7adK1bxa9euvfCW6D1mDMmaqg1qqqWkmGNC/ghRNdZtdYr
Ur8XZ5nHFMr40ZHJGln8qygBWre9mm7yiCB7V9o5RTICT1bLJ/xD9xILYgeHX5rhzTaRWGkGV31c
TmdIfJc5Q9GULlFTk7OzdUpQbwIbiHXUd9wHMScnrTfe3Zw/1VtXpH3OqsyGA8FDOCMbe4Nt7Wky
hu/aau8lA4pBMc/wMr75JsC4cAyeoZZRr/B0gM5eTdRySgS+EDO1OlHca91QxziwfyD4PBLXVgKR
Q8AB86Gyeu76yp/nGp1JefMc7FGDQa21lCm9yXg2CKlFHJk8wv09gRTDKqK7fOHli+Y117ydD8bk
vYSFKPFsVw9p03xTHq/Sqn1vkpyqElvaiJ4+6rekkHM3QXxfszW79sPkMrLD/xblMf7+QBAUhJfZ
AM5q8ZYG+hmplLGWs30KE3Eb4gJBB4mwUehczDDjTMjLmJOIqAH9bBrsFRxbvM/ZzZmy1zpGY1SX
I7NGu8CZRCk4WFepHQ3tn4etjx0qXzDcew4VsTY41OTZUy3UVim0UHYKpXxAWmMyntQi+smijzLs
aJuYTE4H0hGaAqgAYVutjBkS0EQlFij3DN2tXOcoPkodLFtf/np69unp+p++6pDccHkkjxkq6AHr
2MplhL02hTOgyy/3OlJsGNzfIdNENA1gaXFAoNQZRNoeWjjkAWoFSAOwCHd2b/1zQk+Blm3eay96
G/X2VGbdXVk8uk1p5uvxnz0zt2yIPGWbhauUrKiA0r3EZKCS+DetoouDTGv26qeoQW9QJsXezqj+
2TQ/9Ilzqhg6s6ZhniJQBvBXRr2TI+BoPnMzlL4dQAqNspDRL5q43sUqID11ROz4G/ds30WIOkqY
4uLiwTYc8WEZ7dmA3lNiQg306RPB4XNOnYYXwNqWONrXg/doTlq8HSJxi5PsEz/pCwFwA+IvOgvX
eDUiZ+DvNP9MItqws9bUDu4PHqN5ZXVUGSqKsag3IbJQkZF7LuMtob5fsnyPzPipaN1L5daM+8Zw
N4purZe4qMHIPpSKF9ym85tAZb3rJspqLfuwqW/ChaRTv7iiSH0WNnRmo3GbDd0hfKV7J5o3Eu2b
ZoA161FVbNoo3Bt8GDuZcSCNX0YkX8qcLoSfuTHEV2BHj055dEPOQoEicN3p1cuYTOc+s1F0JqZv
RNq1iWmxWGXiBSyxRwx0OpZvGGwPrTH8tpoZCR1kIPZ0d/wxJzvS3u25PXUOYKwa30KKTisAg4tn
rN81khfA2mzbVP0PZpXlaxvn3Ka5BeIrNdUP+TY6YJ+KbzrId7UN6+mhTuR7IpqdVXNVZHMy+UQz
uMOPDLgFU+b0TCrEsYfJsvGkebNQJMipZhlUElm37PCBkLC77jQfeyNDaWdqNtIqH4eer92Adt4G
S7qyXdvyw8ygCM8R8Gj3xpaNPwBpXVm13m88+19HXUCRue8cFgxYmNauW/Nmx0wEp55kdqN6IAGa
f4FBWDK3ZxGkP5E+1rjN1DPuWdiCdMT+Vpb6KWm4kiLilsJxmAgN3YRO904kVsy4juk+avp4YEsa
TKhtXXYd9MGsdjpCGSx0SaWZ/ZOT94kEGLs3a2U6EQrbqB58EiQSnUPZaW/ekpDZ56XnE0O9ncbi
owzFM+YVzizmF4MurmgwjrWx6F6wgxPzbr8uJZVqcCQiNxe+PRFdC5qHb5TxVOrTsLinOGjMVSES
WG0hb49h5r+JJY9Z1P/gRbr/R59QRgrzctmOELGA1ankUIqRJuP4QSh2FhEOXDtv797IWIGMUWAv
uCTjgZm0VEjrAzAWCnbu1qjPmVc9WxnHX13g/leT2i4/h601h2UX3rbGwSsY0dAp/zRR/jL1tJMy
VA/ou89WVB6llH8BT0aNVWxl28MDACHUVaI9sVRfdnPlIo9ZQrCzx2CQbxibdlnlzGvdrB6TZkaC
XN9iOzj0ofxxk/lgCWs35vG7V8eI/AUL5hCCKvullCdjCkLSpFE0OG5rHrGIR/bS4pEZ7TZIwCxh
BhSBCU+PIybiSK2ztwzbg/AzxfpJxjoLGGWfmypgYUH1G8dGwDXPvkhD3Nrr350zfVkEAm7aqV5Q
Mr3fNP8nCDOndcRb4FjGStNfu2pxTsK931QW+2LqQqM/JHM3nKYh3846boZOY91bNtaNJuBlcvp8
bbC5R7wUv3Qts+wJiizrl9ifQp6DDg88GavGP8/bccsy41CQmF1JKkR1GXPs85EBBYHVOZE8ydVs
ip1XQgkVwrgGeXV1rPY9rFBkajTkukYsWfiUIb8QY/zIy2FwPz5olf3WiuSwjAPgSRagJxC92siO
Y615J6Mbe5wbbcNWkQs/067biJwIEoR/Nc2+i5iEA2XNYLEHj86P0pvBjUEYH4L8gcb5MOTQ21x4
l9rs68LO/Lku3h2U02NDwjrEoDLKEsAm2s9o0T0VQLuXVfinFuBMgswLRMProVyKC/TXOqR3Fotd
QNfFU5AUP8km3KtmBBOYLruWmMfewx7QDO4nEC/qwXS6Y1k5YWshQBsRJjfSKq6Lj6wgBcctxtch
guyjWTygJVWOnca/JOmITeaYm0zm3y08z02oobcYjXVJ3nihge5PyKdhGr/SYxQgPYTu2dVvIZpF
YAP0Emo8BJYGo96Jkw0H0qsbKLg0GWvO1ltnNlvBsmSGKxtUZuxDJj0mZyZsr0bV3m3hfqWs2cn+
DcD2wT1b1PtEPbfsQARa2an6mALx4SBpnBq+oJMi5Z6Qb4zRkjdMdfpHXqgX1ypu9tDeQcsuOhlW
B/jr3wfXL0fOLrO0rzn6m80c6z+ewWDYNtN3GTPDCFm24Sxl11XjhHVeY4GqKwJWapkUPjFdspXh
n3Bnkn5rZwlOCTlCDb97AT71Ddt22Zclj27tbAKlW1u3loCPw49IW85qKQugGGSDtCv2rbWfK24V
04W+b3ZXb4QgEgMGXRWtOW1yXAs5wxuronIv7narBl8NmUGde5mNot5zlKLBEAKmBgzPYNFSzBb+
uZuT1R8ZCspKmBXWwW7aFgQAt+2K6Rb7rZp4gKb6ZXABsHOGUTMzwarRgpIhh5tCecGDoRjrsfHG
sLjspyhRNOzE9NHMNE0DKZizc+30hTnPd2zT81rFYxmqVy+JPqcUrZhWcSkIW4PkGD3gaiP5qGS5
q+BvJsQutaxH2c1DMDwHrAHQMCU7EaNHwBCXHoYa74ONtWhMyAwfAnFsykWeSPfUes1vaHk3ozRX
faT/dEHxy8qihsx5TPPgL7RRi0UTEpP2apnRiarmL09ZLzhBlWMpL/Bqtf21mrybNdwz/ssm6cJj
6lmnCjuqZqGdbllgxeH0Sy23tSXCLBsTNPrsYto5I3bVwCUht/wyRpV+99a5CxFBeyELSMvt+LGQ
yEV2yAONaZmBXbMOdPtat4zGRkC1o8UKoDq6ynnTGAhcoJHubG94moaQGEJTYa1ZqJixtW1zVSIi
5f5z+oUPltwjHXx/yC1rC5NpMDaOgCD3InFiJo7tma45WQXkAiKvDKlvoN0EgIyx+LDy6/oEKoQ6
Safn4+tfHdTsVZHCkRqq9ySiKOsHxAGQLYOpxdnsndSimxoM68cLIu4iTta2mb6Sgps2bd6WXEy/
SryvyI1eeiYXTRd9GxmrBtcmw56+pxGPuVZQ6JnVW8K4qsE2sYKxznOXHVTKg9QjDrP6f56wvnTC
JyQZ5+sZih2mZ53eq2rhq9uMKNMIm4lr0V/b5vQ6pUt9TBE0E+KgAcSQjEYDxd83WSb0Rav4U2gS
qU9Yw7TTVYSI8mStPXbCIeCdZqjIUfKyc+Nt89Q1ShklYIJuFOQ/z4EZEjHwNRTXepw223Ix5Cfd
d1TX17bHr4APXuQeCVvpC+ibDyQfrzm7x0NuaTA2qabdudqh6eMsmrvfSKCsE+pT0GKtY1LIbdP8
4rt0kuF060EhLpvkuxVQyNMt3Ukt+BlkuQuqftzxRN6a3PI7p75P2HpBQHqkCkPVk271g3NgP/T1
dDCjUFt34HBtY1XBMt2AMLSGarFq8HF6kB0Xg6WN4jFuo01mRFxfrrQ3qvOe0dj4RLkTXUelRHIk
syHSx7vWBEqtGgNxf84eJryWL93ySXSLuMfpP4kI+3G8/k9gX0+gpQuoQE25Mxtkv4mCZkLt6/JF
4dsU1WAzQQ5gmYwyqGHMnUmWRpbGeqk+4Ojfei2mCKIKJIYf+ZCnyAQNkd0FDEMK1/wiIKcmhvCe
65BtM5Dsrma14QHbdnUXibr1APKPNtPsLySyh1s354R34S0YvI4+MrfogDfcR2UFTo9Qv08R4vcM
i/CF2dehVggJZfIiLfOsOmgpFpnEShN31yxDvPx9ARjzsTSClyhmCE7JF+/L1PyZHP1cgGoao+A0
9uW5aptta6eQtviSJedRVAmaVZLWvOyMm2KXSu0xpi55noiIY1HYk5gujGbdejFi5MRiys/Et+AQ
ghKcblvdt0uwkKmLQ/vKwZCvi2F4rKKOfgifUQ4/Fcw0I5+Uza3GUE8C0sjUiGsZ+5gxaDZxQg4O
nlE8tywEEYUQ6IJekMmsF8N0YxwWSvMepP09tWC3ZqEsfZWylFTeA0w5nLi5IOamwJTeUjayI8Vb
C794JG8AJGov7jNSsHUcZy4sAGNrpc2Pzt6d546hgAEBHWBEcEJFvSOK/TXW+ASrjOWsgTVF4i4Q
WVch0sfaW6KqWh7YZDbX/z1jWEW/MnuC8nYBb/7lCvVIhxr7lqW++zp+nmahbauaqNCSCT9ub+2e
h+MHDi1U8d6U+yPklqOT3gzHZSdKLCKxAVQ5dtNkWze0WiLBxleL4fFFxpyztOnM7CZumJAUc9pu
DYdOpBZHNvdgV6A8RJlZVbG74zk12e0d8Py3LBFaMgQgvQzUdhULPCKtX7xBZyTb9bmvLI9T1tex
n/d9UWyUsfRKY/6pTzEzZu/SRPGTxjwM363QuTXLLbU2BrmY+gRix5oBre2UUPk8RBVBb+wmUEoN
M2Ec7ussWPDfzUeLMXgEE2twG9W9fjSZuKxAB1yTmq2hbnmHvJveC5NDuc6LnctUIOTF9H31U1Wg
SgGLoGxv+buYzTjb5VKPGKlNHKJhEXzIkdFbsZTrQs7uvtTpO1kFTX3wkVGOQwz8LiRvSJhIbaXa
9KILJ9r1CZ6XKN+ZZXq0JNWEnZYvc9v1rBK1H+Luz0VlYqIqAqQoPC59T5pn2dDhGv2ZiFj4oYud
qigzZhCo0ZcDlRIKpHoUXLQq2I0B76v9FfTUnFFFXTMlALjSZvhe+BrWrIm1Gup7l9j/+nx+6igM
u7bYZfYz1plTOhXtzmKbqwfp7EeK2txcVswtNN5jmgQvtppYvHTBs10W1H2W9oShPlt3XkHGC4J5
qzgoDaKd4cI2UW4yXTREvAH2nNWcWBkLQOI3SQx7G8xYQ5naE2IIMAomx1LOdU8p2lYsCLuAhdah
Co4VKfVkgLRn/DEXO+EL3U/WOVchUwibuAptst8BO6/riRZnVq+iiPOTpf04hfSrwIJX3On3Lkwf
JRCtRe1kbsau37c0kZWmNRu31D96hkRMZD7JTYn4SdvuOGagoebyOS4ZlVnpL7BPJw8032XNoVXe
TWeOEmjNOiRjEWCU9TMiAe8W2U+PRQDb3cfIPGKpA2YGcGC4tKvFdnBrAGcFejb6IyRQM931I1J5
xvw+tOVHUY9AEFDKmLhZRxs8sMzZQxhron9bfEiZ9Cc7PAFROLWp+y/hDQod1hI2wxdu9mG9dJcg
Zk7Uh1fLyoD/6HKbZoOLS/AFeU3EuH32iDNipUP6Mtd/6b0pA1Ty0rI4+ezXmvPXjiWHfSeW+KW/
poHOUOrO2QGmHaXDfrDWImRVW9kC3QlyepmG3HIsJJq4PhUzdbg+gQni6muK4L30jG/NXU6riuIh
Uq9zFX2OjXhIRqBPVopwOIrYO1vpVoocoyQr9MheZG/xph9vHFBQA1wsiYASGPvR4QfuQt8fYPhr
lOdlSPWUxYuyaFHqYWA3TOeHWQm9mJES48ACoVXXyqOQ6Ic6P8qQTVD7MFZ8KcfROyMUR/PhJZ9d
b7/pcXEcNcTuY/JPpsZG1Xx/Wo1LRjXVTtQ8J63mnQGLcvsZZ02SktG5xWMnPZA8C4jnlpEEtJGl
6RwChSu6rIK9SMT7JE0OQYGdXWfbVDSvjm45RyfW4DvCgGJpyzLdqQisYKkKS6t/zGq8lVXxjszI
YuZk0SIo8ynCFJV43X2Ww6lrq3vK0rKobHR72Z7q+F6hegym/NZ0Ltb+ihGoszad4QK2/ZGrF0Ke
17wHi+jLm1BkcJRSYFP5hulrooWfMgMPo7H9xdLqT5Y+sTAc5m2kf49yOM9xVfxoI0lozkNvtzfL
EdyxxGUtsI7k5GJG87NqJFMonz+N0UAhp7s5+LYJVzo6DzL+jPEy5dlmlGC7+Lpfaq7CB8NEqpWO
LKqtJkT8krrOtU26GesHF2mjcm9r2AUwpd+8cqhM80FdEacw1J2C/GC3fhRl8dUbrOkqR9TpWeK2
vt2xpTYwnBsxZU0ducm1ZssNhRArPeHkzmlIsoPudPMVWvR8JXu1OwJAe0fU/ylRo7XR8b9/iSUg
qTBgOfh+OXuMwcQUvGTRQmRImjsGCWs1NZnfZtlzGCfsUr3pOHuJ5/N+r7AEE2jYD4dQs86D1Hk0
Qbn3JQSaHiTSDLeQVaiOsD7/i5NEvspG3mZnenBF8l4lpXd1UyPHRjc2J5o9dS7SDst786NlQ/jZ
8pU1/yUJGzIX/ctD1ocU7+GtmKbxjkXb3gLELMB+4T9OFb0h9cMEUqhKftroDLLaeLIJicIc7pKd
niIuz9PA9VMo4MZg64eBjKpdLGX1nGKBYVzk9sQH5z475ACe1rEeXHNTpQemA8MmyOnDGHMLVEta
dY4UO3ljNvLPoDX8annsCSVo/Mn1hrVcXmiCg2DNeg99aecetdIpdqi6z51hwPsY8+5Ka51BPUBs
p8fjFfkWnQeSJMuKR7IRooWpD7wmFwaOzXjM98sXdJNM5S8mCgRrsbQPhu1AAw9ZZwHT4bbM6m8v
Zb1UY0TNu9S+nLquRAykD7+akNJHMYwLzCN5HETxzcpy7RdZy9VQ0fTm0U3yvkT4r9KWDLiyix8s
jfCRBoxIS3rUVTQlV3j9oJNz/evZ3ZcJgvZlzJZcPcd7zrUu3iJF6h8TYqRnLYJ326E9TVvbu0nG
kDiBrdpLiOwpy4tXJCSbESb0lFZGsqfcmPcz1tJzKeuLXuGgK/nzQ+/O30FzCG2IRMgE503TE+jN
45khFBtc7POa5s+h/HJGhntC78+06stICPaK2Dtap988hexJcqAVimW9AgcT2DOSsIoausFIvaqT
RL+ZPSmdBd/X3X+/BSrITN3TyekwF0+ODUEUQSYU2SKvD4gKFjhhqLGmg8pFbNH5v99FpWT564G+
ToI3xtClb9jJtGG4qKz85uozezdC8mozZcxB480IzB0m7O2uN91kWNNHmxI6lEekS95Uj5wHa3Zn
8zVHMPJYQIsesJ0bcZtcvBZ2DF61V7frS/4WETy2fCIFHrpUyXmTe4Miw2hCUBAJEx0reCGkLk1j
9DdgocMNn4K68ANusVUyLxr1iY1mgjO3UYR4ABM/e8StG49ovRi3Yb2Y0WnewMooFPPi8N/vdC5o
iIPxSU4OgGclLzMw5I6gwQ1NdeDjH4tvhWfJi0NgRIXE+ySHcT0vnDqn7m+tzFpkj7A2AKuFiBs3
RtFr+9Ar+QADj/aqMk4ynpIbqLNezIwQyB1feWz54jx/GqFdEBbQzWukys9Ek6mL5oWkreGEQi5B
zFudXZsxYqKisy4pc+a0lXowB44uS6n+d8q2y+dhVpN2SQcGZChkXjpSoWigkvQEM5VQUtGfOj7k
AWOtYRnBR1/iZp/qs1H1zXmKcFwBAFo7nJ6VtQyYZzGdSQQFCjNS7jMzy2akNpZuaxtFtN5RYv6z
f2c35WSZS/woxnjFPukHEFFiZn8bC2T3yvXsH2O+xynIsXHnocJ5yG02TirGbqoBecpNXiY4d3g2
DtJir/QAbjLrqAvEk3osn/QKaFJgOzs9RFEWT7F7wuyKrs7gbnRYt3iQh9EDNSOAZnefhPFT2nSf
QVB8Bl1+aSAnrXIe/k3usGwWcwrwDnsWCrA5AcA9LqYEQ+4KA1c0wXT6WTjomCArgmbR3GmTqO4w
9OD1nRqcLlf3ZewTBqkOuo9ci4N1iC2t6NC7Tl2wSwMJ1AmfIU5+TPEeXbgAf44+rdlbDLzd6EGg
xloNdndF6gjulSNWs+54f1jkSiwVYgrR8ogMuU2Hb2MQX8RCf0t0cStOWsCk/B9Ypgc/Caev1MzO
zKjQA5ahuTfyGJdVO246XrMiuGMNG2Ndu+ALhiYLt6o8WZCxNpPB31wXhh8lHGxVQWPMWBg4C2FQ
jc2+3us45AlD13KWKQkjwhJKIrEp81rVOf89lOr83y81UX9OFC0S8sYHnopPm954KtBGSdUCpm3m
K155lm4uqxnIr2esFEfdGBY0NXHtXQQPxZ3lifAMlNUUpQw7yQGphm/kqPHaCodp009fNcm6Z5JQ
8eQ57WEszdfQgAwFMJrlL/ocDE1W28cLhvy7lJmOg/KfAyxcIcmxXRGeDQIZRJ0fysXJxClCXg6y
qNWYc6eqyFdazr5QQcCfZoBclEa3EHjjdmyxS8StLSH3sZOwiSlEBkiBKGBt+AUSc1wkqYvYx7vH
ORLkKtS9vcVsjy6h5+Xtpqj7BHVOQs1c0vUPlfkSpC+RR1tomnLedzFDpSXHqnb4X+jADuxQafhb
ajuQ/Os80ZxDQskbj+6BpQ4fke7SSgzGOcZXtlxZa5uk15Np33ta9H0TpeD7u9+SjNg1S6u3IPE+
K95XWTFdq0DXOYwXVpNmEaNMx0oy65YAKH6iloIqsXGwL79UA59RMwjY5yx11l03QA1eHoPK2aL7
XazCZAyx/nqsueP59uBfcKHyteSCasVMXxzZO8xYmOwTsdHKhiIXm/FOyxDIELGh00iyrMtKC4VD
+Cs0e2P3JQRjV2MlhKx6DZIcDH5G0ZIpYsIcFy7O0BRfuBvBSc4uxLwJPWRpUIQwWXNAMWZXoPos
Cyw+36jKCUxZFEMgGDoGhhjjxbBJNVPtKi14dxxunjQipLHoXwJaiNCb0eYA01m3lfyDEFL4DkQK
u+iL24JuBJ249Up2sOV8DSO+fuGLqeLy6KhyZ7XNd6wxXck7yLojXqXJo9fToT/b8ZenqqsLshHt
lTK2kRkNF2EkuxyHRz71A/lHODFlo510RCtcC/ljqXPgTNNgrFozQKgCSaG2Z0zv2ETcsg+3ncnu
ZRCcBSVF78ZT2ri2F0dHOOLSSEbdhrFkQmLiHEK6RmG9a3r0YYGkpIejv/YqrmG3H9CoGfOvyOYj
vVu5KfmxmcshNR5z9HUjSyI9PeJlrThQIjQeOArAdfsSo06ezidjGAkry5nUdiyEy2eGIFcYE2Tm
2XBXlMOQVSY8yXrAMhExxJKzcDAam4e2svH6EPe5Tieyvo22esfEuNSVKBdMfsJ5eJn71trmsfaq
EQ8DCRwJqEOiHeDraJ+Zjm/bRAXO3rMqExBGenfVwaG5keMd0tlD5zxoP7kmwVTlrOPbHI1xj8MP
zADWc2RKO/xedHUkHw8IjjVPXLXE4B6U0aOnfxH/l21B7b6alE+JgQihcHFLwnZSjpx9xuXUR+xy
8STXxEgFGNcH95Hgy3iDU3OXRXLFkbld4P4cqj961y0TppKqPVEXs4lvXmPVZ7H8ojrjTAAvItis
vECLmTeC3dMaw313NJj1xJ4uycQjiKAL3+ApGUe2ZMY6LENUXjrRhdx2rp/b1x70w3o0JVS2jDwE
zyE/ytKaz0nUqHWDMwk1ftaYN/hh+BZihoTPyTCnhA23j9zqzG1m8d5U1kfbgxxiulsf0gxcyuBu
YEEjPSjyA1wBtmlFYi0ZtHvos7rZf7clDrfSQ8qXoAvpk3BhThgHSZaSNJsN8ddLUrTCLIVwh/Ai
6CK29otxGp75HPWLgvJFCpbmgZe88JYp+gzYc5+lSj9zITdaZJAhUlF8ETmMhx6MhIk5rqOrDdth
w5z1H6E334PR3lVCUi/9PfsFLiByWw4WkIYu4O60M+ALlg77JxNXEEC8V4gnohATgpjGcgPFlFPK
PiV6r7NjDdkCmilti/FraMMvdo5JH1CR6UzaI4dVmSTcoqp2Jo8dtvGxZpcapXtTsG1PRzTSsrXx
jtj1bphzJpRUb+lc/rF+Bg6tY81oCGNfe4GYV5NoPkr4PVU8zG8zyRex1EnRm5dtijuweNxAJbN8
r8X3RhWFOxS2PsGKLM4DOjh2Z15/tcWIadDABTHE/RrCPbb0MDmWgXgjsVmM6PkoB/WBcFfMwNgs
uj8ZRpsBtNCJlEZMJqCXaISRWbe8braCCo8dazei/pq/tv2qzIP922p1svIUZg9PEkWtdTXQV+qw
KI5eKMS/236427lmUBtz3FNFr+Y42fdSHQi+br4Eny7KuQcNh9qyMLwB3cXgntHwQyo+tK35rKH1
wgSaUFRWEIgmcGWyrqng8HDyuEzveRk+daw955vWMJWIxo2ZJeiDbjrMkSIwXtl0JyA0cUPEL9Qv
n4FePJQszv6LHZCHZdUTWcGeW/hqaOOxszhDZycJ9s2cAffNeW7KZzMPDhi3/ASjO75s5znOHGMV
C2T3CWl8KZdSyoGxmg2IJ2R0+Uu1A+jq1S3xu+pkyNqiJycAVXzOHI9PnBUIyQrYih/meIZGER/C
Tnutyn7wZxtHyKJOUIKJmRvnv2bGJ9vP+K3lnKP3nv9pWqJtp7a9i5G6EnUbEhOG5WWHNuAU5sVP
ykB4U4Fxqtr0OOR858ig25iN81fLfO86+atWhucuSm8t+hrcmNumJvrYVFc0eJByKG9OM7FyxA5l
SCuPg6IWnYfoxXIS/H/ih+EHiuLsrgtKk6HVtJWBEQT02j7PE7y5Yawe7A5Yk64rlIX4V+3wFo7z
d8ku1pm4hTKn+NdqrrViNWQ6kXjyaLWhJ4gH1PGvSocDz1Lb97Ty0Wrtbp0DS533GTcVKk7oiDZb
ncntd+kMvNrpd0U9ksjZjbt2JH6HwOt1hZtsBP9P174qexyz/Ron7HuIfolc7+/atUHPjZiRzJXn
VK+Tyfudlmz5oyB5/ZnojB8VZbaLjwImUWaQXsGUXEcdwEek/Y+0M1uOHLmy7a/I6vlC7Y7R0dbS
A2MeOSeHFxhzKMzzjK+/CyF1q5JFS96rlsloDDKLQCAccPdz9l6bjrh4GTGMNlYaHiXtJqPcxDT1
vMi/I0CSQkE5HitvvosHQOxJxLIXa80MnR/MEKi14a/iCAg8MwaTORpSLR+e7AjLep9hsfBxRSHq
pyXGI1pgfgFjBxRoRS0p2oUcFUmbe1SJfO4M5oAGep1NI55Qz+JKzDVoqlm0wCYSJzX1Y2LBAVHk
GAQd2n+Lt5bRmCgEFD66WQMQ+5B1AHyYcKkl12TGAxRz6t+hwm/c68qRX20I3gu9CuTCRE3PbKjw
/2w8E4tVGkEITR2ZHyH0fLfG4LrEc6a1zpNfpT3Vch+nW+4hqGrYgQ/NUhuqPYibGYJIeaCLuts+
1Y2Vf1doyMTSns29ripS5g08ogNkUnp49lVXBweld/dZiikXPRY8yDJPKZk3R3sMIDOmxnaKpt+R
d9HA7oCvt9K91kY2MjDYw+A0UpOq8+Jrm4G+yYj3cLv+LSwxUvsWSxkVFgHNC53KQsazwM/Csz7S
nHVdUGgi3idtiS1hVlejtfVdvqGfzYmm1cKqJVs/dCqTIGOmmkwW2KQfpTT1S6GWVu0+eJ6FIjq4
axxqc8PMXetKlhAewwCupX+G1PlcadGdoYN0ivVX8HApnXA74/5l9Vd5X0SAWF+vmtvIQ6/p+R2F
o4I72p87NtMRgbGxM9NvbPfRmTM1BOm0sfMcFllkfoGcQPM6ysFwNLlDkSQ6a8U1DDSottbkLIuM
/XnEMkKVvVhYybWj2mZJvP0rNaDbeUXIgx6gKLCIwAHwN5Sy3mqNibhQF1Smhg6xzrDto4GGnVjl
AqYneUYrr8y+101NWjXQO8QSJmOnJdLP9r6y1Xr0SkO7CiftJqXTN86mCEmZdihS4ELMsL7AaMRW
BoYlKSn8kTALl4T4ITBKxBfqJf6pKXnejLrpbDC3piuLR/kJ+esuo/V/m6SjvyfyicZ/ULECFe24
95El7XsUnoPm6xS64+AuzHpxAwny8iKw0+NE0/ueQldstK/wGdsNgE7GB48bn6rhwa+qL0T22Cev
3uf6WKzgD+GQMfLgPgDNR8e0cFeoDJ4yLB5nvXQ0Aovpb/pZpW4tnVYmu59lZ5j9qZOOdUiMgtEv
++iYctK4nExWbOACSK3CCOdpr2RzenuJLPSudAHgKLT0KQ6QNYNLfyzUM40L7J7suZ8SOLBgj6GY
X152dYFgS9cU7fxiV8UUrzvAQAt9pEQ6xrDxmxLFJauRRWfo/Zma1wbHZnRnG0OLXUxGa9Fu/CCn
Hss3fahhSBJtdeuG+Mc1yoOt8syDB8QjJRN2ZUMrOxJ3MMKcphJVx2F7aH00qZmsyoOWjbjkRp/V
fZWcWRJIpAE5imeNOkEXtMh5qW9rfTEup8orTtUE16cHfLiwdQsqqgYTv67aeuHES9PS2DAVJhLl
mt5BGqcdHZjAoM7ffvMISsAinln3duztXQwslKWrrqBgGHnIg8fgNXdFcxyj+Nr2Ou2kxTku1bq+
9VGJ03YeipcGpgJKrAFuKYommwXxIij7DZDUYSsaNN4qdCqEksXXvM6Da9IGo1OpGuDRkxSPUeAt
NY1elD9OtMGlGe1A+5Eg7dblaTTre7boiPVJAnzrBPnOcRbmtGjGmdbDMrid6npXG0Ls3Nrk+VYZ
/qarew+BmucsFQ2oZSc8xhDz+HUN7OhKNDjCI1BCa3Y60OKjZhewk6MeCbQOoiHeCd35rgiG/1E5
zwpV5Ua2ipZS3NSSaNxJdlsVZDqt13qlETN1iAqhSKtx2TgDPGAwVupGw6O7ymxss5kiAE3pgK9a
Bs4bmPf1wFL2R+zrN8TwUBwQKBgmdkEnMqFQ7aGL+QITWfGMHikdVd3Kp2h+zZ6iPqBqYG9QhOMr
jrgbjfLbQ0k+wqKZYix+pMguJohOz5MckV1mTb0zu4n8smKOYkfPdAQ1Jw8sjC4vKr2Uq7pWDnJ8
fClXbdGeGl81N5e7xWabdXmlp6jC/cCrFhmbyp1WQD/vG6l9SUUjUHHnr8TY/V5l/aGrNetBWKP1
MGAK16bsgUqdtvcxkVwNronnygxIIujrnaj0e783o29Ob94HPQ0O33e60/xjJYeTdC0BsFobd12L
dNsEBMHKNnTWfTSyjR/b/ksS1tO+JdTlbBf6tkot7/byRddewhY1aZ+25sOc242w0S5uUWWTiImT
dERB9tI3nVqw5kfcoFvpIZl0mjfzQs0gXWw+f3pUNwJVKrV11PdxSWHe6F7AlPk/4qRm4E9muhY+
fEDsEORPFDEAs2kAM0kDrYHkCaksHJ/tFPF0N1bmNR1Bc0dhD5d68N1o6D/Nvycuwt20fkBSTmSv
nC7nkR5ZFqLw8DmuVXl/+ZHU8t/1Ckl1RarLqqKF9+ANTr1GrgdnI5P+w1TG5qlwjkFp3MeOtJ8b
BNJrs+yMTRWQ20vPZS+G2L7XCms4e3rI35p/Tm+V8IW6W+JgJKUvzONHZQ06oQwzRrB2gMCU8Kuq
Evf95beVDhqnprkBY6BCwuXZ6lm07KeTJlPHit3fo55Py8vPCRF5oigEmI0JfFOZmQ75LLmVTSC/
Bik6jjZKu1sbSdNVZQ3TcqSICAM3Kl6TiPjVopdfIzuzF8MU2Cd9KllCAEdBatR4WObtdOeRVoho
lk+e1lmx6swean1pwhxQgbFJyiG4l7V4TaBErSqJ9tgIrfIF5yomu6HDZpiV12PJxe+FW97/DuUx
WnS0q19SH5FQBRnmKHOgJGHtby8/x2zFUn9KKKb142tfy3vZVO29J8hP1VKqxxFS1sqBpIRIWj9C
9ZNMgRnervESd8EKOcbU7GmZ+RiiJRJF3z3jwyy3yR7eUH3tdnV3sBxnz607WtRZK+QW2RSvw9Go
jk5MukyGC8bj3rzqUP9tXJ7H5xYUyAL7sNyW/IY4oAT0iW06BzeFZt8G7bAGl2tvNEr4ozEjH7g0
j5L2SNhV3ZPZRcaRsKuFapAGJjQ+vpS+ZmzoltQrt5LyxMQSM5cW9cb0o+HkD9p177nVA6K9B19T
xIyxiyjlvBcmAvkq1ar0NDUSyzf84jVrRDh4TPxY5HlJajcxNnV801q5+VgELKXIVavecmxLyinN
FzbJR9sI0Bca3ZMzYxHcRMFHC5rhaRLO2lKV9ZaRK7dok+CRGbnYVpYuz5aJiu0yumzPW+LED18C
mi2oDOKT7DvnYDQlZbZCBl9ruzih3tcezbSArd4RZVlTFO1zgHexSZHAaybxVY+s5VhM9e/U2tGT
kvTgV52xxyXTbPxhxHhUTf1TKtt1BIpfH5R3XZaESEeae0fxWD/l8yvlkN7nBamF7qJAcpTY9i5g
s3+ZdT3Eg6MmpsMEOHGJe7Z8xCPgsIH1ixcjzr6l/jR+ayc5k3fYZ7JdR/bT3VFNz9/iGpV9Uav4
yZ74+HS/re/7gTSr5nbws/44zV8u34nG7Y6F3YUz4TFZ1VkdfGmwqBc5NeteQC8Bw42WHIT5c40j
wLQcLjH4PXJntOrYmIHOtt9cBI33ehn7PGLpt7aee5Z0iK+bAjxioyrvwfTLg0pRLlWAlY9jW7Ex
9IS6Fi0xREZp3shu3IdWNgLi7HQ8WAOLVVzya42GLh3E0MLU4OmvTVLfJG7IvgCsM/jo7om2Pu3M
St7isgk3MiwhHLG/iDo+9Yy6EHhG1EpmSWiB7GwdXV6lKJcEGnv7IIa44xoEMuQw3JwCu7DjPFym
ObMpMnrdZMpA7lWrjmoJ9S2lUA/IvQWq+nZAgogix7I2uYldZQhSDIcd4WClEe7YGY1rZ8LpDDaY
3cE0jM/NINR6in1tJcZ8W6e6/mia+NuBE4tDjCHPTLq0ukotp9gHQg03rgmxAniKtiE5jnUND5ex
r64N/hC06rJYNVmoU4IkDYr21hdYEuUG1updGADGZek/PsNIhVAmHXNPEWd8nvpT6UL9HBJTAtEj
xO4oC69Zt2HeR2TB+4Tj5HAtBmusaAWkJNEnunEglamdl0vnS3/E4nY5dh0buyhqeLAlYyVXPok3
W6+eq3Boau9IbPpapwYtnzpV2KcfYfZCYeSbnlrA5RsNwMVLYNSP6GXvOtcezk3adQ9mR0FEF6Eg
6a29TaeOtoWTfw0wM1+Frjs+dy4hMGl8r6uaMOLLGbie2oUhnRtDGs89AiQcM8myMLrshjZoePCF
/DG25g7xpXmvVHvnD1W81vqw2IWRlhwu32kdZsiQtjQyAv80WtDOID8H2yBrxClM3d+1yQ+2bUn/
MWEQNiRf+1dBe83NIfatXYiNVPpTbWAHtaa8vU4gQ4MZqZhZQh+Mn0Y+J/cRhJo2irbTxCziUtPQ
cI0hsLvC1jSTwjAe0Tgr921NOAyc6WJzeUJ22VeZDB4I2/obHXuG4Rjb9aGy9acM/1Bu2N87jA9D
1oDMAhqAfDU/Xb6kmoK34IKkkwiNbotC20xul529vnfILtCjG4X5UTbI7YkSWrdkcVUIkzxv+4/R
CPih3ypRIGuv7GFlNfSbWxKqS/K776WbzbWiIVxbkK2xL07OjT3e5dFDQsPzHoFhd99NNMdMP663
4dA+BpPT3gk3uSXGe3ww88nbJRnzcFy40Xlgg3LVNWLtqSx7gOdhX6s6xrpu+F9EUWEptDpQzgxk
GBxkeAg/3DWtVy/NmRXH3GTjpzGq/WUgAQzsqCk0fM42/ArVyE3mjf5Sy1kSa7kmINp2DnkvvdFv
kfXtidS07qtYIvMeYjzTxuNk4Xthq4nOs9GT9eWlA4A6t0EvkmZ/+ex616Qg4/vaNos1UnwA8GVx
fe7NBpZxXyGlaCuTeTQwj5fvUPmXy8Hvw6epiqJrS7MA3AwxyH8i+Fq9cbcOwggqGFeNhLxmO9TQ
5t1Y1VY/cg0bNkQ9mBgogs4V3TmIp5Cq6BB3Q9NvpF6ADKKnd841ikYD3lA8l7V1n+SLQshxm3tT
ufQGYqayOr6ljuwv+IDWWVi84colkRUzpO0XwZ3ukJDQjJn/zWrts+zweUyhcx0jTr0BwvDS4vp9
Rjo7rQSdZwOZKk/VTvkHwKqco2dt6P4794lJL9Gr+jdrquRNYcpHljz4z13U/5eRbSaGvWa1ba/m
NuWTPRZQrgzYHCpKqLhZdrgPdDzzeTy02yCW8kHg7l8T8UuzlNoqMCKoAc7kuuueRChoa3q7R5yJ
18gyD5d1EBnV+Zn6MxZwjQaTBt7UKkOkEUnhfh9SIrvmB8/lC3m9hx7T3KZwB6izYwLOtG7LO49q
ziLHm3EDEe2ezQm9+cH1b2ozyw9BE7cr7D3A0qOzR/bPOTQid2F22K1w4niHSd0IpeLDkJQoEA32
njqidfaobnzfOu2Ln/G8hr0ONqt0F3pHt8WH7w0gbF35QbEv5w5CnlpoynyRb1StuDLM+4fWmx46
XJHroO+NndbmVJqFtPa+fWpwut9lvLnLPFOk4xNZIPpGm1XA2lCIVz8IVjKzq+8BRkyaAVVx5wbf
vQFuV5O3xWNmz8DJyie2PiHnT85C8IBA7vs2ZLXGxtvYc+fGh2awo0XIJNoXTo7LqymR2nOnrlpJ
93sAFHYYqb4edDy7h8tLINJo38b6YQom45iL+x4/2ylq8VKUhQCncnldfs/KHrEjTJpFG2ItuEpL
W+xCkT2RXZFv/QyVwKXU0gpEaFaL5tpgAfVokzm+GDTT3I6RHuzFXMUYwv6ld3S108ZJHIMGPXHt
Aa8odcrawbh1zFRQ5Ciide0gQTbSbhfOouCKJ9IxtiHfDk4qUOJKexmQOjzoC8oewNY76eI0tr5j
Bunos6lnhciEQjWalvpLHfpw6UNEWylPnjvllkcLzeUTOv5dltdgybiVlxMun5qVpRkSwTFPqLmZ
ynWTN/lcLIvXssvG5TD07SY3eHg7XvglCzKWPLU4lnVsH3OdhVrvO+JlQAAGPOOhCbv4fkp5F4OG
dsin8Eq70DpU82o7lNgj7MxX6043aRXXw62nN6wHEKI/+Iz7dchu6UVZr1GjV28UsvpVSwN6rWnB
taYN41HL4eZlpjf84zusE+Oxx3edlfCxLv9iNMZoy27pn/825A2qorcOAYpDiHhsaS5fUArU1yJR
aJ09EKLQvfYNFc0nA07LChK6tXBzeGkGaQMvVbCtxyZfeb4lDn3PSUkvUevZQPk4p+aVTbxyh9rZ
+IUhvmgpZoNekIN+eanIosoi79xOeX2Wrm88lvXwenmFhw01qBTDkaz2IunG17xp9XVLc2cLliN5
UYpmvE3GD/PIAaMiWRlJChKTY72UgbVMCkwk1InvdctTsIdDiDBVnSCQiBGqxl23seIuPvql6bKs
oxiUZe0XBwnIFU8Balnzy0na54it3c3llcIYGTIrYwQyXoVPrmUdCHBdnrFyS9+46/XyWIFUeRZ9
Fuww+TrgoLzHAlPuo2mdQs1TX1UBjam1ogkpSundNCEL01C5T30cXNMjLK9JA/B3hkUvM3LU7jJ/
Z6xwzoHuY1RI480/FomlYziUXKCbZp6T7sm1SfeZSHZOZuTLcqis+8wDoeLFwaNT5M2ymq/gFIjd
gMHHFUZxEoZW3xlhkNO+zMQysyhJ18PU3xZq2Da1bSJ/wwF3+VRaBDHbsXR2Oo8MKKVjdasVzVsg
vPBcgZK3UUx/xeIGA1SfnDMGYhqGPpm+6FrHxWW8Jrp5TWqPg8HDMndtadzp2cCpVHX27A42NhH+
R5hK6X9xSCfW5p9b2EfQlk7OpoFBn4zDdTs5/s3lCzn3xrpXZrpoYuOeyyeOl4vFdWElNCX+nvV+
cO/B1Z/h6C/A1cmfxoUgw+6Z+rX52tIgK3MqgOmQ25B7Om0bNnq0orfGktz0z73yJFbJwdn7laSA
2EbtrXT7F4cKKe3XQB0kkWAHYPsvDkIIDDBUdKdGXU9AqJZ9hCZvHHP5IENSveuIpZYWMVHWdURG
QfLjsgjVBSFkfl5d++zZsUKhyA0go3ixhFCEH+WcdH1+QjdK93QmMNzK1FqP2c5qkuBFm4S9c5zc
AFtr+C9Rz7Yq0aZXU5psJmon/xK6L0NUGE+t1bKnyGJgi2H/YyT+5wtMOj2XM2HEFdfIKLVHnbSf
iUydk8D+EoHyVBRytW6LXSNnPZan6da2oT8TwkJFFC+fpWWwJbUw2nOffvXgId30ZUwkp+Xam8qn
O1KDwD34PEqfyjzYpcmk3cV+Lc8ESfBk05vJqtds9v2TL4LsJn1Cgrc3VA3lQ0lqIQdKyP62IATg
zp4S9iNcZrMpf9h2Ee5hkuiPrB3vWSRX17rVGI+idA/WFC09kNO7BLPM+fIFe6WzhjgFGdhpAcrZ
3dkP2u4+pXe69uqkoEngUdJp629atytKq/qeSfz8YR1QvMZrv0vj4bmKUcIGqbxKPT14HENMN042
GNe45SaaNPFj2QEwxpQZnCJj9PnQ2LDkw3g7iHAEm0sc179OKQfjjWukOP7r51aZuZuqB9Gkd5JQ
rrDp8EP/939l9uVT6ND2tYiVvrx1J2c2KQfzH7doktXovvLxe9KF9lpjjtsOZt28DNb5skOtS57w
buiszGkkQHLeALn5gAIyPjr4V85ofEuGwbfcrXxAwAWC7AhyRRP6YA3HUt5UDTALu6/LrzUQkqhW
ZCNJawRxS5mGUBV5TucyXUAdioye/VA6DZp/hgSiY/3UXbayGT0jWpX2bWrH9re2CV/tGu+zQPiw
oZIHrMkzbmpVJ4cEXPUyIwr6WSgKn5YWQphCU9nRsB80+eJCjndDn2DDeXDoxLBjxxqOsWXdFCLW
j9Bxvds66OPtOCh4TJaaIKC+XoaZmaT5obNm5aae3iSyzm4uP7czJGHI6sjZsUoA3k7dPfRscnaW
YK+EDmvYwh92NyGMFmUl9jctQFNS6bV964P03uFjLtf1+P0y5zc+jjnfYi0ejjsSIUAd4irp4wLW
c+q/Tuzyz4mhWAWwoN6MlOWoLPFFzF/QLd+YAPDn7vXOK4OXvo116H9hfIdudcCdZMFXNQx/exnH
8JGrY12Jr2HChpKHj3ZEdTXtoiQHPku0L8sfTDCoy1IkDdeZQUkkmtiuxJ1LYbTJ+qulCdzrPGkR
2LU5ysSdIdhu0rpfG+hrUUEriCiG17gl+UqWctwE2LfPY2+MZ5xcLOBQv/cK37JlDV8TM7+zdCYc
wU1Jfiku9MGkfVdAg7+0hlzWdlL37C+G1fuov15A49t3UzLuha3ULbZ16I8NulCoksvLlgZ2ybhI
LJcgXTfcQ5/0j8Rll6uwadyby3cZCpqjsOznPoWXa6ZND3N5tot2vnMcs7h6SBpzL1OtewkSEGr+
QByb5pm0j7PYfYC/Rq6XcIbV5WU/gPtN87nMSj/qqi5FSB4l01GsSXFyOxnfRC4XtKuS7M3LmWQS
H+PqlOrhJugC2EijHr+KUjtSgj//9pf/+Pt//ce34T/9H/lNnox+ntV//y9ef8sRdod+0Lx7+feH
POX/l//mf/7Nz//F30/ht4oW3e/NL//V5kd+fkt/1O//0Xw2//OXOfo/z2751rz99GKVNWEz3rY/
qvHuBwy/5nIWvI/5X/6//vIv9GP5Kw9j8eNvv33L2wxawd0Pn+Cu3/75q933v/0mbetyof5xnea/
/89fzm/gb7+d3hIYXj/qP/0nP97q5m+/OcZfHewfhsSb4RoOf6r/cfm5/lfbZS3muMLSHcM01G9/
yYg/CPhP/iqFDblRCccxXN1y+FWdt/OvNPFXhy2bYBmqW6YlbVvov/33W//pI/zXR/qXrE1v8pBm
AO9F/PYXmHnzJz2/Ncfk+CaH51R0ZbuObfP7b2+06P35X/+fOpjKREMKCq9z2jT5Lek1wDXvo4KQ
AK8l8gGxZbG1sOT/4Rr980R+OvD8h98f2BBSKsG7xIg0n9gfDgxmYigzqjvL1mQhFqyESI8W2s6Y
jAZBRk1ba8gaEA3zGA2orWlEdNLcB/Atllbjb2J3/8kZfXQpDGHaWC0sLvF81X86IyH0qeKOW/Lp
ID6jXgylYAqMfeaZVyyFljrcvHoI9unNr4+sf3hkUzcpvc6aIv3dh+DC3C3MiWvBymgT6/s2dbZD
o60w9b/hYH30tN9Zl5ykb57of64y3dzbdkIdvDkUuv/smCM4gXFBGggmBanc5a/Pz/3gozLRtBp0
um0DDNnPF0YzqBAGfiuWCqPmcG8IFEShTmSFxgIwO7ZkhUzMi78+6Icj0xJ8HrbFIBfWfFZ/GCA4
Enpn8jhqrFgNp8Gq6bpVPt4k5nNedaRXdGvUFa43HP53B7bfjUzbxZLQiTm1pZs2E8AM9K3NdeI8
2xYdzJCtQTGchakeBqqOvz72n24KJeeLLG2p81Cwdefn94ygCDx8oE3LkD2sPuL1h3HkTSxoc239
vzvUu9FuN6WuooZDVXDPcz9c6fG49CptHTGX//pQPON+vtV5V9wzug3tnoai8+6T7ApBQGMYiOUQ
oszo4m2D+jAxkuOvDyPlr4+j3n1wqmtZaVq+WLKLuiqo2EdWsg2nFlUosFVsfiRYEW5bLVq6N6bp
3v/6+H+6Tea3qRumaTqWZdvy3RW1TLMYnIo9LW1I5cKVIB0tH/0NqRnLDI8ND9EFhLjtr48q9Y/e
9R8O++7qBp2XuDLKeXjsE5TQmoMd5aoFglMl1lUjzCsdnQ5bMwqszqL97GaZ39RPj/H5TRvCwDMs
DMOw3l1zOzLQsFBoW3oO0XckXOrGthmHc6+TMyeJzrD3NLLfVPoaAWKa85OnjTLqHaSYtekkW022
B2SMn1yTDz8K0zFdWEy6Jd33Z8VwLMKGkVCDBqly2qmkt2vmFk87xulpXw47KWDiauT/zDm+rmnu
WzA2U5JvAA/cdMo6zfQpeUiNx3/n3JjBDSZw4sTeP9dYg/p+FzDjzp+U8ZLmT1mfLu1i3AD3X+Ay
v7LINneoTCuESyYuYdjjI5ZHl0sWanSEHH81fUdj8cnDR/9oJOnKdDkpneXH+ym5hWrGLptpiOo9
mFrSXZxx001ffPp4uQIMqrsUO6h/Ub3Mx/FEwwtTQqaxJYqgHqTWdtSzo+moR2KjMfpOU3JM/3/n
IsabIXQpLZjzzPfvPllVelOfTamgskR7lq1+rLp14/qrqiDCm6vkxPrJMD8bUOYHw9xkMSZNoS4L
MH7/h8nItqLRZ2csln7l7uqB6SD17nOUJG1NpzTPjrqLAKsO9q1T76ionjuMZFRQv0Sfje2Phrbt
GLpgT+EiVpjP9I9ngsTXyrtuVs9U26GrN6Hy74g8PYRKAr98Q9SkcdxPBu18Wd/f5jY2DWnTCiaG
Zh46fzgqrpC4cqdmQuDpEtNH29t7cHmqpsyMnt8vNQrVcu481M31J4f+aFSyAWIRYAjHpTn986E7
YmZkJF1cWlPw3LXDoR6xmJJNPvJ0wZKE2gkD9c4uYepwBiaqqn/nDKSjbKXr82r53YO9tGPlOYE3
LVVGPJ0i5zMdN5oe3pn2RJAmWqNDJbvL+4+vR1d7/uT4Hw0+B8mtKaTDQlm+uwJJGCRFqjj+RIxG
sxu/IPfcNiiRh7xYOelwdtVw7WX9ciCotsuLY6hhCMqqzz6JjwaBY7lsPvBFmfb7oUdIQCdJTRJL
0/M3dHj3Fo9UZ9KOSgZ3Wu4d6yQ5wvc5DpX/2TUwPhiAPHwk97yhG7rz7r4vHNFbbcEsh1MM3g2M
MUD2Zofnuj3ECFxdMACWAwgLX/kgD7pd7KJB+2QkfHTvOa5hUkfkOWe8H4oqLSqR0TNdRn2w6oF7
FErfh4QwGzbyT85E6TCAhuWvP/950ff+3mMrqAtalK5UpvXzDSAyC9ID/PJlmXmreU2KQnxVpQmG
yGDfk+D468PJ+e/96Xjc6mwLJbsR691wD7Af6AmFFdqLDYqNq8pMt1Cw88wDU6MeQFYogbFbbqn7
ood0j7rvPqAwuwEV8smpfLSiU5ZyTD54Hnrvd6eZEdRgegAjDCbZUO7cB7lBVXJStX+X0jYS/XBu
yZlts+PoRbtPjv7RmFMMeJ0Jh6/C/vnCS8rGQ4LnEOomUfZduDFsc6fSb1Oe3pb68M0346NXjcFV
Oh2F0t7GqPuqtZ98+n/eBynJra/Y6RuK3ZCaz/IPj166OO0wWeawpCYVYdMhHQyrWrqM5/QOPVk6
LDXFOKA1SK8+uQDzG3w3En469LsHTxU3Yz2mLF8brVvNS9ooR2dhtxvbuzFTA7mlte8y/wRQYF8N
X5F3PTTuiEYFCRbObRPN2ydn9MEdyKXQBUts6aDGfzcPxUrPfNED+rhskIZoX7vxtqrMU8bH5El1
X6f2yXZ9MG9kx4X1bnLibW1qBHTHC89qYYBFt5nk3Dr29v2ni/EPHpHkOVBMcQxO07bfnV+kRd2U
OpxfXfZr0qyvWmJOGUjL2A1ouKzs7iaE8OK1n04SHx5ZcUgDh6dkrvx5mPh0YvBDZAzWKrgD2gtY
xVtLDQb1aO8dt155TrP4fajqb7/+SD5aNZrMCHwspiMsy3z3lvUgJNYvMUe8tezuQIdVpBv0Rb/2
LayHkb0FHnBrMX9byB2A5ZBOcl2P/cqHVRrirqit34tydm43X6dOuzM2U0t2GtuCX5/nR/skizoc
N7NBcY3vfr5Amtuz423x/iGqMyocEhkQJVHKV1fEL/FEY7xyOLgcH3oiYkynXejDZ+P3g+FrCQNl
gY76a55Kfz6HqS4mqFwsoxqT6yHS7RCHt13mbb2x3aoRgYin7zMVfrZ8nT+DdzeyNd8zvG1h6n+a
uWWiE++B52IJRXcDY2wt3uAQ7xNXp5BkLrDwbChTLqYSrdw4gwM/XcV98CylpDYvH10W73+av40a
t4WFm4cSg78mvnnbp/GtS5066WFt9gcdDQ2D66qyjW3GPmMcwjvNbz95pOsfnobLytmgIesq890j
HdW5DFwFAGcoCd7AcEsCySqSWLC7wBogOI+PTkmAKlCKOPJJrwIa5jhXsugOSsJJ8/2NxJeDJGJZ
BPtEuN/xUeHW1LUcrgDOqfKTJcdHs/Fc7pWUiimW6u8Xf4DhQnySguFi+Pel2x9rSE2ILsmz6u3v
djyetOmRlhn9qSDEnJZsAuKOYzM9RMY50ezFJ7fRB3OCJaVtCJc6FZuQd3NCZME+ki5DSWbg16vx
StnpdQI/66qT5XDVaOWb37a0qI1T6uLJwSLzGozElEMgRCqE/cenDlT/OyOc0WVygzNd/mmu7qOS
LaPvszQL4Y/oJsEPsAu3k1LERLNiKbnrsRZfoZjGZIQvz4+3Pk3wT67OB2snyg0Wz2CXWcB6XwOK
c0HkO2pwELfptjTSozKKGydzH9AHrZP7CEPI1aR1584t3qJY3Uf1dHRjA3Si/zxYnz3z5pXa+9te
p7DP3gFSt/l+Nkra0NPdmNnHCasbO6KvO6nvQeMgAscszuOGJMFvv74CHx3SYI88F7OpFr8/ZINP
CHXIhA6B2OTaEWASOWyvcZNtTIhDnNFnH/0Hi0TLMG2uu9JZJ1/Kgn9YIFWFWxgtSvulJp3nIBAr
OVhbvwk2dcE+3a+uvVKjU4qlD6TbVa38z27Reci/v8wGc6BlKUGtyXlXtS2VmnB4cALgp/Cuo1sc
yg6PAfdIrB0dK96adnibm1juTczlebtph2AhbHk7vPz66n80v9AWUsKeC65/ujnzXNL+HGDPZcmi
KFxwst0hc5JbFKDuuEVw/n9JO5PduJGlbV8RAc7Dtoo1qCRZgyXb0oawWzbneebVf0/qAP9xsYgi
Tv+NXnRDi6xMZkZGRryDS1FpLSdbWn8Knoqi8zATX/38UlNDFSdii4sVBZ2vAsKlNPoNVmcbrbT+
2HgoGeRB6MniMDEcrs9XWYpGpmx9Pscc07x4miOU05hYHbuRDTnsT2/YX/OmuwWlfNtZxjGQjKNF
p4SOCZlYsOua8iFo9GMujcBK7dtCelz5QUuLYRoQH2itabwRZze875hV1jsKpfQuOgEYf57U+gEZ
VPBT1YMZ1Q9Z4WyLMb3JVFDF4fSfHu1/Wo+P/9l0f7fVLjcAz0Q6SaJpaOK0O0vGoqiXh8JnPXKQ
BD77YEJRzPe+en3w9jOWvU1YHFdmfJlbMKQtIy2kO7ZzMePEDOwcaCUehDl6k/QxN7WPHYp5W40a
D7WTgdyfakvIoGmAaaW7UF3NfZd+gs7p45JUNTqmYpf8FQGgXQ7okCQwjD3tKCKvNnzv08YVZbIk
p+DMug+orE4UqHXjG8oVa4+0y7xCvElMXbVpoXIJzW7FydeqxC6oQ1CNO4hk1+qbm//UdeOjeKHp
RXqcTlnxAcZ+k+ITGgTj5vqXuKwTqDJZjUHbCNEmZV6jy2Sk02TANW4HYiqusED146fQQSygwLCI
MHx9uMujp8okhdxylNlJp8VW/GvR2xgkOan2wIOUytgAXrMeDmVvbhTKE/9fQ+mzQyVYuUFVMJQa
8QEnLpPiEbILShL9WjBb+pCOTtXDItniOTMbCofX1IC5SBsVF2JUE54QAt53FearWcntQUlE3so1
ZkQ+vdBIRQ4+BxlbmV8QBn6/Puuls+wYrDDFDwNOxiyuUk1IyQstmkdhfpc5uAlO9ktgI0X8XHTv
lu/v5Hi1xrdwlEieZKq8POaoeYq///VV67y2hgkdW7cO+33TsZHQ1dBq6a7Uu93UenvMhI+d9L1g
+8oFTq2j93p92pcZBKGE5ohJS5s4Ks/2Vc4rXWlSA7W9nTnkh4icMYh/9Op35E3w6lud8cIXV7m1
ydeorYKAMM5nrNdlhR5TOLiw79zMCk5W7n3VIyptv6HjHSVd249Wto8d+6UyAU5p2bOKwur1SS98
a2bNe4QJ00qbt16AfJkarDPITSV8MA1Xoq6/1ZPIVQrMxcDQG2P4Rm/t/vqwCyGDgInGOJ0okqd5
Mp+VbTNoUdm7BuUQjT5hWeCFqLW7DIKm2fj/YpbURbgjWHETE6jzpe5yxxtrZ8C2z07ckAcnGoe7
1oSgpLCT0lvYWaC84rUb6vJOBuxkgeswaBpRSpyd6QlOOIoS8Gk6ekbt8GICBp+i+ECyhnSZjIK4
Lz9nCPWo9b8IkirvXhkFF1lzzHm9yrFSvalzbB1N/NRKNbnrMVEGTL7Vg3il/b20hdAkcQR2gPfZ
vK+YqbWjj6nXu5Tot9izITyj38tyiIzosI9ybxf05hG2zUrG8Vk3Oc9+VcAKss0+QrVNnncFKlQH
lNyxetfRf3sdwuZ1DOmxRJc6fw9pBuTWTy3ssI/yD0HqfO0V8CyK/XJ9Iy8FDRATImbRmLhIQqYS
4Kmeq73rJ8EBnV1clbT7ENyfV2G+6ki7BubQ9SEX11sH0iBOrDiz55tZjfRygFHTY0Y0uj692cKo
t3H7FOm+awirWdShk3blJlzAOKgqF7ym25pts7VmR6g3UfakEY80m5O6dodAmo9yjKe2kPMPsajN
xwXSwc5d0pEBhGp9c33WSwttkmGS87HFVIFa+/t+aDsLaDVigu7odUdIW1xLYxbss8Z3zduh11bO
7lKAoq7okFmBrbiIixO6kU1ltwSoMtiVATjICEk/+TVIKcrQcLk+uYVaO6trsLYmVx9N/1kiifW3
LbeGzHEdxgN2XcfyNwzIn9Rw23HY4zLkls5Tb6orN/3FojrivFKh45Uum59QwLNFDXPaVjmIo0pR
tmVoojTd81Zsbk20Bpq8R/9nLWEVMe/s1H4Oaeu2ytrqPBjPvyP417DVSvQ/gEVgTpBWB+Sybh18
JlJ6DIVt3nnlhBb1gAcg3LavKwt98V0ZnmjIu90SDf15miHjSBuYPeUBSYaspEZv5RfHaYQlbIXY
q5n+GYf6l2Pbj7aNZC6OgnL8oZfK1tIQRHVG4zZMhu9q561cUJ/Ps/mygDfj21NOsMAsnS8LInFY
NuYqGB7V+UDM+KvUHiCxHY3Ak7e6hHrZoDajq4Qovzq43OERn6nRQ2aZ9uZ7gNJC8i3pkjvMw59U
ByMOGbeIUmnuI0s7hrTwPJmbbnI0Yc+nn7RoOgQeOg4pymwmNJ/rq7y0yI6M6JuowyjIkZ9PpvUj
vU8aQAtC0aeNQY2kk5vV/X6AD20U/VpsWh7PEtU3kU7Nn2GNXpkjhEIZiy1MZ6p+H04/0XAS3XLR
JM2U+kbrhi9Z8pIgbT7Yzq4HOgA5aosH7Ytp2t8SU1nJcC7rp+w0cmeZ7EYAlVQRxv9KaP1wrK12
YBFi+aXcoBOID0l6x6+/hSyUqP2h8du9nmsnLHzvs343lLA3wVhur3+Ly2tS/A6NBj6PcyCN88At
dWh2Nh7N8yJU0IrElqtO7z2v/kUwRdYLiSazu3WM8K1u7deuBmmTyC7Kytd/hiqy2fkGB8OA3C9X
CEjX2bnXUKrpFUNgObXk1s7hg+UR+uz7QkbzV1X817b3n0MH1rRf7NJCeipM7m0K8R6+sc1An4YH
SFvIrmk5zx2v/kE2n3t/vP8ZTd5rZdBG6eyVzEYVr+fZjxbYB+5Ylu8SfYKvBUT1kLWjjoAGX4cW
SGi8Bnr4vaprSq3QpX1Lo+FHk3aLQO4xjJxiY+j1TUBOL2xEkd240wq8Lfhjlbe/khb19USydtXk
CXtN6dHBbIjGxMoRvOw6ARXAckzhwqRmTrybbT+tKGwd7SVXtxHHKe03S9lJSnEvJEy1Jn7LMxWn
0XzrDCmuWfJLpa9id0TMOl89Swa+K6ADlCd4YJz/hLGM4TTmtqjPQbZC7WnERdJrq5u073/VKF22
8V2v3Q1ZeEvrI8b64/qeu7xViaQCrk44VahCzzNEE8E0LdXoEIYjggug7abszvB6NPW/2zI6Izm5
6uDqkflxfeDLa5VxOfwkaIrY7LO93gRWrUNCH91A1e/rhk4kMh+x+atBS15Uv7VxFYJ6ea0yJKAs
SrCaeQlTafq47DId1eQmQM9XHe7sUn5CNvsxGPM3/LXzqX/oDbjIJoZE12d7GX2RNuFWNaj4q9Qv
ZjtNHwwo0JAV3ZL3m4cESdNOByUyTkXXbGAdr0SShZ3NVJkmu5s7xphf4Z5feCNQxMlVfe+j4arU
5Xqbl4iLJSYgMXDSbaveRIiiahC60Un84O398/qcl7cWqTCBwWJnzfd2GcVtb6fO6BaoBJuetYOi
ezc2zrNx72GLV+MWn98aRfx8fVyxc+ZHijsVLI5iAQmbN+VGSZEMTbAt24qgTRezUa1dav0EebC/
PtLiDIG+gHfkacV4s4R7HLwykUXbusdTCY154CaWU/zK8B80R4Ctm7DDiCgP3vj6b9fHXthRMvR4
DY1M9pU2L+z7XtwMzcS59Y3EHTVa9g1ZjPJHBgKHzdpKqi8u4os1dUgeADlxUc+jhISQI5bm3ChI
Gh4E+6GkQp7W7S0c9DvROSSTvG/XMG1LMYLwSAuBLXz5cNSyaJiUiRgRYcuSWMo/qID/xBCRsP6t
8BS3LvZRX/8IhuRoooTr4zCHxu9BQ2EklJ5UpX6AwzJtW9n5348zbV+TUjIrryif++KvvCWW6qzV
Y2wa8Ka97fvmoe/VY1KiX4VbYrtWBVtafEAc3K0mtQqS8vM7Iui0MRwy2nZW3t8ANOJVcF8g7Zg7
0hFsFILMMMuB2VzfYEsxhB4yDxD0JkWOOotZA7tZliV2mKljeR02N1IeuMM4oJlsCK6J/X1APFoP
8Vksp/JRbmLaB+HKYV46YgBmyM7IicRJm00+pSVYeo1MB6MKvhqp/7vyMWMMntIx2lsatgv4m0Um
3lym+s/KAiysO0VHg+hF40C7KLcioRumdSRMgLBXg5CMjsBwQNlVrq0vvqMdE3P4FSfedwGt91JM
bsvm9yA3ronqsiVNd0GNPndv3JnDo2ADrfy6i8KZwBxQSwItoTgab9PzXZEDc5oyhz0I3uyIdk3f
xb87LtTNCEBkQJcqDaWNaiJRj1QXYBondK//goUIBFhE401Obw8I5OwGlyu1Hk2cntBdk7+klv3R
x7Tzpz3X+i6G1H19tIWoTqJAXQWUqQxAf7Ybyw4lHI0I6/q6+WoYzU0SD1/gzr+rkbJWNVMvox3d
KmpHIrxCVJiNFYCnRhmQsRrlscCUWuA6fTU8FRgd5UKcbLIRX8e9p3oF5WnHa0nZ0saDfucQ1+Ea
glU7/7RREeZp7fOUrUv9GFBVHyodXxF22Vgi9jh8Qa9Io61xfYUXRlVB0FMppHgFnnV20gYb0V+p
gD82pPWDobi98VVD1c3x+9tBffNaTB8mZ+X1sHS8P6l1NFH492ITSQgCjHXZDm4QIdKueHeovb1g
bX1fpadGufGUZzMBWpnhufsvZgtbgEo38duxZ+9vE22HrgroJWnDuJ3aH0NxQocTtSf9WOAhEECa
+HcpKNVu2DjwOEj35wmDp7caamJ8WR+ecTxhxRi8dG23U3Qckm8q73uL9C5chpvrk124SFXqSIDM
2NBcIrOj2itVg2FSTijvo1OgaSeNYnox2V+VCVo3XpeSbqys7/KXBXBhCy4NBY5Z60Yx0zSshm50
YzU6ebJ/YLyXMNO2GtDDCjq5Gel7LfyIteDpX8z2r5Fnsx00OZUKk8gY8QCNpu82HToc5+vEOAwj
4mjeGshkIRJS7WUXwRGlwzuPFwOqJp7Z0+I2up4qSnsy8npvTNU+MrkptJW8eiESUtO3AREAqgAy
OTunIRp+IZx0ogN6t/kAYg9M5yA9enV7uL6Qn9txlvZRBrRhBto2H3LeEwqHwEBNGoBYI4cHORiR
+9P0aadHCPxXYe/K1XjyFHxkjQR7OAs7HmxaSgPpt6Dqjkpb/BkKXLGKHOtGtEPcfPqfm2QkpSAG
QbvxtuJ9NQvVnaHEeBmzGJGqnUiIUdzyDx7lErjBCA6t9RUWd7VAEtGWA0WMRMR5aMYkOcTpkPH8
yN+HBvLpcvaOyMq7Ut0NSB2Ewb6evk3Y9K6cp6UjTLeZy4CnFAJcs+se6f3SyoOQlNPCsooy9EDY
CCfADCaKBxLGlPCsrn/+pQvBYH2BYuqUR5z5XCdbRyMW5qnW9Rt1BBJTHKyMPuz4PgwFBZMJGZg1
oMTSPE1o51A1FUq987qAXwblaABacTU/R58iOeJ1/pBoiBFhVmC3wxeLD3x9nosfVQCVqAKZ6KLO
y39VieVAaXB+mxhUdAwdkTqL1FKMGb5jX7UZIqh2Fo7thb0y9NISA84C90udnYfO7KtOWRv5OiIi
hKn4YDbgVNF+74DaBjoq8aiAlwGemCsdjaUAQg8FvhyyAhQb5/GxqDsrChm0QzFHFH5Jd3ADwXDh
f2+xsn14OkA9/SQtzusew4Q+UqIxVJ+DbQZRlRnTxqfWotbeStRfXEoG4sUPRRLE4fnJTKoeQ4aR
AyKgAjK80aLtb8XTcJSbLYvP1/N/jNpaXrr0TFJ5Bf6/cWfJmo9/w5RIvBK06C7J3ySzwWcO7dno
YdQ5NinQ0ux2hO6bPgj+4fWtu3ha8JgjW1ThhM7faE2kyZEtU6Auu/TOifpd3Th3cZTfBe2zirVb
S6f1+ojLhwXwh2CaLcASui72pq7ldu1GWJ2FEh6k2EeTonrA+PcmsLQbGPq7GitKrfhX6SLFa/AC
4h1AVDr/yFNcq5LVVVQNezjU0T7HcA917UN8k+K+3SJIiRhz3q+8tS5pFGIb060BOAzP6aJQrElJ
1wYZCLJCw76m4zU6TtaEHmHmIgsneRKd9Va9N1L1Hxy2Twjw4MaTop+jncY2qzb16B26PrnvhwBt
ujra8HipcBXUMURUvL3erjFxl/YFvCQKq2wLOC+zdQrKclRxzB5cy5oOhS8fsFPCV6k/hFX2aFiu
qq4RMRdHpGsocNWWaIOffxk8P+ifturgyq2/VyYcBmHTN2QCRveuM3gWrtEWlrIuKuYOH4ZmOxfG
+Yg1qn4eIrvETpiXeiVj5Z661mi9BKFy9FY3weIEEWTBO90ARTi/JLB6n/pe76mFh8apbdobp8ru
OgSyjIOBf4Bvlit53uL8OGGMRWsM/s75/KpmciyMiga3cu4rD7FRlIaEOEM2PSTTGkhyKXqSUKJv
IlRvLiD6VJMjqEBsmCCAv6g0NxVxLDJ/1rUKFOdBThFtV9Yu3qVBxeYUjW4aSPPbwfOaJPLbii9o
QEtX/eegCl05xj7bw1YnczZppT5J0JCuh7DFYSnf8RVpexDEzhfWQP+vFrr8bjqGuA3ETxKQl6Af
D4Iln8XJO8QSEx+066MuXhRA2Qgl9Fpo8s2u3WmMfCNWGDZsMeyqMdP8lUxfFRXGICx1yIt0PTos
PT2zwuHqX6SPDgmVrlM84X0/m3NWokGZyVzExT/9ZOx7HYmtyqFoDHYSIbMMZ7vr011aZAdQCK16
WrsX/eYiTXQVT1JmC+gWR9quiI4Ud+5LWTul0itu8xs8jVYGXbycqA3JvIrYV+Y8ewS+AQ/aB5ap
jM1NJGxnQBmnORTQIHEnuUX+LHlX7N8pDhDX57vQQyZT/mtocZz/rgmndSPhkTYwDIzCEZXwFKnH
Q0CkTfBUi3xzp6OTQx6Eelws+Tt8qVZSoEsAksjWSdZBDcL+uRCMso1ORS5fY/ryxDDayfDSG57b
1jte1AjNBbvqtZn8R2mVfb288hCyKEkKqap5UjnqVQNNDGRobn2J8xZ1k+Fb1crfy6q8AZBxyoAE
o/DebQif31eWXkT6+TPVAVNPN1FbQgYVConB5AP9GL2v2Zg9CnaRSP182XtViu/0cx+QLfW0jwF/
ZY7nxxjW8BGqlT2wcEUQqQX26rOGNs9OxhpzTK8ZgEIbtAVqOiVpdpf53hEnq21Ij74o1zBYC7k8
Q5ISiWYX1Enxk/7adbKjliXYFRJs8g2cu+5wHNs0X6KsPq4ssrhuZotMNRIKiWgByRdCC4nfYg5X
UamT8cfFI5PHP2LrtbRBfnXnS8UBL1Ck89tN0kYr67p0thgbnIhoBFG0m131Idamk14ozFL30JU0
TkDPNkNz6gv59zDYL874kYf+TWIjhp5WT01XoEv/6/oCLK40RRCBihIaJ7Pz7ZiRMlHlAnytBD8Q
1HGS+7yLv+iS9uf6QIu7SDRN0dXQuRtn90ST2oo0mMSwXPe6jURBVu6cZKOMsVs3ESUWq9toJgDC
68PO0w0yDdGZhjKg0vO4kOXp5Ez1O7Vv3VxBncHj0fujRnIufajSNezTfIZiKLQHiJaUiyhozEqD
SLJ40DwxK5ZjnEGHDw2NzaaXNnZ7DNHvBnm1MrelAekIk7nTM4GCPVvSvNfUeooZcIjfbf9hMN+w
gPXNo8hxom/X1/EiEorZ0bVkWrx7+Yqzh6jmTDrJv42+cvPjvfKenPYjbU642KCJOrRu1r5dH3B+
036ORytIcO6pmmizjRnA79KNxGpcvfwIh+fWD2n2gJs5esj5NsGf2lt5Di3sFFiEhkClIy1FPDiP
OZHRNXhG+J2bRfU2RO43QjN8bL2DNuFB/Xx9dhdnn+kJvpyAqIAiuKi4oSTqFAU6u2jnjYIWfsjw
Lo3a6mii8eFEe2+otwG028mwb9Ow/TLcYzLwb34DwYcnDEini6JUk8p2qvpR5wbhc9/cdYMHXFo+
4EN8MFRIo068l4VH/Bjf4lYZbtR45dUtNujfwVcsAvo2DrFXg0c538C6RFUKC4rWrbJsUya/muJb
UD5POMFcn+nSpyVpI30AOQIkabZ38UnVFFScWjcBTenX6U2lvSpmvE+zfJ/XX68PpizsXNFfEwBt
EsSLV6oHqmkwUq11ywraaw0pDtalh3dy/WSWj+mE24/3BjhqW/lvhv6OtNSuBwWo2v+ofIH+2Dtv
2O64K79KzPFirdH1oOSt0wab3+Jxb2RtzIPfHQz8TPrn0bH2qf9hxxbej5h5tcLJGGcG+9uohCvr
vxCo+L7/HXu2/mD16kIZCcJJJh1NuTlYXe0m6qvSFPuhqt79pPzfQyMjgt2AV6UjP6mdH2bPmoqy
xbXQpYq+EXopjqZtEGbeYTdl1PTVV+HNy3MExi10e0Xucj6iVul259CscPUAFxTvbcJqZpwOnYRi
FU7n3vD7+gdd3GX2f8cTv+evFGmMoqo2qxZn3IRI0WlbCgrI3U9bWYl2+UcQ4+aY/bw+5tIlADKH
IitvEIWi/SxGNk6bTBXezZSteVNqv1JsxGUvxp/wH0lDpN7cGTK+E6F6XBlY3J3z3UuoEFAdypKg
Sc9nm1WdbWUqpqld8SBku/FY2tbKe6DtkvwmHQ5e1kFxDLZq90Oosh20+Muo3az8iKUlZ/qCg8AZ
umD+9rEWybhBtK41PFYqxu51SEMG65JvserxQtBduXg2zV1AKpN4svhBWBrhSgF+xjzabbXxy3yT
jis7YSmKAiWhkMdvo382W5uEMq2PtXwD2BLXI+xAo3ZLxotV+Zqq5sVLTARsdIPRGhCKHqAczz+D
EkiYniReQ+H7n/AP+J1NqT5EMe7yWNhHGwP7hVR+HvqX6yv/GaAvPj/XJCU4ncbrZ8j9a7M7kEpC
3KZbJJG2bU7Zj/PkJsZR7W8y84QX0D8GfrU55jLvY/clD/dc3c4L3pC6fApM116JZ58gkIvfQ/Wf
Ep3IT+bJbIUuupnpIeZ80SnrlI3iP1K03EjSS+99q9W70cRJR3ubomPXvE79uy/t2/KHl99Tt2zl
p6J9+tbl6WYY9iYOZ0Wz0cIvOk5t15ftotH5+bkMuj9IoPBmmrcRJXQ0AR34LTLCt/jMG/KmBX6N
z+BdksnH0HpU0dWrnV+mM+27BqVZ+7bG+MmjciLtHMxhx7VbSDxpLhZOiB2DMrPJlWcbqMm5JRKv
4MYv8eAAAmwO5d1ABOOxW2OQkt7I8hdfea2wco3w8Y2k9JQkycacnJVvuJiBsYXJPXgWOMAWzvdy
HahmQhbP4qA5hmcZlnz9Kcye4yDd4I2zoYPlGhL2ktwerYKAz6nwV07uRV5Cg4O6K9cTcGWkHmcx
nDZ0OvXp2LgUuHAjZFwwGqkeb+HItCu51uV8xWB0WGnwEiygBJzPd/Sb2i+TqXGxTZdKqpHfnfp3
ibfyiILLrg7dGpgnHTMox7K8stift9/Zd58NPruPVXrufmMxuK2c2vDpBdszmWZv5fbB18m6n4Jt
aXTbitXGCaDfhfJ9b++KZKMlT7KNf/ioRpTg3xpYJZa/sVTeHN5WorOY/VJjJD7saEdv5Qg0Za8G
j8X0UDYvsfPUysmm1THOKtGKyV9kDQ0SGacrrsksSLbahI2LMBrZ+dYusd/0Vt6UZJ9G07m9tvF5
gW8CG5RvsK/kk9994JqyMWJr13nHeMIm9pTTDUgf6jheWbCLq4b1IsYKCK5BnJmDIyMlSaUwaxq3
iV5tyktJLmHf7ALq2iKxsrWIc6m5WwkXYgfMPhL3KyeBeoAQ+pztkESSMAaU+tp1FB9DogyHS2xJ
oeQWVuLqLV6C7xGS6KP/Fhgrb5GF+aIkwIyFlIBJ3na+ObM0dkYnt2tBmVE0f1ObLzqGh5gRWtsh
uGnjNRCuCDQXc/1rwNmGlLOKt2zo1G5OJhHK3JiNsSVaoi2LlZO0kTAyUeh0QtVZ+bSfZZ2LoR2y
RFSDyCLkWQx0Eh+/C5+5FgiVWP5tmiNggFCZYaewvNAtUf8kLL5hIuOGC6pQ2KwwmyrX8pnFNf/r
d8yy8grZDifHgsb1pswtqG0KQETRd7tRxuEXekQ8Ivm6EvIuhOc/mdhI5oigx+U5j3ljrcllFpoo
ZZRvTf21co5N/OIlW3gakn2w299duBEPEozIXONQexuvRF1nH5eHHnn87Ke8ylm7vM2pNVJngLBC
TZ80WSzUX9mF6hST0yf8JO5jzDUt6+iMt2a1t5UfxREGHZ3NGDeAzIWThMSHZn+BcJaHG/t7rt1h
M9hvMTcsP4x+63jPWnJz/Vh+vszm++Wvn/eZlP/18/JK1wDaUwmJAgzKdka6j9NN9RhhZftQYWLP
G6rcRRhy+nfpnQzsDVOpwrqd8uOU3dxl9SbWNkPnYoke4PWWb4+Keuv0T4q1Ej8+wYUXP5RYBfNG
g54tz66zNIoSDx+xhoI1vmOsWkB53knCb1OcfkR+j3DXkN44crCbLMWt7Go39OpN4rT5tu+rH7Ff
bjIl3LTenwqq/FR8j+N6V2JwXxvSQ2z+Qb3uR2wdseprzfsiLHE+h9JvH+0+xy4CIXIvBiWVpdtW
dfaZlx1BuNxYxhM5wFZS35tuQhzwR5X8rIvXuNQfQ1nel3TZqfiGyMM1kvKTWvBGzl5UfmLzLYrd
cjRvg/Y1yuAKQiwhjTPu9fTQ++DTpbsAS60WJ2BPxlbnT6s9YiO+dTAtp8OYiImUp5yHSW5Nr0Ee
7xOtutGSBLd6UEZrSCrzIrUSu5jCo8BfQrqaR2/D8fxhyFWuDPEr9/VP/7Z8Qq2kKNyR2/E2ao9T
cOg011ePinnIMIkbd/2AM6rb48FJAUY9KfXWaR9vDPUkR/EmwJlryj7Y4DvDgFm5R/CW06c9KffN
e7ofsffMdjhjTn+g7t5J0hcKuxHGCbpLQZD6h2ociugWRSwPF1FpmzzjhrV3HgP0xs3225i7XXS4
flZMscUutiDcHDJb1FsvKAx6KfW+VuKHOrb5LvvRZo82/my//AfpreaUtBT5zZ8exZaBTfWU4mtW
3Sj6Tk+OZUWa98VqbgzzW5D/SJx9GTabAjsz3F2HYlOEu6A8SNlu9NUtopeHrvmi6DdO8KCaOzT+
XPKZScd8UHAavwXG3qpR3Am3/ldAc8aDFX30/W3WArHfpq9p8aY6/TZWyn3pf0FeexvEhEBvU+M0
8qB54BALFNNQemk/oLndhX6+kokvLZQAz9I7hCB38YIZZTX3bLUnGzRSEFItR9LfoVPv41b9LvGC
vP5hloajakyujVwajyaxef+KYXGqKZFkZVRzg2HH5Z635lEoucfWHy2i+Y+73/UBjYWNYNg0NRyc
EXRK/+cDOl0cSL2cNBhfw2sv3p3e3zXp2ntmbZRZxBvAzpb5xChqQPTRnbtpeB+VNabMheSYuDPJ
jOD40cW7LDzgKIsjbhLQWWhfiySCuUl8IowOVGuVeLhNpxfHf+jgsYsWpTL6uw7abNH4O73iIYda
5PXFvWj684MocZIhwpyiMToHfDuj30dgaGuXVzjBpVftEw5hbmb/SqIfQae6PCp9qEylo2y95mll
9IXcjdFRwfiUfyXWnX9bj6TZDCKNmkNfbkTu1qCIP07YWXp/PBBUSTC5Qls0r75eH3khY6L+A9Qc
piUdu/mmansn7aKI2qWNR9uY+xtMIt1Yy7amVm7zD8c12m5tqZcmK8i0NEKBH10sdTy2KXlUVLt1
hf5E8Irsx8bx+crkqlKIlwrlLo7AxuualRCx9JUFXBU2DkBkAQU8X+cQrracpgxtx98L4yORNmP9
KtbZil7k5sEGfJBJiSskdKR4TS5i4W1MRYuWP/9Q8pujaMzRMAdq1pUbOB4OLuh9UmUqewG8Mqxy
baoLqwyOhMsTkh3Uw7mySjE2kh1HTvUJuLaq9KiWIIMQNc0ePIxna3TGyMC2wgvj+pa6LKnCO2SS
pJ4goGkgzrLwJLacvnWsytXybmt2711tYCiR8BoHb/2uF5KbKO8+8jIr46qXAfJsXPH3vyJyrldq
Kys2L3Ancfvqo9GRCDg4xnursJmE/w/rHiIlAcbTT9Y0XRcCJ9w3sm6gulxBF3UguBs9/h4VbVnz
phlhp/Rv3hCuTVLs0Fk6QNDEvQMbUO7JOR0mi8OMKNIQKfRvY/tsUBFFYxcaTOZ2OgiliAJcu9HU
5sEcjE3m+/tmsDem/Lyy2NrF71BoPVH2glqGo4Q+/8gS+CVlNAuYKho1rXCrY8xjVN9zsnW7fhJF
tw7kp6PDP+QdZkhub62sxWXs4icgvAIqG2Ib63H+vQ0vz63E1gvkT4aNBn5XKKWWaBN0IXmfZAAz
DU9TssK+ujzF56POWtSxqVRxWDJx7CSO9SQked0QNUwwnndlkT2urPPlMRakJ4joQouS1s9snRU7
TtMg9jCYD4OtFfJMqpRtV+NqiOZAhE54LfDn8KBIr1aGXvjEgsEnULyCX2fPHpFGO9REKzpok3My
DRrwBiWq1G3V9C5DnNeqOkwi2p0uXJURRHWgn5gASK//iss0i5T3vz9ifqziIiyCyAgqV5Z9t4Qo
34XGEb/ZjToFEPRx0HbWtvblSYbASIseLCUqa2Rb5/uq7Mom0xQYfKWS72I/dXsTNRatuRGycqqe
bQqEhQrJ2JCmbXJVcts+e2yS5BhAntKilQVYeMvzc1h9Pj//wUvo/OeQ9/RxFYDZ6YyAfgQ+TF3k
/koyTndKIKuRxeR57KPNanR7E80scY92XOWm1exKVLrT9KEvzG1rZrxWMfYw8aA1HnJQ97CDgyxz
qRNd/2ifFmvnUYqfqlGRBd9HlJp3VdLetkeQfSVWehEsJHODXIw7UXjI+YKOLaTb/U1lIntgtzt/
AoskP1q8M8KbrP2pT19argy7eRk6fVu2p8iPtzH6FqJ6UwXBCXmhna+WN5K9piB42Q7S+OE04wSA
gHfE/I4u27pSOysuyd/fPbJ5c9A3PaIobfgu/JHM+jBNmKDzu5JVFv3CUad2DmcJIVhy0Pm9qTRD
a0payb4jjokkUBhTxJOBCPFBuCZGiEhCRNmb9UpIWyikAxf7a+TZFrO6qaXDWZVoi1jsKLJAJEIF
d0mMbuknjMcahyyU/wvrDmNbmDcf17fMwsrTPeHc0RHlZgM/dr7NW1OrpKbqClfrcekSz4GIHe70
+7yNjzLFRJ1aehOPh1j3dsbLyuiXa8/oQg5O6N4JXfvz0bs4z3IrUonqkgkx7Gg8SpOyEVl4FN+3
3tGmDlMXawDny+B2Pqp+PmpST1FojkpBD4Gv3N7XvzkiilHfJHnsttYKnWgh+z0fbrbEfagOGsSI
wp3UYAOCZDMGe7kPtyN+Ep2Ot11xyHwcuGI+MzJEQHlWVllcVudhgR/wmbaANTYBC53Pt4yySWIj
Fq7P27WOXlR/L8e4GCbYCGj7AIEMW6gOwi6WqRqvDC4W89rgszdWE46Rh6gMG4xuiwLAIDwI+xXH
o7edSlRJiObiM/uSdkpq+NyperIrtL7KtfC4kCGzDiCkhHMsyhTz8qzlh3HYNWPhBlO8VbFpnV7z
qUMQIDv2uDv6zUuQ1oTCNdTQRV9d0BKFEoBuw8Wgqnm+/iLwQQvNcnfyy0M1/Z4CB0kIZ2Nq40qJ
d2Fn87QTz2lNGNZrs/MUWHnetFGTu5U1btSw2o6ljlwSXa/iQGHzFE+/Vj7vwt4Srx2hQiu0VrTZ
3jILyy+LZMhhHA1welM3NeUDnuYDQkHmCCdwoA5GIz3Y5539en3whdkiPCHot0LpgVvvfF3TylNS
QAuQjDwc75P2PvBgDm0DZ9r0eYhfzO/r4y1sZSGTDXwEeB/CjvPxdDXxtdTOXJnsVx4Nt8GP8/oQ
n19odlxA0AFTB50OoG7er+u5EiI7q3JX0hFtRLemiYz7IDPusXrfj8n3RkPWWOkRqrZfm7HfmKn9
NRxQ18nzX47efZSxjzuMZOquF+Nr6FhfO/uLb+MSYzSbtJ32Y+C8eH33qzXSeFuX0RE6crWxdT+D
ZGnvw0jyt6GqPnXBP9enttCugnQg6CyWQd3uQrA3kKKstfo0c8PARFe/22GVUhSU8bnVqZuK/KnG
MhIuNXX3BPrDI+C3Ta/+XPkdC8cR12bxnBPNEGCT59sGOa/OSfH8cqUCaYMmPQae/7Uqw5PZd//H
2Xkty20kW/uJEAFvbhvttzckxX2DoEQR3ns8/f9Vz5x/2GicjaPRBUMKRqjQQFVW5sqVa91VydPY
dxtbaV1pSO9b38B1tdsJ85TaxLKYOsdS65Wvvvhq4KTYxAfcUoA2rx8pYkYPzlyRb0f0FYT3ajKQ
8Y/YEPRkA5hlxci+yxPdtCjbiFgVgEqlo3rw5XgtYC/cyTRu//Mss9LH0wM1UIo834oitxhIHBFo
qiuSsiC5F2aNPtE5ZG7E9ldpQUsnjILLJJII3Ud99mlIn5kgScL8Mmk8pv5ez/p939Xk/UfRuc51
aad/z32DbBu1fK6KbCj2k+yvfRBxlOfHkMaikF4ThrjGLGTng2Xr0zhmMLQaNzXuaLUC4cMwHwxa
TGQNSOpMJj4tqYycOtn9cFzZpUtPQEzV8Y4UnI75JL0/Jco01Hm27eUnC0xBaOYKdeTRyDYSMIoX
d3tj8Bme8Q/q0ZDWcP2lU8KAEgLQcGohNYpP9Ruso6QMomixQVQIaGJr46ZsjWNEzdJExfbz33q7
FBAO9BVd56zjlz2Lq30lFY3sldnWU+WTZQcHJ+/3Wu1zi61811vsAutakBONng5esXO4eSrkyGoi
Ha8qXd4ko/3IeMGDY/1MvLs6zTayFj33XfrPCTOsKoSAGP9hEmWuBMR1TbutUVI4scPW0YfDFJR3
NJFSCbf08OxkFXbt3SHK0p3XhA+aZJzCtl/56QvYP18RVjpuMyALTIZef9A89q2sw4UTvUJl22Y/
o9o4UQ5tNZqRGbM+TBYU0vhqK8lJm+IdutOSIh9ae9rYyXTMw/Tb5199IR1D5YWdzUgWDST4A9cP
lCGpIGWynG6duj2TZGzLKEe7TL8g0nWls+syEOl+M43y4fO1l3accAig4tBNboBZjEMjJLeKSYUm
wYXTK2QpzrMltAT88PnzlW5rchIGoaKuUNtCl5qXtlldtbE0FhEGqNX9GAwvoyfdVX0W00dP7N1U
TM+2Wtr7spJ/6L7zpMG71IxNnMT7Nh+Ojla8agE5R4aC4q4crZfAKkOUT/HslXP1UNX51+rcwWaK
tkm/0Zih+/wHXCdZAkfW8I6F644YpTg0s6+UZ+M4lo0UbkMI6G+h9NbColOQMyZqunZkrcQCQ7uK
vLfrzeAvDOWMYrC9cNunNU3g6YuQvO39otoM5HUq+m6TOt3JE4pHjgfckuXdq1lA7fCgdaDZvvVl
/xUj+het1Ap3qA+R/6VHhWuA8TnZ3k7YULYBiRPy/TnqbTjyWlPHrDouaYVxttC/TCeVS95+84dv
o1V9M4fge/TYIMPbSkyI+8n3Xm+Qmm6ULY4TMShv994xebVRQqaO6qz60QKWtZXpQq1CZqy862qe
tmvXRmn0m28jbA+E8h0iWApnSGzz32L0BBEP9gTKZU7m7Isy2FuIzgCJQSF2M+uJF7Ubpg7uQXVX
BMp9oOmP7w2Rpe2Lp162YElY7RdDHjdOmr4Mfgf/gPmxCDAiwIdMMd8Kf3yKGBINq42+t6BXtIoY
yU/dcfiFXZyRSneBlD0ETXWneNmDhn81TnJ3DcChUqLdXFiHMj91Vr6nz3bsR2U/qsdBG1di2/Vx
Zs8wu8Tc2yWSEEvns2f6EOmtI7Fn/Ilyx2cuYnxJ5Z92+/PzszATOvjXQtzGYpYQr0rAqusXrtmd
3mETyWGugUHPuoLIWQ/bMasRIQ5fnfF+VO2nBr+aynbeTCn+cGj/fwz2o4SLQJq4faidS8/WNrkG
fbBXSC7jl88fcpZM/s9D0upjckS5FZ4r40Y3pyGOtgHIiRw138y6fEuTKWAkcNzoWADnZrLR20e0
8FoK7Szee3Lx6EnlCjduxrb+95Ogq0XJywjFTd+vytUUWCuLMBfzNm3bP6RZ9TZJ1bcy6h96xo7V
1joPvnOW7OK568tXQ1GfNBWZF+0t6Khge3UvexniFcVDpKv3KnJyigIav/LGrlPefz+nUMRC044C
b65dYBqoKcd6HgF1PoT6WbH/rKpzaZ1a4++WtMALoIu/f77mTMz6dk0RB387u1rhS0Mr1pSzaFOG
xWOWGwfnryTP97LUPYAQmMW5ULO7hJAeJqVQXn4MptdJeRhGUr4kQERE2ePad1DCBwbksYr9ZcQq
wzfDM4Dp549rLbwiCIbUTGjgMeN1+fvfH7fGoTX3+JRlOTxLermvFcxRi7deL/5OZeOucPRHPfNP
FvjdOGobAaLSXjlovX1KW+2hbT6S6WveV7B9rEdtVL6NpduOqqugB9bpDZx29Q7eh1tVDfSXFnZu
vIXwLufGd1Vrn+UY0QE/dbXBAR71D7Y/HlU0/vQw2Uwdb1Da5vb3qndribayIu2MVj8XcXE2RmyG
+W+KhZ2SfpVsaTcFyk7to62FZGVVQKhvtwoDB4VGH6GOX+Sqei3b8kX0d6be+q5O3bOPB5k/Jm95
BG1J6z+cbgW5mYHBl/2AshKiLTgewjaZF/62HmPHbLIfyn7aRMG9I7kTBV/f7rTyPoSMkE/PEQKL
3rucQ2Nd03i/yYxR+RbqHfwprITm7Y6kUlTbG9VuK4XyQYh3eSay7km3060YTn10GGkdyCiIfL6v
bsHRy7r02UDlyMhvWhay0dp6JGOG3oQ7X9hB03Dzy3Cjl2wgswbBepcOdV0gA924AW2XlQfQr/IN
RGB4AGBBmB44k9zmZ5XcY/vZQQA0U9yK8sfcHxi/CGnYw6CK3s1TVsbkO/QAgExHhTZr8mKSJHz+
GNc3+b+fgicAxOLj3yjJVaGsSnaIJ3xp9juJMi9BAaGS61Nd9yelNPYlwmKfL3mbf4tfDqBF7kDP
BRLxdQTqtah28srutlEcnkV5OUJcjv07dEvdRD7a0Re+C2dpDX5f2mogQai0gb/ADJiVe+TBiOKq
vPEBn3aNfuLUIIikKRvL8x7tHkVorT4hBbQSwq6ThH+/YhA1NjnFBBIEs5/rlX5mYUiyVSvjbATY
W2f1U1P/GbTqmmrnTe3Om6U3L0ZhqWdvFMTUKMy1Mhn77UCJ4ShMALfFAVfxdxtH1Vz9mffyXRq3
d3AnnrS+vo/LVWnC63j9r1978bVW2NuCYHX9a6Umript7Ptt9tOP+6NYuFIRFVHkd7V9Uwuz3uT6
gxZ8XdlU1+n7v9dFgY/YrsEgNWYpKdtUD7MK0xsfpnMEv7hPSoRhk3u5YYrJOTCU5cpq4xroNZui
lZ2oLvI3K6d6aYshfPT/n8K6/vWxandBpNb9xTP6YtYFPTeP+1NOgPWRAK9zaS+cIVZ+/eJbR30L
IJxJm5uEPMbSuNCGqt+K6Bnjs6K2eJINAJxms8/T+A4J100gDQc5yVY23cJP1gSdjCEk/OVvpL/k
Qqr72MCTxICWUTXnzAtdGMja0THfDW4ydDlWcA3xEq8wMtSNUSLEpoBLC2B3VhlOVg0rwwh6mHt0
lif9gbncdOR6tZwdlImVcLW4moK+GCktLLZ5jgaZSJO8gvqmaozN0MO90WkMZ/el/LVw1rxZF18m
fXRB+MF8Ya4h2oZqEfg+obFV25NQ6CmhQA4WPTs84QcGWRSv/MOm3v58/wgI5uaNMraCsCMaUzdj
7EoOD9UoKRWEAU2sGKc6V/hwaxzapcgP75LiANKlAQgyg4IiSWGESja7rR77+4vrGF250grPcYTu
koETgdG4lSTxk6WVz7j4ZkE1dTSqocfN45I3RlNexFDbRfD32o8Y1bgkT++xZEz5sbGNTVYo7T9/
rwu3KwAjtzx4JiIXc9hPcnypw9ui3wqqEra75yZ8t8z2hG2fsIZx/qusggE5PiKL0nrVZoViilhL
7lUx1bjW7QR7xG+0Yxnmz9Fw3+gHqvGDinJoyE1vxS0JVol09jErrRXFp8Vf/ttzzK6BwQ7CGKm7
f5mCZdkf2vA1UPx91HwdQJZp9X/+omdZ7CX8o30h7jwaZLcyd1FWoUNjckqNaLgTMncdutjCqSh2
aUE/51LgNkF6iHRsU+L82auSL7G5RtleSioBAZBVBhcRzAIRpn8rVrqi943WIKlsovCQGaA7NsT4
zNypubSdANC9SNqF0F6h8JX47LX+yntY2uXAizZif1CaUDu6fgBSWvihYAWUGGIIrKe5jrZU7crK
txBGZELvO7PXosfSosIpiuJMtA/nbX678PUym9puqymAmugdBQji2AeKsU5J8cZ5iPtpJae6HQzm
DmCOm0E/UeGTSV7/0EktaznquHVQ330ec6SGqmMZqRCKe4jE70P1RkvQTYqdlVgn0eGTzeFQYPIS
WPbGrx5Epx8PvpVdf8tqEY8FLEY2jcsLSM31Y9lpiu1HaCDB0uKbZZ8YLm+jO73rNkWBMysVjfwh
2MZgOSuZx9KB+23lud2vnDNxaYYkt2IGTng4l/7fXvhnoH74AnqvVuuXhZSDDyBkZqgZ0SeabbWA
Qac47BnLMkP9qPV3ovBue8onJCqa4NUbv6Xgpm265g66dB+jpkPvAla1MMO7fsV64od9lXZovrQY
FJU9GBKaeaRUlde8KrG3EsIXlwOq17gdCeM390YbDWo/ME4bcpQ1iUlcnV6K+mJkCZIja3KPi6vh
aGtgX0IqP69KY79K1Tbnx6VRcJAaBnKYZJpwRhdEmUFZ4z4unVyxVxlXFX/Mv6E1lrk60pbeZh0U
L4BpIdU5Nt/pzm0kbMF8w9sVxZq85OIpEWRmwhRBkrhx/QkjWHeS0SuMKBt7X3v3AlcOfjqBQZkr
7biVhiQ/yPphqJ2VnsJiAmKQo+Ilh2QRsyjXK7eeU+kKxEmam8hKKvox8uqTQBumyLvXPoa62uoN
JER7zSN74XiSltOEA2GBjzOn4pDfMANZSy2zazTVDXpcdXCu5RL9bsE70889vJXP78SFvcQ3FT1U
NhTMI1Ex/XYZ2WUT0uDBRdZQQLwwxlOraBc097Fk0oZcu/sWthLUJm5epq/xZJkH5MzXh7rJDEZo
JDRmAxibIr2ITFcpujvtgBYsGH6y8hMXFzWZ/xJq+Ny8s59otXE6OpgZbB8syK9qCFiSTLDNpG1F
vzySyv3Pz9/p0gZi5vki1UnjGCTh+qVWcCcHMpsOyfxTZ/4p5ssDrhItgLagvUfyO0yTA2YG/82y
eBnAssfX6ibYer7eaYPPiZE7IhAiz0Kz2+uT+yH6JiV3aLFuhLKuZf5j6UpgKp3u22XEg7pk3kZ0
IruRGpuIpKiQsasclYet2nfgq8iwR/e2g07J96YrD028Zm61FCcEZwePYm55VMZmSeSoZvaUyXze
vGTYgGS2iw3Kkm+OlO5ofdIpGsSsa4RJhpqs5e5Lx0cwouhYw1G9mbyQGm1QKx1SZFrFO0XLztyw
d2H4o1Nh4MfTGid34ToVnA8x+CmIF/NrDSYisxw0TpDCS7aF78BywSEIwz9lQp/mJ4QsJRwPU79q
3yt27Kz2E4LUlrhxYG7rs5BojOirYGFLmwiei5jLEih3jEMDyt0bw8IHkIYnrB8RpKx2dfnF3w3T
heKaCSKi4/WBArMYTKmq2NmagR6G6YY9hgYk8EbwDQl1pl0YQ4j8HV6gKzDCUs0AG+w/S88yGDWj
wVrguLLNYKYHwP+O/b1v843BmMfUlOdBPpmYSNj5viXD0do7HUvKlYMtspWbt29AP9Ggpwktleuf
PzptWep6yi5TdRj8MI2k7NCFez1pnvQwRLZ+G6RnIaBuRubZLO0vbe6d7HxNh3gpkjKhR30seDAg
ldfPoWA32BV6jsBZ1L3kVre3qRuH8Wg7k+tgSB6WjetJawScxXAqeNhCrwPUbl4gD5oWJ5nTtIzV
MLF9kbFIhl95nW11B7EEjr0cNKcpXgvjInLMXjtbHfBf8FLou812HVMMMeR0tMciyEWC2ljhj1qa
bz7ik2G4adjzP2i008ZPjqm8hggv/eyr5Wc7T2ty5DJMpNbG2DjLBd4/2JbBuO/kau/0T6I76rf1
hmmOtYtkYb+xMvJu2NhSodzO1zhW0dcAZiG62kWGlykX5QQVudxZJh6wkLt6SdrjybALi/f+LZVe
pGnN9FhspvnbF70ewHCEP9n115stCbtwqiIPJb/oh23/CmCVMaXprkcX8R5vFlLpGwIWkpLMt5cd
9iiZ0u7cSnxmG4jQ88Jznftb1WJWnkNlcMxWTvTS1lIw54PICBIA3fP6x0lZJZORoEnpFMHOgEBn
Dvw0VT92o/3e/zG4FnP6GWMmUXQkf3tbWX4hnsL3YYxJ1Cxwm2YH2Y7j0UwSDnIs9busevJH5zXP
awx8ywJJEmaCKv4FXp3bm6uLL0QR9NvJFmAdUZbP64kqYZQ87li87II/AkZHWin6PoTZi1U6r2LA
pImzXTd5G1nKnj2nuUtT515hLNifFOBqwx3z5i5w9MrV2tecomvl5dze6WBwsPAYgBYV3c1+KH29
7yqv3pp8Blt3Iaa5cR0cPNt/bQO6rrrx1jXZh+fh5Wbab/GY8Xd/Fcn02PjSVxF+abGsFCW3m5S0
mdxZtIgQFZtfATJOxumAEO62yr+3BIE+6Pft8O6nH6oVn6N0lWi7uCDWKBC9BSg5dwDrR/aoowwX
qaJQ+Q5Tm/ErYdxhZC+d6mZ9KpKP7bTBSmqDxDEUMKF3jDRGeGwh6+jcjysf5jYsidLhP48027UK
as2h1yPcVNQ6JrTmRldbal/G/komw6xul9blidL/FTLAxvwjQpZCaHYnZnpceZLb84NaFYO9iIwB
aqCCfH18/XhSChhW1dYomIFMUZcrWjdi+s6u+10edvsiL061F+4IovuVtW9TMbE2g4hUxaRCc/C2
ySZTahq1QmX0yZCf2+4ew20EwapQITcYN3Jwn4V/S86aC/LtsTUg/HID44IgeL+zt++PzMKgq1Zt
HSfaiLm8Kgcdq/j93ZOYnhYSUkX/svJrb7chq9Ku4zqi7QAJZvamm9xUaj2t0CIwNxOtOaFuUeB6
1Gv7WDsa3rSx9PCyC/7HU0uM5mlO7dod4bzEZ8sPdlqzdj0twLjAA8KlmcFuhkLnnBNdlhgX9Xy0
ZEk+yxQwGd5eIzPb3PlnUfiIWWuxrpXHx0uXxvq+8nJuDwQFDILCl1H+27480/zGqIYOprK4FoQN
NmJnNFjV/EM8Soqre6fEF60tqDGXPEk4F0hZvHYcRAV9fYMyKAhzWQQmkvO5YIQTV01flxqyAqgE
RfU72kOMJNBgRcLac4fM34hJwbco3unOd3bP56/hNl6zOhGRShsC0K25mtwitRgz4h+Y+CYAbNY/
1KF6tODnhlAlPl9sxl8TPQRWMxkl4uaie30pR38DTBKoPsUYhjVbv7rYjQnWv7Adg/NzEJ/fUc7S
A9qtRVS5sZgcsZJ7JVHXgqE4brN3jvemICkAytHjnGEMtjHqeT5ir/kRxNOzhI2sGKOtLJT6IPjV
Q/MkWARi/lqkMFbUoeYn7bqEZla7/bXyUkQudvMwAj8S2g4QcmeZso26TowqVYkcUgkriU/wyOTq
Jk2+2v7fVsH8T1luEqrF4uQjRFC1G3UTFWuR8TapMngX/3mKWazoO4n7d6T+qNv7MYkxoPnoxld2
5lsVneXspbJxMpEMhpeibcrYxucvYSE+CqonBA6N7hKQ93WkGjNPmTrFQvygqVwB+ejBeGmjpaHh
qg3fZuj2nvrlv1gV4R/DVPD+YZLvetV09KMsbwymBsNDMnQ78fEzRtEvcnr4d0qM5lTmSjd/oSgG
bgHYYkHRx5rjPXbRSfATiH229Ud59P8MY8amzg6kSOaE3Cb/ORYoR77G6Ii0irXyopeOIGwwoAju
I4x25+UJ94/BPGbB7cuYFlZ74/COwLhIBEQ9ONZ074p0ixVQTyN+NENXBu+zKNo+f/WLb4G9DreX
KHx7A/TMcYZalFQXIo1o4jWdm3ELFyiLk+QeBElMXJCikWeX6bYogBurNaB8xmO9RCQEc0QjSedG
Ijm43gKRk2SmMyDJkCtMJTjQMhsXn57suYieLMyjTe9o9X/lsbQx+BZZ+RW9OcazHpsP1Mp6zYLf
+c6QJMSXtS8lDtwsLJBKC4kKTG0IUjPcYtDTRLJxCGZIi+Gw6UM9TDbkxvyDtLVS1gZZL0Tq+XIk
iIRDkBLyxFkUooUu9YWSl9u+K59iZ6I9ISPNl1TWn+qo/yUIi776rzta5AgpN1GtZpQbw06Krfs0
H0mqPFATmM8rW2UhYRT1BCU1smAQYWaPltlNIaeDWm4rbTr0feuKMyqAb6FtJHQZ9ObQ9d2mR49h
ZemF2CyaoHDCUQGW2azX20NpS2sa1KkE2Ufn7j3K8acsuAlAaUd0nUThOegMN+Ke6YBoiM0aoc/G
AT9lxevKwyy8BwHTijwBssPNUOzgjDAt4Q4zSjjs+uRtqodNojBTrY+PYppRgn0Ultm9aaz5oc7Y
8ZdjIjoOuKOAVNPhnr0H9NxrhLuJzyoyryjYIyB+TrJNHfi4pYANj5Erw9MtadcJ8g4GC66Vw6sZ
XjUz3pkkmdZA8/JPyTe3acIsZtlvQI/WgsrCvU5EEbZ/pJQOCh/Xn4v0tlbxgSy2Dl5u9Lg2Wt1v
Ah9GgP3ctNJu1NG0YZ5ODh87szrBZj5TFe0MlHYiOkajrq0hoAtZ5tUTiYvvt4zHDIcuTUdbDKYz
bgn2I+WunZwz58Ok+mkM2tYEPPGuONaj+VGTfCr5f7OPkbmDLwifi7J7vo8rOUo1L+R2b6o/puJF
arZx96GiolwTSYauccVOFl9NUHFLKTkK8kwdAGMoa4nG0jcClWKum30MVWm2leTeS+NIDlAy0WNu
XedLRdIbJdlj3j5lqnOSh/CbeJKxQ28o/BA8GttjgA8RfWEp6q/i4yLEzyIfg5DcxQRastO5yPdo
hH0w5SiUqIGro3Ce2pi0JapHH+RQ6d5rgcFobv7qTCfcFL6brFRpC3EeiJzqjNBLGTJHs1rSbwVl
2eIyAipEI3yU2kqczCK93Omxtg1WbQCXLl8uFiFmy2ZAmkXUJL/tyhr5J2nStGIb6gQu64fl165g
bfXoVhRMN9lFgoX4fR/kCNyWJ94m5P018YyFH451mQgpHNXb2NqlU9WrkZNvCyHzHR2CFob8ZkQN
xoF+hwBkhYEcTQE3NknL9HYnCMTCwtyLMlo1P3FZOCles3bbLJxYHksYqjE8iI3DLIbU9DaZ2fY5
sVlzaqwvoI3nsje3ksJt6IDugVI0RYh+6ZdOVy+ufkIScz3oLn0lwbthUwoGgTO39KtqvxmkuELc
YwxdrWlcyUoP9WGs4mOuN7uifS2g2mRjv4sd9RzSa3fWCqWFs8Ej0J5kszAWNVedUKd8INlPiq2u
dpsqS48iU5s8yL24VJRYKJohY9uOtA+r9jGD6Vbg0/X5tbcQL4A5MRklTxf9BPH3v+1VJwfuLLIQ
WQZGhz1EfALkdAapdtVxjeO2tCN/X2qWaKCuZ3lWwlJO+63y/QdBuCmD1hXCoEIqoJ6+/dPfZsr0
BAW9B0ohmNj1b4sZksJjR8m3AgYTLqeqIu1zLTmunrbbtyhWEvFf9EAh2lyvFHa6nHaWgZ5uykds
P0T/DzNjV4rWDtDiSuDioseFBOecMaBKRRwjVZJvM4JIoKrncYL3Dzqv92vgxUKXh18lECT6Wyi5
zQXrEr3QkzpDJbhHWpV8rB4YHzKScwEdzePSEA1devmoK0ubz7/c6tKzbWkO4TDKbZ9v67q6GNRO
OeB7BT9O/mGgcVVrySZXHNcnZKwsLbbh9YXFrxZWEGhtII5ymbP97USUhREpXYmkBEew3gupkJSB
z3SAznxnRQ4uB499c4ir7tFAb0LwmuwwPaZom0V5sFu5vhagPPqZgrbNHQZF3RQp9G9PI0vwm3oZ
CRzIGs1Qun2T3kvhoe21o6goL+qUxrgV8pRDmW2y1XaQAGvmrwMwWTDVGCfgOF0/ADpmje21Hodo
eHMAr8uRE8sNEsXvjJBBhaU5hCBqQbTq21VJ7aXFmYPkKhXbcE7KMQIdtx/HRpYn5gQjZVdTp4Im
bmQO2Mp3F7fy/IfCWidxEmR52vmzHxoHTq/Cxtx6gizArpfqs5hnqtW7EVRGJJKeD2KhEK1sV6Ei
GqIVA7ybw83EO+1cSBSgVZSnszAycgUwVAUVJ+78XcBLFsABLXyFAuDzX3tTeYmVhKYSdReM9jlE
ZybMJGuRmW1rgzHIJn3W/eaEpdRKgn4DPLEMWoAmrBDhfDIvbOSBZt2Qssww0KsMslNo2m6iBS+d
7NwLUkyZKfjbr3EeLw3Yq28p1gUHEsJKqhCnu/6Wfe0XQVlb2TaV9DPi4AU+gpg4hCbjjKTeErC7
Kku7EiVnRfXPfdDekcHvArW9q8e1bvnNvSceBlNoS6CPXPUzOFQKGCMzUSXfZv6zw5RYRrD2sx85
RjPpy/8hxVr6tr+vN7v2upRCxXc8fnz9KgyihHsJt8m29MaDHPOrOapW3TC7jjoPda1ojAVYHsY7
LV/ZZrdJFr8d+Bt2BPMD7ILZnV9qeR43A3HciPSNVmAKnbG61kQvipAxbhtUgcbkiIA3yU2nPI9d
cJfIQkY7clYC+9LhEvpJALHse3bG9Z6ooioDjuLmjKhY6yzcsTjZv+F2ub7ys1eWmtPo4b6Melt1
OVtb2glRvpYGlMC6o9V84FadRLxh2Nr8JPDtm3Z9mdntENXoXqko61eptGvZWI2w6Rjx+9aztzAu
XwksWynVvuLmabveH/E4/pHC7p8CybXMYCWtvblAxRM53KHga4C/c2XEQPEcY8q4smQ0bQU1qW2j
72Nr/ZyYtbb8NfRkeY/R9RBIJxC3Mbuh2qDOoraLuCRUYRca7oqmOeWFv8eye1dycfQ5KDd7z3He
shZldrPfqGv00duLml9typCgqLaggs1DXcgAjumZpA2S9CEmrbxqXw/TRkRxu2RkT4Z/xEi8b9wb
A8IQytvnAf02Y1J5AyoFP0k8/IU5xl/HYW5YPeJco9KeCqU5DbXlbSbhCcd0qO49tTTBKg/ziWD6
+vnatzAvvEqVf3j98BxvpvdU2ihS3qG1W1d/CXX0S2YPWwKR+r0qdftIzArJ7T5hSElMSAHGQL3f
iVHGrGthg9EN4iCCfh278iP1zU3e//35M95yMS/PiIQ/9GmxMUVh+lsiFQNQD5mMWJuAOL0p3MkO
k4bwSSQKnlHSXYSR92JuVzdQb23XQsLS/kBoRgWLh/4qzsf1+smUl3bd8I6G8ItwdhIgp5AtjaZ2
HzPdoF6EsiB1e8FBtl+kKt1//gYWrgX6IszUooCNlpKuXT9AE8RjXBgWD4BUPj3JF132NpqarDVg
xPUyu3uv1pm9aHUMfbkR64AxCOsHTQzVoPwV9ah9oTJYO5GgqOFK417gBmXtvl381AL6oAWKwCJx
8fqXajAegqBArCqmvVfu8mTXanshh9vYpHOAyUH6szcnJADXRNUXAj+dLkakGSQVQuPi73/bZGVj
6J1RsnIZKHu5D45JjNgheUhWrTn3LmQV9NeR5TdkGiw3tFddNbA41Azieig/CcjeBzmhQuO4c90D
Z4TZSjJ328TgCCH1awvqGyqZ6uzLTt40WkGJDJBa5m6H/6OQA7U67ZxafF6oryrQqugz68rELesB
nIRnQSmH9SyokCFKuM2afP9Cinn1ULPoP+lBnhgj280DRaoHVIjH9wuGkXLxcOWajr931sxtl6Lt
1aqzD63FRWpM4lXkMj5h2IYJTG/6pmCP5OGDCXCPciuS0P+YZS0+AZmkzE0vFMlmuV2cxUrrD0gO
lPJHphgXyUMxLqD3xtGiMeHpXzs7YOZljVOyGOOZdxHur0J7QJu9Z7PSW9OXWHmihy40l3FwT0JC
Kbm0cKsLCOINSlLWGOwamWKiUlC8O5mMVF3KJuaAu0A/GlAf6rBzc+QBRePi8xiniiA2Dz6/P+Xs
u6h6E8W6JuFnY/2gq5fLR3VQQQm6jYEItE0TyTPUbXNSR2xgY5me51fXR7xZ7FZhMwF5dZB+5emd
2LNiTnmKVrKjpYSN4CSkSsCI6RHPolMxMvbYGiGGbxXCWrzMCbasjQCUOUk7UU6HMFXQCtsKolCA
LpdgMI0DJ0vj5NEgykJppe78X14bOD3KRzzcvF5K9TQIcjvOtvYXzA0PuknbAuolRoyCSSUeUBxt
Wev2uNqiOIh1NMQmmevaDA5CiFjM6Pml6VbGY2nE3xsbsLKXvZ3a/OMsHrdXqhuIXoC2N2MGcqGV
VmxqeGVW98DLW13P97r2U3fWRnNu4ysLWTrdLhUjqxs92VLKhsFwpnBrJTJuBe1WRtgviJLjWNE0
mNzeW9NYXNgZoGwK7SOgFn7dfPjSiEy7pVMSbqEFPoTQ9kLV3HZ4XvnliCWf5X2NCv3RDtu3uMpe
HOCQJuvRGg9c6X3MlF01rY3zLYR8AfwhUgwogsrM3L5DzepgCOKUR7Jo5o3yLi6CwzgVXxH0ekkG
4SUeH5MguwcNHBVcHpTqhxf4b8ir/eWrG28EorPXcu2FTwOcIFTPaWIyZjgLgiWSO3mv4U+r4VUX
eNi8yamrDK9N2aC9utOltQUXvwyIqyhi+Txwz6/v9bazhjbqonBLcGHib9qkthwI3C/aDWYEmyjy
gDjwdoPn1FjGThfwqGl0P2GQA3z42l7xH6y+W8u1bnM6C0TOIOmm4yeEymfPRSkhqYYUIJtRnOVa
/xYp8l9d+a3xs10eNe9hWe7lND/XFB5j/zd83O+OcB/pu7/y8Z8HNsaMZJFvIYkjnuf6YWAC1RoC
qwF6u+zMoHpMpfrAhkY+2dWnoHD1wuZexKnVVL59QbPyNKmRjDIv3QaEGg8UjmvE0IXAxjMhEg4A
Y4AhXrwwf0vIWjosPTKWAfOn3SmRm81YOTu/VL9VMUIuTexzttMK0mijboLxXu+mP3QHu+FcyXZ4
sJ36ynuq9VOt2V9NyulKhkwtadTVTD+AecYqbOc1Av7C9oaPQUmvUstCWpy9x66TB7nzbZ650O5b
Z6Qmmr6MinfuVQjpofYXYpZnJdV+OXrwkpTJUXsJQuWuqTKa8ePPpq4SNx9R16s84/D5/boArDH9
iQIFsCHtB+CU628ctk2TxogjbDtPuc9D9eG1lNXH2B++MKTyTXMYfUINKsTGSR30A3YB31P91Mvl
3531zyf7wPeEJJEj5gU02G3Xz4IJehJK9TCgtuV8CevgFRW0r4YupJ+erEq7lyPsKFTtbMjeq6Ba
rbwK8b+/TjVYXowbUfczBDKfO1ONxJGzIhq2GkqsiBIhiRS5nRrcFzQP4/CXhXJOiPGLrET7UXht
O/F9ZTd/tkawNrUvasebRwFFtAzqDgqQWUAEXGWCpPGHi2qCx7RTZzen2gxeoyl7lnUgACd4tAOQ
t2yUvq68B/E/v1ncoUckOK4kELO60odKJdOhGC7yUFYP8ADjtFZRCI/bPZlYUOrcme+hgeGltvIR
Fo4KrG+81RFD4J6abwG5DCNTSq2OeWCqOj+5n3LMOLJuF0c4awoPLziHK7/3piHCtoMgJFSSwHT1
OY4Iyl3IeSihUQVoIHRR4mw8hAPyWD5azw5zrNZeoBnsymMqrfzgBRiB1SEoiSQXMfZ5bdvq2AS0
htwznaNxA3lFxZSDhYFOmx71FmnApDW3eoirlSKXP+RUiEVk9P/HlUhwW3YJHEMBRhUWcSjiXB++
ro4GyUjNfmt7+TNUl5demCN62c63q7MK+gbNE8K/Ua3cMrdcKV4/jQvaCYLiQol7vTAIjlbJkt1f
iE5Cl1aN812RPsSgur6m4R8f/aqD8E1tyUpN57WZJsZAad4Ezd9ZobqSj/1rrYYche4g5dHXMun+
NLThUYhqfb5VlnanI5TiAHyEXNAskCtS2U625PRbpaImIjr0YXTuEJRITDZp6BrRmoTpLfTKy/lt
xVmeQumoVdAukNHSIfiCvGGK4PrmXzakcJGO/+Pfx90JkQM4TQjfz1YzG1Ma0HGHS4PZUa7qeLE7
rx3m9V17QNX5XicWf77i0va/MMvpaFOsQOm5/vpNlE690kzD1q//1BBD6mKFqz1kvLM7px+KT9qV
qE9YPtx1ev5K3+zX5w8gftIs2EHjpjWMagvK27L4AL/lE7bEPLeaKdw5eXgmN7vzDcg7VnFMkOr9
fKmF3UORCHOKiS84xfNOf1pm9ZSMKkE9R9ka/lyOWzCOS9u4Kp+rnmO/xhpeqPEZoMXflNwNlJBc
9/rXyeowBd3A23WYWEpoCVnlKYvtzO18NB3/H3Pn1R03km3pv9Kr3lEX3sy61Q9A+iSTViSlFyxR
IuG9x6+fL1J9u8Ukhznd8zKrqlQi0yCAiDhxzD57F9pOCYxNgZhvkrS4GNLDCDUbGtCdywp3R7K9
c4nWboQ+yyLpXD/TjWVdBK0b2C///sOBsAdHRKRU3xX4wnzqSphdhoXVjYgA6xul1y4rUg9Bk+ws
cu2Zo5xzJj/YXJz39DRA5Wqp7wrEgRC/kEwsT6nPa0Lmi6qFKXVM3MRPV6GunzvVhXk4XWtwjAj2
AjxXkIVvZyOU27GV8x4HQ3vIY2uVq+12UNuVBjNUMfWHaGsMX8zMK3LZS2eIoyXZnSICbzrQz1jd
D1KqCP/QWE3mXJB+nooqtKUt50hpjItpineZVBxS7aEJ0pvR3qqNDzpVXVa6tXak9jmh1+zzyf5o
00ENCP//Mdl5mvTq+9oICgsPo1DinaDlmCUEyOut3pxrlDhyWZ4+czRkAArCxYXzfVIkLMc+KpoW
n9JK8munGve1qUNJXX8RyQ4J1UDViW9jJdpoY7hVi/4Sid8rgxNWT1ZFWtxbjX9oaEBr45+lnJ7B
9H20AH8b3KnYCdBO1O/8YVw0A1LYdrfyowhUrQRiPltYeXxmAX60/oS4GPllmvre9XWiZEKeqoJr
JpNQzwAv6lu6R9P5meTTR7NLugPMBSSytAydmPS4TsuqGaEMJOs2WTq1GOTrqEu3lGf//XX0+5VO
Jhf6hjCLW7xF0SsqusAcs1uqRuSpxplH95Ht/u1KpwXgJCAmGEqu1Bf0o8MoNiiQ8mo9YA4ya/Tk
TzC3fn5zH5RBAZKLRJUIv+m7OzHeelZSmUzgbhP4FZHBK1DqMpRuFavOuqKHwH4dpyO/ZD4BouFs
rs7RvHy4YsiPCCpe0punvEgItimKE0PHJCxwACR9RG9Togjw+a1+tA9oFvjnZU5WTNcVeZtpkMSJ
vHMXvnTJA3gocqir6Gwx6QM/V3CL0FoKOymA6hM/t86CsG8t+HJEjUOA8S2KRmmFjqd22cIKLxim
nP+ADxWkCE4j3DUK/bTveqecDo6BsYe1Jsr6vW5SFhQA/6nba1H+TYrahRPkntTrO7W37z9/uh/l
/ICOY/8ASvDPqRdAC7xf+5HJLQtSCXoJKFKKFtc+rUu3+wJP0m1cvtZJetM4w2Nm6R1tOogrjS+S
NO3JSD2EevIUqvaZ2OeDqcDNJLskoHAObtjb8xCea6vKRwLulAJb7kw3tnSRQrtQxcZ9MjxasY88
9Tn17/dLWoCncanRBUNy5bRxJ/E7sjAxJFSq069060HF1k/5v183pK5GtxpxIR1r8Ji8vTUjlkdf
0vUOuONtN9w6LbSD8mOin6ngvd84XAYkLOtJxK+naf5J0kD7qkq3AJHgNlLtlsUPSrHleFkhuHpm
Gb1PSog0IDbHFGEqoLa391TYSjnYcwVL9hQf5BQZkqC7GB0fUsOfnUXirHDcNnpQAW58fuX3BwoX
JnMPOQCpWhjL3l4416xq9HsIgbrSd00JmBWSgXq6Ss+mFz9wi6B/E5tUUFsJBM7bS+kpoEEJfqmF
yuKTKT6OpQxo+zUdyNcjkgYpDaniCHYna+HT8/r5jb4/ZcTVRSQi7O27arPapA3Kc+LqZeya6UOu
fAmdRwAwbXqItXM1z3fbD1eAoJuDmjQqzawnSaYGln8oCyg4R2GzJbB9zK3pFe6bRdf0kttadrQc
5uIcAvR9pfXksifxvkKSU05EMT9LKOMGernL1OQw2HXiQgOx6J3mAgLF/WBDyi2Nq8+f8HtbeLw6
60k4n4Jf6O0Ex4Yaq0ZN4a1st1VbbrOpeM6jcSX5+Q+ENjYGqlPxZaKGXxVaa1Ha3tdFfTGbaDm4
afmtK7Lbz0f0bs7FgCgPkWoj4wlHy8mA0qZWpogybDjWO2XaOx153pS2FrTie7lAa804s50+nPff
rihe/y3kLYbGMKuSErdaHYD53EtW+iDVPwafFZ/Gl0F9V1fW4+d3+fGs/+uip2iZblLSrJi5zcZc
RMQ1UTatpyRYFCh4SFbp9VG0auPw0naCM7f78ZSz0GFOY18Rcby93z5JDMvvQ+qz6bg2i2w5NO1F
lc1LI7Jp2DJ3SZavUrX2mrKAXcJ2LWtaaOWD0xU/oSE7ICN6pxXnkLRHcMWbyISJJ9csXBHqmuqp
8pZtjIkv+RjL0ZAugqgP3YRWXt+8Dkqn9Mq8yddzRD2sAKYMLj2qnG3lX9RBCNlnsJjr4DEKTHiq
/KJFT7b40sydSVteuqVs83OOJW9Sm6uoOwdYEBvk/bCFXw9Zi4DTv32adoU8jJQHxcLx28Vofyk7
F2rdAH5OK+s9c3gux/ZgKRTf9wksBTEwgTR0ns8sp3c52+PD+9coTlyHMGkLfAoguCZ9JsyX+9Tc
+HA9Nsnk5oCErGheQq18kIP4nAV5dxqJSyMdjENFzQRg3tsHkFijnVYFmO4KkYx6nQbGaydPgWsF
xVXQpdtBc1aDbC/loEFFeHz0ZWcVIhHTfFEw4W1+xn58uLMEcgQGIYHNfFcrUPImaiIgSXUKWw0X
SxO68tQsXFcB1ssp79PauR46O3Q1IzwT671zQHgYeFKotRCkYFFPrNekR44ZdmgjBtCX1rYsuXrZ
7GajXTlJc9DsIjzjhXxkLpl2WI3JW2AvTzazKg+WVttavuhH7YqOy1Vhdne+YVzS/L2RpukWlaXt
54vt43v81yVPSmR0q2nWRK8CQBn2XhyuOmS/UNBYkpJakb4+80jfp0TFM6UmIFjhFRqDTo4oGA/H
snGUHFFdYws6051BYsm9sg9RuHRzmICSpnBp83mt4apJpjR2w3CozzzoIz/zyUYXxTjRxMxKf0c3
2aKZkam0oCwMwAup1q0tKb7siwY9OjPapBqN9l2GUGL60LXRJi7Dr5PWPUJnAhEAXRahpPyoZDp7
Ihw3v9arRVKlDWTf84OVVitLa20A4tFTbDyNqrGyym7VT8NTjmiEO2b2QPppuigtPVtbTXifprHm
NU0eLKqxvohjfZ1mg6eV6QZWpGvgaaP7+aS/L0to+O8CWcqtAxE4DU582rqHYUyFRm/47TKarQc7
ztZm44Blle0OiZZKde3pa9y3eyUYNkmnLns12DZhOrs818aLb8s2I5uHV+VDeLvJhmAjj8P684G+
i2fwi8nmYI8Ac7yPNHqgaVVUgWrS1Acdosywa12paJafX+W9lRGXgQWKDL3oLTy+/pvT0MCODI94
mSwmq9klbUuPWLMYJzTw0v42F7zFaifgg5eNotydufY7iyvatpCaFiVhLM1prrIOW7nKpjhZhBpM
J/G0j9VkN6bWU5QrV4aRXdoEWqhY7qFd9yQzXShaclmN/RXqopvQ8iEGCc/Kyrw7BxmUTDEfZRVG
9I4n04/mUpUSJV5M2rRu5IaqTHI7h9pVmteVq8nNU/4sKRVqW8lrMFXPphZ8n2hVnKNzzTHvTKIY
CZkFTmMqGPBqvD2QorRrdRthqoU1OOhldNtWU6/AFbpyV3nVnOwa3/93405xSRsolUW6HkjuyfGr
+n7Y9zlCm/4YLNBF9Yt6lfXtKrHjjemcW+If3SBcGxwxOrAAZEje3mCsQrob9TKidMq3zBR9ca2r
zg9Oe9V/H9qX/2S1AYqkMkC3A97Z26upfRbUcGEnEI+mu6g5TJBUyD2wks5exr6xUWfkMvzqYtId
10HQIHVocJ7G61RGV9CaSs8Zz2lXvA9LxQ4gf8SzJljjvH07JqvJ0pCOI6iEZGRJzPpCUse1rbX3
YWhez+GwtnyZZnwFAPa8p5RwjqHvvZFBv4PSFVExdSTO37fXz0vFIFREunWkK7KYy6XkXxuDfMbI
vN/ntHbR8YBUFKTdAGPfXmWcHKNUYapcyOVDV96WNlHofEln0+rMFL/LZACAgzIbK0w7LJRqJ16L
XEt6SHk5omcd+miy+5n0UA++a9NTUrt+u7SuWz88c9X3q5iLCpSbwZkuWhLf3l2h9LFRyFYEue9E
V3wj4AyuLGUbSjz7TLdcFEc/v0/xvN6c4OI2SZmQMYGl+12HxJRrkVwEaHSCXNkKsktJLW9Uf15l
ZnSZ9f6ZI/ODM4J0MH7HLzDnu46ZhqJ0YaR+vAAVQ0gCZNhE3WuQr6vBWk5sodaplo6ONGyhGg+f
3+t7r4mbBRQj0MyYJE7st493BkbQJbWJqFXjU+CAC8KXr+QEJs9qvght9Uo1G4Cl8z5SE3euYFVW
u+RMHvtdZC3GQHoR+TrW1rvskRz1eZDLjCGcKrfG8k52d2en5sGK7CVtW8+JM94k9RmH8aOr2iCP
IQakcvoutZzWvCDXGGOShIsSht5qVB/p6r1rQ3tRhvJ1ls0Pvf/6+QP/8Kqi9UbQ8L1nWyg6VQux
GULR9NXw62WUjw+KOt7EmQ1xy3gLr80htM5YiI/2EOliTAOOiOA3ejvJoalVhu3zgLvaXimpsxj7
+cEmEM0kJlbvvljx8+e3+b4Kg+ch4Ej0SJiqoAI4uaST4HZXWrygO2SXdM4lAL1YOBQj5Kxbre3v
J7lZD86mDZLXXuYwVMLhJq//gzMAYKzCzUMEiUzFaeYKTEIWtrHKGSA0IeXxpp7Nn2aRXEracBP2
Mpw0+oHF/mVU4u+jc67b8oMziOsLaQMS9dAvnGZhVbvhgB5wM+ak9Axjhv9+k/v2qncr31+XJdQB
4MRM2jzpcTlnWt57W5AtaoL4AWpOONJPYqIMHra6VPByE9zPIRlvyuTCoZs/MtNLJdCulMheZWq4
aDtryb68lH3IqmtrJYXR4j9YEOAEgZ/CoiAy/G8XhIHWqxUWE46fPG0oHudluCHtdFBBjdXoNSad
7In9HubVRVA4DzNtsSXR4ufDeA/tYF0ib4cvQH2B5syTJ9KEwICDUAA353qppdM1/c6LkuK2IF1J
omnTZPNd4ptfNbRD3KavVrW5L21Pq4KFXtAvIf8wUvmbruZArg3NS/iKbp7P2KYPhwmujpoXkaRw
l98+LVUK03qkL2TRRMNOKv1XkF6e3mRPfWbWS2OYvnWgr9XR3NV2tmr9EVUsc5kBLg7abiP+0xIY
w9JKNeGt1i/Kkqazglavc3JsmtjIJ6elij8LcZnoDuCcfjvSqYoyyoUoHJuVc1VFxk2UDdeNah76
YDyEjeomgxq4aRgujFyR4YYwYFKz2tgtnPqH3ciuXhd74heoJcrmqpfKwxCVt3GWX+ZOQ+tosJxG
1uWV0/q3klK86J1vIRCc7RUTgjDb7Nws1O9NvIOl1CWHXKWaaxV0cETOuS7uD8wothOoq2gzfs9n
pJABhlIY9HtaQuU5ZF4VIGFOG2Vdr/wRtnnlXGXjA1cEyBPVPgqQcEee9sgEgNTz3CZ30BUvU5Hc
mNjQqo5vCWivh9k6k7F5D+8Xm0MoB1KoIll3arRTfUgSejLp9Qi0mz5tvlvOiDBjtyk0FJLZUF7c
6euWtvSAruliyu/HVq3IsSop6ty0i7KHatozPt+zHxyZ5PcZjUPdEXDEyekVFX4R2xYdKIkisX6+
JVm5k7J6KWSXi75Gm61c1fH684tqYoedrmsyloL4BCJnGBLfrushb5uQxGG06KeDbA3XNp1RTuzX
nj8p8l5Lv5HB/II2T3PZVr7mjrXzZbJANtSGHC47xxndQAIQlJQLy7kf5y5chp3kL+BH4z0y/aCF
lcxupA2tEPXa5bZALACmT3wt2zlzHLtOO/+0smk15eqmqB4/v7+P1jKs2I7AjVHilk/McRUltQLI
jZXFvYUcDQsjmR/1LHtIumIvDQ2H5WCuPr/oR64ugIx/XfUkJIWHq9KaAjJs6r90SV6DIN5JyDiO
pTcIARpa9K3yjC396Az8/ZonpjSW5phuL7pkoFK8jBKJVEJwxoH9yAayS4m1cWPxeE4OFYDBTWUH
guObMnygKt+KNhN0crd+W/86wP7rx/i/gpfi+tcKbP7+3/z8oyinGubr9uTHv19GP+qiKV7b/xYf
++fb3n7o7+uX4vA9e2k+fdN9kfHv6VvefC1X/8foFt/b729+WOZt1E433Us93b40Xdoeh8B9iHf+
3774t5fjt9xP5ctff/wourwV3xZERf7HP17a/vzrDwOr8F+/f/0/XhO3+Ncf3lTWXXP6/pfvTfvX
H5r+J6AVZgWwBHBZvNI//ja8HF9R/8SKA8VBf06sSREc5UXdhnzI+BO+OLwUXoZAl86ZP/7WFN3x
Jf1PxEYU4jSF+dZU8ir/M6430/ev6fxb3mXXRYTF+OsPuqFPLI1IDmBe+B5gnPiH+ol966NQJgCK
Z4+sl1nfy60i+iEbxxsl+z5R5aVvDl9yP76KIK0LS7p0iqjDPPiZRntR/DQ26lMeoxNJH3hD9ko6
qEXy7A/xM+FeD02QdiHFJCGMZytHvDCaDvYcr2ABgcyqulPj4GY0VNS62+tBqjXc8wZbX1qNK3Eg
Q6RhV0KiKWdUllrbwLcaN2orBYa0zvGcQt6bE4ig/HoQsjdzmFF4K2tPGuV2iXRms9BDPiqng71I
MgycmnMRM0t2jgkNuTz1XhtkuCrQP7lt7dxnY0UVX4WipqqBZpA9qtET0H0uGyb52qh6ksf+vVkZ
uwjuQpv7VFu+0pdpsiPWjUk3+Ws95FfMIt1JQX8T2TUgfDXiGekAV+hnvD0ObRp0npivZm7UVRvx
Vc1QN4tYCT0/zJFq73mAShVZHmn1lUhZRvnwGlswBMv0cYkbizOeQh9Ij1avOrQf1C1w4WFvplSK
C0u/kxt1NxpoKaeQevsy3MuGzVOEH7R0aTd1Axm3CfkSr1K5sqEEL8aIxvNx/HY9XFDUOJKkPx+f
i4y/U5YWqtg2Iyd3eDOo0Wb0mTIyt+1SBhcwqib6wk/GEAUrOWyGTWc9mTxJKdaXOkQPdl9pbiwn
48poeq9c9VW+VdIu9sqeZ277qTsa+bKc1W2X8pVjWdrUC/V1J/qXk3CyFzyRgYqKfasLGpG6nJe1
kc6rcTpYlapAn8dMyBUDtOwpWSRm/YT6T+IGgVa79EigCpDULmQ59xM0IpDxW/umVpFLSuttLY3S
uqHj1TWm4jZV+nyttnCXjPntnGlrKWbslDekJaTT3wJp9HrbyNcSsuFuNdCRaivhiLJzvDmuZZyq
g5zNXqKHNIcmYvVWuVh9M3M21S91xyck82DL21TXZ28EUeuRwKTvLdV+bYLWl/eAzjaxXnLKqwa7
wGQLajXOni7tayQv6O83bix9vsn91sY5xOnt5nwlo4+IWCxTb6Z0oVXGtzSkB19XOP+VB2A/64xG
TbFXq8o4ZKZ2LZWjK36OLBhczH6+ULpuHU4ssDlmEvxMui/a6DmJyBW0w97PzG0e+/dNZt6jd3EX
DPpuHKzt3DBAGaG+VIfoIVQ01rAJeWREnE5OFvm1QR/dyOeG0hAj4m9TK/0eJDzaVEqe5dm8zyc+
Ocou5rpY1mnXwxIEk2040egCqOO4JgLZPHTzfQPihZ2JGGoudm5rrAWK0EvFXkdhDRQ5iDmU62UO
eDW/HZkBrIFJRYpfkH5CR95pNLduaT1p0sFzmk5zxToFYvxaG2q7rKr0lW4Dtks2XikmgidHa9Ro
7Zes7+4RkKUxoJBfsja8Je+i8kksZRY1zaLRWbN5uxzUr23ANvar+FkJbVamRne5NVT7sMu9uDAP
kYlNlQP5RTKsJ7h0ESZR6MsHtLWpuu4lN1sHzozgkVTV5dE6kjZrjouHmmTjNjVbRcxdEfill0Ft
kyZF5vYRnSCRiY2LpEdqQU+GlrZrtam03VQXHlFds8iNeQHiRvGsVtLXkpLRThCtG6dV107UQkIa
NI9ap4ULQZzvOkbw1QwgMR040JZk7FzLmMdDUqN72TxBrtLBsyP5W/Kpu3o0tD3CRWK5261JikGg
hSxHcqusvE7zxFlHEpjp0TR3qoqBmzFoR6vGruphkHCjnN7ySbuPKKS4ZjDWXihX+9oKn4OAkKCw
eQZjfT/25mOarcKR22lMTYZDdN2lau+pVfBFpezIHDmupPJyHJmHqQMWDvSts/Rrres2x+ksg7lc
w7Pt1WWi75rMXsm1vVfDudyIY2EmDnKrcrTZ4hDFpla4DdL4+ZdRF5s6cWUZPubj8emI53q0itiU
g9o8jLp+EMbAJk8uEn0QL4ihq5OrxSV6sBlhjJIqnVsHzLwsKXeD1P+YpxRjZ5eVq0ewb2ew18LV
FWo2FrJrl7ae3FWWuVJqfylpLHfZZhwNg7Ud9iyOfqNa3zWAaEPMUpqEKRhhh+A4gHrXuddy+17z
Cxon4uIw1BzenRI+KwU8rIgkck7Ez+ItQx8+H7eW7g+PwAbcIAqvZPlavDluuKwujrm8N7dNYNxr
lJk9JUJqXmM1ammiuUbFr0xxos8aP0r5ixaorKTeuj9+L0BiHl+W3sndWi7kW0WYbgpnDFkMKqW7
t09AlAIw3Zay0cAdYR7MgUL1VC5HlTeLYVoZK2SOrxMmOB8ziOTMr2afNUjg+veOrB1qGEkmiKnF
m8Xtz6V9AGp2ryTWFgWZiyYExiaOteOg8oA7qziRcOo8X+nuxO2OLQi/nmqAJ/qArB4gEgDvJo6+
mD23l9ocaMcB1Xa3NGqmNAN0aDGI4z0OBTdK3tP10xFFvBr8RcqZEM4qTSPTo5KIWxF/tMmw0gvz
zkw1aLO16UeBRkCmpxzX9vfQn3NAIoW+bEkCidvNMH9rTr4LgAVBp35vx9LxgAVqTKh8X8aV401i
aSi9+mWwwu+phqGEvoE5itWdBo5LG1HCFNMkHohkUyhWw/4gT5zriNjg+YjdlrQ735RTt2H74Yf0
Xg3VS134P2f6b0WzMVweZsJa1W6ysXjSMz5dioMMBYTL0BwIt5i8rtZ8N/UDeDcYxfFZp4LBc7TK
4zxOeMhLWa6XxUyLYNZzFFU2HklktvvjWOZZuFay/uyAWxEz5OuMRZxhx3GUUda68MlBEMr9HLdE
L5e72am3fa1sjBzm9lYTD6jMr0ZT+/W+MeU3kjm0yylikjK7uJg03cbT5LulTn2Qi+rSjvx9Fwyl
V+tIUgeqW5SMLgl5y/HWjnecTZxrs9HTASkjySumQo+Cn9bcI/nC5qYMEnlALNxiHGB35jeNiRMa
v5pifkdDydeWmIlff6NP3lM7mQ7WOvOMsQUrFFxiea+O35WIa9Hn0iyOU1o1zYMeOpvjfdhhfA/Y
6+p4mEeWf6/UXe9puCfUdbLjLmikwfGMclwMrQ6TkMEs1sI2lThBy0Tx75G4v4PT+8LvpNfjBfXG
uaAJ8Xo+blET0GM4qF5YFc/TaNLUEPiLorlKZOclqbsnLSGKsHst8JSE8hXQVcheOpyg+kdvRI13
tA7HVR+o6qZP7dVAFdSDM1ty5dI9fgCHmQcIBYA0Gc+aPrbL40CObzw+dEs8ojI0tGXaHQodERlx
8rM+8dym8ilQjXWXlPOqDavRnXDNpSRZm1YfrGESIIzBluiQV3hNm33Xgkdb5pfChgqzV5bSXtaj
27jKOX2n9DmGQw/fOF9QzSoAbOBoVlN7qdouURxYY0fzd4lMOipxWEWkv0NgyK20gUfmYq4rYx9l
vteWNOMbNal4EK2u1s/AK6EJ34U6HAMyWVLbLtfHXes7gMP0qN4FzgjlR0aui44V11cTVgXyHDZS
OcEsVqhYucewzJwbsInZr41FviN2g2HAoSyA+qXAFpVUdn7NglL290GXrcR2bkQcFARRjmM+bIKy
20ZGZS/UnkRpkN0eXz7u19nP7zKbbnZzqrdlsaXdJSNQs+4jfBhhIkPJ3in1Xvx1FqdAkTHrhXkd
N/2zX2HtJhHfZb2xFZZLidNHp2g3fZaSzzO841q2E8NL1WQpVRXAXv+nErIw9THA8eQTrX0vPD9x
ukwi7hgLruIwbNbLIru2fR7HcQ8frUFrwxFD7+MXPZddf1alJSW3dpmMNAClxmB5oYEyDVKOl8Dt
7DUxrQ2/DrXlIR6u/IJgoaoCeCj0GHIPIGybsgcJq6pupWYoQMxY/THwv5dxi00aYuUoVVGlhRDF
M15nx96144wWLas+Uvmj7q4jqXcW/+Poiluy6vmLn9OwmWh8LvaFSegUrsRkSL/84nBiTR9ns044
Y7op36ekpo2QCL1zDl3oLEMpeq5T5luYcIugwgBs6Ym/xEb0LP4fkB/0BhkOMMpdSDvG8MJYW0Mx
7zvIlM3J3B6XdxjiE0MZSUpRwZu6tHT/y3Gr+B1bo7eTB8kJ0GwOn33hdIhvdohcxcTowhEKhWOf
5IQabC1c6waOPWWvZPkGJg+0FgL9+p+bLG0eijH/3tjJukiDS+ESxM7oeGZi7jWGKoWd5XU9wceg
YktUisCRDZ1jqwdE+fj8x6hU9c2t8NEIWaB0DLOl2L+lqvwcom3LrpX34IFgYlOt2yGZro8HuHiL
FDA4ZTBQR/SJOURWYyhH/nBurEa6T+fouSN0EJagKondtSCicwyo8Tw+CvS9uObxBn99lHRJG1Up
21NDmPMuN9WDeIc6FvaCIsFKsfLAC0VsVdrsK8eHUMqID/1w44iQWLyXM3le9ba1lTQ8uHrgbXmh
AzxgVGFcEqALP0M4nuNXY+6+Hb/fxwBO1uzqCKn1VeTKFY/qVzwRquAUrGAp+9NAVW280vW1XfeP
kNIwUQNWra5svGRl005zvVWHKHFhRl6G7GYzZdxkjC6KULooil3bE2rWGhR3McGqd4yyYUj7YlRX
inAUxJOeEyihNHW4nYW/IUJbPFZbxYOlR2k5cSoeA+BGg0nZKW6OfrKJEhmt+HO7NPE4I0n70UcU
jIi8c4dpFP8pi9giyVSzMo7RbzWBGg18D12FBskC9pUmmaULAylBvhx4kdhDUzKRAQJ3ZuTjlWHl
aN0NQbWZZAG81GlPZnQZQTcSNlWLNx3zZG27OlgwLbkdc1Br9a09tmtxGyJwA8SE71mSkjkG9yjH
PVdOBJtZ+XMmmb46Lvxj4uQYuv2WUPxH4u73RN1JwpzuaoHZoiUcjWeYyU7hpUMUKvoYOgbGTLns
df2Vvi7UCcZM/5EUvgcL43+Q6f04Pfsm6fv/lgz+/zDTK2qh/+dMr/uSBlGX/Z7qFR/4leo1/4TF
G6gsyVSyvYIF6leiV/0TnjnSqw6sTGCJECv+Z6LXUP40IIlFZxdiCiESxpf9I9GrO3/ScS4YB0SL
JWw/+r+T6D2pYoGbgsucVnyoR0kf0z3/tp4E+8yYVgKG56d67mWhdUgaYznU6b2vFTsn1u+M1KCZ
YjS2vz2fDxbuUW30t0rWrysDA6Rq+VEfY1QExRCD16UfXqeIPCf3sRTfG2GzVubXUiP1lbUXRhpC
X6E/+IP2KPfT906frzhY4SfdZTuKFL5rKf3O0YZrSxuu9s213QWXdnPohORCNaAZuA6obXlaA9WP
hIMyZvnXz28EyMTpQ1SoHqnAGeFkMJjqUzBFNwUEQL6vkqR2JpK98Sof8aU7c36MOeRWeuc893kj
+Gh6ZwlJBuw/OfnEQvsajO3zgJ+oc6x6Jg1anmelCM5pfvIU92gQNdb42rdd7Rl+qfC9yew5UnQp
zX4IYtrehDCOeKVvfYeZFo8lU5a6lu4jzXwJHI1fjLS+dTAOGLXTLLQqiVb2SOw1ttiMSR6+9U6I
yY8xssH3ITdSkYyxXClTLySrx/941Z7Q7YVB6AcISzcKa9oCYbhZBGpdu3SPqF7bdr6n1xwRmeX2
kvM6yRDrtKG07/zhujCl/dzp8UOk1ckVHvtV1xAwy6o3pVDPRk2aelJGGlCz7uwO6v6hLg7EYa9s
t22VgoHOBbYvqZxHp6+/Vp0R7yQ7uh5udS3zsibLF36Jczzb1a6Ru8Fr+vTS6jSv1cPMNUp5D6RO
XQSZYpDoH9KruMlbks0crJR8PBkuNpa9v5nbivmLE2cX1cNw0MacCDhI0Xmx3bpMM9cBW7FKCW0C
PSHrPEOWlvr9jNwZKDW13hoJeVWzii66JpA2TlR0h0AlOSNFELvr4kQxtHIVlKQvqziZluifrHN1
9lfpNHMGCy5ckzb0Ik6fpo7ehJISMKHAhE9Zzfdl9GxUbe3CHX/nVD6I9TimMcZWr4kzPbmxmm3N
yVdnOnRSLZ14QXhQazLThfwIcqHxCjpOF7Up30ESVrpW3dtbkJ/ztFpp4xBfKBll4dmuiV9DZw9N
DeEGPp0Xj6XkIdO0QUKFFJ7pg/1zjJWstyDnUZn3KDhAj9wMM0kb3JLMTm6ctLhIA/zyxP46BdI3
35A9udfLpRE3FvmmaVMar8hSE/FJUYd0hrIt6uJGr5udYZVrBNU3spRoB3DykADkMwNo0+tuHLeQ
c8XA/sJDUwa7TINiw/cX3TxO1KirO6JmxQ1h/oLyZXqt6FWyRoVWP1nXXesKfb6nUbT+NeMWZthS
KybXCfzBw3eiSaGTzYUy7sll1m5eEk2N45xsoG4Pr4LKvJwyh6c2IVXWKh3kmrq686f5oodyhKAy
Ula1rEIBOvWbwJdXbT7212NHijN2oYra2XX3FTR1A//JSLQZh4/0gs0uHQnfjQanSe8kd8iyC11x
Unw2+SlALRk2Cdg8kQPWi17d1wkoeDVXl4NWPBWKdTVaJrpVhl2BEWJNgSkmvByNH3lC6tisAnUh
W/nXVIaE09zPLSRUuVNT/FHunIwc79TCUhXb1YVVRKRPR4kciAJwqJALCJjQWR0yUvJVmq58ex7W
hVnfFWa17JOiWsado7tGoa+0orOJP6TZzSWcILE7krEAdEtyn9hyWFn7ojcvNA06Z6gHyIXWOCc0
WO2bwjp02v9m70y2HEey9PwqegHkwTxstCBIcHLS5yk2OOERGZhhBsAw2dPrY1S1OiulbqnX0sZP
RaRHOZ0EYPf+oz/G/to+5016Ctr0lya5ZrO41s9aLmA8NXFdUw7iOxY9VpGp3zuZUyeLrzAmUR43
L46X6LQpt4Rt4tCQG4lqjAbnlBKjugEbSotnALHYcNjV0haSqzPmh1QVm8Bcnwci94/9tO6cdthx
ZWj01na4s9YKeMhVRxkWLzOqgI0voYQkusRB0AUVhV+VZfUbv7T8d0tyjeErNL9JIwAjblS6Lxu1
IIoa76m5+HKc9DPtLefRzNb6FkcAAOwj13BPVGK/O6p14r40g21uPHrF9GWE2n5CT/09L7mty/S1
cPmAmyBcNoah7ET24Lq+fO0N9K9qau+N1r8Uc0a7tb88mu5NVP6BxozI2ogyvcwWCSJL+l/kzKci
6LerjdyCB6o+Zj2W5x7cTgfWY7WKdy/AHpz1obWP2uMqzr2aMjYt99y9WpKLSxDVb0VvrMJ8tqv4
vhQsdBC/HUQKEB8/5250paBnm0blNPBFbN0Mhc0SUw9GXWTufy8t622sW3ahMmo21tLBynnlXupu
jStHohrDawYIhgwv2NY1bO5SMX30aj3UIgUKkp+9D0sphXHXn1udpomVd/1mbk3Eot0veofuu7U5
6qwgCiLNmRPc5qkTzbHW6edo1PR+k0y0v1FVY6sFFgfj11xEH9iIazIS9HM76fTYSOHso3TQsW8M
HRUzciMGByaR+zDUqTh1qSxJkbMB7cdPFuvP0QyNOMxhQA1AHEipkHJQH4C+8zOgvQr6iNAjMX0T
jViO0ZI/2pUMKTUt7tbUDnaQWzCg86lvLkYemHE/lktcdMX7YgI/Iz5UWzmnSZnNcVBVEDhN/WTO
tLaYBNHbYQ+5aDhfRV2jRMogQsaYY2ti8+SojDNJtWE9kRWVb91bthp6kJCaOxdGaF14ws7BPutd
YzOEzkPJJ+h2of/ognxt/BGwUw1CbOtqzRPLvTlRh5Kbc1hPrnAw4wxcQriiaupJHrxlgsGzrDZx
fJD5skufwsD4UnlUbP11odyC2t9hCZ4h8vJt07TnieTkaHpjXuN3kevWc3MulxCMaa6jRHdgN+F0
TecsO3ZieUTBArbdiNfc50Gi1h+VHehjDWEac7Zdx25aLwVhsJt+rsK9yI9j4X2A5H+3yjsxmerS
ZcO3zLQe4KCmuAryqxYEJEU2ljNZ2j8yTFEn3vN47hbeD2dMr3ZT3hnDfLRTxyBHyqoTp1W/DOB6
Y9zAkRlGle3mmcMinJt+M4lRAv3n6gKUaNv7cZ2vsF/9c7HYr6mZE05r3QYXu+oOcxot8ardZd/W
wb3vSWbcfL2UDoVoYQXoP5BLEGYvthM9G70MSTOVb1IE9YZnGaWQ6i0Yf1fSeV9UCp8RRiR2693T
dRbPi/phBUu6y2x6vLMcXURLc4JTtd+8BRp7xKRO7n9UbyJNBZs5se0ij/DnQe76qmCHNr6HY8Nt
Gbgo7I9mhr9hcGtYyYLHfThXT5437+SyQpDbxfX2Yuww3efDsls8823y7PsxWt57hZOzE0H30BdQ
rp0OUU5wYDG6OHYyz23crzI7B5yQ+8HnHDOd50KE+jy06bRf8+F1cMzlNCzDgQJRmqrXvDqYaXh0
qIVYsBmmM17Ofen00ZaU2nojexLlp7H6WObKf+47qEQGH88z5kQuvfcMK4X4ZCntC0+S5zLMeCBb
0A6E0R89ZfgJw/b7UFOH0WvFuWB1L7lry8MIAnTxUelu11TnZzv6KcLIQUV3k47PObi+744nQiac
Xc+r2QzwN6g72NgP5kCbdB4mUaizOLAcuVmc1t06yv5pF3Pzuqa/hskf9q2YqF8ax/rAhDoZOrus
nTee9DLsDEVLE16LEgHLcJwVpYQvTLzWC8f10Z4KLjVvWe90XbkbiNuXkZT1d+TvuyJwhw/XRcbf
lwhXV3/sD7xlKUG/fr8NmPXyMmWVomioitxYYtaEba/f8qj9bKUG9VzeUfNE10IrOBF+WhplX9Go
V0Dz7kfpldGhdRAtZ3OafTqN/BNKTj3UpEGcjcq/GJX9yHmnP7pBxkKTBO3JttxNhMbGYeb7sa/s
ayPMZb8sbn22opX7CnnIrhIDgvRljtfcOpsgkcx9hCK7t9jM2aHzF9j0WAvn1t05P1tLcJG2WJPM
I9g+G0MdO5m7SQ166cBOeAOdGO5SBfO+bDe6IPYebM8+ZIXzrMdBX7xxPpWW/U2EdlLosdh0ZhZs
4FTB1lnBD52xwkXVc4QTpd4YOpQbKLUfK0qdWJbZGIsq/HBcnk6yUwSr5uV9I/IzS15tZJdGlR8e
vuZzWxcH2xkYU01iaV04h8vvL/7qzsnsAY6l8+iDxvoPU2WKvSLnfu68xB1WcfGXT1cNhERllD8W
xSEyxWu9Eo3c+Co8e35RsYTo/bRaHyR7rgnBd/yu2njpZWcnveslVbRGe4PkTzmW4WYd3OZxtfzs
lGV011n8HNEDWC0lZ8FsMiaFIM2bSvTdlZTe10Vk/hM83OvQ+icxGT/I1LaPAXkHba3Ps/Z/GLTR
ITAVcM5TPW5q19Y85bEIEbR1T0jETyPy0Jl0ETOdLqLTNPfRKdPBh0NgUiJnnW79uX9fZHHfsALE
JjPmgoamHL3mXEUVAheGvFaHiV0SzQ8uHVHALfayS+ne63MeaUTaizR6EH1u04AIBDja8uyOlRPL
oTBh/PXnmOa/xMqULObiT/Y4xWOcUUH0Q7Srp+WOaLgQejbq4mmgGaVrajQrS2fEjiuvZU0R9KpS
wjvVYjFQ6vFchQFhpaYtj/nIrZ8FLfqGTJ6rojU+zIWI+MCYrGRynP6ocpiHqaiaY9EX6JNLFjbX
H9W5HEuaITQFtJ2NfLhpRwbqdJLQJ3Kf8TT2+UhHvxoYkKJ1U01OsJvYTHo1M0qtFLSnmaD0cHof
IufB5p6E2M0fJixjydww2Zv+lDQO6dksF1cjguTvoL2D7MvKzoRsUfC6prvJjd5JMPnhapLjqYVP
KBV5IzNDHrsfnew4sI3VPHIMcgu3/kan6sGIRH4IG0oZQHdxC2VM5l3Qbka088ryd90t2tvkuYkW
YD/C+6d2kbS1+lHxwdtjzsQ3vTjuENwz4hU+JW/javSxsgVNhgQTVavz4IftdxUFOWwkTSUgofZz
NZFcLQb262gzkxmBieWqzPzDU+o2slk4SsRhVrm5b8b6zu2Cn45tUW7WMHl4XYWly/LWnSvNUzbp
I2qvKjbyybxWk+9sRWHWiShWZ49H/MXyquzsFVC2lpItDeyUXYpI7jl/sF809bmpSUp3WyaGopDH
tG3Hz2af+xxEU9g+WxxZfpc/VMv8POXzzh2JH87xFElw8ovICM5pGmIkxzy2g8xiyv4IpxpEpNOs
WSEBzZMnNuR+McdnTbk36vSjDVrjoudxI4yyuMIzwYDkQXSwLAIbgLDPabFVPEgPhL/+meVseG7O
btN3Tmx0rKphWxZ7tbq8Q7JHiscoyQDdH0LVshW29xXOfFIWU+AA65IOUPPCfu4s0GVy67CIGS/W
UrGM3u45L+oNbtVhuiuOJlaWDb95QOZyJE9dV177rkewqbyDqauK9dkct6M1Za957cynpkOeaNNu
EZtZ7++XVNlPk7QOcMfeufONpJul+1Q6/nT0GsNizSgZ/evxRRRT9iKB4fmevpvHh7A3CFjo3Coe
YYg3Wunh/PubSEIFRjNQEqaORYPuJJvr0A77ybKNq6AjJ8NCsc2mZkykgfWcBqGHKoM1TMsq3EkF
bdZH0XlUwdYcWm6txoqOA/3dbta/jcXSPPzjC+UuShKRIV00nUgAsd+Hh6Jyzu08h/f6VtGx2LRY
1ZO1J+9kQmXv5sd06v6cK/eFhALkkZE37NOweyqLIIewqSCGwuUlmjfASSthiFawg1u4ML44u9AQ
H9Lh5vcaghlWMfT3i1B3azne6Whh8Xa7WA/2JxzwxctpU4l8SEptcYxXBeFizDviDCBib9AasSQH
tNYgS9KIZrcUyCC8e1C9/0uM+au3DDOOoxG7qxoYBx3MReSn95n5NLTnUo7ilj7581a7Ezfd3nSK
S2aC6ZFzf1OKLNT/DOuhzXS17V2GmPQ2SXwP0sLd3O7wNjAP9CVVrBYkcgnVmbt1YCFLhU4y0hST
cJDFDqFctmlmK7EMy9mTLkuIoS8DjDbGVoMT1g3on1sjxiiQI3LkBBZTNHqCeUIB3KrW4hZdeE6Y
h2iEt2um6tTUrK+uJJt/SNdPicYkpnDg5nfNeeHrF/9FQtMO9S7oKKVcFwt2n1ukaMYvgzK7zdjO
3UY3L3bhrahBUfkFXTXG84AKzrfxrRkYqYgg3NXr8h2cnxuP2UT2eZVEdv/kTd0PF1samKq7K5bW
P/Zr92Ng9O1tOZ37xTzUhoGCSczdruhib0jbg9OzuQVG3iAb0KhWHZAJz/7Zyu8tP/Ya+BINbotP
DE//vKk0yxeYx0OdlScATjNJd4HDwzlTNTKFeRC7s7UosS1AkvDg7JaR29jl4ukt00hKiFUUy+b3
Huaxriufh3/6pOsWlMtEuVx7LrrL8R6JA+wxqohtOhYPuV4vXllDac6rt7fLAMmjonKDksNwiX7R
efnVxpBznwShMZaN6bd5sRxoVgvZyMrT0AbPQQ2wydtl3fS3N7lvfMBd2cSFnMZHAQCnlCDhF3kl
gGoYXipLHeTSuUkkQSTbAMqxBn5HjcOuUJfo9Zz2OKOX2xWSM8P3q53nlwrNUCm4uOzzDEsuUoQ2
OWeRZqGQUeNsfeJVB7fr7kjUZKYfjdMiXleaf06B5o0Gh992IYnXcN58ksZTqIjectog9hcs77pU
5X6Y1F5pd7zLnWlXlsJkSOyOxBYusajTuwKKJA7mzayLYafKt0aw+y1D1yd+Me+b5U57IYBMdnCK
rHikTeVpCsS0Ye9ErB5OZ1/u1bJ8zTM8vl+ut1gXdseqWQ+Oax3M2f3mg43VuccDLKue3LZljgph
hAuHCEvC8ABWeL1yoBfMUdnLeFN2y6984akQlct9kM1ZHBYZrkJto1rSlArxQWp/wzhCdl+Vv1bk
Je3wZ19JhaljBsmygSBG4ZpHw76083bfD/47ZcFbdPyMlE6X7tG+OElRCDPBcIgyt68uc9XvaO4J
j0IUH3VtocBDd103JLytQ372R3p/LR46ZXcfqPq5KwYkmbp6JBO8fhTNcjV6E6uh98PqxmuJ+H9Q
1cnArjnkUVJkDSOsOx7SSl9kvhoX0f60lbfuQy9fYluXp970UcgawbKpLPZ/R9osUPkYe1rwBLFr
mq2BoClOjKqYiTFQK3Ik3qp5GLKkSMcfhAnBC6MDwc+WRCw/nOiINHN/whg3ROh7qyCujLm74XXb
aOHaEuSfxNVS3mDXzN8T5lYBqNGYZmY0QhgNCYn4cc7CIhV25MZQ4ZWmhh8FEpbYSOcBKCbD3uXL
gxwwp5IEr7eCsK84aIICPB7NWGkzDJoBMhTKR4Xf0nkT+aj7UGrHQL3JlI4UK7oXv2MF7EOQgbpQ
Vdzy3dzWHsk+Qh/8Rbl3EYNgWRcX2eY83UXzVcxFl3DQIdcRBstL3+9a4r9jAkVQ1rfevpOkwFqk
kXLkfZHplaIORJx0bbrwUGmzJVWLtxVBx1PvII+OOJl6990sWGRNZ+Ap0Lq/el/vjaKiV9tsAJsy
joawhHma3PBIWNC7amax8awy2Cy3kM4ONJ3YU8yW2focBMSypx2Pu6F4WvWACjUCa2ob7exMVxwC
4IA2EujuuJZjktWnS4OyufXkiSGSj0/UMdytFa/doTcCRPtzBsXi+UAkltUkJoohXED3WIGuUi55
nLn607ebX84QvfU9PI4/lzsC2OTRJgRQZ013sym+R7P1NuYYX6za289Ffz+wmrVKva8VRCKqiyyW
GrYmW16AkA7+GBwtSI7YTt0+btB0VPVkx1FuP/ueeK1GDxOi8zPMrYEQcDJEKs98IFmJJ9owzolj
vlm6WU+LoXcRmdFUsuL6HiTyN9bkrCJrhHagU2b036ygAcNbqYJcGnvHxMOM6U5jQsyudQnjLGFz
mjdrQGHb6oqrbtSHltZ6HE3zmGpvPrSt+ZkWjrwb+QubKLNwZeeWKZrwzlYPYiH6vZitaufa5Vev
qFojXiPaukDEq30h3m89oSY56jJq4zAYaACewDf9Av2x6IxvKyr+nP+jU5HuVlPVnB75/Vwyl8sq
8PdeMH/5wTydF8wEynVG8JBsZLzIXwn4yXd0YDhW8Qv/eXTv0vXsELPjNkt2NaoJukXY4LQVgfWB
+VKVPBVdgPDGiDachUMyhst9puBFUkRP53B15RaBG/TyzBtdgNttRkKVOFPBh7hvobeCjbZCWMTQ
PpFnFJ4VOA/HSw0Yu0O/9kae/1Xq3E9klX0YnSRvq11c1hzoxawsL6Nr0I8pcSc3pr3z8+WlXOVT
2duoxwLx1Bb5UzEx69umQZqZRlXUW5uiauEnqKRPke8b4CK8CPEqysW/qXhI9MAt1PrBw5qywmU0
qW0Um/2csYDkqa/2VRTumEWKPcbbPDY7/ShXZ5dGrBuL8NVRI/gaB3GnZuDgGf5t49WyStam3hIi
Pu4KvyGxI2ys08p0UWbcMDk109u+d77srnudrRu2gDoq1v7CBdX4J93ILemzJ72WzgFi4SE3mrjK
cIPNJc6KJqvn7TBO9sGLxHFSxZlAvoMpkMY26BO3sruTzYx1PgCOm51doddw3/fybCnlbc0FHLNX
wSEtUJMv71VAXKRZk1mam1tB+s4GH9s5UGlsDV6+94PlIZrb16hq842ROssubfBplWGiSJRlwD40
y/oElUegbDg+TgIiThWvGFq/TMGs4S/WwLBN+ZjnL7Gs02qrnZL0jgs6QuPQOTqFzUHZMI2mpuC2
feI6/irC7Nc4XslhWyj81qiIHVCljh7PlYUOdZ44y652L6tdi/3am4jHvP5nUPfNRiFqGBWpFn0o
njSDa6ge7HHKd7qd3029yG1PPjxnz7xZLn0zS7Jb5rep81LQ6+BxrHnzg7z/KWz7pTYamhXBXqrV
/+hWHmh9UO+0tzb7VeLiiGpmhqaC4beq8q3WU35syU3eLL04Eq5nJylUe1Is3QloHqSEsz0OWlXv
sxL9a5bDZxNDdQwW+rqyoAqSsLSutWXcRx9JheKM0MyRUAC625Cic9+zUa1xFw31ViFjDpvxT7Pk
BVUjYgNTLd96Y31uAKDiNRrTd1ffoBuLkczABiby4rqY7slfIFvZFeUGdLBKerLuN4VsPx51RgKT
miy4tHVByz07sS76vbfkGaqCLvF643UaJixxEme52Qf9Mcrkk1rU/dha37vbqf1bTfJPq+o/dTF/
c87+7Y///f9FeZV1S3D4j/VV53H+Xqi/yqt+/4N/6Kvc8A+0NyilQtKsaR66uWL/obBy/T+IqcAv
61JKaVFJg4zq36y05h83J+0tY89GS8Vl+D8VVnb4h3dTVmEZY99BhhX8VxRWKPL+1bPP1UShtGsS
9kLwIK+OF/HXiN5GtiQyKFsCO43moZPtQjTwkEBSUg63pPNpFr1jofe35lM+QAY7CkKVEuzGPg8h
ns60zDhV6dDJ0nWiPyWYTv/+R1qM0q3plKCkzQw1lN94iPr23f/4M0PevqYXeG94/IdW4+rE1daO
JyITj8b4Ad5FckW1mxwEtMEaWU+Il44GVezIPUpaZmzAiQ42utI3dwtkl+tT9lFAMG9X+oXwJkh3
p6uU5HVaAw9FL5fYGus/CdZgwQaLj6cXs0mjHU4+yjJzCCKIyRU19dYpxE8fci9pAD63XjasW3yT
zaPXqIs5DYc+i+rH3y+sjcK3JQvMTxZX7fXmaWq9AGa+J55g6CyExTVnfw3FpXo8mwP5cnNmqodF
VkMcmt6l5Lg52NnwmDedOGYrLL+3copatGJtG/mULZXxYlguZ564WMzUb41up2vVudvcpD3NyqY7
T+k8mQzMUs1skyqWIbTMx3R/43THFrvuQErtOe+9hpGqr/f1mLp3qnN4UmfTibn7YRgmNEdDiAWt
XMNNHunhHpaybOT0ZCvrbKOA3buTjwZ7nNerXbM5BxXFLkHmVI/6zs+GkI1DFMlYds9C7aOhr+4C
falXuO1mJMEuGlZ9mgaosKKYLghoukgz/iCmjRq5b43xaW1+jFnH22IhLzY6Tyd2xRG9zCGJzWwK
2Gs/WzOkOXTCIjTPyN4DZuOur6atAszbGouflNEM9GxskXK9BZVIsORj6vBh8UButvbi0PeV1q95
2cddGOJUrh28JAXnNIcbkqapPwaEQLJU13crKl69emGS4hUab3risMbS8tvUi3HhMxNiP9xEzwJU
L3EKF1JnJBJCwoTPnjQ2//hNALp2NDPiUVmHEW3ziYAuhteb00B1/Gs8DgjUsvoAi72zKZM8VAse
lM4xIbZni6HeujeyfK+avj50nve+aq5RVzsp53B/dgq6ibXfEzkt2HDBN3HrioHhYUnxVqx0LJmt
nwM/hHdtTyQ6q+3Ad3jLzrW66gRScrG4qXELTw9taOVJKlp746zWsufqMvbaR6i8SAodspBExCyS
dySVvky56z94CtAxr8BJgSLuW4VKmhhWCy5VTXsIAUjIsjdO4arNfR9kf07+yPDFBOZW9rT1LakR
610wdEdoKvkiO5isYNDX0NJgtRJCzGv8w0TywPOcyoT0xpJZurXPddC+BV0d7Uds7VlfyPvF3uby
6JX+j65EFeOXmXP0J+rM7AqzlhGBfQLoUn8nbH1AfV3qBDaBazKsd/NYmzvPyot9Vf8orNXclj6D
ejPD+9Wqf0kDKBvuvBEHNeVVv68DxQSZZMokiEOtHNfOuEWDlW08+/s04QGwrLneazQPPkoIpM+d
S8Pi2uDWhRUKfF6O3eXRxqzNh5S014sMgyeGYnHGG0h0QZrYecfbyoMqNews6QcYDLBdP07dsN25
bbnXhse6Mu+4IteNUt0jbgXWxpIJbVxDwjVu3r9BO0GSshkTOjMgQ3TD/QzDRKYqI3mA0SYpvOjP
VXTPZLUsj1lU7mwHA2JWdOpkpPYvp9Dzo1N0hIHV7Q2DQ2jz+++itvopQD4p+Joi0rmnHDd4OD3O
ZT0epd9+Bmj7T6aRD6e6Nyo6kX1Ehp0eTmNbGR3LI0baNrvRUARutb1SJ/avf/my1OpQpP1TgN84
aSo7w/IHq6ukJR/4VZIu57lj1vL6m5LS2vZiEmThMpDY7Xqf2dM27UMNgH03BYVzrMo82CgbVLMc
La5CUJN5MYxEEgf26TLUForqLDvLzcMw1+7JGzCMreGPzlX1I3rV5nGoww43wdLsiejCKNKVz2CI
9WMHMQcyV732SwtQbY/et746TnZof3c6/IHcKdMpNKZXnG7VJY1g2ks9ubuls41HEqyyp4rY802W
Rt5e2uEZ7Mt7xxN/0Qiifo6O/d0LZPlaLYsBZGQVm7rTuC2RlzxC2pCRbI7REd/1XiqnpkQXIF8J
XZ4nL8Jtg+HBzZR/WKPBOglxz/KdX/kt/E1OfCw4ivqQ/XzN7ea+aQr3uUIfx7YHymYMtnsUg6nw
Wq/+nbTVq9BoFFfXrP40ehC71fm5TED9viG6Jydbgr2R2UCaQR9g0uanYwAcN0Tc7sXSe5w1gX0M
MtdIgKXbe/jss1IEHhO6UL3wD+UOydYj2ioOho4YZn8lbBj0or/zqzCNm8Cnmv32x9Xk6QF6PO5W
vxnuuKRmmnpv//P3F6wJ49Fcon2KKjRmopJbXRSznTB/0f4wuwD8CBCIAVPqrtS2usuc6U/hpG7y
+6+amuaRSjr+oQq8c6YdkGJX6vFu4vXdoolRGhQweCay74ImwUSG4XhnTx25lObvr8D65aFyF5Sn
et1ZCvwunZzizmyPWbCm3/o6vUYel2grqk9caVQELYU65x2+o0KJ8uhwhYE06fJSTs4NswNJKg3/
LW15jOXFmm6Dphn31aRAngx7ukzDgG2V9pBeIkwydHUly+EkexsfjXln8gbeKQ+jf1tgClfTmJ4R
gfRbVeqRxNDF3AX1vOy0FA9m6nKgtpZ1bpaJdUkhdpqDxyUyD06eGtzeD4U1Wbu89tB8zpm+ZTMa
D0wrxjZI6Tv4y1j9v5Hlu39LU2VYRcTOYOwwrgYENf9tWDVJ3XR0zcuUgw+94ZOyYzSPSjsz55a4
67mBkqLxTjwJu21gV9NBZgFa09pYk6ZOv/NQ+CGMcbmzM3VAlIobTjmwMcFy4qfOB3eSH3k+fENP
YbJjNtXdzD4a1ao5lQFzj+sbtLZB56ihY1/Px12E530L451nJvkdon9g5sm2s26sGAIZ/KncGhGY
1X/+RkDD/C9jO9mMlKncXBi08twWhL+O7SjEvKxQCJRtH1ptYtLbO8I3gSmMxJUpp6lXoB6uDOze
pCodZtootkiFECN33M9NbVwrprTtsjjFvco0Z8xMcwDChs+ctDwbNXFs9CXO07qbH4pqxT5AsEZZ
ON9mUbqHzOBGqCzx/fcE4zlMRJSrVolBwXMclH4LE9NGOzskj0IZwXVKwzfThOsetfkLs0e7F2Fh
n4SdZHBE+2myvBP62Xu7q8QnnNahzaOXcUAsFxZje7W6nLCYusNY2tL2lq/T/WqOe3+yCpIGVZt0
jjtCq7rFwxB9p854l+bK/3KzlqanQIKqD1zqVYrUHBlTI0YvsdB47yTvEWjrhqQerFvoQyLPHJgv
yruCviN0NjmpgKukwApZjL2SCUFn+vUGqJN1hPkLS7W5osgrgp6QZGaJqBrpiEWy75c+8THoHjHS
3IJJoGz7Zqi21gpO1SHEEEEZ7YVb37O5+HEejbGtzPJUoNBDzp6eSvu17X159MVS7lLdPXdr6e1F
AwDhi0ltUKcgmRL5zOOkeyhFtG6RYb+nt/c29DoNG1CsWyXXgepxCPvKtvvnNljeOzgBWdm8nBa9
jS0/eo9nUubCEfmeC8ZSvv5ODppr48twr7+9jVaQP+WoGkFF4HEIToIOW8D6vSq/NDbjTlp8Bmvg
vrROGY9EJZyz+nM268fGsLeBtvqjNTH1VoH5XK1/Iuf3cf711dtaNv+HvHDvb8FiPCOIjw5dEqQt
lwzE3wvvX+Lja19WzjQTHLQqFBV9yltFifuD5QTYePMXu6nWuMlCYlZSLgemhElRth1qtgVBeIY3
6TeDsnc9BO6TNy5pIhrvSdaAnHZ00+odvYFFoFqOKQ0cNjYFDnCBGCt7oXGVFDhOlEDDL9Q2KtQ1
a99s0XxGi/e9VkyB0QTgas2bsAfYI7HpTq04L13VnE1UPHCMDMRQrvAE6CC7zvxp8QjYlLaBAsaP
XUctCVbmnmMG2d4YOgnpFO4ute37MoMa/v94z/9NcBpny1+ex7dgtn9JTnsWhJr9t+fx5/d/iVv7
/a/+mZ/m/YEkImCghBwIbj64fwN9bPcPi2zKG7Ljm5SeR/8O+lhEq9mOF0YhXZYgQz6hZ/+01Tl/
gBF5vmmiYYFvCCm6/C/kp5GD+bfTgx+LrQ6jHsXSJq/lFq/2l3sky1v0ruv4tthmisaQMzW9l8tN
eFEtAVjtBhIxqo+DXZo4D1hUtfMO/1tTpjQXU/1WqD4kUSxn9mjybvV/QPHjKl2x6Q4H6QylQPpe
9fmlLFqa1M10QTm9/g/2zmQ5ciTLsl+EEszDFgbAZjPSSKPTuYFwcMegmGfF1/exiFpk9aJEet8p
KSGZIXSnDVDVp+/de25TJBWkBLewFOwPCpahv32RD8pvLqRZ0voO0hkkkx6p7HkTDmblDNbHqsyJ
Gc6JVS8igGxTt/1Zj50KBYCYpoUWAqhCXrcrm+pYVcbcRvGYg8UpRWeeMo51/bUTutv+HibXq3bO
2K6qj/SKkn5sixTpZW+q8zMekpx4oxY9zpyicpstlc1REnGnJENMdaSmjwFOrWfKF+FTDA+HxdD2
ple7WxsyX7k3qd8ZXHmNkn4uk1YyKa0Lfb4IK0a8T6SXU6vgFhS3yW4mM9GBjo+0zKDJNUa5QGRw
evRtxtGkgodILkWvA7rsiqHKWwzyqlUeCreZytbHeqn8dGNSK1vNnpBp6/kQ629K4arjqbaQjJ7G
GrPhQbcYmIbu2Bjtjc2iS04GzZSUmelc2NdMU/XiLBbT+1qq2HQ2fTUn4KDshuqpjUtL/RL9Kr2Q
hFU7YRipe8OuKq0sveI3K+pzmtnIwzxDAS8ySQcn+JCFelKKGdNZLe9SH3FSqOvk5AcxpXkZTBjg
hw3aT3GvkZGJDQCblGtuTsWMKkByiKstFQ2ZTuk6REXbZ8TTytyZo0yvnDXKKNhepimh6M9dxRzP
Zjt7cJng0S3XAVh6c6LDjl6hV/KuhjYzt4oPd/YfiY5lv856m+FZAGhj+W0iHtOGyXlITbyy9462
izDpkvQOs7VByQDYVH3d2ecxcc3ppc40ZJq+a85JffPySpOQG3JpfClCySAyx5Oo9mpbTSp6L9sq
nmEim06JCsPzko05znQhLcirM2asapgnI4hr1+EaUKeCK6iOFRxhYKlTL4blnGokR05a52TPGieV
XZBWj2YmKjuQsTluo7y8JXzj5VdTKbW2yeoerMdO8mLMDHGGWNxwJfzHoLQbtBzVDZpgkCjlkukU
PPPaPsaT6RR3j2sDfqER4plMixlHpjLr91pBfBdv29SYuxPVwZB4FE+8a4S6np6e+iTVCRNVOnPK
motIS96jBjdExA/n4IwCwdZaNdu6xWjSI4Tdp13mckDfy72FIHuziq15D0TeUQzmfKunnIbxIZlK
m7rIuaQa6tiE/dLIRdmk/JSZnYa4oO2cLmuWD/RmlEb8KAa7CzYNkdg8a7mNY+yjgwlQPj/SUafv
aYrb+lkdqvSh6RIpbeVScAscY2WUvmZzp0cSptBrows/I1xZH2TVoWPOrTR0rgpLVQ9WzVIOemOe
GcmRedXvE2RB4BCkSZOsyrXhBoItKUIL7gBxXb37SAmG0SYvlSdsGcyYetBq9eisxklMCTcmpfzW
ANhRY5hWsXPNdGKPLUSuv5OyOWvXtDJS68hQt1S2Q633w+/ebqGo+AuTXf7VTD+YXQlbDMW4XjRH
1556dWeb02K/Vf3S8RIcpyZLXbWU5iO2l3z47DT8gmADuP1GgqFTGaEJdrQndVxM40I1Rbt9QmrJ
HhRDJ+ma2fIizIqpPHhgn/4QmaJoW5gf8XpPQDrYQQKTrfXHWJ/Knd7oDg30fi6trYOQV/uRo957
qFazeLnEEnsLPS7uBozVpIN/sa20fTpVixYghseUzBO+qFEZSw/BTuw02EAr4ojDPmNG/ZHQJ34A
znmLkTSTpkeR2TtcwlX2CbCNPOSbgVEuIg26JXDAV5JeiTvnRn9ozXmmyC0GUwZTB7WS6T17fYDc
e51PzLdVhrV243HfiDMkoW3uTfhYjU7Po8kebJvmKyqBI1Y8ehOat8h5MyrSQKiionfaJbjSNSrx
0URFjRan3WOqKs2DM6oa2rkshSZRrlPnm0737szm9N4g+IT5g5UIcFCFjYGzFbd7iKs4riOgVLxG
HDHwZBabs5mGdY6IxZp0LiiwuMRPEdNNujZOy8LLUVmSpqkpS753baDeOJNWeFL8en36sm2eBU1p
v4Zp7scfhx3ADFaE4Pir8A6Ks4hFnr0K3q3Y5ooq87BuRrPfovczzWhWc+2GZzgTZ91Ky18YObFg
apXSaHtJtcJMCHt3tXOzml5loaOx4clJkF2oU173F7vEPhcpDkkojL8dulPAqRnCV0IvmRYDsWCS
nbHtE4DVKhlAO1kNZ1yE1NMq3nt6JIviqJ+mFjvJfnGY8vuTtXCHAA/QtUEOWE6P5KxQjNtdNc6k
qvdxG3YYfz3fWB29Aiva1kVki6K0LqMny/WKsqcckbGkKQTNApbRjq4le5yqqO1DJ6SM6gYxf7kw
ARNqux0Sp5534P5SZ4PueEgD1XVgcCCv6pWgXzzbBF1o5pkvK/pHf9oETXhQrVJdw7RbPeNoOyzL
nZaY7Y9VSWfZWutUIaBYROpEkuPfxFPECRNNCeKkf9EY/4OB/J8sjn9quv9AGpAjYLo6ByDNcYgK
xqO6/M+aTxmyCaCa8+XFrLfmV16QLcgeLdl9nrPYqosXS3GsYT+VMTFWk7PCkfeNfyotpdVxMyL2
m+kl4MazzOrfzs7/nyzjvf3fEM1k2PyvN42inj5F9vk/ZsuPP/LvNUMH0mFb/wSxGDYsbR1Gx7+z
Zc3+L5cLCKFDpDgRpGwydf7v2TKIDls1NPOROfcv8OO/Lxmm818O1wvVMZlSe3Ri/58uGUyO+e0c
zTKpqwd92iHoF2wlk23TYvqt6fr/9cQ1awJArmsYJ4qGHSHuKHXidrvkuX1pgPzlNR2QUejz4eHu
c8oCs5VN6YhDkNRN72JosxIV7oSjvRblzi7M10zk9mkep3d2piys7RUj6rK6u1GpmNsl/XDpgWGl
ixyObE/o9qtMDwrXrq8QDXETT5oXrhS2B3c1tuowZJAUUQiVraeHBSw7PGYZ9r0WrWKKsHAfkWfk
7ttlPhUFr6CT89FSJgxCA3rfCrFMWEmDXW1R+PP2aDJVkIDvxPziqKjPWnWb0ecImsmomKUF7hgf
Sun9GUrGtKJtGQhrt6JHdLh0svMzVxzl2uwKNXljZP1sFvkbykD+kgJNHWpQyEeJisWU9sSi4ZrT
NYkcUwWqJdAHDaYV1AP6zg4g8TlDdpQkVsuoWaYPL23s46N/IaCWgfrwm475T6HKv4lRf49GGbYC
BZCX7qr64cipz3ox3EZ8M0W6HFuvvjuPi0fhum9JXt+b3tmjpfo2Bqvy8cBFRTFYoeyoopBaTap8
0iV4CmY2+KCW9zjLbl3RcLtKqNGS9nsZ3Fs5Q5HQMGBgNOKANKBdZLGvxVMYa/oULjKymYstlbiR
uXfVTXkf4XPNzdugMAYeubFObv2KT3LD6P13/lDoWy0S+ToGrQCcMRxxhYC+Uj5EvDI8LJuXJssO
mUH/vM7SarM25h+r1uxzqygH3EgvxO94ESUaxuxlRWhkK1rklgo+KHbJjRiHbYk0Iyjjgn5vLDZx
Wdnbrl0GH3XPYW5tFSpri/cuM5UgHT3hd2NcRg56nVYZX61VDm9mN/xewR44VvfMAOeloIzxV8Xc
qF2xcSbQDoWOgU66jHzjvnwM+PDArxjMaKwDzvDI6pyolyRMFkxCDPm54iIxa/p78QD+5dbwOD/m
7zjz+kPSTlw8U5P2NHMpZWzea0EbbHZpzA6Pjm/mJxr6KiMDR2Jj7ERLoUIwJbHByo7S9TCeATCB
UjcB29bOmcL1AL1sG40LQIiChsBMB2Hjcp3wjdr94CyHuazINBhVI6oYBUf0L3GT6PYN0gAeH2J8
wMogIBPiXsqk2WZY8JCqJcyNEfHniQVSM8nKyCqBe5Tq3l7n+FDFxR/u38+5kSlIFNMft0ZyPufd
tSqliuCzQJWqeX7eGc0WHOl7j9jeV2a+1zajKe53PBCpWUxno1mi3By1jc2PhCpQCCvzJt+yE+A3
qgK8YWh+t4QfbQpEtQVXPsyaY8TYld5voQIWyWBtpMsdU/XP5DUqN35CVSwXCybf2hM/yHci4k/X
QaEsMFH7Urf/MPSnZat/VqnbBiwFsDhLcVV1ODWGYqRRrTu7Iun0LVs5YJPyV1cPJlwc6evl+7Ig
LBlH3SKuG2e4rvQ7TchllyBS4H18jc7DtoSi5uABz8UwtIROyqQ+y9LtqjtGMDi8Hyx8N1nYaYhH
Gq9a3zLZb0AkP9qlG/TjBVe1oMmiwSyIGUzFydCrJ20lTI3x+dVYcchLolRRIBbDg7Xju95gH3v0
qKZHDek4uDOMtt143bm1x5UvhOhYKQ96llpBKauXHD6Jk4/sAjoff1YnGEt4ZFuMX1uul/7c8yhl
Zmnj9QcXFAM55D5ehF3lDSjk2osnVhyW0guyR6m/aDAAEN8x4WALwRdGP1pj25/lKY2ri5g/4JNY
AZMBv0FSuFEd8Vxqmb4v44dINkX63hjuTUj6GdzYxK7B+XFA+oMOHAvKZuDiV1eiOUz8shZxwWZm
gpkUMT7f7Hfe9hNC+mcylyT/cod3w9s1lvg2VvNUNqzJTE/NoBL9a9pj+TJqama1rKan+NlLbnqe
g/WBne0bIHpaRFOK2/3quy7ITe20DAUl5UiqTCJqTLaMctZCXqy6eircKo5gWYNaXxHjMzSMI2Nn
aLjxPCxFnK8JX1VAuOXMUOFxfaVT1olLDqUK7Kt+hZBw0pf4tKyqGXJ5LwO7Xh/y8IbVQ+OHfE8R
TEp7aPnPaXbrfe3UbSTK/JqiT8jN+QfkUZlnRcB1utto/O1+wtiTTSa9ujTCmFU/IgRKnaxIWI1q
5SBa1H5qKa3wYY/eaAXPUrXaAgoMDTgVxXTEqAepSHbN8ngMG7dqQfzAsE9NY1OOKr2JRIwccxj9
O3f5Snn/XeyswZIgi8yTibFfpYazlX0PxRjqfcc0xE6DSpJvj5AuXIYeMMHY0H1YK0Q2Tfba6ysX
OQk7OQNlpRVEywx2g0YtM/9UqQMhYkDLw6rbNE73uTJ3jOhBbGk0fCZYRyOmrjxYFUqMQSk2wP+2
k0HcfFyoYlvaVR10A20xrMiAkhKGvg6Qc0MmENtdcODzL1PvzefVvbPVenhu+F3F5BWUIaxV07ZS
bGjJgAi56gKNxxcHAEDtbBbbtGI7APUS6EVcItTucixf0tl48bwGdDeAUFCaBdy6UewM619dFmel
Dzlo9dAVpAdYA5vQI7BhyRAbmN1oh8Luk4AbewyNJZHHqUU11GO02TS4Liwxk+ugkTxOqwpl8uAe
XBX696Jqr13e/2R4yTYJDjc/htk9FXF3cabllfQ8dEtdQovVTeoNDqUCaZKWez/j4tZBRS4kT0/2
NUCoqSc0MZ1o+qdsbQ9pbJA8PVKi9c03lAz0wR2jdppmX9WMLUVBzBelrPxOXX7U1vJ26DjktbQs
Ht3hcctmtI6NNQ7iolG3ZlHCLlgEC2i9JEho2Mn1creKR56EC+ppBLBwzocaRnYGnLhCcA+WBIcN
nlpo0V11TBPr2kAx8FceE6WU87nJnV+FB1GWe3bKO4MQn/YW0sHqQXd8Sqv8Uyh8qG/SAwI08ECu
uh1OmZ7vGm34cLzuZ0IJhzfxMYFO2CKyrA6stde2ZUY+R8aAaPaGFGqGMgQxVpJghWscWFzhw0GP
R8hBpGK3CVZGvKi+lc7faGBoSunOcYkBuY55KDLlstrmfUl6YF8lpKGsp/3dtj1Hmtx4pAfBm+GM
MrxPvcYOoXtGHdrOc1sMtGU5bzzLzyussdh//I6UT5+8wGcTZfzG7b+4Is4f7EBklaRvsXcjjdvX
jI/F/cUYjo/2SpmbqyYe2o92fB3Mcyq/m5LZ9LUunr5y8ysvPt30fe6e1lLdGGwbWb4lW7biRBoa
CrqcwIj2c6LMqaF/wUBpkjcy8ehUhnPx0+p7GmUPsbkHjj7S8CpNWHMSN1islIV+WsaZuRoPDgLU
uoMymtggYkFBp+5WMdqoTlp6LLeOVt6grnvMeGcsn5ceLIgzW0jaJuIW35WG+CntktuIrFlbc827
HVjZ5aZvye59sF7GZJNABQH6LmnlT25k6W00ELbl5J8DCZ3UJsGk55gPFrzELa3RD2OifUWb7Csf
2bi0DwVDlNc/exDCdKYOdf3lqmdgBLtWu7a32Wio7ZenEang1F5V/CYdDRMzltHQYI8u79VEj7l8
CCSnjVciavs1AUfpML3aSnrjm4pwRARVIs5joWyEGDbR6u06HYo+mN5xn9MpbB/HQ4ZK7e4gOCOB
NQSJg0MYtsvCeo3a5q+6rpTr+i3zBBydLvSqdOdw0FPeFNUY8JcdS2Xa1ZDwGGDsq2HdZytFBUVe
akN+whAJYxx6lETr85Tl1D/ypb0hdh2ezL+w8lpEs2OQfzfYAgEqD/OW4QkinGkkDiaMi2BNggqI
mAx0J2ocPImFbwUrWrM4JaWDnemOnFdD2kDvR0PuEkAF5J8cXSemUPEHuPfshoaZUqVAESqAo/gN
MJWeple9yU/uc/Wuy7CCFABJP74m2tkWIGkp5FAtrKFQd5PyqTFFUC8qqCL9kJsbGpD5fraPwsIj
nO8n9uw+dAlkUJz9BM6ifpsKisjzRPVJtTIgqMSKjYl7A1CqxiMkz8aKk9p5rfNDOZ9aPie6LFMb
dFqQVHz4G0s5UxD0tj8sx8wGTvSr/Hzg5CJ3ulvNK1trV0QpSLRy2wp8uLsGEwcnQ2A/xwg80/hR
KiYDN9kI20MlYAFy06NDFbnrVS0OyFpyrOb6tuOYBuTQ/iRIy8w/OeB1bNjMZEBzoK5UrrHDXWKT
iH12o34kt4u4GB3n2EqUEXq726r7jcXU6CFAOXWn9lMHMucrL8XTdIW80f1mY80sv+fAHeBKbhbE
qSxbCYHpCJLKsnbtw38RKVxIwPIQjcHAvQ7Zeb01YrsmthGSmc6nFZjP6CXmdvBHuTHpPXtnp931
SFCcrU1AeHXsV6QkgbAime9rGUpxsNBWTAQ5FcGsbWPtoKILNbm/tOuubL/n+if/3VzrbFe1gQo+
7Emavnm3dOjzr6yRUOl2Ux9aZljFCJvZdE5EF5Xei8oUiV8GyjcQ+oHHqu1hsW3nOZD1T8OJzd7h
PuPxMaAziervzPdFfEhO9Mx7YdJ91g88dWJAS7ZsYuS/xYuubSFs8yAOTzQX4aWMH5hnBdYPNrsu
YImmwzvPWYfWK98vBCr61oP5cIyrp5KcBWlGCq+mAn+yd9wtBs0MZ1YLN/EFygASFG5NAsQM/vKn
npQaxg0WF8ItAMiS/1Zbowu8q/WdZRth++4hwc5PgdP6VsSdFn01JXzVhY4W2FPQGTf38U82+N/k
/uG6cS1f4ez/jKH/a4FbhrW6d4eb8i3KwCt/iw7VxIYhFC1c46lYLslbgqHn2/MO8J3xACbIy7FP
xyHcgh5YVAUtflO4u0Uh7Rj8xsYeP1nnxrBxF8SNB6O6aklII9cZfZntMZHaSwjDDkdtJmE6XScR
MeJ29E31PZQ31zp0qFzTa6ed5BS01RPKrcbzuX631D3vtE6yv+wd9RsGq6RjKsuOyEUmTPJ9C55w
ZFlsFPRxRjCyvfDtZ/ukP9nVZSA471PqWx2/bh94LupuNvelf7a8rSC6HpGap2LMR3C68awQZGN9
4a3x3QLOU0iB0IPWjuaFuuRkj6e53tbNEZ8QKFXa83fD29JUo3CdugMDV9UDUv2cORG2/bbYDsYT
88MqCcrq4JG6wjzlky9ONMcGd1MEJy8UGAoC1hGquGrarv0upjxaI+LDWP2J8tLwimV8kXA7JuXs
pCEUNZ05bL9L2Syqra0fhEE6BU6vN48ZDW2WgbHr2Z12MNFF6NVBisI6P87KTWOvTrMbz0+b48lW
ngr8lsvy4hlvGLqYHSyZDNPE3fdvaMhQCxniZOpblfMg3fZVWIBXLTEcnDghWKT0IYBF0ObJPdTj
QfcbrL74aA1ApW8CHj/1n9jMW4MdBZu5GijqS4kioN6OHCsyXHHAdTT0FHIffOcX1KVuZUtlL/Nn
LmtxYO2M/sj/K16c9DrlG7siKRZkGj0q6IVaVNaAtLESHwTFFe4L6GQwVzj7zB1Lg4FFawUEg7Bn
QErCpsy+Nn/of22KJ9KZBsI34S1dGaBrm46mFiXvRlOIWPKpJBrAtaxgbrZOVHo/gwQR8NI9oOMh
xgzaSYJJEXYBLIJUuKDKK0rAHb54dGsY6xFaiRPDhoyRO2gH5Yqrgqqo1/ac3Fh6NPsH2kM+YYKI
+HjLhZgeP+LUTZ/z9KlTI5BOxIXNaO7MesvGK4v98CT0vYtlBunjRVoAdDYGyMcw5017W4yStfKr
XcMmvurqzlmOq3JIk2Nu/p36/WhAsNhJK3og+bXnKg1r7ZkKnWKXQJDvzMR+DTEMsk115YuOSZSI
Xzh7es5lpHVzwB2c3k0a4OVxhoOqYqk8cvgqHH/O0YvP8/TZ9nz0e3IOlPzU/8rFCS+4skT4Nzz3
ihhOfQ4GUE99OK77au8ZYV1fHtdKG6iWvfOGLXXAtJC7s1WUs6phOTp0ku1za+R3yeYNyohb0jdL
EckEoVtEdEV2flHSyCDG55ftHkFRaK98Fku3B8no5HdNRjWoOyJeykAbwmT6ItMKPiOPQEmSjNix
WxuenxivtdjH9Lc6MCJbPQ45sTm95+muPbTdZ7Ok3MTQE/GWxi5a3C0FTc2v6MCUsAJCaLN4JL3y
XC8bGihNpK/bAXlaEwykjTlnhoA9jRzzjuHzi5afsXLv3xTfnLloVQcoaxXwUsT6oJjwV2yWU/FK
F4bdiXXDQcsKoULQtG8kd5tqviQSitmNKpZB6YuSnCz+F72IsdhW1g6s9DL+spP9V+dy2dxM1xQN
cUvrb6DLnYprgTPWutruqYFX9qEmL3hT0KPb7d1sIq1/Sfnl4road90iWjwSbF50TkNpHFxiFTg+
2xZwwnlxdrZ3obyiNinADFJKzzsWTjZdG86BPwk7cftHZ0fV9uO5icwPyhMMo4+QrvHE1xsfOhiU
FlrvozHsEuNccXnU96aC6R8z9clsjoA7UtMMuVU2tLSSE65NjU+5CHPtRWmws0VtjVV7a8lfE7XR
cJBKWNoRDfYRMzV9LLLnrJBPFOQRdmmig9Z/SqhOej4bXtmkvhZgo+53JaPB8iMF+c+PcZ5M6K/I
efWzT8aIOJtgCgEltbyz0QaTseE5niLG20ho0gH7BBqnHUEL2ZupnilIqGP1MnT6dypbfooXU944
oTui7FTCdnwu8TQ6PIVm1uP7blC08icQHV70N7IpltMUoNzhceu+KToXDUwxalQqSPOrYs1g8aB0
9GibweBDH6leVaMbg1LHoHRVzQBacTpHVvGKjoln3O1v2aeUfD58d7d4P95gIeKnn9/Sd/4yiNND
yONhf2LEpRJUGVkLX97VNxrPB7c+0qPjTMzjK+kG3yuwiFtMwBDdTyuQY1AE8l4ybmGrvVAycskA
tEZgJwfI0uxs4nihnC7Owk3wprGHrFpLyetFyVTsydEhpG8OSmjBLgHlyEE2MZoO6F/OEI7DA/zT
6XuMgCGfWApAevSwvhCKpwG5BgN0roqG7f5JzxGClDG4oskfvUdfuF9RtNihoph36q8EB9++5woM
0OXskUL5bswv8YoVecOX55nhbVkigMLvOMnLMtTPIKWzN6kdVhFRPFXuVqeqRQ9MwAU/QZJFEXEN
1wF5vuck/PyOXVyOG4dKmGK2ejyZGNOpsPlE4IjZZmSlxd7Asz2yFiF01freIIBPBIbHXrOpDHSm
0dJdp/bsvazu4yW5MaCdQDZPyO5gc5A1ghwwn14cAjjoN1qrvnP0vyPhXbqZHRdrCdrxrk159Ab3
w1sGnjU2vUtWrTsUKjvZPcwlR0LPZvPqytuabVMlfsY3B1A7Uc85T1RK7NxVoZGCBgz1uFn9deEj
N3Sv2kE51Ng9Ku5suUPChcUsIynKPa750R9x+vfKdGrd7hKnrFmSVBJAx0CiW5ex+u9cDSjmwMhJ
7YvEGawLr+06HZF3knxKGXntilNLoWGHkkI1M7RnEKfPBiCLWc2Cl+wSNw9WrTigGXxdYi1wtPho
rUcvG0M60/tR5qekza9aB8/WGk/W0t0MCDNjvrfYrJeyQWRcYk3akFRGLZBE9SUBOPJIBbypAxlu
ixeg7x9IfAH+A2BxweYRtlSUVkVbBz03PphFar6qj39jre+iYrkNKM9RxsW3jORpqdMJAyD67qW/
hwK3KNoZ5aQmFNuU3Z3NfIFpxwBQUmUxwX7zh2KyDstg73Uk6pdEKc/NOosTbLI8nCE1QOnRG6Af
+V+9wTOGnPHT/vHYa0HQDn5P/PVMiIDvZMtP45bHiXSgeuzJyUnvg7Tx2Wq4Kiv5kZgc6qJSjzks
wJWNpx4Tdpz2oxgYzbAXUsXCHWnpX9Lmf5Q/dnkEdaIpxj3PGn23pkRqGd6E6O+BmdA0CyAYrUpD
CsA0smHGk/2ZLGT6wsISZRdWaOQpZ4me4XQoX2w9eUoQvOXt3QGDkhrHqhnPw/huGVDRRuC29Wps
dDqTGHVg4XrOk1b32sXU1S11IvCJtFKiUTg9ARC5wZWHaetQeVCdSO9dY43xso0R2Yy5fmYO23wL
LkgVFbiXCbkeUD3E517oTLAkcmKfNiXQkBS5JkimaqeL77mEF23zSTAkG/+m9U/aZdZzj/IvMCoY
LoNLe6QX98KgYhoyWFTtXPkA/3Zr6/wRaWNspExgjBQJ89J5U0Dj9CdN0TZiWAvwTemDzOfeQahB
iqygduA6O5kOFazmdeZWtbJtYgZq592c2dszRJDcrcv9ZDo2VVf6y0v7klKCg55gGslNC0a7KKfD
qOe/NLRlvlTUh7W7mQPPZmygQ8BjgqO+Wv0jFnBE3Yqo6LJ6vxvD+i4HdfGh9BobKL75yTPoeysM
5nyvoQVa5QDSYuNDE9afokJA39F2Z2jTfKyZyRHiJQRQxgBvWn3Epz49A6hLof8DhysYuiqEqaWP
es3Qv6yHu+eBlxkl9Z3QsJUhn/C1nH52leaoH8c8Pkz0qt2+jIpUvGlGfc9sN5xdE2Ip2hzSi2BV
JClUORnTYK3hDvU1jAdRdsBaOTFoljZDmR5au+c8V3icZ/dtBrDFAIxl1o7WbzzL+9hQv9SMakIS
/NfUyl4MKCwVi1AIBjygJslyTxHk+Y6t3ZMnW0FGRpAGtcbEzAAPIt8Zek01JxDKAn8xZWsTxcPy
aomY3nApf4quIOcJllTuOnokNEcGiVP+iALStbO0pa/3GMMn2URdDYO7HOkRVK5CXlkx3IEiudSL
MTcZ7d1xLTdQGcAQ+xTKYTmVCKuCfiiqCPXcyXq8d2fpPtYSSluXcxbXPZcPjjkxleCerZelNKLE
47AHPOPrMyK8cWiRbTv6JXbl3xGu0uKJgpOZqbI9Y3/0HGRGCR9WjFJBYf4g2VDsdEjhWpUfvXIn
IHbHJvfXzjCRpC0Xu7ot0euys2sTN7CkMJg2wDGTyevSUSZ3+dUs9Ylhub3XGJ2HZg/d0FvgvtKV
jop5enILeSV2qtsIh0YvB3dWOO7OeNay4g1o/bUovHRL/JQV4YaNuWcvoeHlezupy+OgyS8Jn3K2
ypR3pkI1TWilSHFx+uWv6XBykPQV9mN/s3Bedo4D9EgDRFUp5bud0ShgpB9L+23QQ2Tvj1wESv1G
sJOkDPR9gTDdYBXiGSrKINUfwnjHjYzxKUZWGKbpow/kZEfzMcUspfwVm8qT0pbv8YNF0wGL5QCk
svbOdazG1GM9EaELj5Dd6aSqFtmpcgX9HQ00i4BXOnV9vSkJ/7BTKPxBKyJmnpFdMRlKLYilD+in
rvUtBPTuvkqwv6oLeFm8KAYesZT0A0rXBw/cctlVi3WTt5yBuj1fV0LYD+5cva0DwKpEVm+w2mkL
0qYZzTrKAUwZpg2fXNI4Io3+gkOfq5KWkQpR03m38hC8D9fmTg5IA/UX3NsfA8Wrzq07piQYM+Mg
Wrf3LWG+gUe8zob2Ox1GTLIY9tR+Zy3UQ6UJPoK8WkzjD3rujrSezqID3KUGcX0PXNfi5lsoNYbT
cQot1ccoaEoi2TjMef/UgW/pBIz7vGnuCLV/Pl21+tA6yZRK+12lGW5k4XHMNuLXIh5kMihL1WQW
vkmhViS0p1TBZduuYU/Kydotz7EEKaW1Xk6x9JqpVXGas+GdI2QFBV1/lZN3T/RWOYzdOUXyzPdJ
cgR6fJaMyrTZtBJQjV66Jy0UxxpuCSj11ak2Mif05McIFgy3LU1cy4KeiuY6sNzyOuJwMmpN7Bfb
+4J5Y+0Y3tbZUof13H3LGGJlZk7cofMX5pDPs0y+HZEomCfp77U6jd3ZTLDYObYPU/u7TCf3MdTG
AILPWzOTN+g1GjYvhNM2tNkgFwvo1xUe2HQVHBgQEzhJk5UzQLrWybOa72WO912N8Elv6WOVyXQh
dpbgGZaPSSbZ3jGZ8GX/h73zWI5babfsq3T0HH8ASNhBT1ieRQMaiZImCPJIgrcJ//S9oHtv/xQu
q6qb4x6dCEkHKABpv9x77brytLzxJl1f6zo3NYWu7IKC3U7b+jbtF3ra2KzsQttH7JOy2mHzMUFz
a+1h3/kh8VEZBvHeR+1C/xoNr9L9P2HbP/xcgeAhdk1dvgTB9AtJhc4BCwcW6KocCJEjLN4Vbr1h
NXHMAw5tBATAqUeVPqGeoUSSIGjqXPsV/a2xVoKest64rU0oik7DdoND9xvADj97E01lyZOAbbY5
DlQjaKOWZvZXjY15ogkF3CbYw2trJqoGHEs1pf6GByC8stv8tUJctCGVBFTs2JPgKNkySWq5MoOu
Ys/sVj+yNmU+Ylns8q+prYo93o9no+qC7aAAQovmpJHqHzVPug3TPJHhjvFi1AaEdYujEi2OkKI1
7THL3JuKKW1v5jWc7T7vUT1Appj3rrkaudjV7X7lh0yJiv+ldY5F4Pwm5P5xqoYbuyaUByahvgJn
RPaQPGo2drhkIoNJqxvQ0qG9M6g0pxy8CDP4keY/ofxl6ZAdgupLKKGNKFU1bJCzowxUYHdQs1T1
fGKqZdquTRIRUdM4OxBP5iqG3thS+guGfeEC/8dzAIWjxxjX5BzOQZqDu/pmtFa27qMcnHoECRgE
na6KV4d9r65oEdkq9F28nrOJ3IEjm/bboIer6obfXG32jgzBz1LgJLQCQQBAYLSbnGKforCpuTEd
LVhPCasl0bie77Se7QZw+apvBgFSGw5G2Vka/otTWndVQzysGlf2lfuFLIBpC+ngzXxw25adTCS/
TqGpcHx479gjNVK92EyDzpm5Gm/jaS9MCK7d0HxPDDJBkcbvRczxn6y0bm+b1WYsqTeJ+ks3yJu6
yL8nkX3fW+EN0qSflYJI2afYnx+bnGpsZVApgdPwtWlBtaA+IA20+iYcVpNTohPCYn0DKIWeh0PT
ivIt+jPwZyHhSmbH1K3EQNEigjqCGQpsA+9Z2bwuSdeL6z5DhShgVwIwF/BWWQnH9HdFP5Th9376
psUdng4fsVeZfA3zY6FnDwEKafZtJuf/2BlY9IpDZc5TPLr+LRD6VYaeEoYZaL2OlWtCABCrdpcS
5zQ9T/Vwkwxus9ZKNs9xZPwYCBYwyS3lkLY85kXJ4brQVPRm405txVM7drtswuYgM2r9bVQ9jYP8
Umb2dQjsGYwkh0WZLrfGJsUrRY21UDeGUr7gw1jpSKtoEPiFtWB88APVIoenXZugc9EBOseqSn0O
WsaNUlAMKgd20DhGdjBu97o1iJ3Q8nUXx8RnSpe5KgSkrnAMY4rxulPa+sbpU8iYtuIDIrX2mYZA
pmFmWMt6+KepbH+nCyvn3MnllCYrJRj3jm0ZMvMN7MdfMA/ya982D1quK3ulTl+nrnTXOOI2CeH2
ENZxdWgA6/2srtHm8a6r2ld2RmjWR0w2QJ9q/wYyW3UP94ZtBcxvyhBheyQyKSjYnw3xUR2qQ6La
9jFpchhm08FUCOUwxgrdfJ/vrT6d9+G3UpuosAbdK8LDcoWGddiHbclKoVcaWFJFuWVbu837xL4J
gHQrKAw8o43z254qHYzPuyRS5bWbRwiyrNklVMx+u/5GqcLgumo5anOsf7B6BtdpX/d7cEVHTWMX
EppuDE8ItLE5TWRJ9e52CFhwhwzpq1IMK5S3ct+Jyl0FOCauCZRlnWok6WPosteKw0i9RpLWpl+C
sl0HBp6Zq8ic0j0oWwAZcbgPKGUUM/bbMiBfIjsmWQ4n1x/kuQhGd0tGOl7diP2PiQ1oC95prwp0
nYWObCqekhQ5sb4pXPveF5zwcxC+s5N+vC/n9l0xLNUFWGjG62ojO5aKALbYbOli9+cW+eDWWxPY
z4rNowCGcqMIY6L8ikcwTuDHSZkPu1RqP7ASJ3elrH43/vCIQNNkXGNais2s22rQKFnzFhb4Ps6x
tCqN6JUMVroFhNzg/+REBzUZxJJOleNhxAWRjCpoESBzjJUVtFt3HbQjKGM8h+vSLlnqpDYo+c55
rXyzZbCK/W1UogXsA1z3MSEek4ZZh7yu7sbWccxYOfsThYi8vq9uUWbrFGWa4iC65NXJKN8mGmnF
KllfsGNWitqPgHf9u8CcOIpM6nirEwiL2AgpVMioZ2fhgfzj9ADwEB3ALMEdG4GQtfqhkCGH6DXO
0SeOrEd0X9vjr1sXfahuEqniO5HusCX7I98oo4OANyWkKx84RrMiw342KR9ktkv+m9G84qrfVb2/
s1rFerUE5YhcN14FcoSsRjMGl6K/d8o4O5b4sXlFJNCQFg7IRaJYEy3n15SX0mzkFNllUWpT4u24
wj6VWQE3wuHPIvE8Dmr3BEtjj06fVWuK5IV+/NsGHlBL+7eOIn1vNHs1m01CcfNmKe6Lm1EnTHVn
RFctnrtK/IMLbpuQKV4aqn00h+CaMdJAVh1d8xLRF1SFc1U5/XM9E2MQYN23iATUAC633fTf6mrM
AUFEzVVm2M2KWD8Hv+QKrVFxJQF7dX6CgQ4gO2dR029CECDMNENCvZGFU9EWv0OfLeLIoLcNyImL
lBdDGjFr6SzeBLM5seH3VraRrXwd/X/ntvum7oNDVF4L1v4rYZHxCe+DYgEFsWig0pCD1C45zEvn
UNyIpXtoQcjN+MH+NPX3sYE+ybbrf2TI33UYU9nzDyzwwzxcJbB+2MioYHlyY2snnGmrlEACqV+7
MMtWQa+4O8W3j2yQayjyR9uIxq2bZcO+cTkhiQdtzo4LOduRlbGyJ055MUByhI5UuEmQb3Bqbblk
iTjBwBEKB6u1QdNyIcPkuU9zNNMX6ad7CNax2sbrFDDwOlU4IXC71JsUlGc4Tl8sahUstay9M0KL
CJm5Lc7F/EbO+ROv2Ll5abizIA37N8Qe/rJIgzjITV9lCT9/ZLPiy3u398f7dJdleMXUbGfY1E3H
NFI2FsVDhCu6vSpYp1HsdxC/+El7k1bVtmrFI75vVoq9X+3hRBwCpyHfRbFpfUjPkhxNt7TCQ0Np
j1Stw+S0xJ1XKpVaNZ02VuYQU+k7OoI/F52xnLZmUKNB6Q0qGH1ebZpqwkmFAAY74nSdB79aGWRf
mcx2WjU4V3ZuzdpDNd/Db7qBJWru05DzSDtnVxpbtFm7f+i0gdzrKSCJuXvg0qiENT3gAE++MO9D
CKdK7sPlYWbOyVDc4RfIV2rKYSVgHWT92Ec5y1Dzo6r66a6UDBLA4mHbd/nTUGyxIeSePXPbEgSe
it1+c+s04XA9CDedwSle5SvdlWbIlz6kXp4gcmQbV2Koi5t6E/fUC4CfofAvkcBhHGBtqCPyUZyV
YgSU05GQdCL8HkHCXxe18koqC8e6XUmKhTC+MByM5QSNXlPFptJZTDqFi5JA25mZtJCLMEtgUNyA
V6VhRHNCpd0/xjMomaCCx7Jio95Ew5G4LUKLENTl6SC3ET8lxS60lwCzm4JMT6AUj7XtG5QfEa9C
4HuxM23ccXSgflE61bo1Ql5YFNXTzhIZ4U2cAoCHw+4B32mLXU4eUodTBbglyGNcsu7+P3ri/wY9
oQmAEKdRo3dUMcL/cSzqX397wub/69erbP7X/9SE+i+LMwPL1SxTFa4KyuI/PWEzewKHF3gJFTqF
bvE3/+UJE/9S+TMAJkKz/naFCftfFqVHh7/VLbxhuLj+X9ATf1nCFJAs7Nl11Z2BFO+AE31H9Ewf
DMGjMsb9vhkcUJZ+J+/evYsP+FA8wDvD2b+vPueQv7u6bfmqiuFTeSjKehsL58YZWOQ3rANG9lnn
7/E3eOnf95jNbu/uIbUWybPIALSp5RfbQm6tq2wJ7Dx6O3+DOdT63665f99gfrh3NxBN2VSULf0H
idn8yvIjjUySortgAz119fmx3l+9k6kZ+fx8R48ojzgkEfooVM7/9FPvZr7pu4u75sSWUkmDR4MC
7qbtleI1a9t80zmD2J+/xd+ewn+/nQXvqucObPe4RSdBXSVmz7kEq6Yxwp9OKerB/C/Y8UnD7Kk7
LVyLTukC3owd/wG61S4kXC8h+Dh0tDdXHzhPStqr8090qtHSg9+/NJbb8QRexH2wO5blpUW8aQw9
v82Ywp1Q/WSznYlq7z5NUwzDhGHeeQjscoL1EVCjN6OGPEepf/3UgziLvp06QuBXyZwHEs/uVAxR
aZoeKD48pT7ihPP3ONF8nUUPhwhH5cJEl46C+4eSdhxusVQ6f21tbkMf9Dxn0bUTpy5bG377A+WU
DXyQTY9zyfEPevPVmb6kBt6/CrVXh2iMhAbLfjTg5p2/t36i6ziLXl8VmjRAq3YPxEBcTX0DneKx
J8sxIBRdvA0OuAcSLTv90DlgA/D7WALmY3XtqzeZi0fqP/5TdZz7YWziXNYv0Dz08V4pfgvfvfD6
tVPvfzF8qE7tZ0PYceimhAch3qroh4F4A/z8sc5BqY3oFxIO85x1FIhrOx1WhtEdelJuLrynvwmA
/6f/O4shJsVDodT6mD2oiDGbHvI+78vJGgA4vBoqi1gBnG9+SVVmq3GKDPtwE88+RtIkbdZWfm4A
+zgkLOR6eeHj2fOQ8FHDWQxKnBMmUauU0UPY9T9Dk+rFoH4j5WuVCMTr2FqQ4eBBDakKkIJMqjc7
kK4nfds346+2jtNxLieC8LiHWPRPCWRCH5VblCTfBhl8sRPlh9ay5tNAEEh9VYfj0dHQY7ZkFg6h
PKh++zS48a8kU7GGhJgnTFTjDkmvHDCOq8j397UTX4fTdGc1wxMLA0R0/q5tSWMNUYiMrG+FMt3J
rt0FVn8kq+KaAfwY5dWt1RYvbkCVVq/2blfvwih9gPbDuaaCuQFRZq5XPQvqZFObcbhqwC7p6XBt
dgwtgkqc1viY0vLHNC0RhiGAyZvi64iq9Xx70E61h/mTvBvXtD4LKs48Ad9N1sMwhZCEqpEToTBD
IBkU5rrF4XPL8IogYew6dD9sCc7f+1RfWA7cw2Ta5hj73lhzpIqoOq+y3flLnxoNFqN13OuRAQCo
9Iw++9Za5ovSZAe9LL+fv/w8qHzQXu3FSG0UWeJYsKC8qiI1OjVL8B3lTge3FDTh8fw9TjwCEIG/
PkynyCwuKUl7muogaK6g+zzUMjXu42oG9HzuJosRW+RitI1glN7YpHe1Uh5HVbmvrPBzn8FeDMp2
LTVXVsQCKxwCoqAoHn1Nw+Ez6ofP/f7FcKqYpG/FIpBe52KSgN9MoUImKuJwclQ+d4vFgDnAmSsr
S6u9RhkpLihYvOrmBqBleuEbnOgG9mLwa0G1Yjmaao8dJnr7nIOKvk4ufYJTV1/078EZYukYqfSM
KXqyAKhaVvDr/JuZG8lHvWDRfzM3HCO4nqBaY/833CKqOuPk+aHvdaH5s3fUC7uSU4+w6My2Q+Bs
1zNEpb5mrOh3nMG43cv5hzhxcWvRlWMCCgrDbSpyO91/GpsTAdRMF4YJbX4TH7wha9GHUw7cY6OI
Gq8hR69r1pm9jZuONMjbPIT4pftv2JLXFQbeK79J3j73RP+tT4+46RxuShLVtsScu+rJZVx/7uKL
Hh2ISJuS2mG6qDTiEOB/E7xoWBe6wvzSP3pfi+6cdRkbkkg2HsWQOXa92IK2e6qS+Egd70UlIrHI
nPEuy6V5/7nnmZvFu+lPWhYs/YSXxar0bkI+3RtopM5f+8QsYS06tlvYcPGMpvaka/xsgd0btQ1t
UNsUhnFhN6efmL6XMKJGj5wgKpWSlVAdf0scjqZzdcz2KAn9TUL7WxESot85uGSR1Y1+sUpM7VH1
lfSm6ZCdBONsMeq16sXKcjS3eqxtOGlk5dUHYqtNKcHenWZdaD2n3shixGiSzB4GoLBeXxDUrlRH
X8CPKvPbls5x/qXPXeujJrQYLPwWGbHbZLR+ln37gCxVip7KvhX2V9XoNoQFDK+U+5pLRO2Pb2cu
ho+JWGY3VyoiSEB4aLWasGDDsnP+WeZG+MGzmIvhw9YNP69bRXopR8hrmVCSlA4K7vNXnzvVR1df
jBOaUKopbcfGM50wWhdmEfPO7BhryhBtz9/i1AMsRos2Rr7oWEntBXrcXbmItVaOo6cXPvWpB1iM
Fn4l0HIOjvRs2L/Iq/NvGSeB1Gf1m/M//0RzNefHejc4OIMyZlRumXi6mrSBGr4n+VPq3oGqcYsw
s3w8f59TD7IYKAo7JbkchbFXTeI5HWpkNMh07Pzhc5fX/34MsqONus6axkOd8WAq4S53kQqqsvt5
4fqn3tOiW/f+IFrfiWrg2QMSJji2V7Hg9DcqNbE3jFx8R9lH+FiF6LCxsR82gKyuWDC4K01AulOa
aQ4qtBAgGW56JKorO1JIRX2O/Pcmixx/27tZwQ5pVEjD9DP4zZK5QKnGHWQSfZOXqkv8kflcIRNf
a1MPo4cjFFIpavsuV1FSNSmcfnfoxZb4AYxCWabeRKXPfBzOwppSNW9KSTx2CTliDd+cYyjIips6
RBvqgte6E1XygJAiRjpQBFufg+brrmnaL7VQ4kNMhAh+uSbYlB2xZDpBA8gJwD1e6KonXrCxaOmy
V9JxHIrKawtxk2cqyJgoe+uRqc37mvNf8cRqbgadvW/sVliCZk260qttGR/czDGOOYKKXyU7KSAk
+OuCitOY8zc79UCLFu8aKVTLFHOEAy1zKodvlGPu6pGwFr7V+Vuc6FTGotVH5SThRzIzQvF3r5sW
ARR6MPtYN6zxPnULczHXdHVoSLQrpZc5BOA2FAyumNRILWjxqnzqFsZiftHbOYzZUUviIeRdaDhM
Mk76PDjml/PXP/UhFlNM02jSkb3Bh2CuR1Nf9yu7wsdZR364swZ7urBQOfU1FpPNMCVZqdqa9GRZ
3bu+cSeH+Ha0/AuN99Tl58d7N1IPUcK6EHGfZ9am/yMclMSLbaKugxSj1Ofe1GKQawW5R+rYWJ4e
qe6NLsQrUD7GGdvJ1spk9J+bc/4kd7x7klZp7bFGmuexbDuMefRY+CAVgLYRxfW5W4hFm5psq4q6
kltktrIbpvqxjetbJfVvc71bnX9ZJ76HWDSrZOzbwOLkzItRMEuU9ys00ecvPY9HHyxbxKIl2axx
gX0nBKbgQIqb+FcgXO/8pU/96kUr0ofBqmqpWp5vx86KRLTdiNbqKgZJdeHHnxhkxXznd1+3dqEi
Q4MzPSWFYpUXiscB+nPWFFvFBY2hhReWpfN7/uglLQZzQW0UQXZmeXZAml/gbHxn+uWHGkowfMM5
vvjR9T/XMf57ggqph60s+dZJ2dxOLsCgwK2jfZFGzrqVGFk+93X0v9+dKhxmJgTorFKhK0z58Oar
EAf6Ua93n7vDootjPUl009BMry8BGCnyNs/hjujur/OXP9VyF9NFEPFTy3o0PTmi0QogfZMdC3fh
/NVPNF592auJgQZQ2Zre1DqIUAhmr5onp1AvvJtThWKSE/5quknoqpWILMpUMZQaICmBkW6nfmtP
c6a5s6uaW4VKdonR5vwD/Qkj+qARz1DW953FAqwaxuTtekN8k1tfggLLMLrodIDk9EyZaS3LW8TV
K8e/G7JfunhLxQuY46OwDixhUIG8qNU1+vDt5F8YOU9tt/XFCIFADn9KnNnw6nsSgIeV2/+e3GcD
1UhTF3vVv+FsBMqmXcXI++7yHGcAeq/ekMAzOIKqtjGyT/ASVn7hLWknZvA/B2LvhpQ+josJmWnh
OQO1mPAZmDSOHcCaGfllwMKmAKHy97yq0dt8p/qwE6qKXrVZldk1EW0XOufcyj76VosBJzeaqGS3
WnhW9zC1GKUFBvuC4zW4D2EcrHXcgmW2Pd8yxNzlP7rbYvkIM9TCWOpkXtPFPnhqjspMoqxxsdbG
t3ICx61X5ngYovIt9Lvn3nXwvYXleA89qV4XiPkx/xW/9VQ+ZgEqvDKFrypVDbKPio+mynCpziJA
lIwxeje23AMBquuqC39aFTbsWoGQpbrE16BPhfTnI00bTLg0ZTiVF97oidECuchfrX9Ax2C2oH49
RQ1/64QXXiHTmi60mlONZjHSTRniSVXTMk9H2w+oBdSJUxFvKdxZEt5fWJWdustiwBv0MkQENqSe
MGFOtkjsSCnsv1qTc6EhnHhH2nLMs2UhKqXLvCAbDr2h3MQ+3MHzjezPi/6gkWmLAS9qwqkKJ359
qxvNAbGb9mRVE2YaJanJ+44CNkmyhEyogPtMx4l3WKbiBl1wfW0M4NfDsgUFyUyPS9uQx1HW+taJ
QnaqUTYdu7jBwyJbg5VG0VvrsBfD/vxPP/VaFgNnkE4+QFC0kL6GPBHmJ3uI9ecuPX/qd6NNNE05
SZdB4gWknBl582w26bfzl57f60fve7E2wjPZZz0CUC8tMUT1hGAQyyfM5tGuiPqMb7Mh+f65O83v
7d1DqP2g2WpLvWtq659hgTY8H0fAINZtBN0P0uG3UJEX5s1T32IxVIk0zUFv9pFXyNRekxqhraNK
uVQw/7Nw/OilLUYJkStmOWlDxFp+2wFa0oEb9+ZD3h6sZgufG93lcB1Ev0hK2pHHgRYcl2xqront
uRLWV9IyYGCR5+CGsHhCYB9PCv72KXxO8Ns75YvdkAfQzmbgJ9LRNrEfA+KiNN9s/+MWWmB/brz7
c4by7qMgTqf2DAnZg6f6lhRiJVXoGOc/+KmPsBiIYl6R7kdF4lmknkD1xc7bXBiCTq2L1MUYBL4v
sJQkTxhBvUy9N4DEqL5XYYeoJg+p7c637sv2woh64kHUxZgkgj4OkylLWdcbOTqnaFcOxoWjkBML
SHUxaqRZRPCtaWWeaR0w4ibVobok0Tr1sxejRpGludZbA5tyFwImTuVmX1Kau/AJTl19MXBQrMvJ
xG4TTxTVba5FXqAG/3yq4ajzLd81yhyHNF5tI/NAmkP31jt3Y43Ir89f/cSIpy7GhtAsHGvodEY8
J/tCJQa0H/bPVgy3dixuEiuB3Sgv3OvUS1oMFGWhW4oFUMOzw+I56oCsRiFF2PMPcurii+WEP/WO
6Kch9wjLGTdd+OoIu/jk11303cRQUfeRrO3BuwXbAwrgKnN9fX/+l3/Y6DV3qaedqEoFlhZlnlEZ
L1mcv5HisQmJkL3wZphAPprWuMOiy/pBmSStlUeeitu2ssnIaQ+m9bXXD2blHNSUtILsIIcDf7Ue
JmhUzYvFS9RHkpKDCT49DKlMeRgxAGvWjYDlWyM36uVPkTxzkXQi7ys10fjXWI0gYlm4P6z2ysjG
Q9e/jCCkEkzbCcQGiPUWS1mRqOAi52wf8K3PVg9+1DwU7aFTgROAMLTZxFHn5k+mFilarx6YWyoR
sp340Vnm0beNm4pEnrq55d/ocGJtHWd8CRJB8+GbGfds0m+YOBy/fYu0Rxt8NPOFwodzCmtVxeGG
uaNoqystNHb8hMpunkzc+YN+qLPxaNavcXZAHWhnNoqCEu9wsa11ON3NViO7TkF6z3KAf+MA3uYn
mBqUCf4t71GtCMRzX9Ra7MCerkuJNS/fWj7U7l8W9k5b+8qs16nlNQyAdRupHMn7oBera07oXR/W
nw12AbkzBfysS+8LrT3WQ/VCoMOqJd5He8S5vCZofNWa4krLIkB/1gu/IYAG5YRy1UKw0bVvNccT
Vm5+L7R+Xxj9LqsArarhZgq0K9ncElcpqWFg1tu2MiVYXMM+S05W3e7nV6gNKub/Q6tuWx/wiAmp
llhx8WN+SOxbHIbLNT9lGLtVhdmJvZWTWLeUL4iIU+Evfqbn0XIXE0LYc3zt2mbsyTjA8e2bPwIq
w+f73Tzy/7d1C9ee//zdwJpk+BmHnA1IZ7hfKZ+PvPZUrAks4tFyvBnnb/PhCMttFlODQ+ZcjXg6
pnxu7YTMr0jNu5qA9lVS3XVtSTqXdmEk+XAM5FaLqQJ/e5nkrWSN0ZKN5hTI5IwBi/f5Bzk1Ti2m
irIlFimY99eIBJ/CYM6gqPZJcyn09WPpLr9+MT1UHMubJjJTL6c/hANg6Lq/psOFrbmhT8xrJpk8
9Cp0C7EthOppzdfzTza3po9awmLuSIcG3RPrSq9qDeu778ryuTSynuHJr54FsvQ7px0v6d1OPudi
NqndVNHqwYo8x4zUY++a5oMKdWozTm2xIxCL2mUMy8PwWxKJrVpzD1MdT5ssda0r6FflJipc50KL
OfHkS723bbE5IDAr99S4KG8xjKR3CliHpzEx4PEaY7Bp4/SSxvZEh1sKvx3CDK1pjHNPOMnPTNZf
gefvatWEiRFeaKOnnmcxXqSNmLIasY5HxICJaxuIghobUN96CeKtZ4+ra3pxoRQ3L68/aDZLvbcN
Vc93hoTdudq8FYa8691ho4HIqF1cH0QLwjLxrzK/355vpie6t7McSWxTz8x0TD2w5d/zvHzNVP3H
+Uuf6NtLSTb2dakQzZN64OyPLgR0zep+OMSanr/8iTHQWQwdY6skTUwWgtdoxm2QQdfwzUOTBvdm
RTFw0n+4+fifgccnPR8f74Y011mMI0UsYQ8UWsrpzL6YrrPqECLw5T/leKvD1SdcKK0u7r1OtbjF
2KH5ToGFnazyWAntJ5D/1j9WnKu/ldyZ0b1xXhosYESEs0U3VqHUIEIGDGcoCsodv0WHFFBTLu2K
adv1BWTbXkD1lMSfX9iw/TmW+qidLgccOXa9Vrqh1xKumZhM+EGwzxN4wvkDax88ijDdnq361TAC
kL3qFcHYgZ3v4rmQn8C2woOtbuXklewoY3b3aZzs+BN26o2VbRI72wTFS1gbm3l9UQT4L1keZslj
KzuqUiUl0p9q+61rL8WDf9zvltJnKyMZ1ox5Hk72GspboHfkhbWyYf25ygdvayl6rt0C47IlYy8k
1/BWb6DZOYUzrupW31tCsR8Mq3dgQCTfE0HyguO69QZ7u7rR+jTY2bn5WKu2CinRdcROc9R+5TTw
qoYIO2ipFu4hphNDrMcD/TXRQ3fTKF0AKb6IoYS2rASllq0nQGFXdjwO21AdnWtD64q7sQKzGpuk
PDSFk5EQo/1TjGZyFJqjgSMzm71byLewZ83m6EN+HfcW/Pe6FhAbk3w1GMp03WiTuOuIzgAwK7/J
OO+2IfrMa+R2yhdDDilBGjn2fxPSTjPhXrJTaADVFNasKYp2p6huDIDF5ZyjKTdAzMgz78ANoxgO
tqo+o6wNnL2JCBUiEmF7Jh3Qj1HPE95RXL+NnZo+FqqR3dquHpf4ILrgQU31+NFSfbA9erbKYSF8
jYnq2hDMKOFEWxPYGzQZkpxV1gSw/Q2/oZFO/UOfY3idONAkrEQcmqwgR06IBzOE+qy0JBDBmGzX
quztvXSD/BqZol2tkqDDxl2IaywFwS6pqlfq2z+Tso8OegTqpYh17bkq5kynvhE3Lsf610mWBgc1
A3kCManv7nNMyLu+Gdo952dPg+XINQna/l2oAII34Alck1SWH6HUwTFN/eorezAbchn0mNc4bDQi
A+w56MaNdkbTGsRtBzln1HMkwdhq93HDAX8PvDRGlMXpUtOQ9gCTv+zjF8Wp3myV+Gkb/kQvIxz8
Wboij/tWtVvirpV6HcGgDCF46539hLFl10bxj34oM5D5DEoBoV0r4jafbBGDw4yhMwKCkjr0vkRE
L0HXbdySmT+tjmooqLwBra7AUVpp91PayWZm+Q0u+6bI32uZvXHIemNsjXPw0I3/2CGJCjqXjNjm
qA0N+RTh9BP1F4mYLNomEo/E6xy+odkmCEFS70W6HRkgA+gBrOx8bl33OE3ycR1Xd7ld7KUEuY0B
QeQg7wkHDPmXZVLsVDe9UtsX0kNX+fC9aakpqgy0HRh7cozK7ns72TuFrfSVCxgi043bqedsDNAd
66hH4qPvCAjbWJW1r0SPPjPzjyLtHnWq4Jab43XvovEAl4WgopHzMxBK7Y0fWgqBBxMJBfqep3Y0
YFKZCK+NwFy1xasRp9+BEdEhLag/ZP6g6DLzZ1VqpC2Q0+YD5TTd144kxDolJWSE7zXzpIB+AyaS
0bif/ykNcpfC4quHds07kSxhguSekekqJfyN2XpXsiDFQY6gF8wmJLAq/p5p5SHDMD+Z8pbSWd/V
3gj/VRIVJIXYl/zf5PHkbD3cljoPBbYhVMgTe2pmmhbA4mjYln5+JfuOeInpgb8xw6dGvrk1FChM
mTxHk73UTnhUs1+DQljeAM7DFNtS/0UW+QSm9pBLd9dZEjAdYRkNmHF+vlmj0Z60GCpecs/X13V7
U423Wojwjv9bbyH4TNG0gb9L+qMLj5R8Q8u/b6JKvxp4gWl1UPEfEhbrmfMXs/RbR+kozRvKhnbN
R0iuw4j4I6ixU5atVFz3LOFwjtk/OmA8dU6SI2XwdakZxzmoIy47TKeRcxsatBZOtjjPnVYcK2yj
3Fz1VnpvO6LdhjS2whd7wuDWURvdDsD1tVrbx+QdOPA/dBAcMRnkaZH+bhKCOVhkaMlt7QMUJ2go
HrZ5oB9CK/V3/twMeehCHl29X4uqeeAbJYV/za5WX9FhB92d/8hW5B3/8WNYM11ZQkouN1i/b+AS
zO0tpXAfAaRretnOH8wxgp5kmv5nE/i/qchCdMUbKn4SZYgHArZ6UB/7iGGBxha09J9IOYQwH8vu
65R2PsC8cp02IJCt2eLHFpidhzp+b6CoanW+0sBvR8l9GB3mNtMPQJOwTIETnOxfliF3+pQw44PE
JvFj0JW5BfS18VA2D/3k2cQrh1p/XQ6M3iOQ2mgreGNE3X1RWEaoabIZ/aeI0E0X/X5oduu5Z9O2
5BQQxgldPv8nqNpDD2QioIrEiRfEA41oHdLABpg2WTuDv1jnfx8y8zio/ZecqaQRiJRD9XVu8NX0
hXjhJ9+lLMUIm6o/ubwxvST6Fyxf6yLDX9ipd7x+MoWv5u42/5T5JknF4khZ52nGVK7sEzbTg014
VWXuZfZCUvK3hn7CJ24m682w/XWbdYeZS2IlPy2iAib2APH0Y37vEASvtDJ+bNNncnMekAjv01w/
EBj/Zf5ETmN/V8T0qmvRDZGJ1qofJ8JhQkDVDAWxq24iB1ycmQDqCtNh31rxk0JKV8KhVCSacWOE
Ock+yppw53sCku9rCO7/m6MzW27b2KLoF6EK6Mb4SoKjKNKaLb2gLDnG2Jin7q+/i/clqTixI5Jg
D+fssxbJm3daPZT+Qf4XoqQ5qcF6OYCSXD2fxtoNCcAN1nO38ojWKJ8DgOFZ75l4Tnz70UE9ZOnE
5kVzPgwdKOBlNr/XxkTgiiIXyQFkoAmDPctPV716KRWhjOdPYCLCTuXHAC3EHrvyYXHmB1MBc5/D
B+FOL4i+PuZmeDbSIqnb71tjc83k6wuW4xdwUr7rOXcc942C1CdarrcBUFTFr8P7WulX9tOl9cMf
rfS1T5O9qp1P5iRfc7Yyog5qO7uo4aBD7rxVwlqEdnbt6jvyz7cwbBCZ9trhnX2zhqnnHqd83K9L
dCkqGZzqhd1Hr36xL6W9PFRJZA6cm9IfVzruYWWqX26aFv54t1R4VqPgTsecBFnYHh9Ap8V+9lOw
uZLjC31E6EZeyyYl+3YhhIaHrY+8+UAUfdw5oxHboV8C/Jy9d26XoAZlXqG0ZBbIPS8BkP1+5rGd
wETKztmM4rfXyW0kslPfgzxSK7j8Lg/My51Y+6SrrIZ3ZeTnYOfy0SGDozaOjvIz8QyPFMbi1C9p
r9KDvYQDfbQxUO/OXMuLZ7n9oclnl0xIpWHaBZUkqeVmH0GV5b8XJibOXkM3GVntmmzbmhov0Vl1
zbKoTI6zA+mF93stH0Yme/leB6s52VJ5N9hLI2BO1/qBVo3xIHWgUSkGV99GQm5iPw6N/8JzDRvJ
UWW2abocvJtpGEw20FLpX/XKvOjIoPrqFvN38MxKobVqtR+P3mqjZygaxvrCUDnuxg8triqC/f1J
+m0KVidfx5/CCohGdL03vaNxVb/ssl/+tT3EU7LZDu6zWcjpCQ6jv3Nxsi67vHNBVLsdfDquZusx
9GrqysViK77AgGt102hSF2Xf7KGVTzCYBwLfDZrzxAMk7IDhIfyDp5d3xzpErQEbhaW32jQhOPWi
yLkyjUsZR/UyPdk0oWK5qomQumneSJTUb2lPUrEMmv9AS1OiVQtLsPwzgrMD2FJ7P2tWl6ehGqo/
aSbHSzFM6ELgVcYaZNHWbUL4/UnrAOaZfXTpfM7TX6+zvP0gUvGcjHhjkVh4PuXg+z1iYhxICQtw
eqtFrNxwjatpsY9pFpCfn7FXrr6tsDMWES8J+1ab8WLCPMr62C2G0b86QyPwuw3j17iM08cymeWi
iP/t8bLJW95jet4zsGW9SCHcv8LtMWKUnXlQvcDk6NpZOuM4WfS2pjIEAprtwooQkzq57/zh3iS+
psrD3IJ58qJSGGVJHwKF94Rz9YMednDoEoBtbfuyrlBo8d0sy/fsI7SwQSueMrjUh6lsxFn3MsQm
kK6sO6jKVDZ1z4znMFstKJ1ueAlQuB12RD1a8pokWj/NLjYgtM5o3KZ8sn87AQjGAVT9KazG4d1f
EzjhWZPf0sL+cvLix1bBrQbJvePFDpeqAZfEgstBx5kW/ksmc4yELKsQ2OJVAIcJO6yIvXte2x/Y
QmSFCCEFKsgo6TMa+9jldOItQAtC82oLPFzwxCn0w5pWyvmV9n4UJyE7Hd8iHZWPETjeyXC+rvz6
qfAizpDiANZ82A6ifykmxH0+gpJIvlKC3YAU5lRkfEZ8OXas0XG4g7olzOouek6r9RH+NeGkdHni
APNVw/JFsgcPP7ODgwCungX9U+gCFPVmznuOQ0LfXOcAmqdlH4pMA13u4LVG2b3sQ5snREUo737k
xrH/S1v3K7AtcITDgmbaSimdzB8VC0FU2s9zmO+BXZENUhGT9HMy3h+iZwWWWDGsEletF0J4CnnV
ch+F0XvUVZzWwWepHHFPGezmmnV9HH3eQofElFs8Dqa9Ycx9DAMAmm35OizNvhQRW/vcOLFtI0QK
3TG46lpiUKv99dakdnhi4ad3BdEcxatdyoPwJk4LY2I5Z9iL7aukXaL2yky3KuDKoKN2+ZlD6V4n
eTcui+zalsnVb7JnRpFQqAj2l2x5mCmubmrPegSgpTd6zB9ImH6GMv/B0dFCvnSAl9XqL/zxm17z
x3Lw9n5OeV9gB2vEWKJaa54WBUHMBBPOW1KIo7+NunK3sheOenrX/IH9PP0s0QzzswngIipKC8Cv
YYFO6l85w2Cu6rWAHMbRvy7kv7lDcOEuj56tj/cg1oRu2VX5f8Lm9+R9/wDlGCFQxlPaYYPlcw8r
ANNBkHBUau3wdYi6ZAtbNm4KOZMqDpBC8vp8thRAblBj79DXfAJg2T8XVR2gdHJHMLz5v4EsiGjA
RN9H8SM/+BOV4f7+qm3RPqlafxo4cqPi+c1qu39msKs4u8C5/gU2Kk47U8Vry3IO3xU9/WQtJx8E
IInN8TXt7IvnRWdr7I9WufzBnHAI5+nsAzrQmZl33cQtjzM9esOkcuIJoPzqpH+r6W70quUxaSwW
BCvb8N2/E2eRL2hyfOQVQCHM5RekMoR3TPbECQh82IHgjpcqRCOXQ5G+H2Ahblp8XrRFcSa4LjaX
wDiX3rZg04/qc1bjqcQmG2bmWgTZMZ+971UxKeXe3W3esBnS6spr2kdTUewg9nNkN7t5TH/AnEwb
0iXWhujNF6KAB5v05c43mbs3bZ1tphC1kiPv5RyXMHkZIZgZyxClm7++tvQaQlaCgLuyqYfzCIqk
m6uHMjJ/UuojQwYDs27SWzhyq/LaBlVyGjyF3XQJovpS9foqnQRZ8MBZkafPFetNCeecOvV9uuLP
CjFVmZXexRx9Fsyxs3/TLZ08rp5qeijJTmz4Nj2Bbt2tvhPPfXiZsemK1DvbTGDhVwxPlRX9Doy5
tYt9cdP1X+H4r0sACD0rpzOwUaQsa4CqeXlDA3qRs/dIRgwUvEdpqAqqEwLWJ3eMDnbZ/QsbSp/o
eH9Rr/kie8hoQ3AbqunTiziL807kOnpVgXcEVHoqOWVusHbMfGzp65rat3RWx7wsj3Pet2Qyw/5A
/tLjsZW7YEUPiiThxe+D28ghHtHY3aQ2fHtLuR69yDX4xVxcQZSqjvSb7S1pXg4K8Pruwftx5GB8
F4m2EPcVQxf14NYwmDiq4P1ED75635LvsfKFxbNEsXXg08HYnqSXoYmmUz559UWAG92qseufrWj1
4NfqgeCUhp0Y+W37S4Bmfclhwe60W/zV5fw+rXn16KFpYAMQ4qG+J9B4lTzr1irFxZ4ixttwdvAd
0fW1kqv8tMZG/0Y5T54y0tWZQl303i2OOKVCV/Hgt9NXoNwCtYbv+bjUJj/7Bu6KcUzx/LRYyYMN
Ja5yv6rEowzmzigW2S79bsVEkTrzdEfIdn9qUgK0UuxA07kvHDysui5veIjFczlw9iwUPmhtUqAp
Tm3ARgzjdiIIvOtG/z5YF2JemURoriOwm6fEd/GrqslNf3NsmF9CPdRUMifE7CxXwDrDPxwvgudJ
pP1vezLweZbQgUq69CIpTm3hdYB9PJmgDR5Vdeaewu23CpZdBZuJbbOf8F74TXHInZooWzcN2YNs
ffvc9bo9w70OT/8PWi5elV21FM6uXkQYp8NcXjsV4WqYW/rrOV4wVRj7aqY22NrOjCWPutJzZFT4
ky/2rywx2JiasEB8YuVRviu9EadUFol+H/W2C/h5cLJDyI0tovDb7oRP3lhYNjr10C6PjpPQZawj
Ftp1sXeWE9z9uT5ZUa+YgyN67vwN13N0IA2pNx3y6GNvihXjdEG+j3+Mm0DT6+qYSuHS41xKZ7Vi
F9v8CbcSFrKEMbePbEidT7/zlsu0KPFeyLvb0yrW8skKmgSOrOquul+/ZbdSxOIVtBdjo0cZmH34
BLaAQnBepoNqk+EyeqN3XGHSXfs+VVdC1965KKv+fZohLfbN2F7WIY82PbzXjedOzS5lcBZAJDuL
PXZV7AK8pDhMCtuEbkmxnhk2Cpcs0B1U/ipgNs8Tk3gPlxZ8eOjblxqLzy5MyxovE4EUX/cZ9OOm
erCZNrktPRzLzh3GnctXOK77u/aza7Amej1WTh3YlCkDrib+LE9Z1Mlmwzmv/4+IEugnPSIOHQeb
S0fIbMy7VXkkDYda47TsUX/fXJXYhGBgswqMy329As93onyL0rn9KaD/Em/HikVsuo91ozrct+lw
LirKwpWNPDVo5LwbbJRC236Bwisnxurs2qIt0JPq2kjVI6FOtKdeaqg/v20/cPZsRc6tby36UUF3
7/2Sa8ahOZn50Jno75JkkP0d9D8QEqLYR7SyS/pZ89ylzROFdzwoI2xz6M1t7N9x73UxTlvKHfez
EWaOeQq4Xbdrs4187gB0TfpPDUp5mxXZyv9tQdDC+7gf8jYkbmPEHi+8x2eaDo/BHMxxRMD9GlUU
Myw7BNdr5f25CzyQ9k0RUsKT/pe3rLQWC7vcyY6ToqSJ86sFRr+DN6D3algwaElMO/SNhqSPkwGH
au/c9TEMROxHx3H3cwJZOOugpQdWG3yMwpq3U9tQnUVevUuybPpSOl0PjqsNV1zsBLXgADX3/rqx
aZ9jKM73mcb1XhpmVlXl/2epAqeptjiKJsgOh/ZfyhU2r9VjrfrnIHIeh0685rQDd8qUT22xnrnC
PU65+tc3rGmqcz4legyunbjBug6JttsixVkwcMaWJ1psb527aQZGq3i72PRc+5WL1Iu2rIchwyMC
3um7CjvmfbLh1SSCbSPMnE2yNj8l5+cGFLVZkp3ni6NdTFhwKu/A8/Njpd6uhFpaOvlNRfpWd8Dd
V6zMC1sw5OXj2rr0RMgdubP5CIkx9UV7pDOOD5GKZ38/lwf5a18xGhGV+TtTK/fzTvXScsYBNOtz
xXT4ocfskpgRxRwNfC5wA3eo6l216Zs1ude0at8rL/y3dPLkheVHtUA5KBPL3qY+jePedB071PpR
1ByosSZQmPJxY9/XYAoIePIEYgowKzmXxuBlnjCA2JBcR799N45zhdP3rUvs5+n6e9Lm1C/yOBrK
kp0OnuF2X5kl+5eu1rOYMXAP+b7tG/8tuG8cnJz1tgjz/6DrjxuZt3vDqZZqJB2TkFKF4VgwhOJN
FIo8mvV7pI1KK/Cokm7vFMk74qTXQtJ+SSJx5KmiwSrbbtsCFEQuWKWPdiF+r1bwIYfiA0j/wiTN
HfPLPk9d/yx7eUlmKi+56dILMT/Mro3aB3XwresRwQVHk3jte2Z2oXnudEeIrLbuDLWCI4Yexodi
5kaqMIvPnv85ZNbVtm00pZkzndZiHvfscwIEmfe8MGBPF4AeD5IW2DGP/DmvqcluivVjuw6YAr0i
OMjA/VdH1OfRS6+NfV1bigVR69/KMGwoG4dvY5u/daG2d10ZTbHJ1697AjGDtT3P8sCtg/SJl+4i
fgWVQH3oUw5MYkJTmXCz1XiXQzjV/kLCcGzwMEhVP7oUNTa+RHbJ9+k81vNuQYruWta1KviAaEUe
QnSCflN/4R7J+d09dXdckxSgWgrcNJDdJWO576KzB+kS90r6nPvjbwMMmYJoci+458shytgzx34K
4rnBIdyE2etQt6comB67nONlqx4Cnva0I29XB//8NjunwrzRrbvaBP0jMmA4rJIKwEn05FbO88CM
5FZU01cCnXzjV/kT/7bfFlVxbp3wT8Ys2xYCAQewHsjv7N78kjJ2LexrFTZICtPxL5Uy5sqN/2ns
NDjJUZCj19WILxDJYhuggrgH8FXJKSJvBDv2zP30YS0cvNlF+m715l0Bx98lK3TErOl6dlzuQhXY
Z2rZY3l1y7sRM0CUqlredCrvwS5LaF50AZatvPxnK/Gbc9OwZYK02plO5z9LU9THJsvGK6jVu1Jj
HvatPYB+niZrk3rRTyqX/ihy+caC1HOZWgbs7GQzmgIdSLrehwT83MRTmpm30eO2kJXwwxe3G16F
M/1lgji6JAG+xH7Ohx0hOnmeAquOKx/3Rk7a8Roio2341DLuthLNQk/tyqcqcshkOu84iUZsMr3A
SqiRio4C5HvZePXelB1KHzppPCaOerU9vaJz6v6DzMy+PCfgxWV/5uS+3tjCA+S+g/cSKIvAT5/Y
egNxDJtxHuJ57jp+rbSq48BQ9S6seI9SQTHIpj144paVbD1K+7+ksj67hUaSSrPyNYd5sGvsgIpX
G+mYosfyECZVE3M8T/fD2gePzQLZOxHd33ll9lsB3uY+ktV0LgqWIbFUn5bdrldncv7Vi2rozTZ0
upcMxb3btmQzunknZmlTzCkf9EyxcvZ4vuho8HSzdMvRQ+idcUbxuJIVs9sfCblQzYnIzC6g+Tce
qMPtNDrelgW93tkNjXNKXBlSK2SEuKaHfGMrZe1HP0FY2QTzNg2BGzqcmZ7tEQtUTxuP1rYL5n2V
K7YrDArLwBNQzqOX8dVvl2sNBhN5FFkud1x/NwMBltZJo6cusrjCC2rLPb1G8hrmJHkCj2E/+1h5
aHFyjnNoAmaoXNzyZa0qd5cUMLSrVjYnWNzI+my3u+X8haiAdyZ6g8zPrTn1aPhwosg+u/uIXe50
9pkOns8tZZp3qcWuC+/I3XJ9YxmVODimtlqeuzK9X2mo7rg+sqsaSlvcuou7WUPnX9db4McJEG+L
kXiMCTgnjsam3x3Z1zyvEWEn1jMeF7mxZcMbR/Jju/rWtZC93lCKI6isEAxFeYsCnNfILj69c8v8
UywkI9wpj/aktX+Fqc4PesjPMm/eu2z5k6aUH1vsKVuVt9yUI/xgHGAoRM4YjgeuwlvHCdZDui5/
HcHhIaqpt48wm8J6RsIXQv1ffJB2c0u7tVf2egtWbtvjzGfsyAXCueQN0VaEYLROVu7L04D9uFm2
Q5oqPjoEdV2w/pG57e0CiegcvB8c98Fad25lv5UR6nYiHnWcqsnE3cALSErrye8EZQd4Js3eKxCJ
arv7yetwPkDSWDhta3avKCfKzdEuplzyyUn5NxUizk1rRb08FT+ORXU7S+80KRun2UJFciMkayJS
2Po49sHHrFHTiWG6kJJBZuCVLV5AXg63HkroJiK94vDHDA+10MVmDPNHqxleLO++S7dIGxpsv52h
FdNS5OduME/QHmzc5Y3e4dKo46hLH4JC2GcbMvuJO0vz1CvpE7zynyPPKnZyLCr47/atbfyfcZQc
mAptb0dB3SPzCWQkLthYg6cmbpqZF+GkiEV1QTdIR9VeeBRxElU5KLtBTQTFvYQoCrnLTZVtVtWl
n3lkIVSMJEWdVv9XeJxZskp/ZFGrKP42dKSICceUJ5q4ll6Liq6i3IbBg13DcuPGXdlOLKLx1BfW
d8/tvyxlO09NkiD2GhP1pGaX3T4R06MTZMPBJ1IaBz4Sim7JSEIuodmUJEj2y2rmFwrV/S0H2new
hlq8BZRuaXz0OvZdWBNWGkW/lwJ3YzoSnZ+odT72sEB2o6Pkqa1KtVua1jww63xP7iNIHssCQ2Jj
84VdOAOmzfSydLk6j0tdoPu0k61YMx5m1xp2VNpKmncpvm5lepj+7MXDMLgX7ofrzc5EyTG0w84+
8m69rq3fPdWLPZ6taLbQ9oqU8EbQndJkjH6LEQ6pVw5uXGEWPTRmLt/MqOx9mYblfm4y+ZTYjr/r
GSm8Ra2Qp8iitobTIUIDOCdXNfNzFONY/sv6BA2wnrqvmTYCZtKhfempucIgatElwBImxqErGtRy
Eqy7aun3XVeu9ILm4WCreyHRssJvO8p80iG189oMMIpwwLnx0q36Qh+i+BMkBaE11G/xWtfzr7K0
H8hEoNqNKG8F61MnORl61sxbEiZUCXStf9LRi25a0cBuEj2ceiqqHIWm6pueeJie/UEs4YdGFcey
FlBPbQkZTqe6KbzPPo38B2qjckZfqkkO2L0vY7vx5VM6gnZziq6P/YgcHNK69ORzido5Tc5taQ67
DuVQAqeJ0zQd+iQMOMUs0dVfxV+T8h3zHHDFEb2+uBwllASENNgXSupvDq630WaHlj1hk8rKqd2u
i3OaoTZijUEmt9pY0LBr4akVJGkCB+7r0JLMXDDL7ILSDfe6p0eBIythhStr72LmGnHC6LOoRwgy
CZ716+MgSOQVdub9GlYzHOq0HN+LPrqXqRI5HetmMa9+VtQX1Mfqr2Ps5jXixvSbcc/wacxNtuMU
+V4tfMKlKNVhqnvE8ZVnLjxU0YcuekoW2u0Oa9CvMcu2fwpXfGODq/Odtstmnwzd9DTncDQ4RlOZ
r7OpfSnouD2rLkL9mVrkIidXEobxnIPju/KPdmuxJ1qY7VJcL1vfsrj71sDQBhpP6EhYyWYo7HGR
quw77OrhyK3NQzeetW8NTqXdQgkOVnUxvxRrviB7tLJPO5jlLZ2U/1vnw3RtomYhxtI3XK0lD4ly
rN2qKu9XMM3Bk0TB9doOWfDtKtn/SUwQXCThg6elle6njpzypnOfqJnCQ2JUGr0mzTh8ul5qDoQa
myNxXw4bXjbuSY/Nr11bLztP0TWEpqXDGDdmfrHRZB7HynXifmqG3w0zPvt+8qBwJ8VwcDyvel9s
G0d4Qq2VkV5xVfR0d7Dupv/cuhpOkU/tJfHxcCpD89WeOkzu8yKf+3KkUJZ5Kf6pxSWj0yyIpTKW
ybLNHkhLIAKkZhf7vUx/F4GXsF4t0sEzOHhXbyjpSjBN8AD7cDyHAWbvvIqW1wXt30GHfsp3erHs
d9rv5sK4fX27h80gwQh2u9RyGhC84cAAd0L+qXADD+NsHtLmRWO6K9u7sWlgRHAZq55+fWM9zrPX
FhvJ6/wUdcikUVJTzxFFN//URTiheO/nE8BvWjkSpNAJnF13pRfBGBjnZ/kB8Sy72F6zcH2UwCNp
4qOP0axDscz08ksv0pwS19Eos3H17SG8DI+zLMzNblPuCGVtPRqd/ObrPVMJMIYvfptMRzPnxANb
5iy2dY7G1THt/G8wTEBvK42CfB3X4iS9JvovlFrGaZFlD5NP+YvKDR1+QL7zo/ayDPsMDYeSvP+O
4gtf8cyKFIvs6PzKRjd68xLOOghRGt4k24SMNxVFOvypFXG6hVPOo9vV+SVr6/YhSZqAw9cwTX+X
jHN+J8rW3RpaNc1G+A3BwEwi1LRK+9cUsbw2xgnPDHG03264yO+UG+Kulan34hZB+NfIZdx5Y+Gc
gyYFxnb/njgpmEYKZApvdDt31wBuJqUbJzkMYV49VyxKX0gfw4PyQvmxTsvwmGVue9TDJB7sNvcB
JEOSVqGZv9JZIK0YWq/dt+iq9pE7mDdAk3Uc2ql5CiKW4JCe4oNjPHvcRspByFNEItkVRFpqGnNl
FfuA8mMzUU9q82E9W3aJsIihqH3l5vSshR5v1Bjt2MNDezKNifYltZ9bh/v24AFMi0GbNWTy3Oyg
BRtqs0oCpm343+gT6Gk4FT92Yxt9Z1V00Cyam0rb4pbLZtlYsvS2YpqaK41UOw56DriVsiYyLbQj
W1pY3E5sYjvrWu7ThNb8INryEMJlJ6HJc1AOw3dSBfJr6GiGw6ciZD/7ATgERc7CK82+qB0Kxlx0
dmnBmamxlN5F89zR/V78p7zJlyd/kBMOrpnJR2oSoznVZg5eipI4KZ4IDIpyXePUGPE2RutHV5Dm
5AZDFKTmf0KylYOZmpuDyydECaohgVoFz5lp3nOVi2cLU9yDJUN5WNMsi/NmUfG09qeCgvlGVVTB
uLv8lY16zcg4g3AoPGsb1dSpKcpBsmlCIb58n/oJPOlp+bFCLvBBgrlez051wN/pH2crWE7cLBnr
n2ozEVgjORnlhoO8E8r5G7Iq2QGdVbdVK3F2mmk81wlr0iaUg3+uTH1E3dJs+xTHVi4kXm0c7aiy
DWfNLhqczVRJFefhyqQilOKnIvGn/3hzzFcRegRmLH/eth7oGZyddkz1pNlSNJ5Ppdt9Ax+kHbZ6
85/FRB7DkMkHkrm/SW1+Ij40biZhvfH80n+e5ujMnN+rbhjx99W/iIPONiuTvTbiEYxLsclmeo9i
UYg+JfYiUkrWVbVu+FwqZyAeX1bf6dTQG7Y99xAhih65ySTUqG0D2xG8/XbpentL1N2mhgVuke/c
YzrCAvHubYbmuxKo1UipOx3qrsmeqm0b2ccxECd2NosTMOFtDpWIpIut6Fj6M/k+ZIYt1ln/YxE/
9QWZqrA2f1fTxTBMDmUdXZxuYgjoPs5LVFAGyS7n70HRn2vyDjArz7OdvDRiulmD38d16WVx3xHC
TOk+MONwDopVbvsR6HAoVQCBKLtrY21W04jM3ynCjcohPnhkEu6+lPGvMP8W87DsXMNv8ifu6BGX
/oXW+ewm2S4qbH6IOjwrld3kGNxgLBzsxH0zvn4MnIwHPDq7A/bdbIinNr+W2NZCIzepIH7QdM2W
ii3Kb8R5gp94rcStBD1fN/mxrfsT1wBinBZp9m6vCknVPN2JezPTMEZsGsFc6dSjhi73C183kyw3
Z02waJPAF4Xe9ESK+PYuE2X0KL2GmltZI/Ha0oekXLC8Ebdismt5DHxmHGbedGtAfK3sTarvIblG
4F/UxWdni/ee5YjgnQGOsGFse7/IZCakMOsCAYPLGYfC5ybp6NEGuvu0GtbhaM0efJnxkQN1f2sT
RMNTklwyFKfG68VGZuGTVB0NDuV/DCNaMXdq1+exQPJW6fQ8BCi1us7s2WafPZ1Symu7DdlN62iX
DPHm4653NEkA052kzjkqZuapTvOdsfy3whto93VfhdR/KpHdRD40KLMXRjaI4AqOyZveHh/axlwm
WaW7xht3gvUKo3YVO4Mdy8mNA25v1OHTF7/I3quan6T3ucQHb0pNKFnXZtoW1vxg3UV/oxLrNhTB
GYz8R9rUFifIziadXtojPkWelPe6zx5zstoMqPe8TZPBoaMvTkjY2hdia4R11qCnvDD/1oV4Duf5
i/7HF5vovnX6txU0O5d8NLVG0qNB82tt535tb1Kmz6Np93OXf5bWtwsSlvexNmFMh3nXciQn6vro
UD83jhWLNPsYuHf2RlDQ6T5ro3/JyKLjW/JF+9e5n6bV8VL0hHr1oTS04BdEuAiG/yCU+8Hy852U
hoyg+9ljGM4LiHdZe1j5aBERP2vTfCk+Jy+h1DHof50E6wq6v2yqF5/fQz38eUpZhQ1973zKLnNZ
cAfwduHocaewnz0IbXdu6DAmNJV6Z2+G+eqlGaX1Gfui09E90vWfhvIGka49F5WLCGwgDv62NQE+
wf7LU9XzvVUXTN62JUSV9Qva9OlXIwn8YP/2PfNfMKQ5Qwdcn7mirlp+WfXvEDWuYKacs+PzGBQv
DPXna3EIbFI7lrNlqnWv8vns1npfkOIh+PZsTPJiEdcri+xpmvOHjmqz8leGecWtXgUTHK8rQ0lT
QL+ry3WcBBiTxuo0roib0yD2HKY2pFcQ+Qbl6yTrRZFYJPm0qvy9otVdlNFRZAyqF/1TEQT7+0eV
a32gz/cQ4tzps4mjtolthMxzLzedOz+MpXdS+HbV3VPnTSftpWxrHF2t5ovW6YNhyv3+OFTFvPNC
KAPwYnKbiQW9prQ6cTXe3fDSkEh96SFJ3mflyT7ELY9Tww99/3iEHJ6yOo29zPmAG5AykR/xn6Ve
cw09ynQtbSY+LyP19zwENM3M7v6+pUN3EIm6gtjGk41f26/ZNHkEhsX67/4zlpV/SK30oFMU93Xw
FrCklG5eAI+hdpstv2xfnaUa/jIA9CDm8RCF1fH+G4dqplil3+/LLXXiPevNNkrbGBj8hTbVRguu
1H1zKAHeRH5xrAdN1nbaTnZLPLU6U8D/MYl7XBeFIcj1Nk1j/wJYv61Yjct1PXgFR5RCEL8DJaDZ
pLWdxd3aPSAlUjxZ93e7mTizTfOpzenqEZQf5uSRnbPnp+9jhx5ZlfbvZev9j7EzWW4cybL2q5Tl
ulGN2QGzzloQnCmRoqh5A1MoJMyzO6an7w/Z9f/W1b3pVaZCIQYFAu7Xz/3Oudd6DC8zqWqWbdHI
rVFT6ysGcIk8+BQL+3Fy5DMuGp1VId320nwZ0mY/Jkz67rrlKlX6XZ8ophDYOuFTYjcBvzF6mcZT
ofIvQKdoFSa4dCatWTuz5tPp7ADZdZOxbNYarWxXxnhYSn8/+JPNWl91gZu261nEVyvy9mkSvlCT
XcKI7jW/wC8ggnOU5tu8SRKOTHG7d5j9GQxwUruaSfCaC2Ct0gWtZEq80TE1t0q8jVY4j2Xbnwpd
3jeO9VJbzEEahnrTTub3lKvnci65Ys1d3ifPVpEz4nL6pL370tbVsxHlFuNL1QuzD/Ys4HeVxDag
kQI/2+GRc8lPbIQ/zOV5YsLydeTs19jyrM1yl6fuNs/Ne2RJVL62b074z+5Ng/mbpTbvdDF3pCPh
NxzgLpa3jUgNBdrbZ1drwO5iCo1wuamY8rjMOedENg3Yi5TRQkpXT4A1t9qZHxqmaAb1iEcvGdUu
TbQzXTNtT2V1Hlng8Mo5dB+zWZ76sTqMOfqKz0QNnxSvhuctbtvHZvDZ5UjUYFcOYNphYBueRM2l
68zszraIt+NE78jLMXOEplFAKfIqXrdlJvYxU+EFafkJ7nM/s73pSFuYZejJRY0xAWfQxdUVE+24
OT3lA4tm/dHVx8fGUHSSkV45WbB7g8s2ZWbxG1onW9PP/YxQmbbai48fNFf50c/aZxo75I5UgHQG
Czia0K3R253TmZ8NHiOWJGtgdHJsYu9KPjtNo/XCHmV2yIscGu/CnOdcRfq93pqPll2yDw/2Nuny
75CSyGLNiT1HBfMkpnUZzvpKZcNWI69DRcOMeOxa/EDLlG8cyat57t7DQu6LwvygB2NsYh2vzfIc
Vkz8qsNin9XQNVJYi7QdPSd4LwhqfbDs5qeglxR2EVUZlX1jDPcUYbhVjP44qIbIJ3kNi+xF03Lc
F+or5ScdpzoRa7Am1u2+r2NiWoaJc1arbbSk/2kNmmBu6h+MtHtZmm6No0kY8nzJgfuuYg+esNVO
xTAfzclYYOlvoOFdFtcLPLwzpb0vnfKK1LXHbbrcd0bZBYINUSXDkeb4zWHVt9lRl+tdMBdH9+Ca
YPdr7eZmb37Pdhdtq84PfO4Drj7FJuhUPwQ506cIILlbwkiWcpI5lltrCq9MRL7Ho3A0K/VkjPHG
Ef7agSWDisE8ItZaWwdaOawH/FbjUvEeLS18C+FMIensYi96edOdM5NrCT0p3iECNlO7zBxw7yvO
pqisb/xor5VLos3i3e8KYn3xIZbDMQZRCd3kuIAwsEghE4LbPLzVHK3xP6798ECiS0a+Sl61L1Nm
MDY5/SBRYR/CNZWQFaUs7kr0mkZcQ8PBnvlLpvexw3CvEgdtRxtwbOhOd9Epm/yAZBkXW9I4e5eB
UoqSdUt4jZ9YOyHkPd9dbrNqufm5+Cy5+x4ls2jY8GG0SFK+i6zuV0tNjjeufOrZIuO+uufvRrqJ
f25hQu8QyRefx9o0EAO1Q9VXyw2tixVcZ7GOEibcjsy8NgpJtCT3ct1B9EQ7v6z7VR6WMHxlvbJ5
Ahy2cl46FcV7ZOL2Y/+xY7WP1XQfkeEBXP3qx/pDZA98DwFnECfAvrWQzdPyX5uJxgULO3zIeqQR
0abZD3H6p6wDoOdXA6HVTiPaqBT5rvf0U2PbeybxrjsBpF5pt9zk81xG5rmvamFC8V8txwv3afnX
HGqssq+O9OZhQIa12VrnpPeOYY0r3wn197osthbjz+vS2XvhuJvHggxhbR/zCAlKZhfUlqHtt5yF
ZfQ4ZRPRQ1+gi+RipDu34lrZ70V/BgqBs2JgsvlqRuG9loW7wQVT6YOwfHUlohmnbC08NNa9kD/0
ToISMZe3P+PqQwcPIMHXZfxDCOgaA/qzS/d4NacdOrS/aSUHyLBkiHYO/9Uc5kT+lY/iyh9ZX5ZN
fajDNZVxbICOIKkyPY4ndZreTJLgjLk8dJ48hZlBtgCrRlxLsK3M39RRxrq1SHHWRNObxpebecYd
6glysXjndx3dp2U0CmZyhouBwDX0GpYnyuUTHnloJctY2FLYSsfahdBna7xXFQOkIHfpP4GDdmkQ
Mn0xz3d8ZQqr2eT68NMvPDOXI9Xtm81tZfuYyqgbGCUeoOOBSDw6ROhC/3HypyFDsRZMmrA2YR9B
mOibHLw6BJzOeehwGgUkDSYT1DY4vw99umuzZqB/VOmrltnRGEppBeKUIrrAhzxIQNOosnZJWpFB
S9wcR8OXrnChhfAJLEuZT4wwIyV2wnRx7Dg7J0pfRtO6FKV54RcZKYTcuH5YUmpiBkonSjsuCxAP
l0MXm7nyW53eBVNrcFJjmOFEo0yO/65S10h3nkiozZlo45m/c0RgaP5jRMs/Y2ld7lIjGhFadG4+
zvlEIU6L7WUYHiO3R4xDJ6gqVMf2u7AXMptyu6EHuix44ZlratRiDtxWFkvilbDach1mFjQZ0Dnz
wj9z5j3vzSFlUSgEbpcG95oeRh91K0N67t6DX0DC6q9VTgIU0WT3U9TwEmPyprNiM3tkBF6EcUt7
y8LjWJ6cyHksdNzZrnjMLOgDX1M/IisezYXyTvTXabYPefncem+O+TvrC26WbNNb687q04NNmYYO
rfdPPdLvRqP/8JTMBAuKyFRf3oQSWWgzlN9U0z+eIG9z1+2ewqZMd+2AR9uM5YsxwcuNNvNdmRT4
RUvLBoyU/Y7Bu/nn3NTzcwURiuW+nqg3InRfd7Q/3FngLTEy+Wk0UfOh2R1glZnpoGSR0hFW/L55
cO0BGaFuFV0XSaUCBdZs9GlSJ0ZrDKtpqUy4ARWtNiZTpFMe7Wfe+W7M6gTitvHSS0SLey+LMeQ0
biia3RWnMIeo25De6sbzZ5OAhtl+j5BH010XVdbXbPVzvm7LEX03FUxtVKa8s1PlPC2UB3vQBONi
RFShs+jiwM5bXI+W99knLJ0t8xQZoQBFB4IalSmjTtQHM3W/vDAiZ6GlLl0pFREJ7dbDj24ycHFV
p661izUmCdpOUq4K4WMG4Y61dkXlpIwHj2g0W4qUrJUZRVYTlH4mbo2wjVOeV+zgTpTtAf8gKOMG
THWePJ11LakYnTIZO/x52H8hDcj6751zwrTxC/skwqNI2mtXz86tGfuETlZJwU4K68HzW2dvZUy0
XH6iWzMIJzrxnXgNQJFv7WFADBjDKr6fNKfaKVapaMzfODcVq64aH0iBOY6IFSWaeeBkLZ5Pk0ej
RuCbT3pbvdh2eFqcb2NYn0oq4BmFxmyphAX8qW9cSs+ImdCKtaYX9RWJA1nB817EiEW1zw/L82mU
zpvV4NLV+i3Wvx2T29aO7u2WFOwWkx4RHd2J8/h+6J270I1Omuu9ea2+8aOUEfDmScuiB7dyVwZO
lbgxb60rXnDf7C3bOFsy31uudnAp2eZe+1zuu0Ui8IGZV6aJGA+41pbyksdM6Y2jD8w4uIV8NjY/
ZQ5oE1OdcmxcdaNQbEotcr3u3Ju9khdzMM9MpDlij8h3Mmq2Xd6euMVxaDrNe59oWwOUdVYRql7s
HzBuABaJqFp3sX3LvZj0PBNx1CFqgPEZbq5dpJFyJjUuhU0EegPrkPCzvZPLo85AgwN7JWcRW/1O
J+JQ+vKJsUaPxPaSQmNfsxQt3xtPYy+fi3wkyZxyBjL63Pt4oAg3CWy928V5d4VXAUzFnFt06W72
+i0pOX7QTE67wki4+asCs6z7yGCvwmdxIJT74S9JgZ29kPgq8pauTHLyy+LZ1+v3vsr5wHjek4LR
Mul08ZZ9YmzUtky8xzBT56UQapU9Bc4o1+lgVJtR6J/Lb501xrM1EaWXO+/amG91u3wR3bL8xfKu
CHHWS6GR/mToR7+pfodO8zA00XFIxQOiMGBKLkDIuD8m+9LUgGUGsgKnfioTAsyd74krlIv2Naab
zXHzAZ36vpc9HL6576YGpsPWcFckb1ytklgYEwev3IWDuZZz+pyyo5NEsC+4OZYgQYtknwKqgPNV
j7HT+vCy6ZZ6+UHJ5DlMyh+ovIrlPj/kBAJOnAah2Q6Z4LQt8gdDwv7jR8EY6mMb4WRk+vVX04zG
2ul4/3E6o+mkZUBD9ECaY7Bku4s4A6RliIVrwNwQynEc9BxZhpOkn3R3AlxDeezI7Ai/ak/RgR8X
JxQe8JUxsGp201s/iTv4432vCCOMho3laRddyleDZzXihEk9TjtI+1okGDcju0aDVZPloZ2Y7yRD
D7BLvQ0yeixC4gnAb661Ro6ONXkceJS1RxoCum+qzxL8gGSa7JQCMR9Ls3qQNc7UMTNo4GZM6C3i
B4semSHkG9QdZXNTXbn4W0CXeNNmXvawxDd3tGv4xLV6Vc8xNusaqhY7EPbJBNww5mA+x9/S8R5k
jPg8k+zWluWxG4xXiPFd1RYPjftJibHcpFkwApSNU0IfRRwHQ/uNS+55+TxxiT5qrG0gbmrfOpA9
RSaudlucPS69WpIFl0+aSSrOYyeq+6QdX0XLMVxzY/PqaOq5sIgBLd31sg5FCTOf0XkMTPlF673H
8Yy73k/3hg4A37Tt1Ryid9lmZ0Cap7yp3jxWruXrmssEw3ZnEUW5BPrXqqLvUI534eivMZecwtnG
AWy/VVZCRsmigNOOD7xa+44qfycyl4MxKQZFfdIayY1QGhfSXd6xHxQbv8IX1cbtMWE+dzjHPE6F
tFdRqZGBpHUedgx1hnel99duNH+6xta0q+vuro7GwJ+7Zdx7WAfhaHzptusvGBCRHSFsuYuZbzm4
TJ73SU7OR4FJTybqIKV3zA3nsTJ4qKGtV07K4m93YHCaPz+g8m99o8x4//Fe+lxge7Z3rUzgoW2M
0FTEdLUBV51tpsdE2un7GjvJ8qpuXT4i2G61CNml0CF6BckNFWYFYmXpTBsmBlKbQNWheyRCDpjX
UZcmjr+doX0Q5JWKOluPxhCUcXi3DCySnDTK1t3pU3ros/l3ZLvv/nK0V9axqQY2njH9ZVCBFyWP
nxlTsrFlzX5/gPqjFwocbFplkIbJ3ssEEnJOxzP2T2KShwi5ng/uWsYpUoXwKCQq78fySvWRtWX/
NHchvIijcFImB2Gqfus2EUJadTSmJg86E66wMsZLMg+rEVpl501z9u0Z3Z3ZRFtWuW+r4KyjGvNS
w6uvAPgbCAa1G4haaCvrce49+HPMeseSMIdb2VXiCq5JC1hMV2lgHCrKZbBCGX7OMo2CQkTUOUPI
+VIZGEuojBxRPdpJ/2t5D8TS7BJN3MUGlA0d668YJxyV98B91E7ROmHi9dyZZ9PrDLzfmOS7eFxP
UXxw3fmpY72grd7g5YElA1zBJOR/JI72mBfDgcSjVVEJup3WOeLPdG18bGMaiK1D2R2XzyJNsONx
3pkKQlzkMiiEbgxJHlEM/Z7YG5hVgZpq/saWsomS5L5v1bFLftXwlF2FabYmBteytfOyos4sRxaY
Rca6LQa1lYa/dwfIZlFq19wMdyQIoEaZ6bOt5e+Yq5/LvmBZxfhrtHtORBecEUe9QGRy2zfSQO6H
RL67BY2mJVJ/5+XcV4M9El5dfjQh2GPqgrWrdz0P5SaJmwfVEHKoEDhklB69yLI4Bedil3aZvjU7
BPLUtZkamJ0aAZw+9OymoaIiCadlH038W2hFzwrSmI4yToZyvm9riwFsXs2MgJYoslnbauX0Fk/x
ixZ75G/063HwT0D6T5manwfTQ5iZ2YYtu272YRkqmmBm4JJct6oYz8sjtgDkd15J2p2Oete2MLWg
eOVN69tm29N4X/cOcT7K0cZdXxGYNcueeeltTbRX6FfuNtIaZvuE9XwMcdgu3hGStcBO8evqTrgV
ekFkkdYjT00MoncF14Y2eI5DmO1t5kwd4EXE6NbPv0SL7NHDGTwShDG/R9IHH7IdQobHQbBhh86x
BXv7rhxr+PRVmaxttx1eWk4qV2IKpr1bZd2xbwcUNJGKeREGj4pRnPu4m509fj70wJAu6NZ1inBt
xE12NB2kAidTIK99ONT7RCeJjHEssl/jyiEXbKJZUaoUdxwnteY9k1SBnJBt6smORKljjQeIM2OP
W99Iko0/RPrOU7F+8gEPqAeKHmCnjQ41Otgbbebfvdt3JzHXMqgSLTylGUEylYHoMRtRcpOlGu5G
hQ+7LiTsXUEzHsUYrmMApqIOGe4SFpujXqLD085/Z7S4f+b4JDezENqFrqR1jLwoJ4/aMA5u0z61
zsjgGD+T70AFdTBXwII69cYFAyIDFFr9Olk1TWcFT9jQGllVA+FcvHMOvaFbbbjNAO911wtCA9Us
jgi9aYY6PQ+5RRRyZeWvuualVNLS+lUZQuej97qYRIc22Yxd+qPz3K7oiI1PnIyIR45R8jyfQH/d
gSGosBsEqBAdwEyMklp4KUZdj/S2pb1jDlUUKE/RnNbpw401QeIxSBYsOMpvWFvE0Rie+wmSx6Pf
pMM+IscjGOcwOTqEe+yaZMgO5aKnJ7M//pj1jFqps0xSbMTeelpcVLXPVBA8cTjtqhaHlNb1AAxd
Sq5SEs/dHmC5P1ZONL1SU4tAc8I3w7DbTd9k1iH0PIkfcyS0y0htf2O7zYeDYLcGyks3JBgV8cr2
Xdj2qRACMzNph2mrx9DJ5HCYMRhhOiQ41x2y6iFq1apJzWKfZ+aj3jv21TeI9NJmTgMiOdu2z3AQ
I/okCuuJQwb28Mh56SaEGIA+GJXaS7c2X95yLX3Ksvy9N3R7n7bL9GrZPGaD/en0hWJlxG6GfZBM
uah+sUYzJddCLx8zs2S6xpzobxNDildeLUpu9xFarHJspgzajRf8W8uJVOvsWj2YtXGNZ2PtOdZh
0XBQBfdRUd/nCb6TOX6YsUjYIc5tumacm+MmItQ8C/6ttro6jjKMy4Zh3S/CUDM63wrxtfWLDw+p
dZYZvXOq0mnRX7kD8MMNm7HA/aa0trnIFDgPb+pLtiSPWeLFwtK8knbbrfFk5OvIRD936vo5rslP
WLQivztPRUECYbkrk/rJ8SviO4GU8jwg8H0D9/ucSbWkg+EBAy2J0nUGfE08gvwQMc1BIhmufyW8
/vu/xK52//gPvv6qahTyKJb/48t/PMEsVcV/LD/z///Ov/7EP3bf1fmTHK//+Zf+5Wd43X/+u+tP
+fkvX7BZUptd1Xc7PX53Kpd/vX70XS1/8//6zb99//UqBJx+//nHV6XYgHm1iOCnP/75rcPvP/8w
XfJ3//2/v/4/v7n8An/+8ZEUvz5/Dd//60e+Pzv55x+W9XfdcS3aGzaNNOH55MMO38t3TOfvAFU6
lbHpm77rCbJ4yXGT8Z9/aIbzd7J3IJBteFbfgBT/428dcNbyPdP8u20IYfme60Ht6q75x/97cw//
lV/6X58HF+OfX/+tVMVDhYukW96P96+Zv55hWRjNhWvid0Gc5FWJWf1vOegAu7YVNjCeNi2mDRZ5
dWi9DMNaxjzpjpGAZVicxhKtOBasWt3YIZvR89lDszNCt8Ht7YPZea1Ul9AUOfVv11zMqq62Y2oV
l1ABpZVZ9yrZgfdAItWqT1b2INItR4pb55LBlIbFyAk8fyVhiuZubSWYCcnXCCWTbR1kdH2+9PjZ
YEwMY90Vc36PkeeqzwjHvmJYbJQMZpDayRAUbIbAbRuZK50TI3/SO78nVvdnSCH6/GXjEiDHoKYB
YhqNK64vjDO5sx3IURnTSnWBWpWRC+SW+rXM9e42Zu2XssznmhEGB+Uqc1ekxtZxUrI1CoPczrAw
z7Uw5o0pYTPG8jQzNHWt1IijieQkjp/QfqwUmB3H97RLnkX46RU/XhF+NtqUftDtdusRZsWiBjWP
nK44zHQd5IZT7mG1272KFdwsMzowx4xrmj/2aRrFz+BG1YdpLB1gNuGgmEKKpWEm36InVNDqJ3Vw
Sh/mbd3i9b45tdeu695IH22PkBi5HPpVRvDXWOXd1hzb5uSUxM21ur5T5gDy5ZucIJT+HfNxHGeD
nliVks1ZEVhl+nkBi6R1e1kS46zr2XPDWPldI4XcKY8tUQijJLe9/q5MRji01ZyTd+ClcMbcWUWr
9WsRTdHNN/p8nRiFc7Pm+K5rfLR6V1k0c0YVhLKGqRglPbX2V1OlzeuUUxdrPArgUWFFaWJtOKjQ
w68Zb0dl/aHb06twfR8lpxPrtC3hTHDVdeVb3BGml/mE2+JPe3V0FTGIMgfVqKatSN6jSjNueHAL
WiMdTjh7buBQM/cAzsvRIr9GdnsysS1tep6addUQxTFEZHqp5KNqdXvXlcVRRXQjx7w9J/pIdICO
B0HGKWqzAf0UUjb6Hvn2zZgfyPIeOZKMdL0VjZUKvTYkWuyuMLHoiUTZ5I8N9bYwd+CpBRlgS64P
uuiq05xvBADyRt2qekkZXYCEb/8GXy3347hkCOdiqyQMZcVEIJB2GAQXVrdlDQCbYh6tlI13CUV3
ror46tZ5d+b5iRfY/hoP9seIRkyeIYzqONvRTk4F+J2qg2kyOrL4s6d0ntO9n+hHfoXi3Oa09MPX
JjS8TePa2Qr4nryqSsoj8R5MzcA4Qzeo4vCqN/uqLqE1av3qEiAWJ3G6wTq583VEfimdOxV1Nx66
kL4RC4MNWE8MpHPnq/AUudyNDjxxQLH5M+gcp+XdSPbyXTp7zj02ryVbld6E1T76SdzvGIrd7obG
OyVmQhK87j8Ql+ERDUo2mSjk5wgZXNvJi6YXajul1MkOsC6AeXcsHZKOtdktuevZMj2fyFlZlacS
/8Sr7RaXYvQxWyfC2jKPo13jarMw3RQTN1NExHdmQ1w2C161S0RpP7kyP4esMfPghuu+9jC9yHmD
Deac2/0vvIS/otk2qFM6gEL4kCJR5yFMLqlrfNkK9Lct9IaygQupe3ezj6bWZHWDBoCRS1igZ5Ff
RGgQRNX0ysIdapuvtV2hEZKUi41Ul226FSjhnJyf5CztIJfzvBJDuoVUmla+ZWU0mA9pSigP8snk
H9EqniqpFVt4W5jvOrt0PiqWxBbIKByn23tlfp+xkBOpPNL8GI9xb34tOQr4V77DJLuhdvaODlnL
KPYM28pq1FwAbdX8THq7YI1Ai8aIJy0n/DLotEYn1FNfFstqmzT1Mx6nK1UufRkK09VQOAJ3Vj4G
SWrTJYzsPVkTO0kvCg09uulU6mv6wcs6vqNBcY2NcZfW5kajB+pPBf7eAR3cZBBlEVmYSQSpXNVy
hMA0H5hVVa4z+ExR99nJyNWtj5idQhPCPSqfgx+ZTaTXztj9MDevu7OHe5p8G7CxjLmFdrUmGKR5
qAAtBtltOHSO21Q3mDucYCUtvU2hfO1ARtGSBUX26FTbp67OzjM14Vr2WbdvJ2HvYIncjWi0bVwd
FPIe23L2abDmYFDYldy44+C5z3WTXhNGlhS80iYMSRBuzCHkuOvQoR2G93jKUBIJ9XNj4z6Jygyi
84LrJd5mBjmrGZZmQl8ssHFPC2rbvSOYmvC/aHwhjmRVFwlzenn8EZrt9VwP30YxKrSa9hb3er2z
BiCBMOw5Ei3/51OwYoHHS5r0L72GUy7kWQoQf3/6sj2npdnc1WTMmixVAaEDl9jLAGMdprqreAyB
AlzarklI7nTlusDx9e9eA+HUUwv0GvB8BQ4UJEVvHF2G8lErGEEy9e42NE4m8Q4ZRoRNNqA21Lp/
bk3N2xZ+RRtLn4tt5BR47r30V2qMx9K4WX5Bh7qovp0lLJtk1trCIory75GKNvxkaf2sD+6Oa1a/
AxbhqY2RsLt6p1pUbjUUd70sT0LJg2h66y0mo80ncKnDPLPxCoRK35lBByUZFH0UrVy/1tZC91fc
6hG3ncdGlbjFntTG9lI3VYspIMaMoZtyjZd2GSVLey1ziUwlhpVsl+kyFIy9k5X50I5Gu5W/5jCS
q4FQGohe8Y0FntLJczywlimQorrVYzwcGpltiS+5N1lw9gK9xxa7vvcRQbH6rWXHgXvoSU9TzSlO
Wo+IGhrRfbWWSDwYqoxtCPeS8FFPBsJn2PJdme3D9Hc/Vc2mkPlbVTnI+Qr5LrHKdzzv7AhAkff5
b3uc3jVF+oqozE+SKC28ffrFjnsoW2bsnHUp3ksxg8jp0S4Glh3K7BEvLqHwWM4r3Ba7jsQo3NU8
5F0mHxyt+Z0IDKpQ2Cw+BB4DNDArTq0YCzShAyEdiGFGbfLJ7ixczmjEgWw9cm/XjR9O22lHkxYY
N6uWC4CGnDgNfj6cW1HC3tRb5feiIKWgYHbpsWAkz2SbRPeludaNBB6gbpbMV3ZjgylLWYjzHI4C
LD4h+jO2sHJqKJSiKLpNogDhpFeGxNgCoeg8NkjdB9ojyV15y2sd6Gsepg9R9l9sxQ5uoFuRubh3
k/izliz/A/6qIavv8L2Dw45XN7FRg9zfcyfp/TbfzGMlIwjVdgaqt/t1VJMYhxh3VxFDgGdzbeo0
HQaHLcHzP0m2AiMwYUbn+rcX9b/D5ym1KbudoNTRoxwtvMbOVz1HUChmbN0Xn1POZVsU0Jq22JAo
xmgYD4QMkLHSZaeSuDC6T92W558gi0IjXioieoAk85pia/2Xmz+szSez03F1huJSEf1/uS/TOvBa
ssT8HICF7ETi05DOPDJpehljuCCuQUttolmk91XgInBC51eNwwY+mYzexrvLMH4BBtjoyFU7L+A6
TZ0o8HvPwe9IQjGya2AMYRpwQ4BgeGvbX6ww+QSO4+S7xsVDP7okB4W5CoyIGcGcKXZhnVpktMO3
mOpXpgEzurb1rvMZ93NCBUoEQCB78omnXmxnnDQrNwFX9ASZdjH4WWyck7ny194M1SJL90hTOL5B
WBVbm2l6QYX7PvPwDyCf8MEmNx+VN7Do+W+6bFoJR38eUyfECE2e9QzytbGMBzvO5Ea2w9dc+qTJ
U4s3A44bFuZAGjLc55X1gEX5Xhr6i1Zp72be0/HXagarddl7R0MDa9nFdV45S+ADKIoL8jIKpzEK
8ofpl808PeSa80h6FtCYnZ9c2JPc18270Mw/nKr73bWI+Rbyxga8sFvhwDiIjN6BUWk739FfoyXc
uvA0SaR/R24CrLNTbe0SVmaPJcxkaeUl40hBijTdtsmjT6fzv5NeI9Zfojpptwa2Dj92XAUem3Fg
Jx1psvNC8IL0mFFt7Ml2+N1HmrWXqn1wpuLbcmd+obyL1lqkztqgOO1gv6LQyZ/J3lJQb0m0Mynm
V1rNzcuotN9JxUmA9m20npfdJGk6GrDFJ0N09EDVGoBx6DjB2A0YumNvn0sNJ0lcPdY6H57krj/0
ongZiKha+23xa8ycQ9qrnlfjblBmGmiJ8xMXfr+llYiTYlZHgsksRmUUa8uPjFvflmdsrwmKGvsr
oWJIvdEbcyLEQSR+d2iICp4czDCZ08lrr6LP3HhuWxcN1+kXEX3GjOg/2hxFV6MgnkC23Oup7DsQ
z/nmO8O0ix2BSJuwDBL6SCKhblDBYS0FgwKBqopknziChFYyLFZGl2sHUsfQyML+armDfFK9fG0a
fT1UinfvLc3YvNn4iSr20cQtXFkLnSm8bZh53d4V9X40SMiJ+442t6fedAy6e/bHgELrWAIBMP3h
ZXQJnsWiUG8IywLQTcWnFMlVaP6wksq6oLpvkhw/Tl/IKLDG6L1aGkyFRmTRYj2r2ooraIrPQdlA
T/Yva/T2izFv6/jxQJk8zLRfRlCHR63tc5S0ZcY5KRanOg9futE7TXhb1oxwv2H524+NNSFcO+Yq
j0S0DlMLqZut9L4fJ1IHKmJPepcgLc8qF4SH7LGQkTxi5IoRcPml02DDFMNYrjB8kCVCiDnZRLp0
g4XlnLEQDFIgoL8nO6455jhONsQdFktwOhBbtW8mA3uHZKZBZHmBLUx+k7YKxKhTv0Y6lGFLf7y0
aa9w/PLtkfXLPNg2Q24st2RygWt+lXbD/AENro5WgQzkDOuDpWIfxkec8oSO6uRG2uVwP1VRv2Yo
Zrcq5HOowvgkDPpXKUR+knbvVH/GHhnkndRYrPK27ez0Npqfvc6KN+SVdjuqB4pBS93jJy4Y9pPf
me74ijPwRtwZ0ZOULPBgtOrdMDt5kalTtgjnpx2dLyekAE6sm4yUuKY0TfMp5UQKNcUYEMJ0vDE8
l85ASd0j8KcENxsdwoEDxlUb9ZeoNrkxVMwm8Mud/k7R3u1TwrNXJcOqQQ7ss98oluPC2ic5wE2J
G4lcO0GocvPwn9Sd147jWJqtn4gDbnreihTlFREKkxFxQ2SGoffcdE8/H7MHB105hWocnKuDRiWq
Oo1SEsn9m7W+xbR83rZOZB0JJ3pMhxXK0DviiJuwV13oTirnnNUansInfPzXD6qOexfgdotsA6ef
CqUzbHA3crPY462MkT05PQ6pVp9AEHXZCLdTkCdp2jFREnZ854A5xMzdQnCdjYPlpBQvHZR+dfhw
x9LdZLPxFY7tqQT5t+EOpfYIJses9gUSie3svgDRMLcCEb++LJSldXXf5pKI3eKbqk71BvyKnlx4
mMn0KWYRslIs76U1XJdWrI0RW+OBQXstUSsMOccko4vZym7CfRjjLPFrGkbsge45aZhWa6XhD5q1
X4b6qHFRFcC9HwFHe8lUeKAHKz8hS8cD8Jlz/NG7KTBB0f2Z3TEmmX5b9+V7onTuNrS550TVpGd1
1j66vMmDopie+gLwA8JUk8iQfV7bM6QpUr/YyxLW0JozKWnqAP+PXpVlBoFGJvJfaUGyjisW4UJX
r6atV0fZ4VrBmc61UyxIemoE7RkgVOxSRIqxgRxQoPCUYtz1q6rBt3BqwZ/vqPJUEaQcuAe35Qiv
SaBqEstfdPrYrMf2mjTP6JFe1tnoQYb2tB1rjkNoX5u0yqZdPuE5Dgla8NJZtzZjDB85TpF2oYqg
1sPIjoYq2nRFjPNhzNptPTvfmI+vqqjnQyEPitIi7DfBfxrLtwMHm8WYO4BCpZTyJlMu27LobOSo
tN+TdudiBoXZWv7qqgxL9/SeSuvTEuQnmS5Dlkm8uum4BO2UftGKzw/wCoCO5ienKvh3QOdaNz4N
1HWnUbcnbzQhDKspBDS7EF5Yk9/SqTiXNbwcgTlGx9lASzzOdEAQekoGZctHlMM+EhVapz5Hw8t2
o9/V4wtyu/acWHGxdTrUwjFfkTVQHtLKsdAjcUcYnZ90+ieedvJ+mAgYy1a28wmGh0r+2RhxdZb1
8fcPJQv5bgBmMwDa2GhDTSxS1AU9u+Xj7x/Yhq5g7fW/Na3mGbr+/qipnW2VffXWTJVhApYqFckN
3TZnxZxz9iCiP0pakqCZKYI6BKxmbX0ydo7QyDSXzgiTlyw0MCOM+alO2BO5zeyi7ouyLaQHFqDk
oChTuJ2V9N7E47cr21r4tQM3Y+BeG+htWLPit27tKRBx9dg4OW9Yas+hwww8rKs84NGAVtx1r/Am
6E2YypDa2HLQariqpaLg/a0WzyQt9ShNc2fgcU9mRxzGAcs7fJJ2a1VPSwLmi52A4VvscjfROFmA
BDX1MBZvOU+FrRlNkJZgRGLnzxyvBBiCmSMKcKLj2XcrxgoKcQQcbqckdN9lgvq9ttXyRLL5ce6r
m7nlFgNW1BpEqI/2WVpnE1ye5cJmDXOLUCUF3XthVugLWKpK/dBzsXbmLHespc815NLD1EkgXaZ+
KouCcEppBHZaH0Lmvp4q1RdDS7RL1DjmrmTdgC2Nk70ytmbZYK+Ku/i+oSwPlLa3NvA7KEFYS3pt
jY1XwV6+I7ncVFhzz+quG92O27nz4oUBEynxkm9WP9ed8yOHpLVt+DKZEwJJBiIi4P5VHx2TbX9C
EeRHoVb4Rl3iUEdSzpMKiTyoKzMCG12FSROU890Uq8PLGLMNlsMJZdo0czq3zUKT4tmO2NspxEcd
iKmrwsTULdwPeIbQWRrq4Kea8ryU8gnwFcNiBp8IRM4bu0dvY7PUuOKj0f1BkhWcaeibBof3MTrK
BciB1xXSCuK8fBQau0sTbbGXtGw9lFqJ/EhY7S619R9xJbZ5oTWoVXHC1Bgdq3R5gBJO8Ko7bEti
0U5cLZg+dTbgWHPeVekGei7vzGa27nodhh24PmQadBwbTSGLackoQmVRe3rl6HB0qzeqKcOTDC8V
p9sONtVSI5Q9sBWuYPTeUKO7e9apDVbAKvGJ5fnKOuUtzhy4zlEWqEtNaZ2u0rMedkk6vmoKOxeL
Ef8wCIvMvDSA7CkZYNa0vhmdF3iYh3bRu3PSl/fJ0N3JCeEcCZrOPhYzZsayBNamf3XJODMNil/S
kLmV0R3StamQcfGzmO2HfAUfp5w/YNzqQu/8SAXiDGWdSwMIKCxIu8TEidTkCxGje4gdooIqtifO
ZKr8UZW5wfbOENaqufYLrT3ifWv3A4jxSnCMasAUfEP013SUfu/o0stFFbDorja6LhCijwnqo0+0
gbo/Z/Gb6wjOc6Bde2mukU0MdOLuxdK6Zl+H80+m008JtN6WqEs/T1AlYH+bPaXBVhLb3UdfEnZE
Q7CZRjNYFmZrCD3uKJpZrvd1QcbWBUVQ4+H3ln7iqqXHN7QzBUPjBA0lANhsV8xC2+JFUTfXRccW
UZuZvS/nkE7OOViRMl5rNbxlXTntyGHHAZqd+wVlsxKrwhtyns5h2CDKn8O3Vr0ggMpeR6C6J3dS
a5YJtn7XlmxnWmslr09huc1ARePxKdIHzAjiWJfKO00b93tdZO1FV939759M1l/Bkru912zge+sv
+P3/9w3EXyAC19//1cZz+qCQaMDYw8KYGiR1AfqhTcyH3z+41QsF4140In4NuyGlKpLo9eDZBDOy
/XOHTeRohlWzy6opecjszvBKmZfgDEkzT0T+qU4dkRyx/UzSJuGgo/mGV6DeDhCttzkpv2Hq8hAB
ZJ/06C6mGPegctFctXgqFzz5mWpcUj71p9hi7aKq4xVXZ4xlwctceJjO6NJ/wT9jzMc7Hcy9sN3i
lIlePsUT0eeltlMXRe7M3MW8WnVf5jcX4PhUdOV9btYC4+fYHhC0sXcZuD0UfGRs783+J2Kxg1Pr
X00L/TOanUOUmuV2magzI8ERj4ui2aHk+EA+vtxVKcEcyqjdDSqr12LAJV4gRr7AAIrvxpL57LDM
8uiaurPFmBrE4HaKsZTnBm1jidoa0R+NEZk1mARmg0sKAuHFHpEKRlVo+K2mE2caWkdImQr+jLmB
wQap1YwlQX1Lj9lHKYCcDI/xHGl+axSF12YsaNVlGfdqkFegGnFfdM9W6V7r2LZ9mvcbw+4tnE1O
cMGoXhb6K/2YfVEM9xewkAV0qBCAjcgA44+99hqnAVpB7aM3AwFo7l1bcWJqBFjwlS1Y71m5rDze
hHOfhYQBqBUvLrM23htMogTbY6EBt8gH+wpjGavmlCQsOJb4VDDYRENebKE0BK2tNje9nJ81I5yv
lEMCjS3BEApuxxoe9U41BM6FGWmyye8le+sXFO4xsBCA7Qpa9WuvdvgMFD3aONmICivH8kJ3kG0S
HKLbGIqhHTVfoP7DoG7Cz7mLKF81Rz5aqzO4nSHQoo5jDUbWFmom1Nw6JLwy6vOj1FrQ6CzBUWTN
W9lAeUcQC3zR0e+W8Nos+oMg3WPrmiHzNNC3B0SDLH1IG6PZ0k/KBDxI1BxhnBRxjvLxfpB5gYPJ
xvnffjmEmlFcU7tHffWuVHbE6mncNhXlOIsshEU656KlD7AqsuxiVjnK3Mzuj1a0fKsBqroDS/mt
MpdcAcR3Rlr/nZIqAeMnq/2YNc3M6VWnyP7wlPmdMd6qmYm6orBSScgeWG0bIGwxaKalDq6CW0PP
oFYxxLhvG6EGgO08DWHPEcME0TishaYkzIOyKc/w20ksMsICo6I9ofCiZy5/OnMv9kueoVUdoQtV
4Rd/w2XNGsr8lKsmLJnFNgspXnGtrHyqh3Slqphmj87ShIRkMyk0nFVE9rOyu1tp1sqOlRL+D9M8
djm+SKWP3EOGH6ypcZxADus2KTCfOf5wYK976qB9aFgx6bT3Q+7Ud1GtfNNoOhsqBkytcwjQiVXl
HH+6MfBUVTTXwnmuHQDrQHgsAOVsjLReXTboj09gbc9Zi1K3j4w3KB0v00JCjlv8UHpMhJhhnrQx
HjyYkp4MMcktes/hlsIdDvueuRsjUqy72TZaym+bK95nrGjuoPIJKoWQuf7GFM1XVIIWM2k3IGRO
2zQxPrJZK+5mxF45hZa3EJvO+hBmbSebVdPu4x5yr2PR7UZBuVco7z1BE5tIPxOCZLNrYYQdMXfy
hsQ6I4z0HcPdDaI4O4aGS9CwK69JU9fPx25F4dGJUoJRm0QzfzopDDUCJ32+yogUwW4gkaDIP8we
06uRJGfJ9iccBaYIpjFYRogSXZAKtDX1kLFcoCIPvmoO+Cix1Nvdd1gQrmrrYtcOXJx6Z9+aYpp9
oKLA3cmQM2prY3CiEQb6rVYSV69TvzAEig5G4Xxpww8bqQ5KT5X0EM5BlwRncHfl752+0Ma93Yw3
nVX3pge+l5LU0qOWZB7rI0CEvQv4cbMM7KXKUqcCX2BPLTzWxmOnsu8qTLyiQpEjFVxECZNzKUbp
dNDa6B45eOkNpRluWIcPm6ZiiNq55ygZSmjPkV8lqbavEFFsBpFcbMf5VnuFn1ITrGYuNoloju+7
UFykk72Wo33jxRLKix44OKjoEd+cv0SOF/X6LwEjnQyQB8kwOGig+ozG1wTD0XdSa+ErUszDMm8d
A4uP3ra7steKjW4eTTpCvOraRUOBGYjGvkqjaIJUAxsHBwlXucPy2MlBcNvxQUu1oNGADi/kex1b
7aFN1HNRa49WJzDXx84zYiPqWYKxNEPCDG1+qInCerxhlTwz5HDijlnIxOqNcLqBR0a61wz4pcQn
9x5yky+e8wYfuaLy+Ka1cSdqXBZpF7UfDI8k0QRkb33A/cA2Pq4Pk4VVbjZupmvimokodXehVlZs
dfGeFkOMcYmewUa4tyksUNdS2Vdq9zku6MBHfWQUCg8id0M/Zy/vfvTo8wN1jX/A8Jpu04LlXw33
VYFmFdiA7n2n1cnZGUqUIgbpGwMRb3UKJU0MqLlJW7kMufsLEqWN32Hir4eKVc72K6YNYhuW0e/h
RvKWnzlntCCxJk6+Phn2NQfWpnDXkW80niunzQLHFtpNgmDMifWrdABSDGEdOjPWyfZvlmXyNKll
dy87PrAGXXu8qH7Tw2kYzB5npgg/7DBb4ZmRwexo+OQpvk/AR7yUMJu3oD3fyxLmNQMM01vaOD/E
ord3tCRH0joIIG8nL2xZuiGKRexUp5wYrXUqhomlWeux0k7erBypSe+gkwihsnTGizAaIFySfxsn
YBZKkhceMQiFD7Mv5JtSGWMtPKPbbOpeFXLl+OqV2F9cWosGNwJ5MTiZ+mJdrUfd9LAUc4b+itMF
1s0WB3a6bQ1fq01lR2sOsqogkiRp2HK7PWt+9mJzg5g6zJGJW+ad6rJOLJvY2kHvMQKtsCjIKzM/
FDqRucBAdJx38lxmEsoisElfRaSThdXWQvK10Yv505yyKxe238+p+gTv9WeZklyKomXXQ27maSRa
Hs5cMXO2TLs+hg6IVd/D5bMLC2U7xFwXIPBYlxa/iO+GopT1j5L45lWVW3IpeOhbrECqTrhB5Z1Q
UrYy0FsmZY4KwNfVTvoAm8s1xYvIeXT1RniWal4BVshQzGaS7CKI8DSC0N9LdEw1sxdPZEAP7LE7
cu2PoC9sbgdY9JtRmgN7qhIRAwuICd8dY1vsQU71LSLmZXYoHaaPwZhYvzoWBztpEvoIg+i7IrJl
T5TQJXKUn01dkHXVI5auYVFtAI0Q4WHvOvuR3gjN1QK4p2NPvTw39/h/aT+Z0KP2aN87C9Efa13W
ZkmZ7wxN95nTmfupqFCKDTemKjwJOJ83dTM+aPRi285u062hLds2N/IdkEagjVNnrWOBK6Z0G0wQ
k0McBR9Vke7Ro0q/riV1goUXi2AJyE1jue3cAVo36PC1Y3sqCKw6Lo24wTZj0u/ewkk7OWQNsBAk
5VDCggbcsM3r6KkQlbWDzsr0Zh7BHZjxRcBm5hFh9Rcb9Try7+O4TEuQo7qGCJsdtAxDE0K2OlyU
0ywf4xCtREy8HvdwQua5TiTginhBZJ5d6KOzC9NNc6Op8Q+X2enWGe7dudPuqqZ5SNpUg6ntPFjN
j6gr3+2eimXsW26plPQGowGQYlfT1mKgBQDoxwilMCgZppJwRMgEiy4GKG3H4nlKVqJbcmwBnu/R
n3yars6CCpdiT954LvsAFUAXQJoDvqPcnBJ0rPGLjTI6u1h9JUQiBGBQ+pKmi+51uKJNA3XDJCps
tReVp6iStxeSP40AOSD+FEL7wuJdrwgRY1F/D7XqweV2iEsKgIEsqjvLiXd632FTtVpvIe2LuoOa
IwzbK0q4w2ir8GKtByPO2e3bUEt0KyWLWNXtQJkx7FiZyapGJNPO8VTb8ceIhaW0bCUYM+VTpBwX
i5k0xJ31/mg0PyDuou/SkZeLfrKOPHkSJj/bSZrN2apYrDvgY/KeTVCB6anKf48srIMy1K9ugqQP
X98y5gwude0JQjNYqzCtN5huf42pRdSOZA3RcOgHZtTvLK04JQ52MzO/B4SYBMrQ4EVrtPBYcHQs
KtuGCa93sKhfGD5QRDRYJTKhtsjskntmV7Y9s8iyYPK5PzA/nKMJN7cSfxFcT22k41M1rRsjqgez
Q3S+CLB+IUvUCdCyQwW6MYEmQV9g3VTML/V0st0atHZUWYgQyD/uSJ+Is67xZkJ4AQQ2rDkwsRBf
yLBJwnj6NVGMxOqHYff2QW1HyMkhIGdVNT1nHatXSs8YycasFU9fMxBWr67BkmszhH8dtKqcJ96i
suyVPD/aMwEDZclE1ujQmhSwg3ZD76BFjrAVLIXiTQiVIWGLvdXjBACRCI1tZmzS4mmJvktNeevr
FlRKD54gr3/27rqR65kPdqsfRXTzz7jpDwx2qdwcDP+Jeqtq17mM5vJWaVO2txVoZyEuEvbX/jTP
rPBCQ/Gph5FjpVum24iPBkQbAoyYY1TjMxoZ5Jh5ymOQfaOOiWro2+XkmiZPpZELYoi9aZzG1aJ0
HCRjd93g4hZEVwES70+RAxQqxVbgQFfzTW00cMe3D7MSmoAhjK2mmMMOpN9bajPWj4zK3UJy+ogJ
kgsmIJgyC7d1RjTBUOAdwsbuTOKC9REPQcKcFwb7uW+gbkQ6miiI5uUbhr7ygKGLLnQ5zMjYEE9Y
8lhHYMNYFe6Jp/zQJOyOtCw/Qb0hJ3WJvFBE7qemjHYki1yl0MjGMpKaLr14bcrI3Ki6cgrNqPMF
A+VOwgIqOYy3n2PKtlFR27cq6i/qMJNBlC9NoLPJwguGXmjJtYMz5ViByeW1FjU+FlX2ghMn20p9
+MKZwoqSEIy66z7YrN/aFYptMHsrc9IbjJmNDnA8xdC6O/wsXtpNTxzu9cFwn1zylhDlxsluSEWB
XGSNbWMHgAIX6XBXHyGZJTFhgG34qwRyGTBq+ujChAD06iJKaJ15yrycdKtkRGs9hCswJLX3AntH
kTNhRdfXRG15wD1yVVCk+JLZh5cw+FNpy1ItAUAFHdukNtO0Mihror5UbeL2goVKnofpN+SNzzNG
ZnvUN0pkuxs9X8jVsaofeY8okYvkR133GNPNrCAnNAwG8OOezOOfEZAd1xrQu0CkBMfB79L1N0Jt
HD83LNvDQPKUVV0bWDoiHlKwWx6NeOKiXVLBerHGfELvgu9xGpJdV6uGZ4XKa9xGL05MxU3aZUuy
eP1LKDPhABGzezqnLhkMau2T7tonZl7Ydep8APzLJJ/a8HlQJ3Ur5uoNbhKi1BEcOZuAU0nTfOi0
5S1X2W+5Dtkbduru2pYgxSodn91WP3ADcsAN1OihPboI6KEfTBI/XjM3RxFRU1kG8rsm1bn0Zsw0
MeAOWjTrIe4nnYUK/dKAlsafBuBFZIXzOXGBk+lXFe2WodG2a5CXuKb9yIC481qtfJBAiwIeB2Ca
x2lfNNBLhnvbmrW9Ui7J0Z46xBOjvA0jdYA+KnvBw4wFDsvVpHNvxPE8KjQKv/+pI/1OzPiW9BRO
Z3aN6Ql8g/nC3tDiowbpaqeCZe1E85Iperjv1toy0rZjEbsvy5jdK+lLtmhWMFMxcXFUt7B7oDcs
vbrJX2t4WHtauIsbz/uqyXZmQ7cK9/aRmL4nsD7ULkmnnqa4w/hvPmkCn9Qwpt8U/a9LLR9bh8dw
1zfP4+oOa+fnzOSuLwmid5uUkMZO2SdOr1NiDOiyQrQG0sodf707KaGe7LA4WylkBpY8t1TdamHk
HkdJ1QjAGJHNTAFVCi6tBA0g4Q5PFYiAdWnyvRgM4pvG4ORIKkqRGHRoNmNPpKUlbgkbVpKxb24c
+Tnl1rUdbOtkaIfU0lg6pRFdIbKuBeV930WIUMck9/M1X4t6hzXdvjU6g76cUa7BqmbEnq5EbNzb
IvMpr2F6IWyYkqZBP2QX59RKXlq22Z5dODhiRHXrC/DiQ14iAprxx+DvNaZ+eI6q4t5I2/1sxep5
qbpfxqTxnUXFfW3I+CD6NztLyPmO4pe4mYgmQQMYkOO4D/MV9RHOd6kLZ8sor1PtNruCXfQYkUMV
6bGyScHSXIe1Nl4nzRhdPTUzGCr1O1yDb2i7C8lyYh61Z6PlJyfwvevOa0+2FTCjsPySzIrwXiZ+
HBKNYQJ90Nn57dgCBjXMeXRrTPTmT6lppCfk1X1JSZGzBTykAtiJ59rx8NjqTL/0qD/Z5vgyTMNE
TodmACVbpEeIwXjpFTBK3dQ76/QCIS7PpoLD3qeVRCa7WpozmL1ebMrXNjKQTQ3pdx51AE9aRgNL
8SFipQoselS9DmJ7DH2rl8+pNd6UxdS2rEYKf7R5brgmES6Ri/bAOGC9+SAAAY5HySoZLyoIHX1E
Hmwz/M2OOTFWdh4GbCMhlmQVbAeHGPkMVrSGiBHApH0pq+dSAzmvFy7E5L4OnDqEgWS2nozWunSp
f2DYiJjPPyFM6yBfpQ+jXnR+gUYmxAuT5JYGP/uAho+hxEIUu27x1emyPlBkxYcpyY68x34/8QJj
em5r8gpNhVpHV1MbFWu/7PPB2hdkT12lav2sqkxBbBjF+zkD+JOU9c6eovpIODlGc9HRU0fL1Sb/
zRsYEBfYzc6WzdxCU9fYKWeBAX92MkQtPWcYKFt1W+TNFxRExBxOc+8KF+7nY2fk+o0e+UjGS9DU
0LyzpAca32BN4dL0Ld0I9+4igExnLnt6mUBT1PIzVQ05q+A9gSS6zLaRiJSDyrJexBOjhge9K+Qu
75vMK7HpkkCk4PlXWuKgZzUA7Q1HBuTwiKYnZE40qf2jiyGW+IttwR6Cf5wtYTsopUyXfUa1QB7o
jm4rpotoFJo76x1bFAp+236e4jWQb8lpRrneU3P6nByl2o+U3ZuqYXI4Kh1nIRBPZIjwr/I96quR
JfNg+0bB+LhLfjgO91vuUNNbSDTz4eTCiFiG1b08Zp/DGHrtCARTG5oj+aINul93ZkN8r4mW5a3O
IgeYQLUdGe9vfv+QFfQci81fKsmX5zTSBrad5OtOZfGCgIL55kQKx8J+ejO6dcrghA6R3coxJHJh
Y1CP+oUgflRH64hXaeRflOrsttPi5a6SsdpktChwaAHffmwV6tqwn08pM3M/gyOOQJ6kR+5tmoWa
gIckgPx01lLwR9Ww/EycqsGgx1oyHd4GBLFU0KzdjUS99kp1tByToWMTPsCningOjUEvq+RkuSe9
c8NjtXSvLiHy9vrsVqJxX2mMbrKcGU48iyvX62ORc7N1ClG2SaBV9E9CyRDBYagIplIekPBzIA/T
mTxeJJVC3VWDYNhJsBioRIV8PpywxFnT95B0l0o73NdcchDeTXGI5/ElRF9Mq8qnTdGOWEmx+LS7
twJGNzNuBr8ZBfmAh0bpVMdjoQ4MRuSEkoaoe8PGRIBldKcZjAd8G7+WNBiGgfeWRIQHVWdo7aTy
DidmvkUg2niVGwL60MJLa2YwFw4OUMOtW5ADmtnMohyrhEZms19s8+nEuhdCSkYYqzMm29jIDkY0
v2g29HBHHVt6JxjIS4RUiuE06VYLXT9ydFQsDRDevAWuU0FyDm+jglZXpsqn7jJ/Rx+/4nquVIus
lVRySFQnvyxJpeNcbleKev+g2OEpRO3m5KwjRrcAQALrj9PCa34iac0OeArwo7Sg+DoukKJYo65z
EvRczfYMjD+04QYKtZamVdpeaNbnOVwnuPNw6Hvxq4WQdObm4dmXPXQxY4/OiNa0qssQ6a+j7NwD
+pz7uGjrfRQH9ajjBoySd9YtwTgSrGE1JRssiKsuA0RvTrjbsjrH/4TALpfzT8akm3HpO3qzkQY0
us9yOzlG05rQGyKjEqm8FcsNisw56nl42AMO6lBWuwgtoK4NdyzMd9pcqTvVkhulLZxDVuGsp1en
FqBRlY39brZWtclzpidRjY1gJlbz/vcPYaLd5rZXvB5h4sbamsB+SHLBw4PwtEROhpsK97Xj2FBB
wj3a89xXLGAkdVwFTVXKC30lx66LVlMnmx72QLsxKjC4kOnXfFx7H47MyimISXtmMlDbNjsNi6ve
qfzfnuT/sUf/xff78f9gy74kH6w6q+/+T1/2X6zc/z+Zt//Ru735ypPlr85tfv2/jNuKY/+X4TIm
s1xcha5qafim/+XcVhz3vzSNr9tVjT+c28LhN/HbsMVaQCvxCPwf4zaebi4FgaNbqAT6rp7u/wvf
9l9N2ybWKNd1eBlNd1zbZfD0V9O21BIOJx0uWq/EBy4jRCzyGJE98Pu64ev8e3u4yx/zLxP5an3/
n5cRluqajmGaeMX/+jKMDF1XW+Zuh4DtJPOMlj0OSlEcG3tv0O6jA5mpuf75RbW/fVVT5RXxHvBx
/vGqGW9NhNrCPhGM8IZafcuajkNmOplEBClucrQsdpgRKkFGyVGtw1RfbXjxPd8Ao+SG0ziVzxri
Yq3QfibYi4WbvEup3IWzehvqDyGyH26PuxGcqsIGGWbqkUzCl39+I1w8/+vTIyuKk8GmXdas9X3+
m7NeBXpiZWHd7XJkAiXgJidW3v75JfS/ew2E5I4wyXHThb3+/L+9hiDXQpvciS2rk35pNvJol88M
cQQkxh2ietx1OWImi9UVra7phxJJAKTpTewmZ0PSG3aUX9J6YuFya+bHRjOC2g6q1DiRXewZrE9I
CZA1murJfNDSm54H6yettegwQc35PD6Br6nFpgd/+B/e3PpF/3n5UXoKLDCWSp1h//XNxYZZLbRF
3c7K7WtfjXdhdSJBJGBG+1Tn+oNTpZ+ZY191vsYqx/mVjpeBBdPAeG8w6kPhWOg33G2i0PflMmD9
7nP1ng0ezktdH0bnKCxAg1aOBN5s3pLJ2DnZdBpnIJXTeBe76RvE6Os/vy3u9L95W8w3eE4wR1Yt
mBD//p0hG9eJ7OE701jyYTsmU64raQXRW216gacF/ZhmIlPVMajbuX7RCv2+14/I4K66gVSrJ7YV
YO6w/ee/2PrQ+PeP21RVoTLjww2hW0I3/rxeZ0YgmZ52O5Y3heqc5Nzttfqpg5CSE56eqWLzzy+o
//kY+/2KumboKne6ozp/XL0WwY4zFIVuhwVwW2hPy6K+2Wb22BbpbYyXQMzqWyQeZE+XuM7v0wfi
n076oh8AAEBJTh7Dtt8TeOhXUQEcorrrk/zezMXq6MWhmt6oyw5udUaAz8BDHkcnCtzIPTGSeoF8
lMI7zQBCyVcEoR//4c2pf/NxshV2dQgfumrof1y9owBiCtSj3Umnf2qdbgMjwPIOpsx0H1YoxUBH
H8oXCXqQBQ+Rm7Z7SNp4B9V4xTWWaxp6eiyNHAJzvx9gabiZ9RrqAFzLKmOEDDcL256CouRVGm6I
nYwSRSWfRU2pKvMOhOk/vyfxd1+YpemG4MvSbb6yv166ql61oPTrdqctJAPGtcr0zZk8iQYe13++
U5Y5AA/sh1zhmxwxKTq37F1xX5sVei1JfJrj4e4//KWcP2+o9TISPNo5e1XL4H9//VuZZG3neaa0
EMKZn7NUJJGeuTN+2h+lmO3DKMNzgofVLxxY2qPhQrQdnSC2HMXv2+o8Fo/KdKoSVb+Pic9ZA4OY
T8XMahmMziqWbwTr7+GCsoRkbkbOazzjPEeEcmBTjVWkSaWAu8CInkAX0X72RH5tBE+l0kGxZJXy
5kzOG4gO9Cdt6Gwxb10XW5xjovrS0H2KMXARtzFClYqj62T3p8pCkZVWyW4RzvswO195CE9+QlLR
mg14IPRAJuyTIblVJSkyYUmoe9Hh9lzjYoiL8Kx0hgDM0hkN9osZNz48UPBixXm04NEn37LFN2Tj
hWF6wezfesfn3vlD2Sm+CpdiSYefWRH3nt7f0G10fm7T0TU6NtdoUogebIt3VdllRXbBfoMyCCaj
Iqd7Z2Q+0SX2hzkQQhlCGNDYuLHuMVJ/2QpuUaxOiLEgSLBg6iD72slnKtPXnuDGFfidJwCNXdq7
RrxMqfJepe6ls6pj6dKct+uTHXPG8xivlfInQ1yrDh+tVodhCwpWz5+lKc1tahd32b0VV7jLal4p
tVtIkzXuSHo6VupeB21pJ5RHA70kEPqJiyEbL82UahtB97KSCU6FRDFhMB5Hl4rsrIsfwrx8sRTH
D+FqADHrNtEK0y1Y8ijQT6cRNO/CDC5N61MfosobbTI0VutwpltOMNTPpfKDHE0t0LjArFZeFOBU
HnO+/TxM6CnU7FcUTZ3fhAoX2qaR5p7RflBU1c9pcD+ywr1Uan9wwd4JLcM4Iu7AcbEstLd68kO3
AEsj/0PLBjxzvbzYa5UskZsbmLPLP99068Prj7PC0FQVDJHBUfG/HgTh0sHvVcP/Ju28luPGsiz6
RYjAhcdrOqRnkkkj6gUhUiK89/j6WWBPdIlJNjOmJ6JKVRIpAglzzTl7r507Y2qe9Ia2Yh5rZ48V
KVzMU+Dmv78/3gRKujyg0DVWopophMEC+OM7DnEGqWZSlYyOBJmhovkTdVhtAzgBAC35Vzt5+V3e
yxu50KH3D8FdGvvUY90QfZuZLwvfW2epQq4ZipVyyH4IAo5pCY+IbzCDhOkhAX47J1JN7XElNJZ8
HvvmRPgxDV/NekZ7QvD1FK/AwnuWpSgd1fi5D5uVnnjolWTc817Lc4Dodof46aFrMIZXmv8LJFo1
QxfnIaUE1NHHVOfBT5hB+JxiniXB5VWRsA6SGnswvehPM7lemhxFn6Q8lx33EObNWQTjOoiCN3vU
kd31a6QZpXbXGAapOPMgcum8rznXtYQHBX7AoezcZz0Bkzv4K6Oh/dKXGUDJks6MHcevYxDeRbS1
x8C7Q2rVz4ec2urMlAQ9sVhxOhZHYzVaAPK5nMCDH76/oeKLJ0jopk4rXGP8VtSLqWTw5F4fqXA4
hZY/Jd1wF4USRfydqCh7E8JAc7mjr9tY24prrdiHjmptQlYmnS5964XBFIdKj7OJ/1w5sy8mbgOP
PGZYRbaEPe38/l6fCbuQktoeS8eTs1foWDjnVHMrV9Jto0CkU6MHNxcHDSWHjU/0+4N/cVU4Ng1u
k2yfaeHw8dgEjIdxH3QsGqRhXRvtA5buNRzvvdaBoVG0Pv0vpnTqZszopqwLhWXfxyPqHfvdAkuG
Q1HqD/BTaqH+qQwpmY81+QUE3IS9eWQeg4Pfj0eQ4ZUKeEDV/9SCv5BEV9ZNX14BhLps/EzFhJH2
8XyMwmrNEhmB01ZAIY9SwsowpSBV2ccQI933l1so/LSLcYw+kGYhqLZRAmkXn95uYqN23bR0ch2n
qd0swy4jkthCfyX9HkGVmiJ+6rrkCbbHS91DRPfovH9/Eup0Uz+dhKmzRTR0sAH65QMninLsSwnj
ApkGzK90a3CX/46Qqme5IPgD+0xEHw2PEUideA3xDKdN+iuVsOJZCmXjdvL1yoQ6m4O8wUNrL4pW
nCHFPmmiminAjLYaHXXPy6ZIjIMxQksY4/qkBgNQfi/Gg4dTuIjRsqkSo4/Fbf/+Q361dDQm1J1s
6Ir5eVdvNFJupZ7PW5VrZ8AJ6CzBsRSqsajaPbV/6vMdshIt9181GYyiJO4NuET0CZe1P2KrQ2/5
/SlNU8any44hA9GJLEwLkt6H9xyBcqiXHc01vQvvartzdLs6YbfbhFH2DJ0UYQknCXziynE/bQAZ
78D3KZal8sCplFY+Hrj2dEQDBIY5apC8NIGyJXwF8W75wPxAhHTNErAAwKcNP3MrkjkFAxIBSZQl
Kz71qJQIgaqE3uT3l+N9xP14PQT7bIoJtoHX1pQv9qVx3OtKia7OCRNTx9WuHpueLANol1REeQ49
ob0UnQdjQwcBqlTlOUW3ObcYxpeg597GSD3oSfaI4D2eDfc+3z721TnUxAroBmb+hrqsHFmOUnXP
o0yGXdvWz8IA7dQ/FgOAMS0mjOf7T/XFcyfk6UobvGCqLbSLeYb6hleYjZbyctEe1RsJYXRG6CHK
q6gMwlXUhU9GTAuEOMojolnWeyRmTRvxpzpWHwMtGedN4l652OLzJANR1aKGx9WmxiFfrmcao6ht
i0hZ6uTzid4sAlIomTHBxYmFFMobL2P7gHpBb69u4z6NemAnLdnUWL+BEOBJ/PgAUkrzdb0NkMRv
Y2JeZ9WAJ1uG0M/eBwknA/+mKvQ9GtmH2ujQW3RX9myfSg0XJ3Dx6YsqED5ZyhlJPc02EBJF82ZW
9eRKJS7xQjpQB/fKRDe9VB+e7o+HvFxvWK2C86sAbZbZLTYujYTefqdQj7/yvH0aVabjCE0x9enO
qhM+9O/Vg4fWtlFDri0MgY2lAZnpQy6r3GxBTi8Tjdwft3+yOv0+rIfHJAh/ITxfa9gAw8KxpW45
xtmDHgcE/921WvJ85fS+vPKKJQvqT4piKRd7ZWW0GsCiITaDWNpakrGvsIaycXUqEkNibELI6Zet
bZ8wLwcCCLypL0oaUkTb7PwIvEtF4mdFzNLLlRP78v6o6BpNE/mT/V4r+quSiQqoZg/mZU6RS9uU
MmVeg9vBte/3xWZKnczL7QAvCZ3jfVEXG/oqwEJueyN6KJviyjJMTHfp09Py19lcXKZQkgJy4Dkb
L2CBb8fL0ugPNWgJn5bnYCATVR+MJD1RNd7CyV35AXwPeFnF7vvL8uXTBPCVihwrA0pJF09TavZI
e+BgtNaLP+B+rSDh0Lf1jjEAJUuiaMS25PtjTp/t02f/65jqx2PWIk3MDvuKU9gtFjusx0jDOqAp
ldT8Pw918bK4slvYxHemTgVYIQMe46FzF+2dcnX9MbVevvhUurCZ3YRmXHJuVcKaC4OtsUPIG613
i3Z32W/Lmu5C8UsNxI2WjQeXOSjBXO/vpaR4DYphF9Gnb1xjlcTJs9x6v3ty/NTx2QJlZ4bePYlV
JP8W45XronxaBU+jCKVYmWFEsfGaf7wHSWlG8Em5MGz31r1CXvFobiSMNzkarWkQ6QrSRQx550uO
2Zqb3AdfEOu4FRRwF+n7axv77ilM2ydvok2R1axTXxp56+OJZ0GkKlAKd6k2xTlvmiuz7pejzF+n
f/HYmh0kbCXhESK6+DhtOzG8RmLX4o5O0bp49fjfvCeMuJqq64xfl7uYcLAVSK5u6mSDtJ3aQbml
HUu32uaA0eieoDCkABuF10b7T2WJ6T6xahfcKrYRl09VRQWHSg8flCAfMtAM2rzjgmiu/ejKeGqy
RSxPRqMf/eDOIUts/s9v6vSIAIIWgGtoJnx8SvpRj/o8ZZQiNWEZI9UBBblETzrPrObKjP3FoKDr
QtB3EKqwNPlizeopmTDG0Gd4rgwKe/pcI0HHr6JlRLrG95/q85KNfoCu6cZ7UVeRLzfBWilL9P55
+IeGdDgNyToZiHT09QUl741aMLdCjYP1NEftDYsu2Rd+gbcQJnBam2dQaFdaNl/MTR9O6GKYarRc
6+SJRkTbHw2PwXRdragh31354NNrcTHy8tIoGs0QNiQUAD7ez5hqpBH0PE3gQMOZHZCdS/4aMvPo
GJg6qVqkDeDJfbaU7MeYHJUC00nlLq+cxRfP9NT2Vmkxm4xB2sXYQ13MSGB7M/e17r5E6R1bwyyz
nssBKXpRbyM6cgM9KkI916kdXju8/r7xurgMIEAsNiPsj4TQLybfNucSSCFw577CFGmBPKA2dtNL
FPdrHUhSRSWDMr9w1ASMguCXFphWxbScF/ra04p7ST27bRmsuqF9ErluLUpcQTNQlABDK9zMOSUM
SRjAi4pNZyg3Ew9ZGd0FYRlsl8eqYy9MaT8hIYbnHPqb/yDFyIN7/aCR57WOZPA+APgniQ585HMa
mUsoUukqU5Wt0MsbykcPvt+zykJMrYbHHGq4WWu7QHVvIQjITc8QnIttVZBt7jXxwQKrhgpL25aC
PntUMuOUwb2WULP2c/+YaPKvRFEeez/zHUVoAVpvdWP08kse7noTDO6Q4ZxHIUZsQXXMyB5yB/pk
zWCdoUJEy1zGEU16NEVpVXW8/oBnbjigJjyMXZ3vfA94GqLwLVf8Nx44umT+OVEzLMeDGqzjxpAP
8dj/MRyhhD9VSfdv2+I2JlpvPhR/TKO2ScFEojcgCfSl+NXCFMNuhqQIjZZLmXYVPSGa9q22hCf/
y8RKWku0TMw+C1dlCczQ16yFGgP57oWyKHwoqE1hbfWy3uiVkG4SKXsKXBRvqYIMoRLewuhhr6Pi
6TNXhwDxVHTaC+34s0oM97pQw+e+7+ZUSAR2eMoq2J3eRvZ1FYpjcsKEjXMpBh3n8sU5zQ+kQ9IS
HXCBWcf+Uzf6W9HcmZK1bCIffRya3pnR9Nhhew3+t0EzJEOcXpMP0Yz9utWMl1o8QoEFFhnFjtuz
a8OtcQzcEELq2BLKgYCriqkm8gy8pGQiG8qbK/X9oVLlFzsxHrDlzdJB2yLu+5ODJq7b8FfsFi+o
xof2hBRpEWTGTzMInlEg+Sr4OT3lcB40kBlGHq6BuTVdsWlM4L9gMWgw8kvYV/ehod8HwNNpf/h4
yOszQS1HPcDXn+fts8B7inyzHBYDEtk5odlbBmDaDiF577DIJYDHMGCpP6pqyQirRU7Dm4EfUe4W
yYiytdVYHY5dSQVc8++GQjtH7r42ZFoTnsCSaotN38mg6LJa28oY1+iEzvSsPkVl9MpeiUg/wfNS
JNRg5Ba6bxw8u7rYy1VAvZ8EDJvgj1TC6mPWvC0Q+IRPlVi2/FckcyM3ElJHod0A1oXqhD4WzjO/
B+tpT7ctUs8A8CJE3UvVpqYTl9BuhUQ0rxQSzxZ1j6TUnAYBUn6I7tNAhsA8pgSv8viDIMKOS27Q
pghcAt2tc6f26J4hxWvEbh0bvMbYm7G22MDgMvr4nanfdHn6iv0DXJDpvpC7ChE2ek1T1JSFD7mO
jfZiTKuHjNjNWn8FubBUZZfBKEG33HRkWVICVF1MWGCIkf1VU4cvevXLtKEeQGtV1N0P+qx0Xgvw
H0Z523o/cpoiwLIwa3rWVjaNB1jiGqEjRA1aOOJwuXoxj0Cf4DmwSUetOQZb7yOrW3lqCYDoiXxg
rdbWJNYlb+X0oAbpDudEiuFK7lEhNqemPJZGgvBcQfDemPKCUXydJ/Bsg4FaZKJaqzEGBtSGFpZ0
bzgUEuUdm7jJOVXtuWyZq0qg9e7QrQN7nbf36tpoChXFeoWXqVqa0b5J4l9x33mL3sLlQhwxcUOA
2WCZId1ObvEK9TTXF5RXxAwJIzTpfdbxEgu7PcmhAq8tk46dziNU/Olb+NcjLZR+cqwjaGr/NXgo
XvQrYwAlGXAhI+jmv08Sw+dMUiiNer36Igt1DQAvmqnlc7tIDfFCVMyNMUhTRoa9UVzxqNZ9dOhs
nK7yfYbCeJWzVTVt47W0rTtQrTTFKpURBm/DDAGFGdBHjQybjZy2NA34oUplJYucyiztofaUYwnB
2RCs+xwram0CUIWQxGg1cbKj5wjR/QzkSLsixg2ZqsGS3rL3bRRAHZhGmb7XCsg5KfYMwBFLHZA3
zqXatB6qYugWllCY29A5g9kHAeNBWSf8zMv4PtBiu9FshnXe9ccApxNohW7ijLx6nqcvQoxCFiJM
p8Opyg/XmoXUgKTqVIwxCvg/nlB2TlktBNtziHVSgCUYQRAPccLyrRqITB+SSFqi4LQZNzzrprHx
8HQjL7jrjmR0Rb4yaaSKFeaZGEN30ONTgxlTm+FBMKtsAWPPUaK/jaLsnCrpcLMP+ri2lAZnh2r+
LqWY6cfkzaLqSppJCzZK+5lJ8RNEP7Q0OkavhAxwQ6mWNY+fx/UjH/c18ZqH3OA7YsYiJeHlU/M/
pMtb/dQil/ubrDPmiG4PeSqMGXCWh9yVKbSn+EgIKLZXIMd43eB4GweyTE+VGA5hFu6ViIq8SG9t
oLVLd/JylKDg5Gw4mMKwloZE+C8CrJlimBC/+jVdLQz4TUVLvvqV2Ropq5IG4zu6kyLtMadEvA5h
c0Zt/ke2mZHaKZdANMtcNM28Bu0SMzm1rnIbwIGBTA1R0NeCNxOvBE6nnBEmgxUREYGY1dEvmqnI
VkdVrIRK3vzkGrAtMjTRn0weGEJrbfGzh7a6C+qKZ/qVdhnug8GWWHHCamjsCuJsq7zgZ2rnXVyC
VxtdddMF4+TSH/bGgKPdlanzWoTDKUx7bVnehn69UkOUg3HCyViRue/4SyCGHwbwknNRWn/8JNio
qj+F+s3Qhk0zLBH1sAf1x8ySTkZHhqRVDLN64MARxIVoCsouVfk5SUlw0OhhLEwjujEKXokmzm9l
WDuw1QnGHLvqqazLx1pL1gDe962bPBIIwVoyS3aiq+69isVV1OO/GQA2dDoRiGRX6mMLB8iVAnwv
4b3ZZG8dL8tc1ody30ph4yQy1spgDJYpIYsOfrS9K8V7U0/k7djsROoP29LSNqmfSRAx7T8GSXEW
N4LmMzHQtVXTj27vfS+xHcyaqL2YqDUs+zIGO8FSeG5lZFpr6QQMUKWebNUM2mR/jke34S3ATdYz
n2uYmdh14rhlqzbHtb+qxhwzCmKxZWnm+xGfyMw1Bm/pjqSHs1edd2ptLfo3E3/gEZGHS5RNFK2J
0aGsVMRb+uujz71ugo00MIkRcWMgoscVOsbPZf4aV5EEIDTD9KX0RCaAT53K6lkbnzQLaSZj7g+l
i2tWGRGlB6/a6VZRLW2fpbWvtKwyjFsjSNRFNMa/sXzkVFr8N4iULbSCXc3cBqxiOOlhxdtpxiCp
kKEquhEAv+0b8vnCt76CN+LKb3pu+Ef8nIdahgOLAUBGDIgZCOY1xcJZGE94rRoZOIWbRRvCURgh
tlRgGlUKjyy7GoIDYJDGWAdKkvbGNBaL3ibCEbReYpGWFvb5MYBXMBsrCEsQpU4NYJW1xYK3HiOb
wSvdBVWCLyFKDwZBAEplvqm2e85bH/tC+FvuKnKUPcqsnt8P4CexsESAMVt8t9hJQBo9hADGkAlg
p6UBSFTVqVzL2ilv3yTz1g13WNJgvmM9pVeHf7bPTkV+n7pPwCwH9bfKa4l1aKZmj4N9k3Rnz4AH
UWFPgUqQvxLvMzMVQmNoMeW9txDIcjzICmr30w32qG0MtV+kI+rK0VwKLzlYTboZ0noTgGXxDNOJ
oeZV1QHx0EIFPpBW1o5Z/th3KDDYyWQYOitF2Ut9etMrD9GY38QKJCgXwXwQObFBrlSv33gxQ11N
wivQoP62x5/l1f4q1ELK48pBqBP6ADJxmO0lITkqD1uEQEmOlI2QTg1YPGoCU5KzQ42JjbG5jZVh
M7FaQnmbC3uHP2aLuQbF1hvTKdtWaaWV5kJiRrXqjlUhfLAAyGqaLSQd4EOG/sf1dtA61izo8OUY
Z5CETpziuWGdkwY48gDUkEWwAqvLsLdShL6OBn/vetV9bZ9N0kyk1kWBB8xA9851Ox4EAbekZs5V
s91ZY7zVCv8cmeGR8Mhp24O9rwOTnTAa6wd7GO4oRO9rhdFLSro5mYoPqtrumlL5DUkIJ2x7Zmlz
QEWWt9VB9d0N1Bgn0CKSlJs7zSh2qY9BTlOOgZ5hCdzUvGSEjN62U0aLyo7YsO4itTiEiv4jrZON
aeVbT3OfxzL5EfOygjh5kCz1SUYSpzwk1WFKLQ6QAGRkuuDWWsfMmThHHhFDbOHe3TdmZjLwaNjj
NiAM3myXfCdddYpovHUhCNQVdFHmHWMAlAO2MrIoQVIhx1PxmsPlx5K3bBTrONjjYgi8w9D4uzHw
b6lgMpUR8WreAI9ZwGKcG5KENxEAwAiAAP8/LKZlm9Cvh4ZVMBb2Bn7p2NwVEwoFm7Nlmo5Mum2J
pEUxW5Cs8bzUGTNJp5W1P0CFMr2Y4+XYtEFBFzBcx6PkiJLvYvWp1RrwLemBlAbNypfxaDsg5RAu
Mlhb6hKk1MxVih2pRJiTwXf6lnZqc/M4JjDDtEPjS5uuy5cDuOs4Hrc4CCYKwL1m07roHZdE86TB
62mWs0kc5EJGtowXrwBz3feI6k0naRSsUli60HjViTKLAEW6AUpQU1qkFIZoci50iZMECqK1kCqA
+xG06ODA25amuXKtalMzIQAxnWk4RRt/YU8Rz6V5FCLcGii+yf7dhJmyKyPiv8ut7Qv87OWa3o/j
mumdqpr3JJiiM8Q1hKnXGjgiq7Eax2OLG6sh26lDTqem5LcHww1QVPTlBfI+WyfJUV5WCsEYjGIu
c2SRG5QE6o0RNWujDOc5Med6pa4GZHf5QOVDwHBoyddZN7DXLHQXLo1A8C/y+KdJKAGwqWgpnZZA
Md1mwr5kM9uEg9QDbq/w5FKSskplbQCBxAa7lPfAltnGwvGA5U8/yUns3CE0aoRJwsZGy7e0BxDG
EcoCDrQFhMDiAGjOdKGXARJ2WZNWNZz/JH+uOnPRWt5yBDWr45SkRXPip6wUtXF6V1kYIRFRBMKE
2nPFy+5y0wM81UrrrQnwAz1FHccdlxlnlAQLyT/4MVADJnfFewb9u0jMtVkZTpnjUWX57OKKtfAb
JSKeZ8pdTIYc62ppYwVTFl3ySKi807g42Wr66u3wjviQuWoNfC3JTwGUQYsgzkeyerAD6NxYoI6F
SgqpRU6KgWTAo1YQLFDH+uG9noEFmavhuG0R70kGIIJmSdSQV6cO7s6FGLnyQbRIc4VNLH7NhFgU
l8rRoPwySKJIrWZZJgXXzHRKMLJJUp7kVThQ3JePDDTUfOpFmYwLFT1mk2ICJzZHNNECdRXLHXwJ
GZAZ2u6NH5LFkTh5uAGRhlK0I/2BjGlZLJACwcFPd1YbY7ArljmTnlQQNQLup8xqloYVW24Bcipb
WVK8IjjFHYsF6exgKJW5NpOJEGjc10Gtp+eB6Y66HppAd7gTkAB7gYdk0XoosUGyiXDXqjanai+w
2aMJuUMBGLNVbTv4jr+Txl8BaFmXKQuijKoLwetykADPzBdRAlECJztuVFD30Sz1O8fG+lsgigV0
uOQpcOQ8nRQ3S7Pt1iMpJ56KGZIcUavXtjme5ymkwe3Lu7iC9dCCIiNUeeEnyEoLexcVwT7yxtug
UBwFO0ujtQ7pMPciGdekO25qcN5N3j+PlnHTwWEL6myWk9/EY7CSoFtXGkvbYNFHsjNBE2U5p6eJ
QhxeZ0YDzK0DpxSYTweL7ni6EANrJD6fkY37eIxh+MJSQshs4pkewWAkOOjhnRUcBePwfBpAWWXu
RSuBymG0tCMEwS6wEeCAFvEV0X4sSI8ZhlVPXhrTfTt0W9n901vNHU8nKwtrNbgCG2y+ZKm4SDpe
zSZYtKa+9BjX8SgDkWwN0uufMZ1uBRCmHJRsVY77Kgp2CV09r2G8B2odM1g2wGFTCVjxygC2kUML
UfwCmka0bcvs3PXsuqJIXoJFmI+A22OTgnHYHyki74qJtGazU5T6taqBpy1+5r51jBqCTKi0e667
CYFqxSk5GIG+AbeyjBUSY9HgKmvsKvi540Mh+7t8VHbscU5hJTaWlazb+i1BhJK3yY2Er5SF7iag
HN22AfgV3oomXbskvYIhgqS4isxiF0fDJg/lo/EaFh2hST7R1GCHchQCfblyiR1gky3bPYulYeXf
4IyYEaEVegdq+y9V0d2PdT+vu2aZVp3TEIykVoQaWMSsx4QtUNsjHnpJHsnKUu9AF8w6dvRNUzkt
HGqlzlY1zvcQvZaadcdwYN8eArKoyrxcVR0smn9+KTEZby05Orcim7DaRbUNbJ/W2/R///wW3GdP
If8/ffn9Cxd/5f3HDOn4vz8QO3uHsujfv3//8j9/78qX37/RRAgL5N7YUCBrd7YXdbv3//vnl4s/
y90Axez7l8uaogNe43Hxz/doY0eV7p/f/8efc/EtwMY2lsL67OLP/zrcxY/615He//D97wRxIYPf
mbBUHz7Jv76POngNMAcxRcxsZ/h7+BmPotMn+rBU75WmvK1URJ9FHvVAxOo/g9QCCqVC/30z6avO
2WTLMBUKK8wL09f/UnVosl/g8kFuQnrRxhIt4DW8V9I1q9gX/WYaoTIeAEXIqnopXfPDAE5hxjDQ
VkTcwx6sFN4hyCDs/UBErehsXvlgXzcpsfUgpbE0YZiTcuPvT5bh1CXLhk/mEX/Xd7CzLUatjMZM
4fjA4/IRVKuSnCzm5q7t7oLM2ptRvyzbl1EdrnXNvmwd/nM6l84cEDUuexUu9BAPu7xQ13mRn/so
PdYuobUKNDy7RfRDoaqlXWDljp1X6+/v9dc34d9X5FKzUEk9Hmu4M2jHixvVxbr+bI1M7oxWhRIe
lb7efn/Az+pdFWmfTqyyDLoHkd90Rn/dAxldu5LHdea4ZUKOEChiucXSFz+FU7pMOj4G4PfZ0KPn
803y2iqLod0wr2moP4mFZBkEEmI+1LuTY/hCMDMYEGMQCBQO+4Utq4+naXT9/qN+urbTIZCiI4o2
kDJcekk9I2xid+ygP0XS0cpof2k1jNfCN+tFZaSbJkCfHSfqFYHBuzryQyv243HNi460Z/tpjxOt
cMiQ/OURck3wWfZkQR6bkz1Rt6zPK1n2SewVN0HYvJYEYiLu02emTvCtCincAOyx7PzgBqS5zdjb
osMgFpXydLRKclinSSMRBzAASXYLsp3J48XytpES72dlhq/0vBEFa3W1MNybRk8elZo6KVFy2XAb
CYs+Tl8digQjGuG54AXj5+8v/KcBjAugIXlg7BKUKS8f6qESqZy2Ddps8Epm3B86tTjqoX/7/WGm
0eLyOv99mOn1/utJjprGN+gIFA5G2DtQccUsC879+Niw9A166kfDBNwloO/KMPbVc/X3cS8e3YxW
WIDNBQ10255SbL7EoLDhWpksx920X/lWeeWCfh44pys6eYdMHTOyeFfG/vVRQS4qvhZXhQPVBml6
tc1q/76DkzSzHLFLvYYeXnpTle3BM7Iffac6UZSvW4s+kql7d99fd+WT2IGzMSwNTxyKE5V/Pl54
wuKCTmbZAaudvW3r1Rj7cMF0hxJXNR3cgV6nu5OMfB4TAVnMKA4CR7FYEwzEkM0nqXo9sV1JFfpD
/uGKKIPd9PrnVfXw/al+Ncr8faYXIpSsDnrF9+TCGSxKHp5YDl58RXnzyXrPHMohIP9r+CF0calK
pvCo9GNu5g4d3XVK/7Kq6fGKqDjGdXprSMZdXbrEorg7tVNJBcfONNDWm3IMc+tQhB6LavLJITNR
aUY43GvgCouzXo5nuPYDBGHtOBbaU0KLAuvB6/QiFXK4K7XT9xdLfNIrTZ8EDTvSfoRBvL8f72uI
4KpXenB5SS5+MuA86VJOiEa68j2xT8Zi3Uj+K7xRsPjgavTh52CXBXQtNCYFUFDVoEtdKVeu77/8
+BfvuSkbyNQQIeJqNy7G0yzgUYxy+E3Qjr1llxg3vgeAoO8qk8q6eVMmw96amJCePZ4klSkcWvGM
5hsUGqt7C8FhL8vRXun0DBUNxnxatC0kfRXmO/ywVkYKMCXy+Rq2Q2JX6Seb+aMHC28uh8UUhd7O
ycj4KTXkuIU07LuSP/U0eRMo8kJu8Wf2NTgyVJnoGLRfZh78Qu38GiqE7AAw6xTsk/W2KMVPXSee
I8345twkJiBlgAo1fZZ5UJSbjKhIauEUjGbFIK2ykpJ8JhOc5ukbo2VLmoT5EaCsv4hKtJXjIaaw
ACXe2oU1+epMA4tKIgxLdxPQQuRuBwmpqK4No6xuV2QUPVMOcvImvfdDCo2RztK8NriSZMR36wTL
wtjnB9nABdzGm55Nt9IidNRsXm9CdINpa9rXRCXGqwntH7jKXpUspzS5pFmR4AlUlXmcV2+eri91
WLwkU/yGiB6lLGSaiFBj4wXVzUqmB7ZgyIIrdpd2PpYwBulZ0PxIRgPyvM8HDNAJz5pBDWFIxR0X
q9kwDpGsygeOQ6ylbUdXQSa3dDa6YlYCDjMCvqY2LbiCuy7O3uiQ3jApLIpSeTFJR2JbCoYtzvUH
q6FcUj2K0SZwwyyevSDldhrJI06SoySbO1i+5Ftrvk0uJhoN1QTb5GlAfa1jAsuhcqUXrzVe+o7A
HldD1OHxUCAffI748FGZvnmVd1QS4u2q6KgC28NDzVb6R1yYEHzotC6TqH0u9NaeB0a2qKDhmP5v
oYXFHCrVUUgUAK682l8MhJas8vqAWbEBKFzMlT1hK9T+1JwSOC3uTKHcKuHfSWZ2P96JKjzJSXtQ
m0eM/mdLD0+/6iiBi8ErdOVEpgNdvMyWjHNOmOw6WP5djMhTJoWdkMDuZCIIKFqbO9bXu6y8zUt9
5zb+VrTPWVbNh4YUrh4hTf/jyhlMw8XlGWCgxGmAiWny4n4c5UyYjFLoF7mjdKTkWOHPzPKOea3d
i7ZY+iSKRIFF8kD+u6vT1ffH1j5JlFG+YiBQVR25PmrNi2Nr8Nyhe4H/IJZIobaE0ApzKZXtVj6h
b3umj/6WseguleotmPCeFLJiA/Nr9YsoePIEi7n2rFR15JAoZy9jn6TTVuvoT2ve3dAab6EMFanX
y7tMpxIOe2DlVuIhVoo9mEx7ocfNmyXlZ3mMVbIx1TtXbsutVhnlAjI0jX5vXxY1O3YKYjxIFPJd
ivfusm7zgfqHdlBJb13pBLEAH7sm4P7K3oqXgcmHSRSIyPvW5a9VzmAl0WDbHr6KPNkPefgbUeu8
VXXM6FX20yjKH0QtnGlm3nsDgE3yKiUPqQ+cKDvfEegV0NXwX2Iu2pWdxFe3TZdZypoYPuEmXGiG
ta5QzZoGjpPQgdOh8s3yhowrJPHyTeepw5WX5Iv1s2XI0wRsczVgCX18QgHb5k2X9UiUPWsDCnFZ
FpCzsLF9/zS+o4gu3wSmVMyc026cYsPH49Q+maAhhWiaPzRYm2AHo/WB1uE5iqQt4dUPZGodGlWn
9EejJik3ZqnstOjqDP/VG2lM6yckzLTtPq2gojC21V7OnBwhJ60ba1X25SnQtnqVnAY/PRHpvmwp
JWE5b6+Y8r8wlU1idEg5Bh5LwzAv7m1klRYAAoGDryLu0fcwOBnZsdCTZSvEDQlrM9WO31IpOWtu
d+XgX+xg6J2DrtEmZNYn3EkzQKjoLbotsW6Aom0iFOJ0OIkPy81sh5TlrBbGOfTln1fu/FdX3KbI
hZdJmKziL54wvYPzIGkCJCahPfj/HoMYZuWUSxSojpZliKYKsdSRFSGmiZ6+P7r5xWREeQvnAXJt
8ASXuviIpUql03917E5/1DTbmAX5cMP259SiSUGCqb+ocvVgVGfb++EpzbrK2xXCm9mgI3/tpRYl
b3M7IHlG6vRKqi54vrhSqL/Hj51bxEvCOU+20ZFDuM59W1lVqo0/XuibIleUldVWz6bGgkybRKq6
+eIrHFU1WNroITB9A91dLp4SOOt29zsvx8fetdcksK3UqP0l8HBiNHmxo/o5l/VwXlvD21kxJQan
GzVqdPJZK0IGkjBb0N9jJZENDOBKm+ZzKbK2bfPgmdpmsji8KypY7LUZ2YK8G1BEOKG0h1feNE9t
7f7WZZXIS6OnrVScv78L6hcP32TfxgpB9UUxtYu3n4wZI7d7FOOkpwm80vVjVdDI8yuECrTwZkCm
c0yVCfmHrpN1SD3ymAxv4uXRgVbPNQ5sANnWTs7rkoaitNFrakZC1l/KMXVGCZy3AjHGQzo3k5uG
vUFn3wR6SQ52dMN+6RdQQpayuVJTTc/WgfbiDeC9pf8h7Ty240bWNfsqd905TgMBP7g9yATS01tx
gkVKFLw3AeDp74a6uo+UYotd1ROWalEiCGQg4nff/gb8GHDEzijTDgVLAsQ1U5PIYP98/7/d/lIH
cziHgc7Dn3bObh/LKljrYEK2qohd5lwYNKlr91VtslPSF3e9CXzWmZ8zNSo/2d5/z5+5NAccyjRB
KITB6a/7LqjQIR4bJBnZmPm92W2FgoVSGGkpJEwtpE/hpSVZiZ6ZuxY+bapLdaWlDqPby2DOMFV3
89zRzGWKKDeS674wCMoLHnq+uK520SdCod/e119+X0092y0qpSCWwydia7fOftmhAPlv//xpLIHP
L0fRcgk2QAdIH2SB86pkOFt1Bl6j3OLreSwsRjAudZiiJsO+f77Qsp3/dqEli9RY/Ib9Y2/6KcbI
LWzhAkkJGq8Exn9BG6XGTcnIet2GR1rL+39wOWCAFuJ1wC/npbCZxnKTGoh2gWutxwyL8cJzpwea
9yFy2j9f64Nn6AoKnlCmDIO9fQkrfrq1BlDuJCJqyeVMx3AOGC3JVmb/3pjGJ5W3DxaEK5DrIojV
lkjl7EoQT2e14sXYYmpxYeVMHIvOuf/z3Xx2jbNQORQjoCgXnVZCIpUxiEpG4v/5Er/FWYQaAhYP
8jf+a4izLYD8QFZyUIpt56qPThl/GypjF6mT+skL/+EHQ4VoCWotQA5nj2tgJntULa5T2PPjkCdv
tDUuF/geIJF/dEv/vtTZU7ONcKjNCtVVlTnKak4XP3vnvs7Dv78l8Mj+fZ3lNftprSmSSp5dc0uq
AfDX1m8UiPqfPLYPV4AJmkwHl+Sa4uyx9ZPVWG6wKPXswO8DsSOV/+QSH34yJIEuB5XN5nNWyayc
yUEdxG3UEodjY/KCAmfM6SvDBLs/r7UPjhuoAYSXUCdNbulsD1UHt8jYIBBbztn3aALaTL3PiI5Q
OnPbuqvbHJvIz874D2/PRk+vI4/TftPVaw321KyHAsZcdVfP6AyWWF7P8AD+LI7+6FJE8Dq8Ep6n
LZYP86cFMWUCCE9qsfBm99JVGFIJNSS20PuS0vokcfmtAM97u/QQgS7agH/s8/dWdpnplmqxldlj
3mvHlRPe2jOs4/CT2uNHG4RB/cE2zKV08luDUGtKK8RXDoVsfipG5SumSafcjj8Jxz+6DMEw8FuK
InxWZ2uDMd3cCZkJ3uo2dMVyxKcsXFt680nEo320BtmDNJJYun/UYH79jOpiZLMruE7bLhEbo21c
ywruykxegiaBJJUdQ4DjAeN7VouZemq9MzIyGPpW9GCba+qbmn2U5uDRNvvkVfwB0Dg7mTn7bRrS
6JGB/p5tKXPbzU6QsVh7phpnEIBh5SuQNe0K53PGxpAMQx40kbZZzNpC22q/pNRPlcREGIKCDfed
zqFIh2OLcPEzrvC3bA59gr2pHh4K5kwUO901OtAMpu0co9r8+Q3/PZNkWf58A8uy/ekVaKPWdNoF
bxUOsFLorDI0L7aG+DbqkGp0sRSffUM0nxz7y3P57bmZlAtUoP6EGWfbpCLwRS9r3jw9wtFoZtyL
boxCajOW323wAH++y4/WqvvT1ZZ94KebxEUc3kvC1Yxe8GpTfeltvNvv/nyVj+9JZ66QIJl62dlK
LXCBaGF+F9vRnFYLPWpUo21onGgDrEvL/mTpfbR30b/5P1c7208G5GhJhZnj1jS/T+gMsHTdmspj
JD65q4+fHQgZsVQa6Er++uyCgYHavGKiyVEmXyluVLeklF//o7v591XO3qNsmNXWxpljK7QvJMy4
NQ3wH01fM/4/b+dsvVdUh4dJ50IDmn0n/5qJL2YtPllvH64ECEs6kz0qpYCzXIlD2xnY45eApt0q
8rtu0QRVGE7XRuSL7icb/ocr4d9XO2/dQy+Je4zHeIWN1h9DF8UhSFBHsMqdTz6mj2+MeACsDNXw
88Vg1Wqlq9bEdqd/6SNaMk+42vAu5Vgn/vll+nDZLZHHX1c6WxBAFB11QGKwnWzhxfLglL2HVviT
+/nw0cGZJJ7mUKZf9+vibgs9Doqe1dCVN8v5QuvM1+vHqM3/0YUM0+GshLF+DnAIjckuLJvTPwul
V5UOk2QoAyKiqfyTFOT3jwi2s0aNYOGOUVY+21nbhISOZkCxxUVzswCzW8DfHayuwGvs4m8HiFyM
YRUaBPoPAPKvz28QVaT1go11uRhircchq7aRFl0qabTN9ZNojwUc3b+7NLgos2YW7oCCzsfZjpTO
bkanjXJNmc6+aj8Bkb3MW/nJAvxg5ojLmJxOuDmTARlnwaGrIT+2cz4yezWanZ+XqPsAUMcv6gmx
UeDuR0KMlAFnO2s/mXf6ffEvl7Z0+gqqytoUvz7WmhEUM6x5zTplwT9TagUXlcvR/wcP0uIi0MEc
UCpne6E0SiXEVpCNAwNlycz1zBiyAvT3z5f58EmadK5cncIRhOyzJ5mmInADnLO2usB3HRWrolAR
nW/L5qLQt+qAaS9FOPu7+lTWf/8WNYbl2KoYGqR2dnbpRGDFiVNQTjAMWrxUTnzS8HaLT7ZgsUS7
v8Yz4CvQZBiAwOmSnad96mwobZw6+bYOcxWVnrHOhgrVwFheKSoiGOg7F8aMfxyTcwNdbCpiRox1
WllBJsA39k7qlB27eP4a65R0U+cKF+KnrOW5tMZnDJ3fdz1+WSJPF303lMbzIcqwGLK4cw2MbhNx
a9wYZuUxMXotgviTnGd5uudPBbYHrUOKO0BzzrZXpAXYYNl6DikZfoRjcsOxYn5yov+eIGimhrqJ
6Uwq84STv74snZPAEenmfCvcibf0acLoZ8hfctU9DVPtC3REhVG8/XlNLz/07M5+uejZnVFuQc+K
yoscHGA+pXLdlEiUUQ2RhrhYqzdl++XPl/xgYwdqxbvKeobff95gQ1SqisEauGSFOy99zsCct1HB
dD8O28ncfrb//TYwReddMCdFzMcByZDQr891cttINmqeb+Wcr1oNF1FCdBUKtTnXPtS0tY15wjTt
MCWHR/xZ3vfR3f589bMtsLdwF6fuCLxbl+sqBgSB71yMZiiE55Hm1v/aJ/6Wcc7/ze/mF1Oc/zfr
nHvQLmV+7q6z/DY/2/b89dt5r93r//zxdzFrWf4HtEbcTTcUOafb97bPuv9tIPN3vvkf7z9+yv1U
vf/Xf34t+6JbfloYlwXWNz++tVi//Min/8fPP/+vb16+5vy7u76JC/702z/5yzzH1P/FJsJYArDu
JQNeZgf+Ms8xnX9RsMZcArgxaKHFB+c/irLpov/6T+tftMtZwpxxHOSGtoCHWhwS+Jb2L2o+rDaw
gEyS81Jrf8c9B5fCsy2IuA6ws8OGTMeIrejcWiRuqPUVrQX6IAQGOmi0Sx0TiZAewtMwFacAQTD5
QaRdx2m+DycUSegz8TAu0WxYwIYEolsbz7ttHkJEtYCXyMQ+5Iq6E06FYzz0HU/vaII24XBqjPh6
xBxvm+HS4KiZWLta3a3bBPoIwV4hmNVayNZF6qobq8m3HZZn4MNY430SXyUujnowJW9iBf9GRHqP
dWZKQAzOd71v0T6l7TVGuy4U1uZirIxwH7q+LhMF2WuQ7dB9MQC1tmxnuus12lJ6fK+oEBWpSN5P
+WKOotOXgm6PZHzMN4lggAxfqhE8CFM1sZtVoAfGZ3csd32NH6pihI9hWgf3TRB8rfr3zhXRnmGY
ctWV+rCdCmWh20zvutZvxFy/hNpVrkeo41rVXauopC5m07yEvLxuYuHcIUKDAjEEr/rEw2cOlnk0
CBXdgJ58ohIrcU1fNUFo7MUkjgXtpVLaCUOHNNFHytQbfTRHf8ZHuc7uZJXrl1YI885uketMiNrG
pSGVTBoiy4e6I54Rij7sc0rjYc/dgGiykCVIBKAxzUFMB/wS8u3rHJT0sIbuCUFOjdwx2XSIv7yZ
FuBoq5Gv1qhBTfmUL3Y6dmQ0O02xnroAxbTVZp7bpYWX6Oouwh7vuZfMw7ftVz1fpKQizPfMsAUe
r0gJN+PVQSa2OBu61FSwCkjVN0WTPG1R30t7cC8YNULuWarXxlwf7KrpVqKddypUA19jTs7v23Tr
CNSZwpxKz7IX28SwuKtqJVmTPvNLTMa0gXJLMxJJYPxoTlN9dHkt1wyKOJ6VGZVXYW/IPKBOZ86w
LvvkTlMXBoODWFwk2rrK3P4gAiNbjRE/rLU7rFfU7q0U1YkCurkDmmhM1XEMGHwAgL/twA7x4CGl
dUwTVgIbiNzBd7VNjlLkJa5CrrEuU+vIM/HGTNwnRlTtnRKX9cUrzQzT28Z9iWsF5V6N517UT894
9hZIk3nlYkswGk2fdqOajbYO0grb6k47hI7X8kKsgkSv9lg3o60SFSutHPD/wN/ZmhlRS+fQ3To4
DNIlR4w+W8rgU+umUCey1w5MJBQf5KWtX2bmfNXANcGI96YlJ1w1ZsZv3OUwW2doRLoKsbayGbWK
S/cm4kPym/bZDpvYt0PmLTEt9Iw0uOmS8UtmPmXmpZTGY5Bp2sbok5TEvIgQJzKiB+2tUrtqBWXS
q/ThSsvs1MvidPQmpo8R1EkcPuLhSpYxymdftFnKpqIW60jWAtBKDZ+lZvglKRksaC3KoBGUqcY2
Hiz8zw1XASmWhLyArX4qdKDbc5tDuJmvCzXu0eVHD2qcvTVu80KF5VUU+bch1Aav1gt7M5XOvrRr
49lEAyjr/IsNIN/DdAdAqIkFvC6n3osrM/UHNArxpBmXRpluJ7xRgDvY1TVoIQxyQ/U67Eb3wgmR
DZaK+TWZ634X2clDUtLfc+fJT8rbvNYkv685bipTvEXOrK3iMKUSyXssBygRoNkeUR1n61gMdzhm
WjTXtWhjjMuU7MRHjEYzcXYAoBz2BiZ51aQ9Dkbz1EfGLiBjZa4blrb9zYKotJMpOUAndcaAB10l
6XHvkhrv1GG+HqMLAzfTtSUDHCHG6XrE0suvbclSk8+ZnaCQHgdPMbprV4zXJd47K4ehU69Rkofs
JS+c+BBk+vc6dQ+V1d9l5a3WCY2oEIcOI3Hf6aIcGzTc+AGOd1GJaFJkBrPTJnasWDGORThtqPa2
Pt4qcmUP/XHE6MuTI+bYWiI2iclioSs7eJ2SBategHGrBBKLThtuyJ4aX8NCNkmsdA0diun07MZM
yncrDq7p6sN60O+Au3bMNGgv9XgVqhXjdzoWWLFerXNZTTuBZe9aZ7PoS7lpQntYtxOmpGHGarNs
3y5g0/dCZZ3YyrvD1F5YBZiz3ziTKU79UN5kmrCXg/SdATjrgEL1ycCUGLen5dMsgZoZ9peI/WdV
t/UOyIrY22zbqxzUgc3AO4a2UE8HaTer0K4O0zQci/qmVaNFZxph29lirDOG7ATZLT4/84VQHPOo
asbN2MFeKl15MhiiW81V82ZWyg5t80uejs1xdg3GlxE+e/PkPihN89hfKGqMy1QTXlm9tkWazkwD
rp6zrV9SDwfGRZu9LYvCi8npqLo3ky9p7kPj2eZY8+yzWCZrUwNvExfQjeoQ06kqeie/8cneqFwS
Sxyb8S6Ng4syV1/1ZgdNDT9zXb9V++l2aB0s6Pu9KvC9UZQHQBXvSs4pqJScGcYtw1MbK6gYsNfm
04BPw9oabrlfAM6jNgGnsAkMovs5VG7EAEIkoNPMMTEV6isEHSTXy2xQbK+0KvO70uEQMcsTocZW
V5VvRcpIORHHfobalXLEnAaZYop0UfdhSCXvqcpDsCNjdI2/d9Hmjxhh94xed5mRrJsAB2DWy0Y0
4QMlWwyYumW8SVrX48TRNM8XszDv0mY6tP2FHbtfckRTu1IUWHfZiZfKFtVFiI8s3Mdu1dbVSaqZ
6mdFxTRyEmkrxAoO/kUKf43pcSMZTxiFH4IZox8XN51kVK5aM9+kDY7LCBu91CwTvwputLIKdmE1
ddSO3eeyg1bSsw1FIXCWGE+xyRxuzdy4B3+z6YvxQQqEKKbzQPyGlazsYohar3k47Dpepo6lpznB
FyUYvMnp3mQaAMRJkCkHCF08ZxkaymY+lyjqj0GFTV6i7agYjexUgPtFdMvc0LS2rPJCGyBH9fNX
A53EKq9ixADpqG1E96YGEOeEMW1lmTYbaY6xn3TMzyoZNii53hEO1tdBYUPjaJ4nrGmZyZIMaiV7
GzM5vyyLGI8bUOMyiC4Spa+AHMPt7lwGsm14ekVXQP8FoFSCRpLtriJS5/OdPJepalx1W0wdw7Y+
dkRlRSan1dzM0ndtY6v3uUIYDKQtmt5Tm0pBmIAGlxJ4eT0SL0ZtHW2V1L1tqzJYDyooD0aCJeAA
wyL+tH3qCzfK3PGyY+O6SdzZF6J7aodi3GX27Ec90udOMzfjEBKLGiA9WhXShgWrfwq/6XJULwZV
u7ZU+Wi2pu4pjsVWr2YNLtDh/Ryhe+wtHcP73D6GQoSrVJObtsT83cLUAFyEjoeuzB6qWGydfMhA
i4W7MBu+O3qtXlUoJPZjq7TI1IwrBawylrkIJyShnT5oKIF4WpLYalKQrCHs7mjr5Rm7dh7OsJWG
CeBZ3XtU1cyd1or3qTF9qYBdqyV8WmllDXjpW/oz81Vn0LcrwmfbhuYxMKN3SP3ILtfDoOCQPeNy
mOjOvdpho53DxS/ziJBRLV6qGse6Cf+GH66GRVEgFmB4uFMVvJEH0I0DJQDCMNQGTX9SGlB8M1or
RYBGWXRKIjfeBwd6XhqV/mBwJoz5dI1oQB+DG1y55LqdjTsc6B5wS1wBbij2HUcaynTmsrDn5kei
Oqgfh1Kzb7L4VVNkCRuEnQbZLf5aXdqhlRAvU5BQWUvSCB9vJfESSxyFUYdkE8WlA87DZ45k7VYp
zmLG/D23SvYrdaSqYHCIx5k8DHiw+/2trY798a1Vg7XalflVi5gwKUeO55FXb6wsosEZFIytZ+99
E96kvRIcGDDchNWseQUYEiMKn9MU8mfDgvai8GSEC80mhUBpo4Jh+4H9krkudG/gHWMHoyVDIbNK
o6FbF2PwmEQFb/WkxbspnFWvCeeIigOOoWXD654rw7iyO2KkNOrfNJ1tftJyf+JwXJsJ1hejxgul
mAhUpX7BWVvsDOZBlWCsoaUwLyj0xPFqtti2cAHJkbwFMn/G7O42NYZmFZTRxTD1JyN33P0AqCRu
qwetMB9U4igMaVjYDbS2oX3Qmvh2rpynQLWunUEYsKZaCLg2BE+YOiaGUMp+UJ3WawZm3qtxnI5c
dpPHeXacZUYLKq443QM647o9ST9zIUKUvbKn+nSIIaRFMTDaXOnfXRfNERUCRD/4kBwSQGLZmK9K
rfxSIgiClV+c7Jl5wCKvOMmbWluRg+vcpba3wbtplbtSAXdeABb8Ws/dF13p9E0AVG1T/8Aj0RL3
6FXsjA55jFa0kGrmdYLn40pUsc1cnYMGLysLn48doVCW4HYf0qkx7jpt7LcghYr1PEro5vHKrato
G9RztIsaq/HVcjlpXMGXxhk2MsfkyAh0ZV0Nxky3NG5uJKxL8twn0LwGZLP7SGsU3LytF6d2x30O
g1VA3tQcJSet6kwAL+P1hM/0Oh5xHXNFB3IUKphjDne6MtSbpNQjz2aYaU+kHFnxU2ClrzJt2bk6
qJu8NoBYujLY4AnOnreBKb+mX2ftXAs1BzAfzW1gblHne57U0odKv0INpV+QohebiVh3tiLjDsFX
tF5S9UGkpW/VlbEek8I4/PjCwHwOGBnnV9C6HO246c3rbhQdHELrJQyeDaUz7oKyBaySs3VMFdxL
ZY5XdgyFNS6iL9putEht6UBg3NfA/HZFfG0CE9iXwRJvzmmyNmiQrecgOJm93e5lUe71SmQXIm/z
hXuSeL2tlHelITZlnNprWxvgfWixflPWY+AZMD+9On1TcjJg0cBrFYCIrwCNqmtMBBkllRqHoono
R2u6yz6enIsk78vrFjNwzQohc8zsPbKw/XZmQ0uCOTgyOrIoP2xgbYZ5GsaeL0pknRwjZfmi+iXJ
sPJ9F6mAuKjRg5KtI+oHGn/kmawxi1wZC6yjQUNwMiYtPP34048vqVkXm65I3sNq1A/x8qWewnhD
BBCvzFSol4JZ9O1k4crnzzmTE/0cu4cfXzrZ/PUnrYkum851j2aoFbeDbe3qtlB5fAxVISTIjmWo
aH6OEeyqKXLdFzm2h7k9Y/NbycgLneRqIlq5BnV8qQiea1Kw+gRnazu3QEkitSMCcMu1qj4bobRv
s6WL3hXAYCRx22JaR6SrtpWfJHrodY4Mrww6QEenNI7BGO8tpzBvLeiix6JIx3UbFf1z8aSHSrqb
JAbBVWRV8Jv5At0Tfb2eT1u3b+tNmdY45WXhtTMxwTkakpHwKSbJK9nqKbU5yaUuZXppOkV1GoUD
zcqMANhZQ3kKm7w8Mfz3NdJtGHEuo1FkOKFX9wD0YqMLjxmeeTihmlTTZDInYIHyQPNlXAHkkaTh
ebagzqJYWQkM9e6dNLJXiXCOzGL2jwT5TyjZtJPD8OdqNKhq1NaYH8Mc1GzEa72qS7c+NEJrN2rB
cVBjiLFWS91rZxdRXtoOm7atxRVr+Au81uza0jYp1k3Hsg3rY24BtBrTW5cYc93PAeoaGoVryflw
Gw8iuHGaSLkPNXBJzVHP8u4qkJjsOJnTHAM7OJKNhpfF8K1pzZgQu4mfo47p9iQ28zW1eZNX1Y12
cQTdoBkb824IeyL7glmhOpCj1/UQj+ICtU0O/MAbwyi5wVMxv1Qb6esUYIBXzpiMDvCONLAVaWrY
W6lWoB8T49q8nKQWH5UGDdmcTnItZdLfFs3gp+RDW9eQlQe7FyShcd2KhtFv9h6inyy/Mhe9uuLQ
iWAHLHnf9Iuq7Mad1Kv+VEFF5k0eybhMcDLhrEcEz8FpLpK9lYgcRlo0XjC3XK7rxO79WerTpVbZ
t4St6FOTbrr88WUMBrjidVlcMxl9aTXR9NSko4Bl4/ZgbJEmdLq8qIJEu2hDrIWIQTjD7ZNtd2+M
w3SbWETm47gAR4eQHY+kM71oijstbfqbghNlX9ZkoEjU+4uuyrcqBZzIvueZfh8zaW8ISZZq6Vhv
upHX0UqUTeqwRICfga9KXscl0nXqPGWoY0a0ljWF/wpKeAFe1sdBadixG/HIiCTVkzigDS9B3vZd
F+8dS6aINIEFOzpxFZXH6Z4D/ovb4lulyOVwyNzm2dVKn0w6WJMdRjcmifzQFcODlUZvSNmv+gnT
tLmC1ao/dn1seePYzyveKhriBG+ONV213S6r3X7X9IN9YedkslkLYS0osITrN6qdWevcccpD31K2
s7KWnZmHPgM33KJ4o8SYBN+Wx7iaqSqDderv2VqvIZ11YSNPpN77BljvIRghcYNklH5Q1w+xMoGs
kDhv607AThvG/phpLimTfK/LnGKhCNu1lpoRIbQFvdsegTkHGEG7enAIgqy+cSrAcR2fsZPdBNAS
lz0GD3gSWfBJZIjFqDrrGCEgJqppTa4YtevORYYBsZBkxB7EWi9LyLM856QmZ7OsamsRKPku9gEo
YuO1VbXGRk2+1bNq7lVpvljtfMdnElwUhfWKNSQxl6FPG73hR4TDTE1CwhXjEVZDPx0GAVGut9KJ
p/5gg9V50lirvqZXzl4mDa7jFZAoHEnmCu0kZgVEMW7iqWPLXl7C6zMrCpRK1fXYFBDaVY52rWfq
k6UFT4nVXlfqFejL9mTDV8cK02WpDa7EsqaMSIeGw6jziFQ77PYExxw70IHDnidqswDXoJvXlssZ
NGHoQeuifJ01s9hZgc6AZCzCl7ohE0gAfg6m8MEcvMO/UyI32uKtq63zKQouZ8B+qP3neMPpBPso
NfQ9ljMYF1TO0e4gzM9JQQVYSX1THW9awb/rlJtpIvAp1GQTjEihjWBQdyjxtG3bb4GqZM/2gLQz
h6UuHHw+q2TwrbEinJiA0eLglpOTsUdJsUsVzGyYcpHrwXaf7DQevCRsv/MSt2s2IcULUkoPLOeZ
SsatkzTCj43GYjBeJxsQxS37dsdYKobUVLK0E+f/VUglgiInjEZFEM/HNIdFrzgrKhz2qm2sZF82
7cYiGGIw2fbwlpi3Wu5sE3eAvZqUtp8UOQWXd4tz8DjQSvFFyHBGwdTvqqiNBBLQppZs0niDZV8C
Wh+xieyyiVtiziHZmGNOfbu31yP8bGBw4Ovihl8uCLX6RFvnDWndzk3M7pXZJAhpKQr12B12ZM4Y
/uatdaQqWR/KAftgB6AZyM6L3hTJrRSSPCibn0rHkFtOHXFMlPQJpAtozr5EfRM1zWEwHCLlQNE9
iII67XIG+sNalLRUVGcV5rLfznp7cIxJB2E2q6vsMR6KeJ2NM9tqRp6N1wWM+1eIkI6XWVqPy0Er
n1pD8yrkii9hO4xen1M1SxSxm6I0fg6y6EriU3Bb6+A9dSvetgM1qQqZiVfGU0Q4Mm1TY/7Sxt3s
LUrjjcF7e60B4aCHCJ6i2NAUGi4LTV4GbmQcurrYzRKsfdHQgrMqXJonGXR+lyYMs7DTZ6b9ZIDb
9FWML31QVBPbS/g4QX29GkHkQ33ML0drYrSWXtYoyvVoG5KYsnIPPFFVewKeCeA+nmD3FXIbAWow
Ajs9YlPbUHo27xhSnE9RErBwZW5sCwfGYMbr6dZgDuIp2dQJqIbecKZVlCbWhrbLjw87VwQNjiXh
M4AW3wxR+VgU7rcgGTtg50a6H4N4Ww9EpSqtoGkqqR4Z88Ey0+l+SI4Eb3nBxLDZhYUPcKNo4vpg
5nyeHV2tFe8AZMToAZMiQr0E3L7RAQ0yBUDxuA1uOCajJ6vUulVaz7dT2BOWoNb0VbeBFgHVoGBP
M5iP8U1eJa9h9/CwtdsbVm17al7b2yhcZUybMjP5vSPN45UOt1LRiQ3M7l0ptVtjqChV9NdD2llX
pju9J2p7ktWM54ZJOt+NDGLbzlY0i12Arat7J5GXdZZdTmNGpm7n36L6xbgcO9V6K2Eqlql4bjmK
SA+1C9JU+NKByqH/OnThNzVHX6biGQuaKyzM41wMmIpTJiAT0AiA8p2M45c5YR4DX9U1q71hy66+
ciBcU5bRDQwgCHNgQwbHeJI7wAgPaRS9mD1VYCiOCYgFcxO/Tlo9+JkW04s1MWDNqmgX5IOXm8MB
+e+tC7oXyflM+1HiDl9hTeGM8UsQ5Ta5zYwTavUau/ndFBThtqrwsukLHKgzwyumAZi92V+ljvKo
8YQ8JozewJoPwKvlo4GdvIepe7ZqF7xkOT+kojhYMJSqWl7Q28pW6pQaKC3NbyaO0dMhkWbtu5ir
I0mGklQ+JxFg3Nlp6fNJ+N0EtraCQnbu1JeknW7j67iLXa8pZtJ5jfKc0e31qLuckubd4nhfhUN3
WURwYgfNojB4mkdBQUPp3tKgMXDaovAnHmYlOWTNteiXTiCjxLMvBYViPs2G5lG7Afi/1WDwB+SS
iQTcPNFNIN33SmVilq5QGzp1ipcG8g1k8kEPjdfMSW56CdLa1sSzBZp5SzGCQRfi4ZVVUe5qBlSq
PcngkLR83rG1mpFrewPCTssODBjWGSXNpGF6dPaySWHNt2pJpYfWW8LKCOtsWsN3hNIc349p+6Cn
+bsajdQngr0etgsgqLmXjXV0Qqu7jdz5uY/cDfXsGymuU9X4PkSsPsBRpsfMpScV+40d7iKJQt6h
1Lh3hkdbr6q1VtguxjMYPXXMyXJgQZssbPwpRueWpOeRPP7aCjCRSM0LtRmfcznv86q/EO4bAkOG
FtoXIKKX49TeqrIHJ+jiRMKe/c5s29c2ozXXo/YYqUGdxoFKBs3k/RxzpVIeMQAJDjSPqpXAMATd
2IX+gJPLPqMVVVoZIXTVl15EgSQuWoxWRsivcM2/SgsmZdAfpVMfZRo/hM347pjjRZ4TZOv6BGlX
ry52dvCoFpT1nb55qG33YAaEyfaVWYiLqPGWUGU7zYwkOIQWl1W6cVE3ME0BmG1qqU6HavjN6dqr
tNcllc8ZS52QhKHBxilLIJhPuFAok7VUQjj8tI4ghzYONVaOy3qvc5TaYOh72k1jrjAOuuaowCyR
TQwEy3Qh7AKzp5Pl1kdCkeHADAWzQ+TpLLHECKuVHOvqwNCV3w3mbTuieHSsKPKayvAcrWsp8DE8
UU38TLcs36Vl7pzKtH3FkuTkIFyyPjfwu+O0VxQGX/uUVmkjd3HdERYVLd4DLMjmPdALbq/IvxaO
jm1MD7l/OZDFVHuYyj0HFkNVmLS+8+0vmkbVL9EvGad7cPH/ZbSfkDzrT1ZV+Y4UN7pePVfy0Jnt
vVv2S4nNREChLQjEZgcBbNrPot11GXAUQry47m9aq96HMxMBKuu5M7KTA8iZZv5epvBXu5w3C/Nh
2sz3qaXetf3gdzirgQwuPInHiFTKG1Hap4SFH1fOprfl5TyQzTYCqwweVG/68C8iXkh4IGZDnFDv
yji8rxIq6Un1LJziJbZb1Yvz+VZk1bRW8aNYgyEqXe02ca6aqjkZ7FYir4A59rmX1h1uL0ui6w5+
MThw1dWtSy+vqU2VDB0Pg2Hp/iOfh4ne9vwW2DjuTO4kb/0Oo5htjhkDsya4D8Uopf+buTNpjhzJ
tvNfkWmPNsABx7CQFoGYJ0YEx+QGxkwmMc+AY/j1+oLV0uuqttdtT9poAyuSRWZEYPDr937nHENh
r2EPLpbZ7GDHybVWENQd1YjELMpwcQ4PMWaeSrYHUXsZ8QfbuSMsBCZDPaIeQryqvLvNyt7i/5v4
QWcSdEgsyaKwVEQf6Hls9R1OaPS5OrUfRoxpZ1UdmvAxaawrgVoQLEO/hER6YVjCA6iicOF1UsL0
3keQ5b9MYZ9TOX4ZmbaxzNF4m+1LEDU9PMX0oSR/HqOetejtaWUbSbI1ZiZcaV6B7LRyjds4Gt0h
/mnfB2S2WofM+RnZlfRBrZPKCV1xjNYXSr5qMmYdGAtvPfWfesvzway6RzjAH5OKu81ce6eeQQNG
R6tu0i4CoGUqiRo07SxfDq9hUT8Xspppg6txm3cGAGKqX7ByS2Apsq8Z0J4+i1EwVKU8d7kVxtB9
86geqAlH5FnmOhxbsju4cAutNklewmC+bqnRPLQMCyucf+a27qvMyA+W162VdN/J45vXBWFugcav
0awGBiKNYyHV9KGLRt96lfUWz8Za7y3ibgvIkzkIF56RkNI4OJ+FhdtUPzBS7Qz7Yo0PUVSQgtDF
x0LqwcbRM3NvdipEjiV/dfELxWW3zCSeV33WiD02Zq5fWRUL0QHnY3fl1cmt070nLZPTUhkUfpEV
PkAyVX41MqsgS0bfGmJ4dsp7Z5ZXqniDLB5xsvWipCMRoEmOjWF+6HrU+BWBUqTWRQ+N6N8zb5of
QD2ojsd29lvL2sLMVbfS0s+pF3JHCONJ4FT3f8FA/r/gjf9IN/7P//QP/f8IQd4ltP85BHmBWuzD
j+xPEOT9V/4OQdp/M7AkQSeAUhYbAGxR/g8EaRp/Q3AOWQ8VjnBfB4/8OwNpib+hBLHvP0F9ilID
wvjvDKSp/w1K3gObpFUn6P27/xUG8q8GRXh28/IQaAigSs/+JyOEoWRTaOmJ4zPijHd9hbKPRaic
rYdWMBPJLO/JjTAmd/r27OVlRbBDL3d9nm5US+pI6OHDbZc0h9t7C92Zlv/wWV7+YKb/W9HnlzIu
uvZ//HdL/hmlBhE1sNTCbeAecArByQf7j+K8ocLKLMJWyNeIeF6HmPusW+qQBYPpnuEWsLq7jjx3
qxqeIJIMuWsTGtZKavG1qjqxp/Wzs3EGf+aO8RsjpfFR9/ZKeP1T6gp6uW5eU5GAO4yET7T5Q+0W
0xlLhY+6NO1lkITRLm+sbqVCWoZ6SVieXtT9PqzjD30yxjOdwhDeIrmGph0umVdAKpjGR2jX1o69
RnhRg2meG8YRKhgw4Rryf/cR3T+Cf6DN+Yiw3jMNLjED3xvjrx6HtT2VjhTl5Cec7PWkUvfwfYCs
dA81m6KdHMg6tlv4OALVs1cdEmwlBYiWPTXAMVXsHvBI2oQEUB2iydAYC5PzzTpHakSsXatRe2sl
hsJpT8+acenD3A/ZU0nbNaw0a9OOITPCqgpOEb2xmQc5zvteNB0NHpOuiDYU+u7rwKvwGcs7h4T2
6eusdDY6Ubyf8NLFB9/Ul2RZVrdJarb/ry+ib83PXz4h4SGwRmSCZuefMN96mkg9iMDrqPAiuqC7
NGvBPqNhuCWZGZxVZy7nXmL9H9zd7DFxoZOnd/ZS61krrH5IDp7ZEfwtz9VopWujb7DLT8fwlDX2
wySs9GR3bXaKcvGeJaPYfH+ri++O7mqMViVLxVXcDfFJEqjWLKL6FUN//ZpLCYcz6M129qp5IS2V
Xr0Jax2SGtBtthdCkCpscfXjMIfVgdFS+cdBGtXfv4QEWhWVwYwmTq1zwy7nrCdlvB0o+NKoKk+p
45YnLeh0Pw1Nb32HMBO3TN8lbZA1Mdch7KdkrqdX43GKo51y45YJMV99fyvGP+pYYSy8jxzM44e0
PxAz3B26qiaSIaAxkFCHpqF1rpygOTI8/HfPgL/akWKWIEBVAZMN3O0cdKZ/fgZAkrQZty8iclfT
l6IU2TmKnAsfC0VBbzabUCcGAuwueR5MuNzWrbOnvNXXdQQ3EcgxvLtvycds6PZF17m3eiYkzoon
oqLM5FiZVXrGu5QL95wpVb9UEzHkaQmeA3zgMqFCPlIXLsMEa0g2//ra/NYY/enaRGL17Q9j8cDn
Lf7lAafmJLWNLhkw/xx+Wl40rMb7/COwpngXhtxSzMiUMcrHaAh+WFPx0hpGfNXs4FcUuzWzhCC6
fn9rVo4GI9Ojmbp/7/uQ286wpOMfLoNJRydmxi9B20dbRv9sYoI0edHa0l5rXrxKrZ5wMSVHejQc
HMUWT1PqPOTjdOtLZe9rgYT9+4dRk5FW5EQkzrECbGioQqK0F/AX/WITkbbsvIE2+v3L74PTEIpS
Om54UNiAnoOhjX2s+uwP25OXdHKjZ3Q4agOOytbOJmHEc+Mf7pT+IJ2qvuoG0132WtuRXMAQ+CtZ
jY3XLrlkPP4Rel5zUT5nZZas2tAUxEDp9s7IMtKg9Dk/zCY94obVinlGf7MLYT00sQm6bot9L8Py
2id1+FLBwRBLI2+DVX3+61Ms/6oyMHkrNIsEly/n17HvP/8HgbnrxTaug3PvK2AAv2uca0gv76mc
ypEYsbewcOSPcPa1lkB2ntfO/o+DSY4RvfdzKmS2H62mOqgimdfaOKOumRn4uMo9fh9EmrtHM7PK
bd54t7hzw3qpMvGuJq/beIljHXPVFPvJ6Q5xM7Yrhu31zqZv9hbND1XvgWjadrZENgQzaXWQck7/
Emajeosm92deSuszLXddY267qixOoUxU5NfVKsJgbk/YkZYYzT7NPIuduz4He6S4//vg1Pa/We9Q
o/11wcMjw0ZP56IspXNOBfSnz3PUDDE1JW1ZNI+RbfWgJ+wtANAitc9lQJ6zNin2iKa9SAopb9n9
4BpPLeDjNVFOeO5dnH/5y4f/ONQDAXXMFGFPmKjZFDXPNcFBZWIbrwz4k4WbD0SM0RGO9Ujup6xU
Gx6ee3ZPLPi0kSENoWnL+ZYbEWJucltXzTg7J8OqjsAO1rVJ+5qUJnf0M9N69QxuEc0bJhKDav1Y
m5+TzdCfEopM4cJqwMw5SEF/pG89gA2JoVPnFgQ4TWw/5watfQqP25NyqRuBvuaTmmmbVx4bg/xF
RONBM1qbhlrUPdhOv49rQx6+D/McSObmNDJHz9tUQaud+tTUTu3M/McUW63Lgss0WfG1mebNZHT6
CcQDKmUCY9RqcXHuh7odDX/qzPRMQG4Hq1fIhzwayR7xqv6qw1EtvUrLz1ajqV0QJrbf9Q1YvZE9
yChmyyy77Fgqa2BYW9zxnaJ8H+Lxra/IvxnDqjhFnl4Dkljgbln3lItyOLbRlFy/D+U8bXSScPY5
3mwjMVPyANcnT+hdfrl6Wfz61zex+U83sYOtIEYwDu7vgl3qX25iZ86gVHsn82ld0aWubrlCsNmQ
AooNX+ScJELxQ+YlhK0IPcXBs1cUlelOTW11MMesZTdcfDUS36RFVHrdNo0dJmEeS3sTfaaxp5GY
bV2L6VqmqPRT+p/rtjK0m8VckSg1sYnjyTt+H/I6GgieEUxJI1s9V6bpN0Ruvv7rt8zVzw7kT6Ul
1iU2lRdPLykFAt2/3Gm1R3AM0550od/X+ql8+j5khCEmkS2YKlkGKcXujzaT7YIEP9tvbDffGTH1
piSS9kUOenHUAnbAzKTiF7eI7f2gkO18/9QObLXLLEf67WBGeBJGNIJ7JIRxuZ4qI3t2aZcuUPD0
4Gg3pWfdTTPRaIVdOe6/vyQ4HWo/ijwWSV1+Ibq2TmPJejd1pHRVGEa1RUs7p5g2RUAQToGGx1Dj
sCMO6CVRzRNm5eGC1OlPYgdAu5kulOl5B7nzyZAJr950An7w3gOJVS1haq3sfkym99ZS0fpInjT3
qwArnauUIZEGhRql0/tosqDd58tZyYqZzxgxQfB/1AMMPf61G8cOU38kqBFjRmvjlSFTvqzHNTFr
qDsH98ElkXh+9zoag1MRn5FKkQJHiFCjfiQNsYMke7s1rdia+bkhAbHLOsVYO5l5hpvkI6vBPTdu
3m1koH3M0Mo0ue0FdUV80nIvWSROuIi0zsA2OX00aHL1yqOKklCOcfLWaE+2XT+qCU9HrLxjeKPu
vWuInVT28KoV7B20PvOTmh6tQT8pcY3A73EZxK5gJLxS6/3BRuU1bISaH23PWCTaM75npG8UaJim
6po6XYXkRW10g3EH1cCSxbhclfFQLOqxzAm9r7VFYwSbRhSvtdmaS6HH4HEkEC50WU9baNFsq3sM
83rWd//bjaZhNGaYayPV4PyjPllptWRYSmKV6r16bVbhLyYJmua4n7UNSTL1yVrEkbU2ujzYhbfA
s9r1PTj2LO9pYJnskVWVD+x5eDrlS9dJ3OdCQFQzmu0tbDIRx8sdmbeceRSAhAcOy0a6xK/1urYV
ylwQ67SRSjsSLRntCwnPTWd3MUR6wn7aR9mjNj1TLxFgoi2rMTxqVXrgnTkrGrHl3aYYjQ9iI6tu
tE026Q96ZXxFWqUflAAwiyJ009pc3Jpef0q0Ta8YHLputbVFtRQFm+RRzTtRyT1THrqKI0RohUyX
zxMepiZEKfEQWE3COBNTDAylilVrSVjEnu+zIDprm6feVooWP/gkW1lsdrfqLrNTCk60ePE69yNH
XLGMt0FpnmySgsmV1rvNODbNU647X1kDxiSt6AEwZDc1FBiDxemsbfsURrBslYi0izE/Yun1sw3t
DdHAMU4DO6O92yiEnrWd5mTd9yjihXGqRu/Si6RctT3CMvQA/Ux615ikL5quf2jWwFoUvmZlhGJQ
36KHXqRPcWS0CwyOkfuUzgOs7MNouNO+e+3hjmGHPQIwbVrD0x/mcjgB+Z35noz9r8j5gS0oiqZh
qoAPjL0af6d9RsodL3wYw7siQznXfB+ajf6QTyitBz0gzaLmZp5keROp92Gns7Fthtpb0se4W0AR
5RhqbkgmmqUIA9cMWPbxC2C2ZMBSTM+SJmAblqFP9ERzYypBp2/QxV5vwsg3zPQTksnaI+OxgAlr
OvABAhyYuquHtmdptwrf0eRnO+CokCTjwZyitYuNyWqeFLu8MGNA6RXvTL7rbVJlL3NlX/J9sB9c
7sBmoGlbc6cxbICkomOBdM3ztnUI9ZD+drXVkJn1Ws1dsQqKXN9I+za5AVb6yOGYR9vTliHHfczU
1IPYVwVOXNecXF8/tGbXb/PgvbfK3T3EBiWSLdYUfy+UHtoJFkY73eWDtnLcBet+DJ+yAPi29oFb
vwVgukdaMGdO+FeS8braCqSvFhrRoTXaSdxzh5G5iy3rBbONDXMZdXJs5oehqDgJQE6yj7uFcjZ9
LZu9nW2UA4jYp/yZ3AneQt3udslUr/OKdMUq0qtloZdMGeruuQ0Se5sKjLlDkqZ1ksH7+MR0Ah/b
rySS4TqOC3MVgoksjNpgPQnyU1PN89oKpteuIrphvvMXd2WljySvXjkNd66hiZjJDsxzOwSfMIG/
XdS/b3karLIJ0WAWz/mlMC+yLZ41rb41AqOgMD03bX+NOzgS86koRbwMqvjR6azjINW6SpJ5p8RM
cmGa/e7aJl7DiRJ4izjqIXDGlCxJ6zceesRrtkyZPfexd4cJcwL4v7zK4lvhoKyTOLj2hDnXHToh
L0kBaaauJbVy5qpcC/zIIViMG4yGWpUjBdHI2KY23Icaz3lYpmWitByr4OyaTLoBtLe0tDQ9VbB0
fpYasE7FFqdaZ0UDSMcrlniE+FO4c72LmAsQCB/nO2jCIxNcCLSx1Fdek5TIkpdVrX55Jf9BYq2z
qUb9Z1S5zUMH6pZwlT+x2L7UimBlTznmqYm1kxzIeqz04KoEsymLCIkVisvfVRSptRffoXViTLHu
mJZJzAZMn0Y0D4KhiVn+MjEaWnRJ8WwyWwvMR2BifOTK9kWaNfmnCF4q2c6nXmjQ41OwirQCHZxX
+EMdwJ5lpNDLgowk6z7VQ0SdOKW90CiLD61WvQ3D6FGReD915I9NwjQ7SJkmDmX7S8X9UdHpWDQN
jAjSD2cVxt9eB3m+cKOA5GJOygyquxywzUcqO8otbK8mVrPKpxOJNYDTmTVsgVEB0awh2snROOky
uM1j8ZTq033kTjxLg5JxgOBLw+ahHDVYmTj5mTBeahLN2Xr4ea9ym1gNWVgHFNDzwcs/slxAYyUI
nstRHLrUnf84GBOB3YrFr4JTBsZv5ktkpuxA+/xIDhldyOIQpio/ADcQtd7pZAOP7hfZDi1RI0sb
c6S104yMpiIHjZsLYYY0r/NZtNplxVwcpqAXdr8JPoRigMN8h9JKeR1Xo3pLsukNPLpZuzmueHEw
PvcdqdYW4gFL5TvFRHtpthoiQU2SDJyk9TrOSDjugDwjCkXPQB88um9tRZswNwnSReJLk5D64TOm
EYFes5tBrVCTIBoUVBWVvic5WoL1XO2ySFYKN0z29yx8Nmu9E3erptPI+hX2QlUDCFky/6TbZy8t
i2dmMzkBpHsQA+0Q4pWmQcDUMjaoB9JX882aU2drtQaWAw6BnbY1QOkLArDuSYNBNVwqhuAeWQdV
2+eLXmIZjp70Rzi155rGYxPNw1pV+UnPIAqa8D0CJE8Y1yVwhY6gHhr4H6aBOmaSzsHTox0pYlAQ
/SdKoq3WWnSHy6dhTp/SbrwP5MxnDwoYljP0s95dDbb2JbqZQaUVrLBryJaD4YiFUwEIx/W9A38s
5q5iZkYudxzuhZfMW2PsfgWje4you/xA9G+Ams1umvddT/MASY6ftXihR9O8k5nCrX9ZeQjekq5m
wGZ266xmEEhCBG0PXhIjktU8k1JbaYjLEvpXTTJsDKSDiZXNfh2Lu/KRMOcUJpGQOG5JAppW9peb
cz1o+GtZh2RM4kN0P4QMiYdeOrupFahey3Jd6/jHBxUm1pRPpFX3KzrgBEjfs3OfxMgwH/mAtiI5
CyzBRGRfFGLtEYa6INsmhhMno97L5noRNzAZBr/aBlB+kysf2L5SpRYUR1NHSA3XoAotIn6Us9bS
xCDiuH6NA3UcMm+boNPN81hgZ29OS9l68UbzYCLmfH5INfGK40rZ9s1WquihLDhv7tBiyIetBAjF
zu2BG2xWqVWr2xtuDenXuYE8TavfB4iGxQi2ybWNP0RtAYaO5S7RUB8bKVc7kr2Gnk70K6rMW1aS
Xjt0dutbVfnB3pQHTkzQk8gpaEVo2GQuwsWZGtAlyTisYs2nGZWYVPHqFumhs9VwRJB/nnFk8hP0
r0sx1uI021QDReMsbJYGdkGge0qv2b4tC14kZXyJGoD7eGEZhEEPUWSgxh2viSzmvTm3D6MbDrtS
j1cBOJPfTDZ1oYwP9TR/5AZuHkbYn2rIjNbDER3kHrlL6/DMr9nbRDP4nF6ROaZbPybk67nyjl5u
XxW8Pq0ZTCHKCjVp3sea70nVHclQ3U0IraoIxh0dwzoNIekAvVhE4n5JYO87arhsj5cTEFlcv7eF
iGlRD2TDCK9d5J71EEw/nDJ9SGqtXmhzROgT+wLbmD8yXQ9XDY7+czgfYzHGB1CXdS4q7rcuOiOj
RDeKPG85urbrh+g/Vnl4Qq70GU/oRPACX+tmRP7W6Ljg86B4Qx6/kItHXf+QSjO8K++fLR4q1Vjk
pDPzW65DFy24jiOIlR7dUBrJZDJvqBGxakBTtMnBmBdTww7YSb3hJgsUZB6tdvBjwxAfIlQ7Q2K6
E2GfYCCE2epWsXR4vmwbI1bsZTviqXE9MsbaV4GjcQPJa6NFP6jA4UKt94Chj4+eAX7N2qaqlUut
th7U+OpObO/nt6DHRZbbQmPE2EOnWfd+wuQpPxJHgj2MTRnYz31eXUIp5s8ME73C1qAJNXGJOl5G
EYWnqmrUfgrs7aSfdEGMcy60aefg98KbG7PcF3MMpI4P346Ygo2do/uN52rFMvfSVtYHdxiCWpLs
FpneQDjpebsk1+kjC0tK88EnyyGIZ1C8KiX1vQ/2Es1PX3ssUIahkcIBedZHb2mVIR7lD2g9++9O
w3qjxHxPmFnnh3L+TMLqLTRLSPWhP/ZJghEEQEhgw6jfFZk5Kv1G04cdvrJPKTOzKInIL7FJkBcA
c5EU7jII59epNJ/GJ3pW5VKwIO81O93FzLv8WRtqwqBjThBC70LTfxi1PDPdDXw34HE19/nvkJK0
IRErDLCgGdSv0hqLXdk2u3DQ13FadGdxcXuoBTrI7dq0rJkxDEkfGSPTnaYxheiUudHKiCThBIsD
XbGxDOUFlH7lukiKLPRDXskzr0lsd9XHZGQrtlhlCD6bmoi2EDj7sWrsbaecI0UNQhdmMJNQK9LY
1aqn1WMInosMbGSdrocheMSWJ5o02gNTXB+qgdT0tKmXTESTh7QZPtWAB5Y2pntvdCMsHlhTvMY4
UFt3rGZfrTs812OtDnCy6041XwAg+abAiU4F+g8yZQ934p+eB4+isNMTmhMu9KOnMy2UXrcabSwv
ogPXKx0BDfpcxKcEpRrOHSaGNsWHVhUMGhSZ9Q73mWeix2UWzbAjWJP9zVPJutijRXK25CTZfenz
FtZdiYkEZin47JYh3gBGslRN9uyYnU6GXjWucN9hbxspm+ohR/1NxTDd7bDimctRQ8y1qC7Uwcyw
LEeihWCu1YG4W0g27v8j/5zCXQVEv+uN9SDyH421d5ycpHnsw6BpglXsIvf3wtFZ2faz1CLt0E90
qJFAIeN24dv6vlwj0HrMgybnK5UvY/7OXNL+tgeDipT6tRlM8uZi2Fiv145xYNg77iGiw2EPjlq9
8TRkimGdikUWtoeKgZtfq3lcFBQDq4Eps4PtYBSPl7CI9xaSqqUibIToc94foyj8g/KvkVpa2W+a
nR1S00+CNN53af1w1xQMaYEIQQsvXSBh7Bvjdya8SzI3XG1T/4iDAvBRVGMWk2fv5NeuvXzg0qFV
x7lO36PooRsqtdRTl90T/ioQSUtuhZfUCjEcCsEnVWaidrHuWfAUo8YcKz9Frunfk+7lHPxkegOi
WEQEMEfY/RjysScb4nKrlF7sq766VXF70kSRHsawO2U/i8jPMCziZpM7laEpjWzcAOwmcdc2DoJF
+FQ2BngREXPE5d1z9Ohp8EUBSFzvir7bVpZIaFykrH4lGdw1oXUqzx/m1BrXhUEeo2Q3+/1VOjJB
bh3tVPT2RhALt20VK9JgeNW+MMRL0YTm8j46EjmK0jKMX6rGDNm5JU+hA+gGICfYnCjs39CUru7K
vbKm5d1Na1uJ32MXa/shmDe4JCACDxChSxAT5Vb6kiLZhLOSTbotXbRHKerySFBa20iqFiNs9FB+
xANtIV5XjcwAR5gs99iR1stE2h8myQaLyuzlQmQhyYehuIYDSp+G3gYzMWTMBdPB5O58NYhny25e
y5FugYHGk0DI5BbmgNxRof9uc3zjRtiyhZiFQ4e4WA+zXi9pfz8XU0CDV9kPqSmhjMu1ZGO+RTLd
tVcUCNOhSWsY0SiHRk1oXSj7xyZuy7dUD3/aLvJSU8suvTM6XO7R5OeBuOpR94WOgMo7Cd+CDt+K
LL8YXT3svQG5khhUgF2Xfezb9jM1vmonxH8r5CFiihfXMeDmsqhdaIpHRAJ5kRbTytLZClV1vGr6
Lr92cbQZvTjYWoukD/c6TCMm46ArynQWiORwZZjvBj9TtDziMUoP3yoX3P8YKBh4Bo4tGb2R9Vzk
NS5XvRNtK8N2z9aIPB83dnZCEylq6b5muuiWF4tBiKlxkqT2aMQjJWScnaqBvVeDfgccbzV50Lux
az8GXXnMJdP3wPVeWEh5SkXpizMkRP2aFY1AnRo7oMXvjPWDNvEUK0a6STQPSD7KlAWwOB5ycgXx
GbBanseUOMaANU/VfiSDrh+G+2Yw6eTGHg2UUzSKCIvynT46jXOXrWdyw1ZNABOJOKSHujShBOhO
4FG55BXftZnIZ5Og9NMmi9ln1eHWietfZdbSIm6R6lETh8ajSVwoviHGDhR53daZhzMC6gExpnB9
1H2lQL0d1vNv3cUmBy5lSyMARn+wml1CfhkCemJVi3H8iCO1S2iU+zM9YNsMHzIhcE3seE5a6WuG
9Q1iyvBRt8bdMM7JLrYkuZ56/WPAPGDXPZqNVZ+i5Ui/zLctTW3AgIGNvekcIWPwDIzOuBJ/10vb
42Skes+MJqHIgdj6zRBjwX1y7Lm9WC4yxX3kthvPY91H9U5d88GzjH+YwTzk5n7K3QccEPZJED/G
VCSjywUkA56c5BewK2xAhxqjZ9zilVvUFgiUU+TVKj6IxjV39Sh/aPdzPjMX3cpZ27ht85PlQIPZ
xxS1NDS/bd1jU/behmHhV6fNvyt6gBio9R8GHi6LPEYGrrUXbFmqPUFC28yjVipkiOQbJzLuYRf+
IXZP2SBnHMfUm9PNi7BMTrM3iE007+aEjVcSnuDuXmhd0+Io5UEk9OiGxvkYHXbLMTbgSyMrhT8y
/th7tC+7iRginKfaDX4iC+FG5TpMGDHUkZGs04Bo00B3HgT51AIlHQqIVcXA4jHw+ks1s6cJxvyW
GdckHLKLE+8ah1LIiXOU9U1YQFEtaK/9TlvJZ4e8Ga2FtlFue+2SGVmu1wk2ztpzji3Sog0sslf7
+osJRLgIomwZylFcBhcfTmU5XznpSo1rPMjU7Rc9CihMwCiXGW3C/dRR5A+0tMKxqVjLglcK/mAV
UK+QkJ6diHn95aaTBase0L+5b1a0dlrzLjo+HRi8zjSegP6NJ4NcI0HFvCj0kfGSyx491KwSdkWf
Lg76R4jf8Mby0e2Y1nMN3KNHg3bUfGjE4CwpXM6uPs+rsJgHP6nQaYeTd4AY6c4m5vgOhozH2HCa
s+YO0SYd2GFpL8VQfYUJK5BRyu7Ig7tflE0wbSYqt7Vjeb9llBxE7TbHJB8XTQ/XMxr471Q1Srxy
hC2XNNVXoal+4ldCKNNU7EQU065LjeZc5Ib0jarrfgEikwNgLnSzwAmM2egaQ1zj1JAAS8uoQPrk
6sNpqPv85jnFsqYqvFUIKbu6vTEoXKm5HOiBFTZj6aRMloLvF8aD3aDt7UJbkRmWIvPu7GbbudSs
ffLR5528JJh43GJzRqokoze31eLb9yFRbraOLDbtpuft8I7IzrjMVDf2B2APiCj3qgyYSMeypQdU
FOsiRogXGNV0HdzKvPQZWwnjh4Jq2EdlEF/TuUquGoUsTidBv73/cMhya69pLdMYOOWlIhpz5VaW
dqHXNaxkn6IfrqNuqQ1tS3Jj2t68+6FpLe7BaDjj+9LcvHIKDrz5N5zxkLylOn4IOd6OgfMrrNgz
MyTHhoTl7GhIsrAa06qPtnGXTPTMHoICUcZ40mehHvPseXKr+saeeniMdLNZThVORN9f6rMsFwKn
vPXkOZ+Ivthf6stscIunTFrNk5WWX6lX6Ee3bpsntxAOHGPurb9/GHY1T+1wfiKK96bXkfc6CLQj
TlHnW29W5pMcmKeqWF8HLiUo9szjpjXtEaGlVTyKkFPIXoSnMjZVjw7yUN+cNOucY+Sjp5VvvxF/
WH6JOA0JW7PzUyQJU9ZnzUYsHY64hOHxRCDdZcYSkQG682Eqy35vmHAhRnW3TWq518JiyDEq+zNg
R31fdCxumo8xi97DRFfPjRkbsAHONXE1Y2mUXQ0/1Q/LvmnxI6d/eoxkneytO6uX1+JYJTl+IMDj
X00jnhzMzm6udsCUYqWpcPhRkX9qMiU+Wiadcksb9nPiPkUhnk7YfcMO9dzWY3N2EsbKYO2tzyvG
gqNb0QFqnpsurB9TdkqGccKNQ72WRlBCUp7JWs9YDvIBmbEX+kYtwkNH3WQXeniMIcdA6J/cxPQ1
p2SDbLbJ1tacm6el5VlqQcvAbIhWqZaKk5apXZjx0fOhBItiyLuXXBp+7cx4IDgIyJXNWArH8pUR
VMErxiPjXpclGnD5VSHmuSP02i1NmiesKsTebNyUplsxrrr/xdyZLbeNbNv2V/YPoAJNZgJ4vOxJ
iRLVWvILQrJs9H2Pr78DqtpxLNpbvjvuy4mocJRbkiCQuXKtOce0iuCS9spNH4WYI/XBXDoErB+R
2xqrKkISx5h8pHuR5Eiwsm0lIUzksiqBLGryZlRJdk0DejOUjXuXtdltFhc2kEHMTl2WbByaSAv8
f/ql2fqXrZWWwFmb22p8H6SYjD2cvLy0plQe4Kutq0AmCEhJLtWFc5ESCISav+sA6WkzoVNkKJUn
+DMG4euxre3bMAIy06itr7nprTE2+a6aA7Jy9YTtVu1lgUS6aAbBkxBeIRJ9iigXrvIKZ5qbYVwm
nkZt67o8xQ0CFb8KfvS14Vy9/5ANameXqbYbkQiuPed7zW7VTBET99J+jWkjyKTAY5E5jGIHU0Bi
A3eqtRU2BGdNNK9/GFUo19WMsGHDW8dQm7BQcaMWmm2vDE9hpPMhr0aYzl11irVs2LPXEVHBKbEI
UMGMPnQdr6EPOg0R0Y0iLGbnzHhha3YM7SXkLFDOUl5vwEbIc7wPUxtDZWl9SzNrVUA4SY1a/5IY
43jJfBARRDTEdzJXKwPg0sX7D3mITlrzv1Rdmt3YqS9uM9PXcK09+QhZNjpjlENoGsHOzOuvem6b
SzON3sSM/nX8Ud04KCoXuTs3diYatbUNWMdMV0S2I3XsYqCOpn7lurRiykLzVlOcgazQ0XXZsglW
esKAn8NW9WK6zZt7jXOnuI3ZlUWfUHHlsItIum0ZrtoJGhbcb8GY2pvIb5HwZdVdmn7P/Gw3AsS+
NmNVPHi99qaVaNW1CFLGwKHCieM9qLPgMpHxEkhCdNQ1kMOdJR/HJpOXpVM7V5E28YiOxXEKwger
YcLXx75xg0+XUdzsINMsx6dixdULz8k9Zl2UsuK19KJBYqwHpLsoIwpwk/F046NFvu2c4aLKNXNv
zgeU2AiDY2YL/2ijTHSSdq3wG61jy/cuC/hi9PBgTICp6VcxK9TWtcbxZhrEPpgK+wpPEJCHOmku
o0hSdyb9Jpp/nUCdCh3EQtSxOCU5g0S3tiZ689CXYESxREWtua7HkhhPDpUPPrYzHOWivxwzYV8M
FRjOrugYUIBc2jmjNz0mQt9qgRm+LBtp9EdjRjiHuOCXhm5HjIo0Hsp2jPd9nmQX7z8kXkSzITMZ
qfYIYN0W5b8TvTreQ2uk8GJSwGCgCTm9JKXl3WYhFNs+ptFkuPGmS333vla1e5+XzyZTtmsxObeT
wRKfTW2y6Qb8hhhzAds4ujzA5rniNM/ZsCzDm3o3Mc/3E8u4oS+mHQ2937StYR203LMY6VePE1Pu
beDwnQP4TddpCAgiKbMU4g3cKuQ9y3FK71OYQxcZLbKVl7SIEIXIr+EnFJBcouIaDNLOrO+DFI9d
HXvoZ3X/S9/I8YqH9KbDDPLD4SBK3OQKX+PA2ZLg1/+pc/Je7pmiv+8JrlOYX4lOPWSM1FfKS+VK
UWAdCly0B8YtW/41uagUfty2cooHu9e79aS57WqwcFOWJjB9ZgvDQuiFfmIfghTQZMO9O1CkVHZU
bCBZHeyGbiPPVQy4oBw2od562zSxIQ6Jsd7wF/yLMKhBJDWNfa86b4uoAdwqT8ajP210VauDlavv
WK0gegb5rRE0JI87WbHqBzvljKLlq6TVx1Vlq5QhW9IdvWGtOufOZdiY5UreWS79qMoPX5IgoQvo
Z9Vl6SF6afVrURj+bqz0u9QgnLynQFpWT5Udyk1ht8a9lxksiEAYNtWMiWLouWxwTSxC0EMbodPL
Xsaeu/Z9WkeoKnBUJim9Oi/CVIj7ZEMvn0mDgSIOGxpzEccr7WUyFea1C9xgMTWBtRMzyhKEKLxy
QIMnZG/M+qFpvf/M9CC1ob10tnWWRYc89F6E7FrkZ3BYzD5od30w5VvEgdaS/mpxW7pFcSu6N7Sh
2bVL3XBMAo439SQvfbPgB8ZMy8kofBQlfncyERqdnNhpLhxLnnzR3up2ZVy5XtLf99G9Gejmw/tP
MusOeo15nfjmvaQ+PhYyw60QTe7zaBd7DjH46tMw2dayhF4gx/TmcwUkM55zASR5HcK06BE40sSq
dZbkUGJjxAOJgChE+IJ6ptZvVKRcQIPhsBZR0Vy4sxkiNDIfeq6fYtkHveEF4165qbOyPL3dsKXA
ESwzSVd16mmjoVkJrEcozAlNCcNejpWJsjAvJJ2X3KO9WFkXNKRnwcYG3b3toLa34+bI+SQ/FUN0
jWepO77/oA0Mw8ATTsv3n+rRaxEyqE9Nu7vwZgZ2V9e7vHOgkYQCfFkYhBcwPK39mEUlgehfZcd2
1ZK11vP+M+jJUfOU4uVqMMGfuvmHoObexpILvZShE1KWIE42lkVn0zIT9Moqe0i6Rl44Ae7bMO8Q
tnrqcWgrY0aZL2hfx7uJkgM+HfpVDs0dSkTqef4d8Uxayk6zi3kEp1+UFn8ndyJnm3R584VsP2iC
cZJdFf1EQnNHtJ8We/ltS4cYvMlgb97vPCs8OXajHYGJPpneED0yksG/MST+obG+DAhrbt9/cATF
GM4auHMXeQBTIvea8hKgw6qZgXRFU/4phe0X0TCRtbj+bFuR+CaVqc5SMsostHO9m/sjA9whrwph
WoVWvn7tABo8t2pmTyHDWbU6fyaKmv6QuixupkmXiozikS8s2tjxULxb3o+BA5iZRSU8jfbsuQ3A
+8ai8q41S7zmbTJwNEE4EUCLxC/65GIpxMXK/lWn9W0HXH7jGTmt6ZIJuWFYpwDfwP7zR2Z+IH62
s9iOThTce+SDgXVvNkL+7HXwC/C2RHESem118YKuyXeVaj9Cg6K21OZutMEovCO/CL4VfPXPX1zM
1/PDq2OHJHrMQChiuJJspI+vrpdO3xRlA726zaE6Too0OndcWV1urj1Dik02oLCsTc72hmfql3ZG
QnnthdcgXKPrUEd1l+tVcwgR4xWuqr8MYa4d8lKPVz7FzXPrz/OW7iptY9T4YKyo3/l7fqCuguql
072vU1Y0V4YJsYmvFA1rPlxbVK1fAtHqB69MvzixfjBS5igYYLwLI0U+ysgsuqAh8YXjWHr3+SV5
9w99uCR8IZbDtUDebRnWeZyPyNy6D0Od7W0Em6GFXwcl9l0auatyiqBKGNphBn4k1ZohbE/mwvAi
EqdZdk1b7z5/L7+7N2hQmLoiH46n4iy1hWVQi3KfibNnZm9DXVHZh/u4CySDtvZCBTpabzG1uxyQ
/fsr/1cBLkSu8N956sr/my35w5/6T0kw/wu9y9h6f/qK5oCYDwEu920V1/96yd7+tXwJv+X1v/Z1
ws/qn73M7//EP15m2/hLd0hS0iWhSpayDf71fwJdbPMvgc9ZOjQ1uNPebc7/mJlN4y+sqa5yLQQ5
RHxJvvd/zMz8FtMhm4RvEliwR/1XVuYzW5DEmyHJA5C2LlhwrfPba9CrKOnq0d/Y0gSfNyeXJSLk
3FzetWzaKHLjr/Y0PCpa6RPaUgbRFrBNVlvvGrLJDSf3/U9X8/T3U/aze/mXKC3e0XuIjUkN4Rr6
mX2CtXJs2Il9dIYMJBqoFI7WPdqk/S1K2ISfv5iYH5+fnvT3z0+MqWM71hy7c558V7paVzW9wef3
aWhFbRUsfJ+6NXO3UU03pS6sRTMfjMhSuBX5TEEWN2EH89Lph0fRp2rRSPFAj/h+1Nw9RKjVVIkf
eqyh964Bug1j+mOqESKU46YcvUMbsElZX2oZ7UoFJs3WUVKmFpAf25uHANU3jdNGL62UkziInkRG
B/xM32S3spBh+0FF3qqVnz6/Dr+/6K6FJ9o28IidGXXMLunCrpz8TU6VRKcfV6SlRz8q4Jp5s/z8
tc78MX9fcsO0pW4J3Pjv2XY/OfsY5jaz2BQobbZGbJvCJ0daD4S8WDZ1qbPtf/v8Bd+j4s6+ZKXT
ObN0iR0J5/7HHQ5QVWtJnVfUw+Lo1hpnuOxUd2O8YUJ1r9OYzNGWR4WDFUWTO7QZI2ed5LpIBVTy
uDsGZn1MUVdFKKTauL8tq2Pg55vBH3ZOsoZKo4lyOT8bn79x46ySni/Vhzc+bw4/Xaq+djGlh3wt
0LOuAqd/ZJrxFk1tt/Q8yNrANihYzX3eW7uoRAIedMhLnXTAeV8SYN7nf28JrNTkZP3m2fz9G5oX
JQc/qPuOWPj5DbEXU5pVib/p/PyehQI9XYfaW+Mkn75lmQRF74D+G4dHrMcgVMZLjbFUUmq3Vavd
f3511G/WLgXVAQ8/N5OU55bGfBxCDkISzUTJodfUrlGFXbowzcaS/ANbdFQijGiRe5iAdkN32zab
GFE74uTmKVf9sbW9W68h5GLTtCVUqDR5ZbD71DgsgA0PPtRMwD19v7cgjeU28UC2ipD9MQyPfsDo
fLR8ko+d+ajTZjzGU1LDkavYptVVmAfIVsHQa82TYebzoSv+6pC57rfOVWvHPxKv2vZZc5u35lf8
QY+mqzFOvEoa4qs8N+U7n7XPI/IJn8aWFSGppXj6UijdJhko+NHa3aOqJI4O+eRAZ5A095cGZMDV
55d5fjjOHx5qIMsySQi1IGh8vAdLrw0nWC7aGrHc1xaJ64oB26NpStxjJrfbEIibRtfGP6wSxi/5
j9z7lgl+QEfYOOeUf3xdu21pbrMyrKN6hezkoW0dJguGdWOF9q531aET4zJIs9XIlfn8I1u/WQ5t
1kFTdyX8EeO8/uvQsGEnDYPNOMiE9k2zahkbrMeyW8kKaWoWt0eZtAkSvnZn1/ccafJLb3gZWxr9
HqzwjZnPUpEIDnONxwu4Gg4iUVylkbmKepOl/DoZ6HYyq0fDrhZJRHdZq1FqUupehyFpEoHBsKCd
LgB0xuuxqXKwCOOjNDp+NQOj9/lHNqxfnyaQIaZN0QF2hWs///5Pa01QV705MhTeCMOC6Fyn92gc
WtGJTYp+r7CYfjfVk22wF1oF5LVW9147bVs67BXmJPfwib5qqnWBb1Z3BvWDZb8WHs6HdmBqL+L0
VAm5LfXk6xh7M4JTwXRAtJAgJcjsamdZ/msZ21dp3wxAbu1tA/y4Cdxoa2Y5CLw+3AW5uiIbDBFz
bm7GCoWe0DHjZw1+LJK72nkKVgOQj280vcQQHr5VtruOE89bVCgJDbtded9oqzfruKlpNGiE2KmC
rrobPsugYvmkXSwzDFizXoBQEX3hSobxvQpQx/GFdiAmAIvbs/gRsWdjXSU+nyXsPLFICnFfA+j2
hBz2lG1wUrOckCpnOkS69mINEaYBc9O5o7ecwBGi1+avAqPf4cdxNlkbHHSjwiwZsIJ3J7tOvhJz
dtB9D2AUVQkoO9qyB8x4XpFv8Lmvms7FdHQb1Fa8GogY2wy4FWlCzfx/tNUDz0ul7PsKGVYyAgo1
AjY4DSsHZ81jUNpoVjWxs8XAAKtr6SNb0SplDSc3jwY8ahhLqW9NHF+M0meXI1ktVt4KWXjArCW9
TZv4lXVjJ2NxgW4I4puDwVFZN5/fmfMe93H9ocg14T6jQlBEV5+tP0KHvpIYlrfOFLD12idaQ5VB
AYs4fmWJeEq8H6A+p/d65b99ZZYdmimALSlWjPM+lgNLc4jG2ltLDAUYOm+str2sSu6D2h5WUuj7
lmQXo2en+PyFzV/XPpdWAmW5SwKk4dhzCfXTs8iv9uhwa3et9QgjTHx6q671fsRRcWVXudhIA0lC
n1Bz6O1RyPKmJf22TWdgDWbyJc1wtLL1g5nTEWkm5F7licHEG+KDx8/fqfjNO7VI/ZrPpnT91Hsv
8Kd36oFV63hs0InnLExunF/WsxXMUOTZ8058D9dIkCprbRcrP9C7pe1rOGhaDRGqvKdaC6m9KO09
ncFZp/YJA+J5j7UN7ko8aeCyM3iyjvYd9M5NY3lLTPpH3c3vurw7UovAfWlp7iqm2wYNPVrtKwby
D3VPtAh5fYs+dQ9aZOEo5h25aBU/vwC/FrMkTNGkQrBLEYLR/eM3VXMHlLqHTl4KeMBFjl2FfYLQ
WqoGDTDg56/267PAfUGo+ZwNSr1jnpXpRB05udsRdVgN5isL2YWdy20SZnezHLWS4gabAWA87w/3
469bw8eXPdsa9CnJuNCjuw7gHEPbHJMFU++TY9BL/vwDAqj65XHntTjckowy3/zn5YZhNDQ5KgCS
fjCs+6p51uSthM4qsnFTtc4+1AAiMTAYgjnbroue3bhdyX7YTKZDDJDBEof+DAtwyZ/R6Or7mfEc
JkwcqvxLgFetH6u7CbkxcdI+WSpo8NGIcrfIBPMYK/Ko6hA6i/Hot4j3A0s+TxocTxKR8bO6xAxN
kZ5irZuuzdn06dvdMVKApLrKuCtdh/H47OsffET527xHSFWaAclu4sYPWviymLVaa8+AJNkTaHPy
uxLqYXlj4g4C3QoixCWlxW5/xMqc4bu8IVdsI4mjdm7h6wCQ0OkbjM2SDZsrJWN88kZ6hFGNqca1
2RNnZFQeGBJlU/rWRK/4aHDnmna/DA3mK0gALLnWsSgUvrvpHAw0JWDsZdlSOso+u9bH0iHvCvGr
LiuNQKVarbKw3Cd6fxE2iIJgP9O05lSCyDCou/sh4ymsquxrKqhzR4avnp99SeLxMRv4FkrahMvE
H29aHhF0ikij++i1C+I3WMEaiZFQBKlnwiPcNKLuTY5SE5aaWGP3cznt5tFYrCHLkqoHYBZavEjX
jtvfdgHADY8tsysKdzPJ+eBaC/71CUoklJi2Z2TcYwRw0mhj4a+bcGSl0scyPfa0gKNVUGoXHQlg
y7ANf9CcJMTxKWyRaoIuSRYqyk+Nqx3kRJng9eIYNHy0KmEvqIdx5yV6wlBVPzA8PSVxdukUyJtM
YrIZvIGDugOZRsbGZF6DGXXzW817DGuJvUh68EUgCRUu00GuXKE8voJajzdaroUo/zZtSeVh902M
xrU8ZYAY9yLFnZwTDhK0fH/OV1MzkLcOfBG1WZxCkdIugdXZEOfnSvMuRrnhF8XJ4Z9d9W772ip/
bccxooNJLLsAX6qd7oFlPfAHvmIWrVdi4MpYV3Hjqqva1RCZDpLKTuCTs91yp2mVv86MlqypKb1u
AnZBt7evSgdLAeVEE7HqV0iVIIzq1zVG1sywD4AdiZrmoVi0dvug0Au2Fet6CPSCpBBWD6ck9Ckt
GLXHAUZ146ZOsIMERvoVO9VjIt2DF1Nydap8onlzT118NEfmYol26DSmdUbj3PuSqofpCECMLH7z
VfijsCMQLel4QNgM2ErcuIHhU0ODmhARpavqvmfG8M1HmUXhvQsNqL2DpAmBzel7adrQMxpzadfU
G6KUe3Nky+oCtXFwFI29o88BNassFQBaJ5wbqU8zOOnLF9UcCRR9iubyHfo9D2cPpTQftVs8fyA6
YE8viGfF29o+I2YjkdM0ZkozPf/II6i2P3pa9FZb9+hJUDf60WvOiKwLmL+2fTISy6Jf2OjzB4gB
kS/fmtprdpzYrkD3h8shoc5GaYYIoWXk5PVvEeLwhSh0WnnjdqZaJVb3WMDcrH30Njil0Wp7K56L
RV2Tgyd0taEBzwiW87E5NcfWPSlrwj/TwwqXJ1tB82RUTI7KdZTRbhD4JxfGHOYwmVWxCWyfGAtB
AT4skupel/LJSPhu7IDhgJftcZDeabV97+fysbHzI6MwOm32cSJJsQY6pim+IJ+hTqUBxItc64b8
znAbI+3DW0eTpsQ6IaghOKocUzxI7EJkbXVZsUwiBDJtdkq1ctw68WRtQ58BonPdRP0PTjv1wgjN
R7K8XoiAhvoEkiZ8oWPCm9Ybf02HlqAIAigSbVfGznNuNIwmjQc1K+B6JH8rrQnvJFkUquXRkVN0
ZRcWV6wk6KadY+X6rFzphftI0uOxs/svaZMsVcMz4cypDmnKlllLFnMW2VdgFWsDlurKB3Gxqk05
W1LXXSZuxskAPa2gtseEfREWdS0hrdgzkp+hi+0IpMcOC4Uaw7vB9XYq4F/pB0jvGAb7MbkYcvtF
tYQMIBy5cDTIvE2ewP7ZDonm8yE4RNFRkctUqs1owbNNtfSlRsNsgJdRCI7Rw/FYCoOnUMPz6HDU
wbggELRj5bizkwDitPimNGva2cEcf9MQQ1G4y7KYdnme3+n5tCKBmlMSiSU4g5OvASPHwk0PRVpc
6VARCVDMlz5GuI0vy6fByO5AWICcT9pn1EF3bS9+uIX2PUxqnieU6past8RygR1Dw28M4WtW9a9+
axK21+66YXoDzf5mmbSdlDQ5CWrVPu7nT9YmaxcCcBp59zLgHilclh5kvbuoeSg7pn1zXxvtwa0b
mC+ApvWZrPsqkfgsaj2LKbKtepE5dEFHhD2eNv2h1lHWb0odk96/rTPnpMEy//5PtXPmIVrVjMpd
91hifDjQQ6bfQv59zGMOYRPYp34pv+HsbBaE5m2V8RKPyNdT2/5Cyzk1kx+cvce5dwn9w89W70V3
5PBtJoHzQi/0MShJfHp/rHqy9FhvHDxPHf9TB69Jau9bDMydc5o6Hszc2uYaZwRZPbV6/TSVaDmY
sxcuRXQH9oueOMtcWnRHJfglaXHBEmu6FFn3HAITQuc2F/5Rdpe5in+5XI6dRnRKA2a9Wjr28FXO
0/xJY2lyBKVRfhdAFeY4e2uPxR/KcvPXDo7L9MCCIYvAh57G2QlK5Faat1mOvGqkwKt/EJ1E4WRx
gySNu9J79g5zoNlA7bAcwKF4fnWyI8xICHdJMivIVNPtp8hnV9Gt/nEgZymsAWP0xsyLtDBCZTee
E9yY4SQwtUN80EZ9/XkxbP3mcGXyMrORYqa5zhTcn28QkrmcBlSauy6B8wUke1WzKgIXBHtwdKqj
6qmoylPS2DhkjBq/wMnE9pP41MCcmiiH4mg3ZP2Lp7Py4OQ4zW2ZGBa+GfjbeYhgl3xlrWbvTT1H
4Ffe1SJAfAwIz9IOaUHZ+/knmmddZ4d5jkuWYdM9pnWrzpt6KIcthA6kGuPkhrqd6XelVV+hDa1X
MV2SHdnBcR08TYRBlxO5VPO9vdLN4HGUiMkqg4UlTnPIXf59FMXGVlkhWbSV/oee52/fJrQW5lA2
nUdn/mJ+ejLtnhdxc95m6Bc4MLnTJzp6Clemmb6wbM3yE8Jo52fl8wv0uxfmG7d0hhQUNPL8tm3M
Crj6BMuIghm5KcRJkUZAt+KDGJwHH33mlGbwPHs//UPD9TcHL5CluuUw72ayeP7ETDLSyH1oQO4O
Luu6wm3cqv3U0nMcSHW1AZB8/lmNM+EB3Q0eUEQHpgMlDqXH2VXOg6gUiVXbKPxYr5m589qdvwuR
JNLuC54noS18g5rgfflpE5c8r/T0/ib+qyH3MfxW5XX+o/l0zv2fJtgfxty/n5f/rxxy0zv4z4Du
hyxsvr/96/9UL6//Qt9YvTTf648Dbv763wNuqf6iR2bSpGKVZZitzH/Pt6Xxl+Rhl7Y1R47xLfM7
/x5vq79AUzvC5W/+G/D97/G2+de8GULOcw1BVIxr/n8MuG3G5/RJFD0TnQ6Vw4z746NM68blOID2
0IH7ssQkcIxKYgpg3t9YmEB208iRPAC1gHDqSywCGA69U9/6EGDoEDTdJjDLm6To/d1P1/N3o7SP
d//fbwwXjOIj6mxT531NsAapzD03X0nqMDL/ZLczVOydjGS6Ljs4QdL5ogvrooiq4NKS8a1GKPof
Bowfl5t/3gPXhCOheNeYfLw4ZW5Sa+YOzIiUOKUmvSg5supa2G37KnydtMDYGyna4RqX7f7zz/+7
l5YQyiW7m2C1O+spYbtQTM8NXrqktB9bn3RF0DTbsaJxwfy1a1kF8qK94fAZ/uFjn+l75s/t6lKw
vtLUJQFbnK08gPKK2o7MYhUQIwi/6nlw01UlGX6oKtU2hoM92Stxote8RUTfXn/phl1LKIe5suG6
fX4p5ufgp13x77cziy94IuYHQj9rcduTZcX9iIGo1w1n1wbiShbRuEelbxzDjCAop9my9IcUJjRK
Gr2nKVTLZU+S3B/uyl+/FVcInY6ubsySlfN2bufFcU9TjmTpmtpP9cwaC7iCVxPEv0whiQcMQ2yV
1T6Y6JD/cB0+1mzvl2Hu8SP7c0xIAPZZPZzbDLhshxidSowa8x3rtVeEdLgAWTY95dzV55f944b3
/nJostl5eAoNQgHO7kAG506R6QGpPb7oiJnK600ki2+tqT9iRCUPh7Pd5694Nj7/+yU5pbGsuc68
yc+X/6e6Iuh6G5Nd12KkGKG+mXAPq8AlC9HKrj0wRgvfim87ZcUcCczL3ALSBq1sm2qasfQA75mE
D11//p7OKuX39+Q4kjJ5Finxps6eBbh/pB6yyKzQ5TB0Y8J70ZcmP6QRWfMZ/ZGoGLaxBKSnyvhG
OYO1j536kdFPeJuOeYW7uXdORR8VS3Z8n86kpl8MowCbpmHcryOhb5LCqXYd4HiJY7e3M4ODNC1N
yR///OO8H5r+Z1zEx2FGpFPFoAdg5afa/HiJK1OWqiybCgZSOyx7oFZxoOKD1WI1hyNsYa4aXlJz
sGgGgwstnrUsDbct5vB92KhdQqtHp0Kl90RAUmikQENDlL22A0yxta9LZeKsmmoSHNhtFl0vK4pn
+YivD68LUcD4ZqEtVZoPpq4vsa3lk3O0PFLbK0gAn39Y85eFgxuYcSyb5KxSNN+DIH66n1LF6LAP
GnofVaxtVEFOQjeYEf4vGhwxjpwNLOyD7Rb1NjHoPVaeSaZuV4JF0RhFBkZzjBGmLoG4tQvNHt2N
F5MNi6Ip+GYNhyij35o1QXfqh87d/uHNfxQWzN+UEIzYBYSyeaw3K9x+fhjI8XAwbIT9agxIzkBr
w1JDBEwj9EujJRxB06FcObJ+0wzwlmiujYc6fbWKRJ9FOVBey8lbM/jyD4NRcn4ujH0CAGDpF5Jz
5ljG+2rErxEFb9noaJeIw7WlGlp6I7Nw03SIHIjztv7Dd3IWvvF+A7KYIFzQXQoOtDIfPxakD0OI
MWmRitbhosCru/ThHGymjOZujlnl6zD/31Q2awnl8eK1kmF1GBjNAaYM7oYshNTJEQkTA7sQJuF7
VBLpRUxKqP8E+snYulNwW8ZUygwu6ZcFyd7MzXvOn+1VBYBok6RYn/BjeyvVi22AYWJjoCGhJzRC
KKjraBNkPeYoqaJ1QA72Rtr4n+XkRg9GNb5NYX2w4zynDRBepdBG/vCI/vq96/SYZrw7Ckapn9+0
ssjoPMZ+s5pGkqCBLo3r909je2a8NnCo0rPi/cyZbH9Y66xflnzF3obEjdmsYKZ7vu+LpPGRAFbN
ypCQEaMx+C4n/RplZnpReNqxzzoSmnDV0HOEe2zQ912mccOgoJ7BUbbfrmB2ulut8KCpFEqsc/jh
FzIokO3jz7/yEZevTHOO6EudXcqcelNSaDfOqK5Go39QErZCVNLURb5M6lBeECBVxmLPgGpP1za+
KBx2+MgZ0g3ZCUQCm6X4ww36a7XBlJYzrWSVRFZK7fnxBlUMvUPljA0rocXsqr0zbGI0QlGCfKs9
fTmhSl3YkuBf5bQ4BBmOoIVPAB4H9Ec+XwTOonTmp+W9tyHogLkCQvjZJlw7YCzKWMGRpEG1FWFy
SwAsPY1NVn9J56obx4MEGsyYoMi1757JrEAG/tcOdt4CmMQy6RNtY8oQVIvdOX8oh36pSJQwTZTx
LqcH7tfz4zgw57DsErdZxVayV4nJnm1wk8ZBFaw6F+bS51fDmdeGj5sXF0Iaaq5LoQudK9oQOuRD
7LExuqN1DWpo7wJ9uPFbQK2ZHofLoDAn6KdhfIgcuoJpBqK24wS96o0kXVhuvZZBG+86x34M9WaV
psAGRssoj/YqJ7nsSIRtcSwzbx/kbXUMPWltqbWfsib3NrWPeV32yoIeL7UDBOElh/d+Lgv8Y9+y
exZBeyWFAfjM1W+gzu89T8SPVi4uyfqZk4oH77o31W1TYarojErt+wnzFFv+9JAOgNFk7ZaLKFSC
4iK8bFQePmf1hsoEWImR+vvBcosF0plyK0b/qrQTYLWhCdl30otnm/xp0szGkzH0l2FXZHdCr9ZD
E+RbK+b/0M3JtWc+2Ap0q4PJ/I6m5azB0rs7JeJkmVVee0k8N9F0wk9JOkA757nVDeXEuvGDAqS+
NS58rMx/+FrN33ytQtFSmQWvnHfORQLJ0JSKI2S/8svo2phRC45alLFOxKRpvw0I0GCIWHunCasH
P5guEzv+nqeefl0xpLNTiAOyjrE8CJh/Wh9DPkcpzOjhGHbuVxe64pcgtl6ZM2fLz29IBu+/rtas
FAp19KyB0ZHrflwt0tITDtjQFnZsHWGtabJt7UT6yTHLBMmsKx+HIY5ZKsS0G+SoL+Xok9gQiHCN
P13V/RWaY2uhtBqCoRxgGlvPaoiqneFEV06jq0XRuy4nPRMSVtmLZdZ6d1kEBwqO4WsEoZCYYCwm
xehfYxJ0lv0wrtxmPPnzbeRiLg3fEQID/OFw/O4r7WBrgNlMdy1KPJYD2o+p8750Vvko+tKAXed9
F4n7OlU+GILOfAtTh2Tt3uog7pQ/wEDGDEjx2giv+R6Z+Y5mZrSqvEZAtllgZSQFpyux1DFYmUGK
2ADh9WSgHip3z4CYhpfYaMJxQEtmX5yUyNRYOfFO98b71K3dow3vFev/MmqHEaouoc/RzDlDBLYY
BU7eQJerHm4FMSfhD18rY+Z+eEMR+S5Unxy9OrhPpi4kcj66rFuDXb5oDPrcTAAJBNvnKosXyfOo
wUhp/fuyLKcrC5F102jXCMZQ0pmo11XFbd4gxIPvVk7rcU68n2rLxXqWP0+eifAVhx2sNRLb45RC
yR220ZjEO+jdS7BTCtzRIcvtcGOOikEYoe54BowVQxreaiXfgn7+suPmgJSFOSPJ9Asm9CEkFVYq
LR/X1GbNUjNQuxJnvM2mCUB9BMios4pDZ7Y7GpLUzTSCmSZVO0VnuELsu21EQJChfE8wBdMSuf1l
b6TpMrn/v8yd2XbbyJZtf6iQA02geyUJ9hLV29ILhlK20QR6BNqvrwllnbJT107fU/VSLxpuJAoE
AcSOvdeai6eVgD+BhI+J6qHV/YrwUgQ5A6x7UtjueJ1rb64wMcD0hNT57O4Tu/iSpx5qCj3FoyQg
3fVOF5gFk1iuRQzj2rc8mcGHQptZEEWSxtWan9iUNiUKlMEoEDnGrQoc8EpPRgn0xNpWJnyCKMdP
ME1qDyw2pHENWCzfjiHxg9nghMFoF+cxolJwJC17az2ZQxK4PQ61ASSIBRtPmv03bRrvBwh7Is1w
z87eHci1nliIAX+2A6mzSRkCZvKpsJPbHHd9wHgZ228FzzqeIW0BCDJoKG/QJRzLBULB2s8MvI93
Xdi/DCCm8A5WKSkCKtDnstwb+hZRc3Iq0yZaD5M9BX7q7K0JK5qmWXLttOVOxCmczJgZCdZ5SNM6
O3bSd9clEGLSUJjMqVGeKxAeIgYhU9v8bMmcJXPsHKUr6oSoSdcS7bBYXoQ89RiSc1lvfDyLe19q
3PKwfFoGy2eVK/e6Wb5YkXk/9fpnNwqNwB3M7pKTCIvws56Qw6jE+BPtGNhE51ulV0TYVlC+8oln
ruiYxsOYyhs2DaCHWS1Hfc2TNzlmNhOrjlDz1PV3c8uG0cihs7VmCRfP9YgSKvyDN/pXXkwR1LtH
YLLfykR+0mqNnZMfVCWuBUCYYISSpAGAy4bFvC3cfNu0ahcTpLrPR7J1LNxtG7DUUIj76lM3F2LL
FTSvnLB+A+SWUW9y57UxWVQVzEn80ESDrmqLgXsRc/78zjjMTUIatutr2BiQxPVzv8E+wUReQa+M
qxUBsRJyL9O6JjyaLZs/0U4IVvrkdbRBj5JMhUjVrrgFC0jUOYZqs+8etvTh4RqFKDvIwLHAb6hz
7agnrTC/uHn7oCb6TiLBulcyTnY6BtLsIpnbCYP4jsEa16N3nLR6uZKvzTxCjGdXeH+r7uAJLdr3
tVrjFUV45NNQKBYrjJixWtYznYNwnlfNDVhxgLl9xM1Unxq/SrcERDyBSOiCTKPsyXxOAeJLEm5z
vNVg4JXRmZsJJsFq4Endo9ZSwlkNumxXLi55RMVxgujVvQxV+az0OMg1uZ1QVFGK56upGst12QKA
7uGVzXbxyS4rbW1W/m062NfpKJw1CcOwH2fyM4RIcf8QP08mTZZGz63Xs1UF7blgwILYHl8SvWWu
imcS5YMP+Vde89ArdmaLdmIOX5rWQ0+LxGIVqreGkLCN7CUsCWcMMlNd1XKWEFN0btX8YYbTv8jL
DViG86l0qm/oUtp1En2KwBvBkAMqMSVOsVGzcRUiSgP7PYLwytwEYI53VPGuSTRadzaBGFKq26xf
UMph+tXswi8VRESEcLfWMn2z5pjQcwRbOnKSmAheFxzCakTxTl+mw+bpAsSGPh64842j3Kc2zBhE
s7cImiZH1qVo3vgN5BR0QpzTTD0CHUS3Nb5kIRrmpHiJcvagDPfQeIJHXdVtSWAKOcPrxvWQoM3u
ldaAE62hkZEtS4ibKq9TBU5SlxZyt/GuG5we3QRqKXKV133rjDuLWDT0N09lfmspC4V5eeUxlwUz
MawAlhRrPMMyKaD329l+HPNvXZdYW8vA9qG3sMyxQa90r5yDGs05VJFrx9OfpjrhsfjJaTi7Ut2P
Y+JukrwABpl/btmXcv27wDza5Ox3Tg4gNQObHXpbYfoIWo2vXgpIbLS6BxfKsFmZN1i3EmISBHKh
FvF5w0enedklJRpgE/qZXNPiE7o8Qgnfj1w4xjvoHPgKCFas7ugtChNkJfFka8v/mrGHHN2Yeh66
JoR7FlBg3DhNFuxhVazBeDKmtuEMhhCDheBDLSrtwrP4nBcoyozIWiV5Sn6c/a7SwmsSfp5c+zLW
+tPyHdIcsVLT7QW4rz/bRkKn5UimIUTBAsH5DCIrtEtm9hMJLMpBT14iGooMO4CC0IMqvR86/82O
xJLWkl4QNZ4t495tR5NV04DgXabPeTv7ayVt8l4giEmR3ItZPY0CHUaG/X8o5rdmCS1P7O4Twr9O
O0hb/DkmpGz3uTmt2mXc2w3n0YYXH0rMH14eXlXiGxfJi+/ryPdTxvsyAtAumBxmwOoDUXbr2m7B
8cCJT7rxViixD7n5IjG461lHLM+S+OYiB9Vk3rJ8sO747aNbtOyPcrO5GvTRX+wm1+bCvnn/ojzv
sQWrvXv/WxsT1G2JiC5B5cDFjlP92EZokQ3pIs6J5JFew3zk4YzVv4xIBamZAaygIBlnNbcPTGe0
c5EsMLiJVrBaSsGyDyKYeDsSTVYowPdmZ9uHEe7t2gWiD1jUedA5T+vOI4o09ffO5IyXeqUTF3qu
o5YyJ/pMNfTNIBGGJNc631txpxEvZGJk5FaBEYSxyI2BKbn1mAUhJfhVqNznxIu5T9kzBanlhoDi
rBmsVL+jvRhC+ab4iQs730q6h4nGk6oEz0TGpRsAyW+gQw/a1o0vkZa8+p50T41m1TyL3a8qaryT
BQPs6NeVvU/lgiShAAyAGqMJAkuUOkjqTPiJs5eBc0/d+7DL+rP3RNQ1kpM8uW/tyblHFZAGkZEh
Bmi8Fzv3op2r9iLFmG/FhbgOoXR7dZUgb6zibQP0B+UczRknB2/nFFd4bIorv2GjVzsELvWeuk6N
ksg6kgIStDNEvwBm7fXqLIfuICS/TTIfXZlRBM5ZkSvZZTCgKm7iFVuGaF8Oa2wpzkGLKaMkhvSA
yZJDBEl9ETEXd9NrzTZyhxnkDzZTLbqN/PFrOw7uufPn8cFska+n7rQtEODuyqgk26zFVyci/l3X
y3hblEBPY5bkkxmlt2wjSFzIs/aWAKYzQ72HSiFmAV87PDTwfgB5D69OFp/0QdsUpfD+FA3Q7JbI
kCiU3qeJrM8RySRpiDrRh1McXvsTsO+5Pw6d5wVz2gBlB3mY5BDJjBr0P3tmZ03okzrjuvF7EiAn
jAUEksd7i13UuuWRtBt5wNtRASS1aF4MLAsbupY4ENjoyH54jgzr5DtJvaqq9DkF9wlhsahXkiz5
VT7EUG4zKCwpEVeEBZkwuRMROO188JzCQ3yG6d4aKoBT/XPYZicvZSlSktVPnws29gigMr3+Jm1Q
j1WGkpCbOUgZJ1LCDgcksww08X8+6ewTpDGAKT7ko2bsDaubHqNqujaBjOxnaJ4HXMJBqhbdZZS3
3i1ie2fdYntcWbm0b5nBwhOswtfWCb1L26BT9CunOwC4ZBuHrGKtG9da2fWEIqDBzKdKBdnoq3PT
yOQw1Oz4wzg6QsDMGLiyghi1Nm1cPfLXOeDWI5f8rRgc49BaQu4mJdsHLe7J9gAn+cWuva2J3YSL
QVFixICxe55TdykV8Rbjh0GTOLJPQzRXK9dBtBJZSXzjVFaCsTl07lyFmmmQJep0ayhO4EOgg3XQ
3I2m2fWhZQRDkebbumYb2JRK8tYS46Eui13l4rMz7LYKyhz7KyyraUPdf6xqcsco3PwXwhxjohVe
Mz+6bUwNZ4qTdfukkuq5TYpV4/kw7spLW+bqmHeNS71kqAf2ngSRemiN7OhiMyVf646jnWu/hX3e
Uw71vnk19eWFYMDqzLhD3MQoV2twznpDbPVcTqhHFJRgFvBHRwD3HGx51pyGnuCol+hz7au6tq1N
W83ZVo6QyB1+1xafngX+a6u1X2haNGcxJke9xX+iWqcE+ZnBn6VIO0/o44PEsYfbckqvvK7IAiDb
83aUiggGjYXWLjL3zCjMWnuWyldIguybeW7vOwhwO1SvbGST9EQ7HSmdbDSGTHyaogB528g7zl98
m8Z5uHHNudtm5ozlbtS/pESV3oFr1cFg+cljiSPr0ci618rxI9ohOsrm2d4rNYX3eT++UTJXZBAZ
aFVdA82bR4IF4QLuZlpSltMJsnCft2Vg9FJfqay3j8JqumAqnTqocwS3oYfCGF0m2yiZv9lFuHBh
QLlbobsrIm3aEjvGbVCyFpt6SmUBIDPwO9ls0yRJL0PYUpJX7cG1Nf9mcuLzFCsqhaawHjXIJisz
Jp2AtEUUiJP36iSU3l6R37TKkUvXId0urxVETEChARviks1ABNH15QFhSun1YJXXpgZLNydxaTMn
Mj3IujnWvuiCrsqYjcbL9tgesz0vC6uXOefOYzUNBqm6YEiGO4UUfU+Em3aeopysS3GX2ml/mTbh
YEp4NkId2eT+WZa0eTp81/eV4w4Hm1POQ2YQ3ms4mQRLzaLcylxm+wm9guw6qPiTZ+39pKpB6WHI
MgVLoNAyg+ej5wdtZY57pzDuSqS0jzKxqp3Vh+wlpuqS1baDeNiPz7P1WkZzuS0n4njj3rPJB0h9
2GnUVw0BZNoI3rgqRHNDtUUICEEtUPSaZi0KHZEEZcpZRkS1Y8rlNuxjShFVMKsUveJJGrGclvZt
7CbIF7FBbXJTqj1yQqzLHYYqnEv2AWn0fKo1c4BRXsN3YYXZOa7xJ/vyhk96Eb+rMdtWHWMLck6o
+8N1nrfNhhDGh9Z0y3od9fbniR7i1vfnx8Qx1QmzqCK2SE6Hyu7Hs3IR4OYWdyoDzT38127ddsCb
SRmnPqVOx9VYMzYtrexZ1fOXBszbytB4LiH1HG6mrhhukrmLTkOaPvgkPc+TfufWndpndiOZZ3U9
jYhuwAbj+Te+qe7CBruKPvZJ4GssaVVJqqQ/1mJH5h/1WHozjy+jMh9NOfab2Kj+TN1OXhEJq1Xs
o5H81mfGUNsU+ed1Xcl8aycaI1Ho6GCwdVI6pry+uKQHARd2CDUJ8SEZg7YrmMeSTqvL8/ufIKjd
EpDb76Nwzq+cQpRrAtxZHjxBHpXtz9uhYXRLwmRy6t0QdzD3gLKH9oogR4/AsSTJNvDoisPc1tY+
GtMlYo2OJ4Eax9Dyi5tiYnZrVw3vkYuclTw5YNsGdlBCABw/MSA9N900XOY2bmkfmOQ9Ndmym8ff
og08zZN+Rbk2z965zC0d0bVBz82YApt8YzaJEqK3EZFMIHL9ZE45NHXpAba34z+raJDnhF6Gpfkp
aS+FfO7BhaLpdr7IbNqZVCfQ5xahcUiB3XjmVa2xc/TUQ0nZPaYQMZx6ggM+eS1EcCXxQCftQnMz
bqzEuZ1IeDvPRtpyCW8KKq9jWXH+CzveRaPjX2pbkdNYVeXBBg2/ZpEYaaWTLoSc0d+LgWdT5dbN
nR5Bo54AdYj+IeLuv4EfmN5OMBbgNKfpIzmSa2e2vqCybwNGEQ0yaZHfenPMVpMRNohrz9nCXKif
pvFYgqUmTjX2dmUl7gRr3kOMpqPrejPwMeCudWkAlNZ9YpBwlBhzS34BnIaBHNozdDIizYrJuukT
hm09DCFPLEktg6kxdmQL4wreInp49mwz1ZU/+dZd0T+OZJ+AA1OPDnvlR23xokpjHg6OkS9xdWqr
zBglU17fMtz/wqYaGX8jYrRNYtuK8FNhOedcipHu2xDhZ1nGSb0enQpJvAGNnp1KqCrKZOx29Uy6
rt+eC11ZD6Vu00Voi/CYZbjiEIbHp34GPwFRFvZ3HwPcasWnhl1gH2pPLlkuB4zc86WoxXwRUY9Z
bbRPLXYCGGT9DbGhaut0CTvroc9O/SjwLsT1hSiI4lh2YryeW08RqKXupLR2ceYaAV4SduUAzrap
VZsbYxkMTnDmICKl4YZWjbOt9KYjc2pShz6Jn/wCY0bGjpargxRZbeq0yzT22mooOuuWyvZJmO3Z
lPSA8jBst0iabrqIjS0vDwlljLMVbTTt0MwIkPAAguLUSOq8n+LxVU25ttM9he+9HnOqDscB9dyi
Vc0HcZTk6+1sQ3slw0FutN4ebggeULvUk+kJLP6N2QmuytHULwx8j+xSowtph28xTIET1eN0y0Jf
3C4g2r6+SRLns0OYGp0bQQ8fvPZg++GhiPXnfqBGyESFW0nwWcLis/dVyTg1JnrlUhd0qvDkOduO
ooFOb44aJyJT1hRNUNAGPjL/JDYE4/BOS0mUYV92ywWuNmKuaZOQyrlseuMFx91oZEURYOLzGTFU
NAipcOfuaJ56L4oP9LtS/CmWcTeNJOQltEd8HktW+WVQsBjZtHa7qDEu2sLvmpv4tWV3t1O2B3Fl
6Jug7zAitUzBGfXqzY3ynNfSHsu952fdzqZoDPpGPg3LQqHNNJapQMPreOEYk9oX+8feZmYaO/PV
+5el/7NNK7s+Fh6+y1r3DyBdUzi5OC/p/WEiFF51fP/St1l99KPBWJW66HeMKG7abuq/6dQijE6S
N9W4RPK4xXDvGFG9xUzpn+K68CHvqZqSze3vQ+aqTDdk8mZzGpo6Gb7BfL1psEM/6yRQMsoy1A2B
Oxm9B7Im43EYrjF7WBs0Mu5TWWh/zlPC72SW47k2/R76qx2TkEcb8G2A/VW/mk2QBiVO9x3Wf3Ub
zgAGKloxL8mUnt6PuHXiHZs28WoOOPTFOHR3wGP8LYtVelpQKecpmURg2gyiRBGrVSFE+6VhePf+
45YVPrKnAKFuATqh6O4vOTPqfWZEWOS4eS7v//H+LVEcP3XLWWpnGsHKUl/ocrcrVTcziPAMCLqo
BBtufrHlQXoW3O5374f1foAQ53fvZ2lqI8By5fDi5uQIDp5Qt+9vMcdBd3x/2zH5rME8lOZjlKSS
tjhJnI0M3o94OW/+cgInoiI3dp2N16hvpkOW5vne0Wt1837yJeCW5+VzLeQTW3mH/no0Al5evtDG
IgzLkrga8Sadx+ULYfJf8opiOm6WfcD7N77/x/cfef+TV5PhV44CmdjyWu8v8NdrvX/39xf8679Z
LebJO31/pfc//fA73r/NEmSeODPIj79e6v0f3w/z/U9/fXs5a7QgGvf++4t9/5aPbyd1vT1ZYO3h
p0e1vOG/foI+ZrrJkOYxJPrXqaiIMeUMLGfp/de/v4Rs++xoaFXw4d9/OMAfjhpusVX4xe7jYf3w
3daoG0FVC3p/f/9kfvie7+900cdksqbkWD627//+4WjcGGqJ2dpt8P3t/HCyv/9c6yiKFGbo3//p
/U8fP0+FmmLzH6lwMlFoESXy1MdHiZ7zumYMx8M/yN0yeRADIfduuYGXmO1lQ1dEaUPKSIm/xrO2
ho007AcMSS3pQC4N81Wjg5O22XmD3dbrC/FN8xE4IkTy3o//kiL8W3aHn3sU/mZj+N85Iv4P2h2M
RUrza7vDzWvz+vY1+xnK7/0n/3I6GIb5B+Io3/R1wzEMHA3/cjoYBky+Re7nujqict9GAfJfTgfD
/cMwcfSgZsQKwUAATdp/OR0M+w/Hh4IGOxarA1I4799yOuDA+EE8pJm4JZAM4an5u0JDC6OklGHf
Hu0mvU4ZS6O4fHNYt4eUsUOi9Te0Ag5mY+GxKZrdlMav8RTdlMNIPkNl/U4y9Xdfw/fDMP9+GKOt
eJC7U3tMSXjFekrGaUmQivLz4sT4dNstOFvyzgLNmtQZuLbHKgyGPp+7L3WK4FYk10gaFMxa41WQ
ZcLWz3OR25s2vUgmqkaRPQyUhus0np4yRcAX0T6U7GV6Z7oRwGnBRDnM9WPWJc+E7j7ByzvMeXqd
aTERyehLzSV9lHy0iFmwRgqqVzKirznITsxfbY+worxk7hTd1DiuLacMYj17qPPu2s2lC+ogps/q
4WAdbP251oy3wgEQZFXnMZQqMEt1KDL9ngzziAk9X6YBF/EPl+XNX1KwH+GIHxSM38/uBxmOoSrw
3ihNjn6KKqqH0NAZvPkpMe9Cr+EwKGCqJQ4YiEOXQMYIq/NEq7Us3EMZwYfA3r/p23bXu8OrWfV4
e+3uUBlgXwkfcPj7MCz1loTt5pEVcRiiSm7ww6DPac9+SopgM7EdByrc8c/sPecaT3MmnAecYfDg
3f62rn/HgjQX+d93Qdz3t/tBlM5ORu8lYnfCJ4ebjG52alOXY7S+VtS/kC36bB3bofsptHiCTu7w
jHSQLOGZTCNbEUnrpNukiu7TAaCTb751HvGUMzPxlRtlny2Sprj4pM1z9q+boSN26jcf1Qdx9n8f
u/dB5I9Upp9SjWqtCSM6Q8YRdtvFtcwdJKO7xK2Y2oxPrp8RLaM/OVIhTok3skHEDfOJ/jRXsVEj
rhq4dgk+Nc4+kgTAI3cjqVg5i8M/X1LG30WO349zUX79IB7HEh3b0o2bYwdwEs/uGnYKoqL4TsS4
0NUYvTU2F48H6M9K7+emhToYR/pekJzYlNW5LEmW05zyN4ybX3zk3qLd/eFwVGUMo3Ly5tjnyBHQ
c9rdG72w/+mn8sFjU8Q+UTJ60xzFVJ3rrD63CgpI7cxqY/eMcQHFq3Wsw+VqBGkNHdd6HCdkuJv5
PZMAUHx6fAkjdSJfjuZRJncWZSyzy+RZz+S9YYIMT92v//zZLB/BTy7/j+aoaSgLNSdlc7SNr2OR
bUT01c8JXgSMhElpjQrpN6fFWG6on/2mZVH54azTvW5J1OrqI0Owg4n7y6lzTlG06004jh3TBN0M
Oua6vv07wt8vb5APC1ZYkAI0ovI9Dv58L6iJU+n1YG7YbxPA8o3dW8iMmOwuGaFjn9J96tjbRnfu
yFMi+rdR5BwklIFjb2PnjvTPad2lq7bp/6TdxV7em5o16NzfGWR/9TDyzL+fI8eeNCckWOmohv4Z
kaG5MhOEqrXo5uXjeO2TZl+q8iHP/MeY59TaE/mnxozRGkbIbVhvCHrO4bUxecr9EHGfvcaUchrG
5A19691AShNgAlPfEA8dtLn+G8it+XfZ+/c7/MOiMXsEb8bCqo8u7enILq8lGcMtCVu4Fx6amJ6D
nLezfqzZnZNju1rS25JeHdntrhgHXBqv3nc6QZBp/ayhEKg0GvLVEGhlshf6+NqVYoUq6TzZ6b3F
Nvs3F+UH7en34/7w9C8KLaPFiP1KNlZQ0I9caZ3pnWeFhniWSX/tQykPomkM1/GI26YfRpKgo/Kr
CuENZR2dFnuxiueZRyu3Jr/abYG+g7HwiS1a2SEzmCLMrcBqsx2MlJxtfPhImf5khcYj8TEvvoHg
eZDZrmuTV7014iDymzs6Lq8JY6WN4U4nL3c7VAv9Y6V+awhc7oCf3I3uh6UjrKXySmFURxPwhVMk
J8cJj+RTf+1tY18W3bVsPvN5nuzZ2jLWPekFDcmMrtQ/P3bebfg/+/0floTCU01ncs0eZZnRV5qn
RXtBfeQYhG9VFB2+kKxT1gxbv9TvpCXeKmJz0CO75Yqw+2aH2Qd5zURM1WRzT3dfxpzAjNFGzqro
Pa1FjreH4G8+p3isYRzP6tadClhSy7wgdxiuNqc8Q/GoMYKlTUEsNZ3vwEfvDCPRXChLkuzbaJ+F
5utsakysvZ6EgFxicMGYBXNemCurhXfIkoXkqtbvysakeRY3LzZB6lQR4Y09xYLIVe26L9SjzNxP
sSWfAamdPa/ci4y8zcjaE9QSjIPTbOtYPP/zGX73tv/sDH9Y5Vy9JdcDeetRHymA26h+aHtRb6pe
sOhZxEOPsam2VoPQh7BrC6xQYQYOj8wNS7VEnIe4Wknx6scwYZIK7hMImDggLfwIxIyc65HC+Z+P
VfyiQPjIxiZOIqp7q+uPEDAQYt6N/bVVFTfCokeZdxc5ycB3mrOZ1/pGaDGdJbnrEIt5Xr1Z2lO+
eait9BpR4aqMZzAq9ps7q7sUqX1ZtPuajLbS09etK0jgsnaZiHin4TE1xdHLJZrjlwlhBQkw05ro
hjvpuCAu2pswLwLNvM2I86F65QXt6gU15zZyeHqRL//P7/6Xn9RSp/ywMobzlBH+3bMGaxDYrLpC
fJJyRSijSQ6Gxwg79BKPruE4rxddOtcjmKAZyrBhz68JuCxkKYv2Lmdo3Oq1u7FqwoQME7mwhTRk
307j/LuD/cXmy/2wjGsTHoKINeaYolIAmUZY74Em4nTVytJ9irJ6QJTNPadbnbsWJbusyC/P2ISi
u7ZIcrqwdkwiSIIbaMg9bT3Pornye3SiXgEAHO05mV5VDtOo/U2J827A/9md8KEKoE9cJprtl8fW
xqoyiw4ZmpLOXrakOPV+NQdWjHqioXreTKIcNiSNwfjpwD7BgTunc8LsL7zY8/xajVRrlU0pXWVp
HIydA+MMKiN9aOGvrTxFhAHyaetgQIJcD9YeQYOOA8Md162RPHd+dKNKEo/NyBT7guDcvWXW5qrW
8JxkMf9RGzlkM30CpamY8jdTemcz9F4thSSClHITy3YPSu7Za+KbZDB2lcjyq5D0mDqMrj2tQDA/
Y2iPLJ0IEke0B6B9IBv7pc7XC9ISe+eTkooS2y2joPf4hMwsGxA6e9b2f3hFf6hjDHxWHTva6hhq
hD9WuC2RwiOQZSocEkClZLSOCBSHmIg8UjECXRsjkg9/GamWVmujADY+yal5Ik73afCzNQrSRXwr
nYNoSYSZCsv4zUr0wR/23yWA+6F0KZE1CpKpsqNEsxT36gUIP4pHXX8Sjf1amvGN6zufTNP9lJvx
ZcxQW2dlwyPRwcA7F0YMdpFOfm68Tmly988n8Fc7JvdDXWLxbIVmVdDiqI3kYkypvtRLprpHLLyP
CeR8sk2/RgA62ZAoBRPDtBj20M+PjSghOPFMsavVTAfpiklwsmu6MPrN7fSrE/aRFYRj3VWt0iu2
tDOxRFbtg2hqo52F6j6gfBoPkpBqciyJbWEHPfu4ihz8IgGt9x4J+ygucVfqW20ArdUZaGcqLsLf
LCXGL55PHz2HxlwkXoUM61gIeajRX5pI9Icy2rRt97np4apxl3eo4i3SfXIjvv3NJ/aLCtj5sNzm
Zq4bZjYNxzAxdthddnq+9MQShlooSUKho/Yk1MV2NygAVmEaPrZtuDOTibhu3OKr0R9Ps8WSFqvf
MSh+sbdzPmxE+fBtbEjGeHT7/tFK0dVYihz4Uo43THfY5C14VVsWX3PNPRU8Kay4RCqbp+tUzHZg
KS0NJiN6KxOBZ7tJXx1P+w0ZwVyWi588k/8fJAKCChQeY0dKhRMvPZ3oJaRY/mZMhn/kY2r3ZoSF
qqb8TJL+JGmVIdR4IhD50iT0B3pc6rgP+wpRWJcwfVPDLZl2yaKYvrN7K5id9NlFob8h8jgoavUb
g++vFmvnw/pHGDP2O+V1R6PuH21FlmabjqtREbBRNfmzIdULSly1FpM4CqFebRqRrCXoM+0uvs4d
7apNQGuJzrW20cx1z0kw16R5Mv3wnN/do0sZ/7PT+2HJcyoCCiA6MzU1BjQ0enpl1KNcJ3rxxao7
sm/L6NL6w2OVzU+eKM8GHpGVi1p9RfYcQQaW/TB7LFd1+MltKMZIBdUqU+3eb5Z/a0bw/zcA+Pkk
4f9i+3+5wn/d/j++5kT5vP4IODKWn/hXgo9D4I6h+1y8gDJwj/+r7a+53h8LYg7E5vKotBgOfO/7
e38sUB2b/1vwNvCxv/f93T8YE8A88HQ4NJ6pW/9W3//v5Tk0FtzJtgVyAJ8mOCH3w7LuNvgEm8XV
L/sczb+9D71rkTLylCwEIm6sFcF16q53u7tQjFg1iVFd1bm4wzJxbfYYX6aK1ssPJ/Dmr4v5x0b1
h2bJ+1EZOpZXF7gQ7/MjPF3rctwanptuQUfcC7lPccaQsHedufoJ/80dinlIlcRoOMmVn92ObUaH
YnqdRoPokOEpTMjoVGSV13b0zYzkK25Mkv6KUK1HHGYOSBwUQDbul/0/Hzj4n7/dnX8dOTBzm3Ry
3QEd9aH0kBOAkbJAlBh5zhwIr37JHHmgxKj2uTf4QVcOxyaK36SuAHHngNgyu7pOG7qi/XWUDGdi
LK9Qg0PKx5TeWifTrS6y8z8PiNRj9BZpUW4q5TKOlyd3sLZmrH3SjOrcVaWEzAm6kkpq5aYJxNcR
kYoIn2IJcWAo9YX+h7Z2jh5m0PNDNWwV0fQb+E5QJK2OLHG1XcJJ7JQTpRtsvTNBtKImbrPwiOTi
SlPeGu7Suk6rI8aFe7N71Use10mzU45zjEYmCIu364CMg6Bz/c8+gvcjZgdjdPRZ19BepPQh8glL
TFXQaymepBIHQ4mt65gHRsgqOprCRVzQbpwY+wq7PC320Cxz6eUxcbi2WZc0Wdtpg4DvkTzkCU09
Cub372Cy8K1GYFWiXErI613DibkqvOIhbBXR25h3plgjWmG5tssufxlFfcippSkN0+tOTpc01k+i
Sj7bOma/3HiqWniaLiYcsNDr3hLHSO/uxDBjo5r3ulM9pOaKZtyXyjhhktTWXWfbe8thXQsBYM+o
GkSN+bGb83oFrwJBbvQFHNZrJ+qth5u7cfat6k8Jb2NjNkBC/abf0aNs9p5Hg3kapxC9ICti3syP
8J4jfDbqtU3hUjtOTxie/8kgtsa11UssPXvvW2uaW2iqEt5AESWHsDReqqF4Hawl7wQV/FrguSIN
GhtAypEBxDHp0oynftAfi9FHD59oe0NaBk3QN+yC4fr9tTjZcHoTm5Cllvhbd6i2aOKfGSquZEa9
rODCIinOvyKGuUBNu3GVvq76wgsK1fZXrv9kYU6KZBbvPPYtGytKvvIHPzCzr7Vj+yvR8JkM5oi2
TyK182TOmza4PUJjPOtLeLcDs8HwuA68EuGal2TfGhGi+4rucj2Eqd7F1aZf3ukYrmQJsRr1nxHN
yND8+ISKI9lFw3QoGdZDc4OcrcUW8M2SR18Tjg8F+YORH1a7OuPFutDah8nQ7FNSzBlcoGkh3PIO
UGkOvBGEdJmQgAzLfuPNzdqdhv9k70yWG0fSbP0uvfcyOGYsekNwlCiJkqghuIEpFBLmecbT38+Z
drsyo6uzrbbX7iatSlKQgM9+/jMoJpyTbvriFqlHsZnwnwZie61kv1uyCLGQg7ZqabQfOI1zw1Y6
smo24WVO/DIkY1SZTk+hw8lRjNp26LB+NgrkdqUzbSbYkH5S+lZfPXQDpYJ5eS0zBrIbAnM10Jvy
HyOa223QcdGMEmTlWT/zdT0VCGXHbkJLL7BEQ+PdPHqF8+YWaC3UqZDTCrMcfcHKsL37Uevh7aOh
X9nj/IrL7luajfdDhbNv7DKi6p/Ogsp6CNVfiPSDBOzXfMDPdTaVHKMgO2DK9FPkxnedlTwwaZ/w
BXrVEpSyQ+vcNVpH+Imhuta4azJgVcMoPlRqlhdGH/z5tGHi3DZoQ5sCuNgV8nUZ8wZvJHfgQPWa
pA8hsqB1r7NCkXuGHZ+k1KITfFnFcc9tPUN9kKLkRne0FdZDU2C5GXm/wgjaGYJeLCH6Zl/ImSrM
hnTVXZJichvVDDQM1mI8byiWATnlFn+bWojYEm8+FDxQhpHvKvXgvfYOndNG6fcCrzCK3RnfbKNa
mR4e7SYe/BE+BMBfhPM4AIadV79HM0QNtiKH424BTsHlitVWLiqZlv5L4dLGylRajq9RsTdaupbb
fIBREZ4TOQ+RTt57WevsCiEvjibtPCzyJEIHocpofcmm+sgWJhCy+2CVNNodiuNTZdKbko9fFVn/
BJNxXE0xYcwmo5nuzMnnvLXKJl/rCLLqQGj+dV0VU/VpJP4YRN+g1J3f17zupJn7YeAb0oz/1yTx
GXYuVucqlFbvHoYkwTppGDez2mOLBW1hSaC3ypL9o9mJ9bizSHQHwxifZD48GeN8G9kEWOUDmlwI
m8xpMy2NlYEdkU/28N2Ce/0yd09qny+n9klnZ9JFsAmxmpfZ/AoL9t5ctFdMYT+L2ARm4smSkcGF
kpycNnODIV0A5PJGXfcQJnDhhFxeg7w1ViY6pM6ajz3KM3oIYncE/hdqfELojsMOFuV9+RUSuj55
tKiO1cFN0t5qlJrWU768yAg/rCg3jmNg7oK4DHDbZiJVTMwiqz+tBScvI/2QSGW4I+QfnPXAwdLp
Vdbhh6npkFDtQ5PP7Fv0IKVeLPPS1URU1rrT57Nm8ArEj+GV1oQ74REMlqQ0SxVWyDOgN+scsvyp
qQFeXLkLUhRDjnOyyTJeBTZRomNpkltOUHGy0P0z/tSrkEzh6/BYjKFEDEpWY3dFO7x8Ex/04qHA
XYanbst1GVHSbYubxR5xWARSIjjAgN2lYi9CzhXhROEDVmGHs+zKKUtCFrP4O051+I3Vl1CrZQxj
cNXzgV3FILwOCKNkH61Ed+ySZqOZIM2mYys3+xp3BOZ0ULXVVgyJWGmTgKYFYWY7Vv17NPK9ZRZ/
DHP1xJftUYuzrmlMkjgk5Qallo4cUDxdvxiotPMT/UOWZX4dw06WfQDo3+dxcBkxO9NrW24za2Qu
xfMOowY0sUqVXiaFzykFdWwe7+Edszb1wUPXSjKpvO8ABu4ffUA56yWDJwiFHr1lmgd+kX21VRXf
h94XKIr0OxVv4HjBcezItbcKdw10e3I0Y4fh8EccMcjV/0DPOIOrEpIBxn1MC9UZHbZi47jqe45w
A3V8uMf9K+HQ9KFdoxET1bpujV+5IxDOJZW9GSZYK4YwDm3buWuzQr1h1iM52TMWYFN4P00J0KJs
/NBofgSuPW/LJp7x/hnLwziByhlovjwdDZpgA8LmfiUTXexikzpVNCK+xXJ+Py2wtmU5ya2E4odI
915Ik2ydkNN/wzqYcLjJgGRKTv70bPYcEjK4ur4fHhGPkVdH67AdU4ItUCBjjw2tGLeB1LCetMH6
tof+UgAq7pthYX0xn1JmCCVF1DZJO6CTffKSAh1J54S+MNqEk0sTbrXU2dg8aTZyZ1Fj3hkHuSWo
CNMIejF0nJ3ae3Clx9slhR6I3qTaLszkLUyWluOYtqo+6gHOd0atB4L4uHMxVKHIyggysrcYz/kV
lax8tfQIn/OsLtfa5PwyP/uw/WLRYH2e2CX0hB7jOkFvpXFXrjnMlqmbkkQpCSPApFFyASEZnGGp
JuM45x/jXKO2676NHhKEpweHEsDcwsVn1enewcvGb8OtYAtxX7Cm5MMxCYkSqQtZpvfddGTSMajN
jk1LM5zPDhXpHNAXhQbs0HXbfMrKTW3gwGJN7luJPrJlyg+p/QQiS03B4Tdwc9hkgGMqGPRFa8Zr
qhU1/jO4kw/LO1P3FI34L5mcPdg/3E+2TNQFHU/Csko6mY7SQp1R4ai8cXJ9maqW8jr5Qcz27Jjm
RL2W7OuL+4gnwGE2mPwxjHqzJtnCrdmGdlZcX5oi+U7VVA4aLMM00iHymLc2cCyCvBVtsrnIttoC
8zqunl1PDhvhhsSWiPTOMnCPRJ1HKBlL+4xSBIfVQVtb45uudtCsl9Umi3EYqmfA5lMbeyvw50kx
nNYyJjFnCQPuT6SO6Fkxr1C6seogr1m75dxtbLf3kf0VVMfSaF1ir8oVCeMJXnlixV6F+rKxZ2Zf
F71dP00jr2PlOOnt9frkJYSAkLZQrjLrzQ10P1U8+6RXj9oW2cpLhosjauT9FYt2FXGIcjOL2ATQ
xb7sSQtK8rec4Hl1ECagPfDd4XMU3MdzpbgxLJZeAkMMYEbM+r7b1lLB29XJS6mkj9PirqskPEeh
ONuIpzAEwIrHhKKue4xWU9xp+Yh3qUgh+w/6XZgn72Gnya2XiSebNIBUiz/CgRuNgWbN6s1bE8mC
D82Ag4wzPw8JgSTkBPgkXX8Q8vIRWN0NeyHC3IrVHyLYF25E6S4kJk4IbgGelh2jEVJtgEvcSjgc
blooV+xpmTmTxD1xEGjfyxaHKjWM1H+WqWNbLc9mzTZy/cnQS7kVmOatnel9Gtip8s5g+Zy5+AZv
VcAKafYlN0Mjga4HVRE9k+aP2uiuG/1rwEwOFAxljpbxk8mQqy5HN4ww5E3TuOzanpw2rpPG+9JJ
Ez/vF6jrHBbysvIeOjxItDTrtgsuz36G2HEmOiqz53btIPJKMztZy96kQlTyvSi055uOqmbuaMWN
lzWHKkm3fYwGRUn3t01n3oL9uMcoM9fskKdpJA8GZb91G4rlHHrhto2demeZ7ImYXpytGCG6l3XW
SrYtmAuFOcakxEfOW01uEe/iQWu2Qvn/udX07smWBAVryDaJPhtc+dlX2mI4m3F4m9di5Hys+38P
fUiArD/hkn8gH8qx0sSLj7jq3+3nMlxDK09Pk23eG8SfVG+w79aNYfH+CWOnDMVbi/HqJgq7CX/e
bFct6UeOb8Jq0qeM6zw+XgMD4vpY/xYe+a+Rxv/HOcuKKvw/g5aPBJM3f4Es1d//AVnivI6Nsimp
gaEX+b9wpaX9g+oCdm5Xx33jmt77Tz92Ug6AEiXbg64YzP+FVuqmCin3DLzT0VKgzPz3/Nj/in1j
+KgwUfjSsJVdZLa/u77qVZ30thcASvU6QqGCNDNY7o33gYef4U+gR3IQ7+ZJ73S8fFSUDezVjj1X
20jBJl6Fuh/gj5EpZCwwWoTE/elP7fgvsEupENN/4vM8o4W22LVNWzMINTTlbzh9upgy0VKzWbuz
OCPq64zoO4nuvYmknjJwD8li3scO6XFXeIMDXLvK13//DH+tDv3xCI6ENm5ixK07V3j1T+wDk8vj
RJJWs64loklhnxPpQhXpkaRFwRmqB3KuCZLk33+rDij925szKjydZcoE0v5vToVVYiZYpAXofzJ0
wmawZeJv+wJvu8lau0ibU2GuQV02QTxhsiiJT51YGF/1EsUXqyY17s0ExmQ36Rs+gJvCjfeTKS6u
l9zFDhy4xI7+t94ywcv/21MTxoNNq2MCp4PS8/s/NdZSTFNndkGxtty6ObtVd0wXL7x0Ro2bKYZF
JxKXwj24aOHPBfZ+fVIjMAwGyVI+F29MiB+DnliwrDYlKo3CkmBVy306eOTq6ASiZIclGzZLNt4a
bX5XutYxicd7MaPom4t1by1PeVyexFzuKiu+t1G86rF1wYcMNz7UT+0EMzzfulODW56vcRzAkWcf
wI+x7ReKf9tlcn0jIDMMyjmQOR51Q29up0rsuwFD7bY/6FZJ8WzamGQFcF87yrH17ajY2XWyR6d8
107G0TR7TMIg0KTaPpqt9fzdxgu27eFDpc/3VBwhqO4o8e0ApjEmkhsyxHfYn21raA7iOWyjJ+DD
I66et0YYbG104FmccaAYH+Ml4GD5UHvDPiIpFi/lYhXVUIbr8rzI5eBVmvKTWrNXnpcAIasBs74B
7ER3thARBvWhfdaa6Tnu8rVV2QfCgi69bA9tVvi9GW8hO3HvkDs3d/FCmG5zjXSiUT6zw5BdGN04
WX1PLuF9mOMkEFdnZX1f1/NPM7D3pQ79I+F2wh0myNZtjVVTeCNKDjfYcHM8xpwgiu+I8PMjwX4q
Fr8bUoCz6UAA8TZG6gUrfFtYPzLCz3BPu+d4tx0x2Ww9HRW88WRpi+8RVlZq3aYL5n08WtBRyGqU
Dzr7svJd8XZOPBwIrOYKNr9QU9/AaHnDS2M3RcNLVFd3hG9VGM2djKBEYKkCXEjRhY0Yx/fD1L5w
iuIW7XSfoZ6AsDYXPFrxLPOQuk6DswbheBwxp+NeHhPnWOIZbQtCo7Ogew6RpFvurq3Evavj5Cot
TjNQ3Ul1aHhBO2sg+NjyhYLFPTj1S8tnRU32Sc7TxmnDB3O2n0CFHvGnA1+nlUctf3MWTM3ImzFi
lBOLFd85Nm1l2nfCumA+tClBOpzJvCtmPjj9MeYekPByygJMOEJ38XAo6zvSGr+yFj/Lsti27aub
zLeWhWajG/d29y04X0YhStkmvx0l5zWn3xixu68od21sk74beiq4vYXfAR61x8B2cARxSODR1UWF
ixmMuQ3u3lgnwClw++UYVtzRPQrYbbB15XTose4QQAxWGu5CsjNHQIteHq0s3us2lu8YdkoiNFvr
bBkA+umyd1t32+EUhtriptYcvJVm4Mlo0xvcGywM9RbD88t8OtjgqFai3MAImmNpXMbp0M5Mvax/
DCfrCXvPm4DQJS0ab+vO3GnJsucRfDcefVecsA1pu/umjI86zp6V0PcmkUL4S2PegBbbHg9eO9wu
kbetvWyNgxFJGf1jn80HkU23VqztVf9ChfKLsDzE8ZuMlE1QdeOAM1eLc59U823TKY1vBaxVvoWZ
hlGc7TwEXYHXQOpX9mvn/jJLG+Utj57na9fqN02EzQF9NMtgm8YSUrDgJA/Tzqjye/Qj/bLFtgMA
fnoMpukactuJ3YxtDuXqnTn2m8oBS0eLksWnoJwQFZvbimnbgUer2ObugPp5P3rBE4vuU11k31lM
V/aG+Wt0y0fZRTNM92EdEm62NXJGX0gUSmA2zxi+PWoddBVZEt9NQf9r0Xr6ESM6iEsjrvY9V2hp
YbEGcz9Oq97XSr6q0I6LO93gcXdIgIacynqPlOaCDAq/98jMrSzxMYTBc1C0p4o243I2EvUeYqQ3
sxFYU/HtSPhaNaC3qB7cBoGVPm8nM9kTtPeAcw9QcUiFqNOKZ2mjHTd3aZg9S+FtZC5h5U1+bOCl
bYaPyJh2jpPcIFhB/CTSt1jT4RDrB81RWsWea2Px2gpUPqLL7pXTQRhB0ZLto5FOt+kI2lEX7bow
wNW0lIU/3LvJeIFfyIW4gPYU7ERBnINb4Tg0e+3NuLiokxC/YL3sYJwTmw4GT8al8XCYJEfLWJfZ
hAnQu5bnN9owU/ZLiNoDuPO7rHV8ve72qR1VUKC5LUYEj1ynnjC0N5E1dCIi7lZQ2kmj4piZMEXl
eXDi7yDPLiUpN9Q9Djgg+3VTvjptdTEWbxuPxMTl6XtN9QnxUbuqtURtetSzCF9QZaYKACjSf5Di
WK9KW668mbrAHBLFqj7DUiltnYAhuuQXd8guTfoxh9FNlpMor+e8QzJQuksx6VsZVvwAAPvoFCy5
UWbthZafbNM7u2XyDWF8U85NhKlicYfJL2HAA1Yj8c1QR4D99Rdlx0OWEn8XiPi71zsMwLi8dwtA
CLZf1GrNH02Z3pIhWpLKBUBBxxDeWhWXwoGDDGkN86j7lupDVn4DHYxlW8H+L46F0TFfA2DdCder
0GFYZ7mkWgHLMYFnTVRt9m0gffCvzTI0vP9EDPqgTzvln9uXAetjrGPO5ECcTcINFjLAIhZviUvC
C0cMtKTUtvpYvOr1MvgJV2xmz8968rD86TimWdR8Yo5qEtBihab6yR6ST6czF3/GywNYNt3qFua6
afFZDGR0TXP8bWMV5kOsaVeWw+Is3RiSuEULNozKoFzu3EQnjDKmP23iGlfh0FJu0LNF2TZw/jJZ
gMNtxF121ZHQi+CYJRXvZ8lZPpSs9EiKLgUKKsoxtR/r7i8Zi2OY8uu+4UMTldVL+5UVFwQbqxmq
wz/anHs19XVqn9DsnGnf2ukT2vxfXmwqaCG/wPe/w4VqXEVOjonU9N7DWLQmfU+1/r0IAx1bUvuX
WQ2nCp/roibn2YzOmkkHci6huD3Gu8kL70TwXU8G2eQ1Sb+59xwzd2B1auTS5RdvpkVc7DSbSTw2
tvkN5y1bJbiPUIN5MfSA0EzDj01MIbQmO5ZJyiHIW/VzQXIDKCdU4aM5BM06Y7Gzm+YwZM7OBOpd
OwyvuafUMHKsxovbVqY0ZOBiQAaHjAJaDj66zONPa6n9pOpMfHmVealWMhhTHZK8e5+FQ8jJDOBm
sOIbk93FAsQeKzRPyr0POwSuV7rE7bV6cnCRk+ZLWqaAu8zPZAjOCy6M2ljepiYjQEwm8e62sUeR
RmFP1XmvzRD3tMV1NA9j5MMieIqW4hhFNIwe0G61NA7V1D1rZnkaZfpdNuXJHHCfKcdbrLiyVY/L
NkOJbFcYeTkc5p26+nTjL8f2sGRtqIaKxnoenEdAvGgtO4nbrYP8noC6MbnNXbwwLUfumZWsKDK2
15VXHuq4bLGPrG8NMlmgMQw+5F5GaDGdpXUxE7YvO4N+rzdJTSG4ctdhCT+3ZFyHHbYU5BU9ea1J
hTnSeHk9/O4gEI64RbmDqezS8lOgBxxIKspoXApuFgmY3usbXWvcnY3nq0cKD/ei7Lt13Z9l5rKC
Mzbgc7HkKV/GsfoA81l8mwN67c0Dx3sa1hgpghSti5NleJJD9jJXfMvSUP30HA87JCynCyYiFAp5
Sws9y3mId8EAnlSS277CsOqkUu8h7BerNqh9owCEHvhNl5T5uoy1ja2m8WgZN/Pc/KxHh5eQaDdw
TqdyP7LZju4ZJjO4bptetCJoV1piE2yrFafAzb9DbqgrN+GeQhWbJE0d61kOy4Q3mrMa/HHAYV+D
90OaiTc4VBUH/JBxzdzoVXIqqZquNMHDOichGDoNG28Sic/SnO6Gwb0ZxY1p63sZBF9aFX+XLmHq
ckSSwgWI0GcOIvbAEJdYSxGjjuK4WXVyPi9zNa4l9TA2+Ic+46fFbJ+hfp+wW/VTOz9pki0kBW5G
K0vapDdfhIiPWDlDNXbOWCGfCuW8r24Pmj59DJW5h4OVKTNXWsA0X9qmvx+9hznj/WeXjaYT2Unk
7CtGddKSn7oBUsC0ySp+7BFMngb1AeBykzn2WYOIvTLn4gI6T2UmPYyNSl1kbcs9Osd2hl8NhAZU
tkRhS6YFTo3bqUTQknMj2ORU69rGOw+IRbVu9vsovNMB6zW2K+4C9VGoEHqLoRK0yYWJT1ZrRuvq
mXXOg27T1vHrdXxAgKDhWNbBkfaVHl0mAa4h7eRbTU6Ob5cakr2arChtAWSalwp/0Spxz3qcHSsL
HEL9a8OLn1FMtXZyUb3UednRYVdWUtGuoUzTEGTm/SRKZCujPxo47Hiu1j2r1SGdjXOKj7Na+cME
A6XSJYdZq8AVf8Yl6fE99PNVWtH6ZVxvkojmiigwqsZp5/YBAe3jtYUtnfOBHPJDodV4W+Knnaeo
nTmu6lp8iQO8V3EYD4Ls5brcXv+NAzRs4bZ2HesqHXrSsxOeQN9GQdOo+WPShy5rQ9OLMz6KlIOG
8pRp5QkAhIRgtYC1jCf0Ks3Ec6p+EUS4kPECLFDf25H9M3LYrLjrXuq+uIiEvyrqSwFOYCTBTY+q
ZtXBDOHFQLqK7DUoBBWdnPC36k4P+o88f+b0hFmSqy9o6JMjjcq1uoZN7g4fnoG7fNZBMjCDdZR4
b1W6vEU6Tu7qDa6vQmjNMtb7wkqI9gFFUyOvsnkMzzN/Jfd5zbAYGML18m7p1s94YaNQy8d1pSBJ
4NJD8MEO5mZJFlrql5bNF/xuDqbs3kvicJuQuDok77nBuSfm+HWdEKOlCl7MzLIgvj7asMgg+QnS
o6Wigg1dYtc3HDOu7EVzXMSsZECbhMNB7vnYP/mst7yXeRNNee+XA4Smklq7ph0ygaDdsYn36m4X
G1m0yEW0ajE8G2PjW9b58yCw4bL7r2JezkZkb7reflw8TKQALbr2uODlxaLNQbKqTwnVF/aHk+RY
JLF/BV/YYOO+VVs0nqmX0MqO6qyou2JjWi21XyvfABFcT7hDPH8vENut/FbN/+vBCD+GbzuOeL76
tRzCc6511Ks9vFflsmJYP04TB+yW1Gc8wKNV5GEDNzbLvjDQO6uzTcRamTesPmrrgxd0yQWcPtJu
rLR+7BhGVh5+A6P4o50dtSQlJmJ4wOyAwZro5hWIV9OvzdQCTAoWCnnmAKZN7iq7R+59A4fqI+Bo
t6ZCNPlN+xmkS712ZH6I4nidttN7rstNLeuPkQIGND/srtmjt663fLhL+5i1JsGY42aApYnNsj60
F7WmlnQ/ngzfRqOdAouRotYMrQ7OQhNfFU2s5oaatWneYLPb8q8ncB1GQDC1D/hAP7nNW8Bwa/L8
2MfeWU2Xwutv8zx+VItLsRh7e+KIcv1k5BUnteo1TXYZYja5lELyfWuKd90pLiklsrTaT9gXT66A
5cT49gKYCCHc77xsIJn0+ySuqo1G+IUVsiCrHlz64ng9jJbF/JnN9kqdUFT7RwyTshz2ZW5dJvyB
2Jbnh2sMdomF3Vw1P62AsS4Fa9A9bJovYXBEjLAOU/M9nvGIsp3Sd7Ci4iofXVRvpYi7Z4JbtoFW
OaupbQ8yQ1gjo2Ft59wns86GBT7fqgVYtcfUpt9W49yzNaEbCrDwjF7GKPqutOzSK6xkGReMk/vH
KzK9EAnPRmnfhuXwohroOkDUbjKFb0E21etan2dC0epfA1Sxde/SBlPHdJrhCsYFe75nRbAGl4AN
BQlWN0iiJ73WxkWaUUXExnMk5aMZMromOAZYP7b2esyjD+7b6YEW9wsk9vusmDbCCuGcLLAPMD2l
VV0NIllWLLxopFMBm25LI5p3Q2QfCmBE5I/2a5MPJNIrflclxCZqeUZr7LKdTL1dnh4HwaWpb1kt
8imfN4K9AOkKegSDXbCLivTB6Vz8yylaOq3bki1KNVTt9llhQmJpxohQ+/LSpSW5o0CBGN568d4Q
1Pi7KPuoUsFd1yJHxK47MMSJnUnvbT9W0uSk1x5xHoSmi2Wf2dRKgwk49yMhfvCm61Dqo0qHrDyO
iF36NL6tLTwyJfvlVDvDy1zXL1Y4NZ9Rgus2iFhQTO9ao0WsTro8tx71tnQ46WJIH+syy/Br9Ny7
HBh4b5Q57s5xK+js4gu+qnGHPYqt0iZ+GVNiEtbEjyb7qDdZeHf9Se1a+EFbFBudSoClFWARf185
+K12qAoWnBBcknspVuCCY/+mjQrwaompz8NsBpnNBqxCS2tt2sFWi8ydm60qVnr29htbg63pBRgc
/sBpdCdG/Q7++B8k7v9fMjzP1dd//scn0fVdMz994exT/LkEqMSV/3PFcJ3EP8u+i3//F3/UDE3j
HyY1QPKI2XgpAiktwwi88Z//Ycp/OI5h0sX/VDfoSBhUKpRlS47fsHn+q14oNUySPI8waFUyxApJ
/jvqhr+S8R3DkNTsiYM2bTLRLMP8rbQj8yYQjjBI6BH2vYVl+RrPz3urtCHIR8gXWP3/1CT/ovh3
DbT6c/Hv+o2OiUGEjq7C+V0DZRg23kmWrePsk8ybuB1hVytcyobESCBDvBaACBLtf9ro3FzUGTGH
ODSIHEf4Mny6sh/nyr6nZG8T/DLvlnAGx58DCPnhtyB++n+p2v21bK/ayNHIi8PrXQKMa7/rtF1N
1HVajjyNR0xObkJjM+8nnuDvWwY/q9/qbAR1SVUSdR1d4ljl/VYXbVMvjvTGBp7F3pCVNh43NkFC
4qUzE/yaBfTUPBwBrKC5AtfnrVNtRuKufC8pb3pR73ooHX5nZL+ETXnKish58Baus0IlB4VFtyOh
ErtbrXwQM1XhMirzfZDvzAJ2Vzc2R242WOFMW6H2Rpx/60PRP1oNN/55yIkqNrAtNYULDaPz/JpL
tSNKbg+iBDxJfugRiFthLFu9tLudXsCFjYke8QodC86xqHdLgclQmaXJXViLFOZKvKtHopZy1L1+
GySf49zITerJ20LpO1q7vuBTQV5lKkCrUqx1k0Bji2nKt7gxUBnj6TxmS7y3K7aUiNLlKtWoHs/u
jabZ1OrU2UtHrIYv6EIhWwafgngRCNSP0GL6HUZCFxtD7wcspfKHRj96pYEeGUukXnZIFchlAyrU
AMgR6q+ANRNVeSlviAnetBDdYWDG2qrQUWUUDjTJdgke9SF77bvi0s0JYAyEZOwaWkLHKMzuovyn
l4QnPOXDg8mWEaOGzkeorUlO6JZbf6K1TbZ2DPNyEmIN36eEgJbqO6jIwV0B/Wwlsmo9tY66wnVc
QIn14jjQmqsAiYwZVOuyZv+57lnQDk+xHmB4MhuvYWCBfmS/tCJO8IjgGF1DOmH/3UPIgfxSmihq
2uIAyfpORNaTS41M5Jr4EdVij1u6sUsgK6+1ZJa7VGlcNFHsiY1bWaISj20hHFymTXJjETn/yMjQ
2xiBl1Ou0cV7iDfFIN3glTQo+xY2wuJb6s8soaDDtLWORTZoL9EcbUpS6H7EedhBCXANnpx/nmTe
RbPj8BGRlsWBrv95/XHW9xqrRzPtr99po6xptKW/a0ylnSFmm1rBhCockGyewbhlmmyauv41xy4s
uIUgG3xFqG1Y92VeGdgls8YQfnHurPrNCMKNQbUZNqk+URZ+sIbc3JgLPAlOGWfFYaZilIuQ3A4Y
gbrRq/UprVc51LS2h7h5XdYUa19RssFWV3Btn5sEzqrd9msSSsnXUNT3ADPu1VJqr7ridNOC26YI
j7nB9FN4uDtZ1JUVIVFRYt2cFJu0ADFCf5HwdV4NA+96VVFEx4FQH1emONA0EOuaCAmOyMCG1Zk2
zEGisdjh+9d9EznrdpbGTYoDvN9pHdJ72eq+3mjgxzYHsGaw9lc6rTZt4yWdUItAJZuvwgzVWl1l
Pltp2XDH5LHxafjAUGkb9bShXnTV1nLHci1qc98rrBD/XvWQpYVxiMyd12tbp7GNngjrmQqpZjxR
zuB9PXmwIqYMcaMGuGB0TBPn0SihZqoF/9pRY0lLoLlo10Mid9LFBahrvAeB4Re6EywJcLlFM0Gb
9RZKBPWpjdKQeR2PdP150v2sOvF1fdo/flApLWorZh/MowjqdeH233Xh3IvRJr2E9zUbunnS5lcz
DV5N2d8jsa6h71rXDbLFaHivWDbXdmsmzvLtsG4N9aCR9oq38oNp42MzaQc3crk+qs4oa4Ixggtv
8zO0YFoaC8w3ENhsjTH3YSGzZc/S9zlNpXvHVD7qBqYvYc3gpZgGU1GrfG9EdXLVKrg5DAMzIJiz
MsUHyw9j2WYfxMYXixOzquCZMCakzVPXSK3dGTAXGxG0NHbFehGRe+FciI37SAVcdfiIti9Mw+9s
rgaxCaXSHCEmOwIYJkP7cZX76L1zF5Gl5kdh+XilEKoEI1u/VcVFPRi6HWRAsAlmy1TYZ2jYav/M
aBHLnd7sVH8cSSfNKz4dhCJKzL1dA1s49lOfc7cnu3pEd9U8OhPliSrGW70hDy47Dg21TwG670gL
N4vRWcsF/BG/IYrk7rAvYBX5MZdEW8gbr5iPQwg8E8WELPXY2uG1w+sgg6sqPfQ9VHjBKPfdAjE7
BsgDsvWe06q2tmFl3bAIIJagZEsYEk0cVfqvbBwPZjNu2yEfdqHLsCua4UdYGHBW4GTiq2cgdcCY
pOvRD436OgCV2U3TjpRZBBSKqh+8ELkpCR11f0YQEOBKxscQu1+OXKDVtYEE0a5hYmfEWajzUWDz
H90d3kl7YfGKnq6fcv060pCeYkQiV6oz6U/3puQ55/aIBh8Pd5vAHyRtzMgU8YWwtFfyCkD6cNNe
yOTY9Wn/s0hfuDxs04ikTOBub1eT1yMrALCF0DJiDLyjQAUom+grqSqKKDJ/KGeKMOi4bsy0/yRm
nF2mi56uPyVnYG2WZL7Oi5OsjMyFiO68ZwvUU8g55QTf4iqaDSu0kImQcEasfRlq2hq5yePY1N7O
s1h/xmxE3DDcguUgLdNGHHq68ZIgEBtaDysRdY8XybDPw97wa61HMVVoFp4wswmJjTzJhB4tci87
tWH/mYZYZDqWrW007WKnInwW43KYnLa80aAcg6BJY4undN3cgwtvy07WO02XhAoq1QCnETQdI+Zn
ADvHLtTZGgrAHpF6pMJPirUM5XqEoUNQkKoPKFr9VDOzWAnXeknB3rXdh6rNvGN/GYMSOq3md7UW
7+DWoCzlD6Rm9lzocK+xuCvvegcBJvbPD9zF/w97Z9bbOJZu2b9SuM/NBOcBuNVAUyJFzZYsjy+E
7bA5zzN/fS9GZmVFZN+qrMJ96QYalZlAlEOWSB2e4fv2Xnvdm6G6y8JPXGqMigr3jc7jTNAU5C42
UPQtAczhzMBC1l91pa0PQzbSF0sHJhHMDCVYbBo+PGnfJy64LvhFpPRjtNS7ZSKWSYdkVDA+5xKd
SPTgV9abTy6SDQRe2SJWw9a0/B1ZksjxW6Z4iSi3ph8sD1Tcpqj1CKMF0X9axuVjuL11vUxT2RQi
pywbmUSeYAukYzVKcnXMxKVZ3rXdOiNo6vuvi8X8WZrVxDU6GWDE+KIqrJN8doRUfCxBwkIGOcv9
vixPcrMinpd6AimFxEelnpDI1yDCigkvUNpUXTPcm746HiY/ezNmdbhXm8h0FclH+sxmVJWo6Ncv
cwOXU4DkD+czjdhTwolIiQY9REqrHjK5eWISP7R9pZFb02/h6rltrtVHJZQLm0I+esq6OFpz+wLO
bKMH16FvYbzU4dfoA56px/GhCg1tgxxnW6R5sRqQ/U6UgnURdjJLAo5s7CqDvtJK/1snE6tLqag1
5WSfhtOZQ6OwsuZN5TfGrganFieUjaoqAL7NLE0kBv+RaoiJ2r1S5eIqgAVvS114M1tU66XKHtaq
2VF2ZHysdJ34zURaW4kRurGubERfyg/VTWPz60KiWBt6IbjCTMQjad3GvsahaA6ZIwaQ4OvyBVeB
sqHupy8i7FXvD6kTygoS047RbAG+y4oRGBATF8FyRKi1RJ8W03T1xcQLod4MGTJOWLpOlRbpTtHa
dl0UVLSQb91a2gcr1CbakO2Jex3tMMKMLI8UwxTKWAS9Haly1us8ndN7q4tQ4ucIWMS2ZCsykjED
1sMY9qI/P8jEezvJQNJiq5eZJ+f1cAJOMjhmoZtXycTaDjMwXyIVRDmcN3TWNvnAsoA7gDJ5sdOb
Zb4JIjSKohGeBiM1jvMsIowvRVIkzOo4J7qrj9ZrB3BwS88q3xJchH5nlRAgtunqhmT3Hu4ImUOc
DoDRX4eJaRWSH1kFcinZgpLmW8ti49MTALiT0OFzxRWZ9yGTEhV5zZX0KFpljNFGVKIXuuxPJr2r
USmMszqfODVJax89Ozl7HKmMLjMcpRiNlaREQJC69ot8hmuuJ4TXyqTANMrnEOTdnRQO90S/QV6b
BFuqtXY/zXqwxjCFhr8kM4sIWsML8qHaCcaztWzrZYU8g8aUzHsmvH2C/HhFY0vZpXO8nZNJPjE9
b0iNObFJ0de9jtHc7ygI+9ber/pxLcmoLwD9K8zqJfmk0uSpWTYeMKbpBAkWPIBZeowTZbrF1Ufs
Q5VqVevSF511tDZ+HUINHSj7suFyLcOnFxRE0OzIq2dyJMpFaze+pLQe+qHHYCYbpspSSp4J+4ZK
bRxC1rR1FFiCp1FkwNvabsVKCHdZ4z/qU2JuxazK74YcjGRuHETZn+yeEIl1L8Uvgi9ke8m3AE76
hLHIw3BWy6Fx03bcjrHQ4enkP0phWjt9HE9DMuUcmhuZs5Kv71N0X/7cgCEQy36Hu5FtVd/BglS7
nTmI9WoU6LCgQQSzLJOnrKTTTirZiiOt3enmOO6lVOAcEBh94ZHKsdOGqSDJAwO71QGyykUs9VYj
irshIhwThz9nb+05q4JjrUkkfpam3U/CaRhSZsvhEYAkMYAmhZU5qbxCGte52iMcQMfHtskjt+JK
I3/azsYsnclUi05VQw+0MXdN8yVQnJaSyneRMh2bGeRjN48YvXOLw0DPumPlD9+rIf+/xPgnJUZZ
Q9H/j2uM929Z8RNI5fvf/7XCKEiG9AvGEhMs11Ko0hdV+68lRn4k/4IdQJZU1fj1h7/XGgWJyiSi
b8px1Jw0hebL78VGXIq/UPBSTUulIKEaiv5vsVS07/XEv1f/KPpxyBNlBV+CpCyE96UE9oOU3FDS
uBfFWbrRVaF60BDJOmhH2QIwO+v9i2TRDVFglQtnzFk5m/r0ohbFY9IZp3HG8ax5pqh8kBF33xF1
ameV8oGTbWOWr4kIwBrXUTkjRClDu9OTh6bkZUn9yR07gCOB7BC4qV6dUAIOfbCdBnpvPikdtiJm
a0uE4J4avoc5lU/AwWegdTUkHu0BTxSJb55am5CcFa/YUX+icWQbQ3cCieYESbbGYHsOZfU4Gf1e
sP1GXbcKB8QsvKtMfYtahu2ToCA9lpyuF+/FPKZywGkw1tcC6eYVcn6JqDWDLumgYU4Kpug9LZPz
WD6XBeu3prHyKLvWkPdBlFzAhROKQKp8R+D3RKi6/FyAtw0EgbyllFamn3wgbJlwl5MYXiWXQOMn
IHduujDdx359Xeyqy11hZoCCMW4VDe+aoM47Uy09bfIdMSwey1T+kNL0vbxvEbDWoXSfwSQnpNSb
JfGJxEnqEtAZhUi+a/2XrAPz0fM+IJ++8glz+WgJz2bOjaPEJOgCaciEhFbiB1DnS5oQx9eruzYX
P+RExcS6A2hJDBWKzrh6FIiyalUC2K2DXOVX0QOQuEdwtRuA08gKEobcOvp3iqYi8JbdcMoeCXhy
KfN5FpGsBnHlfh29SJj12CklReeGanVlDGyzFtd9ixqMO51SJrEEdr90sqZcQEW1JGDoCm63gnQm
Ory9zl6O/cAUSkcjgqmqBWuxCvd55p+nWf4YNb4RfVUyvmYCr7LhFtQePfazWFF3naw3XZ9QO5i3
2Zyfcnz1wwjARYiTd6384LRH/RtZUoj4Km8/RayjOREYK60HGFz3a1EV1iNnEKtNnDKvVnTbnuXM
x5+iFLvl37IEUIBs60uQ59ZWBhJ5Y22Le+XC99CW9bNlLIO37nZzgPwPmBjLlCrtya26LENBRBhm
4u8eVJGKosghoe3hw84gIiCUroyIvQ9R4Leuip7gxuwpsMNX1ilvUrZ1Jy15LhPjy/RDQmAEhwTm
h6ghRafKJuy8tHj94pEsvWtd82Vr7T2MRDey1C+xFXGWemlRfvSaSu0tf6TItVbr/qSjmIiTi4+v
tkb/qdHTzCSLSFmJYmThO2MIwTKYP6j6brvecMKpZndBmDlcQF9H/xi+B6KyCzsf/7PvgPH5CCZl
z+TyqZucDIly3Dcjgr7KkF2pnvEwEL9bmNP9TB+cbcNVrKR9N2iGzcCjCVHvakVF2h97o77R6XSq
JI0SJ0/ZpNkMQnQZSEy11UwE6mLTK/b8+TkpcAlk2pa2LFUK+SAk80e+RAeoFfaLMgnsvhxejdHc
R4pybqQRyKqK0s6MVpFQHUTRh49ZviBr3WQy9atIecoiZSehlgkn1Jgo8plAAmst4nY06VPDppGo
cIUvaHeoxPZeyjMoTuZXHETvat24c5k+1wbINaPNQT0ZLxmI4NViWoFxQ/RCzkMhxczE/uSfhZnH
AIHYOcqzC5DwlyESnzp58JZsYDbGG3Yor4RtvszcqlgUvIA2O/qnurCTPoC7JB/GRNhP+6wwtqjp
X0mg8sy5+qw73kY1UCoBUvH5NBHBk3iLrbKxhZ5UJynxpsHY9mp8CVC6+szGrSR8DQgm0iI5TrFK
JaNQPmhWXOc4esmz2kUcsR8sPpTQPYi1hl+m3SBq2vedeMAy36s5yQqLCJldv4batAcjQ2b1QorV
T1EmHeIm3IxRu9JBX3Jvisei9c99v61UwsRjzBzYfLkhGRmPvS87aUlnIVAOvqDsiD98V02fNCfz
VrTZLRS+lQ2/P5PTi3FrdB4t9N63ZGw3gdackpLQyMzcotjcyibqyUREGCDtl5fmvdNlTtY3p+Vp
qfzxoQO8IZnTK8l7bjHHL3j6T3LtewBjdmKEKAVtu9m9zhYPdTnVjo40aRj0I+bAU97HngES08aU
CPTgMkvZoyXX16FiggTUZ9Xmmc4XsatANgyO8wXnlT6X75VR8BpD5KZkHhBwjoCYiiF9ZO0+skS3
9P17kylCiDoAFvN9JUCn1nlIY5NqStcey/QktuZNneQdhYcXmuen55L5pElU9Pzz6xQqB6wE57Gt
ndqPLkRunMW+Q8JOTfCraG0CCL8o+30VhnALWmMbm90GbMU2zeqNMDE+sm2XC6h1AsI3mg1npL2v
VNdeag68t8Zq34j1pmn4LodJNmxF4AFarljOH0l8xn5y1lNuZKccqkk5do164Ay4pnF0hkxOnzdy
ftik/Rddzz8gTX/b9yBqsixdX0B2f+izzgBX4zZPUR6I8U6sjYegMrw8CDgwGzYSoG1XmwfuzY78
dfgAanbQG8gfpe6ZfAEEsaz++Qf6Iz/u+0ZMkizAUYq1KAv+8IHErNC5wyFWgr45m5Q6205weiFb
953+TbCUYx6S9TiJLk/G1TTeqo8RI50Wp3e0znYt5/UoFA7JWJ9zHptBMh/Q7jiIn1dSfl0wv2FS
/IkTUTcXkcPPu0dTkjVNFSW6sRbIwJ93j6BIRlxF+ngLzPRclemT3IPkTim4Dy+tj5R8bIqDFgYJ
VWR50/O5SMzrpvmzqZgHILj4vC4p1M0EnKYNCBvOu21TKNs8GdzZlzaKn2w0ej7RHK/15TCWBw4V
wOOshJeONnNU5beAJCDJcqr2iTnVJL/bYMpkTdzMs4YNjCJ1R8MEOGfg5OhspE8/lTdS2q5pMK/n
RX4rT2CL+VaTc0osaY8ylPR6Zhn2LPG8Jm7aMVsmjtMcmZiIyC22KLME6VqmnZLHdMcDXiHExEOH
u5ZSedGOG6p3jl8YB0l4CBsCcjqIAIShW2Ln4kJYSZp8RtY5L4xqmW1MGl4BP61DEXlILBz6HK2Z
oezgDN7MUGNfka5jiad1bLboFA9zASeJVUjNirvAIiGynO8wbxDATtw6wenzXZ9/6gN6SY7oBVtO
Qgxy9i+BeGiC/A7x1hZe8CUb4ktTVVvCdIzeuq/7cS+KfNpBrByK19x++U6gFRrLTKvt8J7oDaqt
vHnTYCiM/kEXsMASLiCwpsocD8ykW8lJv+Xg81Tpd1rzLpnttzjKUdwP/alKMbnEThVhZEgpnzUB
BRKqM2pfH/ice7maWMXTixBUZz+a10KXvdAcxlGlHDVjopoh7+ZcXbVDsCNVE4M0DFuxPbOLL7qb
lO9SCwFmKNzX7bRRJtJTLeWs4BbJRR5oSy9tZrwdoeHPkGUXIOkN2Ol9HwZPYx/sBsu8VgAt5rDB
ckYkaTae2kg9RpiGxifZD7F8lMZNSoSDpBg3Y5o+FCP18mYlt3lpBwX2T7HvAdTDOi+viaySA0Un
ZVlrCjDIhQIZy3/o4v4uaZ+hH9igQtAGde/W/E55+aG1GMU1tzEy/EcryryBnb2pQTqjzylP9yn8
E8MUP6b6bFTmAwictC25MRINcB8aDPvd7RBpLk6+03dVpW/eJCNd9312J0uCa8Q4QersLlbpP4WW
3cQaZ6uHWaZer8XHEE1wPyIas0ifFQ5MR+tlA5kKwbKhO8O/uQwLU1A0T7JoXa2od3QwVQNnJUHN
C7vQhIvfKTs9q7eG+ro4iEsl9VpkK3WP1w7VQrIoA6eEXyoqxzJzW9wa0xJZLrmNnu6McdgTT7uB
cb5hHfAmmCjNqK2CUHA498DsGzatbD4WUe8yiBydyu2J3tiujmgvDxugpRwZNCgvM1BqE8tR+dYk
zZohekIEvfhEbFXZm5Au0iIjUa/zlM8lcFiX7kULUb+5TRQIOjvgZd9tHCPJ18u/eOEYqZ6ZLdKA
gqQFtpRTMXrUt3aG1YPnEC5y162rZESZsQg8CHUg8prCa47rwExeh55IDaknWFxwpH44gW7Zh1Hr
+cp0gg93WSaADl1oGBgPamGtm0466aNm9zNvt1xLoFi3NlSOkYT/Bgx82RwlMTu0kgopjpWi/BK7
AFaKerNigE6z5Iha9lZNlBSNzLTzJiU7Rk29UoRGGbM57/QO62TqQgE6p2zeedaPml6+TYZ5iMVb
IBXnUDwnYrU35HxdqOTxNCXwSN0Y3od53Cy6Zkqr7zk6f/o1wptOokXI8Xwkzlcj/c8Yirde2WNX
evfl6NpbK6B9n2RAex3nSzS3KIaiK82bowH7q42nnTwBwS8RXVv1mZUSdl0EmR80jxh89VPNJute
snqnkck9X2TTubqTFCa/InTmCN+MxmlPoa3EmdAs0zWmMu/7CA6ydVeOp4yvQjLjyyqbv4YCOFZE
FwiNP2rfKjlrfrib5omsWbhxzbRpJvNWo8LsU1TDPMeRGO5yo0fgUp+TEb2jcp5n63FMBdpxo9tY
xduoYw+Wk0MsdXs/RcJhIH8MBOuejLUrMLGtScnP6upthqdNxmWl10RMQ/BvOvOhMq17gBWHOe/c
HnlpnT7rsb4DYuMKMHHUZTeLzmBKjiBy7uUg2qiC9QSWbx8zoaEkNXrSlql7plWAFzfbEK0JETI/
LFvXGsWuCYopZxh2kk/AOOTBQT1K0QZ60d4nrJvJLb4zyeEYqcxTXMSejKKUfI7kGYjOsSyDjak0
ODzmU8TsKMTSR5eaD9hPvVmRPtRaWPIViEgLsenFNKhMo14LcXum2LObpHq0+/c0EALoU9lBtVhb
e5wyob6zKvYt07wmBYrROR2jgVyVwB9ADAkXTRlPYWfdePtrYDZ7FMfesiCKMUOZ2sSiN45kPlbC
YYNfFE+Zp8WZVz21vr9PFAElUO+m/rgZGHfTtywKNj0ob91nR6UKjj6Dz2JIgs5a1JtOElGuzTij
EgBXNPdWMrnl3O1VRfU0BVLNcvJrVacUogcrgFDU6f0xp7beDyu/nfeZJr7ixQWtau5nhLJN5h/M
OXlsYk/XB6ceSq9ME2ag8jT49OPi+OKXHWDOYyKZX6EqfEmq+TaM+bNatrvW+lIBSrRoRrocRKiZ
PqWpsplKxRHMYR+PxhuyAzNR7+UiZ+Hi7LaU5ntFeQ0aBFRR4FgaENG4+qYX3qW1OkJg2vK5Dqhp
sQDg1CGuPlhhKj0reU6NrsQf3qYh16zve/pLllZ9s/LQVXtpi7/b1VgrjOixk5MnqH8ghfBFqbpX
o3hSzJTNj4KoilVdHvnqjQyyD8yORhdu4nQODXAaLQRGMGiyVO6tUvhC8fQWKk9aYr4bqLbkpfXV
LltJk3KIsR8KLicumm+BSgDVP99x/wEjzYZ72buaeJ6X/+Ge+HnvKsu9hm1vGG9KGxxxWu4Kjl6E
nJ7BT/6JxvIPIQWcNnRNRyhMViUnd1Ix/4BYLhFqt01msE9m2jJHyhh5e+mH2s2j0VV9DFpyvGMv
uB+Gah+IIYf3ZiNRIAs6T5xU+ln1uTSG6z+/A0t+58/b9+VjKbjC0K6ygf/jIaiT8j7PZW28yen9
yDoTLRY47WlQ7ba9cD5mjLwmlStv6vq5qV75aQO7lHbWti02anSoYA2AsWzZnAcNwrdap8PhcxCn
e7NhFK7y8OP7R/63uhCbz+L0ln02/7m86gMJGuM4bP/nz39sfv1z8Fms4Qb99Af4vVE7XbrPRVHc
dCkv5Rf99jf/1R/+5fP7b/mT5gHF+x++kuWT/Pa65QL++h8IkP5yexui9EeF8vfX/NpAUJZiP8JT
vh3T1I3vgKpf+weK8gtFAp2DoiVpmoxa+ff2gSz/glhBpFQhiTLrvfV3qbKMsFlWLdVk1Isw3BmH
f7v2387M3LZf78Vvf/4Reb60IX4YPgbCYXTBIiLZhUKDgHjRMv/QOyA8PYNmOiGvQWZvvteaRrKe
LQ2z+tKwV8VBNhfhi2JV00SmGlEDUknXWRwLps0iktEHGnVMrJAyGgLW02gyfx3g/9Zo+RdIWk9R
EpWf36K3n4fQ/5UjStKYO/5xO+r49vFW/OX+f3Gjfh2g229//Y/vr/l1REn0lqh3KKKl0+5h0vtd
9L78RFOYnzAziEuiL+/zN1iW/At9KpGsXVEB4i+rP4wo+RcJXfxSAEAnrnNi/u+MqOUNFoH9gvEy
GcHfteo/jKggGc0SIUm/N3qQS9YJuu7DqByHIMIniMOKnq//1LEH27e4KC3l5Yd79V+MaIUL+XFE
//r+XCN3gceEJ+7nEY11o2nlpuj3C6Oo26UcC4bilAfQc01PBIN91tr6zUfzq2NBbPDdG8VOEJ1O
vQKNSPkLYoqiYf4Ukep0kBitqSQs6zykJeV80zOsYmMmL/SYOYTuSeGFl/7+z69B+nlS//4l6Sb1
GE3iGlh0/nAN8mSk8xCa3V46izt/pz/O22oTnpOjfjDP2o5S4EH35CfzpNz+m++83N0fvj3CXJgp
Etxr+aF7rE713XhfvIb3wUZz4lN9yl6m+9ypj+ap+LNsmZ/X8v/zmpeZ6od3HnUpC1uTdxbu0zt/
h/jKC8/KSTsqu/w0nvJdfpTusj97V+mP4LRlvOjYJhCy6zRtaNf+/L59OnTSKGndXjlX5NRR5Qcr
ganyyTpFO4g5u/QGpD3E1/+ImGBbebozu4mnuequdrsd/59br5Vts8sP1ofi9of6rj2XbrTP75Cb
aKmbNl7oH1tIGKhUwLFTZoCQhvrTBWYaYClMVgJMfYzd0woGbJWhAVqHPqJ+Wz6yZerepXwFzmpc
Q3OyIKlM6w7QhSM5OrlMnOVXh1PhXoxmg6++m7ak2GnP5UHeIJ+rRqRWF4QRYuVSvtd0T2p2AVmU
e785pJFtoBOlav8FEYz+RvOY0Nr8QoTANjSm/vwFwZ2SSbbJLiLGRLTxtvlWXauTtb81GyWzqZAD
HpOR1B9brwGzizyPrak93SGG8d1MgL6K220XbHmD81zY7JcdaAVobOHuxGukiqpqoy4xWg/Chikj
Ndl11ae1HEfLL+s5aT7S8qVVHuX8KxC3tcGp0Rs/5OOwF14SytXwL9V1vMn0XRkQ/GnXn+J7fFS2
0Vejwcpf1x/B+/yCyLtfDAB29j7eiZfHiFZwsR+T1x52DZ0+ZSXo3nLExCsPzJreNG2yheJN781u
vozOnj+iE2pWL/CqR6W6WKrTOaMCIdq2vIaWTEI35Em/ilfxkm7Dm/KMYsqOXM6bx/RYeN2q5oFq
19/qlbzW3WQdnEkrUFhpdxTPwXTDRMKAlsprOMUWG/gtLCI32eSedqyd2VZXWEAuA23olekgOXSS
E9Y8wg4OvTu6tEW/wrs9lQ27XuGFtQGL8PbxivL+c+VAE3jUgZTAjVojkFed4Rg45tZwfDeyzR2X
WG4tG1E/TXsMCZ9Ip+BonqVT8Nokm9a6BBwpp8dmCSu4UcNmaBZQc5GqvIuf1r66li/1C4MAAEmV
QIHe1DMaT8+0VtDQxZXmYF6lAvQluoQURA/pXhcE1+y3Zr5pb1odrMKzVE128UBzkJfyC3QIa9Rk
r+J0b6YuBKU7k8NofgXOrVzFLaCSt/ikXapn6TKdzYPgwP90lIPsVCsoUOvWjtezfQMO7xVX4dlw
tcNyM4VVuPJ3r+3W4m/HLhSqde6GbnI0VqX9ghzA7W66225wxnqV+zKuPiCzutMh+YbMLnpp36K7
9OTfd889SiMuCaLDXbKDzrX8NtWWdvOOrdA6XA2Nrb4lyqaN0LQCuFrLhPYNjvQukQCzFp1Et1UO
ZwgziGNwBIXHkz434jZbn66Mu3G6hpFDlXTxd9qEiLr9nqdN/RbXdvFMmcsgn57QAJY5WgMzEYK2
7jb35VH31/20SXhk1/ApDjyJ8yY7ZKFTkgOPh90RTsEFtk7xarjtgW742K2QIAxfQ7UqLUSpHsVr
zMeN4ooL/skdLVc2HWTeyavqkA65U9x4Ha30rfQkPSme6rRbVbNNwOxbye1O8xYd/0nfZY/Cfr4b
Lv2HrNlj7TXhqq7WPJENYDJGMi333o4/4nKdXWRyWgK6j8j6Ngiag3QbkQnAObhfR9bBTPY4QaAG
NyOFBE6p+7m9kzF4iHS2GpumLdVRauX+dBonZ96MkjOMu/Ipv0/2wb49NMmuKB9l6aU03q3kVRee
jOdgTtAAGl7V2j4lIYBbdnMLJnxudh478UN6SUeaBXn6buSFQ7++AARDqZfP4cVHRPfRO86EUTed
CXErGBTa9t+E5/7W31lPfVpmq6Kq4Eg1B2PRMstrpLQZF8MXj9b0M/s0X4yrfCfeTecMqSEQCjT9
/kf7Fry01/4SPFcEyBMILOq9g+R5NZZrLBkTBb98uA+iVRXQ2CD38K2GGbCmYgGxXYTTy/R7IvEX
Snt7b36231QdegkHGFy5h+5U7HJWJZGo7EeWGFdzOkR8xLbtoBZvuaP+oXVmp3eilX9QYf83hjOf
WmeUj9Kjeeah/ZbxcR5Fax1/86PNnNn5VWYu+KaL+z739NiGlf0o9u9J822StsJz9tg+qxdUQEKv
YaCmapwiwltZ73K3Vgy74Mbx7MOKKUEm949z50JJpxksVVTpC3D56baifCoySnfidkyeY/Ol6Wit
ekO3VWVuywr/RpGvzO6Gv2OKoX2Sh2e3T+raOGoDvUc7YmZnHtZWVQRj75pJbu7vlfaOanWpnDth
w86v3uPGIQhBP6hecq7ufddHO/qohasOqlEFknmVTysIWujIEV7KZNlR2IqJNUGu76g9AQ1uDuVI
dcb+Yc4YhNFKfGEB5CK5lWvr4n8E30KEIKQ3PJJGO2Uvugj/iC4U/piJtrxLUjlelQTeRLARlZUq
gZuhzm1nnxkuvGajSdfZuiAuNZoVVzkgp6Gcaid3SOcvE8Oz9ML6TVH2qX/I1HcL9xobXG2L1JC9
q1Q/RDXurIxM9MFLoJSPaFPX8QiWdq1JeyXej+k7MD57ocV0Ol+tvgqTx2ykyzN+i/wbK6vBHqd1
hfP0yPR5QZQB4UcT9kp30gh5vqhOdE3etHP5rBSv6TM0CByF98VZefDnwJbaR6SixbZZj1fp9Y5p
yyHO8yHCXOeUlWBrYUouNk+ilyPJYQGjUZojJ1irlmcOpFgwPkFKTdJTF5N2I0lLm2YlbjEmzJvZ
Se5qiA+TN73jm5HvNYuGf7IK6bAN+a27X9qurW0+SUfxVt1R8iMndJ6cIlyP4SrG038ZPpSJmcRm
+FXI7oGnRisAWC5DM/koHOCp4CSejJvpNneptoopna99f4V6LblvX03IfcRQyhur3BvqrS73lFRA
fhOUgue28WIPh+S7mtnpg8ECvu/u80v6KSDdPzLWgyWRFw+RXbxHX/FhfAFfkMOYe8Cr9eSfCrgC
xIgtRH/PQtL3rXpCIbqU/Mpl7yPLXmUgsV+h3QcoUrvila/ZFFeyuPofnMcr1D0JYU8+TU4YCbbY
gaOggi486yv1IQQpgnnlE4641eGXOMUNkrLQ9nc1op+mwXKx1tgIuYPQr8KeMJNqLYrDpqxxjwov
wDboeDhDlx1hgWLgtFFSDXXtjMXXPz+ZKPLSiP57o/q3A4IuixpmXri54h+OJobV9VkchEQ4RtuR
TYr2nkavkgKyia5Q/qKNblV+5BIih1P/IeleGNAZBmo02dZ4sqa7wSIzKT0JL8ze0x15ZZjNvFk+
SPLh2Ao7ACxG8pAwYdaZS68U5NgQYGEjT3tXvFZfiTohYrDDbeE1Xn7MX7lY2p6uuK7cejN5vqOt
y3WzbAvXtD1t7TDbkOQcdlosmMKK5A8nPwv2u2HDq3fY4IaH+IB9h1J04T8R7cb678rpzWTJPRiP
yifPHO853wNd73Twto78RdjcUXzQ/Ad5kz74VzbWXoPLdJ0lexqCo7Bmw1Dexa7RgL+0Rz5E9WbV
MCDRwjsz873bKh66OmaRQLclD4XKCL7lzZrXwQa5Yt7tMUl1D3Vkixw7ZW0dDxBG12UF3ZPfyv2i
Z43WqPo2v7dMVdd6k90GrfUs5JxbuLk+uQKGtVEOoB6bDySGyrN5Maa7AMAcefUQeeYt194170RK
DafsYlluD0qoBgPYIPjz3bjeqRVmm5PaPuKoTSaPfECp9PTQo3s+9ndVdzZBbmMm6rdKT1mcFDNg
YtiWCjfhnwlALRsokjIAAjIFZJ5Itf89XHcPjbLREtqCR+2YcoKDhOik1lq7NgPnAbt0WFLaR0E9
6g1ehwnh3NmqXf4hfoSsjiriQIVx9MVSbkKxv9J/hmR0Qc32AXx+MWoj2EFmTlcWKwCrA7tmwChX
TAREktolFrSPwj+b72qYvuSbBtJgo2+F0Rvuo+eRDPXKkp4GnjsxOBHpOjW3JqtWM/ySZKhIfmUu
YoQJx6hbS8We9Hg8NrTs0C6s6k1Kn3LHAjIaa0FDbMnqsw5TTyGQNV8rjzP/IfeMfTKe0200PXZg
YZXkRIBeaz02NGNd2aUvt1WcdJc+WJ6801zL1VzRsdY6HAB1kwDD+tWf/29V9/613M7TWx/lX8X/
A+U9mYnpH1f3buHnX+y3kPTO5sf63vKi3xTnqMoXBRGABAldkwS24XfFuSnCtVehf1sKFUBSdymi
/K3AZ/wiLxEI1u8A/QZuRvjX/5BhW0gU+KgYAgVfqoL/VnnvZ7iFplGPpk1JpYSyNNgU8Q/lErXU
e2Jb5oKAnP41rjINRG3fbZLsf3N2XjtyI9u2/SIC9EG+piEzs7yTqvQSkGt6F/T8+juoe4GryhIq
cc4GereARjdNMtxac45pIMMr2oUsZ2ul36Kh6L2YrWpfoBSutCMARpB91WIzJgyMyHqypygeB6ro
te1fb/QfNcBzZdifmwSBL1DXE2aKnuJ9Taczha5mZ6xC5dRsdjxdBHnTOLvYxoLhGslV16T0B3X2
Gl6HUbg03Smg6IYYmJTABCAzncDqsVg4iRiRYR4v3N/7qvufl0jXimg3bAOO4zpnS1mVFjNXNMpQ
qyUzTw8wt00LRiflUM4KVNhiDCajGzt73ZtZkdIIFrGJSynpVXNMyv768zv6x6/qwvYz1wgB4CXn
yjVA1UwHTVqGseIcD/L6R5GDw9KbnnZpc0IO428+v+L7ct+fV7CWrzF3mcBSCH54/xPNUVJoBIcV
4aIbiGWdY55LqPHx3vTQjv0vruV4jBcqqia17vfXwn5eN6p0i7Bvc4dNSnsr/ehOujM24E6KC0+2
Dt2/Nirro9GLc3ksx1xbPucvczSbxejMsgj/JBW1ltRuykV/0etCD9NhQHM/xDsfh2wQ6y5FCEOL
rkxM5cucJ1vcwMgA2wgMUyv6qwXtxE4Xc73PwM1fjcokIx1bN/208taT2nzz+as6Szv/fzdPcgZ6
Sgeojn5Wep4AmvWOGxXoar37ttOmxypnPzoA01/MbsK+Xt/MWsyxPXlxOtQYUw5Z7vObeF/+5h4s
yrDUvpFPOHhrznuavFRgiuXItxGzx9UjmIozsqesO1RiOE4Dgaydg93186t++CLXq+KzRMHJxT8M
Stuusx48cxH6ZV0R19RYhGq1J1Kt9B1Sw/jCQ/7jcpZp0r82XdOjl3M2AMrOjiDlwRdDMeVt9Oql
H2oB7jRsiKz8/MnOatx/XijBHC79QjqGpIqv9/JXbd1yPB8hOrW83sWCktTs+TR5taQN/NK4ZIpj
y2p0v53OvS269pvyE4EiqLN2F+5jfab/v4X/v/fB+CNEmpY1i9LZQLSSrms91N9hUVmBAcbaVEDz
SSaj0sTW/svs1oe8y8JsTt7IOv1lUQjRFvvOlMnr57fy8e2zuBJ2zTeme2sGx/s3UvamaseIt+9Z
TbIFq4ZxAfbd/dSk4mTm0e/PL/f+7LI+uOn+6TLousWPbZ01N8ayt3shpjRsnCsIQrg196PFIVFd
TQkh2Kn/XGXNhVnv4yjimj6zuiC9huX/7Ee3R6UI++zSME0ydCQJyOr6IHL3Z9YDhMncH1Zh/fif
P6Ygcnx9SD5r++yb7megFKpt0nAU5ZdpDQL4r8mKu07kj4ZOGS+mrEc27oXf8sPixcsVDF4PXTc0
sPOlZInNaCJHkQeNcSHHG8NOUDhMJYqM9pvfvPyPn1GYXAZaGIOJbtj7L0erLSf1fTBLPjkOSsv5
eCPK+SmC50Fs4zn5ndQtJ/1F6y5MUH9+sffDxwRPZjNd8KzMUmeXNpY0TmdHRKGw53FrWcBOyysb
uhWJomgny+qGs5B2NRk/UsTce4eUkAdPfbOSLNopV2tu2wx3q+wDrenM17njqDrcR/2V1xU39tS0
t+hhJZ7zWoc05f6SduujRorMuzR3rzVHylNpFh62BURFzezCY4I3U0mklYVHWkF66YE/jBpBp9qn
LcdnTCK7WP/5X9OWMyzRMs0xSjKvVpzpOFXhvL3Tu1QLpxpVnD8dSEdp7vlvXHjXH76p95c+30HW
ZPkVsSabkBxGk/CMJtUAYvAHmjbywnb1w1zEtSyC59cmJO3ec14cOJK2dinUhO7onTIS39SMEDIZ
Tom8MAGvAoD3EzCXch3bIp9JR1xyfiktgZcttLHh99VfK295tStOkWyCtoVdBIUUpz6rV4wHQdGi
ffK0KVstm9TItImM7/JHUZq7qn1led5UTauoAWW4xsnk2zlz96tZA6SZWA+GRjJxlV7FxuhvM2f4
bhSRsYnjStu1pJ3vDGd5+HxYftzzr4+27rfI+2KF+SOU+utjSaeiL7quasJoTokBbeBt15Mfwlh7
nLrmKa0ocWUx5WGSQO/UREgdwl/pD0swp8Z3S1IPsr1p2UfwEC58TB+WPW4NCZ2gk4/IUKyntr+/
Y5jOi5ZnWk0YXqYHRLMHGmbe/+l+gousx0IcHujULPN87vWceVqkVYelrH8JNJaBS9o2cYfG3p7q
twtv+8MJBiEcsxASExu4nuGs4+evtz0oZ251OLRhSdITiHiNIlt05brILgeZg4r2RHTlRCUYkWn6
UYzRtZM4QGTwf7TJpU3rP+YJH/ESeij2iuwYzx7dseqR5JepCVvh9MTv8tO73bzK9pe7vu2+leZA
HFDiHw2/f/r8Rfx5re/mZF6EZ3DC5njNLKWfzcmFUxu65pp1qK8rz6DcsHVrtZM5ytku9gID1lRH
vh0R49qbbeLNS6kpO4n9FllGtF8aUmodSfRLlxoF7LIelxxFvcz0twva9xORLKTBzP7RqiHTdtOF
YWOu9/fu/leRznpSMdkNgd8/+zbJlCnrXIiSoIip3osCkQtcP7dHAp6KwOh6sekq78WVyjkV8PqJ
XwA2RJ6A4RBfVHTJo43je4cZC7mCXuhXqMLQh5oAR9AAX5gpP8zK683yaXNWxUTtnm9pLPAcxK46
ZejMlEtXbGS1lMFY5Ee7wTgYy/7CyP3zHZ+9HnYyvgkSgHPBhx2rWPqW03ZWh8scB03m5A8Esj5j
mMbbbnMCIsAY12iuAhBRIZLXehMTwmsTAUYDJyF/tau/JgRrNZSuNy2iIVKcdonbfOdcf9ApNhtO
C1F9mo+ult/xoQDudYMhr56F04FM9gLHKA/maNzYhI8YswvCc6QfAWfkmGFtH0w57XyiLAFRzfGu
5Y8bXwOvMdgPjEYAdjUJUL0G6oQ7iuV/1mxfUa7fGUN26DX9BQwLyc8Yi/faIG/qXrfINStpDzny
wgT1cfFh30LpiPmCSoP4wPwslDO2nWMjO62NcIU++coaCIxlsWHKgKmeoPfPMnjJg8dbNdpdIWaW
qpFgtixdXtOuT/Z+6r/E/nybFmgTm8G9E72W7lJijOkZ0Y0cvW1fyFPbfxlc6ITDUCNbnF6TWkcC
kmXPBUjhTZIrPfh8Ivh4cF6/TfFn94uZDiLD+xkRmRGJSXNXhrN8zcf6Bhl+ugUusCsGjlter61d
YB0WgX1IPVp9vqz/F6PDRzPq4oek1HGuUHZi/E3K4A60KrL2tWLoRqN2n+rxz1JgiiLY0LuwoTjT
j3Kw4anRIfJ/q3uQ7sz7p550MDY26N8QHNGy6YEpbWctvTJpXtEJQjt6rDuS7jh77pUhTkwy2XYY
cIzW8nDhBzA/zmQWZ0vmf2prPnf0/lYg19l9TCxNGJUi3Wq6CGPTPpI1DGrmv9nTjm7VfS/TMuhi
42Dnd6Qv3l+4hQ8LEQdbnXVxVdQaHL3OVsUqIf3ZtsYyrNln2M3w25wSiwQoWPlmr67ypHvqgYaP
5NMREAUfyv8mnfkV1AQoJLHgy4vmAU/jf37MdskqaZnmzXJhTvvHJLoWdmzOL4YLNvnsJxt8A5dD
NpUhPEE6C758yWMqPLFj3a4/kVa5FyC8H/a3vJW/L3hWUkqGZVoanQuK+gFS4sFVJPD4JYEOS/j5
D/DvK1nk+dqsxJTK338CuU1IphNzpR5xGnIN/FtPrhv9l184A34sqKyPRHmK85+BeNs7+9ZcK1dC
aQw1Zx5/AU+8cvMm3z+CQvL38GtDTdPuQbYYO+V53xd4B1PlXrqH9WHOliaLCjJnUH5DNr1nvyNr
VipU11GpyyDFxc6xwW+6Hn3Bdi1b3fPkrm3aimS1aG/giA/64XeaJem1cixkFzPau8/f/r9uiOM3
OAVmBIb9WpD4a08Y944DVCUpQk6JoEbn9nvWMLd/fpEPVQ0aHIyttaMBOMda84P/voiYqXnqSSKD
3lJEDsKLsQ3l37SKEwd8Rhs1Tf2ER7O48Gl9PHxzYbJ3AACtWyWCh99fGCwhIZhJJwPbWJLA7pfv
su68sOxpNxaGyrH6q3bfprA2rCV6qv2G0L117lsAqrhTc2hZGEO/1540BBGEahE4ps91KJg06fPa
PUk6RnqYLfmkEfh6u3Qiuh5m4hrrn4Y2W4iZ6criVdrxUXTYFfvXxWEA5060T61x3HdapEJcvpcC
dj/MFzw4nzuP7eNi+FCpn3oMoey3/CAvAH2V6jXRrXnfed21o6W/l67sL2wUPnxHNCBsB2eD4OQP
QulsFHd+0ydRb3tBHOP1nruk3CWeulA0Wn+ud6OH+g2GdYaBDiae7KP3P2ekjIRAv7WaMcgnU0ex
2QL3XNPVP/9e//EwPt4hxNz0H5hvz0Zpixg+M7rcC+TkYJSdlpIDaH/hYc60ESzDPqQpThEsfyjG
CUF+/zRSkHVjgTIOcqOzAirWm3IZxO0M6ZrAGVYbP2sw1etRunPaCMZZ9qib+IXLBqVQ7DFPUSql
KAB2rLCMFbrsk6AXFT81K5pC2lXqiz/5SB6T1IY0gzlP7+KDPtn+qfCNbQT/w9bn6k5l/nhp4Anr
w0/FSmpgh+EXY3I5d3nBeGhkrZt2kKY9qW5N/AQfNAYfJCHkZW9+0UKEce23uR1OmubFd2ldIPBH
DSSGBxCzMOOo9AaFUDcM2fwQAWjb9BNnrkrjmQzP2C5tQjO9ErhJS/17ggp+m4idXpcIDjJEzTrJ
JghsvGXfTQUq5lq3HkmEIFF3wHbVkriSVuzPnYgB64rsMU2djCxXWyH7BB4kS8PbQznvdyL3LXp6
SNtoDJKEJMFt0G9EKlIOv4ceZkSSIsa2YxmHQ+RXbwNnip1JpCQG/nEJcdFnhpjDpAR8gOPtS1ch
/TEX51ePQokkySiYDBfrdV3BBo0qaK04MZu82U+ugLZkz6ckYRoijei1ceoDvrLHMbUqACjZbeRq
0aGOGjJixYIcxWYbKTJQgwuEd5gzNTI9kuuStv3p4t6v6vJ5hFSj+ZRWCAbhi1kWXpxS4glqN5oT
BUJYJ1LK7AfgAKsso+tCG/Z9QE7iD2DJa5bzXIXl0s0oR+LhXjTJt6loX5clE1dLgnLVV621t0oQ
qvZSRttkytN93gjtyrFdHIt5igHDNJq1EPltmPRfkTZqmPbpEVlMCEcoj6lS6ia1y9fegXOw+JV2
sAkb9UcP02CmloAYnfiQJMJHA4uzms4M1Yq2DwWE1Vu4PG+NQm6qkam0mWSLylotyERBTdrkNW96
7CQcDfB2OvgGKJM+Q0okrbbsEbYWrnYsce3djU1523fIdOJSPol22XM+Gq4imQadV2KKqbwiqFID
Tae4ij0SwWgBP0Db/OEWTPlaPQ03jjn211lvJft8sNXRdIEUle0gw1KDxbJElXHIiqF64eB+T56O
xCfqErlnOfouqWwPxtoAi6wz90JU1v1UymjL1qV9HpfsOxEzW8ufi8clcnweNYRtKU52pU27qU9e
+iRrkBNi+vTFcODWkb8nsgqFtNO9XFgHhS+rrYzq+0YvBizdAK9EdCfqatoaEzr8UcjlNBgbWFHL
k6qaAYe/F7Alr24Ld60hfl3yKf46FLk6DWN19B2CbwoENYdFtMXettK72h2Lr5Hy9hUMo31SQg9Y
M7Qe1vDSyvC/GjowKWkT6w1wjXzj2M8RpqIucswvgAsgkF812Th9GfDU9g4nM1+hlldNus1bA5ST
6xDSMyLIUqiytKW8gfH6ZijTIGoS6TGm8XSva4SJgQb1AhGhjk9M/dTrpNzpyLNLMoDAbngVh2+x
oBC1gOySQRQMPjrVvsF9nbZUotwZoROjwAqLMcEJToqBIcAUJaVuQtdHuNnV/JfSJS2eiUW7HTw1
H7RFjseYOv/Yyvy6rgjAtAoTpHPteVtoVEDWrGFhOwKmEiY5EtJ+bIKB8jhQd8eAc7ucWr2ctpVP
ZKADE6FI5vu2NHkFHBX3TTQeG8PKyWsYfY7hlrtLa7bQbGLtUEr9twt1bj9UC8cpn9kIwpd96PL5
WY79Q5UP7T62UQP7ngx8q8bjkq+ixVbDBpB41s5s9Jei9uLDCmyZu4i5d+5erVYa6MddqGbjmrlr
trsI3uvGyf3hvm9uUvNhSYbqDZ0HWaUAo/TMjgPmnPlQGkwZrpOIu3kss1trQEfM50fwWiniDZbq
KsWkMImiu66AWNVxnB5VyYQsqVkaxXxyGu9O69L4puoa61ZHctbYR38NWZJzlu87QT7GjLzUJiDs
DRSeq7ffrEHP9vgp+bjcDr0gUOIc40IrbPfEHoCuapfpW/jy3z19PJiK6OLaA1sVl3zVWLgvHQHW
zcO7Tcx6DPEQCQEDBk3555jy1447EgkoFUMrwkyuIJk4JrCbPIvIvMWuyVbYvPKJTQ0lA0XNvz7f
2Fj/ujitBEqubHDY76/n8b8ujkvYzMoazUg3kH82ZmHqd/XW8X3CO6tfhQKW4U2/esM9ZclaFpD6
K8R5z2z7DUk4yO5BYnEw6nxQx2gp+8WQ1+34MGZI2iPtJfLFy1j19VYZy6sbLa9m7J+GyJt3bhl/
1ca8v+AF+7Aj5GU6bJ/Y3GMm/7DP7arYaHAu8jIJ7jo4NpavSqknLO7zhTPMP4+P7EioZOKPRMl6
tilcIFvYqRRFOBhUTYrsZsox2rsj+sliQEy5UqtH23/pW1+Fzri8elLu5nwqL9zIx+o1/FLDEBQC
XBqa5rkyRukzQ9SNi5DsGKZsvaU+YcEQzUAGJ/ZP5Yl54wzdFUqpTdEQgzxL75R4yy/HxUjEcv9K
QF+08aph2Y5mBEUF8vDW6+RhoJfkmx18EnTQhoPypSkulNz+UW2xjVWNxnmfrsf5OYFZzVZzpOVh
ReAZ/SrsdHWWHV1r/jLnR3+etpo53KRGKi4cUIx/fPpIUwD7cv5fXaZnJ11tnOe809ycShs9sMqO
trWAx1mV1o8mkfd6J16L/mu1PC5lJi6css/MoX9KbjaRRoK9MBI3nvv9uJMOiQYRcrGQJtLtVIIW
Mcy7SsZXEV241l9+TcOra1PH771TIeInDszmbvIXoMh+jPbbaiRwm43lDw/WgtHv82nh3+/mr9s7
q/bI2Bq8puCT6pxHVy03f2oAWt63QNkfatPfz+IGT8nKnLxw5Q/nhBXGy2lulXk5q0jy/YtRkdNT
Axc5tZ/uyfLlvbQ7ASTVAQpT4nLie6BAEDhDsZdjbgRGpAdqGY9aqi6VYq2Pk4lhQY+lGYnYRUeZ
8P5exkQaejbWeUh0Ch0pM3Bilkg5Dd+HufXBU+96OC9bB4g5cQOGc6LcH6wIKHKf7sv+rpy+e434
afRFkMaPsRqfNTH9opRDc2FM96yfiU2R3OiJSK4nELWNiCDhRNaGXMvvZEs8TYaSW9uPH3QECpuq
IHRx+O/zN25+KA1gUkYxKPi5bcAw9tkbX2ZIoa6A79an3FiORB8LAkMvV89TZt5LJQCwtDksnPxN
X5xv/ArWpjW8k1VQ8SxN8SJMltnGWsKcQihYijUSBoJfpRjMCOnKfca/bN92rYldBewYYR2byhsv
nJ//mHzfL6QMJVQr/FD8gW7t+5/L5ep5z54q5GhLaXYu1HbxV3tuZj5PHnu5uj7JYbgDt7GvOtSh
PXWdaXpOPZulzERn/vmbtd2PUwwqTNcWlBiZnIV59gF5jsz9cSjqkA3J+tUfq0RtXFsB1AcoWBsC
FLxDZgDj6LQSs2JFl1DhCxkdZ18OeBGcqgzyKBvJlOrHfZV+JdinwAFhj2FCo4KQw67ZxUQ6XIkO
ir+au63usjFcLXHPRXSTdub3DvHr1ZyeqLU5J7evd2Od6Pe4mJvU74+F9MKulKj4hXjLO9/ZOZZ6
JnWmvyaW8xtR1FlgxeIhVXh7Kc22W3sQEvGX/3OQQ4vlWLPpkOnyju29tgVEOO/rrkVhj6oSV9Te
ZktJF1kDaaLF7X7e+tBMdxmnLTo7hX7L3SCLf12s29j0y1DO/o8qGv8zqujXKMt4N1LMO1ULJsbF
8b4zKaEkLB6NThihH01DUIFS26U5YGinNZrd0rQdSc2aum08KGXSMPYsutjKCqIyeF0dOvkCZ15U
B03cD5yNHRkgpvvBfEyUdqfkcfRwVUcqcR6E3zkPAOPwnwUsDKSySajFI2eNm17vn80yLk/JZPeQ
8CSAeF3dTtZEFQ8jnzneTN7wZg+J2omxG8DYdTKUSffVSON7osNgDzhTFJbIUDe45rGBD7+l1PAe
Wm5YWqzDizsTARb52zhxN2483wpbe2xtiT3X5IxueuOj6JD3uGl01E2Fs7/H2pSngBp8jBANPm0Q
pDvG63joyB+Kx2Q6tENm8JUBfY0M2L+JEP8VOqBTIXLqdF4e7zqpjmm8kP1F4NrGVw1gbB0Lw1hT
XhneRqLnNjXN7322srCL4SaJi3pfJgshJkOM7a2+Hao25IxOJo7TrIYw0H/ugapvDQyrfEqiBHVZ
O8MDdKe3Qa+pZjff2rTKwsoW6THVscOc4L23AuaeSm2iCTzIhM7bovFBtEZ8AAG7ISOnC6LB8XYQ
oFycW7ioSImz7OFgNC1Ryh7SKuWRDtz1h2Qwm32hi7teRw/UjxoLvc13h2Uxp0uvJ0SlJDd25s4B
RztOn9gK4Ryj0jKj2wl4+F6YcahBiqtN+1dHaoG3kHjrTYes6X67lU0wVGp9jWL8wbGBnSOJZg6T
dBDxA1MY8tUXMRjGaSTcds9Ah2U2xYSJFZh9TYi/U483IxPFM0qqaUcybb2zsul1tkRx8pEablO7
oFvu43vrSnM6Jd20S107oQeAN02bCnHqFgKOVO7tpy/N0kIm8JywR5nPt+h+88SYYcidriu+nQA8
VRJYw7ArY1bXSqbf5gEEfM0J4DpCfsOPNsDEfhauER/7hLMScR9AueqCnWOZf8u7ZacPQMZKv9F3
FdnfO5f61pEAN6KA3EicEuIw+n651wosnI7UNkPjeaEcY2w0qbQoa9TfS2I3AkmzGWqeAtnRPVKO
cK7aRDM2ZWJj0TV1Y5c48puMe0RyWZLcjVl8hRY0QKihp427X6k2HG0ndVos+3Ui7hAaTxXY0xAm
cc8EoAx1IM6n31V6QmCHUXa3Iz1WMt/7bU/g5N1Uwcwc9eKxzV/inDDNnIyZaxf29u1A5zkgMmZD
rQDPc5XBIpuZXcmcifYFZZttj7IYFrLPN5KNT3GFD0zDfbGJoJPWkFcxDiZ2qKMAvwVRIYDOwZbs
C1MEYwYlQ9deRqA4YRZ5LqdxAovwORwKRH304oi9SkS/rfGSR5Qlbgb1W/OIbY6+V35NWcq0CoI0
4K8ns3o1kJZsoja6KSfNPw49/97UAH5sfso6yHsC2mW0eNhg8a3jVfTazMUHi8pj8dmCRL4Z79Mf
nmyynTWIcd+umRa5Kh7tuvV2rCBEYEUoql3ti892Eyjof0oA2UDb5xAh5lfb2unIGatRdLOjWuH/
YMQN3dF2hZ/UV5TQ3X1vWM3XLDLucm8qflWV/uCDqU3qfq1uaEFJGMrWGnBQ6cYYZtgugLrajGsG
p+pkup9wsnoVeovUrsZveWHshJvQkdcW3h2g8jQrXgdyK3Ela2vKk0C2sZAu3adXvlW237x8eWyr
NphQWT5qil293STPk9U2N/SK8IjR/95VismqVfYQEpOXbXFPaDtb2uQjlM3eTRd5hDSYYnTGXE1j
4kbvCRz0BLDJMqmoNlSeGcw2/uJiYp4yLPncEt7jdEMZ5t6sqEfhwdTzJSggxFzoU3zYyvmrbA7d
LmVTgWj4bAeU64u+pEM9BSlWdXscIExU81eGN5lAvEyz//r5DufjOYELIgKhU4tXAg7W2THGKGMd
ZFwxBSO/9MaDxm8m85usFiugN5ZsrZkENDEMFR72NZrAfvz8Bj6cHrk+7hMbFJKHcu5879r4CuYl
sTO88Ro7+aBLZjRUMNIlDDR5NGOKtUk1RBDy5wuiq/Vdvtttrpcms9he3zaar7MjUqM3Kquqfgr0
tCB2MN4SdaUdefyvLP0EGtou0ezWhT3ux0YUz4hy2fhzXVop77e4UUQ2EWVjYCEO1WnK/ThF3ca4
8Bl93EnzbL5w+B89f9hi68Hor6oQauSo122+I0Efb8eGuzn2ipiOztZLFiLDP0YRheCaFqYzFS45
jAQuYdzUp8K8G+Yx6Hz3Ur3lH48O1BD3m2WhhMfa8f6eWrNvW7uNp2ByhEN5DmgoReVfn39PH20/
6F+YldBFCmNVBpy9YI1OU5M4+QTxYby2lfzpGohNbLPl4N0Y7ZPZ3BZL+WSQGxuCcL9bXAy0Rm5Z
QWaTmiHrMQpm9LMUhJHIyPjGAOzRldMz0juy1ejL8HHK75/f9T+GPXVJByknZCTKCub7VwMAuhk7
pY2B4isnINfbJIj4OQg0v0gcNumQFfaFCsE/Bh4SZFwoUPJw+J3LlOIh4xieTuBHF9pmXvLNJgGA
qGr3KckDIuu8FJEoyN1LfWwi3XmYv8cdPUTKAmvvnigffDdnU47LLkC3RnZ+k5CbtHVgIGj6ziq8
KlDrfpYYwD1xz3IzDBMRWUX8ndQ70Fuu/5qz/YCvPaHhdeLxJo2jJJitlqXU1cqresm/tMtEbAtq
upeZMDZkemyTC3ZOLKh2cmxTbNhTG11xipT34ETJN4SdpBn6Kx/HNjJaxmSCTLRbqa4SPzdKGYGK
yZj2djNNu5id+q4mQ3gDCLV6y2FbTBS7NMK/7urRNB/nl5oG5q6NKBVyMFObRWbMIyqF+OnO+APg
ZW+0JnYCKQHNaLoHg6fX1X3ZQRWo2skBEU0MxCQ981kWP6woSw95FHkAP5dhW9ljdaWV/okDvfmr
7PWvK905FykOnagWBxef5Ea51mOH9+BaV6a4tjEcJxysA0NZKJqwNXZVGt3WaPko+seQHuIk1Jxm
PNU2i6Qsl9sIhe1xahbJZv9XbQBX85kzdlk/VkB2jeUwjVQQjP4+mVmHS2E6e7LytGMFB0aj1VS2
2M99UorsgTZtiXIBTvLwgKu/Pup6cfAzNe8JuyMFwLv3R/dQ93hA9Qz+yhh3D002P/ZNadzqzvgw
mdS2I3/Ze6rWb/NxGsjWQNtuUy+FLMUhx21oTcTFAgCrezO9otz5te4A/HK/dDoRcXE/7ZWHUXtr
GNGyR5YJjrsguVHEbIVv7LweHiNDHqOWcOe0ZVoSzkgFJx4ejQRkaI3UlRgO/mqLeptNhMkhVuUI
t7h5YJbAtBvRT4dy1IHoJ8tBGh6GjVkcTa3GSaisMFEFyeKOVh2EdLcWh/1bPZv3RgxzyBV9dWTC
2uYppDuvTodti+DY8WZko2ZcMTpm7aUY4iPbgYx8NUGgvICiFN2ILk62xAakWzOGsMNOm8xVebTy
8b/UkeaVl/bJvecW/iYtLdrChY185UUjw22TtcuwMRcOjJGKv8Rdvjxo5s2QuZhv2bjutaTRvppP
TVHDKEvbUM+yfdRqy31syGE3ukazR+2AtltVxFg3WihGNOb2OB97Pm1iOuTRfTLyde8wJUPIaRVn
f0Xy5AQwoKRobdq1A6Vi+jl5HVDjyEhuiA7cSdegUyk8dohDaWyawiVbHQ/V3kxsvm5Zl3uSyzs9
lm+0tY/m6FMNImuFXhVlAk9kccDxuN0qB7AAdn0O/QvQnpIg8UMKzZkxTLGE/cR2yrMb3yCQIrHi
K0oV937vVvdJtu2rpgRyLcxDp3RwHKUMh26iAJ/4/U6lKQvFgrMoi+bloVCAjjvsXTvKQQp6metz
TzbZc11yg4DDTp34mKzif4kiBGacb4fq0pbigyYKeyhIydWiSZYZptez1UPlyzD5o2iCtO+JOAR3
wj6VeIAyfeohFPWOwizkxT/lXFyLJUn38WhNN0g8Ql3bJ0mrPc26g2/cgM6i8rEKIKlyJsl+uGOL
kL52OARP5BCLiNbDsgzLSZYE71qoqlhGwENQLzQR4tG87xUCqM7dq+Q18vpbOxVEmU/qexN13z5f
Ms93b+tDY/1CFY4CjQLo2UMnVlbM+AyaoHyeexaLuJgYOWj0EIJTAktGrd4mi6Mu7aw+6Ke5MAZV
h79Rc13xAO/X6qxAopSTwk2VYQCyUjCJU9FjuplfDY8+fS610J/cMhwoEJGZ2IT52lirxgHH1+I9
+mTMRKxckKuovuotmbx+kTxiX5Nb0+2agxWtQcZlmYRjo3tBV7eB5X7zpQCs3BP4kOnztd1bQOhJ
79nimbT3sIe77exEPvSuXFxZhoKAMRpg2DSRB2wwSULoRHxdWy9KkmbTVPXvPpe/Mwv5d2LrX8Z8
OInB/e5Z+XBbuf507Yw2R2/mj76BK9YjoowEMSGaJgRJAv5jXbjWjRiKx17q0wE/b9gaUc4SWo1b
xkx2Suol1FWjaCprrLxSwr2zEeR7NQkaU8zxVvo/UlKcNn1fwb1xQaXodrf1fWr1pWVG+8Qs7kkE
+jq41ePs4ImoGxMXflbtFT/Aoz1U5mZAH7pJLTYRfJfX0iO9JYX2R609obJ27B2tD6o6rna2OlWc
5gXuXn+BgmbSXU5jm+qfHUyLVYWzxdTr2HWzxYIxhrEBKMyYezjhsbuVPlUWZY93VjH3R18ddW07
9+AVFu+/uaB7kCU+j1XNN9ZQP0wZj6fyXt045egEpR6bLHU36/GSWIRW7QbNfqHRqlPFXpPa2qdF
lt7x8wFy3vsAyo0yEw08Ht91u71ux/86ApQxGmkq0HXgubUkSw/Bvd4MP7w+vmS1Px+Kf66Epd80
KdnTZzm7UmeyCmR4JoIob/6jc6lxamRKdktMD286Wp//Q9l5LMeNbF33iRABn8C0gPLFohVFcYKQ
a3iTABLu6f8F/ZMrUkHGN7l9W93NYsFknjxn77WV9smQ+N35Zv3ItXy0OblhUf9jQ/ufL5eLaCAK
rmQR6ol6KOIRaiyjP9EBcaeXuKHSDrHYQYuaRL71wdrZTULlPstpN3j6sTI/O3i8d75B32dAIFAB
ogOEvvv39fa9NrNkPBV7h9S8ja2qkb3ZkrezVvCuW+Ny+ZNHzcYCdq138eUUNN4UsewtNBtfaKHj
E4bOFAxOaAu35uPH4d0lQxLMWdAGarJ6Vt23QoGUXC1PNggE1lQAYJ8nc0CgnIvuQaPTvRgTYTWK
Ibs/ji+aM7245rJlAv1bdfGl763k09kK1+N/jwGrzZIOEKdU7N80Id5cr0q6eGWVk6Gbcr+LftRu
HPLKwyrSBqDtzbGh/bVb6srdurVxN9jd10QQdSDz/tpmROmmfhTEWQ0dOJueCTybDqaX6QGZDQdT
74iM9vp8p/cUqrYzbZqeNdBb45ZtFVUhPK69qGi42aWzzyb7h1P2MPFmXF6GP4b9WD5KMz+NJnhP
Z0Qt5BO+sUPBYY53a4WC6m5VGs9w+v1fmSnb5yWXn40v/3XL0ATQLoC0hS/1rdjZTIeu0Y0625sT
GK12FF5A/s3v1nJKVkjC4RdwAkHWMUZKDCBs8mhFhClZFZwSsjsJm2be+cm50Xn7tjNGxTpPXxXe
PxLht/eNmfYoupm4C2Kz0cBF/bZEAnhKdXLbB8M19lqE1J3ohpMX296WuBY256SvgzSa65siaeqb
2WIiW0b/Tal2bZXb7PtS0WhtHZqqnfOaoeA6JCPxTkXvBoZNFAI3xH9y+15thgliqZq76+DSCbVb
9SwgLboOh7CZLrdAOLcG7aH5mqbfGRkzG2KOkYVPy7NyB/PSDk1H57/LkP81//XOVaF4e52drt6B
i7yjvPc3SnhUQsTQ0AEe95m+qreQZ0EnNPeY07IHs+dvZNLsDZPN6uMXdV0t/3ovkAKuixtOa6a5
77glkn8yWg4iYjX4LKI+fm7LEe4nt/Ffn0Ihz/GbHYJ+7pvyiXpOcwanFOjo45e2hDUbu/H/2TnO
V6EliFrYZOV5Z0VgPsR4Lav5KrqFd8xHDaEnHqgV4zbO+zQY/RiAZ3YttPH544v4tsfAE0rnax0j
ExHxfn/wJpzVUaG5O7uWlyKX0yYabXtXe7G/73V92yw4Bj/+yHW9envf0KHAs0Ckz7D5zRVlbJjM
qhfubkTwONqkyIwdR8nRzjcRKL6PP+wfji+wPXRPVlM+GiZwUn/t7rmTNzR0kSePKsPW5Cn/QB76
QzS6y9FHZnAYq+W/JvHu+sUudipBpNvOk7Zvff0hauCbfPz7/ENpgQIR0oUFu97GYPjm21PUNHqr
rGSfuWn9wEm/RgDXlrhD18DeVezeFZZ+dkf7YM9Nfx1kxRi57e5VU+iHcRBT0KTNjFRiTI9NO9hP
wk7zbZldpIwg8HV5jFxG04PF89tD5WfeI2NUpkigyrm/8BNHv3yKRJfelzXiP2duidZl5kh75oc/
tvLSJlR61ogC5eOv/r7j6PHVEQFRadGx99/WIp4bZcgvnIQw0/qHdLRxFVITyO5LjkWNFuSQ8JnU
G8x7y+7s2knzTMTrPfNJ56ZfxIWpCVMRDz1ojn40z3RkAiaFqRcbDwmRtndDZNwXrZc9ffyL/0P/
tqLIHM9GOKLzkq4r/f8UUTTinLIzFKAXybCycpJ7zPtBu6orOAfsJgWWO2qml6wVp85HxlSSraSJ
Lx//Gm/rVPYTWsI8wignwU2+tT4TjmdqYizzfYR2xujognV+fvQW75PP+dP5/esF5YPovCMFWmtU
760wyV7iwYw6Cg4+8ho7HGsAP714tfFFc0ZcPOQNCEPDP81gqPFqL5x98AAcQOH+TWOYD/nOReYg
8BUxPWdaIikmK0NsdTE8aYwmMegjC4JWG9mc7OoMuKzha3d2nW4VQ6WNMjB7OUb9IP9Mx8AxWFxh
pH9Z2BTDQRrkPdEiuPu/X186cCvyAO4Ba+Lfd7kshFq4gxlCtQEd1uSvAZ1rjNRnAI1/eG+5wLz/
rAAr6OYtT41Fhh5mtWT7uJn7x3qCc1NvUZXeOvFRcMjbcMzaWQtcgFSiRJjI+ftkDX7X1OYWr0kq
+uqV4kDyprUM4ZgYYhPYjl+3351F0u7IfzQgtJolQk6PSsvLfJSCuLA/vshvc4lw4PLJPFMmpkdq
7LdooVJGnaKfnO0H2j9xjXhKCuS2jqv54KaximdkvDFG31aRvjcs6myT3ygrH/0xek06/7uhYYuN
ydRyxaf7sPGPd4za30UHh1IZQMfbnkWi5Z2to0Hu9PaxSNj7orwFrkUGo5fe1+a8XzkjNLMVgD6Y
AjpRnh0o/WkmOdxbYc5C++SxfFeAeKAaOC5BDMItBU7n78cSvYZK9GZI930/fleacSlZfz6+Ke+K
gDcf8WaPbGS1RIkcUyTRe08YqDOJv3JWLyqdmM/mKe+2/zcftn7f/1lMEcjMqSAFGyVAc8+R5o7T
FT4ABw6Q9vvj7/WvjxKCrBjeNiTf9puPmlBlJE7jp3vpLjcgl04UA8/GDBZbl48ff9Sfn/Vm0WRP
Y1enHGVM6KzX+H++1tzhJI2M9WtNQHSdDOXqmunQ2Tv6ufldjLQBH5XcFqxrIaaCrrLI3igDQroQ
L2ntYSin7NL0/n+D9UMMuLNorNh4wXmoZI5lh97Zpr/2UoCEsVE/q+Yb2xKwZZsnVY+uXumH1BX6
zh17FaS2vEmt7AptmDNsQzPHzhcez2Ui9RazHWs2Fq3IE1s/MZqNldEhh5E0bD+5LOsL8+aysKCi
cuUMi4Tm7abVFi0Uih4RlF/q28wk0AGvRyLEQWOT3ESCla3TgP2Xln/r0mkL9C6tA8utQ65jvjE1
9V0NHBhrT5wxCTxY5cTaXK5imTbdTyJFj1r+Cc7DCj7FOzfrd5kh5C29JHROayqnpb9kov+etdnj
NMGi18ENbCwTxs66m8918dgJvDt4r8XASpTR4ttF8Ac+vhL/WvTphWJ+XokHPCpv3uMVopnUccnD
qJC61P1Abde03yq7aMOkbcD9DiReKLu+zWYL9Y3dD8gdiW74+PcApPf+lqyQKgyTLkUYPZi/n1RZ
O2gYsartQQZuBwsHgVlmgOaX1UWSvToLHeyS6Nkt3Mcfs56N54Xb4beTcSN5iofZcKAV35WWik7C
BaclwHxkjf80RO54RkQP8tGOx4Nf0zenT3tr6PgD+BdW4tlM6IGNPktL7LOeIU3tnYvoerUv5XXK
oIv2w7JtsMwjCMVyUUvatfR9giRaa8Ou3cWTRRacRkbzYuIgtP2Lovu+n2HztS+cOOYdqcvtxsyN
Gbq0IlxdG89W7uXbTpTx2VC0JVHBTtgdMTTNnHxiGSVb6v6XSmFjaNazSJzbQZnSiO2ryg88nUMu
WseBbxz0oBVDvFWvebn8iK3yRB+zDMZMwpHuYo/RRvLDjlBC9oaJ6nlEwRCN3w07w5oz6oTXlHgP
FkU6TVuK186y7UAb8Uy+KgPZAbVfup1kesEBP+zavjgWqXqMJ0wLdTaCda6Z6tRtMPuLQam8Opha
YQeYqu+T6adO9vZGVSR2O/qSUp+RB92qX6Yf33tlci/i6aXPxW/3Gwfqb/kyhkwGoOCO4gzUpTeK
YleZ9kXkREe1FSED9E2bXVu43+wUFmiJswUlIj04U/ONMJrcblfneOG8mEVlLs0TQzBah023b6RG
9TgTyxin5Nh6CI6XGsVoO7BcxT97V0c8fvLsqQhMZrQ2j8omZegZVKqGdm59/dNyS21Y/ouDhwxi
TqtnR94Z5DVOe4KF+EtLu+PYeQ/QciFn9IeJIR/rm/YLzkzK8Kj0t7/zaelI4gCEbaz1bJ61pxnI
5abPu0cI8ymZo/0NRLZlU9Qjxko7+4p/ZgdxLAoKqoRdjfaW/qwz4P4pgG3NAw8olUritElQoW/e
WGtjEjhMhCcXjhhpAF4kjv1s7xfqqYDnykQXhnSs0yBpFOTbFMRLx464ktzbMBIxO3K6RnDnhf7c
59XeS7oujDK5hI7LHwNHOMErs0CEoQUspX/jzEzjXHg8hamD7xeovERH4EjmoT+cpv8Evs01hDPg
eRc3ckHy3QNXaLzsce7lY97233Nas8fJLR8cW5sIMBItcd7aZSruoXomvzQjvQoMP5vRc7OHsa7P
7Wx3566reXQRF6I6yJsbxXw4mPpl7cLW1n6yCWXpSsDb0qagdfVr2ZUWZH3SlWeay/s0ysudXF4M
N/1RtshOu3uq8B8yRzHJDIxw2GUKI24mHfTDmHW/uOIpAzK+e2S1Yg2n/AJdAHcP3N3NMrRyPzst
kHJWLezCzZeGZ4s+JeBk3RnIR9LG762S3c7RMCqhRPQ3dEF2lRMZQTmeOJ2LYzM9iMhoAt940hzC
VFoEwVaa5UfM9gEjXOR41orpic1HDkreAXIBLU6tJU7TwkPXJ6wH814mNW9GhAbF1e91TCw3qbtc
dFyJh8EnG7Xpb9w23dZ5Nez6lpmt0loVuj7gc/pBxv8/2VQCEwSmZMbKmLzjge15QdtoKk5Rkwd2
ufG+IfYGHqTTqOgbDWg60Zi1MJjX++bVG9yzXqTmZikWc4MbA6dkzfDFNOrDEDuEpP9ypHuneYS8
di+F55+oVYct0g4TVCC9B83nQY1y4jgl9UMNVs5ASNFmyMQNa2Fy7Ax3qXzU4mE5ODgznTJ3CEFu
zS1ai+wFLYMMBcB8X381horxG6tHCFUoTLPsVw64lXTdYlvQVcSkuu3RVHFN7+NsxtRaqBNRu8vB
9L8JKzn0Xon5taL+ibo+sFcYqDlj0i0ydTvB+LWs8UVitEdQwK3Qq/pgpCMCYa8/yJyfZWTaWZU6
g3P0Il1OooEiNt6pJYr0WeyniWFbmdMR9xDMCXxIqUEM2Xy2cfCGYpX3Wnr+3BhNmPfRVs0EQplD
frRGnbjREc+iqapub/aOwrr5lLXJg89UC6ULgU2Jpja9Wts0Ok7dXh0zaBlH6RwN/Khj9MtPiQGu
+9+FOZGu5NM/sCf/zquSQKjVLkNM/SZvfW+f9cmudHK5He0eoWW50dDpAz9s8JUqQOQ15MXBPsPZ
p0PEOrAhWvs49xpgsWmhCvROKGyIRWWVQ6arm2Mb9H10HcwOb0qBPUNmtod5xEETwOTFqaxHH1AY
13TxeCOrljoTPyMFtMngaCZxos6uiSGGoBiIfFckSPgaXotF3VsJ+TdLyRyhKc2vKlbfFgNdfDmz
0y8NG1Sqlt0g6+uSd3rIZQs00d8JgywyM1LBuiRBbiBDLfoFY+Q1juN7F/PjqSt+IJN4rZnShLbm
XLvSvMhM5/f30jE0Mi/wlquci62QWbPrFBt/KqaF06T4YpmdYDO01bn1BVCtwguV3jy2yIMCr3X4
LDYCHmaUHTVvlaORDQJC2NXVveual6nKq51upKe8c/UQq8ECnSq+h6YaqgSNtR5riGE5nW3j1HSD
ieEho2MIBJry4hA3sX+na/bXehRw2VFbNJ1ECKsJrPrG7SLyalu4Mw9fJi+uwtqeujmwWYhqQbHG
DHV68xLVOCNE6d/NhtyRE642lVMjZsc+FWt32kg9MMt0TYCh+Ghc+0vnYbkUsAxDbUHNbZ+iLFEH
YbVbL+/vxgXuQemKFkMxXD/RUz3M9G/o2oCcWI74WajFmZgQdB5tgXt3yPQrYGdJeuOk+qvlryk7
mknyUNTQfMJ9GVvxYXQpW6dsaMJ6oZETgQ8IpIUrOqpvhtLN6CXTqoKFsGxqs2fITv8xcBO8Uiwk
xq6vEnMPQq5Ny42eC1RGBAzmuqqDOR9/2wlRXH6r/5fVlHKwj1HumDZ72fKrK4nrs3jueA3x6Ojx
RWhXJYrHfqIvIDz81TrC8l4WRaDsHqXAmCyhUcVrIox523bsExpFYGBYxK64NdFBDu9zVOH2Myl6
NVbXbZ855H8DuzEWFNngQoebcrGnAOTylaqnDlMEHoGFCE5vEUUNJQoXpiihFdPyUgmROVixdo6z
DDtvVkloeS8iIcVKY1C1r73orixFuvPadA6AN1AOOAs4g8LGRWwr1huOdyDxTprUdx0Okh0dwn0C
N3gzOPU3r1nNMt5I7RuzrhL2Tag68WXunY2kPVZAPNYcXCwHdhmgI7J3RZOah7KLDtA308fM6h6M
RWhYqPJfGNSpPD1G+4uZ0FyJ1uFwYZNJ5gRimojASggXb2IXFUCCHrHrB30LCRKDXNZsem3LprRI
SH4+dTaydJs8eU8b9nh2qe14hjZZYc6HuKjGc2FwwspNg0hS0kGmrjqodDE+OXCZa9fi76Onvapo
4fK4NLiYFP19zuEnVqgA9YjcShLAjHlnZuuxQdl+oHoYU3Rtwxki05aLcuRobu7kKBeufs9GuG4n
TU7IoT9nHIzN4TAjV6T7Q8Iw2pKHpKLdWbzCBOpDjYftk3PzPw5pnJix99GAxbH+rp2Qtm6eFDQN
dhTx33tZv67Mn9peI/gAuh3p2LxM488qd0WIHIOgewoT0itaOvp+MYVu2m+9AqYpLNVznvifye/f
NaXoj5EIgYoBGAj9vDedlWieeBXWOtuX1u3Y0tOdLK375A5a77qUvs5Qit2JmS4dnLd6idXxoUSD
6hJKGtloKyqr58VjPNM8Qfj7Hhs4jEzlM98sW/+kzVoAV7UH+zBnB7+UCiNLb91iR6yCCeDplkSS
V28YHYKpkFD21dhgK1Q6tXdR3QuvBaHvT8c4aURIOZOwIhRk7OFo2qh+hH8zGhYLn1f0j/7gX8Cn
ps/OuOJsiiukaZ7uSP9u+oW6iuSzwNl302SuBbNBkIE21+NdL2sRhVnlXkcbsPGTTZ6nqHnowbuI
Qfk/DZFE8UtnDJ85O//xsUgPECEztGIE+lYl3k2NGLxqTvZLQYY21gMERL3r7UezSfaEcIOaruNb
K/107vr+9SXRwSYgBjTeSjAz37RiJ5EtUx+B3GE9IdKjZVJU9cV0sYaZkZCdnedICoIiGSWU3s+o
y545LhCPahEWhxjRDFovBWURzacErAcUk2XY+p1HCK11X1pYrnRBjEeLbJoX+NP++ru+F78182IW
H5OW9ztRkelJYE06fksL1QU65viMCEA7eEgztoWOvbjx2ZGGmezO3D3ZVkwlydY7NE/I8POj0Efi
4ihREVJ6LqlInOt19duuoujYSX04dSVRjqotjqOZ3+O+5AhjpuPGir4w2dSp1XlhJmM6Vb2JlFpL
kP2MHNkTLVj1wFBcsm1eyVdtQlaV2O33zo349CUihKnUvit4MxepcXgh9aTaWO4iwLO3KLUnNATo
/ooDjI3h4DbwwTi2qeOQvfRxW5zzvBNhOkxZEA/JxTJr7Qa0yu2gOIHBNDrHwtP2i+MTOlWOBAOa
qIJdNsMN5dTPlAM4AYviV9o4VxQVA3pnQ980pktKoa6OTbRqiJX86Y6SAWc+vNTQfvboGfbFbH4t
Fx+rvJiH0yLow7rptDdSTR6y4pqnT5kOczfOJMf5dgo/bqq573pq6zwDKLrnAfojSuVN93diGmXM
XuLunMki5nGe18Cy5tXP6KiySjwVbHAnw0Pyl0SYVatuyqgBtPmBERzxjBK7bKFMchuNfI8WpE/t
k67V33rsfBt3eKp0SkLhYB92MmZTFuijA1COTatPIWAZ/2xNE907g+PjNFnWZWBvNjDNnRdpDJvB
GPtwkHiUC+XNJ9OI5702Rhxkcw5Moorj0OZadWtLrjZZySxY9XllHy1JoLSMzcAgkc1dNIg+I30F
O8XhRJUrtp6XfmlH57XHHbq1VN9xXI4cLGpIAhn4qV3qTt8nrWsvGMRi+INPckyKjYzE6qvv1Xkc
o2j38b34Q07/a9/H5LmOtACXcy/eUWbGvuHgaHMvpDZnuHmW+aZzhjQUfWEwuOz7czJHj2U/CFYx
SSA2wKrKGJ2z11bOeVH+M4agE5qEw1wg1ITUwxgzQta+uJM4pwmpd4PWHTtkr+TLqeOU9snFt3o3
HBaSYucsc69Nx9X++Hu93wyJqECl4eJBQVL0dsDQM6XTl0a6u6S3K8CNBNotoEpKD2lrQgSlPvjA
h3VkXGM86591jd/WUqsLy4FuiJZ4HXK8mYBbyBGKacHLORdwIItxr3L9OKbSDo2puazksk/eqPcv
FB8IS8BHLSB0pDd/F2+RpB0yF3ygKkS106q0udLmAdfjcLT1HIPMt48v7z8/UAAXI9sGQMvbrJe8
8iy7H1ETof07ehZt33Kw541FnIQcpM2sj67Kxx/JT3h/WR0Uv6uub83XegtmqVPH7MvIcneFayZ0
vPEarL6OWebeocsG94oxdFzVTYtYbjlfD3uDR2zrNfFXnREoTgXvJy8b/nR39rGQFsu5oIzYJDqm
ZAAWsD7dLJcXZ2l+GA3izlE3m0veWw49y6rCHN987U2bMEwZ3eWmXp8i4s+ixkBBTLCiBM4AMnDw
rx6HsrKNh/AwrClkI+KrUDfxPGlVj6oGX2kwGtUvFt98F9naEHqCNPmCRkHAObvdFPrE0QpbhZVT
qpi8nRuzt+8rBQ2w9jhouaXcmpp8HLjggPSUHoKKIoyU/knqlga6esBYjapBgYnxzlr/p47Qw1TE
FWONmjaixmXBvkFHzj225sgvnmrQIbQKOXQR3855jBcEsYTIyvZJNO13pvOQTE3irt2uM/eOpMrR
7V9xZBmPuH4Zuw2+RhZq1Zm3nVFfGtNR+yLpChrwvnMzDz4uwJnGGhfvdpoaio3cIFHU18X5T400
ZPaAbdgQuz9V2rhY0TapVUs7D+mKWIZ61zNryuPMRXVdXrzJ6INMUC90dXOZLWqqCihL0DdMZhvc
P9FY6zsvuTcVjU7N6gmTpbkYdO1IxLQKZd6cmZzM4Z+Kqe7Sb5rJXLrpxmhL34uRhMM+K5uLPok7
rZttsGB6dkpjtKE0ElhM5lLbMl8haw6nPrGy+pPuxC8zbNcto8Zb6BI/a+s/gbHsYuTSDZYS6Q7U
51haDBJtmtNpLMhwMatdRhwcbQFJXHVuPDkVgzf0ZNbB77L9kvED+yqndYHyd+9U7j5Z3PyA4e3i
thHRtB1TmIShd4C0Mr169s20tO4BSf6dUvZ8Iwsej455J22gbacYicJvoUTKfWM3Dpa2S9Ji3FmR
jW3boUIZYP9zrnuJUN0faUA8tVltHKOS+yOJJs1diUrRis+z+qJEhxsub4awEKl+aSPveQaPf8bB
FYVmSjO4lfQzSjklj9U8WnszJVY+ye+Mboqe8id6AqRzutHo7BdJE9mjdDNlh2MJ9flZanQHvaS6
T8FaB0VVlXfIaZEZa2lhH6tlIcU8IQpaxIkd6jgbhpoitS7K8sYZ20vqgyvAhuCe0I6OZDBYJyex
fvMn0Y1mjCwWXtCAiSXdovD34D5oc+FtDJuBg0HZ1Oqmt5awsIYv6URve6i830qZ4gFKyl5T+nmS
03hIqicDR9a5pC/+50XyesA4JBCS6W36/a62FsLaM4uKDpdnELXiSTmLe+hrDc+3O2NRTOsJhz7d
54JzVug6oCVzmyFhOTCZKBICrOV0tW15SJg/8mPoVMymVm+n1U1el/p9TbURCicvbtKyO6Hr0581
V7yKhUi3Gv1raE0EwlotMAy/TIwvibtv1uZXNdcuWWHsD3VpoxtJ+XiLbKNtL3trK/v4rtEHdwv7
66GYQQh6Gg5WrthLmk4UYmXS7JiuhJ6ZZOFSaJecw/Ve5ltRkhuULFTNlWMc044Db5TGxp5o9oOp
hLZpDXAcWhGkevEAWHM7Z1F1roaeBF4fI0kxLv12TgGHWPYxyshBjku93hmFz/uRThj8phJQQwbU
Nsb1nxsKe7/tnmbagoiTU31r5QtMetu+qdeJJDkD1PkoZjC97ht8I1tzWF6wn8uA1gAHnYHDr4rd
B6dajaAlRplyZs02pbVp6XU2OiieiYbVOGPNgztFpqRNF8EUTjji5Xshfzs0wLcwXyhBvC8mIRt+
HuIYfoIP5wWT3T1CQKApSrh45dlaQFeppAN7bGVa7df3i9QQdER9BlDQnniCUkc7WpNh3xI+tQdo
AuQpn+5m7BadK4cztp2J7xM0rbLvpKyT+7nOr07+YmSmeVymksBfEmynjjTpqR5wDpABxahW7fSd
MaPmZvxK96aZf0UNri4kk1lYTGBdHyuktc8MW+TW9xhhkiReJ9Fjbbfad8fddBgeGEsNoIqaFnCn
kz7rBrqXiKC1eLR3pSBZHhVVWKT6sE1Q6vDHFvffiR9hTILeLGQX6oqIYc5iW8l0e5vJ7DJgqsPS
VRAZoc3f2Zn05yKagyJv9B14oDkYZ5vI+nSqVvwrIQ9LkWyKtuUzUnmxDM6sCfdp5y3GF7fovnU5
I+P2bjYXGdqVRnaX7PdOj9o6By506ZbkMjTOPZp0Dx8ei/vsVVtqUZ21Kv5Rmnq1M6cxDj1XlkGi
XmvbkocWhM5m0UFtLP2LVw6Ek/CNckPC7uSp/HNynks2osbLvc08ZHT4AcMYdv/LlA4OwZJH2hUT
6WLxLs+JgiYOZsc8R24iDVeXxnQzQ6l5Y4vKP4+ZFzL059wwcwFnsuS2WcOJvIvoby6F8aCNpOlF
eVWEXqQ7YVRXxRZcpCyeXDby3ZxQIBXQETgobQGKOYdG85YgK/RHOy8e7YWAutTISC7BibpJaSCw
v7Pg1iU9geW/4veID/oqhfsyu/mPmSHmT7aVZx/39hdSrUgxL/CSZf7XLK2NvbtQ3/hlu8ZaG+V9
y3OMlE/nAW/YNvBrhK7CWlnNUcsg/We9UkHqqnuhLxzdM5RRV7BbhJV4uxjByv2cuCeo73Y41EW7
LdB0rTK/FhBwi9iuHPaevzgkY8NIopc5BH5SqjvAv1ixNJWyqGnDJZHtBT9lGQLzDwsgfnt3wLDq
DR3t1UX1t2gK/HM2MbXXnO6Y0D8L+0aSe/XCM+0cu3YiRt50H0cblFVSW/Pd2N77/Q+jWKKTIcRV
JfFtVjbu9/tpnJPXKr1rGxC8mM6csz5nvwbHf5F0mGtjHJjJN4ExqUML4+3CMPyIhgBWQYUeg/ch
Jzk3GjewZRc8PK62x9Zz5+qjc+nj5qvnnVp0oCHPbI/cpCqCaeB6Yy22zp1Ul45TccA8qt6BXHrI
IqRRtXtXRcPFdAleiSsnewWdp1p7643Eo5Swqza5lBmgMQPu0lyHPaBdFGAn1jHz4Eja0s6atdQO
+Z0lxjPBvxO8kx7i7pSH/m03IbtJGYye5zRnksaxT0sSfLTEJIQW6SwVsuOHjEZj7bkTkzAKzko2
B9ZQc4P2KVTjk1JW/KgwFf5ZzxnQV7uGPFWMb3u/UbzulFOeEg/0h54Er13bEm2ek9y2MScrEBaO
SLDRe6YHw7bSvQ2iJRFCPErBPxcILaJ5Q9d8LtMbzcq+WSXFKI8zUYkAeE3E1BcdZDFs7lBIdr5+
GdlLXI+5AOuFMRYmAGqYTJ2XXwoeL6ACGNEn13jOx3Y6u07Fou2vvKlKuNsiq16YDjO2iX06NcQV
hdlkka8URYcp7ZprZw7tIe/qH3ZZPLHdPy5VNYZtzibU5ixfjHu/zF1DgDu3EsAZy2huPfLXORg6
e1O5ytgUqQ3XxiTUOJMjhkjLOnXz17XkziqqvHqMnqJFdbijGcb2if27bvxne2z2o0FGS4Ke/K5U
TO9yxhWNGWXnmNe1CBpZVHujLM947m5Qmv6oBM9ab0ns4zSTQ9vCVJ8vZQpAvRvCP4tmYnFp7Ppb
OSa/p8UR+COHeZcbfuBbI7IT0uVFbD35RXcuFI9qMdJLGalRqTnO9LGPhDINR9r0hUf4etkdReOD
T1P0TuPlq5OhV2NiD0NCxS9G/Th2McErBeMXyyJ8ywJds1tigOhaZiAZqZAdk8RBtYU+sO2NHvYS
A/Aiuc4NtMy5mEFFrzQS26nFaUncp1w5cl8vbnOJx3kFKn1zqy65ukj7ToOyOAbVlLZOJ/+LXfdu
jpSz7Tl7b6YmdynLf69yAkLccfQXKtY5kfTDEcaOtvlzn9OxJ/QJFVO+lnRxyX+t1KmLkGNULYTm
dujhV3V3VgSZbpDjJxLV9/I52g4OHRDMA56tY/z5uyHgDhknuMRZuzrpo19YL24LbcDOuq0Xjcgq
/PgFyrofwhwqE69CU9B8MpNhLPDuuA55hG4E9aaHOv6tnrQrzbjGSqrvOF5T1NgJmaELioHRscYt
8WjDoTcBsg822c3GKlIfZ0e+RDxeUt/qvU98alHQGU1Ki7G5+VyahRVGVhIfMgU8rU1eIbXeELST
3rfFfJ80uLKZWSU7lV1lW3sPekTcd0QcimZk1j0xbL8NEe9sSdrXxo3TTQrTq/VG878Za35clNmz
W07PeqUQdJnW+JA2aX2kjxjvqemPel+oB6fTfhaW3x2zoXtpoih/sEz1rYov2dAOX80IZU8BOHeL
FM/a2XqR76RZLaGPh/kApNX/wtA7D5/iRLp4BQq2KFgkflPpm6XPbc78zk3rJcM5Hx3EBl5zALDp
h2M2dqih4ikgUQCV2IRsKHYiKAQRFDhm75ekk+JqeqsQmWRSUddsbvrUhMP/o+y8luPWzm39Kq51
Dx+kiXBqL190QGeym1m6QVEihRwn8tOfD1ze3hK5ijq7yqYtkSK60RMz/P8Y3+j78VCYC8pRyjHN
4wlnyx1E6+qQ0RjHp+Fvejfh1lvxD0My/iNlvNLpnax0yS6gKa2HVBaPGOauJGflSzKNu8mNL6o5
yXObhzvXCJk6nPZWD/XRa3rOM7rSXGkiynbkYQT0DZLYS20/8OSA1rErs2kj685cCdZ2NgfgsIBe
9BZlJMwG63yyPYWy+EOWDVe9H6zrrMtXhGsP6xEIOEM59PxSeWo5IiwH+pVwHKw7OCLs8Gr5haQ6
Y4ex5QsBOJD0utFc9wVdKD3vgYKpJdLIaGuYqb8RZtssRUX9NW5pTnGANAdc3tRaxoulZ8qOzvo6
vY94Uu/EaGtL/VtRB9HjgOTiOlSG7y3kLKpV1CAmsibReBTLUOiPedemR03vDQ9JRHWwZvmZmNjK
1SwMWyaV/DBp1riDEhf+NadGuuDIFPSXcbKuc8EzYPlMpz2d4MmUktMBOltXUcQGNSQBaIwno4Eo
r8guvxLDRetPdd71mw4mh+c2yriNgyxfWg5V8LIwgmM+6kdifbXrytHIhWiVB60eyj2aHn1p5/DV
Py/UfSy90ueEoEBjQ7Xnp//XuaewzZxDeYi0tNvo9YAIdCrzlV03bPz8jYWKw1RJxcufP7/s3zDH
cB2BbXirvOof4FSBCXwcZuPkxY7qLyPsGjhDn4UxweYDTKzitB97svwm7TouOB5+fvkP6vk5cAt6
g87ShlzvfevPUdlxRSn11kJ1qNRnzUtCzX3Z9EUOkmC8+/xqHwX0cwwclVeDth9z6Ht9dKnKWFqp
ThyMMjA9Gp3jley8EGRc1UqBkqxHh1QbNxaO8YM2+o+NC1uA7tqwGERZrqdaDddJjx6GRId4UWoo
uQpJ1UlRCS4LOhWJtznQ/2f9bsbo2hBJv08dbTMNYbe2TJIhKL/QKERN4w1RcEggyyDimy4mOxer
5CybuiW80KFF/tzu0qlmV6BUgvqF9UyIX4lii3HN/YkY3P2Xz+/PX8SzX/sa6LXd2ZmFQQVB1zxK
f3IYpLS2Azx9iHsHXz04g73MiwhlE0mMV91Ki4gog57qLiNDeSYXAN0YuVLLviXkEY6fxVBtV/3o
DEugi2/hBddV9uoHkVz2GQLkto3gZ9aZ1xoM69K/aRKkMuaov2DY+UFQNPkFFP3Q3U/akZPuXa01
wx1gpNpzUBevWiFO+iDMLxI0/TIvO359DLGmRP2WI9xboG3+Kou4fZQnOwJkGLqi2PlkPKykYh/q
anoAnBOfh1mrgxOG2num+MeRCItVb/Lwgd9D3WKX1aPeA2+CF5wS3qcP28F0+n1tPk9Qc8GCJtqT
Kehu1VrbnoJOWuzSc6gbXXHuBze5AlFJqaWqoj1xCqsRtB0yPOa0ttPanWiym7EM6lWZmMEm7U30
QWlVbzqTjp2oSaWwfaA2sgF/3TvVeSoabal18qtI4VlkeXZrWkN7hZDGX1Q4BTcOFcPJDikc6wdR
sUb3qU32YzQRaZKxR+aod9R1pD8axm8WySX62ictM/udi+5vbYDhQZa0ihQReHpo1XszEoeI6v8G
YjKfZZvskR6Ic1xqe8UYil2HCT+2/XxvoGUn+0PQDXCGs026MC4L3d2NrQ9OjAiGVVNnBvBMkngK
w1RW7CtByfLBxU4id1ZoO+tkldN22VLvV1ZuUzz7sess0lzt95CQtGMU5PBz0vChow5/CJXG349A
czmLVrcM5fGB4xX1hcz4ngNvPUAIplBtqHsxJWc0qddBUzpbFshs0QutXbs6jK8uHZdWUdhL4Oer
0RLF3WTUB3bvRdPER9tpn6A2IKrPRbMqxo42udGI7VA1DpnfCNJbcZVbEcIvcUjQ4npVpEJmHqBJ
KHmP6j8Xp0JJboO0MFBAdRoBx8FtT+VXTIW70K3w0hcjCR+Z8RKBIVraBXiY8TCSWQ9kmAKmQl8m
o2G4+c0D/lEyQLoCfCLsXipdr/ctL1MGYdSUAVbJcjzKrinxCuX5AUVPaEbXpFoAPCsw56XBg5qA
KrV9P/sdLuQNoPfrJIPYwsH7+eaX1t5bXWMRW+DcMmC1ZqgQPKoHq8gdNu2c0efoObrOzETQWxdL
wOMUMSaaBoyp3BionrAZ0nK2rdWmB7RQiB+UKsQ2g+lN0vNwIrlGH1CzQ6pMMLwglxwSZNMS+Zgz
SHIykCqkjlhYCvmOA9J9sNBFtS5Ue7gyqKsD9TkiDQ2g/1DG8ykDLKv6HETWdRxo6q6jilsnPaYi
B/J6XJWEOZmXwhUUQdObSmCaxkdqkz7nXJOBZe5MxTh1k00/KqjQHYq7wR73IFpumP0pnPcUkvLm
B96LaW+gOMoCAhRRYN9A9g23E/z+hV73r9RhvbEKqV+QUjBOAvFVK2s8C7hj4RnFwNSqW7/TL26Q
68fUdB7JrqjRQLfjDvf7kS32dQil0huC8KLOTgibDmSoKeMK82eNNF08OUNPaSTPxNLSOxoM4Nax
bOm3vaao6zBQUXn3CMM7XE5qFe4Jd8y8UPmtc/9vBFnYhTBuwkbBxfmBs+HYlFQkAmwvixGGZr5P
whStX6zjYOREsE0TNJltxetMmvhVyQlxiqYVZSYUmJyuu8cqQFKuCeqNBU4jeLaLGqvV0mL+gFiu
bESH4DAmHcvN7muU+0NcrFqTRGm/e1X1RCwCP7h1ULMnpe61UhJE1kZioQ7Kt14yJOep2UjvkRoG
v9kN6eLj84myTlfJnYbqR2jrO8+smneU2TJ9gJRWMnE3BlLJ3OcUDvZPJ6oCSSNGE7v1q7VR4frI
mUocSoqeCVN8RbsV1pbJgd6i/lANdXMDUfm6FYC/6iJj2XM3jlZhLCCRequ5XbftYrtn10d9sCmB
MA3onRe6HDaFEj64YzFTUVWCK/VpBjk2PICO2Ld9U+wmJFsLYUD0gOK7TQbYqSZtVz9v8ivLKryd
oVjqMp9jv4qGhJoxGbIdDbRibdfTPWtetzPTgpkuIXqqfh7rYeuP7dMw4GypzPRoa3p5FftYouJY
sXdxW+BU1oGbKSmpaY4lC4ydJCRJq0BNV8fRWsAIdLXp0lVuM3cu2ZEppIYBrTE8mcGltFGaYfNQ
7Du4Qce6tBGdWGPpJaxoKSq+azjcW1U39qhvelQcM9Ka6vQut5tLIVyJnDnP1i5jc0mNF9FNrNDi
NozrtAgpP6o5tTSHM0uOTD8jGdzfQzOEeEnayDaGo1xpSbavsPfgflBPxkyDH0uxCbDCcC43aZSY
8Y4gXKqFYf3cye4lNNIUmpV5Uvy62fo3Tt4gt9LDEpnVMVSD7GxgM73qkm7ZzwoRQQdgpYWofOqK
N+y0lPu1gHB1AyGPO7J9D3KQjGlRSbb12gBf2foWJ1D14qA/9rNQy40KfWUhvpImQtZqNrdZIc0L
+VTPUEPkKeaGXqg25dGyifmiBwDfMGdiHgu/hr4D1nDsvDg6Y18Or1wxMutObrNmJ9HcEj+/zzNc
+mwXDk1OA2dok/DkFs98ECb1gUFs43zYIahhlJb0OvgczWNvTMuoH+krlXa7nqz+wXJXvm+Ye72E
MUex2cQX5mmt2y1Lc4yOM4MsiSE3K3ayjDor2qmm4g0IjVaKUibUp/1zrwOPVNyKM7Afq+Cu4c9E
rf6QtHq9G8lpgF9m7PTUOoVQkTe5bz4Uvka3CWXvsolAx9tOtKFRTXCXQ0Omsv2UkyS5WCOu7yVN
SijX8PbY1DAAfMuc7YHauXC5LXLCxyTsaJeC3/HkWHyjQZku3d4FOZcTM1m7pxJmEEnrFtpCMs6y
LPzRq+rZdYanQEyPY2/v+nYkYT2bXtBNsuHVg9vafR716NRoYX4vjPbWjvVsb6a4SbK61vc9vgWN
nRTHmuOg0xRTDIgW/VLqLasSh47Ptxsf9S7oECiPcrib5/L3ip5UFYOqS9j5Yaf3HJlY7XMLmk9l
hDCTUqrz9BN+oyL6KCZl+bBImeFEC23tvcYGo0BS42UbsFxyekGetWEDuaxchbDIU9DbmHrV4fj5
+/wbaR70FxK/NbBrlv4BOFAblu/Xbt1DoGv0bRoAPrNg6QUHIgAByYrkXgGJ68AnWktXXTS4Uxah
PcaL2kWqRp1jY2rTI78jZbrnmR2nmJ4ASkxEYeZKusEXVdJdUbahb20a2QC2s5tFmTXLbEJxgyKG
0vxtZmXPieIurSBbFkP+XKW2Cj7ZP1Oym7DN8ZNoHu4F/VlkyPUB1f/zMI2eTGxIfrhq0PrhGyhp
xhJ1z2ktD6712D83yP02eZY4RDKakKZ6DRiyPrCPxbM0Jk1D9wCWf0kFw2OoE8Ipi1XV3rL/V70g
mpgaDGUi0+cbPoLwNwKnvxljwHcgF7gIuZDDvaubJAMQbaSDvRdncju56ckf3MjTYFl3Zpyv6qH7
zYf9gfYzlytUtOKMbEOFC/Vuja5IbYtbB8JnGhcjCcU1snHTdFaBquwiMyGKs4y1pcW+Q1Q6hadm
2QfhtI+DmBVV3X4+9IT+rl789moEYCeeMUojb0rFn07sYSVqwHxd5VH7rBZdhJR10l9dX3ux42iv
5BjmrAorv1Fq4YaBGuCKd66Dzm3RJMjnjkluSS5orTwlfv09QbXYlD1C4VDcYBNbB2kdbpjhz3lW
PrI201zVFGrjwFzTuHp1wumpCXUEEHZxSBo0traBbsg2obnVyZMaFc9JmBtL9dGqQhPdIgFCqoye
BLMmmbTotSoCO7OW5PNml+nNi+qYL6GM75wplEtCNPaJhq7g83v2vuj0/pa9K3Jknd9QooVWOszm
FnpikskpCc7oAX5XUJnHws9HnbdLzWlQAgjVvLH7tZ4CJI6pNc8rLwzs7zgfl41vc3vmVaGzHBZP
lhFck8q67bCO9khlP3+r81t5f308HjPVg+09wsNfry8xPLtTFFQe3V8I4sC3Z0bxc6YYF7QujBfa
MY0f3Fmg2z6/8vzO3l0ZHQPuDZ5NtrNv4/ancUnwYgWGti48qB+A3KW6I40E7RAhvJ9fSPub92ji
WVANl9KeoznznvqnK5GAWoNvrAovy6rrqh7v9SL+UggMK2pkkedqNMuqrNoNblplQdujmVHn/lRg
znCvoI2vqhGEYYqH9ZBLcbZpDs3k1PE3C5P+N3cEySd6U5UjL8Kad/rWEqcJ4w6lqWXLs04qiImC
ZeXG9dbJB5DGplofYYksNJQ2nNMJeEpp3YgMsDVhgl8GxRl34CvXKqUl3so3mgUTmoqkx3xDELmh
X+oAjaSMg2FH8rtpar85nny405xHVP4LYYJl3XGcd6O5ztMyaFx2d8S6a+vGSl+CfMa4FtZ+CKJs
BVeJukqYmecJONnZiUMOWXPUWbjRxXOW4O4Issra6naoX9Pn1EiDp8s6dL8dE+9XhfmVzhFsiG3w
N2nvCUDkllUq039H+DeVICmKhToK09PQny9nC1rSn4ekJtm3faTcskNSYG1AS6CbgzFPxRVteZZb
2oKgl8Hy95+P2PeK3L9eHIkihAsQgf7+oSwxPjQ+JG6oLeRaw8oGszB0j59f5EMz8+2D4iQ9p+2h
+n3/YSF4jROC3CHuzjxiZ2hfRh8AZZj5Z5mEr41QNiUl6gAmb2/OVcJq+M3270NvYX4JmmDGt6yZ
L/p+L6ZFWBSZE1vPou16cVvA+a6D3bf0yYw1Zcquwz5HDQX03IE3PvgcJ35zF94vj/NLoKliUnBy
bfGhoB1nVlDW/dR69mhczFESTVfMgbV9cKglTfyJDi3H+SlapWNsL+ixiY3IHm1j/F2r4wOa7u2l
uJpBGD10NfV91ILak5Smozzz8oi2GrnfJAwliBjZJWWboVG+6S5ELkmsmaqhoggjoz4auUa/N7jE
phWttbJ4xRy2yUMirYoU0cQM828JBNrUVbWGS9EBp7Z/G+35d/fwjVuMZF1wN+cJ+KcJlkN4FlUi
ZiQRJbUL2aGSXtatqxAhSD4Vp0rjwN27IL/b8BDTDRDGSQl+Czv9m8eGT5KqiIBtg//i3fxJa1uB
f2E2HlWxLbn0CxWMxufD5e8vAThHs962d/PO4ad32trk0ecqaRhx2n1LTH/RSPP680vMr/LndZFR
wFCkyaJyRtHFezl+r9iV0KRTe8LMTk4US1Q5+jH3s109yHVndUcRDr9Zi+eX/e6auA5xHWDsYzZ4
vxYnth2w9LALaBOs2EXxEsMUMyKO0DY6vc/f39/cQtYGkD8YY12KzfNg+ukWlrWS0GgH2xIP+Q+l
otRjZ/9buierPL5VBsG8o7HYEv56DdErYZSxB/UsYhApqMVehsV7wU48QCQ5uqfP39LHj4zLsZpo
jm4JQJ/vRkWopZJIeYXgr8R5lgOtkRrRjWIgDyQPCxsvwXwabOLPr0o00IePTROcYonOgW5FOXRe
5H66lZUau9lEzIVHciA2Yj8ej31uVquBpCvNStE7TP0xC6g69Daojs511gY6CgooiBAIEgq38Wir
mykhnQJt8b5Av7voWhslfNXfECvFzj9Kk0NNODaKdALYkRuvJb2nLbgCbzB15U6j4pZPqk12eO6u
VL9Rr2s3nXZdUL+g3qivW9tf1hiHaP25xVUMM4+m+ymimrMRfRssMzpQlyLQwAkp90riW5dpKFC8
Kv7NgDF6RVm1XxUW4RxBADyrLULsjOUttsXRa7UGWy79iaGNnZ2i1gudIO+VGSj+xbfDdt+M6MiF
epcG+rrgE1wpvRHDI/LDY4sexM1M9eQUkXZyWwJ0pnCwvk1CeTFQbMG7ZWPoO+mmDgHfSt+GslAp
htc1XCfSwickEBxve+c6yVQwkm6Nykw6IETVMEANjIw+oK0QBD0hury+Rd2raIQaAAh6qlSrdApn
U7ogUX3WTM1seTlLgXUkNlnX72NX0TZA83PwrCt3zvhyZnt7UXVXIAioKDx3prmy2LMm2UxTr/ls
rJDVIZMgswxUjymxHF6JfhAqNjX6elqEkkD6mQCNIrPTqJu32DecAEVLwg2OoGgv2bphmpFVs8/7
GJM62cB1XKFz18OHwSSCZTJcWBdJF25r3Utyu+DmkZGpO82Fs4xX47zx/IJ6ooKEd4HpDV23xX0b
+266NWZjyYzYIpqg3zaqu6OikGxHBB+95uRXWlkp161iotW39CeqW9w2B2mzkXe4+5Hpj+0mDJN0
qT1oEQk/Q4tUVJlJEHjn17aeFVep418lAXQ3KVLjqLAUqvkGLwy5MrG+sk3qq2rjFBC4+eXU/M9D
6zfbwDVBUeGjPeG9qbeG020rKe6mqVFuDFwyVGKSR0S+2hIcmL7SRH4pQmF4JefRHMPQWU29CqX8
EqiwerZZd60e8Agkp2Gd9z5BRhwqaQHG1ZKnuUdNp1e7QE/aMzrcr4mL1skMsx2BHxoFxBl/HjQY
B7EtTS2ox37SD3Zkvn4+hXyc93V88xyNcI7iHbXfzcUQmd0KknTmaQ5SXHf0v5XyqgXOU4/F+X99
KYoQ7OPYa1Mbeb/E9H6WG6FPvgUTzZM9AuPqjK0Jx4NB9/T5pfS3Csuv6xmnJ+Z14bAAYFR/tyEp
bauUTEqRJ2cDUFSU93Ewot8UWTBTrajOavUiD+xyq1r9KhSN6vV5T6EBkkTtW99MIyddDbYQfP0U
9VT5tUCgug3VHEZKP3aM6qo+uGbyVfRpsweR1K/S2dmZqCbq1sjx0op2QGjlE/Gbc0E9wsSpdpWy
Ygb9WpIA5BhSxWfnF7OpnUTRrPmBqPBlHEl5TKyGfJ7wjL9lVooCbQt4TQh0VhqWDvQn1Rc9IQKv
D8tp1feU45M5MDVXVC9vzIVai29JWQQeWuZzQM4WwmBekqV+wY78MrLRZbLQei9T5V5Bn4HlxL+U
dhFTeVmkltV4zRDriwSZLjrz8LWNrWv6jgacrdI9TobYVvQX+y70IFxZsFQQgDhJZnlqBfooCFuv
Is94HZb49dwwqZezHSxtZbJrnJ4Of1puQa+Upz7Kxa4K7CPgHtBSnNPXonMgzjEaUZM96AkMFdVK
oY2GmcrWO7NJak0tmrf9l6q0dE9StD8ARrV2WU0AEZPRoz1UFNgSAH5OsJ5F6/cl/U+OmOXLqAX6
Ng/9dGnFHKSzle0U6k3cB/EW4Za2aEs0KW5SxHuWTMqV1GDw0uVbRTO/N0wGR7NCwfdFayrlzi6Y
WrROvxJWiQJb7U65YfEIVYZyFbbjnROgxfaBgqxCezXqIlghoW3X4gZ9u9xFhfFC76U9lJZNA4Yw
zK1ByHIaIC6J5eAc9XpE0Kw5PC36nV5CJQ9qqrIE3Fcbms97DGUgWkIk490Ym3ThC6SX32CVNeQe
l5eGBfmgy34nFYKpKsePWGYTUimLa4d0pRWr2kimSmV6iU6DmWJofYlGL6OV2ifBKkcbtTNy5Uar
w4XjJ0eKqOGxN3GLyYnNWmJTPmAKhQ3JOYQbaK3zbOLR0NpsEUW4TYzJ3RR4Jtdqm99FDTxBLKGs
0EZbLdEM8hR2GqtSVP0gGIR2VqptUU1VXgBXbhVG+Y7tfbuRtb6dtKBCWIHwSVEAj4AvY2GJ8YQr
NQsfH82p6qcffqs9ukWVXRW1yr4/ClqMTvCVRPqaZNW0jpySJac3tjlLea5n4sjzqSwalDZLWQ0V
6CHcy6ajuJt2VL7LsbpPpSGu6WyRuRhgWfx8ivqrwPDLFAX8kmgizt2o60BaGL/u3XwDpAXC4cRr
OOgRTc2TXKkGkt3JImM4OoS4tbZDrba05IOrOjElZBUX/IRa8CUTNzIUEL2ScKcWMoNwQ9oCk5ni
aVUIX82JFmOtGSdLLABwfeUJ5y5LxYsm5zvV2mWVynprKhpJPo59BHtVLmLVqnalkcRLhVvGXgQx
pJ65p2HsqoNdRE924/wAKvrDiqs1+xwE7wb2DoK4ToVqYhvSG8w2NeaGeJQw0sMH0JH2IaiYa/sy
yE5ltutw3m8GesqHaUAxkXUvgoPqbjKmO8XBTpU5OS1nSQMscH+ojVwqRlocBr8otnKILllsawtj
nOTWNXahoYRXRfuF4++DkKW89LaCZ1YhIFvG9pLUSUrdg4rmVgm8bGhRFwOuGrTEvRoGqFeWgRyH
5MZxbSoS32wa5deR+21wn3Kj/hqzTbDdctpZgX4jCDK/UmOdNATDQmqWpc5Fxz1F6qi6LIAaXvvs
BCc925gcDldma1+lfphc56M7ojzi3FbEtWQzQK8dt9BmtILnnh50YUO7qrMGb6SD169FPGjJtCFA
uIYE5wp5xNblYqQLHWRTHbwtNZmrtN1+zNvpFGCj2uS6uhntutpnquNvlJUs7Gpnkmj9G/2p+HBw
czm2saqSG2ATS/NhxGZhLia7JsNxqiSIuaqD8APXqu94a0ZWfzObcFhU6IWXZhkLto4WpilXW/qZ
8mTwfG2Aaadmgjgwl7Ci8KISK10KoFOENNesZw39P2qA7T5FQAJLpg1W7VDcAOCWN6HM93aP3EEz
B3dPcp97Fc/S5Ty6g1fxFLpDsJxHfZGa11Pn4newHLmc2ixaSQNaajcO7bJPTIgBSo4HkCCq0Da1
BcBjYmyK4dqXoQXcaMLvUx4bk12rnSAW6oOc2WHkoPI2A/yf78P/DV6L81+PuvzXf/Hn70U51lEQ
Nu/++K+7IuM//zX/m//8zK//4l+n6HtdyOJH8+lPbV6Lq+fsVb7/oV9+M1f/96tbPTfPv/xhnTdR
M17a13q8eZVt2ry9Ct7H/JP/v9/8x+vbb7kby9c///hOHaSZf1sQFfkf//7W7uXPP0Bh/TRVzr//
39+c38Cff9xDkY5ytrF//bL//IvXZ9n8+Yep/hPvBf4Ldqb0i7W5hN6/zt/R9X/S5KO9BwaKEFOI
tX/8Iy/qJvzzD6H/07AFoQkzbPgt8+OPf8iinb9lmv/k/PyGdjIMyyX15I//fue/fIL/84n+I28J
sI/yRv75x6+7aVo4vC5YQXMqAgHNxnv+StXVvptJKrYBuzpf0b9XRX2OjXFdG/r3n27Kvy/986Uo
Khi/SoH+QvpABxLaW2AYda9fVxDMPlDlRMRTmEfyMqc36o3uXGziwS9OGMg5d6NZOOoYwGVNJ3vj
iDlN3PQPmJ9YVhwAKnVu1pfaeBEp2i7FdnPgQDI8+/OX1CDW2TLaXV/6HU3Dpib0UbmG8KNe56WT
IRHs9G2ba9kDBn6/a2JP7aFU9eRhHMf/fHHp5+NX7bdGqeoPZQ6UxgGjm/f2tMKg60B7GItNSODM
Sgr/uYmVLzXBrWetbn7YM+Zu6utkg2w72I4B6evwL+9NyhXIsULECq0KBDYB5dKLJNzHSLE92pKo
XDvtLqSdefBdHFDhyGoKU3IgzE0D00uqPEyVSrtJpK/e2M2mw1tKZFwnd1SL5CVJ01NgF9ORk59K
ozLut5VZJBg0zLOWRPph4KS4kgEgpRzH7VnibVgiZTHYVbnDfmJ/BWmHL2E3IFNdJalSXgymHT+V
1zSk052Ocxq77dBvRF22+zefYkICgqpvbF25tfTcPOboVba1yO8J94h2CRFqy9Qs2OuO6Ubr9Tss
g+ptVuOtp+OKXf5eFrV2265JJygOWnbfoT1fINtrj8gPxl0spL3Ft9n2I6xDbRC3+cT+wA6mZqOo
6h0hE9VOXVcth1FtsNWjpKe2hMwFFTRhR6VnuPVRMp1Lcv6WwtT7LbQIeRcXR9ql3S1Jywd6FzU7
whqbaqW2D1LmX2LXoBLVIt/XVPaNlWtteww0N7gsy5sewAhRpEhY8hIGMN5k2gRiR+/mCVWEeZQR
h3ey++yrqhT7GT6zHQcLEHE8dXdlFVpnDRmSnh8QxmTXMnDt64ai1nWZQLK08Et4fZ2qh4BO/cEt
fGWb1OZOpmZ/fvvSymrfRjlS1//8VdSRnii63GQrDHhN0/PxvowDmvV2GT1xBWyNRrH10+T7UCAk
0km3Ava9dRoa1CLRVkosgPyGzi0Q+e9m4oQrl/PI2tIK91o0GgHBXcujh4UNVL6B2xVptddNzldh
k6pWluMTPe/XuIpSoFEjfr8iVZCKZ8WxS3Kc8W4dLevCFMeOUNR48t2tIwfr0LR3gACiY98Y0Zw4
iSF9iO9Dx7+lJ9g/RJzofLNiczKqzYq+e5iudE6bHs8HZ+ECogB6p2JB7Xu8RHIcL1mIxcPuyXUd
Gv1ECGMFPjNbtE2v7vNi1iDTGlpAhx/2cz4z/sqBqFGs2DPJ2cErvyCkcSeG9DYPKYEJEN4jRsuF
H1D5oxGIRCwCRSWU5TAm3VY1kx91027NVEPM1MIKDVw0Vpz8bjJoY6tgrvZoKFAbPFxUbrSoaOhl
zsnNrX6oQ/mtUrKZb9zfwmEkGU8PFMw7OEeS8b6Aw/VFQ7a8hE6ArrcS09mo5F1mG5WHckcsJyBj
t1NFLKol4ydovSQxK6uJKNR9pBnypy9vfxfXolqx5AebRGFPkavNuFbVDNmuO1zQFqL7iHAs5bYf
H5EMv/J+L2mnJoeuE9FsM/UQXbDlTwran64bc4oe6wuMmEOdG9FuSLTbmMLdXRPiPDfB2BoJFtHB
NoxzbarYj/ONLFFThEyOWDCKBmK6JrFE+PJoToV9KNWN7PnfPFOsv74YMRqfSQ5r4itjUA2Wfp8x
6Q2t+dh1YbwdXPEUFE58QD9rrdXOsZ9zZxzWsMI5wvewaBSn5ITQVzcOdawru9U4qiAO8EKMgjdC
QIUvK8gBfueCWOurW4Dz17L1o6tJsdnw1e0R95W75IT7bE6Z2OQd9Z+iopdqV3lLKdWsj2nWPLRO
gaoziGH4G0AZGjsSq8qym2XEoWQRxnp4X3TNzqCa+YUADxa+yfSICyy2+MAeATO1W/Sj2b7v8vro
l+DSG7s/Ft0wndhAX3zNwmFHAMUpgCQxhm2/V6iNnekPzt4xXWJgZU4PLf5ugh68iSF2ZxGBeZP4
jmatexBtnx262dim2VP/kDVDsdVH1VxhjS3WbpLSBVOV51TX07soQJlp8tBsjEBt73VR3KXdGH13
Mtr0GVzz20LU/XoCQY8nYjhWZBcg7Yqzu3p0cK4jHfo+wPgWPlj1aKg2FbSEOFGH73VPFF4/ibt0
sqaNiRdim2l5dKsG5Qw/Rfntp86DE5sBZ5RUuR1nfacNT+gqnkxW09w296WUGqoGNVyamf4Fj3fy
2BW4TCjKIxtF7ftYDcUCA1a9NHPRHny4MTulSWOoQdjAaDskbaZ97RpjXGl+dUTqA2xXQEnPhpzj
Jof69dsf1WIGNsbEX8ejs26VNLm8fekNNL49FcOl7VCYSfSShmfbVqds/jIRGLK0eq1e0SrWNmWT
XUb9pAvgt6URnAZzVuTXbnmymN4osCRfNT0tZokD+kpt/G6L2D5p1lboo3ly3Uyc3v4fbMD0pKP5
ZIJJyCs46GNrXlUGoqSk0Mtdj0B5mWZS22fARlaTawE20qRyxq22Uu1c3BoZhYNBm1s8ang79a12
iuP8zOHraqjc6MZK1WQn3PrRzsLkpfRJYdYS6yEjSTiRylM/KPral2lxQoSA1zFK1G2An33NOkk0
sDR2OJDStZ90kZcOufCc3Or2xP7oSK2Rkw0cAQuMcVhgSWfETFuDGZHldSGy/URfbBVIQUDDHDY+
DLggsEUrZPgtMISLSOdwJWLMNRUdIPP/EXUeS5IiWRT9IszQYgtBaJFabbDM6kocLRwc8fVzojaz
Seuu6a7qCQL3J+49dxYroxqWxZqSxrOuFrltpaGfrL4bzuYEHoS1ar9jZET2hbY04QLY4m9zsNoV
3nBa3UgGmh/+/fDy4k1ZiAkyjMeRvqbBRY2mfxnmXl6K+QR839j0RtsfXVd172WV4NeorM+ymr4a
D+dEbRV8D52CwR7sUi3J8ofg/gOGC1QUe0JtDqkSJzJjJPJVykdraMajcN0///6usovHNZ+T87x2
gINtw/sys/lBsgBZiPZ9G2nsseuQ8pEHRXB0OtZLSvaosIPx2R5nO7RVbf6UOtrKqjV+R3s6JzYL
EDGMzq4BXhhW6FNeNADOcROI+iZ8oAodjNpj4Gs1d6ObgQtIy8fORP/IR2T9yHa65jnrqQooTbSy
2riuaf1t9YrEZYW2tlsb+5JI3bp4pUL9bhlXfVqZdwJ4eRuCbDm6jl1HPSjqJ8MvDtglSXtAVXFj
TK1RuVVMoAtXPyNGbKBWtcsVic3HKN3LQkX7hDBzemIkU8fNDLGjb3GT8R19caWFZ79NOE1c0TzL
/ier0/JWdmazm8EkM23sytv9g73NXY1i1UIX3Y3jfCY3ZT6v/fLFW9zuVsaoB5tovDIl6CKrUeRP
93tqyvUL2xb/MKNHuPz7sUBMoipw11h0xb6ahqMmgulmaO6KNqmIBwhgfCWc4s3GzRIqEhLSBg5O
sLLlqoyUI420hQskKREnda0ueiDEKSjNJsaD/sU+IIhM0ee3onOuflDhKmgC++ZYTuzjPz/yMLND
Ne4a417Q+70bL6nVH2xj+FG+tdzmtH7IVid4NoenuqYs76UNqb8vTiPOnV/+kW0g+uzHUHx1mVd5
T6Ui7EiobDkJR1nEJTFd1YF78npIdQwyYzkmaYV9YAyWuEpBU0vHSSNRdtV7a0prm1YJuRclMA1L
DL823iVmSUuIjny9+EVa31rywG/1/UflzDdzBp75/18SQdlz5s5kefT2sU5Adq59Xx1qsusss3cp
T/nRmnoaa1bC9gFKyol92BA14PY/aleSwZv/x8y+ehKV8QALO/uw7vXQIHg6Y7rThGldeiRjtGjF
ph9YK8jahFDVtC6XDPXB0CMFrap0u5gAkGpkZc9tt6AeXbrp70cm159eDOVjTcLNsbLybuMXWf/R
NsQCCHIlzlWpyZ3bVkskbVguQpfFU8oj22YtSHmVIE0GsiTfelZUY2OVn82yTqgyEVLXhEu22XLz
lTXfuGtQSFYBTsEGhDYjvnU33V8AMUv11LcvFLTA9vuAA1F6+rUYW0Ke7BaOpGT6mpovbjb6u1mf
3Es7CeBKep+s/3AusQu7gvqXUkCfi5cFq2kol8qNMrM1DrWNEUQtSXBqi/FHecuLurfOCQdZaMgj
nFD9b1WKnWGX04/dlJBxVbvGBd8OgkBEBmeIJaOoS2PTdub6OJVOG2uZPZK7mtj6fkSCu1WJmd08
E2cWfsM19P163Rt5PzIFMxJa93WK0dxh8UzYN/rLI++UfSMsIbTzlgFvggfHyuwPIqXNkOU7Cidl
ZCeZGxqJ9+IIrDg/jaZx6r3luZST2ukrFlh3aq2jB/DWIfDjAYVS88RYAI13ATsp922w06mAaNhN
oaeWuJSYe7JxLB6bHl+t5dkNOAjHe8AfdRwH3z/lrimoTZNPJ0+q79WF9OjY/3FZ3XXj43FN7fmA
IHaL382grkJJxECw3QkfNx4ybivGdHpAN0ap02bjDsxRee2hlR291O1eoXnu6W7zx2kEo9225RKP
YtHCYBDLazcVDj7aej0YXlXG9oBL27W7ad/MbNDW78nt16jWnTdADs91784benSNufB4yldyhnXV
YyVrGiNMmtKLxlT7UM5wKEtdj7zFx9qZk7s9aMYSNr+z1b/7nUtuIgxb5O2YnUeCCeqGzKBxfKSF
sfFwcBg0V805V1L6R/syFAP7EymQwQbeHCnSn1jvdVpooq1yeuOS3TdB0NSNuDXtd8N2jvh/nJ0N
zT/qXXPcsP2q94xSXtsETCyjUARTQNPKNxPZQai1BjErCVatlL9wB+/Vze6eyVb2O30wHhN/Ohsr
eJ+qgOGRFNOucY1bwlkVNsYLfAWOjensEAnHDh/5bCGWz/GK0uCl6cpL5Tlx5Qe3oFj+mnWWbAN8
DpyIGsL3wcfxm8LlYd0X4ZLObEzqKDAFO0V2/ezVMduLJE7M4jqzUTukAPbC5R4Hh8YCTgUJbawx
G8XKqa9azCoQt6Y53UB4XENryLnoCxRL2rpf+h/p6HyCq8cfvnTYdyusmKX+wSb0OVsrM0I8SzoE
Nnvfg9wp5ZVY+uBkjubNnZt5s64jGxFsCiBtJQMAC0JnDSm7BB8UsthlmcZNE7bMPJCY8SzuQHzZ
9tuBbRrbqdZtjv9+2Cjvjs3UBwenB7UJIBTaF1G7rVnh9GnPswxeF73kCFbe99S6TwS2fWojDxNb
2PYeK1as6RyVen+s2nSJBwerxmy+mSo4GIVWQLtQMerA8YgP9Y4Z6xRyj26LaqLZLG2uRU08Qknr
h+xbX+BMrkb/mmfTDd/+S1CMWDcdSEVB9zxrehmqDW3Pt8uy1q09NCCg7zb96hzmWYPgked4Gzvr
kKd6vrcGUn+meU8gCFIGh+QuryBVgnEKTuzfofNramuHCcRzOXWkuk2EHE1PU9d9rZl/q/P8URB1
F1DcnfsB+1aaczxoGATaTeoDWb0LUWBWPTuj2s3S+3ba6T9zNd8I5ggBDv2dh/RvzTcGnvd0NY0F
h6op9kSYxBMNCgtnVvc5mm8AiUSiGasdozR/cRtOLOE7RWRi0YAzLeet3lqvQrnrMZi8PjZ0HqBb
3oX3hBgz4SB1pgRco89AnSzzRnaFh7dQQy2MtUWr4Kf57oi5bmiei+XHq9l19ay6Q+4iXuBFdDv8
JyXLm/V5cqbYzYlSBd5RkynUA8Gsye20u59/aA3Ze7+4Ki9BVx6RNLwwo9BDHeUQ3nnc8VOLjwS0
mA11lB7K+g6MstoYpfhDKIs64sX5nWZW0HUlBtxnmIbg7MmuMyJRMKHpy89S2JwsQrz7evno5eh/
SICDjjMPxiYNHpUIvoskGLdSen1kafZuWYpfndT6CLNpHuaZ/7Gu7jNg3AuhIvmmXuwvct87JdSG
tRbnQW58t3XWXFGhvWi6bZ5NLO9RCXBA67xlI6SDPTMHTrR4KA0st+P+7R8KRvd8NTMrtgv72TOT
DPzjSu5i1vnxfa0S9QG5IGZpfyrb/LDvDsU1z3hQxJbkNdyyziXFqm/lvmzN8cKJ0GD02Vo9ULIC
VHk3ZvuybvfNqMvI6y0m9D3p24a8dPWShUpryshxX50JljXO2L+F1f7trYey4AWc52APlNUBQdF6
HlGZg+bjp3L2I2AOqxqMEM/p+KgTnx46i6vHtrdwaBAyV8xELOZqnSK2TlsjIxeAqJedzjQwrEtt
2FUWzjdt9g51pbNR9apl71bpYzmTB1WKsSYgCf6lXzYQZpINPq3kYOqdeapUJ2OzC4IIxjaYA/Uy
KmEe/ymVmzqHcQejBdwzcUvHJlCXRnrrc1aPONunIJy1Dia8veLhhMxaa6PgSueDYl0tcUoGLpPd
yT+4EwUpbD9Ng5LWDgQk2S6FazP3X6N1YSJFEwcEhvGN7kaJPez8qjM3gXI8fFyKdEIGbZsGBAX2
VtgnIElpmxCnoBtbwxkP4qaoSNbugm3S+4+acByUh4u9XcUkt4tBzDgpQKze1R+dKLEzsFHnoc/e
4Ra4B16ifRbACJNWsJ6CTGygKSHEdxIsrRRtRyJXPhNLp0Xn/3WUOi1+6YqgpoG2wEJ9DM1AKlBO
4MKUUxpxycRsp8G4MRBWxMC+qxig1FVfwL/4wPFGvbmpHsN5eczwArm22o4KFp5h9b+DqV6KQbum
HjcLVf5fNvd/iToaIi4XN2Jn8TyK6tj2qNh1cD0waRkCUAwDXh2qveFMWw+kGUY0UrVtBBvhan73
yZCc0WAugf43GOxfbG2P7bz8mhnIAow5DhbJ4dx7rXF2tJp50brcwXgaqpe5dzfBYp7w3jUUZOOj
1LJD55RjiLQ4uVYMvgiTnLFnOPb3XIp661GsTmaFJHSt152A81jXDJRhupBrhHgVBOhMWlXb7qSL
e9nyJSlJ9WSCzap2o9GembND/GPxERkpQP50TTYuAYpQbIIdClgZqgLj/WqS5jVi2udbRlBWW9Yx
gZTQPBBPikZ8J9TDoPjk3pYjuXBBBTWa4bDIR6qqjmHukGMSTdX0qDxpR1NvRhXTr707MMoeaffa
KC9MTvM591ksuzjPDe+FryJhFn5E6qm30VeNI6dw2KH31Z4vNcGhYrjVSTHwUo9N/mBNRCkJO0dJ
9e8X0wrtK1wDTvU1XAPKD7NGTlubRDqy2IfUb8mdmWjBrcNhv6kLcaKVZ5+TYP5PPXkeZjdM/L4i
Do4EsGQC0uaa07tKJ+Ohs9Sn7hc7vXPs97bKcxAKjC1TY+zfNRqZ27oC/HUl2t55Mo72OiwXHIIH
RI8Nil2GxYDDGxRD/a30zTaqTPnDpgZEdD0gXwMA5ifiJy+TR3fOFwQe2RuC2BPM4aM/6/3nVFl/
wDp7h+D+0Bl/has0AwhbzyJYxGFBicTEqBWPbpLHmW68OXnnnW2qotiZfg39vUDY0zOY3bgpHbZC
Xa1mzGPFslsHpuIkvZVxI/QRVOhd1GheM2ZJ4Zipp8xpg81q4AOdJeIoRzHhZAqlE9bKnyWXAIie
gHycDEe2vAMW5dh3MndD48YIrDR9NF5cvq5XHVKqllPVVyesjvfAr8SLm9GEpzNAo0hnktwhrwGk
NG9WlV6EaWZ/uwKYbLos+8FAfGox44Wkm+mn0lNcNqRsRtM6yRdJ1E401Q9eNUyXDLH1icjBvbPY
006r9XI30HpFLliSmJL4MiTCixxP1Oc1Z6hCJDIlmT2/5YKmDSZBQ7KfJIxTR+JGeencOyMa1gJK
jp8Deq/EZTW6+a656Yigv9+JVh1jQyCAL0Cj4CjvBjTTu9kVzWUx80gksYiz8Tq20JbNdeIcTdwp
UsJirWN4z5L1x7dnMKbOl9E66gtNtFlCequCb1PZ2m4i+S0UQ2fsesv7z5bIx5TNo3RqR78Zpocr
q5LPXrDIZwsKDgX5bBz+/W1jWOh88unTo2pqB4jNlPZ3g6f/SA+HmUb7zlhmPkrd/igYBs0JI1uv
Li/YmQuke1ffZTWUGDtLWRefiNyjoU96xBiJpPN666DSP6Ya55wv8bhJn1tUM/Xy4NzFMo1xT4ys
n4lCXy+Tx3qM0TELiv5aEWs6NN10cHFbIyxpC/Qwlnn+g9Z6RDYNbshn8qo7FlrcdBZvtbJ3pvKh
+GUVepq2Oro8x/DuG7tAJfwQ5UoOGqSAcLDa+tEifc5yWdA0fa6HykFEqOXDCgt52RWQAp6FBR7Q
tIycYFmdw29gM7mO7E9pIqoa6SExkkDHFf01gQ4cgDXOM7X4J72D3pbnLVM6lus7J5g+RscdnyCK
UTNMLAzTgpSZ2XVOrZmtNwWU/4qH677Ue6zbujzl40T3GGTaztfRcvY1KPJq0lghUBM/zPMsHoxU
fqAm92KzTbM7xSc2rFl9emJ5yGiMOYZ772hoJsmISm5170HAUuX3fRvGllRhzbzhFP9SHocOjD/v
6pCbeqj0e3oM10c+XAeNhbTOe+D+yRtkgePULy9C9jIcXb0mlzhfb5NXsP3W3yQYS5pJgRq3VXI/
CMaa89GZ5Z2olYWTvAU8+4u3JrTlFlYevQfyN3WEbY8azZ7gsmpb5zlI73Yn6PmYc5K9XpQsavwv
QKla4BlHyQ6l4o+KdJ1ZV5tqBZ7Wft3Cnn/p7KU9jVAFD7zJnKoLw1g7M4+qSW595qi4N9AzzCnC
VWeQm9rH4pE0r4XVs4bM2NXM7HufsNgd6q5H7Vs1l0wnXhmc9hLPg7qlwWjGYiUPunOL/CqTe9Bm
DUoSPeMhWImiDO5wV+9HpZrFjm0GNoWvYmVt7U/jb9rVFVIOlewby8WNOgfV1fLJgustO9th3jc2
S8+GuGTOMK0LmTIlhk8dzIBLBx/NjWBMC8UN2b/8ahZuNiZvKOOwpV+bBaILpY/D3DLU9NaO3PsK
jtjZx07r06vKB+ZB98RVfx/MCU2l+lkS7+gu6kuroWfomn+1vaC5jTZgeHeBBFciXV80aA5+04VA
84Lav7Wt7+9gMdDEF99By1e0Q/URj9K8Qk9miurQDPX3Z2z6S7HJ8+BUkYEdGkk1UxPXQyzCiXXn
Ne2bgIw0iJQsD6wjUH0VLtintxCd37n5SKSXXEp+v+ySmc5QFdp/Ti76qFCBg1KtOHmL++q1QPw8
Zd5qDnE05OlOLDb+XwhuHeqyk3efJCIfm28Do242UVG2prg2TEJPpY3Esine1/LWMPjeoC1nX5hr
R6nXOsrkANPLbP6mgbmtJnaLyo5yQ1+2ygTxMdsWIG00tgX+XH7P0GkrpCSoJQDkac+Nq6jDNDea
Okqs3jGIDU2mYmtgyQ6pI8HFY0AHjM7HOrfly1Ia8tFa2et4CbMTVknhmi3+1XUSnZjzvtoInTGy
hlTkv4ZBE1z3iu/WUJ4RNTQbFNn+JR+t8tyizI9VnRsxVKkxXFtzh1ZUO3Ao/kna9EOYOj0Dl9am
MElgb43FZuPGks7tnG/DH2JjMrHMFjNlLCiXGO2U2FSGRzGm6mMQdDx0+sPSzP7zJxvlTiIOiCNe
mSqth4KV8TI79oPtudR9Zn3vT13iM+4/mgoAyVL3ChT2pIVLiRVOjIrkI9ZmVm0bWw9xusurw+AH
mTYpiPGsVz6V6PxZjsvJ9KFtNcxHY6LCl4e8mbYO7UAyzeNlGuvYhIwLCJmvni/vU7Js7bZOMv54
qhi2mgt6fpQ9OI0csVEqGhV1UsD+1/Nd1gbDI9J/LDYUu/uBhxhw8JJOsNoPWqV9dak1HK0W+YNb
z0f5R8wmSliKu1hUqFesJPP3TVDDEMUZkkgLG0SljOO/H3UKz6lZxq/OC1hX0eCGLMbHY34fOzDL
OHT8i6td3oXJ6I+WYPAeuEL+lbtkRgflqNFeKGxQIzuffh5cZpjatGOTot1wMVmxP4LQZC+KZAW5
DUh2Z27th8aqf5XXvthV5XyAF1kmp390B5eemJQbZoJGF89mOcY6pDMUvW5xprGiBnNX0ON8BlYD
jt025s8WbJwlm3praeNDnqLm9+c0zoiwdVaAatMkRwBJRXV2nNnd/sHbmv5mXnHqpL2cnMTajgxs
X4KhIKkeP9up51v5bHyR3bDsm0Z/BRu9vOF83XErTU/mOnzpvVee4ebMIe61bdGIYJOvprMVFryS
bm2/8klE691zjrHTemBpQ9a0oQqk+UQ/a5RccQ8n9lpIZmFV2ey0kYQOmLp121UMpPWvngHSpq4G
fCs5sS7uvR2oiwb5hPKiomS1a9+foqbEUTSQ9kvdAtierq8pTyCc8Yqf3abX4gKOa0gBlkZ5h/ya
KsE/N+wSogYsH4WOqhC2Gc+OYo2qeNM30wwmnsUowe33vxrZn26rQPuxvdY9juOekGyJpENhTVcc
rElJtKgc5i1q4ruemnD7BRSA1RNcMIj7lG0zVNhw6H2yN39J2lgR/xz6pAZToDjOUwDAnSRLcSTV
4K/l4bKYvGRXgJ0+6x1bY1vLXkdsIVs9JyNc+rHvMiVNTMf6gyknGtHqEtTtIiQMboJ3CiDpezCP
SK3zhRYlpZ/MDSasI9oBWrccAUGRbTt9ym8aF0BWLdp10PHYqJPCYfexOECQjDtmM2+tHYtl94Ww
OOjtqExcWo5tnaJeyL0aZ8Gs2Vu7r5Fb9HnkKQZvzOE5+Iuz0eCmLwci4xzkEJOh75rGX8OunPuX
NJlh9HfBXvf4lugDSHzkWGfPHOeTrTeUD/k9kdpfBjTuG7aWIwJtUu50qTVbf2ygVILlrOCPDWO9
HAwlPsFmVfu+aPVLkBpvijJ623r5s6ZNkDC9+3fybmVHyl9cbfO9MkzzGV5/USVd1Gbiu7FIfeWb
J/fz5P0tq9aibCP1W/O3hTdp+7qZ3hZMQvCR+aOnqukOfUWK1YC3JL8REz09OgpaRFFlTA+xU2Tl
ySsl95jdesA2CNhiqakdet66cHKbPy4aH77T1GJ8mM7G0YeGb5+lHzxlX9SfgMaaZdQRyVIdWy2D
GdwfKWa8ZdwEDMKQiMHkMi3QJdC42x06XA6AvD267PycdghVc6z9tNivbrJpTRIS28FFwnV0inHe
lcS0D119ZTAbch7e8mwkN7IlPtWcCW5faiK6piTSba+JQUbA/RIzowYraBj/AhpdG2Iusg6vE1l5
W0/PeK4Bj85syx2+irvCkWxrBhhbdtPfXFfHqmYJLgKtD92Rf59Ikd0MPstpuZscCn4h9f5q2d5f
iJPFTSf6hODopeOSrQXjk4H9eugYyCHzZr/ku1ThG0t8pkWzK6fzShIvkSoklFSkGmf+2e67S23r
oTelR9/iRZZtlBZ9f5K23Mwr+sQVl+uZE5pupC6GzwUwxAsf0a7GkhqmIl3Paq7Odo3syzWq78Yd
/BPj7ylm0Xsydc7oXp9SlmrT7ywTdRiytb/m8JxW1c8XXUgCthXOeB2jDNoBKvySvXpcp3bBBNLS
9uU0xyjegi159rkqy3j0TD3SihyRrkM04XiPrU7FU7s2DkE1hGAMdn7u2PuZBALfk6JbLgzU+ZaB
6cvwRdwlKVdSlaity96+VMrCcvs64s5SKUvHfGY/4wpiqokfePKThr7Pn8CiM2diOSOf2oYT2LFY
ROGWv/hD+ZmtQFTxM8btUhfv48AnK0eimsr0QTffC2H5h0zrqfgRz1XB9FSh4g/zxks3i6Vv6H+8
w7wW1q5s6oHHdp9DD/LmGw0OTKW1MQpE9T4b83fWNA0jtYnIch6Qdo9d73P+QLRz/VwSIwGMtOps
BrQOF9nc+Ps01x8ST5+PVl7lG1tZxNxP8nnMgd/rFW+bRWxeC/gocNJmkyfsYFSg3tJEfTgUshua
X1wTboHQuSjwIY7BVi1XAxUqVWGHSkVbb+ztGNF5v5McYCQbU7chjFuPks6trr5y35q8eCeP3Xu8
L9FarodN0gaxY1sNqlwZEpLjnxBzvefWa4qVaJ8XHV3tjHArd3dlZafXovLuM7mUcQ7g5tZmJ+aQ
4lDZPQrHAH0invYtzXoWTx1BK8tAcZ1qy5Yaq2HxmQJnZorFIBWd1b8fvKjORTT+X2seKuCcU3/s
vQPIUtkX10EaBDvlzpWSyEDnY795shniunSu5likuyTtbgjGrCNqkgEyJMs21v/HJh9eQUrm13bo
j2PeXlvh731dmbFbiwtRQjebnrCtHQ41+RnUbkzqPXYQE51PsAyxW7TDLsiDJqKG5eTgEspMZqPN
Ebzxb9ZV/kFac3A1G/nf6PcPTmeqOzjTDuGlcNzlSMOkqROGQgAHoriZ7vzRwUYULd1SQLaiRIB+
Bd0137oJO+bCaNYwAFAcTSazZEFagFlih8L99K4S1khzJhimieyEvtCHPoOnv3l0A+1QeL3kYDK/
SFdUsbdMl+6OMWCNxlniZ+oCp8jLRiNUa8BOtKNo0zgZtipNn50UflWfr2TtVtOun7EKUlMkx4yU
J6f+ACBi33yreWry5pqwOU7z8b/ZMu44MiTnZYJ9DPxxoSc/q8FTQZX6Bf+EOdqS/HXwjjV+Zd3o
NrbEgVdxHpD1QMex8wjr0S3pXPSyZv/s3WUgOVQlBCaQg7HclX0d0eLLvSfXjT5owV4r8OYVNd9V
jzs9ziwdxJGYQqMyrZN41uT8TkgTrGVN2xzKpBJ73oaMVCvKjpzA6we5eMdRTqSceZWM2SjVobtk
Gn0uPqViAF06ekPD79c8z05qUriwZm/1R+bC2U4OLkH2IDYjayUooRP72mL8TyoLUcWAxvZtYe6W
ln6MTdxMgQfQVnolhqIab/5qetTkTnpUllXGCgQJ3xK84m6Zn+ucSwsiRMJ5OJF9sUBL48PvghRL
BVTg++SmObKBe1p9/R6nyKWwzqziBsFxjqAgHkvkE8wpX9Gs3JwcnT/uFD3MrOrTpKCMlGGD6XQw
cRoROoCYMqLd6BXTTEe4uC4wfzIlkCColR5zgZywEgYHM9cpChLtyUYpfqQ9l/HkACsYrewmbBYz
PmG5cY9Pdke+tmDVyXoxbfJ3wxhgsXssA4b7f91QHfyA/6m0AYzPVbIZTHL9lJZ+B+uImcLQ72Bl
laDyaf6r2MRH0pMUY/600TsakKzQpiipIU366Lmi1RgNPv404HChD+yBRl4rGwb2JDm3/fxQNUyQ
6tm4SZM1VuDCVua1vy8H4WeXDYYNpi7C074kwiz2ZgPnqBAfXlI8uL7xrDRUpGbypbsu8aCGMjZT
J6yXFos2lRFkxnuPX2WZtkUi9EfThbEbJva/Zt+GpnXmo2sfMqpy9Gm5cSky+mfUJnow98d/GG9v
rfW9xfeQk3Ykty+FeuhJBujL+uFauCJHJlS55BisqZ8kc5cISeuGEtfbcEvvPH99r3vbj9h3LdHa
PpjzSSGYZ045zHFump9uV0Lt0voqBiLebhyHJGe2UN+DOyg+hfqPRpWsJ2LcqYyIn8I0GYlQFnu8
TRssLA+ZQPsWFPJjXihyUrKyX128hdHQz4J7xkCD7+WxmFt6PKNunvOA/Uu/DBuzKwKCnLz0wcv6
eDWcaielHeNG16IKw3E8M2acDb+NEjN/zBK4lHNdfxUs88Ilh6aNiDnfp2b92nuTvKwBiwLMBOA5
YgSRw2HV2iQ29fzJ9X9aaRobO2MjWn71y4Kw2p0oHPlVRCjCp2vn2hm8+ZBP3htfCZ+Rv0h2XYf2
YEROtdcCyJoByaMcrObvajYg3hKGKib17bbpgHbVHTJEsLdbHRE4AEz/oy5Bh2TlzgVVm+eM1vPS
lTuP3NN+Lq700Q9wHxz3Gc8BrOBRZNuqQ7ilOXW1ye0PQpl5RAjMw9l+mQdCcd3FOZucJBg02PCv
9cHscgTesz7ugf4jEmFBDZe6zfZuuj7knkQrqFP49KjVZUlBjVh8N6rqzUi9V8rRdB+g8omKxf5N
a2bkpanubpjNai3pLl8bXtPc/F5ZhG/XYGWrg91SifKymLVzwXzpbLG/1Zsk61+ZUMPHVm0XgTmz
9oDKiRAsHDJ9dAkLbCBusVzzqxD9CUb8o+PIGiLH9LCuzVfTFsyYS8Yx1XychlQwkWtMtOke2kcG
qLvhZEjnWeBcOmL2MXdJg0kBNSasZTE4zPdZ4TVOXsTGQEW95OlZ1O1WEQd4Y07UHJn/PRqUyUYg
kRuPrMpLDnTuaLSca456mNrrKBlOnhErHUZr9PemmLQTtkCCmR1LbhAwOSdGJO6pNKcP29acTUAS
TE4ww9FpnJ916HD+1/7rinblpfW5nNI1pSYfTy6ebfxc9nsykxa82s6VyGNqTCMAkf0Xxy1DESfO
nJQZpUfmwKysmx9OuvucZ57NXK+fdl1vvBiMUbdqoLWqWXn6vfUIm2+O0BA1UZBpVTRZtby/Yo/2
MBvn9p54pmCnS7Ab8ehmzYMjtrXuMdgX1sZG3xK1OYYOozlS9lHgrNB0wIhtiSjGT1OV5rUfqtgz
mTV1pWOduw/HQCiQlZ53wn71Zyp0c+uOmYRUDoPV1rSf3uA36RtmBDC313hwq4yXhr0WS1gN4sBO
dybkXsub4U+cxoxIIt/o9zjLxscW+xDtEPwHQAlEsXF5aMrh/nahdy8OJqHed8+STj7COI3NDZOu
pcQYlnb6upDgHHV++l81HGT+h3S6hujB+psY5nAZJ7q7harHTvyPQjif4OOwSvkCwvz4NmvkP9KG
0ylDZgsCXNFD1QRR67HNmBpWEYPcDYLXD9ysdx76NM59iM6i47gcO29Gm81mxBUPgcnMQxj5j2nz
DyaVoggWGlmJ08+8zECuXRDUQ/rHzRxvZyB4DdchEGCIAEGuV+9/HJ3HcuNWFES/CFXIYUsEgpnK
YYNSGCFnPKSv94GXHts1Eonwbt/u07Nl75miLmXM+RCfdd3E6BVOZByLzSIRYwqSU76PtvalzLmz
W6LgVfSjq2rDKVsMjmAEtovKGULbUr8cSkctjfQOZyPIm8/TMjGbIIIBdV45KM3Pmgyyfqgih8vb
Pgm9esRF+NbKoIA3vCFp7Hnwvpa5Q6+WnWfM/vi8CWJT/tr796Ft5hOL3h02AAw4jQZuSGDBbs9G
W0b+mAxTUHT3kc3nZga84568yTNpQ1UMf/IM7YeruKxtEMEMJNgOpr9ofAV1LPvTeqpb8SklWHWF
nm4AabQQAqYsiKw/JYvCsanf4BKEBvflbsVXTD5QrkC9EklhX27+27pPxMrLi4oLLVuOLLxoAJnW
Iy2MBUsq1rxsEfdVa/kcdM4N1zzAiPzVAgA1F9OxapHx+HBxt2hhN85kHia8Nn3tHCFI+vPqRLti
ppsH44KfpXyqMb/z1vs3Vt8kE+6Nkb2YWffbUxrhzSo+vgkEJIbNJtrrMx0nQFjDrt+IQawTmofc
Gn9VYQq/ZBelxp9YY2/tAlShb+EwjSWtNxVfKyZF4zXhKaA5GfscpX+zRhSOgqULZFdcARl9ShMx
RbI2mVupGrg/LCHcWDbdmhxH/HW2noy+rqnajUCf1HiGppVhUdCyUn4PWkedryHBeoKztwyAOUrc
8BgPELm2DYpmjyAMHnM2tx4deXfLlp62b2RNVvgL2vg0/ImyGwIGdeSLBU+u2ZDaJ91aZBwfjT5V
qG/OTzOLNQqCOXRVE99TVD1Y8oquOBEiylcWb0D4b0pucx8Yj6wkZ//DXEes7W19GuLC2TXjDwI7
msNi1GG57OOkiwIyB9fJbuCHDOkpWlBVjFz1O7I/vMoIdWzlA2UDs0RZip22Mr+wjfrTzP4wiDXd
IVmfEbRxolisTtgdXpy14iY3LuMUv9YrB34HEWOe3kpjhccT676lJ30QjfgZFHYG7cw2XNOvNpuc
2Bj2Qw/Iv+eFrGXJ7Lc9BZJNnvwx+KGI4KHZ2RoNxUuXfckU7IhB0V/Yp9AXQJGBZDyTm7znbCaC
wmk73jbpNdGG5mPJTjsO/nyhs7rimMspO0itm91iLUtYGmtGF9HWbvxSv8jZbM7x2a2Tzh/R7mxh
5vYUcvBupaRP1NHcSIFTF6pyjTJifjcaipRwJG3Xqk8ERoOyIz0seFTrja17SbIStsvAvHJYWcLO
xAKsiSk76fUo9tmYXPAAViEm5qA05+GcAow346cqWu3QZDFLe0eDMsMFvIw4DlpMYkIeKV1Z5l/G
vyl0MjTYvJoO6wYzbzUGj6KkmKvUpldNUjX6D5UlbCVueZs7MqXb7VaX6Ucl6EZW5aQ4cJ0oDIdV
59YlhU1ZeaH43WapRW9JLA/MdfBgWpiFN1mbnwaDHxfX7Sc52IMFU/8w2sJnKRZdVLmh/iHmMayW
iH2ZiYEErheLCRT+Hc6hlmBnumd7+oLK+qFpEg2qzPRyiRkuxjSh9gAjwb6154HrrUVwJpSYgNbR
1Nc+ipD9JR0fZyX+RsNMj91g0ylEVCXkLGSnp1qmSK6vpl+Ku1TsC84hKQfMPfIAKk3nUu2eFx7K
o24IzMA46+kpVj2jNDjbWPYBvVd3wRnGx2ih9DYqz1Uaf9jrWO7WqUnvRCqZr+pDRkTnPjmwV+Z+
KAC+xJOfx4EDt/GAD/MTMY4yPx31gQZbjerXXdvnfEQSbqg2lg/EyPi9Jag+SBNPncwboCLfhxv7
EZEHZ1s+rEFsSi+cQ3dJgjgqzSNOTFn6MA080rYd0eybUnhAubRam8+qiYvBRKLl7uhPphwTziu1
zf7jrrhPLsW6/mqlB8NwSx5V5qUo3tRu/pKWQvtMYttCtrBYBVcwbk0hUS0kMAsQCiQ6218mBVnL
tGjyZfrfcjV90C5WMOXkyCNUCL9jZ7ybs/xlscHUarF1hYGuXEc5PtKboN+kRn+qe/k1cQZ1L01l
e5QFj15ry2kxGRFQnT/s4rPlk3intJDhBzKWJ4E9attGf5GLWx5T/5cWTP0cLtOdQkrspnd+OoFu
t+bI2U9wFD07TdtdMYjeJeif+hS9UuJFKaemcHqhimxfGsoZItmImthKKO3y5EszODBbIBXqaVzv
U/qe8eI4RzXiG5vj4TBwZz5iZyC7Y6dczcL2MwOVwTTELh2wJmkx4b4RRaA1aeDL5yWMR2YCxSFg
qPbfWqNf5XxFH2iYOBLKgnhNmfCXAEZndvaKg2P78JYhNGQ13rc0Z1EDnE9nXKiPlK9ptOAoob7i
0dQS52HYonwcboDgEtQ5lLryrTdjHSDnQw7b4sQ6IMWalZ+E2XwHFHAHgRpPabanOsa4pLn6PAnE
NxrG7n2ptFeBOLDm1j7lrPETsSvYdY5F4xTfGuEHDMXqHBthUWDOU5MYskX7y2uIOGoBopJzXuum
cELcifpCliDY120aERvawOZZX0LN5gNViUd0zsJRWdGo/lX4cyeSuKxx24PLmk6d8b7YJkJTzm0f
yQ5wxly197QKJRAiUCRi6w2E9D/dNmOOGw0uM1Lmwso0v8cDi2LJUWO9xo2hMg+z2VGrPlTWxfEa
ocTBsLZ/Wtx9alNNRkhZv1I5W7xou3ocCyldHeMPRBbpaEomZTE6nlWbZLun28jLnc2zS7Kaa9Sh
/9E154vG0i/is3T0/ojeTAY6blouytHaEylL3F5nHk67qD7MhKd8k5U4mDuGcP6HPQLHQ1HVtm/M
+tGqnTeH6Gealtgok/ZEwzqN4vbEpmi5OSxWUP+l/OIMsYOSxiBc2h9jakdn3d5Xcr4Em5DTSRqT
6ePWeOrFLD8312Hlx4aZX1NSEBlNWJT9IW3nOYkE4t5ekyVhUjjsUmPTCcrZcodaHndxK4/H2TJI
4ToKZek6vcAqVeQi63sXCzQjkzH4UrM1Hbb1lRqfI619+D5xqvmNsRw5WXNNiJLDxSydOo3h3Oki
uhiNydMQE7CTsAeftWo3Tux95NjU7ys8uKj9zOdCf7Ck5RG6Y+/hQR9J7XhJbjwBcfoErOU5vdkc
9HjihEbDnS3rP62y/jq64q6zY++Mb5wBsCRjbd3bQLBiTJOHqFqeFt3enu+HZSnZfrTaqSjxpm39
QFM2Yg5HBAjBaZLpcoRGL3fDsQblkCSUp845+7bVuoumNdGra/tYFX//Oz/1Wa0uKOq/XAGWS500
7MwsWRg08SQ6QnxZJqR6alXdEfey2yUpWwK9JkDHVacz4xLTZ1rOossKWKBy8Cly7pgvWi7vsb++
6PVg+mrKhGTK86/kTKygqCBy40J+mTvupVHhDqrzzItjtsL5ES1uxpUMg8Wmm7JUV6oqC+m9MHT9
yEmXADWU752sGanbqJPB0p1SB6WQfiO7ksj8aALPtYWnjCoCbB/juKMKni+Cvj02XixaRZiPctgV
I2ZNXfzCvTH9ObVeVywuxpjMbitpjxhz0VTZ2HkFTuQWysqLqhhhHw/trmYp5Pcjqj2d9PiAZbI4
U8HZXk9wgyI2Mfo9k++TedJlpq/U0vQGmu/m/G/9TVinG4xahI2yQMvz1z7PnjHmYc+h08i12ae7
Jb2vu7mQY7dIFPAtsX2KavuH0zSG2rVhwCt7bqSOtEJnF/dMSrOTnX5XSHxehSvTa+NKvcAaZ0Ob
HSK1/cnwzdwQPwSCJ0O7hWVAKPm8szbIKRcxZ62U9nSUHD6LtqO3B1ZIWaTgVKLuravXwEgnw10U
JcJngkdObWMqi/UetCW2DUvEX+z/ZHfVK+IotI4GMJ2iXRLjcptt+YstluW1m5+oFPISNrF+6WoC
Hs3gN7QpQP4oxr01c3K2S1LJ1Qv6g36Om1n2JqkQbl42N6LoCcV0/QuBdW1vSm3sG2v7zONF3wkG
UK+yPmyVlWrCsBAq+g2/VHTF2rPW84rviROXQ3ZVXynTVh04fTGXkqvNGzElPYjBg63H2n3CnqtV
mPO74tDY9ewXlbSCXyRJBXtkn+sJxLteOynECndEmihDqfWTkCqfhWgU9oBCoEL7HPpoxTTqBVoY
y49Ii14rtsjhZFHlTUkBlZfWyr2Q54Cym/NUMwcQxM+IQe/JvSN7sKlHQIIKkBe1b8K4BZ/Igcsh
aonz5RhTe8xzsvw3Txkh3cUJl/+JukbxSTFMuXeSZjqqLJAWuZnPlK3+CKDtgXyn6ta60LmAGVO1
Qz2KLW8wiHylq3SHpLge5rr5YGW0IO/+zQlu5NKAFYxQ4M5MJ+7Y1/slTbuDghUMisZJFg9KCwUH
/J/uGnHauVYW0cSWEJJOxx6jM47BNS+D1UQDrmOU7bY99GASd7yfBkpehe5zjKcXQ59BAwkjOzEk
IIk3TOiv5rQqJ5yupQzqtBestdkxpbumwv3f5jHFTrVGN+uk7rm0xWGR+H4LjkJ30U2HJQKhvYAL
oc34NbcV88SBAtRkZYblsKiAlfrFTwUmzCyJ53MFGIWNXc0rfnyAGiEdq16TjnBtWDDXUe1pAvNf
t0ItZM3BS75bXBX/7oGqTUzJkuEE8wgTJ0ESPaGE3hdSLOG8JAL4P6jBvrGRLADMhf2CgraNZ/7I
6silh5BKC5KwmELFH0fw9UQcVT6RMvnOlSwPuhUr0Q7iNu4DhChP7jrpxL6JDbYDagIizqc5NNYJ
Y+dPGi0Gg5nRuMuw2nvNrBWPybXCy7MC1srIGCo6sOg+tY5fhNnzw0iomqpK86IpTbsfFXIWMmqw
35TCxCOszzdCmORnkyj+ael16XjuDXbxPJel9pjqXZipafy2VLF6zmsyU///Y9Qp9t5xmpqNA//W
YNTkRJUXh4HHDjZrqb4kzUg9ZqaPp1Sjewxn3FEk9kWSEhwPNXMBhN/4WEeaNxIqvqyV9CUl2h/8
izQYjIOmRGvQRPX7jHFsVyz9VyrpqYcwyMt3NJflBqf1OiCgHNWOsUVdxRAozb4dBvnFYtNJpZV2
jHoepBjlyPW7jqbXpyI2em9QcGQtC+jGhgMUwTdF3hVW6oC8xoAmUuqY4FV64xjLD9VIuF4WiafN
inSa2+I5p70tHGhncIXFs3oWjGu5dCHkZTEhndaxGF5ti2U+qzaTFUg9YTyis6e8tA7sSsalDEsM
LWo9M/YyVw7DZ+razZY3M6r4qoJ5jbPPoe36m1xLEc5C8yVv31L7Y4EYXtrPMbrEijZiVZwQagJ4
DIq6+RB35Xm07EvfpaGupEFTf8x1Gcrjil2nPHEe2cdYclv7eYoiLA8peTtncVuSVD3nQYtvM83B
ydzZnO3LeaKjEroV5oipd3YEo14aTADrbHtmgidEPQ48e2XFeVZY8fUCasDcHuaOxJZGlGfuSH+z
I5jflH7ZiZ7qEDt+jYYTHcI0zB0kqublLj0qxVUZJm9g4Wq1xCJLNhbzoJ36kUQBVgEEqHNFhq1e
Y5qe6w81M127fXNQwFoAHBjNjy0m7nn2UJe0DL9Tc53Sb3vQ/VaVwpayzoj1pwTSSlk+JBuZKbZZ
K/XhbCzE+eoA/Tic5BWhsPtIDO7EJWl8kIylqbIgZi8hGKEwz8lwVAS8i6rrz43jnBg9iGV8Sa35
yHfvGYPlj/qbTGssgGO3mAT5qeXOwh6I3fCiSLie9Zjf+Sa9xvShivjFMKo9XCzfLHeR9N1A3QuJ
HlTpm7q8U5Cz1dKjjzJGSMwLLbt+ZiqtPc8ta8K68aPhrySqicsZDAJl0hOuqtnL8wZ3cI1Z89uy
n4oWWAPBnMjrR/hdsPMtBfdWfgF0UGRE8bNPm92GDtg1HvA2rLbLeA/qmMQ+FcIC+GgTrMghhc14
IY58x+4wAmVW5lPWdR5IGpcNxBvgwN2IfRu4/n7QcBJUd7Y5JLav2GuDnGw8J6BZ/iDn5uqbHYyT
nuM8NcQnmvKkIKXBl2CfhPSe4PuYdpU5+a12JvQlDEzfeo0KwkJ28NP6VlJ5Ma+fYqImsXQlA5P7
vHXJoYKYgVQ2h8wyjjNamEXFp0EwFQHsgsFyvwJkoBHSXdvCzfqfCKnF4TU8Vk8FjM8BW2CJ20+P
9lYO2tWsfVJlQTJHL4067kdQXsO0kyIGTt0MgJatypfO6rlBD83Xf2ltnqiC3MXGhY2+tIA2Ze2n
joRLu4T7np9lmZ4EGyA7Ljm/bZKdm9vxbo5UX6uicwILLdOgfqAh56YeNMmxgfDLStTUOH/N77jO
w5jTP/AMzjraocayMZrfcfuUK190J+wpBJcReXPnWR3+9Ub6q3HNVtmPQZBJbo7A3gxGNHP4auST
NBX4ibpQ8FGZTwy/9EFwKr3MOEpqADMQu3YKwRE2jOwWDh0XnBxdqxYswjnlWspNi+V9tp8ItsWZ
L5ExVZ0H0YuPomIyQiRgnR0u03LQ0teh+MHxTWvWTmYhnDY3Gc7vMPLkIxChstVPr/kGRBi50Y3P
vnou8axIxgCp61Z0r+DDQlwfV9k4ylhUo+pu181egU5dm5dWOnKDuHl+JgLhjipF4896w2596fwx
ram/Umh3PdjFrYrDahNG5xzH/vu2Bo9zyP/HCfembFz6aM8mGcvrkRrao4UTvnR43/XIYPxsCWHp
lohlOmIx/cKGmqbDZcKCQGfgyEp7XGVXkc64//ZVRRuLwDyL1te+qYXkFvsSm0NFrlLh+whtbJ8Z
j0WJoLFQia33YdY5frv8bOvAYfxoB/E6kEBypsVT0EUtQXEER3Y8wpg3PQKdActNb0jW0MjeyCK3
+rDT0MxnQaG1OvqzYJKqwHp0/1K2EQ6ibOzA7MeZUwMhnHJPNk4S8eoGpt6cD0TQLlNn7TQm556d
BcoDkjFhUNMvJsKcGJ/zK/CSoyVuXcRNVyQXqz1I+XkgTasuN7g8ZBUE1fB7fJJ+Bw3J6I5DgZhI
NV09qG5Nn6Io2QiD60WhE0A0SVXygA/6UUe2AHuR+9U/TkCuyTZATii4tC1WPHzffVDI1okzDuSt
zWEDdSuCKAFwBMtiOw2PVVI/pGD/eFNTYYuTQMN+ld/EzJMk6o8cc12HREysdUiVDCUsVpciOTzM
S/ZAmnkvM9xgQcCo30E8uzUYWzGTeAZ+pdhBqSMIHZkfCyV/hF93Mdt6SEm7OnkoO+bZMaJ0goQl
1myV8xWBCfYNg9ul/5T5eUNPZPiyWa6xAQkqYHp9x+nP8rnSZpZMDZbSQvmRI/6e6q2lhqaiFkPv
SY0MBH5bdqDk1qlPYpx4AOoDkhqiKc+tKnmAYcBQ4q1xFBR9RAMA0MZq88CgXyxo9tT04C3rdQVu
igQW63fLJhAMv9RAuUGzB0OuHGzsI5PyJpOSoT9ijJ8kC7p315DENy+O/VSmQKi5zx+3cLi53DsK
tR1NeoEkwVaKl4i9wxI28aoFoa7Jx6Q0/ExPLt221dpsVmIK6eeFD3edgO7VKS6QsgyBkMDiR3gD
2JXn+sYrp+peHJmRt5LVktgBIzFf8U27G/VF3lb3GZiGgE0GI7jxMPIYn7mpl/7I0laUPZmowpPU
GpfKyLmVAU3Fb5YBOW+TN1l6x6xlEYUW1b5dDkXFfgxwLPt/FLDneLiK9ifqf7TpLe3Q716sWX7C
rEbnIrsXxvYhiTxRE4ZPoO4vDv8cds6fMWIm5zatx44o1fTcmd+TjMWxRvuQHwt+R507NenR00/q
Wj8pxr2ajlOP4myUp1674ZnbaFQ+hWpdkz3YFXTq6JTaqQ/xywN9fc4ja8/R/lilYWPI76n5m5q6
u7XOPNj91cSQVFl0nlgzrM/JtdX2mNHbELFiyRdqdxIO+4I+4AGBOncB2R2b+kUdTrgqw9imj4Tt
gwRj0/7Rq4tSiYMFfcUsikDZ+jQ5ADlttgNl0OnXviGCmmYQYQc/5nbLreiu8rhPSusKMewjUaFz
5A7xlW9RoENvVNMF082lRHAmii7ZSZDny0Ovq0cJAceYj918iFCGGw1vVXSlLRqj9p+0ai67pVPR
vav9Px20Dy0c1zGRMG+8F2oVzNr0cC/JUwGFtah3nuMt70tCuL4aVBWshEQXXuP9o+VQhzFaB82g
58FGEMECwFPdnpL9YuzpaWf8eW87zk3YDxDYhltPvb09Y5ib3+Kc5xR+sG07CT3kwrDpKzYP4bIv
/TYjjNgF9dApvMfqQ02ZBdfTj0NVuRJrB+afQF7+GMVPlagf1DZlBnGGoJq2UInDHaKfcm5OI/qz
5ZcU5anNNKqM3yfzudB/pwiTogRsB+4duLd6a/pdH6rKfpicajfbkh9H0q8et6dyZbcqveBRf56Q
Qlis/EoSxi6jRPvBBDwhqAFOeAFC3zjEgWlvn4hgMefwjlwupWTRn0Ea10yVc5tIF4hQhT2fEkv/
XJnGODHBJ+K5bsrnulZJGk47qDCchznic+4i9Jcn3c3O4tO85O+4qTidQuzUOfPr1rP+uGBZXBbO
O6D9sI9I2St3hafa7bnGDwUp/2FNYsTPAls3SkJE24DF/N32T9GaIwvVT6BwsYVSN1xi1lMlKhpo
RtHXY2t2exKZhnHujORQz8uB2M+gEYFYJe79M4PKfqkVqjme5OzWJUVQhC10VerSz3BM/Zg2bBz5
8XeayTcLpYAV1QH46L7T3yn1dJJ+B8lsZzHt1xwxaOnhHcgKZ7SNoBjqveC/NPLQ2aqLnTYcWFAC
4veSeNtO9wDupJ91M0plaMaCxdxJaSKv0JK9sYSr0fuNiiq8HSyknn17/WratZvVaEBKEOHD4GLR
yrAYNUic3xIp6EZXn4uqegJ16ssMf6VOwpLLXYZqZI6gy9TjrNP04OD35GfJ8jS0ltA2YCJJwndA
XGnWczaOzxFQoG3elKG/9m4tm8jlUE50TGuoyRsIVBx0Nbkh5HMInLypuo2WFhj6uhswVg/Fe7b9
qMMdnBlr5QR6XwvsrYldQ7xoFJZbHeXuwryt4nFzhCjjl2lpJ2PbLcafW3lNJmavsR6Mlaz2QlYN
n/N7VWY8y+lLQMFLTUwgjEv9pSFqG2XmUUs5kK6HdbgWYB5z8z4ukGpZ7TvSWwMrg3hNwONnrU+O
VO9Vu3vrWUTpJPl6YE1EDSqaJZDc/Ug2QhV6cMZzeJEuqzQ+UVn/mOYRcwYo9LUKdHC5SduHtTUF
IiYzhYqdRp8dMRKrFDtVxT1PK3gPfOO3gwIMIcejVx6QTnqce9BR035Nu0Ah/mOnHwArzzH6Xr8e
xMRaUb/3/WPXPWz4FwjDkn63tOvKgIRroYDCPnNMTkw/myHHxSSBWPS3snQzaxjrtl9FTMAAmfIN
2KpuLWERVoj11dHx3wgsWQVYYxmXrqzXIIkw0GWWHfKE9mdOExzjKk7STURzxEaKY5eX8rupyqFc
lF3CPdDwbEAMClQ19qbstVaMfaxhxk9eIoNDuQJh5IFJ3e32mfk2Kns7ri7WAJSV1L59zjmqOM0D
EdZJfPEezbZsAYlHsp0xPtSWpxyf54BbJxb/usbgoMRaMDEJeP7KtHCRr88xKSkKQrSY/TgPqu6n
xO88Cipw8sbvmwfstwebzqNtvYtlCu4Y0OJdATUBY9aUHZkYfQdBVtS3dGiAteGAXzxjLjHlVW7c
dXdFDllXQqU/Ems5tbzJ+rQMOOIApXPZwrxz4MevrGh4zQIIpQczOqdb7lWerlgMgEbYR05eqRFB
pyCS3ZRer3+YiMOydFVILMxxzZHQubPZZSWs1FizTpokn0ZL5ZDHOXV9jJWjBnFKZpOTIqwgEwZD
cmfxpu+63u/BGquJ5Fn8ZrjXWDRXQReFEzTgGHDlMjwyJqitCdjrsKjmLpUXt2vyZzW+A4nIO7Yt
1xpMRGR+kt3AJgjpomjexIwD5FHU8clkA8Wqx63aU28TPSRVX+RBm5KFeIu0gWHdcnWjp1qIg4wO
yDcOOuyv5UA5/JB+zvrJZKIrqihUSf5YrR5OMWRvpM+mtr5WRr2xqkKHPaxVQxFDZ6mPNcmpBi0N
9s5g3h2oalxviZMQrOFGWSre3VdL/mukrV0cUOgBD0xVKkHvcEzimWubj3H/lNNX3zaIy1bADjIr
/5kSMJSfPPmsncPU1TdgKl6E4N+tCFQTKo+4jQoPfb+xv2JFPgAX2pVAPQva+1Svjr1cEq7Sbes2
20WcArl0yLvzMIRWelY4To5gBWsqVmsyaDb7TCgriRkmLAlYTQXG2Hlrr4CYH/etsMG4Ol9Fujyv
6hAIMndNHolLXo1nXeIMZhrduQbi6U76CERJyE9a92uMYxZABjhGKtwobZpb35GVMRgbyBvOZPRX
UAs7tvZDkG8yi3FMgUpQmOC85IYuwM+yLoamhzgT5fHBaKZwHPiCzUXTGWQSsIo9eQmhZbLXbJGs
0kryMzwr1P3r6PT4FBMt38+x/pQ3bXpoiUSnGDD8JSurXZrbetgn6tPc9dMN32Xl4+eK0SBhW2V6
zBMVDydGngkfx86patnvy/IXrsLIs7z8StsaZUhDYtHYoGVsbyPsCre4za62ll3jcdb3FEQOXjna
6JEaHp3Ja2CAhgLD6mFl3aSXmu05zvJW8AtekO1e+81PUHZemUvpMWcRwxJ/mwVJVLdO+yNqbDwp
qWs9XpILBKzXrV4vGOxWnKQM0Ri260GnX9RaGfusIrVfMlTKvdAzUEB175k0zb85g0ZD1HSbU3MO
wcmQWR/HKky5cozeIdzgvLFveBzpVPNkRX5Bzn+lcAIrFG0QkLUE7eBoVM+KyTjO112vNmGGGe9b
ZQ3fTTuhvkUNnHzrhSlB+ECqgwYJ1E/TUXGbPpr3FjYaXR736pCK25ZmaAqZFAZkdbgI5iMP8sd8
HoE918CDhcwzsZz0PwVT+hVoPP2PsPF59kfAIgZrXa4s8pWMqkDy7f/wf4sj/sXErSJN7OeZgJZS
KNoDEvd3lHQPg2k1PwUIZwhbB0MoVDMVnG3GLGGfZCT+wju8/q0B6oaTw2BbLtndBuY1KRqVRdFH
ZwAs2i8tP1U3oXLX27rGjOLQBBm/670lTf4plsRiaiVOqyZr40OkcCbpnxKReqj4TUHlYgdQy6OD
/FpDSNRvmQE1eZWo5caxRYxGZIi0auWaaZx5X4nG4WXSGc+tEcArDSerWd/LHM/tCtbip857J1RG
6R9Wb+ZTtjU7K4remynjnQR3BuC6+S5vdVsLQS4eDQ+mEfPQ0VLkGMxkkypPbrOy3ejz/l+SONvB
Z+S1QkVUI6uSx4qH/c+SBjktn02vjVxCEijJ9cnGy7ZdF+3o6OGqA6grqVbcd2b0MkmwuIy4ONqJ
eUpjCVQ1soRipK94wq2jTqZXpCyX1zb9sdR3ZebI71a8hKTuoizmvNdWStYWbFR047lgqYFidvlB
r5Ggo+1EPAPm0gzzWXem8roo1qVo+qPq0OOWk8etGwXdEAr5bkxx5YBCxKg75CLIGmUlj897c05M
BckhH3dmRfAPJ8I0JF/gwHlgzVN9Vof3EYJ4pE3fhdaGdsqbr1Vj3uzSCe/pTsu7w4qo6PRWIFaq
ndt2rwET0YziuIgVjzCENRMLrHbTkhbR9KHMe4/o3bFOX4bMPiqq8HNMr/FYBJ2lwa/47kwN0qSC
qSnzFWxbsAMsVeKv/WcAnO3U5mhXxEoZ3bJrBV/GTWoQhbygQ2JHPuf1QEfwzeInpBtS0kvQ8F5r
iwX/Pa/t+oXgSICBHBQuBTOsxSW5ejTSxzp1vpmPSzAlplyTx/qe9R/aH1BRP6tNveDCcrKJXM0+
x6e9NsQXviz7pnRYV50jDQ8sJcpdXIk3M8n3kKTI9bSeNb7F6xKqPcjk6Ac17TmP6rBNrVOnUBzi
L13rEiQK0j7io2WzBRM0z8lfmdopTeS9Q0/cSEmA6dzNYdir6ku7/uXq14zfcwJL1TBERujHEYK1
0i4ugeer8lE2nB6u0tb6q7zqhGZmcO/bx1ShszT2ay9zKBOXbm8QgtT2svjK0V2gMSKDs2/NqWXI
Rxc2yH1FZNASJguQg1nnJzz8VsL/svYHGgI7Om+nGSvXVgHI4Jd2+I7z/qjoz3kCCAc71cTHTeyO
hJ/zOCLb5DnbQUziopp30DaPWrZT7U+r3FfZwTT8go6w6EHrXqlCNLmokg27/VvZ66GBJEaXDcNK
di5QqyQGt7T0Y04NFfRGO53v9EWu4gaSxY2bym2m1l00IPXiQdWN+6S92I6X2s//q75WCCsDLYYV
c8dhc/NT2MJ0nehxJKdi5BqODsyky3zJy9VL48i1zCe7vqpliyliPeoD1Ju8ulTg7hcF/gtX1Kw9
ibBCYsyTFjgUxjsN43SlHqj3Y6HtFdFEDI0dHLeBnF0YtBl5AMNzXyKi4CGjbyhJETkst0mkw+rg
vsEGRoUgVzv2c+kAzOO21GtIPIbNU+nlOqMJR/zyJ9PfqBZhFgRzNsA/CczJwSLhczMJo3fH/DPD
p1Rob6Tl9xojRo9JeddJMqsfDco6kFH0xXHY12wv1oVcp4HMyjGgZLhRzrOo6aHs/Fg/iwVFw1Ye
19wOnEn8axjiK8xMBcmAo4DZO6InQeF0Z3bN/3F0HsuNI1sQ/SJEwJstQYKgd6LcBiHTgvcouK+f
g9k8Fz2vJRKouibzZIpAcjy0+QeMhXlAkWTvkVxgqlsUesjgXWZTmETcskRQB/3TEQy/PT3D0Vl9
AatZRkfirohLidpz6ICTEO8yoPBKqrXN4i7PTqiebAN/AQF6mMv00p+DaxST9pDwIDeroB3YFW3J
XIHiy5DnXNq32CQjAhcWkQIrPi2CqamhrfGkSExd5seZ/cC9rN+s6q4iswRCSRjhB0Gh5K9if0Jg
Rtxe0u+kpD0Cvmfz+5qwqQNUtWFVDTH4N+EAHVsI0jFvFGJX+UuiwstEx0X5KaF36jIuTuSbY48z
n2WGg5K9VM6m8lVnnzmviBxskRm5qloSfaK4NZAPElikgZ/9JLKPWjE8h/plLEGKMBRKVFRdNdCZ
jIrL/pFDvC7MJOQ02rC+XQVZA42Y18nACAMtokmWEAvlkdoyX05JF9Ic6qi9zJNOO+CcusQ6d/RL
sxwe9fwB98/jnmHuDMIoxi9Xyehbn73a/yp1fQUWHLXpPrbGlyZTtglsJ7qLVdMF731SuEY6ns0q
+u3V6M1KlrQZ5jt8iKRss4LR0BNNlvgbwRHHOYlFYEmCgzUC4iWCnltMU1bmSHBpqN8CDLbyfO1b
bSMK/ROy+a1bqJhUdNHZCm3PUjYszu+2wEEXOG7RqohUcNslK5P5fF+PR+KHqXWG4v9VUd9I+JG4
Bu2K2hQfQdY9BeJGQC9vKcIcRf3qlfK7h4tMxu+5yOkQuVPzUCyMefZL8T7SPlXlzazCq/mldLcG
81nQ/mbSIdCib72V960aYzm2PwZp9NR5OSrTj2Qk7IdPhgP8oxUMm6hpLZ7mxebLOqQHKh/kDeK3
9Frg4mZ/y9C/oaEhDRKbULkP43gtQgQ7DsP0qnJ4hM0dOdZbAezTkatd3bCR0ZdFyYesZCiMp7ch
S19EW96lwfJl3rpC+2qhURiqoGOxSeX8UgSoHg1qVDnsYrjbBXgC056pWFbyqvwdjq0Jp9fNNmrv
CmIvh7wiQNZmtxzv5giUdXVvsOepDQp+EV1yJ+Kf6HZVBCqqPkiLdw7vrZqML2jy9k4l3Pr4Muj0
jjQ5MhmXpjLjl9PcSt7wEUgWsWGXnIUhOy0MF4eyMl6CiR3R9E1hqNAfrzuQQzZDdfhyrMB1Ao8d
Nqx2c26knqikmIK1W/EMwZ2LFjIjUa/JEvfKeW6ih1e47WXcLaH+DxVBgZUeBZ4yXyLH1YJNWJ+0
ZC+3H5lj3+R460x3JODUs7FymBsTnq7iJ8D4y2OEliDimJ3LnyvvmzdFT3KH1iiJD8K0tlL+1xWK
v7wUffwWVQ8Dx04B1CrMNY77C0JV+BbGtAFsZEBRPOX5pak9FiDI2CzFt1LIz2vM42aN1wlOpODu
JEmvk7HarGHzYiWyuEg0j6MRJCrrLNys5BZoAGhuySuHN451Ccg6VhiD2SUKSG4x15K3VK4FamGy
Ch4shs0jjwDhudKr+uvUHnCDDUEQsnBV6rz04SACXcVHBCdspNUdcojmL9HUZ6YagLYY+qtwRxyM
8DZYEqGwV66uiVn4Jred1QDKa3KWlK1163Ld/cnYBEa2vFMVvhlMtxt863K9s6PKJT1gl5WYqcTA
EJS7XmS7PEVOCenVIENYYVTisPjhRmFQMFQ+8X5ZF69j/Og+n4dyolVAEzo+U9Tza9SkWeMGwSq/
an/F14Qe/1KixgQwIu3j3bRrX8YnhtM5XduUwtW6/mAq4CBn7t2P8L184XVbFMdXZ1dfQe+usLRM
mBTvyInxZOvZS4huYeAm53u8ZHAG+hwJUT+R+pYxO8GzxDaRWnJicTYq33FQMjq3+j+JvOTPgeVt
vSZ9dI9QQLzoR4VbSMXyTNCZ6/yj4XAgtCMxZfLBcgQIyW9+RVKHeY7Gr5DeYJ+z2lVIs61P5qPE
CGNv+dq6dD9W3KyrZlNhEcVZjjpgPo3IgSeg7avib3qHSoBOGd8FZeiMHb7YONpHvjhXfOa+aIfD
FW7cwrYRv/HsUgStqBV47vnRCNrW8Zz840fBcy5mr2ZFmO3JqOsyfiZUhxjvvKBaS+UDTw3yADyc
Q3jM5I2j+LSkm6Hf6+FBsg95dOD2q6YdRXHYMTf2peqASggdjIBvtC+h1fEFQobn2nwvve6ESUIN
Vq31i8nX+kceHIrZEsrY4LM5YYzCfg8SXj2fFdbp4am2vhubyel4MAU8onUND2eH2lUxzpP2ZKsc
Zi9y+9Aqz6ifDXcXzWj4IPxd9w37KIxLWu7C9NLW/AgjmnWYOYLcWG6P09MIeRPe5MTLDb9DFQAY
g6ot4Bc1H4L/VKp3aTzl0OpNZMDKT5B50l/VeaoMjG/ThqvozkmEQJoxGwY+isHYRbGOio1tS/qj
oFQEAmRvnigLWv1JM9AxmbZOFH4oTlqDA2trQFXesj2w85OOHh8PMrSm2cV/ozMGQ6qpbIOUQEQ6
VC/NPNzbtXo02HLGTyXYJKmPplPvtnXmqe0Oqs1Qv3BQ8HgHGCJ4zkgKYnHBxCz8BpMdRCh4eOxJ
U/EK7cUWbpfsLGU7PYbcnebD8KYyko9QppwNaTPoJDb1CLHXzmfKWYvXAA+a9sIjUlQHvt224x8+
Bf22KeFYsuzipPXN6jTzuoTByUBBvc2bHQ8xKjTG4bfsLUKdkOyaZvmVNBIQ32ai7mzX2NYGp2r0
ZcgnczxY5aFtfVna20SiZntOdcV2kzW1z7RoG5e5REEay/TgFyKAuXHOM7lZOZB9fVuHP7PlKiWX
RXWbrbVd4c5amxOml61KPFC6K8q/TNtr6h7MTgDFdL7U3UYHWfLHR8F3yD1Zb+zUHY21Zp7htvD1
dLvxjPa3QpEUbXWHygwcbLRlhliol0G9jmdXBmtA/DxjNp6TglTwTdX8Msm2IMh1uyYEDLlJQGFw
CiWsAjY9Rm+UcidKThayAbb+wtX4vtgctG8EfiSUoSBQEOuVbCPdqn+0lDPOL+UgyeLQG3htgOU6
9UqmGkpxRq3qC8bD8JLBx+5P2LdYePMEBD/950z+RwoFyyUxi2D2CpWeCimNxQUCXVxx7sI40mF5
MlfZ9wjVCVNTPFBvDe0QYgajIMILG/YlfeCrUtsD/1yA2JKCftWYzFMIZHbNN+kv5kaZd6AiKOA3
XQ+QZZtxI5YP3hp+dXJp+i1z/QJuaMY3+FppXvK5YPzeNUhyxER3VBSu6Fz0djn/AfplsiIOlq8Z
8CCfLjk3zZJFznOwTl+6wdx1jPA47Ej5MmrUTY9xpC+UabuZCgHQV2+LoKSX7haBEOiH8LHAFtha
va82pxrREeYjGQXzs1C3rNzIsrY5g3lBMjgFxG6SXLlulNPEKC2Wzx2HjD49dJaZxmZkJK9juvGT
ctu0HB9rwAfpdVh/aHSFqzQ8hHxY7/nocRCrwS4P1xkSw/EK5oxtSi2DA7jNbGXYWjV75olO7TIf
IL7UUbcm8drsBliO19kxYELMiA4Z7ri25k2d4xBjMLEajotna94oAHeJcypl6Kyc2B7euSy6RbQQ
AHGQ2KxVFFP9Nv4YHVLKT0NMhecj5QxI6dTXKFU62dUq3J/r0PJB8lTgR5bwbU8Vq/CF+Vr9oxBd
9+Qdo4DjkwWhWNucpGutOWrRpeXBYbCd352vYnIF0fQBbrkLmVLpch64ZsOIn3Q7H7WalPgRsnjn
3IFcxhBYuSDF6vCLKEeToDN1X8k+v1oZbVJ9U8IiYJf/b1DW/HwTDDhWNZ8hMsmH1Jz1q4F9DBwK
i0piJg3u9nXzlcasJna0UIhZcfHo70TPUC9xZ4IL6vT3ovyR63Xf3Ima6fkjzWb4bcm8oT7Z8Drx
WvC1tTseHqJIsq/oPCM/YxNB1l+7nLZwTeThkPJVz1doEZPOEIoUwpU4SunD5NcULosV1nFls0uD
PYsMkx6CRz+wL7qzByrP3Lbb5JbPQW0QXCC9MbAfc5S3XsIGv1p1+GVX7OrGM6fByNBFYOu+Axdk
CYq166giGej2BmQpKXibLB8hnj55rfZvJq0gxtJ96f/w5UEP+Cmbtd1tJ+fLtnYtaHYdwkPjtzXB
SMNDKw5Rd2SMlchMLkEoIS3zUwQFjfVg8qY9OS6GCzdzju8j9suL9loaP7n1PTX+gCO4rRhx838q
QH8h/wDiAhHV3pUouiy0914DG6fxzWBf29ueBTe1OkqN+YQdk6XnwLWQZ66OfBz7xkplnLHhHeKK
xV7WQmPAzoQufF7RC5S8KyhgjKVKVOcDfiyONPSpNfAVjkisr9THqpu+U1KLS3W2bgsGcme+a/uO
WKVkcLMZYSSMhrtk8cBvIIHRQVGXWAC8rqFN/YH+b53JFwpU0TP/wRK+YlZcVP8oSmLrB2sFtw5v
vpSvyTpLnV1aXeYW9C0Ng2eZZE6BVdkM7BCDL6y3riCT40LUBdtzrq+UQTsZ4x73NhU94sbOeaTJ
EwZU5KrvkODMgangAbxHw32nnLArhAxM+nWTrY1i3yBeKIajTpYGQg7i1IbuVEUXZbxLCbrfinOd
GBFcoxY1knpM0KS8zMjgZ5i9oeXxmFFXlbSQQJjL8YC1hxhb3guOO1666szjZw10lj7oMAA16MTg
Xm3D5hTJZFQuPAkeOuvJk7Uvx4JVADSppXzlsYqKLQUtFUB8NZn+v+vOqt+nR5IjOTj4V8YtlDK8
5KrGKu05DHuyNFjI7EzMgji3rY22rA+ZL7saHp4QChN5u5w+R5iiQH2UdFOyEIh/HLEGL0AqUvg7
nrkd6uucP6YB5qx8lSriEpDVwKGluWXFLEurmEymJhh3kSPvwirei1n4IXTasSJUmeYUbSASW3Qj
9cZkrWp28n1J85iMf1zaQzIgVSAURryTEk5VZhEX/hLbaLCGizQgw8t2OmMXpiSa4rvLRBtMJ61k
fIK2soDSGGxJjETJwGMchpxwJHeXZ66U69WsS8iqX9qKeAwDR7BTrGWL0G4JjTYdguivMD7X9XWq
L9Mo6DNORflNIA3HOzq76NZwspfFp9bMm2L6yrBvo/UsPltO3on8qYSUB0mxUb8gkFE+jbYDZ115
dsnn3CsbGXnBsDMYilWgElKR8NVn1Bmw17AfpRbHCi9LfZ45/fX+vbM6yET6riU+yqjZZQ3Kacwm
7CwIN4xbSCxgMjNp0nA9NsbVzqAG8SBYIzPnzFoNggDD+Zgx8WHF2/RMsiWA6KEndBRwa72+xIJd
1i8fcpdyls/PWP0pGlInQsKt6y8dgktbpW7eD8y+oPFRx/Hdtcw+w2srv2kqVqzvZ5FddQNYAQvG
n1Y/MbEP+s++Mladw2jvOgKbyup3WfskGwu9+32OXhF9eAQi3jNUxxAnTX/s3zK9ZtwZGsBAlphw
nXYnokIVHeFjE1kKRjkbO1GTIGXYRCjow10oo7ll4dYoOH5s3aHex0vfR8ILdRoDNeF0VuzCDx02
LtLY5uy+hoJ8s5E60OZM7ARSlhE3u+yspXTkmMHWh+iKpHp2LZu6ZnPXMKBl9/jXFuyGul71rZxT
yZzBXFF7oHJLJbZTcD60GlJAzYqydkOloYwLbMZiqN8J5J6lhOsqkGjGJ5ajBGi7qbGNzCzdSxBR
Wf1Xx9Hk0QuPsS1eY6guoWMEqECMWzDhVzCCBwkXIUJgie28CWetRt1tOjb6KtV6a/9n8NwnJEnS
v0DXTqWZ+oHNdxDKAyZHWoi4fSuRUpQiZyVrK7C0lKtedBgNtU0wMt7qzH6Tx9XT4FQiPgkf806U
+geut55uqPcMzdllU3OuhP7TSOGNJNiNYwZbpWNgEM90P4vBap60aAMIBavHa9nhRg/K7iDb4Uuu
pImr3ym09RoK7iyRw9taDMYm2bkKJ/8zW+u7J9M0KTSvn7IDZuydUnf/usDATE4bUbH6KgrLHaYI
e4JKq6nu2yz5qORQY/WyhAqWx6DXUNlUNkG+41FVIAk0vyNnplGVM0qhFOqk6vzWufSdVAzuS1K8
0G/g73G6ElxXiNrFNgn7K7t9QHYt+4Ulpu0+WtPRwLG7zk7FmN7lYEhYgCcHMBt4PluKho6EAbVi
4AcyXfd6S/KEBDxMMXSTeSsDG4Kg0cYvtdDI6ZxpogEihT+8jhaN97ZJm0MKOa2gdsVrzxoSv+4a
iaOM/nwizkwn5arvRyBBfI6K+iLr0S0rrbd0hCIo8BGAfDiIPL9rsjgs6mCK5NpWSFBPQizuzcGR
WUfUij+G0S+adFjlAAIZEUJYa4i8wVlzZAN4JpsEszWHC1hR0pFtrd9Fw8lgyFYTQ2UEfPqlZfL0
5wepMM+qI/6ZDe+/Jb2Pwb2eljq3u6oJWPGQUT+c89lI9qTU7zMb6fYo+P2yjcEYtEjMv7ExDh2c
X8kabi0U55U9cqoU/UEhcSNFTpzy5QlWtwWj3Xm+VCyHEkXbto31DVAQCwuBNZC6UDiVKXYaxvpp
kH0LK3hLOXVXEQIufkQPiusL4PyTMku8N2axgwjA/rDca23oGUq8qxxSWiKQtAwGw7shkLGKP0ae
p0AfT2KyH/hIta67AU4n60IC8RbQW6r0+DxG/kajoaP08G22mzLwW40xs5ataT9m5wLN9mErjK8b
fdt0XLHLdCwm36BiztjdRbWvS7aaVn5qImOb9odm6v00by+ahpPScJ6xEpzq5F1bUJDL2l9DbYz5
K+9iP9ZeGg0bdseEIqdd6xmUJccU2aQNLW6iGDMJJF9CbhP0Z4LER7KiSsqZW5/nzBwzFELvY/Kd
Dp9z0sMbPxbaD9xNOFHzqmXlC+XJHzqCkmbmWmwI8WmhSC1Yp+ejsakoQOIW0SiVeI9dSq1Gwols
/CWBm2BIqxdZAleKXn9VaMdaPhclltbVGOFZYruTsWYEhEZMJjqthPn43JqukBM3kApXnvYKaW7x
rxV+NC22JzplDjNPQmoGdZCtTAvIBHm1UrqCYzZMy804vDf2p2Z/gj4janxjR48q/SD0gFHPQJ+F
IrPPj20bIzTU160Ij03MAdNluwy8dthd1CXWUgdOFLTbJDe8AgRZKZhVyiSZNSbEWMgAJDsovcMq
mJQ2glsJRfNUKNY60B5egK6CgzL9wORaGc9WdOdSC73Y+CwK1Mitw+j3Lys1MneiLVzDDVEnaDi1
jRpUvGoI2UFjjQCC2ulYje+y7ZyUjOVy5uIcPiZzsE+1ea+OPbEogrS3gq6OnZy614fgSwEuzQri
WHYzu9OCuLAJ3YYMYk4a2VMCMo8C4pSVI+uUbUKMbIiXcBAs4oeBMRJYQ6EZ7zq1GEYCEln0sXnI
nMDshtdDOOGgADtQWBuaSAYtIFDc0GldlXq3xB/oJhnTVUNe1/zTRH5V+XTuAx1MjnVVWbR3Hdbs
gTHI0NJrCGTogdhxal4RIflhGm2romAjQScLauqqM9yMbf7fmS1PxXiN67MBYG7lxPI2FNg/Avnc
EKbNGX1VZ3IoDelQs/4wcvtfjSRImu07BUiAcV9WLSBfYNdOOKIJ6it9BMdZFfxJ5vBGGNFBmdWH
Gc17LKhHC6UlcSdQ3UlpkQDAW8q1gEGqlpCF7dEP5e82OgV16A2BdC62Ts8tXPoQS2/qmJ+dXNum
c3OZTUba7GwcxblPcQP/FN53bx4jzP7jCKQHkuezwLgSIs2JkSlrJN0AVttZ0LQLmt7RwexfHrU5
Bf1SnMXQoEF+ODNUiW74xurHFEPhs8XagKMw7aKdNtjMlX8FU11z8NgPn9Wo20mFvjaC8k/ukA3H
4cvUZR5V6YUer6MT6SR0+szpTEt+aqYC3kX3+TsZSMl/cmufp3hyu1oDoib7BoASA9Ra0qpvzVC9
C9GejaE+kIdJSPD7mKJhVtUjtEsC1QeuSPFiGhZxViCzIpTVyL+auX9nUURpvjWtextpfjxKpE+k
p5kNNGQfMHTWI2c5WffBvWEua+Solizcx071XvUfXT+d5rR+FP38LqvxSZDGhP8e1mb6I8ZrR8Jp
OL5KtHFJzRQJLz845vykzjxBySPhwx1DqvQ8XltRdYdnxhon7NkftUe4V0B0yZPv0k0GhKxVbryv
Hmqok8DtkPEaGpH2Y48BI8cKXkz8LXftqo5bLwzjW6c65NKS9GiYwyVDvM4amWZowPZGnvBTJYoB
peB5lLJHNzuvhRw+DMbgCoM6aD+7XLH+ZIGH1EqpqgogwoyQoHNXWJRliEHOIxfaiwpaCZYwFI3u
3JYs+hOyENnLl5kJJD8+9ciK80D8WDGPPBzXNSsei36Cv3UZCgEaMMb7uAiZ5we05fvQWK9OE781
du1VofbbtChzkrJ8j5AMEE7ujU1zgnBJPrHpnA2nuU6G6sbs4OUKbZU1H+pliWBxhwfNByIIWbZ8
w1A+os6+0IRxotvHpiyPlr7oLJoQE153sXWvw5KcZ6azMgT+GsQku4j1BWFeKe6Crmxfocu+cnlt
Mwwb+viEAfVWEUtXiuwpHcehOdt1+mwrxc/LgacUNVmj/FSZG0Wjn5Y6YpCufVTBPQjELwUSisZ+
oy9fNynqmKdHtG3lA2XT96SfECVeh7LeG0r6rvIhgWlFSLitl44NOpUfzMEhnXjYJvkXfKwvhTH6
/vNA6kgN2Cnt2aEl8UFdUiIMlLJVr9AWRI86U86lUNx0ENuhGc9R2/2bRHHRM8krzPp/KSXSMeaj
YcfsORs10pTWZkD731hfEFyu2jJbcAijNsYPxWovhVKc9AnxJhy/aUK5Xn4QNXdRQTp4c4p3ys6P
1BWhqr2Zc0Xslc3MUuq3drlUHcGhDMURPhIciMztnCPpil7JZHOQOIAgMoSZ4jcoXxr2qVWcLjYi
3rzF3pR+5glcIPWvxO4HhQce1q/ovVY6DFQRbfUGbh5o5GuaManBFRcixWgRDPDKKtk34QuEdUOA
2HbcggtrOQdDTgO4GqrWa7DXyIxTc1QMbcyGyn6tmUxJ2OkmrcdqA8MEZomZrcMF39JBaWz/CIal
VPiyR2awFGFT0IMHg3nQoYQwQFtWEDSxOzKXkIC4pNNIvhgyMjnyBxBLEeF9IwZzvDV+BTNSVdAj
lEh03+IUyQI/nB1+QBUkX3ba5klFklHoi/63aqb1wLS8AkTWoc/qHWLna7aBbJs0x3bnKYOgTzKk
fk0vQULVODQHsB67oQ3pyQLYbjUWE9bNVoG+Td/MiGNqFHQKggeLPLi0tHZSeRNYsdL+OZYXCSpP
kwC0lT4tpnoN+lijNVBG4SVdQkJGLNtTt024Xiacv52OGJy1MhKzQANDDEMA22Q/yshTCYVfcksh
XNkxXjMaRLl41VvLlViO1Wq3JquCbeCIktPemGF4SZLel2pGaEO3p+zdBGeB1jPlWFnegAAWcgsn
VcZIyTWyns38VwufzKmQ5m2ozseJ/Tdz3aS6Wf2jqsY9+SBe1/iccfRVfAg9U8ZFokiwQIPFPyHX
tmoZD6vdxqwRlcGNiNlrWLA8lX8T7tyZkCuORN24IZfQHJN9ibGt2OFgIGsoc/m3Qbxq9S5WzWOo
93t03eoHzjZPL3+Xv2ZYxqXYShoE/PllhAmkgkEMGOASwL2KmEMVyHLgHTY/XImroT2ib1zl2Jqb
7wnBkxwyPDZ+REGh12dsQG5BzgPyljoP1BpzdQJ9AOFx3C1oVzXd9+ZPK107seVPaskT8r/Tv+mF
r/b/sIvUyjf+2DT+ENjg0uRCXq7aAvq6A2fiTPTKipw6bri8jU+ElZ0iTBXYOZudE7KKrMU5tccn
ACdkLNWJ4THTxdBSDuQlo9pBonCXpdYHa04N+9WWvy3ipHxvMRczxJstLrM9/192Z9kX77gu8vcJ
Ca2i3+u4B7juIPmycCVsLOGa88XklXTQeZrID5hAUkwPCCiKeFrLSPab6a1l/0StwLLoWS407+wP
dDpLoWcFJAphLamyzMbpVZEsQ1CAZEpxozALNWofYArjVwVRtnaGf5fCSVMXRZRw1gIpGe5ORJV+
n6GUrV4dDHax8S6h2sf2zPodYg1XSYMmKZ2PEQ6TGSe/gODWYrluIwU0Bg8NngC4LvxRYx1Gtrcc
KMSsbjR0HrU8bG3EJcxXBaQBTb5EgcN0lK0fB1rU4CkfLJ82nCyihn70GCBS7Idg34NmF0ywSyx+
MzQFAdzHQBEqRRPlFkpz9Ujno8vmrq0ZIDDubgHh2ePoykyaBBq8uWTrE0K1rHFfIfOcVD+DCWOi
ztH5+woCtEr2HUOd7m1YaLYAeIEdNmQyCirLLSPMOJiSA+m1RhY6sqS+mTBf44kGEhct5yNjMEBt
qTfLLEUR5SoIKBzu6ogxIXJb5JxeFAFTiBkLYoog2quEZzCByepxpZgJutwUsFzFeiB86in+3wAK
ehszaXP8uGVqkPptS2TUQMRJjIJgUD4mOztxY2xoGrcFxpJALzz1wACNNRnNiFexjJnDeQ3onRjh
Cj6ufpbIrYVZoeG7mSZofYBqhijdZam2rfgVUoPdGOIlLq0bKaAnUrpqthBBBJ0sG9aLpjSukgO0
Js9wlv9tIXjC0aq07YBtyhn0w+LYJf163ymYEUOiLMqc3JABCopMdhbyWCTFMDGJqWXXBk8SU8tm
Bjmt+AUaV6H0a3LO1zraBvQRPuEpeK3rFX/ImORNF9UwRqU17eQWfOgdMogXdeiLuOmjId7Byl5W
vYn12op/WcrOoL9ZixSYM1Q3P1tmzLz5ZfbSYulq8gX/7DL/Q9Q/rfUc/3v8J8BkDrXwJPlfndJ9
WS8TYyPAgF7x08DI4SXrSDMwio++voEy/N95hDrGBHQp6/Th1KLEkCPPxyYD3xn/i1Swi31PGNah
k+7aT4keK5pfQukmz4h9uYERLB0mDENheivs17S7GtJvGAAxRQJjWOSTvYqcPwd8RGJX3rHbm3Gb
qre8fY3j2xC9q80/IsOz5sPq3ivtdWZgq7F2bSSilOI3UJC2/FHSk/doqkZWKjny70FcDXFS4u1I
PeXE3xMabeCNuoWHYyuPlzC4gh3HQL6K0UObqA3VFaD34YGwSsuusnjM6nuW/DN1qOE57DwYpTdB
5ze+RBHpsh5JxZPyVAiTHWCTWEhPK8gPChvb3v5H06bnfpiXWOE610l4ghDGxv2/Ltxzyvk6iXjE
sXELvydK/mtQ7ec4gDuWRja8D6t/iXsoMlPtaZOKAAAAXpZvA3I5JvYNE8KCfObKwxoWgYKxUswj
WnVyriO5LoYE0MeBKM2jFJYmIuKUEmxwn3LQuFgIPdlhZZuySWTSQSct+BocRoxqetPn70UhDDAc
jAPvlWqsmvi1n977FqAdTJacbs7Cwln0TLqzl9ymkb3MzMKUJ4Y5Wzo4pWfWm3r4i81PBsp9y6J2
qe8spjc2wl5EMyCzkWKiLkd0OIsK3alw85LqozeQvhrrxWydpOcZdNGgbgBE2rOXyszbKU5yQoi4
MgIiVYcTUE1+mGMRvozVN1euZL6R4Maj/pmFQCDuSvw7aw8ZRbze/zM0yPD6g69Tm1/y9taXf9UE
Ufxi27vMXreMX4Ln2IdeamAm5uptfX6RbLqJ5hgu8amRA2YGUD+zCum9ZIXWyi9J9FpuwuRhd185
4hgARQPmzW5IQUJRXewtS+eLOlWmXymvBov7rrwV1CQZJagj3krqgUhzS2lCu/Jts8Q2kWITYLQy
jRuv49BeifpERwESJ3mkwEhm+bUsKbVRMOH+CQfU3M61HD4HhT12fnCai1HeZhRtdgj/g1l4m1Ny
qmxxcSiADQnLRcrIW3JNTVbVNUIb88NAHF46Pbm0yCSNbyLpXWARHe9uljGPjF7s9osfCGO4GbwX
0tbJv2pUaI32Njq/MSiKkpVIFP8wkVp3yVXvzs3SPZZHIa7CuoX6ztHOUXLlX9PIC8t9ql/Q5o8S
AhwJUDiyQp0uHcM1Dw+aeGuxRekViz2qxgSpZzLuMAIx45s3rTztdBFcbEEr2g1+gtbUGnBNltJ5
MfnN7W608ufyXyWRHuaoZseNepJOlF7dH6KGU3c6AWEAkk72RHQfKl7SGcsrpCUlmY5qbO/VBG2G
bu7H9BiOxM5Nn6aqbGuQEARjeWKg1VI0YkYVkhOVI4hn4H8y4QQKGDAwLQDVDQWEYqpv7UCwKabb
KW3kmckVav4ZUPhPiAY0iJh0W909jpUbu54vPWu242LJwg8rOtPjhq0ysYuZbcoMnGwB7M0pD/G5
bXTIS/HFGkjhiFoUo+OH2ih3pPq4IMY3OVTJLJk8+L9+nz5jTWVNCVGoTBhwFlttSO5Ede6nQdpr
S7hoOB5SyqrC7jfpAmhvyuOULc0ax82SFzPaHyWXmhljuhPT0RI1uUrYNYbkvdXDF9JNbz351QM2
s9ZEJ6YGWzI+/ZzxVab+SAjZBtJ44SIs8zVlNnwrGHBbmfsCYFaQ5Ns5NXYBJY4JcxJABnp0aw/4
XorsXdJ0O42ppaVGfhiQ4gJ2MKLkU4kaKRlqg8jROhyWks7qaZj9xA4ehokTT8ufqjpKK9XoLazP
u7BjQVoMw3Ou2UyGbP1JEbv1Gn+lWqhPc+HBRhWDu4AnAOER+052uIuYi8Nx3AzuNAikIg0yWyKb
qMuU34okTkNdepT6vR2gZKm3Uuv6w5LrmgdMVbKwfmiSfjRFt1Ximi2cBBlFO/ND7hKUMiUrQ7eX
YbDP5UnPq69W7v0ZbPriuMyXhdHC1xoM2uHJ+RYQ9SaipFZhS1SxZl5Tal2LjAcugfnSaBQWAbxG
WnCg+muQ6UfsjbdBGWBT/fVpf0411oxjJP/1UOooeSuwmbKUf84FD6luf0mUbtKvCc5jJj+qBvQx
qiQRL1YiDI7D+G3Xh/Q1t6UXA3FegHqtaaoLXqavHNtImZPeTf4Vq0DWAjgljFb5GR1IXWbPD13H
LBaYRQTjuVGUs87PDtfnPFjDtTXla8SesE+gi1QPVczftYiuGD6+qncrnqhFWfcXi0oCpKcZdC9Q
948j55iWQxels2bfc9Dt6d5C2beM52DHftD9S6GFVbb01sr2Va+zu0Ef+B9H57XcOA4F0S9iFQkG
gK9WlmVLlpM8LyxH5gzGr9/DfZgNs7NjjxgA9O0+jVNg43nZvesTsfR27oxOX/ZPs2ef4UqePDs5
TQz/WjiwbUdXqHmsUfmLeD4Fzbwr+/wKlcejDDen4Nw0QsQaa3yOk+gWKMamXUfIXqAZF+Dac45y
shAb0iibamw2NrUXvtzZMKYzTDRZoh40Xt7YCHcjbbpUDgMZD6iegEg9lIxFSRnwYgexcTE1VaD0
0ncsPHRqAQvXd5X5Z6VbH32ThPZsfxcB4KcCZapjYFBaep+EbITlSwdupEm/4n46zLh0EgcsZ+xt
7FJvl7NhBPRFza8eKqvLNJcv5E7WyYyqi11Y7yqdV3Py6vXGMWG6riBbTSFmfPtunZpPtvxMgISB
Aac3ICblxDwUTCcIir2X+2dMTPK58h2SzQjgFH4TPFq7MVQRB3UBwJCXPwz2Mo+762A+qJYbfPgX
eNMR2C4+SGsT6W4/t7gIHQv18NOZzyP+UUqJsGdHME5bf3hyg/gJTugjWJU9FZcmZqR+DvCwYoDW
MXWQEZGMvNsqg20UG4mxvyWZjzWEzr8kI0AD1NNmp5WAZsfwXOSITPBQPEiLzZ5VW+wLyKARD32l
xCXhh+15l8BVl0zj3ge9JVIDAzsD5Jsnw6eQLS7sySPQun8JPXe6ig85E4auc/bCqE4TNAGxoF+N
4pDZHM/kNB+CWJ7K+kdj5W0rl7hGdmx9nywCUXLTe1CjfXJv0cULq0fBD5BsT7QlQG+3n1REUqIS
nzWu5hLc35i5b/Nkvcem8S8cs0vYzhsQcvJWTumj26a7rMMBSSuX6yHQESzPrfBYuM07B0kngll0
iLF7cejvIYLJF1FuOA3xs/wDIBUAZXTNkBLCsFRcZnmY1WfAC6kId46+0gBcigeyJ18lDYP1qR32
VnOMY4Bp3I4nZ3iZC17aexCmcbrsigJeKaAJgmtYvyfJdwRIzeWHzhc1PsY+hsNlOkXHkiOC71xE
fmiwunJ8zTdlewUVNVPr53x3xB+rF8v+m6r4Lm4uSfLZjM9Ir+PNKs5z/sEIZGRz71y13KO9cear
+pv0d7l16KyDoY6GPpSgemp/JYMHc/o3kN9kvCqLjxa5Qek3W7x3DZhDNnjkRLTxA6aJ19kPgSts
rz8plQfD8u1OVO44v1n9rSvMZx8C0FMpfpRztbhtcaAv0bIttvUau0b+NCfArF6a7oNdthO/0NZN
uozNFelCaf5iQWBc2rfZZl4kC5yDKVnEIWNbWb3xh+/jEyQ6VjM8SUfHuJfF1ZPkLx80jXnFJa2J
1hK6aTgtlX5AzOmPrMRmbg4w5B8plFvZUMLTlieXH7ix2fZCwdM3F1qkUZyFcYKx0c5fXXvf9B9y
OIZs/FpeEQh/BiPs4T4LjuP0CDqjxsjFJDJ90ERhyaSKv7Hjo5qfRfYOanrGShifpH4o9aPlh0Rj
4ztb/cZKHTPSTOx/AxA8geMyWV1Yris6DBnP096DLb2GiTpGV0gvy+Xl9i7FIQrxk4KOTPFiVTn0
+xP7O5PgqvPtKubd71Zz4DsbfJq87yvA0xI0yVtY/Gj1OUMm7od3Ey1PF1SO3Rzj1HTMBi5YopNf
zhawNPX4IId97m8NeujpzO4OkX0N1SMb+owItyuBPXzL8p/FsQ+chdN+pRCGrUtQPzrzhthmFdFs
whv8payQvPWvq/7s7qXKr3Q6ReUrgr0V/GTiWbOLZrzIM6BQXmVwzQyGSuIzdx9Cjs1NAM5v+iqd
h1Gf0YYzF2bLCgZp4xLKfOWhmRPSGy9W99AKKPeEehf23XWYsLgfg/lf5J5ydY/xqtCoqvTmnD1k
W/XO6SW0PhMizQ1P3IjAXmQYdM4+6Ct0LmSes9N9Tszm8zHdKEIFGiQRY5M7a0xXTv67nLeX9wTf
PJBNRIrp4pcPE+96qO5xDx7/K2+/Ykgxy+L2aPD6C958XMQ0B+GWiTd9/pCN28j7Gcd3X/wm4s+T
zx2314jkLhT9NcSzKzo3Y47IX/0AuKtaew0mr+pdBCcD2oy3jvFhk3g3Fkc0UcboohzQLXsdnHt9
6JrHbL6X7ZO2HpX36DWveXaR7XuCIct37TtJ9MTyX9r0AvDdcM9BuuMfMl6MFsmM4i8IwQ6om4I6
EkMftpDSYTgB/nmIvN86O9LRbmIhNS+pcZnEC5BnjghMq0eSca9cepPACfwDi0siqrdavDjhQ0PM
2sq2hLamFl/QgzdgPHqLwj/ffkZA8QgOdvQYFV8CtckhUOmguZnMKFGV4Ob+tu1lDIkflG85QimL
gPKfJ/+xSv6184MNt8Z6z+p/ywNGxtRcsm8W8FTrD0VxIGAxeS8pYndY3HXZc2gfHfFQ19u5f2TS
NhIyF88xoQEVXP3ymKcXf8LYs266d6pAwINjjLu3GHQ64l6yabcOVnBm8BGg13akDMbHfgEXEKLU
Hebvca7AoUDryYLSW6dG6FHj7L7RaH8LFS5ljAyXaSZWNwW3iANBKGI8l1QbLb3LHFMpnW7lNTe8
16KIvoy0/p6ydNOx2bGm9ley01z7/S0l/XdXCTQMxXCxpfd3pkCOIb15GT22x2PXvvX5gO8+NCGO
hGDGlVRrSkTo0c4pvfI9urSrRG5ySjprnT9YogJFZQFqt0JMsAC1uSK1kTJAqJI15HsHt+6CXjOG
37SuMBHB65Z25G5Kp8WQHhCjYMryB+WDaViULagDeuNJIHl480d7b0kkn84pkXEdMhiJk3CUS1xj
zcOX7zxdHtjoB/cZCjJ+9Z3R1RfP7tbJYK//H3hSt4ELsKkZfUbbOceAK3UUoXB43GgzfDzSrJDF
527b9OYxo0YFade7mKpiHFUBnZknzlbVuNOumh7huDomxH43QTDWE+78zMC/jnecD8NdB10ktlQ0
r8cy1lvd8UIUMQeoavZ/c0uLbQrVrBQMcRPjoCYrBsfSrrs4hwJhekQmnWjiGb6OvX2fmxEFjVmL
Xm0YJ4dNFMPSnN0gp3T6MlkYmGRIzmH0q9XnIPJ3qlD0lLQ0WSpE3b6uF7JP+NER8dbT9Fka5Fma
hY3rFsXIbqO8VyleyTLkFbJcbyj9B0U5N8Yl1ouhpmnc/5GI5WYBQM4FLVcDwOVzjw9DAnTJaPlu
B+bXK8mRbdSQl+U4sT5Ar6DRxLibLEIwTO3v49qZ9rpx/hqlCiqffpw8WygdlbHqejM6zFSfb7Oh
wvXdILHT2Aa4Nm7EFqWzMN8cC2znjA+hc8V9ZJXXemiqq8UNzlgZXCzprsGtvl3YNlT5tPdMSdpj
X7LEOxw6+zKFbWCA7sXJuoo0qYjay14KXEFtc5sJBEW2a+3oRuStadnrCH/pamrLeket0WYqJKVe
Q7JlGKkwnCyq37Ku0xGNDi8Lc9t61l8lUBg6WZNHRBbgK6uWXPBEUFn0xrNr+GcwLAWBRXrXCr94
VHld05DZ74LqXc+YKqUCORrnTnHo6OOaemU8xDAFAlMMxyRm6xORAIbsf2ptsmKZTDCSRyy1WXdv
NdNDungfzD7Ab1o1O8fgBO9XtLznSN5kX5jNQKSnCqqOxCZoE3g4I6HsMeaJdVB3yhrPhN0AueM3
Zn8QeacpV8m56+YP1WbFdlbxzjQce60BFJKLt7ODX/jeLuoopspVSLsLXs67qeSXeO3Inmi2QS0D
g3Mm9uwizy/7mOrITRWY5KJleBtzclDAjCSumsR86tsZK/18HVHtdlnFMNntjA8nDc5svIL7sRyA
sGjSI3lsMMbQFgofmLNBnicJgGAuQWsJX0r2VfIo6cRiDxJe4LBhzG/Le+5qc2XEKXT+dMlWe84T
/TJkA9Lsoc89ZhkJMYKov1pFss4cRkyul4ht3BBCT7GSC4fQShU4BGZNal1Kjk86uKvGQa8HCx4G
ftx14yN3Dc7crezRw2wsys/GHrK7oqRUwjEa0jO4/CHnhysaWzAb9XRxFEhhiopc7KYIvCYz5zwz
9knNMcntfSguTI3SBEe91zVg1epgK5DrsEpzGZysYJzARLmrPGZkUT+uWso4qEGMN03vkqLwz2OH
Rb5VE5h8rFWAtPtDPxX4aJP5Fkd0dBlg0rcoK89J7r1yp+3Ysv2hPANcnR3k0X54A75vE0EozwCv
bm7SMj5WHTsB6yeAMOOW5DLo4DngrXpKA65xkkwtD1B0yIQxoBKFf7UgwNVOTCVHLAigp7qVw8nX
7PRTlhMhTvIBepz/5Ocw3YyACBa6BS93DIoZndKbrpZviY5OgW3co7sZkre0X1a3fnBeQApdO0J0
bRqsB2EJwPk1vaJ8uF4HPq81/e8Mtu/O6ZJjaTP4MtAmcAuF5zZnFbHEJRb9cWL0CdjiNeGdvfII
AYWevSk1EwE1hScxRIhJE94WSuT5yBrijYzSMp2+QPGnjcSbv5VtftJS8Zlb3wMyUjJ5VNdDdqBl
uNmIZvxbntOhn2r+pYbCrB5aL7YPsQ1RoKPEpaKLbqWke5Ehq7rMesqjM/jwHnDbBhIkiQ/GEbxO
7mwHc3Cb2OaumYu3BToPYRmvt2mOm9SgmiPsxdqPl/EUfrM5Qhl3ZyalWDSeXWjT/uiy3XXFTwz3
GYMPlPSFnZfkzi2bm+yisWKOzuMwZ0c/nb6jshPUtaDv9cEyTc18ehfy0N1CTeXVS1gonSRNREd2
7+zkuBV5VwUs0q82VWeVs3RS8cRvG78mX8dZsap/8x6dNowqbzu090xwcXG3iok81kevDp4mIfM9
RnbJCkm3Zb6ZWql5GTL27rMafl9x8WqTKSTNpX4MUyrx2nOMqxc214N2XMDzpn4JNGykCNoXdtvu
5DOC0TZRkIXDCfo5GJg+tree6AmDdrTOBwxMZ82JS8qZcy7Pl80iM7At9Jt90HNyp4nOXhc5eNMZ
u+uU/HEgY+28D2amn4HNp2kI+zmWZnSyho0m1y4kqSSp6RSrHLJpDCUhSbbk5eqLM/I5Cq3tO3cM
3ozZWvU2L9Muogiw8zBZlyWZP3dinZrIUEue48B2PpQ5P5WGIzgb69MkyltN/0cy9nhGItK4xpPy
u3ALbJ6PjKnuxBxcdfI7tPxtCX72UCVmhh/0pQ+yo6uJMg1Rrnh4WBNw7XJ1ggZuGH4XI/fYlhLe
ChPyqRBvGPsrggNU0+Gf4ukqjOe8AF7gtM1P3S6Qnb655JM3rC22jYnhYTOCalbS9ZXm7i5TzYB4
A312JLCfyVssBagj4jDYZV/8OSGti8wQoLOuWz95iXNFz1Zc3Vp84+v2f7RIQ5rYWptl/j0R4wqH
BHR6xBRmUNZvZ/gvpp/uRMmeU0g2B463S3jvAnSJPtsuuTomt6Xv4+/u3LUWXUJ46jkwBrWq5auf
AAel5+V3knV4mDQYOcbjC585IBeVIo26TEH4kIzk7KX+0oIHaH6UlAMwB0lclwxGn1HM6gufHhb7
VPTtZ6+7xyx5Rdv9jcJ+Hxv9gfa3vYurRpnPVk1gZtQDw2O3Jnfc/brJn5/aCF8dI6WSjHa6qAY+
raCdzG65571ioeDO4FokNknHrCx5VBPy4inwWZHTn9UD2+rJ8IBlMI+dwbA2NW3Y3tOWUAKAZkZF
fTQdQ7a/bceBvBZcDVs1D6OLWyUJ9atLHTwVBEg3BOv2mk0eRJnBInfCOIAZ5KFfWogzaCpTBaVQ
GjZqsv8tl/+tGDgEzClH+8FZl5PnkqIhEqtwmK3zLD27Acplkps2/1Ebq9wVD7PT49kxKflzUlxG
FQt5knDIZ9xL6w29us70C3aKiERox5TbcOLERhI4dUOLS2jt2O2DV7Jtmud9ZqM2hK26Jclh0qMo
HCL1anpznPqaVTuW/Y3ZDL8yg6sdPuoZEEvv4cPUfbcXhXvvzjSF16le//8ryuW3mcvkEiTTmxxK
Tk26ZvG2yc7nWA7GANw+iHGmNuZtmP3PULDO1qjid+i0s1+wVNQEc6ehPWB/4YZ1+4cMcLFFe42q
8DkkATFqwxDPbUGMxp4K9l+XzsB7F7Zdu7LM6jWq2NrFlaCxNKte6hZMkEU6p+ooH/SMhHYeQQLK
SKFnSGo/85xQWamTF49jKz6cr3ziuB39+a4cto0N8DDiNNnS7bQEsGDVFN7Rk/UIJapQW3rAD63R
jUenioiu97i6Gw8t08eGEQ8nCN1EDKrhxZy5FWbtgYOdB6zpDhASj/ReOfVAd815y+Fz5lAxfAfI
82GEa6nmVRAZ2P1gDhckv7rwGni9QkFNtq3KE7zsKZPpuMcEC1BDeq86Nd/8kcRNQUdTK/PzsBTb
BFn33vKO4o+N56UTXEhnesc0zQ6HuSgAgMtgmt9OuDjYW++UmtFrEqENjmGNcbokzA/phxnvYGxt
Tp93U48ZJwifndR4NwIS4nHoYIizmBLXjvx2Q3ZTmDCwImnAmmMA+wSRYtVmYbJTBDAN7d6H0B8R
IHBXNsr376Z0SeSIYm+2M+y06oWW5ZVpz59ly2GUzho0He+oim6nxgFoYdpZ6w5KNA51nKYK5w3+
xgISQGoQi4P+/WKV1HAyi9CsRTdrQaRRL4ZBWdCcEMgn00i4lKlPPD6MtgkkYNxe0t/05XRftV1x
zKualzDvirE9gaiEryBi8thTlN+TQ6EAtjk43MRTggLRpOBZaafqCFG40b6fs5/RZkccesQPpuIY
Z8NvQW3lyq8FbdLpOa2yZ0s09jq13/Bafei4etGv+ZldyUKrgb0/RdiaJI1TiJXbQWKttn0KBDnh
XTFj/aVjFJLvb151jXCbOWvRSmDTSbowoFkF0JTh230VbnEnGrmdEve1wr81J8aPbLBPu125KwRO
i9lkxa+oHMhj3tDV8GGVqK2Uv4ONaIxh32qPmpIOQ5Y5sbNwaF5XBp0XObvpHj4tUrfBeM32600o
Hr0CGuxgOSenHfXqmDTRC8d18KdhHN2HtrOVVSLgBhMjCG2mIvGWoCDELNrDUDLK+tI7FkmawVUb
+GsTHw/tMHb+5neo5QqyhFFTZNmpELNLv4bAejO9stsGS1FiQ8Jwzthz2N1rZ0cnFnkzxKrQS4aN
TuNojLSgibJpMaq5SDNdoah1gCs8mu0+7rG5+ZDrmzwQeyuL4FhpGp8CMMOLOY4sKcEefWg9DK4G
FBPNqWUoY5I6rr7ORnuusPUZNqUH7NwQt/KfRPVovvWp78LfQZtfOV1LlvaIBMA/SbL5xVLWC/BY
jgxFRKTIwvPlNo91D+rMiwnGZySq2hG2oOHOVMeK+anL2FVTUcowKvL3NvcJW2XjYFCUbY6whFP2
c0Udf3Vh9M5pjj9DrDlhsI5qszzUDu4Yw6IgOUpZ+4aF5lJuQ4uWkynkaw042hhAcNMj+RlqfM50
/ZgY82Ux4rXhyPfAYSDp0ugQG+e6ojOvKNxjEnYvjc/zXqsuP9GUvSqVzRRbSgwz42jeFRW22yyN
2Wn4QCLdAlNDbY38MemYqlO5Z2V89+m604bzNC/1rkpEzyQMiQ6wrNd24/FKKMiwCVoRpNAtO3se
LLa1NJNlGD6eRR7FePqjS7x4DYgapZM1rOTylXyybUlPm1+gjMMvbWUwkXLdbwb/WmveEbp2KHEw
32XIEuTan7QSkXqu750wuc/H7otXDIm1lFAG2sGeNOQeQ913EPSnMpThSrb9hWsRdca7TxG4S3CY
ISkkRuKTgG7yRThkCx8mI6ekMMOZ0Z7DSmynpVYjr16nvnjSLQGT2LSJrlq3IDI5eim+GZ1W27oe
XyRlRujavF0mbpaqbP8R+KzXdGB+47x8aTTs3qkg4hALqs1mwS4nUSjb2SA3Rl+Fa/1bleXFNtTB
lQbmnZLaF2h9TwqvzZIOaFdm4OCeoxNjyCSnzaF5d2IxH7UgJlwMIBnAukKFMGNk6OFJy2zvVjXB
wpodeZcvmdiRSDalDi6O67VhB1++g0Dkj+HVsPdTLF5wUvxRfKE20wCvXrb0BDr4sCO6Te5chBMj
5Igb+CN0puq1I7P/Mo/fUoXM7Eyk4XQpDhmZzPY6uiVOTLCpymcEZqRubY30N1MnBvQkRZXpwwtr
FdiLXELnMLFv1ZWYVkXnf0STZicWw7zNTLUNNzZNwZgH2UpU1KjYEzDUARQWijCtGwl0ASf57m3P
uRPa+hr6pMFOtgQFkd5rz32zwvAJVeuB0uD7PHZYr3nHIDKvNRil0WZZcrv6r+nFCvX5X+vmFETw
hreYeGcNrK7lDIlbG6fHJ4cQxG7nOBSU9RHAie881R+mCptQ2zIesTzewexQFw1xBeAB0qQCOxng
+FmZRgB5kCYoitvIFnCaybLkHBnOcGyyhX3Tr2Z3+jKS4uaiEynHPSiFXXAm+9rjRkc0td5E3H2l
pnzz4mgFP3DE88QDqGqgPjGeavod+uUjFoAz4Ed/mtTmki0eT9iN1miqnxk2hxbDkybiKJyU2tna
ZyvNzmXuwmIdKF7DZuU9D8Z8dikR4AANktpb1jp7x0auh2kSO9sCT07rUofQUDsACv8Y6OSf4OCP
ldWiYGpgOuV7Qm0UZWF9jsU1D9KclrP4dxTpq2y9PxXwDHJqbwsC/UX52nWKqDm7b9EDnuk0XIg6
8+nSWP5Cmwn8imKZiZL9Y7oPadTyCHC4YmdVWb7xK/uFPCyZBHxhxQzzgOxWIihyigf7mHClt6MH
TjIioqiShVVIs+IUE37TLjzNxSNDm9vfOJM0w/zgz7DZzQBbW+Wb5ZZe00V4VmIjzL8x7968IL8W
NMuLXjyBIk4e7YHaE0PCdy0nkKhpM1/tKEDvCRf1Hf5sdJwnlijAsv66zoN3Z8zfgwQj6RQgAS6g
vTxMoWRGza2m0CmTwD9IO/P6NfyWXAU7zCTB8jGPySfAdzvo/s1z1uDzZx5DM+xCIQNVY1P2fO55
KOkYeU+W6+argE4XyIj2MW8L/Wozn3FLqOC9LjGxVjT/1OhIG6dJp7VfMT8pHPY8lQvTvenKZvkG
v6bJe28p9SD1FTL5IWlBzXWzSyVIbXuemRCnH26NKCiVvPRlhcfCCMU6svZ9B7kz98vwsW5Ve8cu
XOxLG79WmpCmL7Al45/EeE0vWbzvKRjjUnJ/BnZtH9oCiXLCYQ17k/mkNylAlw4ReuyvcJBoJJ7Y
qhrFnZnCqMrGycbaeuwx/CJa4l1OiCoinPLRNutegQove+HfBZVumJilrOjxti6ZLvu9D8FOMBO2
c/5324FSQRvJaML0qKnIxRtvWlsCkmOUddCjpp8Kw2dRTl9i6eYaDNB+s/fMs/LTT56JkzcT64wx
aU554D6pppdSkL7sRhxqfgZzrnAkCkiFArmvFb+DUxbRBo/Q3PwOyjy6AFetkOGJJYF6J0BrjEJN
RwlJSYpUb4Nc3wIvzzaZwwChMCiQn7lBm6j8gFFwK8seTFWHTsCnUhkRG9guXLJ0F0VFAQob0ai8
AeXSCNLPM/OGVU6pb+iqvd/bACkVwMLOvdpt5m0dyXDUAPqesYaurIx8nfk4NLa1rRQVPB47TK9p
3jDxU0SjX4yUJEM975GQPzLpgQsjbybHCh6cxUjUKn6CYDjabmGwqWQi3s/dY8sRYUg5OmpjpNdP
goDKYKpAyiAMEq8pmatXidERoNRimSz3NHM/OZ33XodoYJYB2C6YPDqArfrY9OOh80ABw3ct1uNf
HsZyhak/YENnEdpixGi8GtWsH1o6sYmKjrvWNvYIcxdj0u2qQUMkdk8/IJVlK8cA2m0TOudJtDZC
Dlfp21C6AvzAcrK2djzro51jnSwZbW3VYtooOtIis4Nu4SYNMz1FkznIYYnxawFg2lkLr4kQVNvT
NNr4Jf2WXm2icI/GumF8fG9ppJ0SV0JdH9uJxsxs7JfjLU9nju8jTgb2D25OWfUACcOnaiqvS1QI
qFm2xRBllI+ZaROSd+gADyPzJS94TCs2kZlUPRHZ9KkpA+fJ0+OdG9I/6qU4pdFCKcuROH4p7qKR
lNMM870CXpInvU2Vp8XaboJ0M2RkFgZALoYt+otL4nyKL8Pkir0raFl0ERnRkjxzb1FTzF7Xx7Wp
XeMpsaq9goI2EFU/RlPxZum8P2ReefICwDO24dLUY9lUVYzmhgINykYmxlphbXyi5P21OdRC5VVf
RuSDkaqDVwV0BkWADztt6MLV3ArxOMEsFRJSe/zTOeBdItP77qVJ+TW+zmogSIPFYJIBwPounjZu
Mu8HDsKUNYlhVRBAiH0TBzW8UXsJ+mRgbjF9E/ngVb3G0mxQkJc54saJ/F+VzCOYTvzpc82UJx+o
lv1sR9YJcXMwwVG3hcbGAVGN8y11gdZF7ueYnMaJZdKOhjMcX8YD4blrHRiuvkmCrA8BW/XMNeeb
O9WSWqj6jQJmb4Ur71o62dNg0CVjRta/1que6K1CpeADY8lGj2VGG6A4QB4CFuyny5A7WD6eufqK
3ekatVjXtVNcp9F5dqe5R/6CRTN41mvnZgc28MytexKVNc5ivmwSPHAyh7CPb4SCFFJd81Pd+c9N
/27Qael584lmEnGHdAfTAsBZp1B3tZz7fc6wNXKp8Gw84icVxEhhTUeUppApPb3BqIucRuni6Tya
REJUsSVQNwogFPOIZbja9TM8PXGnmbbZQc+KSeU2XbndOO1KAGkJ9m16n7kgAGEaAhLZcGh5KGeQ
jFb+ETE8CrLf0G8ORZc81ryK27/UZ/2WHVpHz2yqMY6i7zTCWwZXqinXKcPyHbu2lm0Sjo3S2Jip
+xTH+b8gD9+ZAsL96Jnt+nidgm3Igb5XM/MyVDLsYSFfwnsIqNAr/YtvCN6fROpssfHwaTbsU8fi
NJevY0UW0oQ53ZSv7eA5uJThqPpUk9hURweK2hLG5Nou/2Vkd0r2QK4e8CuODwnM/Ry7koXzKESH
SQG0FoK/K3DESX3n5p9NfMm6HoGOMCsBmI49Oz2t65jID5166Lbflrb3VNZHPODYgOYOInQcWSux
vJhqhXaJA4jffy6nNWLLnQmKf9ECbcjnLYe6gaNpw8k6jJ0VIVZ7EyMV574PaoCBcBXvC2ptYfIi
lXsdx0pkK2ZQzL5houIkdAZIkewLnS8aYlY9o0CTAzRhp3VdWisHr0uertyaKVE1R9/aRQYu/N04
z93dlCHl0dPQr9jTXIaE2FdKYzk7QFiTESWymBUyo3bpb3IBkBlL5n7X+D6LtrevjVtFSLbtJRGP
eFtRSpYBtks7DuhV+rg0svsYZUeTw5PKjh05Od5tJw4smmscPoTYD/ri05QvLupotnSmqpxioph1
Dp+0SWLE+g0LE96xqt+V7my2L6W/9eySuCg8z6C3OF8HuGT8MN0svapLuZ9H6tcE3DIZmHThAScI
mEADck72WT+RmilOaM8kq+uTcv9hQMtd5dEKizcy5NWWUERit+Th/ZRqatK8yyubnAPQB2ySU3uz
Kv0hAl6LqSvPQtu3MvGh5lucjICbVEKYq8hGWs2qmFm3kb12jr31jGKtC/2sTc4w9gQW0AkW5/zO
FaAmiRHW9OP66yop3VdBGZpo2ujDKQmJeh1IBIa5xrXNse2MWT+fZhencO95Ha4lRx9zOkTBvcDj
oe2bI6TPMtzbxmeYdP2L3QOaaQfOOOM7i43ZTa/enIRP//8FZ/h037OTC6TxmmVj9GjKgRgN1v5z
qMBZ9vl4YkpS388WNCZZBMWpHJh1TapPL0yP/btWhuZOGY1L7QAUjlmSXlbJm1M1w9XQyl739iQP
Yd/T5Dm6j7FbKdxIVUXBA1cBMSY7VhXeHx6UI+mf6Z8vheLS2sNRhl35uvw8ZRWDjRnXC5a8cJT+
BNNsnpj29wdJzaedqPLmtNHVaG3nqdQ5ETd+9f8/PaeeR9NJrTZx3zH90lXNwTOJ9rmLobxFPnhd
UCltkdMPaXfyGJo8IbY3pzfPKelbquWj0xjTlnl3+R7NxdW2pLow7apfB3ie//80ig06f0Xqp2hl
vbJFpD7+1/WTMSj2Q0lAd5Rs0NsRgzyhcB++6rIfmwp3w7kanlVviG2Fu+m5LOGLt7bU3PmbaIyc
HzFWiLVKq2vsYzIpRhQ23cbhWWqA6kNnN3emPzQnPWP3aSiLe42H1F0pkhjPUuM48Frr39A6ySNy
GyUFzuT9CjQ6fTF913xSaeOfk7a5uAJEGl/5vYmBXZuB0idNXqvJBg5qYTPd4mr+rtyovqD+9dc6
n84+K64jGU/P4a6FCwK5a7JPs6FgjVndNaP/aq0M91bVGH7zgmjcXDXpTtn4dWzcCxyEjPYeusxd
DIJiP2EqfzboSpTwyCKrKg+t0CP3DtyjMtXVLvHC52XAsZdO5D9MUfchbd3e10Rb4TGNRyBtkRvy
X7QwHjve5Cni4sOUZpp6y/E4tZnAFRWTEMqNf9k88G8eawZsMNwzYXZufPhyTUcVSwc84ZzmgMpb
9r80KwD8/v8vucQiNKe52nH2ffBMbnkzEMO9l/TzNpwVaHzuoMvoiO8QWNvniOUPSKDzaCcUF6Ki
MqSTgf0Yk7EaeVrRo9p+4wVVxn0inFNZVdhAPHOrTIoKs6b+GAM6A8QIFX2GATqxVkUlYN4mHikD
MAX8kmHeAsKAZ2wN/3F2ZkuRM1m6fZXf8rpV7XJNrmNddQERBBDMkOONjJw0z7Oe/ixR1d2kCkW0
YZaGJZApDx/lvv3b6/tu6zszY3d4MoXO2cQV91aYdrPrO7pzcFzwadEuGHuSocLm2Qxbpr+Kx31g
w0CGjxKdTlDdxIldVPWFAefNmS/bA0JYk5/fuDo6dbbawHA0KAEVd+Vnujk7dku2qsSMzgs3QCTU
dqGDkg2day90BDKTrLbsyx+aPvOvBxsstkrYAqfVeMlbw750YgBsgdOMX1H5kS9XhJC/a+mCGJue
RSOrp6wgCaluAP7aKiHkKORpT6z6ahx5j+d9U+4NuJEq9Sa2hYKjitQQiOVgK3ifXZSD5MA16nsH
zhq5Ubcuf++URGBnx/CWcG5qckddApHIPhMcYxcQN19bMPQIdIlHA/XUquBhbGE/1a2TbwPuLbkS
Fs1pJHTI5ch8iyHVH6WBcNBnPPwQMrtNrGijjcilTUvrryNoK1zDItauR20gnFUiouGQc8Zjo8vS
PDMK277ieE8SriadbUl3XCRmeNGovv4iDdgbgiQLixUChpCVXKsZUGPPqe2wCzKH87TfNexPrLA8
J6iCzMQQ0c4eI3VeDia3tZ2oipsxAJ+kAzkD91Fxs/vyhWwKiFBThvLuG/c1CPu5m74lBYpXajJC
GGsSJFvzl7rhRl2bUJajfFGXxgjQGhO/6zxB0hm23Z47M86RRVRh7NiJa1OE923Rm+eR08bXsD6b
k6Cs8rOXb00tjq9PJhMilMEkOZkATs46TQIWDdHBzJHYFmr1EymE5Z2ySPvTVUL+GKP1zjH1O6y6
yV9ymmrfzF9EmUCCEvI8LFPrUindu0CCEv2EFEAqV5WMDxLNwa6vjZ+NsH7EVVruXdduSCRxBS47
WcyepL4I2MlugBE1T5i89ztZNA2XfFC6zdz2r22UCie1rem3rjTgTSWYobRuNN6kgwRzoc7qwVK/
Mg/RaCxHbVu5UFD9xsO5ajKmM/kJNVNIEPyH5BjZa7W9t2Wa3/Qt51l3MNhr92RxAdywrhrYmGHF
YafV0cnFQ0Z8yq0xIbbFR7efpYE2FOmcg/ZlZYftNgxyknc05IiZhhhQA87XVu4+t3zzU4GfU5cx
AjNvhA4TkacxeUS3Agm8qu3JjM0rZE1+Le5bb9aMYHYrtLPcTokwWZGONg53qECP9w2ZUPu4dM/a
zOvnZe0kE47NjbUZ732ti/eiS3huyrFHIvf5NFjY7Eypnp8znL43sGBuBkl01a5TEPsxLz5l5pjP
u+1FnKv20S304s6zFQfBgH187F9yCAj2dsJFU77zi1rcFBzLHtMi479iXoVqcTxRvSP3jfSGvdJw
kmsger184QoBVxWitYpw/JVPLLYAknEJjRPANS5f+hc5NN590+p7y4y6xxl61AZGi8LL8M6baN+y
yF4XxEq4H+yyR1XiZpKF/R0L7n4iefJaN0tJth2RHHy5Ete295OngZOav1AfdCpBNm6wlzZ4CUUc
5Vhk5CY0uHzLS2FcpfOXJow+juQl7VoReC18aX728tuoTwF2Rd49p7xsznB9IuAGtB8awM3Ll5ef
v/ytkdO3sWX3vfj5y7eGmE2IZIvBtlt5XPyWZYTTI1v7NB7VTQ2BluzW6DyX+nbo+g7WMCtAnnGg
wXlXkoIiUVB4TB+lirvJ9knpn7zgZsg05OhTrCdblcwOCrUIbnS4gzcvf6MB3L1e1+B/WDwitmD7
ynDFJffCFvH0EFVfxX3UWWdqUOyC7kYThMysep49L3Cn+QvXytOZ8smRCLusvU6Ix5Y+256qrSCo
ZpF7O8Wte5tZKKYj12GNlOWTSRbbud99rmy9v9SquL8kbi5APiXW104odoGt68H0iJxrJ/G+2Drt
3BeiATcR3KMaYys89+DL35r525e/VZJQDrc1oAqpZzGnQ+atfyFkMYGq5ksSx+QNT+TrhegvfCsu
eU4jbl++gAwlx7Y296MQF4bvFeckjlpA/v3mEtJgkVjGVTV/icqq2gnJ1ZZlZb/dyBwuaquIQObI
32ZUNPv//VKQ5XquIh0X50p1YmacIrWDPoDxCcsaxxiukdva/eGKGh8LXiikif4eQl9+cgiQ8RKY
7xdd3Gpdkl2DgvyNoFYtkhyXHCG91D6GE2mXYQDoOO2rx1lh03KQHTSv3XejsK5fvnC9Em7NqYSq
Mvnpd3jFNmYJLbfYEsJhhpEu76UNqpKRZLKRaAcyiXyym98JZ66qJiHIVl525qCauEQFo664vL1U
KedfWeW3RdXdRCQTMKdZTeOBvKexHwnSWLeojOGxaagrzCTwHkdUnKeyITpgJOzHhWYl8/RRT7Gb
cRWECyLkjueS+OqDb4MiSs0aJFHLKw3YhpZjEjKR1XpDvARTL2FBPNWML1M3qn2VJC4KeE5qZFiC
P/NsXNccv/gcCaNg3rDPqSAYpkgQzri2v2wUfPuBlHCNQ9ZGz6D9OiC8NlgEcVQ0lH4hboSb49dr
xuKpj1F4dASavPFbiRrmlLyO8MYGkbEPK/HAf/wcdWq8kCMkfY+LHBQp28RJIT/VhKUqSK1bD2bm
NquvuBvFtDsg6FHArExDG5CiI8i4CPQHIiUbvXB+Rm7JmaZzjbshxrfJi+sE0w3fwozPINoSGO59
lGP1kA4VxyphXBP7xANoHhSQfTJuQH2SSDu6zNPlDzMioNRzhxt1g3duDKW8zhL1GIWP4S9vMrWt
mzXDGZim8JPgY2yzSeDOjV/atmgil5XDQsfkXebWT+Gq2TVvTnrLgic/ll86K+N2O5FPuYI+FWCN
ejnMtsG2zC+bluSiVIpbJ+TUZmb4iLCrC3ZRzJEhnUjAHblSk0hYtl1dAvRQeERGrlldKxdBdh0q
ATmr5TCcdk9CkkUvKvwSAUhmpIARDglMW7/x0kTelBJR3uR5Z9G8JEmCdi6KcEStJAaRQwR7SWbf
ksAIyBRz1aaz2+EaLUrOnhQ96RSckx0gtn2gFRcDCCAtNGbDhGb8kmjiTNNK/dH3upkOlXNQISP5
BmHhPUjM9DzXW8gwrR8+9Z2DEqMMz3tPEe7ukuas153wo6F/FXYnH7Mqjz6CAd6XUIdPigaXawSd
41MwmkjR/f73ZEDtR7UmL7mJQ2Ljgu+n59nltV67c9tg3BgJbDPXzYldhIHxNHGaBtjEtVDRC/mU
BqhEs5JQtZVzv6797otrM5D1bZNo5M4l82LC7mwXhiJ6UH1O4DIQCWkiUGJQuA+XQdgOO2RYEdEA
1/8kPdgPQJ79s7p3bgeuNx6gXXz1dK37IcV8qOW8bs3hgsmTn926JRzKPnDbaIl11qHBARuPTapb
aDlZ+x3uLt3wCwPR7p/v1pdXaKGRTtf35N4mys5v6yyucUjwtO3Lt+mYFLfpZx0k4NbHGo+dn07U
UrvDWyID5WD5XzLchtTkkQva2rvaTOuLQpHGTe4VBgXsQDhgwDCUvopuxPwFTch4plcc9UhhBLpr
QueouH18iFLNeside4XMjdj3QEaGWXJTIkt57qY4FEKIRISCGhJBWZ3fi2r6lPRa/8S69UsMYEA6
K/DPM2H4j452MmE2zcw3s19u8dExyOvqzca4jAeNjd+86RxmDqV7MmnwuyBKa3de7qOSHMiedAL9
c5p73OhmzZ1Two7KM6GdaznKlMoQ6IFTNJx6U+i7zhvvo7F1rpT6EvhIl+WI949Tx3ic2gMWKhyI
iQvi42OM38uof0aH6DxOXXrmwno90x3TO0vqIP7Mkr7Hy9D6PlSYiTgWYIqR2xJ0LCXCL6SBn3Pb
ScmixqDY77PxwdfqC6Tj2SbkCLmr8Bl8CiqUXH7f12dkNLM6TzWpVv3A+Sw8eVYC+KMJg/mGEC93
raGDCWcQkpGkd+K8sS0S60KsX6GCokMgPU9BPtXqnvRikA2nTivGL2CKwtGorrIoqEHMIbgsowgN
SwjTFiiuBGAi3R+ibswLVQ311klUudV8cCQzsP7aTcn/ScNveI3tXBMYAmlAnNFhi4dmdI1wFl/q
QQ4bK/+UI9mDG4KFQ1nXEISU0W8drXPPfZtTxzSSrzXYccU8h7Zk8heCceaXn3Vfpj8QgBaEiUJC
/W5+JxgDF66a0wor+0EUyBXQZ9bngRbI6yGFum/7gXmLZkRuLMtEqNJEHzn6asDizPJay5ntsrIw
PKrz4Kp3ox9ZyoX+UIDDJfILRqjmQOqo5JEGzm8csy63H/76z3/813/+GP6f/yu/45BIFkL9j//i
+x+0fRX6QbP49h9Pecqfl//zP//mz//xj+vwR5XX+e/m4L/a/cpvntNf9fIfzZ/mf55M6f/6dJvn
5vmPb7YZwY/xvv1VjQ+/6jZpXj4F9Zj/5f/1l3/9ennK01j8+vuHHzgUNPPT/DDPPvzrVxc///5B
CuOlof7ZTvPz//XLuQJ///DQkh/+/G//4ddz3fz9g6bb7t9sy5aIcR3bsB3d/fBX/2v+lc4vTOxi
hTAMAHtYTXz4K8vxRPn7B6X/jWRIoQvTcISuv/ynOm/nX5n637g2FZYSpokCmnv+D/9d8z968H97
9K+sTe9IAWxqypQf/ir+2dFzzTSpmw5vR1cJfv7j+YEI2vyv/oN8xjpikxsBJQCtg6AK3WZtbttY
+LOh3oAPeWQHzrOeYiwAIddxcbk8rSezNsnvyTIj+Y6gqgeOXZjJ8ONV+/3rU77+VObbH8qhqV5/
qMFIGpsbrgw3uwpNhajkR150d4cfbq08XP35cBKnA4AufXqV1C13074/uKdGoFez1wuL3+FC1mrg
/FlIrilP1qNMIVXrXOGXQaOVGxYDj/HDVPxjJr5uIYbGW93mzD9/1W2p02bZmMVQ2FEyboGXTLvQ
5WrShNVFqP5IU62VMjfhq1K6CuvcibAAR3EZPyS5vBe+1V7qQ2aCpM2fDtdlrUPmNnxVCil0cM9t
S15FUdhiNikLg5NajziO+9PaqTaHi1mrDHP5dTEVt9pT2QfJVcL9kP7o6BkYUU86klyEcJgzpJ0C
0X1+cri4tZnlzDPuVbVQg1eZH+TeVVf7Nn7odk0Cwq4B+KbdRkEZaebGrXWFsmckwyu44F/bCbpj
zcMAHB2tiaqYjSKY/LxtK8u5Pvy5VkamtRiZg0OKqJFikO3r4fDJTCcnP9cVHJeLw89fa2b9z2rr
leuY3ZBDQMH3OiPp8VTnpL5Bpjf7nIngSG+uVMNZrFsJqODQJ4ix18bgc6/DpPVtyjpch5WH24v1
x3PG3DehE17JwITR2RP4dEnXO3vf0xcLUDKwhdS9QO2tGpEfqedsWBJNN78dfvzKdLIXHSwcL+hy
JyKbWJJ69MMImhHkmQHaONxGblZ2zTtbaR4BrwY4cdhQcJsJMCyGq8VOOIA7mBkFCa2Ha7LWDYvl
B+Ia7gEFnmSOkyR4rztFo22EMcgjFVgZqvZc7qsKkAFgejrn6z1HFbFJc6DZRqN98aXrXQdO//Vw
Ldb6Y7HupDKMW4hrDlnURb4xRyRXOFYUbJOhUx8uYu7aN17i9mKpKRCeViGqxys3AcVklN2T23TF
F87V/SZHEMpZjv3p4bLWOmUxvzlKxUZmDZjjallNom7MkYtLv8vDT1/rksW0LpCAcIGICCEzfPC/
AxQcSFYOFp+IkDp/TI/MwZVOsRYzvNP9ifARNqbSDCC6zjwozzFaDghteHW4KisNZS2mOQcYh2gB
AgY366PH3tSC27aLHw8/XF+rwGLySYuIrRjAdzdFoSnsITw7t8+0AOTBU0UKNfb0uSw1/SnoDb/5
HXe1El/rKccQ1k6aVj5WpWEqE5masNXXEIGtlOftwP3pnWtbWZvtDn/Qtc85//zVHOMCVyZKK8Ue
bMPvQRT+o9aYXxxS1N9ZwGISu3FMdEDiuTHEmn7VyaQnoKTrDzGR33f25GIGu6Tpek5Uwe9NgbRX
mlV+U7GsjlRgbZwsJi8X23EGA6O5MgT5wgTTtC/WVIbpkfk6D7c31gZrMV9L2ytVYzrJlaZ1ugX9
yksV0OIRa3rsKETmdc8uGX3DT2kZAoJJz/XdqLaHe39lOluL6exWtlZrMmmvyCoCvjWnQxWFe2+g
Q3ko7SA6f1cx5mI2G3XOocpLUdhElXdqd3pKJvPUXJRx+VWrGu/I+2Klp8zFjOZQgpJUpN2+h2nS
XpSOKCwCXpYkvfSdRcwr/Kvpok1Vieyk8rght0fikXb1kHpEoo8MhrUaLFYNru4qkpU0F/fmsMNn
TWvt7gwmULJ/X0csZvsoG79t4oix3JAP86nUCfPviG1zKb+1+kxlz1z/y14/0u8ri4u5mPu93Xr5
0HewRqO6eJo0a7wqPTiyYZK6RxbalRFsLua+0pqBi5dy2psuGC6E0bPhD76BAHruR4tLz8MNt1aT
xSIQWOyRswrrmaJMP2qt+aQ8IJGoU955+jEXy8AEhigVAOmvuzD8rBJ7Y1iY01ohJ7m+As9wuBpr
42sx3zEq1II29YMrZNT1lV4R9XcqgQPJ4cfPs+CNtcxYzHMYLp5mVJp4iKfho8pIZugD72drlNrp
nN+3MTDsOlySPn/it4pazPVeloHnZ3l0nYTiEzlCJzDUgFHkJ6bqMPBMnU86Od724OY4yyMkOlzs
ymgzFtM/jaYslqCvr/LEQ5kTIS31XJjpYzGcD6S5va+b5oDT61WmLDSQGHYiH0Q6JHd1WgSfHTcS
R2blyiAwFotA0vs+bBzyWuNs1MBkyDgsds7ANcKRVlorYP75q0XSJ13UaCyu6HPNzb6RG0wLVb4m
j2zY1zphMeWDwAmmcgqCqzZAsYLW2DhxUbvt0LQiAsnz960sxmLKe24lJrJwQRx3lbmBUXNrhT5A
ERU3p13pJEdG8lpjLSY+aUWNY9h5fK2COsFtxwgBUZIc874Bu5jwgTU4FdpT/5oXIjcMWbLPdVdD
6eR/TVtkFu8qRS7mPfepWuYiGb5KuhZZHP1iTLthTCj4zDRSF4PEifOtWR05hay0mVxMfjlMtVma
un/d9bhGGRBIyC4znPfNPrmY5MrRUfsHUjy0fjU8C9cNMQaOHaKr72utxexWpkyhLBX0Cbsi8mXj
zzKO7H1WpF+aCHDR4VJW3lhyMcsDVTgu+yD/mk1dsGsNwY1cANAu0sd8e7gIOc+4NxZhuZjoQxJi
05gM5j7zctcggNrGEoxv0lvu7NHeABQjOUA34vbbABOiRtoeEQG9JHPVAcVRARGwdgCpE+glrguj
pj+ZIOKE5SZSCZbN7dSXzrPoayihqGts45Lsojj5jOW6aC8dIniuc+JB0tEBfSiZhT+9ImvVzeHq
rawz+qJ2esJxaxSsk31HQmyj43oEqHhTGTku66Fy3zfc9LlxX62WECKqFmlL8VC34AFzzxkeHVJT
Px2uxMpUeYl+vnp6qdeeGyYif5Bml1+paCYV6GZ7ZATME+6NAaAvFi8vG+qu00yFOWKUcbU4kgdq
XRhG1se/yTWygq+DlfhOvoNZglXUJrDyru+PFD6vLm8U/jIqX1UtNg3VSeCa12WXf5JV8hALj0SF
trs0k+ZLAqLLwVkbjV59bHs+z523Sly8EnojcmxtDPHnEyh56hFRnhFg3V4WxZE6rZWwaNDYrjM7
wXfkqkWVj2mpFm08rY52UTW1R14Ja822eCWYZHJxizkm13Wj/7YzLroFJs5tzz256ZP8OTdcY/eA
Ned0t/eNwsULogew2YWFB0qzapIHczD0jhxw9GuHH782U5fvg9hCCBn4/vVoQ832NAfQLRR7L83B
Nc41PFzMSufoixdDH0zV5OlBeIUbR5V+cTH07G7cyM/JGBlKFCfiSEFr02qu56uRreh3Llz89Hre
R7e+fuv5eITGentfD+4nEF6kzs0/OVyt+eO/MapfQlivSisLVJHJZGnI5UlKtkvEP6lF/4tIza6y
DImqGJ8Pl7W2HC0GXxxNhmNEU/GgkCXet6xOBDk8MZwffvxKD4nFOIs1R89JHSkePA7OF5J7m+y0
qCNQzRXIuSO9s1bIYrTBobPygFj33hmNmXHemXG+E+RTkwITe5GxOVyXlaYSy9Hm1ZPlJjZNFedE
h/POJ4Ujs8LH9z1+McakrOFgJkX1YEIZvrCV2cSArVCjHGmllVEl5tZ7Nap84Oz6SD71nixJtZlU
q04tw0JrB5vhJG3Nrxkv/t3huqz1yNyEr8oyI4JoPlnID6lLzvY894EMDD7gDLNzfryvjMVrOi2t
vLJNI7yaOmIYT7rrKdIWk0wqNi1Zw3A7XM5at8s/6+IZjhsycKuHUJPjVmjCKE+LKK39I0vxWlst
3jCk+zZtIuOJPRtZJmXgNqcxaZeYkRvxkZG7VsRikksr6Nk5ue3DOHpynzqe9y1uQM1XAYv0keH1
djMB9vqzmRC+BVbl6PVDqqZxkzudti9i8s0Pd8Lbg1e5iykuSBZskO/jreSSoEfyNL1cnmqVDRwA
ZwHf8i6cMLWnelNWOGf+Olzq/Nn/fSFW7mLGh1oSDEM4WfeTNgTtcKb3IwnzOLA4DkgEd9Q8t9xI
jfWzJfstVFiQFdM0OLcW73M7PRJNf9m9v/Ex1GKEhKRU4W+oW3th9iWOSUbf+yD/O7/M/MvRFI13
xb24T57WlPQNab2xaw9VvC0M3Gq55/V8kmy2Ei45zFmAty7yVK/udQhJXov4DCxGlLV4yDV96X6s
WtcGItgHZChAdu5dD9tdKbXI2tVD62KX0Nmek6VAiOo0AicekwXz9XCDrw2ixRqY9rHyJj9hBzmY
AYHc1jkHAusfmQbzU95oR3eeHq9WpdwG1DLaKr4OGU5n0BvOQNaNlxG71K7rPx6uwtpInav2qpDQ
rjzNG3KqkM5soLQKdjnXWKe+GH8PFJk5GBocLmpteC5WQBM5eZEX7LdzoUj2T4vLNuelmsdsE+ai
5Jh8nYYgA1U7/T5c5FoHLRbD3IBrGU+9tvcUF74XuU6e2WejdFDoHS7g7aVKuYuxnkkhGnMcrasO
ZMdpHqMqOIu9UcDUAb2lH1ms1jppsSDWHYl1ZWcGV9AVQ4a3AOZap5eqca32zO0iS/zqQd0H2Jr6
vQFe/nDlXo5hb4xANffkq8HBLs7ywUPXV74Lnr3ZxHlpWVATQ0ORwpvGLZQLNEQ6xloCmz7sDNE8
txGx1DJMvliOJI9eH7CCdI8MoZXmthaj1UmFnwPQba7aqIZt78Wl9cX3khJCShdER+bdyqCxFuN0
LPRJhqDY9yooUe2zNP0Q0ujvDjfq2083l7NayUKzeh8fssbWQIkocJRO54kjb+e3R4qJaPCPHhMG
8BtDas5zmhvezk/sFKICDNGHhMP0g1Pn42cuje0ju/G3u8N0Fy0lmnhy3bQX93GgC9g6cX7WRyGZ
tVovjrxJ5TxV/30Mmu5iCqeD76FNdNU90MVg/OTZQQcv0wD9F0AtAyASX+Js3VpfbZoxPgvNQYUX
GDpj++wlYQn2nZQMDfeiHIwJtL8pzNLiJCStZtiBH8v0ZNOT5iNOZIvG4lNpxEiClF6MwXep6YbG
VaMzlPYAOVz3y3cFIM3lslFHdpmbKaJqr5TcnogwCodNkY84urxvlC1WDM1y+zoVlvkzGMvMuOel
WyChyq2xIcv5cBErQ225OHAvP/R57QwPpdU+QlFyT0sVVdtQMuddbmwysAxHarMyzpT6c1SbZDF5
Uq+d5ypup13kQgTFWv7CbYoje5YVMR9Hlj9LiF2TKDA7wYfa0H+DVTvH6kBcjKOQZ7WbRCesvtde
DFFisJ8m0gSuLNeJ4FSYRwbE2+96U80/f7XSloGtgCLWw16C5sIFxCchv8bwIG0j/6PXetrwPMnW
OFLdtdLmdn5VGpDitNacynyOu4TM0tnBkr3hNoyqu7InJHp4gKysdGqxFsVhlENId5uPfmJZ+zzU
JkBp3fTz8NPXxsRi7en7qmhUppvPwrT6LW4duBcXctuRn3S4gLWPv1h4YC7KyUQK9dx3xGZO1QSu
4tHBVkC8sxcWe4cqI2NVh67/jC1GAzWSt1iQeJjlzgc30jfNd/bDYi3IlVeoZGrcey9y1dM4+gOJ
x0BijoS5VzpiKeZmD8djW8t8Lr3aOh0m7efoO8bWb43kyEttpSecxfQPExL14eOH914tou8wn7Xr
mnvoI8G/tacvpn6oQt3v6np84BbA7k+8ngjDRocYNx6Z22sFLOY21zVxmtaJegZnRBLVqFqsS/Nj
AfqVuews53IbtLHTJPW+5xYAQwPgsZtwJMInfAfyEBeQx27n396/k0/w56qB164VuYYicQme1Oko
CPWYMFNkTmGjbjentubXJ3g0nrK/7t43eJ3FNHfbUbmR1zjPQwD27qkq1NhshAh4Dxye5iuvsaWM
O/LjGI73ED8DQse1o+hvHA9HkqzjjFLn9p2exw+HS1prv8V8rwHjQPXRvbsyndlWcbxNk+7Gmyns
ysChbfYCH9LqGolffWTmrM3NxdQv8f4SdRVTpG+JjwJu9z1I/fxOm9xj039ldC+11GJQUzj2fnSf
V8DSkbvPuFyQ6YfbbO3pi6kvVNv3uS/9e8GCZWxLALBADxrLOhZrWpk+SzV1kgdVhEeb+WyTtMq1
YdUBtawVhDTtmqzRY1LktXos1gCuKB3mZ6ieVYy0luUAkyaNZNTDrbTSzfZiDTBbNcPXB8g0ZVGT
qU0C1KUJ/LIgZ7x1jgW11uow//zVriF3dMOP3bjdS0xSfILV/Vhq25KE+OlI7sJaZywme1vYTo/D
W/xQ+lm1LUf7W2jjmAtbBrRY2d8fbq21esg/61FjWlQOnhc84AxADrdbRd9dMCBH3uprfbGY5TlE
Rk8HhHUfTr7ZgRPjaJw5ULdJZtAvAjMCcHW4HvMceONkZC8mNzk7whZo++7p/frMd12u6u8gIVQn
L0uyEHD/O1yODpe20mpLRXUN41kb2ja5l1Ee4WohQRNdItOJsiOdv9JwSz21HYB01O2231MTg6V3
Tr0syvOpF9ORabJWhcWbHtWwM9jIr+7J5Ld3qdnJu4rw0PteJNZiiksQzkVqyPg+zoGZzd2R+/19
b3N7DD3pUxccS3Bbq8ZitvdIV5QSTXtvknB7qkDlbByB6fjhfl4ZVcsQC/GbIR98Lbufa8CtK+/E
Qd+VUf1djbykQAnvrKw60udrVVlMeI9QcaGrov3YdwIsDNZKvrVvSCpyjuy91mqzmOvAbCqjSbzm
Pg/BoXNxjc4DM6bRaLMtSTT1Gay8h6iWxZEKregKzX+TY5th6UdhhW1ihfvKaOIj1bYerg5Sno4u
5+OxDD1y28dki8Y/Pw265JguaLXsxYKAh1Zo22kZ3tu6uhtJe/Ng7ZyaCSIAOwUY387G4mmfn1Yp
P9LKonvfSrTUZ6dtZaYe8cd7IPhXGILr5CCop1wQ1gr1nPz50YNizmbn8BBdq+hSqE2WvHA6ada3
cTSKL6aXJBmG8m5WxM9lOznohachNLeFJW1cR1Jh1+Rwt3EFPzxwRNkemSqrn2OxoIyd3USSJBaG
bDjCjMwjCCv6b0/DetJx7kyT/PyxBjiC8RN2EYl7ZJSt7FnN5VJD9JNkxzG4R+/tXvbTU6qcOxuQ
/j9flR4uXIdbeuWFbC6WmtJxG8zDmu5jU0+YvNrwVsaE7T6vz+zn4Af/yjxfTXddWfuXQm9vbHNR
6lX3XFo11mMCHIrfE1TP8CI+XJOVlWap8yaDSjWTXxa3mKSIZNP0yvvc2Kn2/X2PX6wzdoHc1hYR
Nu+oOawYdyep8pPUAvvtnx0uYmUpWyq80UGKodVa7w4qIU4RBG0wQgFNOGYltojt6RTnd2RGHEvt
WOuS5WJiB7UkaReQmxVY4TWw7cy4UO5oNZ+rVuFxe7hWK4eipeS79CsBc7lP722juvBiUPw5sJEo
37cRd0Mvq4cu2m01b2sOl7gypo25fV9tY8MaYbmaKnzfU0vXxEWMjDAeIW5AkceEPU5DZ1/5Vg+I
8XCBa1VcrBJcPrbd7ML80bONz1IZzldVQJdgzIcnzKNLq+weB9BSxUk2vHevs5SAC9c3fXsQ+X2J
PtDciYLbTzAok/nlcKVWlqClCNw0fdXoMKc/1tVsY68TWYcWdu5Z7A2hRlmoM46M+5WZa8w/f9Vf
4ziEcZqFyT00qeTJk5F9n2Xuz8PVWHv4YgMSVpndZbaMbmNp40lZlz4XkRMUumOXSSvTaKkCr9NY
NzhGJvdcswaYjZUpfigoQcCungSuL0h7PFyTtYIW5464Vk4tdJqpjZCYn4aMOIHZb1LtLU0/Ji5Z
i5Mbi1VB2rIBZtHk+x5UChjwyduE7TSdhqK/8WvmD5uf5KRPsQ3xzAZGGtzGvLrWuvTH4WqudNhS
Kq6NmmyyqHK+GS6GjVMYB7vCAcN6+OkrjbgUhtdWpca2ydKPvjlojIbJ2LTlTFM2/fz5cBErq8FS
HW5jxz3zP7U7G8TbKa5e37F03qRsqaVfXfRoUk7yabazB517uMS1JpsXwlcTKI1UgHWBY3+zvQDA
mo2awN/EIIX6T4cLWGu1+eevCpA9+BJ8ur27VA91+N5OMd3Xbst2K6rDY8v2WrvNtXtVSDvlRmdO
qXfnD8qdvUXvxgAvuhbGMteA029T+gDA/Z/JZP56X7UWa4Or22B9Cz/+XupNv50MnI3LWrKVd3rt
yMZ5rVKLbYMvAPQO0tTu0iaE9N4Dq4OkBLl+fvdJ+64txE5v4oduPkUertXaFJaLhQKwS5yb+Bn/
TBG93Yaj5Z/i3APMU0uy07Rowk3v+c4mLHpvp/UAx+rar0682v3qFMReD3+KtTG5WEe4uBdGGKUj
QGEr/+j1KZ2HQGR3+OkrA3JG8bweK37tFlFrp8H30a7bMwLu2daMw+Ykk0zo9xWx2EVY8AxhXfbB
94B9aqh33q5xLMwxBq84MjbWKrHYNoxIq8UQDdmdCiGNizYdL+H/WSdNc1S5u7Kl1BcrQ+0bThcU
vnOXz6AreO4sPf2ZN9sVjzmWQ7VlYo/4znVoqRPucfwRMLCC77UeNluRlMVNJOPySJ+vjKhltkUP
aFmvsDO+Mz3MmxEfJzpON2ngvTMwssyzaEuvwMgmcO5qw74Ct3oNkzD5ZzupyboYLHH7f5ima72/
WBlsZ8oTs+yLO6E35haOZXdh1/S+hvbtyBBea7HFQtB2WtyN/5+0L2uuE+e6/kVUgSQE3J4BT3HH
cdweckMl6Q6jEJMQ8OvfRb4bt2IdnuK76i5XCh0NW9raWsPkDA+yreSNQmHMhSNiMv/aFyFGiM9Z
7Th+mfYPZY9CNGrs4z2R/tOENbeRg1qWr4nWBuwbXke1Gz6QCbKmuQqeuNv/ECskFb466e8b0bSW
ey53yDJerhHyQQU3H+gLLt8Hxw2hrFyNE16MUjkH2UZuYJl0E7JNBEqIQ9KI/5cbIHM/iUzP56Hl
T/u6YAZ8IKsy9eHeAltfD8g7Gt4snnbPl79u+/nr398d0VpQLSCMLx4Er0R+JZwGAaKwE9ePPq3E
FjLcNg/r3981g6OwhgJbDW/kgL4k0Mw+0mrvg9OqCPf+46HbTgV8BOcHCA3+o1YaC+AYW1vIOswf
VOxdI6jDxYGEoDPPDwm8Xm7doK6BuKz4wwxvjSNVm1dc2wiZkd3rAcKc0fTQe6DQwgwoor/KviYb
9Tfb543IBqDZLwF3LH9MbPpeQCkDKopIGy4voo8vltQEZvdMZTxHrvfQRziPWreEXxV0Dj+lEjDR
GucUNNjHjcz44wULJdj/TnYCLxU9NWx4gL8fWF8LAdaGTuWtk7pb+FpbE8YpXg5YS37faTRRw0Cr
zBMpVutINX1tRkc2T5dHzdaMEdjJAglgEeXd38TBTIQQlIavHIjZMeqT9Y/LbXw87dRELiZNkjvO
QucHEoEKKPXUfx/aUO86v6mJXITraSc91LEe5DI6MPDlDyDE641c6uPAoyZQsZVFkai2ggsyVBjO
LQx9rsR6mmYZuD3Fkm5BJGzTYAT4eklhpIRgd5v4/+oZ1Rw2Dq8o7mxhqmwdMSI7A3i0Gac5/TFV
CAdAIvpj0NBHtyD5naTBxhumbaaNABduA0lyFrYPAj5n0IiGiHvuf9u1ikzYIKyIPB06I75daYLq
OJ4/ygmX3stf/zglAAz5vxFdLhmYooqIn+svZzksoQW5ckr26XdDSzjCeBQ+GpcbswyTCRpMYEvj
aVG2SDl7ECvWS1sSVW/7Pm5ENBfMpbCZo3et52iI2Gv/a9RFWzck209fF/C7M5QMjgM3CtE+yM6D
22kvJy89dTC53qh52r6//v3d98upyTqY3TbfYNHu3sG/fXlcJWNOl8fm42szDY1D2sXGUGS1br7J
odSdd4jagXvdOfKmueGxInUw3IUuUPPwSOCVr1Eth054eKBhMCT75sfUWWRZ1g3N0JLvedgkMBBM
+GmA7OPGOraMn/mYnDuSTjzM/c/wUWzEcRWbTE5N37F9GhvUNxZAFrIe7MPW+w7nVtd9cAsNr6gF
Z9Xf+6bI2AmpTkpOFaDzkKYHyGmqRdzzJzHBZkdn02eYX0r4jOdP89Tu27RM2pEqhCy9Iix/Am9H
4e9Y5DHum1t1XMuEmDq6pYIWEJjPwWeSgbB+RNHTn2C31bbXl8fLkvaYKEo5C+lCjj74HAqAUlRa
Pf7ObFHeSs5iGb7uhkFQE07JMzoOg+bwyGii6zYA/CyqoUtwuR+WcQqMfIdz38EtqeEw4KZJea88
T/l483Yp3xcZpjIuJ22V54WqHmSfDucE4NAfOFAgTH/591sO2D/glJDKT+FYoX7C3Kg9tHkAi7A1
PyhYSA4jBT3qcju2cVr//m6DdGG1R8U85jBGdcvsXioeVecpGfPifLkBW0eMPVIvXKuqW8oHQML0
4fchrihfH6YBAoAa9c3lZmz9MOJcQvZwcvqqwp2PL8F9ivqXiomoqnzfIRsYGQ+IqxC3gagVOOwe
Ak8pH/ZQi+fOYmOgbD0wk51eMfjrudVDDhHKmx6yMM9+VgRbKPL1d/5556N/4CPxEubRAcVpVwe5
9ybHSqh/825qoAjvVxSGo4sKEvhUMO3cw8TZ+TZJBE0sAkpeUj1maVzXrB2hMN96Lj3pPPWW2xkK
T/j/krP8PI+QXDsvqCU7RwK5X3UPmkfVXEGvNW+OhMw0ghEpr+p7Pw8ZTpCmDPvsM0GBOYxBVR29
e+EHBX9l9PezVBjVEf4VCidt9Bm4wg5FgjJsmmtW07qEyUaR9F8QDhA1IXCiLP+FAx5D7tNHcPpC
cWRMkx9OITw4U15eY+uZZA4hdNB/U4PexQoJ09xr88mL0xkCAzMuHfAQ4PlNNUH+5XITHy2CtQlj
lSXYEwMNy9W7VkgWfJJhyNWXAQ8lW4KktgaMVeYuQyPcTnkxK/LPzKEsHqGxvoFy+igfwq83690w
PvYIZDj11czGHOhvdz4xAufFkH3L8ZZ0TOEigII+1M08N3jYNWKekWmLKo2GAR5OKBfPDNa6TQ4r
92ju/r38ecucm1oZREJ6mJcR5jyBiQITLszt4Rvt9OE/lxuwTIhZ++aOyNzFw4wz6mg8hwX688LS
6fny120/f/37uyXbDj2LGoC9wYeTfQwmVBuP6fI9Amd+RxFmnfO1X+9agBTXwh38Pf4NxG8DmCKN
7SaY8aN71Pp14/QAB7LvxlQnd6z3fs0cl9lq+Y5S3l9J2mjgGentAP7nvvg2NYaED0Vgli3zHZiX
rXeC7BRM2pBcqTY4ZgMAzFs46Y/OxLVXRpTjJBGRqL11UaXfkpXuzyvJz1UKAAbp+EYiahs7I9R7
xggl7pTcSTa+uuXPtIZoEkHZnic89nrRHQHC23r2/yhvRJfMGjjcypJOzMC3lW3RHVDseW774av2
6F0EvnyUjxv5qWVBm8XvORFUwawPrrKuUxNYnvnkHC1U30QE/luXg8YSkmb5e65hXkQSGAnmDr9J
oPh6g8c1suNGug7UuibexYsYoQa+NCm9c2cS3gsUg8Dmg1vmxnZo2YL/kCuB0XgCQCfGp+Ugtpcu
tDe6bDyIGpW4ko8nV/hHJ43GO2cflGntk7EHcOySfT4mJBZtf9+HeCHMfVx79FJf1Z7aqkTYpt7Y
CwA3gz/oyEhMi2qGc3aw/AskqXNwA9JsKQDapt5II5HUdK4Gb+Qu8b3+bxmU842X+cNW4d32eSPw
5xHORHlSz3cy9aMCNtnCK6HB5ixbKsy2BoyYz5P1cK/YfKd85YVHFebQ+whFUPzcExp/VMU5gzxD
MNb0bkbV7DhLn8Qur+WXy1//eF/8ow7eJqVfy0zSu5TXaQy8N8Q1YL8OlyTunYLU+3W5mY8XEjX1
SVB1VZXrVSROJ7x8yLT+CTR5e6JuvYfq6Ec0MoI8bSEgqPOG3iVK/SAF3s5Gt+7jyz//4zn+o/6t
aqHbDu9mdyIRy1+a5eUvWI20Oy5S609fW323P80KPhHpUuCnV/IZ261/WqIk3bV7/1H/nmGaFs5u
BkXVIrkX8CC/anlLjgVttyjFtrk1ArjtIumJPvDitYV0/eXN6H+bQtB39o2+EcJpACGSgEAU1m1H
CkM0pP5thVxk39eN+C3TacloXWAnFU1xXC0dDjTFsb3r62bNu2VRWEZRRO4gz9edyzzIXz3SqI18
w7IuzZo3AWxoyj24aqsygrUZCUTgHmHbOUUbg/Px2YYi6X+XZoojWYVVE2Hhj38JSl/meoZui5Nd
q6G7ZwMqq6Lq/YOXbF0uLKvJpMOLNpynOiuiu5kBnHkSPR1vAE2BP/xYBFu3Jlsj69/fRZwqcg7L
ZzjBH5DK0gNM4IPrHNbIJ38U7caeYWvDjGpYgkW0C/lVK1MFvXcsqTZFFYYuMIW5vLg+zgD/KIar
hdUz7M5JzJHGstyjuF7CQhNWXpCVB/siuB7pCGvqfa0Zca5JDUuBBckAx9dhc/nCW5oe05I9+tm0
HGkC8/jLLdlWnRHw0DAHSHuEY3GaQD7AhZf9se2xvucQSp2V/6iGof8Bs6X6UIxsI0lcz4k/Kw3U
rPK2UJTwuqqO7phQHK9fgyxPSbLMMQxe2yTO3GGL/G9ZGGa9t2j5rLAmvDgvCF0OqefV/MDrpf00
Lal8vjyElu6YlV6ADKpRuILE7VhP3wMcA3BJDmh3p1MV5feaCX8jg7DsQX+UfWUX5tNE3bhgWfgp
7ZLxEwuc18vdsH187d67QG1hWZfJCaWGUvfRLYEC0DHBA/e+FW1WfEsVOnPvYp3l+dxVx4RU+UOY
ZL17cOE2/ggyisyOyiHRHuggTnqTR080QVS2mBWl5dtMQNHCgyjUIOks/943YPS/A0YY6boiQ/Gk
9CnUxqEF5H2dhggKTvu+b2wCyQhzuFG2cGD2s+Y57IPiV6EI3bgG2kLDCHwylWROsG+mkIJTGXCp
4icPhvZm6qZ5ZweM416BLzWGYYCbppv1J92DKTusJtO7hscs+SbSGUsXqPi4bQJ1P0IeAy8JNNkZ
a3ytO7wLB6XxdOfB4zBGKLvuSeYzcV6WxZH9voTC5MRLwgu8Y4fhXdKXzgsv1+JuF26+Df8usX2w
y3IjnnkYNT4k/rJVx9P7TACBh8R4dEgC9o0JAf/rkHyFUNHXmQ3nQED8GcDgKPSiQ7VKJDjLGGdZ
9bj+d998rQvx3YDOAXentFnweyA1wA+iA1kvQlF9Y4OxbF+mDRlewEdV4eS/65WoDmTVrcoQ+htf
txyT3Ij1MBq9ANpOwR1neGPlaryWesaBUoBDIPzhrAb5aVye/gcVa8upYrqRsSSNyhGJPbDqrPjO
WfYPDLD9g+bV9Gl9/Nvo2O9a40fLxNgHeAJ4NSCe4R1H2gnlx/5E+sA9tH53z+cc5hwR+zZX/hNE
NdMjz8fiakSRMsubT3UOYtzltWHrrLFTiLCFrYI/0rifEQBtAT50Kxb5c5na5gzpu2LPuyZOhT/4
9Y3bT71sl6uZ0Bflj/JYp5vkCcsSNLn1KNy6PYG2UH74nbonIbwnnXITj/GhUOD6440bguyXsQeQ
ABGUKPAJCgf6Ly4kPdngo6KjvoIo9KudKVxWJvHsdv6ngo0bmYdlgkykBJQ3Fw/vwWg6TLsr1wvf
5hEJQhEBWJS1W/pcljPJhEvA7jVT7bjA13qp3PzAKgi4TPVPZOPtxpFk68c6de82IR5CTGzCeYqP
Q7D5JDqKIayTe+2PyZfAKzfgV7aOmNtF0LC66dbhUnOJAjHLr6fO/VQEmxKEtrVmJAeiAX2fd+ta
WHf2PNG4FYy78LnrSjM2BSwkPNrAQBnTPST6JGjoQaxpDzht/boR7SSEfm4Ng838kOcc8unT4MZE
4d3s8mZiGRqTJ6+aYCoVCNQ4aJypvUYWnpxYszMSTFY8qXo3IWPDYl7imvRbtSEA+b5s6oeh2XJs
sNw2mRHp7QxZv7oSLJ5L/m0WYGCltf/oUvUFhnxvY+afLw+VJRxMiruEiOUUDGs7TX/fluOZcf13
O7X3g872Todx7vMqk5At1SwmSVKcE0gHHLvBed7XASOeAetIvaaaWSzZ8l1n9c/1jryq09Fmy8TK
NkZGLAsRjnM+LBijMYwTDbQsXgQ+LU3QHKey/3G5H7Y1a4QzL1qiRslYjNWVnqCaWR5ln2wMku3j
RjRrOAcsBcTc4xRgurOMwn/CvnJP+365EcwCTmIw8+hYnC/A5eWZeIP91s6qi8lb13wQynEcFrdh
86mDvEUJA3O8IT61Y/cjgr/jvi3DZKvrBWrrIsQyUm5dHtJq/t6AN7fz40YwsxBbqZv5WEAufrCr
2KO3LUdimVuTgU7g/FB3vruS3FcQP1tQMPLrnTv1H/xzPVJQcUoHRSjQww8Knk5HlM+HjZGxbHMm
6VxlzBF5zxG9vv7CZ1wNXVE+pWl2TQDHDIbN88xyHlMjhudaOUCmY9NWkrsHBr1+QJy6/FTMal/1
xGSgpzxy1DLONHaj6qmUYjw4ldwjz4cDkxoBrDqaVppjd8jdWR4T1hTXAF3ufLYw2eZ4sIPu69Ji
74ES72kOASCFzMa5G7YoiZbRN9nkumwn1x0XGrd142El+d/mRchP8B9wri5vQpaFZDLKZ61ontec
IsTCB43tv2/1iVXT9xIstcpzt2BmyBI/uCv9wSpPlDPC/Bdnfy2f+xnJXAWRn/hyHyyRTNbz511q
Kgt/llNLsEuDeX9QuIoj5dqEOtvmwDiFtc8Hv/dxCkOnWfQ4wqDUAjD9Us033ehkw3lfJ9bOvetE
nvuMuT2jMWl8fWyLYDgu2ZaMhK0PRhRzp1Zg9U8sBtU++kScfPmiIW1ymIpuj3MsIs0EweVl23uN
mmjM9eBASgqODr0bbhChbDNshHGZTVWBkhWNE79JzqoVKh6RsuwbefMc9ilIGcrFxx3oXs4deDe1
t8cQCMNiQt/6YJ7zvh8x8lxeiTylh4nVW3ghy7CYGDcucphJTNh/5ghclRICjvAHy7uNFWnZGkyI
28yrvsVg0LjsIcigIMx7IzXu5K5fyS8J0ohxhEzMrjn4A+3WlUyNdGAxbMTFX2649I9t026tTcvy
N5ndEajcpT95NK4VIriEiuNJEGTT2s+8074OGOHr4m28GkLsowLGKnh4wqNT54b0uO/rRvzmY921
1dTTOPSqATcmTLRbO2/7Pm5k0L3LKkI6t1yLL/qrztL6MPR7E0QT0zbzjtYQxfFjGoBF5cF++ZDl
8GC4/NttM2vEblqAwxvoELEboPaRgux86645KCuWXThGagLYCIh5frgk2NdG+RYmkL71+83SqyXE
TNQaYRXXnm4QYpI/5t5Kqmhuucsf0qF4ipot/zjLKJnAtTyI+jHJsXyAuEdhZQLdDyJTP4tVee/y
PFh2IhO91hcuqZFqUciiud/7paiPQQGhkH0fX7v17mhMVTqRWqY0lrl+1fnCD/9Dgmv75UbgphHL
0gSymzEsCCBbVtY/w1Zs4X1sA2/ELfxwKO3qmeBQxyUAYkoNJFrwIuyAnLpvazA52+7UT13qRiUk
PQHwO4ZunV3V4/zvvqE3Dl6ZaF/Tpq6AnqcTIHUSCivY27bIE5YKgWuErwIou6qrcX1qHL/CaeJT
0pSPCaoodbi1u32oJ+NHxCRsu1K5ixjGJTvoSZL0KXXygP9UMBFqfrE0ocUx8JPi5wy5lOVhrmk2
TgcuqzCA6Jb0ijw7DlFbzu0xalyYfm1A4j9edsSkdrtBUeS906HnQ1fAj7DVB3DStrAJtq+v+837
iIHpOQ19gK9bt7svK01PE0rqu9JtYoLY8sAtXLCBgEXqgycAA6pzRnG73bPgyB8kbjK5nM0EsHHc
pojnA9+nNq1BPw5HYmLYuhwEAMGQRg5S60OrB//wm2Zdutly2vf7jYhnPMSFM+q8OERZjaa+f4S7
176HW2J6zUDdpZaQEcG7eY2nF87gJ9EkaboBLrEtGiPW1cgzrXwJ9HkxZoe5L7uzl1X5xqpZX3//
vAGSyAh1mY7gJCoQTFQ0x+yMB24owXX3AR6Shv4QRE62sYIsk2yC2WClp8d+BBpjBdHLYUpOmkJb
qWvhALNrjk1A23rtb2QbovSeItebNZGnYoE41b6vG7Hb07r1khV5oxWwkF7UnaaoSs77Pm5clcUi
YPxdC6ygXj6kdHTPhZPkN5c//nE2Q8J1Rt7tOjAjht91kmPkS4glw/noEUq4EwRKontY5xXgH+/R
Zcaeblq3JLxy8NbVoiXC2d/wx8zvwm7aBx+B4uV/+zErbxx7iUFyxajj31PQiOHH5UGyRFloZNti
wEUBxuKY3gwCUG4n2XmZ+R4j4nVgjBhOW7IUPYyPYy7bTyVX/dETSbdvbzPRZ/2UOfMosEH8VoaB
Y2TzFyxi6MaJaFk9JuJMgqqXdGyK4t9W14zDs9XFYzP5N3TZYzUHG/uQZfxNzJlAOtYQtm4PIHFA
i7I6/g/iMGsYfbDJmTCzFIwqkkVjhGq493lVuCal+kv24fU20cX2+40IDvHuVNZdg2Fa9II8fhhY
dqqiRj9eXp+2LhhBzHORdhMgYDH4y/lxdQAhwXK1VpWrKth6pbN1Yv37u52i9OYEeqMzDgPH7f/q
w7lZeRt4ptiYZMsZYLqy5DQY3FqtYbD617W4gR7yhPw7Qed6405ia8EI45ynKagtFPRCp+4A/ETp
F3am52lmGw/htnkwIllO84RaV40GmPIh188/wR0yJjnqgiGdNnphmwfjUHabDlCUEpVTd/U0gHvJ
P23AtzQ8LCe+CTPTVemLcEAqBBeeW6g0X6cTbj1SAiwFZ/Sh8L/Vc7ZRX7ZMh4k5I+kwqJa2PM6D
sPHAaCJtSaND6ZO8jvFE1bQb5QBbQ8bpTEIhieNiDyyn+e/cV/w2Ah+izp2tQ9QyJSb4LFSNXKDd
iAaaPHoNYcX9AurRViXA9vW1W+8Cj4xVEY0EX4dqsYSxLST2t9EJtrExo7rU8KJ3GmCGU6AWcxRt
T8Lzq2MV7WRZEBNNplS2uAk0i2OAq2BL5EB/nQC9cbq89314BIXETOz6IEmnFgSvZ2TVn/sxLQ9V
D+1bp4iZwtWdcn8jU/owuNGQsYogzikbqP80z3Ami0kwfo38/HHAkgUmZUtvxNbG+vd3U83SGZTI
cPSeAd25qeakPtQ8/zxk9ZEk+uvlAftwOaEfxnKaZce6ru6951DPxec+SvNzDeWWjYzA1gNjPSkW
wjuZJe5znmCxMqVPRLT3aqnvhmDXwxR6YOR6Hl0WoerMe66SEfZkOlyqa3iiON8vD9CH6Ed83jwm
0nJgvCPuc6/8O5A3PssJb5tSj/FA6pPX+N9oMfxVsM13/w9jEA0ax0Yewq2YKN99VqNPH6O5SpZr
OCPh6MBVTm6JHdsCxTg3gmLiFF7e5C0tdDyWQSzhfuQ1wQ3c1W5VKB4vj96HJ0hIzJQw1KU3pQqj
B220xxmS4QdBAxSS+/vCmT4nmXsV8Oz6cluWgTPzwlzjGVokPXkjbnNLNH8qFn7DXPF0+fOWtWxm
hs1cOvDHbMmbnjlclvJH5fGHChw3PQ4bR5NlUkzlmagZgiyECehzL8QnIfVfpazuFhbdg+t5Lxu+
p0yASTFivoUJLMQinOW5l0SCrSzCq2LIo/jyONk6YcR806xay3XlPqddHYPkiQtqO31ZpxlKubB1
8ocvlxuyzbcR+EkHbTpoaSzPEQMSedACJu4j3oQcXfOHy01YdkfTuk+KUnO/HZZnlo/LQzL0zk3j
UPXP5a/bOmBEeuQ7ZRME9fLc+Wl0WtweD6PF2MZqJlvnoa0DRpi3ka6SeZ4x1SOwVYSjGCR8f0tR
0RISZn44pA7pdeUuzx6QZ22H6IbSzVWr9T90ERtZtGWQzLyw6YrCqxu1PCdR6p0hgqaPykMKjSOw
uro8D5ZBMtkI4aTqgUhHPk/wHrkHAPvVbXS5sSvZPr6O3btDHPizcUZGNT1DpFMfJFNfwETfSEIs
oWa68pVd5DFX5+HbMNSPJZ+vINLyTUcqduXyC6YfG9uSbQrWrr3rghvNQeioMnzLufcZBdjPASBL
Sz9sCcbblpERyG07J2FKneAtGPk59J0DHv8+h0N9BZ7axhTbRso4xdmQwdw+d9PnhQ5fSf6l6evb
aszPi3IO6abTp60jRkCrpGaAG47pM3NhjLr2pPfHLyFS0VVW9vJitfXEiOhUyFZ1E9qgM/u1NoF9
4yYt/JvVxGb7MLUc3CZZQPUt79PIp2/QlPqslyci69O6siSmBWSPJpQbKaIlPkziQNtDUMKHkt9b
ovmJRfXD9rq1TIfJGcDzScjh207fWKRPNWiqTt8fyOSfKJq5PBu2Jta/vwsNDxI5gSsi8gZvpFus
q9nvDp6Ijh59vdyAJfZMWsAEPe2cJlXyN5+imwYpgBfOtyB87dtBfCO0S2cIE4wS+T1E+P3rbckf
+X2BVL3iW8mmbY6NAFeVLkpcLOlbXpLPv3X/HX9TitqSoPtGaBOXNgISqdNbATuLCMUiysQVw0Vv
Tf+y6KEdYDrRBXtwTCEx2QG6KaYRpA/xRpoxY7d4Mx/qr0VUeFt+tLYVZcR37cgxi6Kse3NqkK7y
Y0GKabkSLeua4rBIT8vsUCo3Kf69vMAsw2cyBtIkSfuqnbs3HSXHChtw5+AKCCn1KR9PGfaUUeHv
m0vBsq+YFAJeNEDsdrx5i7CRrDNVYqXJeTroeoxrJIngMm7slLam1h30XWymnuI5CC/Nm0Rv1t5h
fdd6PEVTGU+o7HopP10eQ8uebFIJEgDuxyQMmjfN9ZcZ/k4cBQfYB50E+5HlWyw/WyvrFvGuPz1Q
r6xp3eZt6IebDqt6afKYNeE9SqVHaNEeLnfGNmzGlhANGS1aNjdvM+zi16bWKng5JnhERxUiV6iX
7h03Y1+Q3dTp0pXyLVrkKUv/JlV3k+bJsah/FvPWtdC2wI39ARpc7gCyqXwDfuaAl76rZGaHsZIn
sHsOa3/WAnOB/u0bPiMH0KCLeX4n5Fs/QFeewmBhvSIihlaI+v9XUsOMrQKlIRJ4SG2ea5dcw4s9
DqbxBpJQpynzzr3TbKxuy+5tEhGqvveAL6PRa1v5w8p+LPmhlaxuN0bMsuOZBITe67K+k2XxVuKY
BpbtFt6wDwM0fSOxlShbTlFqbAVKB06ej172lhDAp0J4Ea2GuXnkbXThtybeH89GITGpCC4+m3tO
77wStkAu4zCSlEGgdMC7ppKnDhJdU3tEpQogMWwVTX0nCNAqeF0inoJ/At76/La6lipVFSojfaJf
WTaL4WaSfOQbZ71tHo39o44U7Z2gJq88alhzDTF8H/vHAlTlRgOWDcqkNMioawtoarmvKodcVX1g
zjTr7sCmqaBXyu9glQr74qGNjlOQinbjgmjrlrGJ4GqYNt0cTa9llVL/E56SPfE0upCa3nfkm/SG
1k+XtM7G5pVkjfwOYiP5lo4T+/vyfmH7+cZ+wccOj8mV37/KFaR1Aurd668U3lbCq8sN2GbF2CU0
qhZBFPXDq5OIw+J5R4+zc4LQ8gW5gzlhfLkZS4iZRIeFAYMddGP3SpM6V9+JnuBQHkIApfw2TAFP
v15uxtIbk+0ApdYEMkdl85pTebceG+A+QBOG3a3nxvrGebkZy6Fhsh1EFo5igcHqawtY3rqLpzhf
8x7iRCEk+F0PT85l3CU7UxWT/1DWXjDzUInnldC6VkjXrKhv2Xn2vJc0/ZuReeOZzbLciLEJRMB5
JgngNK9R1UdPvRbZk+SLfLw8bJatnKytvktRmjRdOPaZ7BXiUNkJGv1L3ETeNSnZcuqXZssW2bbW
jJBvxzDKZ1Fmr7XisDzBQHXO7Sicvjx285D5GyoVtmaMzGGCDDJgBl34UgZwvi+qOAuCN53t0mML
sdP/d7BS6aIklLXhC9zBp/4tiUSVHQY8GDv7LqfEiHwFTmWp8N78sjJc08BBip9eTws7FGC6Xp5w
S7JokiPgIVbouqn5i8czGbdwKD4kbZfAlATRqEh4GhSqgi1s60+XG7SsX5MwAYXeBYpMif8yjoP+
K0uEeqn4BKXNy5+3TLnJmJBhwdjYZeQlSHvdXbHeDby7yBv75ZzxqdQbm6WtF2v8vIuTlDjQG4Y7
/FmX0xcCwtYBCi5bSnOWIDS5EmnXL74swuKcDjpeJ0J26nVkwW2XRBsVQVsTRpyDCwlhYLccXhKR
Oy8ekUDhxpMsZn85jEh+Xf1QRq6zNVy25ox4lz3xORvd4lx2Y/iQJKQ+JkCp3bZDKUAZY/TX5dm3
tWMEvOQRHm/FmJ3LvnrqW7zz5UTermjmZQU+XG7ENvdG2BP4CaQk09k5mZCLgnAeHke9iwkVkt8+
8u8WFp9BAylmXpxB3P47h6LJoSKbXAfL8JhEismb27absGqrsT/1OPxcln5eK6huRN92DY5Jp6C5
x6n08+oFBwj/Xug8ewE6qt+Fqg6JSaPAZuss8N8tXwKVQpq+rsJFHeuEplsnk22I1r+/G3/leE2U
90X5Iof0pZ2yf3jhXtGF3dLN+6xlizJ1gNtCygI6+sVLmZb6HorDLDqVtc/mwwgR+y25XFtHjAgf
8Rg1zBOv4lxmX6BS9hAwesZj7m0I0e6NzdbWhhHWPadzGnVKxLAJkteCVsOvsVH5VV90sFQM57D9
um9VGXEtlqn2ZOhXcVNSffBhKXZYqLuLwYRFZQT0lDPFijqp4int/B8+MmF1BieIPcEJoSrifV0w
zvI+nQouUFKKFznIoyfz6WrR05awx8d7kmcyLLwiqDkQfJgJ2uXVdV/02SuDAsGwcYX6OGv3TK5E
kw6zDB0MUUJwIax1lF9lNatu+JTmp6DuZ9Sv9BZX0NaZ9Ue8i8GgTesS9Z4qnrviq4/T4Sy9nl3t
mQfPpE64DJZGvt9gHgr2OYMZ1HGqwbPe9/E15N/9cgDg0lxOJVaSbsmNmpWE3BbUpC9//eM7jWdy
JxLCgormJH2pSxCYGkV+V8KitDqrplsOC7IFWv/M1NYd6uPw9kxLPGhbcp72dRVLL7rWlQfFGB8i
KLijjVAp39kpI7RnZM3e0On0BTIQ1y2DBD67bYFFzXrox9LoqXCfZt/bOflGpIsyylI+FM4TT10U
EGsttThVzejuK4h6JsUihKxiG1WR87xeO9cr5/rsNi/DmejhiHR6YzP5+AjxTIJFu8whKfswg3qW
AqkK2YecoJ2xnYZYlpoJw/OqWrmq5s5zUdV3mfaOFXLBMldHVaqzJ8RVUt+3Ymt3sQT8H1g8WaVF
E5Fq5VsgZFLoftfn0ddTtHF+2MZrXeHv4rL2VTv5My6A8LKajt7IROz2Jb2Cs/mWgLMlWEwcnt9z
3tA5qOI064IbTBm96qvBvfaBMzyEYlMG39aOca5HkGRjhROWqHovit56weKE1wwo2GPKkuytb7KU
/bi839iaMo53rwG5HBSSKu5VqL+N0zL8VUc+nO3DaiFfltSBzdLllizHi4nRC3J4IyykL+Ku08V9
R8RjzivILbHsCuxiegiCLdjn70T6z0KvZ6Lz8KTUyWgUwTNBUahAAdnDEZ+62bW/OLBEkFcKzkrt
qK/HkJ339c44+jsBMSzmdUUcLMW1m6Yx8nCI0iT9Z1wir5Yi2KpiW4bRBOs1kHeG2nxTrPCRrxXI
QEf4H2dHCgs6OIPncTLwLbaxram1nvAuonzl8MGhKZZhqf5F1l8CNlvcJbCpcqLaOwTZ8LRr8EzU
Hp9gVDINZRn7Sfo11Mm/hee89iO5ov/H2XX1SIpz7V+EZAM29i1U6FzTadINmrBjjMnBBn7999R+
N/OyTZfUe7FatVZQOBwfn/OEmVZx0OV/3n/P24UQuobuwa87qiVq+ocwWkxcBctnZ4vrhtkrUdvX
vp8fB80O779rI96t8Xtp54qo6yJzGAKZ+ruI5nm/Lwq/shdW3NYLzn//a3ZqnzEfk8M/l9ZPhs58
G43+4HysgkIRSVopr84P6DHeR4UHMrssH4Yy2HswE4YLrLlQ/Nr6hlVioO2Qk0l4aIo5E3pJ0Yr8
HmRgN17I1bZW8CoXiEg7NK4n6PPW6XFhvUFua/f1tFwvwrTJoC+Z/Wx9yGr7W6SCI8TB8aIu0N94
YJdvvWDykr3PxuPXGL4sdd5gPT8/wEd6pLGAWvQUz3qcso+t1jWAzwsq3I2w0Q6ey2c4FM3tAYnt
R3/+eXr+Wqqe4jad1YC9oDLyLRjq4MYjS+VdSC83Tv41lwMK/kOqM4s+2eA9sGKAdkTmDsJPL8E9
tob//OK/f/888ihD3+wwiO4nM0PwPSLZcGl0NqLSWhjYCwzxIAGTHxiODtCEHlAT/gT66D8lFLSG
nu3tXF/ifW9siDWxw2ee43OQ5QdB0rspQy3bZsvnQDeHMKAkhgT28UPhb60O7OuBYsh0Do3maNzB
WGE54KZKPwSOpny1ryXjYiEUgXwZywquiZnyHiA+AOzp+79+Iyviq+08Q3M3XErEpdlk0UEV/IqR
Cpbzptktg7lQn92YizV6b6BOsYjl+YGXC6qkcjggsB5tiFq8aqavJIouCRhtfM5/4HvaQUudGcw6
bGumJfrOQntVVhP0IC55hW+9YrXFHdDqJjRYWFnb3SGrj9PZU8kUSnD1oo9l+P/R+KW+alE71Qe4
3nV7UVKKlKfu7iAccclEZeszVjt9mMKuJgOWreyqveT4DGm+wqPhhi0fYp4JukbzDZUwJbRk80MP
kMa+gszZPkyXL+8v3I1IxVYndz/5VFiSZocFAganWubLVasX/2MYQbqG8WVdWVZqxvBAZwX+Wc4q
CCRdwvFvhPE1ai8NtIwChyVkqixRTf+aA9g2Vc2FpurW1K72tPWKPNNOZFARDH7qgH/2yegXcUNp
Hbehay/J6Gy8Z43V48MSjFGIzwgje59Vy6kkAz6Dfh36+UJ4+n9fvzduOGuEHptKNZSE6lfcpUNx
HWm56ONQV/4/klH2XJde4L/yTi/dDsautQe7oT7X9olK3bnbbiZaHbw8N995hX+SEVws8VxwpsnN
iGtu+j0a5yzdDaWH/1TMlCoO61rzHSydoNEUAdCmxmhudt3iWruzMx9FUppwimJ/YKgSZp1H1LHz
BTJGIKp42x5LiMJ/rXjlNQeR2kgnUTcws7OjgRUjo6p2u8ZGKtgNVbX8BpxDfPPnnJaxTbv+6xKi
P5nAQXq6gsUpfzTKh5uNqJfmofAsrMomOTohEwJl7m7HKsCHmBXLELtZzN618tSSPfuGhailKAhJ
xkULMbq4B2vycTFtWP/0U2u8A839GhKHczD8qsyAI6ZtcOHac1823s6PUK5KeBPNfqyCrqQPbQaP
kK/g6wvvKbP+wm47So1NwlykPK6LfJxvEQmr08K8FgYyLuTh9MCjbg7HhBVeMyeCL0F6WJrJmiNc
c1txlQ5dF+K2RXShPkUN6Pr/+HNn6GO/QOukTTDnQZKTYrwLFQ/HnezIeCgokIZO14vcYQpk9Mia
Nqt2De7A4T04u0F4lc8qB76EZ2LIv5WLZ+gDAJFpES8zcCcJ72rhboHeyCbgo81M4662iuwKVKHO
+hILw6hlIgeevYi0jo6QmqxuCGQ0bBizQRX1H9imOC/WUiN0ljSv2QPXHouuYGpmy6MA4GqAUU/Q
YpbhSQJlBuaiTJp92jcNhI9y0vBmiX3VBKQ8eJAP5yfPcvFZQoECGUSU90MyQxR6Rgdbz78cbedn
N3v9dT6p/tOiGPz2SJUHdex3w5DHXuSZpwoJKJrcWdiBHC1TGRwc8GxQQAUyP9A/sjyw/Ms8uLT9
U1kY2v6zFC2pk6kggLxG8Bjoj2EwYDoj3OpsPM9u6Y+qCXt7rWEd9dlD6al6qhhbaFLzxoXFzkqv
H+9awLZ4LOqQ8t0ALcdfPOCWJQRGihgeqEGruJK6/unJVt/Bmm2e7lppYbpsVIHqWA2D5nSHhY50
ua3m702Qz78gIsqK25ZPrUtQu8nHawIoY34sYI9BnsjkZ0OMTg02n8GgqVhaBfvnrsnE+BqMphIx
DGOXp6KcpmxXw7xxH7pFPFez6acrnEv8R+kH7CGygyVXdPJgIsaFE6+qJ+zzMjcsfXFOFktsomY4
DTME4W7Qh6fjvgLh2V4F7ZDSW2cyQe9goF6ar1OE+jJ8BqbW3JdQVR/3YdbV8wsaYUP34GUgku/Q
0Cdfu4aE/b4pswai8WDkkEfoac5j7PlWBEdGpmqMW+phBGFpHHZxH3IJifahiLLbMEub+5y0/ac+
reXvNMq7KUEc7uZDRssOfdy8eYKFU+slBm2mVzWQgSVj74VsH1V12n2iMxPelEQW+gtPo16cMfHM
Jtk1MXZjFRy5HDqB2c9LHWcLZKWSoenxMybfIpB4PWX3vZ3qR93Dc+fo0YErmBGY5XePwRziHHRE
ssvqQcLhqfVldGzDdP5EqQ/zgB4giX7H597Lk8DhZh97ZS1fpm4cflg5u7aHDlHKJgQ8BaksKNKr
gx8OwR+Mw9DvraoCeWBq0mxXl+2yJCGFPDcK7FzJMe5kUZjfCF4wNuKQC4W8qg1R6mdhY5YcqgdZ
0F5ZSWp7ciHjwZmQ7ciyt5TxwuyZX/f8RNTY2mdRZNE3HARYd8C16ulugtYjRBhl7dJPzpTA+IxL
BvePoS1nuZcF2NF7aFnBPMlEvR+ih8RMejv4k6+OYFyR6gYQR/7FA6MLyF8cKv3B4yNL57gLR7iL
1FGpp11WuOalWyRKrKX2A++Yo3IpECFraImGQZke+wxs+CEuGl0QP+4bYcc9XNwYrvxphlgb5mi0
Q9nd+qwvcVhkwx9s2L7fkSLl3zyYv8x73xuKF0jo0i/Il+viQYb9Qh4dejzs2k1T3YBon+b+rqnA
Nr6GxlWLEx7qYuNRUTWyPUpvo3eQ/tDMT5H12uFWtksOvKAIqjsGl8gUFe8iEFfKtFHzCMu8ln4J
08klPiBFYVyIeibgj8vJR8EfLtR+qkyEUJHVMCnqiqh1T3IqhiHxdDD5R9AN6vba67oFyCoIQfQZ
zrMAJ08MkrCAMzqYbHAtaK2aRjxQ51U8Z31U7YgAjvFpIcw1OFIr+ASgDIPVNcs2+lXZvACarUyb
FiikBrnM3i4L/s8Uwb++anxgtPdVz3yT2HzK2hudp82fTC4A+Jima80ry8vmiQ6q/KejA4J8HcBS
/ts4yeHLhMjQXs/AlNvroqhZbxPQcXh9Pzlc3EUiq6x9DmHbkX5BY3ap9mewxOyAcTdGPYEhlvIb
249RuU/ViNO5K/Qs9mBJd+4G81/29yKT3k2QBULtmaP9rwzOSG0T912nZVI7moNeJM9FAhj/sewY
wC00anCuhZ7+RRWpy72kS/3iwlY2aIDmuboJiVGXrAA30sM1/nYa27RpRKpfmZgeqBiuI9pfn9Er
c6cuZLobl4C1mHiYG6qCptdoQ3vpMQ/C4irL2SUi4NbTVzU7QSRLoXqQIWWrzY8sA8AyxiywD/ZX
11riyPOGNvCD7EBcCI+Hss14FHesKD6GTqNrOXEz9Zx6nssOcBfLHmDDmD94OtMXqHJv3WI4Feuu
GoxtF03TsbnLaE4cTAmz4Vh2fGJxPjWX4MJvemed37K6btteOSi8OHmLNGZa+qtI8HZ8xtZqwq+1
HDngBzxbwmLZF2gf8iYeijzEUdqSkVuEbqBG0ue5sRO7KueFtN1xxrLEWW0q0wwxJx0VEMyqBZxP
3r+ZvlXtOP/i8374q4amoUYubYvr0JSNpg5vBsDEAtj/FkOamRsVejhZdq3lTIVJ14dwk7tQA36r
zXl+8epKj9IQE1lWqrsBKu9TdchywcCPQaSjOw8ZMvkTRrlAVaHxKW49u9ofcJygFC3m9ur9b9+c
rvNe+uvjq24xAwPm9lYHII9/ZbBqt8C4ND6m8RCk/qSvw7wZlv7OFQq4vbjPdJ7f9PCtaF4lz5kO
4nmwuoc+hxPjH92Pbvod8KBs9N7MEfIPXU7UfgSCdR6zVRnBzcjiHHbHk+nBS4dYdzbVMNqqP1Iu
Pz9/FUMU6Plt00nz3PuLvDPQ5i32sJ5GxvL+gL8Vo87PX9312wzaTYW/8LswgC3eznCErP0ZjPrp
/edvbPJ1Ew6d5kAiZBTPSivImZCgYp+VVaOLIfA8XihybuyYtVSGK6oFdnFG342EadDvkHwaBkZZ
ANGqgy/aB8P76cIm+RcLvC4oYMTWLTjmZ1Vf1zK4W0qAcdiBjXoYPqU+B6Dhuu878OP3wi8CMhzn
iDUAB+i5Cn8PSPP8+2GamugnEgxZcFwNPUOqnc3h1SoSAiw+/TzlzrGz3ivOofFmVrg2mYeqCIJ/
6kGPGbsQezemfd3fq3Upx2UI8ucxdTrdIV9l3W00eU5e6DS8dXifR2kVS2Y4vfW81/qOKQgK1lH/
pZowN8sYPtdLd8nLb+szzn//K1qgsN0XtIQVqSdCcwSltAmg89zTbPf+6t36itXuVlLUw6xldjek
k5dEHBSQJaTXSpjrgHaXGGNv0q3Og7Xe5EG3FLj+0FswPkI3ofXWVgRFKi+S36vQwg5jh6R67Omh
K5ulepX9rKM8aXW2WBLTCLfM1zIFUKzZKz2BIBhDBhHYyXKAMu6Fdb8xFGvmtsdILuah7G5T3RWg
PlUQYgkPwewLaeJ2mKnqkoAErLwQOLamdtW4yEfV9yaq5rucQvGfCHAeY0Fn9/n9md0KGau4h2YF
kgG6wIBxnuVpaJpnmD4jCe+WQ7mkdRIF5MKRtjFw646kbkpf9kjW7+DxtkxxPZVjcWQFFHPRsEdO
ElwtUARB2ej9D9sIuOv+5JTVI9Ue5qnzUJ1IgglWeAmwtaJLIgi5XTr3NsZvLTJC1GSg4JVFtwrO
quBgBCVyoN+wlsAlrJIyr+drQdXiHi1d+uKSlO7Golj3L3mbhn0K28QnLVPSfdFd32VPaERMFygy
W89fRa1yhHplmabytkK2/szSYHrtCvXysZk5v/SvYFW2aQsDC4JMNPLmI9f9tRjC+nmss+7CHn2r
P4o4su5ZzjPHvW5uylsPrjbpfVDjvvYj670WRTSAexp6g7gvMxtnVonwSwVmPr2Eft5ad6sYlgnw
Iuc+QEGrCCkiGedwqIWQpm6fcwhyXeLlbe2mVVgYJBVBAdLcLS6dNnFZ8yry4WXJMYY+Mc/vz9TW
S1bBgVEovqplGW5nYUO0P1xQwoJQuXKpvuVZJQNUAg1o5Rem7V9a7Rspxbq/OaHe1UtN8hvU/Ifp
H1x6oeEialg5PU9nGi7qEoRHqHRFqgPUtE2z3IKNO6GA+qMMBz8q4jxtvfDRQvPTfl4ym4uD8Qhk
4iFEME/urAfdUm6ujVUzrI5gpF6IZBGZmB/nJcjCE6Bm2gehFXU+nCwZwNPwjUL5olAP1FbU/+mY
sXa/8G7yqm+jN48N+1XPaYYae9qLKKkaLnBPoIqG41c/52P9dRkbyLElIEF09sZ0IGde2Kb/XkDf
GrDVYhvTZZJOie5uqZhhDvbAQusHLsoZHpRAHM46gXibCe6IsFHg7zwXkGKKPU804xPwe2iv9JOl
xH0FJ2AMw8SrSFo96rkmesSdTlbhHgfb2CRjy8Id0pcguM5HM5U9UL9TOd3X5eBhcAtNpufSRmTJ
Di7N6uIedc4OUDMfBcMwhk8QBC/iyusxvPtFD1XkxajTBGLZv79U33QTwJ5fd6yNqmoU3Ux76xG4
1MI2zode5ynsVLCgqtM02RxDOdrBP2vgosnijIMw+9DNRa+vfB/X79dZaG/+nqLuAfvo93/VRhxd
S9WQqMC91GiOESXqXs+RpscKWuvF4WPPP2/cv0IpN37d9iXlj77HFGD+YeSOgQv8S96yG8Fs3WAN
+wr+Rc043FVFpl8j3H0TMM9QbGdj13zwG1ZBRnI082bmd7c4BCbvd+3jnvSDo6Tz+/0xejuIoWz4
v2MUwv0HhGJpPvllRl/aDuVf05iXEKbJry6yr++/5U0EKUeT5pwg/DUVnQgL5Pra+zU0Bd3DNTnd
Qfj8mbVeF2dBBSqEgOj35M0ykbJCw01eciN9e5KCdTLgZmvGHNban+rKsCtClYzLGpGmiUC3ef/r
tsbw/Oq/Pg686cF4ZZT9VIyjTIuY2Ux1uid5LQ+6EeKDr1llBmAxV2HlMIaR1+Ug6fnJTMF14xAo
29Wq9C6cM1tfE/zv1/Bp7Gzm19NtZ8c8kVl9Fxlw58NJ7QHJvfCStxPDYA1nKqBR5Wqapb8WmV5J
z2shZRjAXG94kLI0UPitLlxht6Z/lQm4zkLbGnbnJ79tpdi72mvMSbRA8Dw2baXRhHx/Dbwdy4I1
wgm6cDj4O+tuzSKmBEK8024k5MuHHv6fk5+iXsA8bX4iew6gn2Hz8oHVo7gQAzZ++/pwCJspRB/R
169zBnLPjUBUo6DHePkHxCqw+dcIHYYjBaWOJfhB+zo9NXwYy7shANLsQ3enYA3SUXOROyizlz9M
LWXiKcRhGI40sTTtTYvodmHNbiylNVgnJQCLdt7ATmbKdKIxJTEIj+2xgOD/+/O8sfXWB4qKppAo
WVU/Ilye97BgVwn4gjLJG/rdNF7xsbW6tuNWkATkHRQDTkAH4FpOmv7cToVj7YX52BioNWJHLGD6
9pGufqiUPw1DGh5szg8NKhMXxmnrBatDawSKfahpEZ7CGdIyJAKOZQjzPY2aS7i185P+mzoGaz9u
XHlm1Ym++lFluXvKifkd0GK2CRi01VEBbLLvATnZqbqcLjSZNiLiWk6rnAQpnFvKn6LjT70if+Zg
cYkx4h7stSKG5YP62DoOz6P693EFoMo85YN/crhZ7uH7DXxEFPAkaKbX99fx1resTqoOSOoc4j7l
T1BflhgOy0M8tRoMAdGjNQ/kWBxMMLx+/2Ub0SsM/vdzUOuvtAsidtN7yJMAdItmL1mgSPQRr2iE
r9D/3xeAUaW6cRqzn1RWTxOPxA5C0h8hxp8fvjqffOpRB7SL+plNgxdPSx6cPPgkXjj9tsZmlT2G
RVV2KMKQEy4avd2XsAUDDBC9cfuxrb6WyVIlbu4AJHs/0I33cWbALJ0KHOCDsxdQvRt7fS2UhbtH
XXHfB/iSSDrtCKYDgLlaAbI0VRmUGz+0iv4jllWUtsrGcTqpwlblzTjRjmK3e4u5/tgLzjH/r13H
JxDdJjvOJw4JDz83+pBH3SWtiK1BWm1p3FKJRZvN//+jqRztlR6g73s2hCWX+tRb71ht6n4A3LNp
5vCEG6Ta1UX6rSX0C0tdfiGqbyzWdZtdsdwbu86QEy+LsbtqbVOXSVhm6AK9PwVbX7DayOjie57M
u/BkHDwTuYX4SKuIS8CcuETx2uhM/se5WwM81oQoJ5zqqozgxjAVk/s8RqxynyY00RrA3brMlp/K
vhfNPeC/ZfXFNRlnIuGqBk147gWNvsqelvYnQTI+ofUDFxL9pRT+sqCOL/oZJZj3R2RryFfxQU8c
mqT6fJDCfjSpYftza3V3icO38fS1OpbshrZPLSl/oNhzV2ZgjANAdwkWvPXwVQ5Q+mQqUl3MJ+LD
xNyVttdJxYi9dKnbev75bPtrvxINYNNkaHgaG/cg5sq/Z8apC9IAWw9fBQNv7od6nrsSwoK6TJq5
QcNZpgPwDe/P68ZKXwteuTNcWcPM7qTmSfp3oQYy+9D6nUQ3oQGSsrzwnrexAMFa+kqraMz7qfRv
+gxCrZwALRSxO5NZD5fs6rae2B1oqHddf+mqsvVhq8NeLDJQaKG7UwrgGZiaBObUnXdNx/EjNpE4
kNeG4LCKBqCuIe4UBoQcODC6MKHkLx+bl9Vp34IgJwCNR+btgDYhscoD2o9xX/Vn3AKp2+ZCr/vf
XP6NBHYtg1XlBLEFIvi/zCRMUcU0QF9Yx7DeznN5mwHoaZ5cMKUUkHPPyBEKxfXUhwmaP5x+qlOc
h24nRz/3r5Zu6dOXMeuJlfeRqsd52ofwgWmOUqOY+2jzwAufO5xB/omELG1lrJdmFgWMjXl9mr2g
XbzdaHAncHHDsqqYYwir5z+rymM/1NBNpxJmI/pQZxhyqPXxWQPul0bl94kDabckuDv2aIpVo6zl
kcE4J3q2LVH9PdqckDRJmARA7tFDYZM+wHSlLQ4BfLPaP0LSMf8hAr+s9mnKWP/bteip76FUu2j5
TTFvGgQMFzla9EdpSuBfr4mB3cVwoQS9sT/WSmG1jzy0Udnyq3DWJFkkX0pgPruB0GMEXZMYlKvf
0PADQGhoLwGDNq4ua7GwPhOcw0V1QcXDJ+G18UXXXYeN5d/baViY3bGIQ7VyLzgFB0t6vP0IEAxb
Z60j5vqmVLxV/AZQhuXeORtc+45dMl/b2Pr/nrh/BWTtw+eTlPiuumDiGoJVy0M49MH1xDx1iY+z
UScP1jJi0IybI59p/4bkKHzXMC/gThxwij2exbV7W/4C9P3KBPZ15jTxOvZUKIDq3o8O/y+o/cau
/bf1/9c31pCWK1Tdet81WUR6k4Gk0L9EU5p5xV6EnmPHtu8LCKSUjre3qSgUQK4MIHQd2wngZ1ZB
FfBOmo7xxLNpn8Y+RxTYcVUCoOmmoITecB8t843qoEL0iY9VpG9LAqhA9OoAxJ7z49zV3OxqgEeX
VwgO5hOIJmg+xuHZc+2XPJta30C8tsLQwHAPt6y0k5F3IGMExE6M4guWG8QWc5FAhw+/AzpEMGPe
5waMhT8QyOhyoNEh5SOv/CmS1WMK65/hyQ1mcfeGW1wjoLfl5p+G4jx8WAZvaV9BmO+Wr3CJpPO9
KPqm+qc/o5bDRA0C6O646AC3EUmOjpR3ArDH954z8LnDJ/A0lNunQ26CR8iIl8DCwfYCvRjwcpNl
HoxKOCl9+pK5SevPmWd6egf/kEy+Ns7rChTxOriApWOn0yPj89KNMQXxUlxz/Ls9BrDK5rtGSIBm
q06O3ZEBH6cSeFSMXVKNBcCQEYFxIxpCrQdTrp6CO9N7s/mHN/7SAMKT9uPJhzNicFf7xIqDX9RB
e6x0yNSdFX0GPJTByUuvJr+WoHSYgPU/q6lA6ygG9DIAWh2xTVznbW7me2UjW91Vy1l4mQduSI9j
X5v6z9JEVuh9mDvbHQuKeniHBry5g5OhqGOooY8dSQYgylGGDTlIoD+rdibskQxuado4LTSahUEx
migeSsjng1eQTmG9oHMYWfMShSxgj8zBBUckADzP9pPNWIQ6WZhrgXHki06rX60tcStJ6yjUMEOX
MvoHjABfPTrYIQTAMcn8J9bRmB6HUcErC+7vMO05YHXaoP9WZ2MVfsmzMl+OmqrIJXPan7Vcmlo2
Ew7T2g9fhlrSdBfMRVsAid6mBlLu2idHAYpKfa0JSs2oQMi26VGXGNAahDElBQ2nKKCXkFQ089qb
bvbTE/xRgKVOM2Xbm5x3HvA2I63TBIC0+TlgsxVfA0X4sIOck/AOGYNLyxWKmthzZe0t9RcVcXSa
wJUp1Q60hd7fQzZ/CK4c2Bv9AYpvXV3HNW4Le9WnPTu0AWg1iQEXLL92Bdw3b+QQDJAQzWU13jY6
bLojh/+av2cUKmG3RacbaPJIXeCap8yvHoe1e0ThMNOQvOXteUENFk5/EzDv400kSkemmBGCJTwC
JlgdoxLsoPtatqVysYhaP9M7gCVZe4udBjoMVl3jP6VzULvHiPKASAQBOaJOoUHSGpMsC8mr6HqH
v4zeaNMp9iMwdTAkALUfaOXxH/Ans8V9xPy0eTWsYXKXt6OEu2hZDMWz54c40ctQ5+UJkkK1/4C8
fpHPLYClOfyZMtV97+u5MTa2c1a6P0XgF9lLWbt5uSEuoiyGc2LBjqxVytsrDLAPbgPE3I9FPUPq
Hq5YNfoyQcjYHluK6xuYCICz0rNAiaMKnUqvDEVD/ZotBVZU2La0+yOB2fVuJgIKUFw32osyILIb
l90sKQm8T6DB5MNVVecwKzigFgzfAu71g3nxhIVlc9H54hXsf/t1gQVDqmNXj0Bi2hnsmx2lJJu+
4mnjiJA6aBT4DjZTuIWBCrgUl0qwGxcMusqTXZROgQ9VnVO5OPTaeNabOoHJgvnz/lG19Xz/f29H
LWdeBdyY92LGuRtuywK+Aok/tVH6scoVXWXKivK8d5OgJ9bzGd2hssr9G6/PU7l//wv+HYq3ztrV
3de0EBRBJlHegt/WxeBzqwTo0y8aula+rO/6MbsKQ6+MEVZHWN9Fv4E1Bu6/vgX++WPVs7W2ZJga
0uKgn04hRUECVRy0/XOqkmGcPlhUWWtLtpDC7T1A10+jVvIVcV2AOjabDzl3IOdbi0vi0JdFBwz2
iU8ojI4GDpo9+KS7kozt9WTs8/uztZFIk9WFmTCP5qHS5a2gxRCHcnoVRf2p7bPf53xMQZLTD8eH
yr9osLKRba4FJ2s1AiaOyubJNK3Y8wgxwx/glJuX8yW/7vNvf2MBkvPe+ivZ0/5S+RNIxKdlESSJ
SrYD9W485AEIqLC9SN4fuY1aPFlFgrKlEkpN9fQSVsKaeEwBKRYTEUdnOvWoiuj3FEWf3n/XRlQg
q6gQijIDf8mMJ2GHugUtj0HDG5tXkOCS1ujWQljFhRJfEQSuIzeE6JNqRhD4wtvQoKs/ZvUNqeDY
McJwr0Om/v43bS2EVZioh0WCH0XsCQrP+b4GSDtO09yAfSIvFIM2wBH+WoiyDw24YUNU3PISF44x
b9L9rNobXpQtlNHYnc9Ao2jnWp/Zwp8KJLAX1sbbg+mvFSpNUHpzIbl9QPomy0PgYbZEDGvoJrwC
ej1EqxOX/QV3SBXK6yn1Q/D7Qw9clgs/4O0FA47m/24BxwowqkxX3EJg1JljGgAqdh1kAAZdeMHm
2K4CR4n0swLlj96EEH6ZtXsYI/FppHAnEezu3/vcOPH47IwT+fmlBuvWuJ7X0l87G1VDu3g1KW4V
FmnZd3lSs5QkvsS64SV7CRdxD/ukIgbg9/f7y/Ttbe6vdS51I/NxmM8jCWWs42wBtI5LnCgsBtuF
fg/qRcMkEmz45sLIbk1d8L/fCPFrj7ZKULRKDNEJhIiGekcrDQDR+1+09YJVMNGRZwtUKMaXEVVk
L0aliqPsRP1LKkdbz19FEoDDFGrT84KNjd+cdoLucIO7hHzeWgKrsNHyMBxMyufTmaEdibj1UV2/
smPEZRaTwobTdZrCDQVMUec69lVXDaz54nyEjtaHsgsAEf93hkRezMwBU3tyYN3u57BhO9FVcM6W
fr17f47eDo7/cZ52JFhIJhaHOnPRFbiO54CNoHjAls7+jmQEHuv7L9pY3mt+XikoDUdwOE7pJMQr
Aa/4TpQgSg4gUiWoURS3NLL2Qu659bJVzPAXaydV0vJ2bOCSNC7uQSPta9syT9xcfbJg273/VVvD
t4oTqi2CijQ4W0TeAJ/GZZI6MA0zAE0urIGt+CfOq//vUGSCiDYDZEhAW4S6qrBfz85WnJMT6gtX
ymZXrevAuDHynqbVherzxtZa093CtETlCuY/pxQAjTkxUMYIkmxe5HLhBW/XOP/jT132o5fVgppb
AKKrmIS4kWKGZtyn0GdCwyzjdw1w7Yf3p2nrc1aRAmQaS0Lb6lt0y7hKTG3AoGe2i769//zzuvpv
Iuiv2XWu5bmNWj2cakP/j7Nv7ZET17r+RUjG3MzXunZXdbr6mk7yxZpkEjBgwIAB8+vfVX30Sj1O
UzwqHWl0pkfC5du2vfe6THijx5pHjK7gh43EwgD4rYBLHIOAy1KV8vMFzmyATo+cOaRvHXPkHTRe
vjgaatQPoc9SwOHquA3ItkKKXK0y2buOXIgVn48isyV2OiTDkP0J5F1a5SZpIfxA+/YuhT32NYrn
ADnboJ2wD51mmPL2DrR797mjYJatGVCfvy5P01wHrLCQsdr3GHbLXdC4b11dtvdTkC1VCuY+boWC
EjKEfpBO7IBzb3rjaVHR1QTYlL9wmn4eaiDn8d844KaRIbXHk+MoTQK/UaTAmNyQJM+i9UBVWvxz
3SBZ1wJiqpGPHJtxgOBHuEaSsgkfppilzcJtea4j1rVg8IKmRm0xuQtrqN6sZNQJsZaOCyekPgYC
bHtdP6w97zPktRyu+ZPOcgiNggdelDceg+vHwoR8vumZ7WNHooAJpJayu1Jn35AvI9upCKv1wGMo
RuHOfbkbM6Nl43NC8AFj9IA/KYmjTPJebMgkGaRwpmmhI5/HYmYDdIBYdGjStN0xhfJD7m6Uk7js
lwxQ8IciSh3H/Y0OTWlAtQ5Z+VX7CNzX4ReYnX3wQX1Htc/PjrkDcYs9PN7TlxZU9HJz3fCdA+iH
01OhSpCkccGecjPl6xbqzTe+Cry1U+Vqf10TVlThYejnocPiJ8Wn/kCQMz+8T07q9tcBV5l3Xhwf
egFoeIkJ8iPw4dpgDWw1SvWQClkjsbwksz8TvmwVjlCOfj6FQX4HJpR+yEZdQFNFD7JeWGRz69gK
K8KBi3E2suiJF3hNJcjDromPh1tHFkdpbh1bgUWmvUk8DPoxqtr4GZnzWPwiFWvIzuk6J/njoww3
/ZqaoEq+VGUcBld2zYo0g9c3SqN2fogbJzoYnPePdWzS264cnIXr0sx5byt0yDBpyNh3JZTPPYjS
lP2mULTYRFDiWXsJROqD/hq1EZzBNuYnJxN3Eqy1R6gpOb+rohleaQ9KzFWbxTbCgxlV32dBJ+8a
lPyz5yyXpfcmJCftDQwD0mJpOb+XrP++kjHbCg+nooQC+JQfuyYU5W9o6g3smOB+xCEIDvHVBwi/
ptTdlRNepCnq+KHTfy0hjFSdAlgBwlkiR4U2e2CdSMJboG3z4Y8yGUTOAOYuKv0la+Jm4hsQ/IkK
r3pOsL+SpI0MakikDYduECM0zMswz2IPVu9QunjFOUmDhTN4Zrfbzn0t8Ep110X+E67FlN/mLbQN
UH4jUEK6bp6tiIWymtdJ1BeetD+Y8cUQVcb7hJcjQx25Cr5ebmWuG+e/f4iLKtVJXiCeP0Jpuroz
btw8lkXd7q77uhWyoKhLFQP6446BdirftMmAViIUepFXNmAFLOLqKFPNQJ8klB9gfBYilbeDbN+S
qMichoXt1cccJwv8IIuO3ZT1/mOXahJOEL4MmbeBah7U+QZ/HMZ0DdIoO/pObvp2XxECScKk8pwz
x5vD9aRbs2YK/xGl8cpkDcE7BCN4ffhNPLzUVcQhh46kPgE+PCWSRCgcQ45xSdl4pswD08//TjJN
TAh+ywB4uOBVcBoCMoTNGrZCI9nn3GlKvmpjLUC1JGDBtPCdKGtDb0JGByCYgkCNNfKGqGV+C9LO
8fcgQ0V+/3R5jcwcazZKy6DsDlsFiPTDZcX54sPh8T5hbfOtgBHuwqtlJvbbEKR69EAXS5L02Eey
XecoaO8BKx0OHpzetjHIXshp0H59VX9s7JE/GfwPjlwH3ycIe93kequxyseD9AlfSq3NDJoNM4Iy
EwHVysmfVamQuaPQmIxWKOimwyoKpsUL+kx0sPFGo4HyY+aXzsHF3dJdkUxqvW1jwpcSnOcb3idn
jI01qkhWMM0z51A03oR94f5mCupvTczBv4Va4cKZOacbYoOKQtLDft505JiAVRmAtm0qx7/Jcx25
d5SKKb5BAjcmCerUeZ66Kw6ONrakrmoabpzKAU59DSdgDrU7gElHsBsrQPTyTQASs1c8X145nw9G
ZCf4QIEwrMlUeD9EKPBR0FO2yYBiugfXzrgOooXBmFs7dlAOmjROUGZ7RopKiI0EUvsGrkao6WV5
ky5c6d+1yT6bWSsy163rwu1S1IcorfOYQcLHD9yn9gy7k9BkDELxE8wxYXZRlUqVIfJkdbhyfdrC
IoAmesq+USiGDTt4Z4s+2STUbYcNwEngVqxcR/BpOyqjTXcncaUfuxWKYUP9MNVM6AJV6xR18kPG
dVj+CZTgbNMXkA/+B88v5Da3EPss03CXCFbLHd7QQ/Ja+Fq6r0WnWMH3TjSo8nH0Iyct1nHfBQqG
JX0b0H3Xy2H4txp9yhm09gYJ9NbU077Zhm3uit9iIsSFnCP0duU33/GQyNyOdZumPzMI0JFH4Tkq
+9eLUAi5Bdvdh+Y1nH4UfRj6LnKgrWvwvoaUS6LKPesgYlAD/w+qx30NOQX1htcr8wD2BFQlX3O4
sac3JezMgwaO9lVAD9OkYfaJZEPtG7jPe3r09p7Sog+OVStU/SOnAWd7cMVc/y0a4dncbYbWNO5t
hgHAo7HwS9wnUyfhHeqLWcbJJnag83bsgLth95BmgbAwkJpd+9YCwFqpbYOqS6XXyHkM/ab1codi
giEG3ap1BELPWemgcKYvuaRZGm6k7OvuEa9IUUJqA8pkXgwwlBOiEgQQAhAvl/fSTOSya9cEWrms
9WtzZOAGt9uIoFcbHjVLLiCf71VmF66TvuHaK936WQuAJkCzpzeSsQ4c7qy/gRXkErp8ZrPapesO
2nnO1PD+EFNWh7ssTeL4WzkAw7b1p6yoFl5Hc8Nl7VYAfMKqkEP9pEoPKJmhhAjcSiTC+Xl5Ot69
3z4JB7ZXIm/bNoDsqnyKewYU3q3MizanPwCzTJJiUzJSDnhDDESpqllBhhOAPJEQMKrAYG1Vvp9k
2uAeb3I2Zn8As2Ls0NU5qx4GSFC4MCXNIL9dJ27mfcHrW6c7yWOff6uRDn30eaGnYwT5bXJUkBGi
GyaCfnwWkUnoK3FNMn6B+zLEd8Aoz4HOXvln4PtGqFLLEXXLPqE/DFCQGpmbXqvN0ERhd0gcmQGP
pido+H71zx169iXyVt84TX0JJaEOjN81ZMmh6n2L212YHb0Ycikw967MAAWJNpXQwzZg4pfTZsBZ
1CXbNnTOIac1XVfDKACg1T0EDnUGSBUlndoonEXDrvWyiRwES5oeaHWqGkgpVxV4JTDeHr0nWWlo
Ndd5NpUbFpcUwhwJI0G1xfNa4I4JyhoxBz8C4LK85UzKfFwRqAeejZxrKE3eNqxznXsKFBdycr4M
O9luU6Q3audIfBdy3xCWbgHKbMMsAoYe/nHFb9yTy/gh72XIfg3ATUYdRjN2Yw10qa8gzZLkHpJ7
bc2HstoLFcv6NcLFyDWblOVRHmx5MUjZ3vi4gQLPXpuw2mr4set2NQ0BhKvvoB+dV/WD2zUZBMZx
dkfXuAniyW5Drc7TPQFqRw5dX+LqlsWDCb9hfaXyVk+9m7FVZgigc+uhM3h8g8WJF26x9cquKK8C
jrD36tWHl5gL4ZSaQubuGNZcrVuGSwCmsyLXkXkgqfrfR4CThjmJ+TAdA2yfaM2pk+Ub415laIMh
tFFWAqRRX1S58+jrcBh2yHZ2EkPYLlLczz/0sxBilZNp5qRwp8qrJ5Eh5JIIwvw5jb/kUxptAK5p
19yvnDU4i6dY8GazELg+bTSy4SEj8tFJ6xXpXQoIzD2lSjZmlTuA5mITiMBnNw4AnFxsmgHs0m4N
SXk6hkjGxzJJF3IanwdnlIz/O3OxoyuAxcvsTnpt2t0Boj7ybQYM6ZL3w+fvo8j2No0zINGBjI2P
WcNM+Lvo3EB8rwHJLb82bRDCvYkJVOdwzkF/rbyqShLF5xPvw3rvnH5I4M/AjlMzsnSlNZgwK004
X+CdzI3a+e8fvt8WYztMods+4xkBVJ4LB8+144YDX3jnvafz/l6PkW1ziiAeAGwH6R7wBAoSfNFp
BIOiTRhQk1RbGAigmHVDoPfteOsERE4GwA2Ma56IVIMMAGiHHzFdhwICSQLugbAoNpsy4i0QanDI
q80e2ZM++ln0wZkyyXGQwBE2KxvybcQBlMLnJUgTyGriLOCSrmh75jew2IkHvZr8MQb5gEete+uX
NBPb1B8zcgAgp3DvC9NO0ZL901x53RYuhZ+oA+HFMj9WXdPfcOH/1nH0kATVPp+QXK/OyibA2TUr
JxlfMdf/Xt6Zn88vtaVMQ+LUaRxp0OD8ZKICvoi5CqrN1ACB/Pu6JqyNJ/NA4uanUfRWHdwZMOY7
DCK/6opKbWVRPzpLtTclEAIFxPWTHpB+SDQtKdzNDY+1vUQNqpAak/A0EJO+5H2hv0cpnpXXjYy1
uSCWBPp21+PrTJEV8aJmO6VNc9XWpZH1Qk1K6IQBzF4cZVxDqJsixNZHMAFwqbnu51vX3UG3cE9v
puwoNNgxK0YUFm4eGLG5/P3Pb+2Am/039uQE9xmEnv6kDWMvSSqUOhpAHLYICkhQXm7k86hNI+s8
1FNSiGL009ccsD64zRyJi0eUiaYTEuqnSVypz0BtXU7NEMFABAHShBPnmAde/WUwxTUerqFLbfUt
UsGGJa6n9BUXx4ck8o/qnOogcXJK8/J7Vw3JwpqdmRRbf2vIeRA2cQympXSyLQ2Gaf3ufgyVwmF7
eUrmmji/Fj+cOaFulJupYDzRtr4TofrZ4nqIpRAunDkzmzo8t/vh+2KAQlQOecGTT4dIreAlQ5Jb
j4I5tNCBz5+11PYNJI7wk0TT7iRE7ezymH/lY2d2g0Eaqlzux9w4WRtcTL2CvaXQJ0GFWpmp/UlB
BnqAZ4j3dN1MWDv8TC8DWRJVcb8RSHxnpkh+BtXoTd/ryfGyBWjB3NlnmwZWnhnqnjZYvCAArWmq
kEl3CujvJs5X2PikKwng15eBRv+WSfwlztqfl7s3txCsva/SDKDethZHNdRKrYQOQCiOwJBbSsx+
XgmmttwWdDUjTTRPXqUPGbfc6b8NgPwNwfRHufS3GlK5OvNAruqNLb7FE0d0UZ6XL7DSOjLM1TaK
e7KwpGfWmq2wiBtlIjIzgJ2R1F+hglvC4SV7Kjkm57pfb236ioOg6Eo/edVaqkNeDN4GtfoleMfc
zz///cOW101Sx26r+lMb4/RWHLhVU3TZHpS94Mrhtw5zH9jBUWJqX+GBgivmOe9yb/qRvV43PtZm
D/s2csty7E6sYvUbSQC+WYEBq5dgXTN7wdYkg6IIJLD7PnmF9/d4NKLiK/i8xTeXf/1MRLT1yPzW
6/sSlmuQfFEt/UpR7CvvXMr4G+ykUrbDf8qWkn1zbVm7OokhC5x5ZnplQM5vaJbBcsztxAbSFfAa
89LrUgHUxj5qB3Vr4vsDbm/kT3W2XfRA+184o2YWrI1xhGZ7IEPJhtNYpeON0/fwkQAq9S32r6xg
UBvkOMAvzoyOmF5VOBkwhnx6xDH17Jor1dWorUQGB7+UFGEwvjA9QHsnz6lrbqRfR987ZPfowsN+
hmpPbRmyBARV0tbavBrfA6pWQ9kDtoBjq/kqN7SmOwlmab6vnVGMcGaSSPpVY5HD28ypq+EGfHLw
kmFwHqbby6t9Zi/ZEEnm+qmL3LI+4RKWrEUBhiw8F5fKcDOHii1TxmPo5qIuwF+oV6GgkgQHuDr4
q4FPf4aahyDcv6RKeAtxeW4hWleANoCWbikd9MVM0Y3qCNwiNO/Yaz1qvJQvD9hcl6ybPtdjDzFG
dAkJzWKdF/WDEI/vN9g2z8q1QYkR715kqC43N9cnK0Lwpi456OrNiTtjuRUGwIJcw6rQGya98Daa
CUI2XJJLD8DnpEuOeRQM29xNf5AGLZA4cuHcVZQLAzez0mzIZOg5evRH8OSoDMiqbUHhrs+H2+Vx
mvv6+c304dRscz2B0pyOBwTtYF1lefEQcPiOXv763BCd//7h6yYqVa9QZzy1qDTsW0fEK5rybl25
I31MObh3l9uZ68V5FXxsR41AX0o46OU96LmVkmTTe4szMNeLc6sfvk6QItDI4zoHEpbJWQHmiaky
3SfGqVb/BxbpzA6xJc2Uw2H5hLLLYehB8K2mYefH7IYhmK7PQRuKND+BmllIKs7sD8/a82FJNSC3
Bqd1CwtaPJfO5Ytz6qmellRuZ57dtpdY5aS099xUn4Y4Q+LZ5//GVVRsx0J4a+Sg8lVMoEh8eQHM
TZG13Y3pTOcXyCPkvhgaF/6eLopUVPZ+AxUGSKrVYH5Q1FUeLrc3s+Bs5KLR2gkrZC5O0Hn19rrW
xVsnoBh+3dfPK+TDghNJ5vQor4N2c+bhtBlEN6t6+nP54zNDZaMV26lxIfjFkXKJy2bNZRfACwDx
5HzZj6D3tb3czMwCs2F/fOpi+HegxiCn3rlVMtywqkRF0AUQ93ILcx2xNj2A4w4tDHdBiAc40gBN
un5/STLYAh3jUS3xTucuH7ZwmYHZbRl1pTmYMPghMFjQ0m71bpheBLj/QKjtUeWnN7T0wPdx/DsH
EhcQQLzyEkqtZ4HKSzi7GEpAZytQsRRq1yRusTBNn9eKKLXiAMh+TTbBBOeQqGofFoxthghFx9aL
ViZOgE9w+XfkL3fLL/K5VICNFDSR4miSYTgTd48q/ZfQd0+ia2/zOLgLWxDnWO8dfd0/QgVjCaQ7
t1isAKEhktvXUAY4mAw0V9kjfQzxNufYRVJD50SEC4mOmWVvI+hMNPgQkSfkpKsoWvnTsKHnsYQ8
7+aqVW+j5vJwDAcXuMkTp3DkRXvTGsBdtouS8hfKG0uA1Jng/RduLsaRkyTT/w9BXXiXC99/IQXu
asD63Dij53y/3KOZWGpj5/KeltRrNDkhuezdhSG8eGrQyhaixDs88u/qE7WRc/D06MBlaqIXKBvB
W3Sju7yvNxkY6yvhFqX6oTTO9xsg2JLqm246Xz1x4D4N5HiMLkhx6xG4BrMtVDk955lFI/HvWWio
HFYJ7ALInx6PuBJ6xRkLm2YdtzTp6apJRZUSSJF4kl55E7ShNAYllSKtCT8YXZlfAgptsAsB72sB
qD2zdG0EDcAdQUIgeXqinqif4PPxIKEbv8tTU9xcNdO25IPwch/npYCiodOPPxW8YinAi0h4XP78
XAfsJ8YEvaqq8OqTYXlyJA1e6gByibtoguj35Sbm1ur57x9OZojkeFkBTOkpnMoxWeUQvBLgFQ/l
Qjie+74V6+EYQ8exrOlJ1gHcs/0BZqMvcCaukoWK0cwYvZ9xHzqgSy/NXM4h+OcWT8lZy3bI+sex
G4vN5RGaa8CahKQOyeRlDT+AME92UPCiaxnqZBWx7so8og0AQaaBIVlNplPbUUjdscH5XsJmdKn8
MTMHNv5DxQ4X2i0B/+bpCKkawv7A7IYu7IGZA9dGf7AM1Hoa5sGpzYPjWV8CJzqYiQ2AcNAYc+AS
8OIhqHQaEgNXzYjNe8vHePyfOK0MwH+nk37WJEofYqdZBP/PnK42mYQzR0G3DfoVMA7Sch9mdCqQ
C4fm04ZRWMzekzoThxoSaMBakqlkNxkUwpx7aMuEP/wuceqXyjGwq1d8UPorvHLK4ZtA+Ul98eQw
eVdmOmywo5mACh06n997BFr9b1NjQsjNVw5U337VE+3YdRQ0SqzrRjhEUwPbJPW/a4DS1RGGVv7N
/yESfb7PXJuqwMZe1E1FFXwZzCtHbnKXC+Pta7D1X65ZN66N6BGsr0HWdOtTyLFuzrKWuSDDFjKr
S7TWuT5YyYecdr6HzGp1QrKYbiXoU3c+HtrrDGDXhczh5yvTtRE7MAaVfgHDwlPSx/W6MviwhPX4
ynfD57Qi+evlsfo8Zrg2RgdekgnUGFr3xLlJbpkecSwUuegWpmKuF+dmP0RtSNKFEJgy9ORHDduy
KDNrP9FkF7GSbEqUfzeXu/H5rc+1kToCDP4QxmR4UnmgsA4wpN5oFOwgYCSnf/quNrddvxgJ52bf
enooHwDx2osx++VU3IKh5N0KhpOih+PAwuVvblqswyjPPaJzsEBPAwT5wEManQiVgqhtF6b985SN
G1vb3ABdD9uzAlL6JXyjZa6j7xC6/BF2QbiLVXW23g0PqQNR0MvzM9MfW6XF8CTwhGtww5mMuIM3
Dt4yEaorb9d93so7SKOBl4IX+akKxQnPXgmPiaVC7MwStjkbIu9abnq89ECjy3ckJxngJL3/hIc1
20YA1i6lBWaWle11PoxZnJRt4p4U64tqA8HWItq2jXDZauRnn4PLYzXXn3PzH7akHzsFznFBT4Zo
6CbB1kdFTbtvO+Lvgn4KFhwt5mb8/PePzZC4GAGodE8Vl/rPkIwepGiJWHKSnRss677ZBrCWrjxo
v5sMTxgdy/CfLsK813nYLjwrZmKKbTfu64hUA1hyJxbgdgNy30qcN8T5RRyd/w2klyU+8VxvrO3O
owGWSxDKw9rFq56d08ABJmaaeLJwe5ubDmvD+37Z1ARFrnczIZZqfvIM/nF5Sc183MYH+lJmepTw
2kmE15gtSWXybxarVF4XPWwgIDxUo0I1mOyBuv0jAT/rO8zbljJJM4Nvm5j7E/fa0pHeSfDB3fPe
Fd5XOFXG0capPdHvrxuj83b8sB8k1I2NCeL4IFKS/cyLBsSAgqlmocI/s1htj3EydFg/QE+foIef
3CrXhauIqZJoBzx4RjceHhw3WQ/vzd113bG2tyzLqQlx24GoU0m+8aQBJBq22HSpRjW3pKz9Dccu
XyqP4l6SdvKeDM2Y7SCp4y/hemaioG0zTgHQJQWtvf+VESDg8sLYOLyeXzATRLevu8TZKMGq4wNE
p1PvBHFDYAjg+zrSAw8y93ecgH4b5FkxvFw3IdYGHww76/B32VtScjiFOVW25lG6VKaY2SM2QJA6
ZohEVSGaC7/9pwUB7LcBm2ybFnmzvdyBmRVsowR9RyEdyNvypKCoXB9lV3l6yyOIJf4W0GcsIdko
UjB7xnbqvaWk5MwysxGDzOsn+FcS9wTWSbWTNc3aVeAw9udyn+aGzdr0tAmHRA1wu3rPeeYMz6k+
ETfQrlbX7UMbLwhyn6nyxBVvnKURANqoiHtrnWbOkiHzXBesja77suMgkOIU7GA2OOROckM7p151
SmULZ9PMXrStukEtgiR04eL0Q5liGGKIdcMy3Y/49xpmZNfFX9uLs4VaWtqTYTqBHqohQec5Hgp5
VWmWeCRz69c6w6mmUQkrHfH2fiMZsta7O1+pfYliqxugWAW3sCXtvrlJsTZ7VYVd4RCoOr7bAhk4
t7znt3XhX1X/dm1wIAT8U1DjKEbLAwHtnHox7kB3NaphcA7jC1fRmd1nowJlmsOsHGzSE4u0ueVp
OPFVUSXxEnRj7vvnqfpw5ioOh9IqP5tpxGl8D0dr/dypkG0ub+65r1ubu3JcxhudZ28GpKt9LqAD
uYMWP4T5r/v+efI//voqTQuI2SM20azUr7pmEUAtRdgl+tt1LZx79qEFuCz3VYSbw1uChNJBwdK9
xq2WVL8uf35mX9uOpXDdKCKaxtPJ88ZwO6nxn4F0I9T1p2IfQEL5ylVE/9uL9kyOaZrCPRmpTLir
/LBvvoxOC7jV5X7MTbS1s9vSzaTr1N0bPLjYMQxp85j5VwJ+XNunVLjNhDxzALK1lONX30c2gY7Q
rSq6euEWMhMtbDCgUNKNfVw7T8LUfKVb9jBMcHSNonBJJneuBev9TfvCT6hW7FDVbb1VqvwOo+1m
67GllTrXgLWT4cnCwCDlzRsvQDfnFV0nY1aei2HXHQ82HHBIGw7Gca3fkL4uxBqCBLGGgQuJHy6v
obkOnP/+YasZLaIMipTNm6YuvUHS4I6VVXEH2+bflxs4D/Xf1ULXxvUNLFMDpCbRAJJFt35Fg/R+
6IsgfYHEC+xAZADC7isbc6fcpw25LpEUxdbmo1rXUQnXgscwZ6Bya141MClhIcmAk4GXnxaHkABb
QG+dFtpDRxfqL+USGePzABPF1sbkUVGypB7a5zByuvXQZ92tiWSydUPopdVUX1fciuxsGawZuqDu
WfOctyPgRmkd3zlxTRcyJTO9sHNjLAHTOHNEeA/4urPDnfGFdzhi8+YMmKPl18vrY64Va4tyLaDC
35DwXnlIivMApJuctmRLuuD2/wD6+3wZRn8lsWpY9dRTq57hFFIkGxTrInVkVJFWrlqXeM03PydG
blULz/hxNQU40646LyNmbTHqwZgnGdPmmbpl/CdswcTclAVkJ646BiJbZLhFJ9I+o+xsJ8Bu8wrp
k6mBVMfl+fn8kIlsNeEhAsZLtKV6hnBBcju0KSy3gRNeWGOfhx/o6v43/AwNXB2IYukTcQK8RsVZ
TEg4ZbApY5YtHPdzbVi7kZVF73StyJ5CXXU/TAxXOHgjuOYPMosJWzjs5xqxbr4UpZeodKrxcYBL
UATcfDPluyarknpTiLiOdlfNhp3RCuuJ1JEe0yda+sE9r3NDVh6UI14uf/4dw/F3tI7sjBbqLDJO
qUhOsMPsvBXkZF1DbhVVHdKkw1hk9Z3KwvYFrkB8hJOYW8EDGIifsgDCmWQeCkEM9lfFHv5IUwWE
uOsVEVnDY0NWX4DB7qBGdfmnzmxoOzuG3Ce8FJ02eXrHBZ29Y8KxL7d+PIRQdUGQb6pg21EVLOyD
z59RuINYKzWMfWfARn4yAW3vWw4wrChhe85daIbDFkmu+uJKth1MOv/bWKhhgTRm2BYCwrdskxQa
En8ogtTX4eGj6LzbPxz7rQzSGoIr5NF4MKAddwaCymm8hRQ17B9XaQ/HHbaDjqESFEKGnIagf6c0
v06pLLJptlpnzM+Mdh+5Tovx3gzJFG3w8vX8m7IIRLGAHZs5W+xkGjDqMHkuVf1MjHC+SxEYqNSK
gUWHCl5yZFVWo1mKwnPrw4oyNE9g31YF/mPIY6wK3yG38DP8WWUDfWRD/9p1i3TSGU2x6C/+bTbV
IQxGo0dZSWCsyNi21Zp4fhG2a60L2vcbJhNiHqmu/K5Yp9zLS3+PUe6yjc/CMv8mnaBvd16MxLiz
ZpS10SGgY7pksTsTDu28XFixtG6r0n3OIygIqGwy2yFuRqhshdc5UkZ2Xk74MHKGdFv1DPEW5xZY
h3O8CuP4psGNYqHUMtcN63qPYYUiJc/qZ0GTdkNqBNp6hMJH5jrpQlyZOV9DK66wpu+8nsb0WSO4
P+ogK79lTrmEOpzrgB1IFEfqdQjMM9AkYivGKtzyEDdRKKyy7eVAPHdm2MzdCpCGCdCG/Em2sD3k
A+C80oMwLD8LbiJLc/4XCDXseKRwOuBc38jU+/3+fzTHUQ9dg/WEWLpwEs9sejtrVwE14/I0Ns9c
w8+HDfqbDFpAslM/WsXB1cvPurlUosiYUiF9JrKrtwnU/e6IcsJNr9riKmhZZFN8eYBTdggi+cxK
RTY5BPD9G+BskhQVfSOW8GVz42XdXKoijqYhcfmzYsZrN6E5gwhbOF92qxyJer3tS5UGj5cXy8x6
tPN3vplUFYQlfw674R6A/2bLHZyfXbnouTETh//K3cWomSit+TOkzsVOFpHeJmVHtpDTeJoU3NWn
yFxXGY9sgi+k1MdwyhP+zBzzj0LBbh9DympdxmSpBjgTHQIrOkgwcE2CQv8zN47vQj6rT9N1nMdw
QLxuQqwAkQBPEUYcEwL54HIt4aO5MhDFW09wqF3YkHNzbt01WDwRGdMyhuqjcnZtOvINK5vq2Al3
XOjFzBr+K6PHemgesTZ4hBR6+Q31ZAYb7KHQIoadH4lr8h2qf365xPGa65G198MGNgg9BMReKt6P
eEsgvEANuFk7CVg/l+dlBtQf2exfKp2iN5knXhLV1C+8UmOzF5o42Rq84MpZeRJxRhcFuWPpGOFe
0581fPvaXcIWz3XSigu8hxV4DwXMF+n78NKqqwfW1uoGMscvl7s4s7bt9J8UDjxpXCpeWJODY6ZZ
esi8sl9YEnNfP78bPtxwfafFQRT745OfhfW/SoMHjHgKo8/rfrx1M9AQrjI8EOapas34g4mq3jZ+
m145NNa2h7bnpEHClS88yuFa1k3wKV5VVZcvrK6ZubXZvxpWrSYmcf4yxEVerBOArmESLMFkWqWN
C1Xi6wbpPDcf5oBNcIEtChU/EVQhNgqCgDcxoMvXXc5sTm/octzFpPaeNIipP3XWtvsBZd8K5oBJ
tfCCoO/k8U9exL6115lXCGcQLHwyrttmd5U/lOVeCMiUFts+wTL4kRFX5QBp+GNxm4dA+6w1506s
QZKNPLrlUB/M9sTx/XgDJazArBikTsJbMaYkhGW3CeovCaRbnBMetHGcbEGIzwaxYpOR3a2rIDwZ
rqBd2G7B/xLpDocmBBphlO7wu7Nx4ffebcbuhsGt5tV4cDq+g5+zz3fIBkFxTKlW1S8K5Sx2bIeM
mAaSHRDRX1Ve0atb4w+k/oUEWFluw8KBIirwqRA+YtBl83YmyccjrvLdL8MjyW8T2PR+Z57w3C05
OxXtQlKJCJYGU+XesTDlj2Cos3Ff1TVhR1ySo99OB5vfn3oSdf6mgWeJ96QofVwGwSeDhpOOmvSn
jDsfRpVDKHG4tVmn1Va6pQegyHh+q7VwcluH3ZjjciKi6pds5FgflEPxoGIRpJ9CqYIvLUZ8fG5L
OTRqC79j9DoRRZGdoPI8wRS5hyzt97CgVbGvcippv5VBxzuzblFQZLtc+019w1NzTq/DIImuqRwT
86OKyj54CD01PYZVNcW7RKom2yeeoOPW/D/OvqRJUpyJ8hdhxirElYjMiMilKpfoWvqC9fYJITYh
hIBfP4+aOWSrk8CGW1t2GQqEXHK5vyWJovleCFwsQdQvC3Z287jyjmHiKx8+n1AEexBoxsEmJ3Vz
4P/u56SFvCkROdZKX4zTs8HdKLyvBrhetICLyVlW8KD03Xg++nFZkjtdBFF1oixgw72oxmrUh6of
IwlFUtUM4dMIq/PxTs5N80c8jgM5y0W8OK0BeiEpBBiK/pTXAg7PE53ob8IrwFAYwUf5H3zfZ6wJ
fO/vTjcHzmNWDfP8R6Njri9gfRhxVZD51I+cDXAApLyfvg+5nv8GwbmHDaczatgq58Cep6APOD8Z
KAQAOmoBk0PSOry4m3xsZE+699hwhGNB6aZ8jJr2SGTkJ1BAgujAKY/5+Bi6CdABna/Cu3yKx+QJ
rXc+HYOMK+gmwxYTxI1RteIBh5J0DyPg3+avFkLA/YGpDsuVTaYQp2B2uPqrcbn8Owm0f3CqiFdn
v2Xx9NV4gJAewrmLcfkpcFu8mMk42bHTNV6xapc56xJSdenUsyo5hF0zHIqKEDkcpwAeAsAgwobi
EKkBJZEJSJCfKoANRjrrvnyB2lxd/2Ct17vnqO7GEO8Ilmbq6uWoBp54LlNGHJOkjsIt4a5pYXBx
nNyu/R9czdU3Wrrwt05yPvMjSuDh34IZ/CFTc/4mYl53aQvdfP+xzTzhHkI4xfNDLSYMzyR0bA91
jn9/5DRsgyoNaKQeOsPBEpAVrd7dkScDfhAl4rEr+7q4GwCsFRdI0E7u/Yiy7jOVzszPaPEFFWKs
KuenFv2Y0E+FbpLgR5dE3pCKCjKsT3M5yXdn9uCojiVf58cgcaYiLQFb+g4rc3B4hqqh8ynJdR9f
WqNRU8hgfgHpbNb6EwwMBvz4QM9eeC+dRH0r+YLRyiTQD0fwGVwFrUQT6h8oDHv9N0/75XcDw/lv
UN1QCRxauJGHvIFxx3XyFucFk4BIOhbK/x57XjkjkYAXzqPjmGwfBTEOrdJOFumqzUF/fQsjocwd
8Z0kOIrCtPoe0gTVvr49dFD+fVpWAszRMCyCN8W9qjr6ggfJgdT6fddhbKsrhCj25mHeJzDxicxB
oObzBb7Ow8ZBuZJR2KIKClw9lXR1/k4WlytYhoZnqiHvMvZxsZG0rGR0gZVyqUB7wWCK/D3rgId0
lxt3OwU7c/rASrncWAfdHDbB2wif3fcAfPRTnwRDDdBSv48rFttWUPCB9wF2rYO3IfLb9oSY8mJR
vTjVPMt9eWlgpVzwGYKCajnTt8DvzQP0dviT6bN9/s+xraggCJTuRTvSt2luh6PPX5XCLgfOxJya
AW1B4xZ3NXisQ0K9jdvj5/QuJEz/jgqqPB+C+JrC7ca8gql7mjRY4VqFbootbjpgazn2EfqquTHT
xiSuLWYr4HktF4MAL36rIsE15PUNUO4NZTgLhrbeKR8V28ZQbuCSASTXGAGf+yp1Yx4HZwhOVu79
rpD/j6gCBeinp038xqoWstVKBU5zHFw1/73v+fYdK8oKIqYSvmAx7PQO1J0Hc5/Hi9zN7QFWijm2
tELmUrQuIAt4NUNU3nEI+f8OR6LmVaGBf6rQ15PHAWI7G1jllc9uKyyQKMiaLNMYLYJdis4Bi9MO
KPsx2/SbW2bmk9uEvwz94UakJyGTeAj0lbLsbzVEYZtCXkOdwr4a0nwep+NoWverR9i486WsDQFC
jV1Rc66vU96A3j4hSHQP68Z8Gfb2V1qpvth6CqZkU1iC2XyFtEp5p/vuuaIyPme+fC7hILUvKG1h
Bd8sNLOB9ldoK4GLEAXqwRuHLzPCZWOEla3G1lGAhROEwkrtvfk4YYAKoO3BlVPKF9SGccGhoqF+
pVN9WhQVb0/d2pDWmd+Uda1byf/fkDB0/mMxCGY9dtVfI4aLenHldSm8xLdcWJYv/8katBUVWFTW
WZeMaOKCbQPRCMG5uqtAut/i+67Eka2oMPkKkPWyGK6g888TbKmjkT3MI/fdk4Ou1T5jRUju/zuW
Kk9A14XW/RUm2OybhCTNz2mmzkM918lGk3ltqqykwMM9iThQ235NTDCzL/6M5P0AvwdU/G9//5X9
4D9aCnU7EtCR5qvbI/92ZH4iXTUchUm+BTV5qtvYHPu2dDYOhF+uAp99++VFP+w/rlHdrHQkr2oy
nXmj8KdCMgjhane6VGxW5AgTJDd+ByS4p39QCoXXrwKiIbxLWVyD8RWHKnQ26Dkru/sv07APP0ZX
gN3wTKOFks/BpRrUc4irLRwePP5Y0vgFGetGmK1Ns5VESFQDvKKvfJTRFT34TD4xAEyPfuT/A1rC
ARWv584d9vU4bEeHZiy6sUQb7Epdkb3qXoLDmCTTs2P8aCOXX4swa9ug4+h7MRTIr0rz4ourFeAB
riemCxKlZksTcq0EbfP2+YBUNaaTe51j+W2mAEHDl8159mtpcP0Pr2GSpf2I5ZoUoOf1xZbJ8Mp5
YjP6tcS53lSo5ovOn8cUkEcxH0lIPDSvQSOQB0cATPuyKwJtMr+Et1w2x6X73owVyLmev6i/eJhN
B8AwH81Kx0Rvo5tswfFXdnyb2U8rFBZCFOLeXbgnpaJwDsTBw3/1KOE+Uh8y2t/lvpnSeVmit19y
zYfP5ukryFOprk7GK/r+onYPqLTBJCPldQSXgDTpNe7nGevdIDmi0+DNT+AaNewnqmK+81iC95AP
xyKTxRTfTSSg/JXWFLne7V/3C4T3ya5k67CAVzhXAv5CbxosFHWlAXHKZ6OSPH6eVYRKA6oflfc7
arEyro6m5cOc/SGGDj/kYSjAxTkLAD4JrGyKmtVp7MGE6UCiqvkDRDluvvM2gafEoTZS8L8U6WpI
I0Y6YUAwwQcCRY8HOBIurepSRsK5cBiva/dIupaj2pYJF4UT1udOA5a7y4awPIZdOQ2/jTMsDDFt
2Syv8Awv1bFxdVOmEKh3EJDSk874t3DK0AEkKcLNAU40UHJI3lkUUXRxgQtz2FHXtOMNeq1VE1xw
q/Ul4Og0axF1/dTCMHr2wy6Fb33svvsTvtSdBuJ4is9wXM/9ewFfIE/dicIlsJjKshzSOceqIL55
9eN4hD2BG4Wh+q3yKEMHMWuAxbqSsOn5Fa4CgfMdTjqsEIeqZiOpUy1Lv9dp4Q5R+wr8p4mSA3V6
6EeNsSjJDw4+LqdpJUVOzk7c54KcyeSgI3nkAzxD8UszB056KE8lqId2YON00xGa2xX7iqIu88Oj
oazyj0KFfVTde8QN5Alnua/YIYAdc31pin4cVArL+jH+6mdJ64VALlDTkbt8GN3sn9urbm2XCf59
FBK3DU0MAcJ3iNvcTy62sV9yIV6o39sAMj23R1nJIGyFHrciU+F7PH53Ixdl+9Av++qEXqFINkJ7
7TWsu6ocuoiP7oSSBTBw87mcnPalqabqCRq4xXguIH28kausvYp16IhpqoWpAUcIR1S075iIpfMw
tMFANgb4LB9YfOSW0+5DPuCawYUKDXxDsr74m0eqOIVqRkWvA5boALWoska9pNji9S1PtTedZbTl
NT+MBjtAB6qAyr+YEVKa8Ev3jhruUfdFyPnGC302Y8sQ1hKrKgqrMdN7F5o7IXsjKL4mJw7bkmLH
6loGsPKaCq5APa5aGIA4/DGrcaWLZsiB/v+v3eXp9tIiUUjykucX0kzNIWygm5k48ca5+9m6XR5u
rSZSZV4J3AF55NHMnlWdtQfNIJoEu3Ty1Hf5liTKyjewkWhuD0BQAe3KiyJe5z43BDZDqJyr6bdd
k2TD0GgBe14QZNoH0yXPmYTYXpLL6Ljv4dYVx4GQ7+iOc3jpVDbDM0uOYZkmXR//cfv5nyox4ivY
6LOKtp6rR3zisPUI3FRy71BlgLqJkFwgmPobj2uY+UBb6NA4/BpGgPBRN3gc3E0BsM9S8+UXWEGv
9OwXc5dMOIIprPPaJwE4GDqYdwQgsTx5Cdpwx2VuGckO+MIfy6SRwYWiXvjKYEwJkXDho0d3ezJX
VjSxon0iuRjqIOof/a7mUaq6cMFWTpkjwyh1cNXSw11hkrnaUsxYW9pW9E9KzgXEkacHjowmRY/S
P8R+9u3226w93Ap+AryJCWGd+Kih/CGQ/KRR45t9Owuxgn9qcr8GUD56BPTxn4FqkYpmy8t25Yfb
EDNNRJ10Uxdd0KRDxzEh/SFIdsleYhHZ8DI3g9KenBm76DHqzMOU0eQu9pr2GVJ5ubxE8L/ZNf82
tmxSbSAAxY8uEPBsztMI9PUZODY3Oe17/rKKPxx/niOkF2TlxNKo9oYvOYTlUg5fz/O+x1thXbkd
y0YHMAdQRdvut6Cfq+Z1cALP2Sr/rH3n5e8fXoC0UgiXZdGjBOEVIkRR4tJD0SwX/H2vYMUzoCVe
oavAOVdwvEshEcnToUj+3vdwK3aVhqsj8RK0S3/tt1lY6vtAuP/b93QreGEXgaIRmI+PujVfRMOL
H3mA/uy+h1vBW7kQj8AVGT+dGS6OOmYq9eb6566n26gwE0D1pAqS6MJQez/CGqs8lO4ubzKEr20R
YUaqZFX5ztmdwH2H2XZU/+H33R45qeXx1nk9yzrySN9hambRJfcihnvqDFG0fSvSJoO6rQNwscfx
+K5xw7txBr87KvemSjYqrEl0KWDs7JwnqKh8YQqQbJjYxvt2BJsIKkaoyAOcw4r0V6VvZm0K7seU
3l42y77ySTZvg8HcCeLDHYCrZ5jyNuGRdsHk4upeyPu82qKyro1hxSynY6QM2AYs1W1hfsw8RumU
1s7zokx2+zVWNjUbauAnwjgSoooMcvVgLI+qNmmJ0D3efvzaG1ihC8kraAPkAR6PlqN3yObmkWro
Ayb4j9sjLCv9k+9gowxkYOIYGTF5rCrvZDjynwbKww0quTOD9HrRbzGv1wZa8skP278IeieiqNec
XRk9LjkjXdLVoX70+vq4nQatpKc26EBDxSQL40Q+sIQ8gch8r0l0NA09w3w7HUf3lJdbhJaVb28j
EKaAqGlqx+TSQAm3SXFryVnqAMd6f/vTrD3fOpKBuAEYsBfmkU6LYopGeBf5vHGTWPscy6AfPkdT
jIMJAep/lILeK3JVBXkiglzDlj53I9pZ+97BOpOnKJ8I7BjVqYGvQ0p0maW7Uy4bagDp76aPDEU3
tjJFkk5cOeKun8X0174fb53KU9gkLGIqOgMqCJxZAxBe1OT6+76nW7HNvI6NDY3lQ4NKfKoMXBnR
7t+Y95XPayMJwKhgM+N1z1DBSs7+JN5YVhap20SXWIUPfQJU4+3XWNmifCuudTeAhg2ncYAC2xeC
ExzNMCBLcjHJy+0RVuLABhX40wABeVX3J9m3TxMUfkB2kHvwN8gAbAxBJSDFB3RcfJEqefHR/LnM
jtAbm+va3FgRDCklYPLb3L3QDLkRQJMLTrhWPW+eAkAJ2n0ntW3PkBWQKS/yFhMURf8IEbFjjj/s
y2FssACQ8uGQDTI7h4KgvO1D6ng++xAlzn7b93mtU1pUUzbEZR+dOXcGegid+DWicAI+7nu8FcRN
C0X30g+jMwN7QaRt7lfPpbdp/7W2OK0onqooYhCw6x78GWQ65qPgEi1A59s/fmUB2a3/TJe8moDv
5qlcnH8rtECalEBY+bHt3XFLdWW5Qn6SA9j9f95LFED8oT+5EURvQzgrZmSRUCooZUdYi0z7bjk2
AEC6SWNmWYgH4kAx1HBIrIp65zq1TRQyXdVulMHWTwho8h0A1SXJb8FQOf4ejyVsFXbvnwJ0KyCF
SIEHTyDCh37a69QOW+bYKwvpF3f4w4FsVAaR0J6hOzNGeXZaXCdPY+aSrWL92lKyTmJeYmk6ASdn
FiGvA9muOAC68C2ed5Hgl/mxAplX9dDOnsYyCoYfsNUKjkMltxjoKwea3aSXJIdzIy/Ir/Rxihfd
X016OR1k2f2ZhPkcH5wJwvsbgfdL7OOzmLDi2iSoNtLEI2cDZbcqlTpGJXfB6wepn5i8Bie2m1+L
tqU0nZiMwj41RWjunBYL/BTUdDKvMYDl/6sBnpdH/Mq8SyMAxn6ig+2KLxn4SD8ZEqLg4CezRII0
AW3Aq75q7kQLAcNzUaAM4HNC6ze3DcifYDOQ+j70I+cnCij8SwYLLhC00WDXabg0AV+AV/d/EtPH
wwEEJIC8dU7AEAGNx1XPw5w37A7WrHNGU0JqEpGUwZaeHSXpYW2S4qDqQKMogcRuEJxOLM0Z7xLm
X6c+0SKAVSboH3UKWSD8vztaoP9+DWctkytxKWo5ppLg0lThTNXBLwDawALroMGmFUe9B38ApJF7
8/BCuhx/Bn46eJvF0BcvJRjhMKmHcKO+Sm8I6JcQMqeQuyM6GyH1DLbyT6h1xPzIRJsPdz48QoMD
tL/HPxseVf+YmsvvOVBF+YOpiBFHlAm68oDO5jSlQ7AIyFbOoPVxpjmgdVAXIuK3Mu6b7KApzf27
0s09eojDKuw3uMAre6rdR4TABPSEZxOfDUnOWb+sVD+J0NDNs/g+UqV09h3+rnW+ZQM03cANi89C
OF5KnXh+rAkM4ncdQLaMf1M2cHeFuM4ZlVVyUB3MAnjDMwh19P7d7SE+v7HFto6/O0ACpOMYIgxH
2Jn65k6ZqXfhJYgdpGmjC0hF5B6t78L98/aIK1uhjZPJoBboZDEh58zN+Us25n9nYCs9wHBkA760
NoCVEzdS6M6liuDSCYcxhfwS5l94E2iEmHxfXmPjYMKshs1bZ8Af4skLXPP6Y0tghXR7hlYOIxv0
0njxFIdNqU8iAsrCEJTFDAn2ZcU2tiULA4gdjhE5g9RyNTFhYRpHAIUG4IZt3X/WXmD5+4fTdOqd
IZE0JmcAQL5zvuBHHCDQb8/O2ue1jlIRNvmMRECfuEPK77wKgbGaivhnlEh3Y/v4/PfHtvUElVkZ
E+Rf/zeqw376I8zNb7d//tqzlyP2w9ygHgx0ZMAinsJFKzj64TABXbzpFvf57MT/MZwYQvCZMsYe
XGOETEOiuh9TBo3fBGDdjfW5Nsby9w+vIP3WaxgkD5CKkQrcyCZ7/nW/la7eELpamyRrAYHX1xfA
atDzpFBbJeju+F8dNnj5xhax9nxrDTFX5xq4meSsuuYvd4I8SWwAY9v3hf1/Tw8U7Uk0KhcX/8Rr
DIBLgElFR9GNY/+6bwTr1NEVFNo5sP6gvSINNnn45pBNRZC1ubFyLzcDpa2vZtTsHBcaipJ4eXwo
hKo3Gr8rq8cWyvOjLuwix8WPbzLnm78UtcEU/ebtrW7H1DoAAApTSQjnz9OvypFmKKkCKtOnu4v/
sW0noTWMEQAKNI9+W0OVI2YybXwMsev72vJ7FCrj4O745hGaSM86QVUHWUZ/vP3wtfm3ojeTEhzK
2jOPVUl+b8Z2OEwM22fQCYDsbg/xefr1H409SinEf8YmufBldlyBNZo02deJQesTdiR3t0dZWai2
1h7RXQKxpyK5VLgupETG/cHpdrl8Rcl/tPZQQIPCtNfoE9xb2YEwPD0um5fbP33tG1gBrHDld4aM
0Atqd0GaacnTqibesQzKLfLZ2hBWGDcgyYu8BTg85XkozUETtNqKU0G1Hxb3nRMOWyYeK9/BhhBU
WR47XdO3F5W45DvY3P3/Brj2FBvrdeXxtogfMKKS5RWiC3xojs7yqJqnGr2MXTk2QPL/3q15UIJ4
LqcGAqdA8vgKmu4sRD5XxO0WbWHtDawj38xeK6GjSC8TBSoTl6j2LvH36IJgndpKezRp+knnTv6c
wZjiWcxZ8toW85an4dpPtzYLH5i2ME9KbNa6h2SvDyb+cfHfvB0Ga09f/v4hkfAbVHRwJQ4vjAX6
1ASEnSHwvi+Js+GEkz9XkE1IAp5CkP6fUMCztmzr4bjvp1uHPNC7CVWdCi8aGcqzaiiRaa/M3nm3
Ngg6+i5t+K8f7wffM7eTB2g17PGBWNaMtTdA4meCuWDSouzeYXpKuNVM0OO7a6We7nfNjw0khJw3
ygaBaLE5YwjYYELxsXK+3X74yt5mowiRnvtdBMLZxY/aBz0U3jdBJ30ayIJ/3TeEFbOs4b6gLmsv
DDXsI2obSUoMRIvGEhnv7SFWTkkbTWiYG0WyD7FveuV00C6U8iD5lP3eR1106PPKebs9zkqU2ZjB
yo8n7MxVe4HWxItZ3M2KYDPZXfsUVgiLxmkG5hftpUGDLm0krjSiATuzSzZd4dZ+v5Wsm76UIh4L
BlnyApD7pXkGE4Z9Nw3bUKLxgglScjl7EKVTgwXRnFE/3cqD1n65FcUkgWBL7PuIswH+wlRoyKV4
M9/XIY1tXKArFrUzgRiD1eOAXQ72Dl1rNlbnym//D3SPF3POhecieFHi+GVM0fubl/i1p1vh5aqg
hA+extObGoUz6MFHp3aAIu2uJW8LwZGmigBRDyDO6obe/xjQIW+DV22RoFYCN7IOxTD2COWOU14W
1IaAeH2Gr8s6+hx49O99L7DM24eTkVUMlb9adpdqBOOQzrihwmJji1W15Db/La/HtgCcLBu4aFSG
P/O65vdyUOQO5FBUCxJ4CQAr0B+B34ueB7oJBF373v6/30fFBWSh5hCST2XzF5Rx67tkgDXv7cla
+x5WmGXBrE0PURok0ZB4P1CNAGY1nx4glQRtCtxwbo+z9hLWsQlmJ3HmGYmuDmtwwkETA8sY0tVb
unzL4v/ks9hgPhpB3aD0Xf6soPh/CVW87KcvWZi/64Y5bwNHQ3DXm9jAPjbDmtA1EkdPMRfPDQxW
f5s9x9+HO4ltYF8GvZ+eZ0EJKWxYbWiIOD114AXe/u0rJ44N6zNZ31ZJ05WXZgQP1lQdeeFJpK6+
32xR9Fc+tA3tg7qRCVsO73Xq8K8gV8r7FsZG97d//9rDl79/CO3GmXVAaq+8wO6yedJwOX0Y2D7U
UmwD+6aSzKjmG302LgoGUkdXIOi3ct6VbcMWd6sg4MRdVw4nMgXfeaEuYggfhadfK1deHJhHl2JL
j3DtI9shXQRoOJZanydI+32XACmWy8mf/+zL2vnn9odYG8MK50wq7LBDp4FNMPdZm/dXeIG+xOXm
ObHypW10H2UKVO2IiQtzR3kmJZRYZAbKy+2fv/Z06+KKNt4w98YZLqTPFTiMNDoN9WZet/Z064Bu
OniPDDB0uvAG5Y9wkC1k4qAJvO+3Lzv5xxhIyCi7aOKXpQRYBSU8vDYxlZ/9cuJBwvrfz6Y4yVgc
8eYduCXvD8aB73qLcbMZNu6Vny2b5fnWvMMKCU4IbSRfw9JF6iKHdii+JGVZZekc++GWhfdnh9oy
jPUBKiSPIzSi8qup1XCgxIdZRZEhDaA4dHrW8+PtT/FZUC/jWJ9CslGgJjSzaybhvgIi6+MiSQJ/
3ProL2wQEYPMWqEHeHu4zwndxHaq1tCkMtKtxneaQSXBbQDbhXTQovze/MVCdLok/IV/ZjDZucA4
d+egy1L5sNwqHEZDzj3zPsXoCC4MVgLBBB00TwoijgcXogYtbR5ysdWCXHtL68qCakbssk6Zd+BG
618Dopf78ouxB/2XLiWxd4ghixI1WPq3J3ZtWVoZFuDiQ1cXMb9mHH6hFcvcB8g+wdsRsoo7oIDL
UrE3ZV5hjMo37xXti7OZIhBhpDvd3X6BtTmztmOTTSUqKtS8u7z5i2rz6xthn3AObl/+JVG0jBaV
C6gobaz8lQizGxGK4ziThlZXOhfFJcwDesnajl3KCIoNRbw5zkqE2e0It4OrQQB00TssN5w/WT0J
6PdxlVa+nqFYN/gPJnfPdYCIuz2Tn+WR+E52c8JHP6vO5rC+NsYPjhMMacDEx9NdGSaHbukUJXrT
6WNl3dm9iqaARJOa9fg1o3N5dPPRvXfD7GdJNyvZa6+zjPwhejO/KjWFhfPXCoXg+k/mDkF4SmSU
8To16LPVEKJQVT8dlaI03JMiL5No7xnFMKqC0/ZqPGAvDOua13nCErn9iZan2Kn+8nRrg3ClhyZq
lUM8K+/bL35W8PtSEZRZbz9+bcqszQDq5EhlaC7h9zgPD2bGJ5dzVJ+UAsZ5RKEgAUBoY6y1V7F2
BSGFExRQY3zPoj75Vs1e0h2GBMIKG6t5LUytfWEa8roIBtFcMzLG7rliVCmWTn7VlXkKWdKwrSHD
POpmg0q4sqDtfoPhNfox0NC7ojgNoxAokDh/8iAUf9euid9uf5+VObObDhmPeFKX8NcywVC4Bx0r
Fv2Zw/JjvN4eYGUBxMvfP8SMJjmZtG7LK1v4VBXah5DDhVrQotqVBg1qc16+mUKszdjy5T4MRpUe
nE6Xydvk9s4BR5o8Abdvjnnu7rk0IV5ssQMRutUc1EF55bMmr1UFCOIpRmM9P92er7UPsvz9wyuA
GUkcr83kVYAzDv3gPinvII5itu5la1Nkxfs0M1NWEJO9KtD4vWPTUZWl0gWu636sSbJlP7b22a24
Z7CGVDGJ2CuVc/lUUVCQMxfsGB115KEtm291HYYbSdVKXNp6B67DYUnUmfzVV7kBoDjnKnuIpiZm
j5OIEueYD75Hz/u+j7UJQBIXIl8NiV+q0ETP4SLF609UbUTLytexmxWm54rMOSuuOubk5FJU/JsR
yEFeNlv02JXZslsWFMVI0oaEXycnpkeDLpdc1NHCKAoOAYPK9K55Inbcc5K4gc7yaxi6/nSeCETl
ngMKAurGV18JFLtpEYqkCavO8KuuB3VSI8wao34XLxFhbrcqNAEXt0ICe3V9ilqzP+gIhjgmyu+6
FgK2++bIinVBMmnCfnTekacMMtVzkbUp5N3Z3e3nr31qK9ap60tdokD87g6kxJEbQnAElryN3xyk
EX/eHmQl0u2+BZVwEVIgP1xV1BdxfafmROp7ooaayEMIPfLpayAcOvyjwRgx9b6z3vbYAdO111OX
0TcmG10fmA+4hSDzJuF4LRCtMIf8tVcVZsqvUg3w6hN5E4QH+Ggm5GGux2LjhF9ZwzZggcwmhJ8S
FKqrQQb5AYJaeZ9ODi7wt7/N2vOtCoExdTfl8Ry/NRUNvgL4BYwl3LfkVltpRZeQ2GoHYoDEPPjw
wYtWZeGd2iSL0epA7UE6Kp1qmSRPvg7N8MOb5KS/hy4fAkCHUZWFdgQXE8uuRQKNnX0BZXdb0IAl
rSjL4N0fISdAod3/4OHOfdw3m8ta+XA0Cwbf5roPg/ewqEA4mIX7BKzwzjttZG0GoPgK0JRZ8I6L
egLDLQE3NL8V9Y/bP35lQdudFh5Cnn7ypP9OB2dWz8TB9fVQcYDTj1RVf90eZGXDiaxTvynnqIFt
agCp7xBiz2PrPsGD8rmLu/rBC9qdR1hkJfqEoVbSJgN94aWEZZMKReN99wsQTM+xmIHNRMGWyQ2U
4FoM2TtB4KgWdn3BuyhY8oM26JHfw7Nndg+352zl+XavpSeQep4nzf6XMe1nX4GljH5AF5tuQRTW
nm/tAVPFwG0sSg5PSpz3MFP83VDwVm7/+JVVZfdXWN9Vud8G+fs0ohAzBRksATgpAnXXe8lWpW7t
DZbV9iHuKINkmakGfSXQdq7vs7zrfw87ry12ANFx1ttNFjJkne9qL3nX88yfeJZ5vxPAfe+iZha/
3Z6ntVdY/v7hFZpFGYPTxHlSRMkjR2Z053lbVsy/CJ6f3OH/02vxGihhOoX3IrxAFQ/o5ODIUlHJ
xU/0b+PimeUDIPU5MqbomJGeHlxG6+SuGebBvcxi7sgpLnGnhGwKmvhZj3v0V9J0rXNkusO1kGql
JxiccNm20PIcYnHimQxQq2LdCEH8gPbyOPYk8n+HMUy35WS9NmvWdiJaOYq8yNibivT4pHUuQc7Y
EixZyVtsyQZJO62EwxhyeNx6/JIcIVD9bRqQ7amyfvF6QCFvf/y1ILF2EAXXkCRXib6ydpwNZF8D
eJjK0IM/TN9MWxoRK3uv3ePROgo8f8jYs5lqdr/IUQMPid6wV8vj7Ds/d72L7RcRNiCateUYvWRU
d49hAjtd1gfm60jarax1Zbps6QbS85nB/y96MYDzPLtzDF8aCTkz2XB+f/st1ubK2lFCms1ty1ro
1y3hyAb9I2S4/kgaxGkebGrGrqxf2zeCDnCBKiLfeZ0oqaYLLHaqe5MPhG+kOytLOLB2FUki6K/G
Sl7DQE0XDtU16CqRg1BMP6p2uN9fXLUdJKai9Y0bRP2V5DxGM7SvQ4E8LzDYJiNZFBuhsjZjVsSr
OHR8CevkN1Vy95HQgV7zaNiSsvnl0PDJRhlYiQPQHmOAjkjyOvlxBaNvB1ql/RnVVSdJXRaW9Ivv
g4gOo6eAVI8COyP44oOTt+xgvDb6xsEwjRFX4cIYrINGQUN1ilh4aNoS/dQjgOyU3gGTATOi+3rk
/IGVdCJXARAN2lnU0R0EScbmMc9zNUMCYygT5Ml9VATPkFh13RYaJb1p7nm88H6nKqmiL4z2MAy6
vfBXYssmktOyYxKEDfGW+XUNsRoYj/UHYgJoyNfOPO3RicOJajPJIWg5oCXZ8jfc0FtxVmHumZPj
ODtzJptBPjklmp/w7nuDnWoINWaQT8l92bnRVpVvbYOwt2w0YqJozNWblGMEWEp5JRN1vzVhcZ3r
fOsSu/I1/qPOUbJ8bJwpe3WruKwfmBLsd0ZEm3zpWjVubBIrIWULcyjRzqrs8+4ta2LxUMVO9Eft
6C3doLVXsMo8UHx13VEE0BWBzviR4fYF3eKxPHeM8X0Jsi3NAaNZNGpDPbwxwpMvxCj1Jcr/D2fX
1twmz3V/ETMgQIhb7DixE6dJ2rRub5ieHhAgxEkI8eu/5b43qRrMN77JZJIZCR32lrT32mt1a1Sd
Cz7UVvYAOsvnqs2yF50rMCwkEOEZ/S8ym8EareYO5V7GDDn7OgUU9SorZri0Jpbj1rhg6Jh2JTqt
ITGW1lVZJ5VunfbKOfP/vm9qMrnU5GH8TIsqCw8lRL0Qdh2U9/uyH1mwj39EPaAypiOdxc8ezV+R
OHQeIOKVPXqBD7LfSObemomcXynveGxb24OBZiRyZqd6oSwc923TQ/oQWre6yrMd8auvwTDuig75
hOvGZdm9O4xpY4CzgiY29w4tB7/DHzKYfkKuPPdxN7zcz8IGsFkqwJQfzZUmKOnH5OVHMyBA/tyU
hprrNoBNUiGD3ul8FIQ/BwwyL4mkAAcmNVdXTpRNU2FCPeeinSR0VHl+pwEb61vEqUGigxL/qF8L
MC3Nk7WPIZFLSTkE4kXFLrkD0wN/cLo1/N5S4+RvI4Ga5kRHB6dIJs4SAuDC2LZIFdxdt8TWXeMc
7Mycvs5fgjTl9+AzNnsZF5+ua9zapyYKAQPMo+6/MpTil3LZlN96EuVuN1e1b5fGa5Qy+hyZqE/g
j4K2YRlTAOxiXuPec7mDhXPD1orgPDN1XHTZaw82+y1opufEBc54H6m6313uYmF57cp4aoahAHuH
90yZ6L0Ec9RAMkH4X65r3npDuI7Lm9Bx8tfW0/RBnrWmlPKvdBB2cXyJe42p6sz5xEiX3zLZeX0y
03Q1vr3gwG3pBtl0Ndzn3L6kvWHexgRFk2+kTwr+OTxDERMwqgXdy+WpWlpsy4pNDoFBR0Xsue2g
a4lz6VsZ+vzj7Jrv13VgWTKEI9sa2588q8hr922NshU2usEOMZG1MpyFg8jm16A8z+MIdB0vWjHI
jM7lDfbT9CBZw27bKO+TjmXxrtGr3AsLKCSbcqMUYYM3duF/Ksvpta0AC0tSSJYfS+0f5sZJ5mAq
wZAMzkaUuODVd3km3x9maGMWDelKj4UNRHAoQC0pb+4havFLIS+ZIJAIgQkF1jgPJ/Dl7t69fYF8
/Dz4N3Gx0oVsEXJt1SPjYTzuTdk4uyDCwGhloE2sU/XsX1enS9HbedBveqtnDuHloRenWnjjiYGp
C2q8Mq5W4ojv2hSat+7CXMVdBVBw+WhmaBZnHvQ1Ntg3UKVtINH06EUQvl3xz+9r/KAvy/sIhIkh
cxkhgoGCv42O+XBjQhdiwW2YgNTxO9DKFZQ9zrSa5YvX5b8ur9e7PhXdni38zQzqPi9U14bVaUSA
pr3JZhVXd61Tt9HKwfbu/kMH547fdFCy2ADL6maI+4T6Rs+fzqMitP2B4qsADLTt3qv7H9cNxnJL
VQaIOk5+cSJF0O9ES+jTmJLq9rrWLZ9kYgYxLlNXp64DjhQkJG5w67pu0W8vt/+uU8VM2feLsRYG
yTRxig19GuqoekIsyN27ICVb6WFxk1m3DNdRUPqK8/okUJexyYHBha7Bf4WLMBavY36sWLfvK72N
wWL1PRJrFLHvZxXdyH4Xe8oENFREnJBc/q8r5CEIP6UemMqyLkOgBhisTeqIrRfJgyjKX41eRfid
t9k/zw30bHkI3qTY0WFWnXKUKd6kU5Q/ca+UK1tiwUHYDJbMozqFeok4KRZFuCZnEIVgbQuaMOdz
k0OW+PLOWBqE5RugzhEHysvqExMx1D0BwLktFAK117VuuYA0Bzzb6FCcqIJ6gcfi6FZqby3Xs2D/
NoclL9wSLK5UnPo8PaLYtYFGOPsl8uzXFAegeqtEUoUIa18ey9IOt1ktHWgqzh3UHE9Q4v4lB/kT
ubEOx17wexwBCI9RseJk0+s8OV+1767cVt492bHJLM8AVU8I803Y3kMWPrSlvC986XyJpqbazm5+
18kOaqxDPGyC2HNXDoylPWGZMsQioc4d+6Co8Cb6XJbE/28avbV6sYXW7bCi5zpS+pCUOw3cFWB9
A+6k+apKL4zWQOVLPViG2aQmhe7TCMP0SYxKcQVdIfDZgATu8k5Yat86u2mKeGw/wvCbOg9J0p9D
mM+954/V/nIHC+7afvGn0G3oes7FyYWm4cc5msyrES7Ww9TNSqZ6wb3Yb/4+jbomz0l1GjrO+aYC
gumFNZV6zXkTONswIOzTdYM5z+KbU5qixJFAVjI7mtwA+woqKfeg6ewXG6dCUHPFOhd8ga0zKTIP
xT61EqdRcZI4mXyoAsTJvHD+QuP2R+AVSKIG3y4PaWkDWEZJKzDFtE0lTilFZUYbqvEAQo50e13r
1mFdQgpLTWMUHml9jiv1Qm95JdauAkvfbhm3q6s04o6fHbnTh9t+BCty6zVr6cuFZbBjAYi7MaR3
w+xY8vQXmxBCAmfkTiG/vAma8XlM9es5W7Gy6Aub2A4MgPMvH3TYVidQhYUJLrnDBgQE4kNctVVS
TvwquA00+CyDV1VD5yKuy//144JEfFt55cvl5V4wdps3zxCn81pVlCdT60efRXRLAVr4oIq++XK5
h4Ult+MDbhX5OYv74mSiaHxqI1J+LoJVNuyl7z/3+sa+Ww83iLiei1PfoF6wKj2kh2Q33gnh/77u
+627dzEwHXEzlScvJOyx6Okw3aGaXVxDc4unns272QZ6Dgcl82NRBL6/ayZJi+dxaJxmV6t+jp6v
G4Zl170vp6EccGywrgQ1PDNNmzReDyrW69q3LLuvszGb6qI+BQHwzWi4chMx62t4GyheBtbzW3og
pql8me5JANZqPgL0Upxf39d8/D/1iWUtShHEcXESOXPoFtBfjz0Bym7WZPTe9xX/VCam3GQT47Q8
CQk9pModyM4jYn6sK/2Mm8g1wjnnWbLu027b6aYbYGtahMGraOKo+d0YLy1Pl+dpaRhnK3xjbRyx
j7ytS36iAPtvODbVdhrrc813pfclacKrKjkxENus3QbXjlzzUzq1xQZlj+Gm7QCqmSsPLLm1CF4v
D+h954Sigb8HZCo1m9oU6R4gBHabgQrqe5TW+YrNLU2XdVIHTuX7U+DzE4j0/xOjEztgJwheChxG
Gw83tjVuoqVRWLbdBbX2a0OxfRHFbzcyHOpyF6e6GFeM+/13APDwf0/TrEtZiBLOA6VRld5wf1RP
daPbD4VbOd8a8CB9ibwaJQCRofrGhYv5edX62PWGppxFBSnF/CSnyv/aO272Oeqycntd69ZVnQpC
c1mXODwg3Pfge27qJXSQYuXkOFvFv0/0f2oKmxQS9ViL6hTWk3zsTSkOyISwjUzHNQHNpS4sg+8V
bRqh5nhPTJOCDy/8xiG4noThWuRpYQv/YRt/Y/HeyEdDhpSfotacCFQhCKq3vS+jcTiYKmT2+bqV
sOydCicefcBXTpBZ2pUIId+OIdJQlxtfmiTLyGXVDLMTFcVJ6jLa1nCKu07Rl2lEVfh1PViG7kJ0
RdNwzE8sD6obOhiyTUdabmdIZtxc7mJpISwbZ7rPwJve8z/hBtBns1cI4JEMYQ0UqQ51dxV03KXM
MvVMFLUxfRfv3Tn91Te52czTKoxkwVHZdYJBJlzuzGl+ahE5ee4nDf5GUFWBMvXyJC21bxl0NkAS
k/kI+npg4NtK1FpliU7L+ON1zds38dmH1FQW5ifaTMOHKi/ZSSN0kK18/UI0kdq8hAI3HDWZbjzy
3vAH5fNfZ9ZdkOLXG5dmUFTyuzxxZV09BEIUiePqbdNfFzCndrmgV89eNlQVP4VxRp9SF1DyTZsT
58d1c2dZOAmgxztkCDKH5dDEt/WsuuGhoQQ0m9d14P99RlHIX8ccWjsn00N2NYs72W6G2QOf/uX2
z4v8jje3lZBNZhTax91K6LB8rfHeeBhM/QL1bfGohahe4zj4dbmrpW1s2boSeVD4c14Cw1/H9YZD
WF3fxApFtZfbXwgmUpvMUFA/dYCxQT5Byc9Nmn2Ycvo0oaxjG3HXJEJCdYw3D54BBeHVO8wuGfT9
0POhp4azpAirveO1zaduDFW1skALHtIuFxRg66YGULiT63bxAancYkPoKDeS1XrncrbGVb1wnPxT
Lyhj7QdBCKmLoj3w7PyEomz+EJuwIitDWdhrdsXgNLYyd0aNLlCrDbo3cZ8b4dOEDA68APV6yPBy
/7qI5T8VhH7K52hMh/yk2joQu8qR3rRnnQjXIiXvx2WorYtMoHXit3LqHiD4DMmhsQLMJ4rudfAx
y2aaBAVX9/XQBitH5dLsWZ6AM51nWYyjcnAmZ+OI4QjuvObIOsiLS1I/FchHrQQyl1y2XVM4D04Z
t7UWp0hJDU1O8j2O1XNOxKdQpgQSJfXntnfqBC7myUSgrWic65yEXVeY1cFQsszPT6QJ+kcJsHaK
gKNRK80vTaJ1DwiMD+qLCgMLBhxBOLRFQkEXtnWm+buhskyUl4rtZX+04O/s4kLEDrrQ9VpxKmb5
MIFpb4sYxdpuWGrcuhMgwx1oVozIArXya99DKLCpwW5++csXdrZdVdgKlJE5oYmPskiPaTnecIli
DDn692dypiijD9WwxsiztNfsmkEkMsMMNHrtQRu6D0Y9/eGvVKLVAGZjj50ZcuYo/+ApyHkVzHw/
px0vj3NpEs++8M0zwBVBlvqxqU4licEXK4EhnxJI7egVk114YNolhYCPT1XRpIhOIY/K3eZA+DOB
rKqu1UlFKktaGSSTAhvYdeOxXESUpiwCj9H/+vOmmW1dREJXNsXS8WoXFxJEIQsjVHWqhu6hxmHq
1pChCSC+3Dgl2wyh96EJSr47Eyh1PgicLg9q4QC0iw0Vn3sXxLJnSh7cejhke4ISgVYAHXUy+FW3
MncL519oeYY+7Gsx8aJ7ZIhgPPVdV5IPBQcoP3FoF1yjEoRQll1sCG65sShbGR+1gHWhfjr5f7D9
LMyUzeXY1ungO45ke95WI9tSPWZ3WcD6Gz7iNkcGN366vCQLdmNXHUI0AORPLU+PLUoqjlRL/VLE
nK9YzVLr5+G9sUrhRMGYD4CFdBW4LjvIWk67wQ8ns7389QsrbZcb6kh6ruYT2+s2/xaMYFwgBkrW
uMGvvTaXejiP7M0I0hlFU9FYpUcX6l/jpi0Ybjl8nManWnrXKMWft5Jl7CDlon5NnAphntSbN9Cp
Ecf2fOe5ziBsjkfZlI0aScvA5wzpHpd52z4eX4E3WOOeXZol6z0QlMpTlUmjfZlC3AhVgMegjuK7
/8fDfMkgLJvO0mn0EdmNjuUQwX9M9JOZ2mzPwvQrBO+/X95OC53YEDoZ1XWaoz4CeaapSJBhgsy1
bk6oiPFvvHjVPy1YhY2dQ5kTY3PvqUdhhh8iZfVttM4TtjSG83XpzYZ188YLdBhGe3esixMXXvVl
jnX7EcrjY53MpmzXCpaXThEbOOeC06NoJuThHcc8d2XbP/epTj+UDRDI0QDm8BK55Y/daIpjKspf
nHany+u0NIHnbfhmjAFQH2qSzfgoeygjuAMyL0nkNNBSva59y+gRKoPUD+noMQBfI4KWPXgYwN2+
u651y9rlzHg/j2n/A4+ZoUxcMlRfeXUl7oraEs6gpCB9ps34+Icjrm+B9Zto1V758Zalq95vtVvR
8bEHVf9GeRXqFaFGMK6s7MKl/k+14ZuVZb0R80wz/fgHGoyrXLeRCjjCnod7vJPy5HrXbkPjuJ8H
ph7r/pHUxS9mymzHO8jCz/I62LwLNs+/96mJIbYIXKF+BALrDhVp/ABSa+cqiCy1EXAZ3iSi5pN7
NPPIty6DmD2IfM1NOipUda3G1xdszS4ZE3kqTUnm7pG0cfoFMpE530YeJDhuL1vDwtFhF41pVA0H
uQq8Y9qy/ocLLiuUCWnxcYTc9crxt/QusZFwtKJFOcrMO/YMrCnjh7ICvcK9xxucW+DuB/0FiFQU
8gh3OoBP9ndAF4GdO2GuMzJ+COKyr2jixKG/tngLs2pDM2Rf93HGfPcYOPpVjbj/VtNq1fdS4/YR
0BUDQIpsOEIvEQAshnofJ4mIE99dt2SWA0vniQ2O6bwjYeyJoQBvo/Iu/tihnnDlIF4YgQ3rk57p
Coq6nKNbe8NWxL58ykO1Vuu91Lrlw6rMj0XfIXrJNWn3mU5TYMvrtcfVUuvWTUVBW7OTozCPupmc
+4pouQkjxCUuz/1C6zY8MCgnA9pKXp4CcKnc9Kz19845ZHBd65bDajtXOqKp6I+pFNOmmP3oDqVp
wcq3L10Y7FpjD/mDNB0FkIGI6LokfFFZH38OB8oSkoGHuq7iozBxsXMNNGBmPf24bljnu9KbU6Wn
JuWCcmzYunNeSqjkfjDa+3K58QUHZkMFUf7D3dLAQfJiqk/nCpMshWKsouUaRftSD+e98ObzdeDC
eU2U7hUdP7oxqqN4A14rCIyvOeGF6IYND6yC1q8rsEd9z4ET3BWodeCTd9+VM9J3OI83iIj+cqLq
HlX1Vy4J+XtMUI9HWiJqyBGweMNu0lDS7D4nLcqlLi/Lwj34z1nwZtL47PHYAxnN8c+ThGv6Kejn
7kT87Nc8mjXhz6WlsYxdI8+G5EeBk6VqzMdMpfqTiwTckHSQSJIr59dCJzZqkFAHLwZvcI8gxwVT
xPn9xktwaVepN66EARY2gI2yG7kG3Ymvy1PWMZJMfgV6yYL/SmX/w+SQxcgcRySzG947tBBXDus8
3Dcr1MZOOYQcKyRRbbH9M6ygq4MbEO94K5eLBW/5T2leGoI/wlPukQZB/tJS4hxBk7oGOllaF+sc
RF1VC0mDdDjC1INfnIXxU5tTsFpMOUhaL2/jpRFYdgIZABB+DRhBG9VQ2ab9UVLZbq9r3DoIhTaT
VIA/HnksyDfa62i8rw2TZmX6F2zQrrsDOUYcO7lP9yQ6i/zFiI66Tuvc1/Gsbh1vlRv7/Un6p9JO
9ijJoEPjIo0yVg+y7+VzBJ6ltWTXUvPWqchEIBpfu3SfttDtIRkgu/Uw9StmsNS6fVvLqnoM4xqt
gwDwaFrfOSIsH368ZolDC3B3uY3393lo0/uDejz0I5Co7vHcD5IygOieSr1sU2lkXy93sXA1CG08
HaoTCzOlE/+hnfonn3KZQL+++UTOMaq6RV2e78RdAhYrsx1TL7z3c/y43Pf7uzS0IXZsVMUsfCfc
i8H/kunp9U8gEU+p/6ZQOLvLnSytsmXHGeTpVRTldN8HWQZOtFn+jHOSv1zXumXIbe2KOp9n8j8/
hzSecwxwcK8szvuHQ2iD68hkKkdpE+zZRPelM//neuKny7S7a1FQNjD5UIDi687Hf64azj+guib2
kDx2w31KC3mH7DJ5BJZFrKjDLWxnm7qfTVK4xezyH2U1AtmPQnxnSIraLz/No1iF+i8suM3Xz2fC
UV2R8x+U0/4ViSjyswIO8aonWGgT9KfgBvW5E4V7yVK9RUTRTYIqoJu4T9eQe+8PwLedd+9CQd4n
dXDfCsBVdAVUPwpwv16zwsRGSyO7xdMyKIJ7qDu+8I6M+w7c0/vrGrf8teo7Oog+bn622kHGMWCB
qG9zAdncFXM7N/Qv0obYMi7BzAKk5BDXTLiT8aezVnrPXWghj+WLRGUYyv9njpBkc+XDDBotf9+V
FGBIc2dK73fopWTXkSK8q4CkXTHw95ea2A7e9+YaxamU/Da9QuwtzkqQWM2q6cqV7brUwfnvb656
sgBKyAhCfirIFgMlwmTUJ6AZCFYG8L5Jg2Tw7/ZV0zfGbRrvZwgvmADy62w7x/O3odbXFZ2RmPzd
ha7d2pUD834OwpXdNm4iEm4ap+sPxOFrMup/Yo/v7SzLkUcyHH288twimcqxg36Pkk16g9VvJcLp
MfWAEBhFUXlfjE8mHd5wRqRb3JJ6HLsDa0E06d4ZgR25CepO/xZTIMtthqTJ/Eq80fHvwbw7ePtZ
jlBQIoFBFfC+BQkbmheG1oAK9gVKtzTqgxG0nJN57rrsXkHFh0KRAdWpobwNSdqZcdezoKI73Tfa
2XlOQf2VzfL+eQxO8L9nGlD6DrxRKblHLoweDB/CBEQK+QGMYTdOi5rSy15iqRtrzwwomKd14wy/
w6YFgScUdXScmLmEeMNmKCSLnwIims+XO1swAGbtnjJnnDeR699DXtAztyUiinzTCJDmHS934J1b
emfnMGvngKNKwd/MfQHkkpZle+PqooUTMqL1mb/1/TmmJ9Vx7fC7Mq7URHYIK+RZsKfh0FF1z6ir
Kd/6U5UXUJeQOWe7y9+2NHjrkUwmladpJcN9P9MXJLazTSiaaxTTKEolz5eWN64l4qGvkdtCQKw3
P1QIv1K5V6IwiC3p0YNwG88tVxzaCmA9PC6CBNJLK0u2MC22nIcLsLcTNAAy6xm5stQL2HaaIO5w
1aTbUF1TuV3FKKX3yJFlWz0gJ6d18HK58QV/a0Nxy0BB3wIsbgdWNE/pBEUQUL3ddaCtuvLrLR/g
CC9IK+2R3302juTB1Dwk+5hG47zGG7dg/valVqfY6KzU9N6FZQLh52x4oz5CHPdL7a1JoS9Mk32P
pVDUkm3f0nsjg7PgK5i9dNaCXWqVD3dhD9l3Wd7Ohk8hfKWoYhV874cAit8o8Y/qlZVe6sB6ndLw
TOJHh+GnAPuxvOGirs3dOOnpqlphYl9kSzGOmCZK7iE3lSdca4Pa0dWyh6WvPy/MG+dQRErplBl5
mvn4Og4e+H3YKpppYXVtLfpglvEY9ortSTv8yARAMywNXkIB3NR1VmYdGsQXnhMEHd23AfTJJden
UuAWvp7bWxqBdWZIUcdTXZHqQPM+u3G98pMSMtz0ebDytF6YfxvGnXk8HwY3qw5GO97W7VBWJuL2
Ov9po7Whr0WEAfzgAGZDummpO90NOlI3V02+DdbmA3T2ZFmQ3xL1DrgUhU+I7zmfO+0VK9+/MPs2
TJtCDFXO4Ls69NOQf+ojAIySzh0hJ94F+tpOzu7vjQUQVcYCEDLUD0L7LGG4USVZM8EOWrkWBl1Y
ZFvfhTZprJooKA86BgN0b1J3Axb0695yNjIbKM7J8/QkoROPfFcgKN30evp+3RpbV0Dj6tnphckO
iqA4jWVgXA3GbkqmelX8ZmlyLBuWbKhbGpQwsTMjKhKb/zVNyLbXfb9lv8QP65Y7EldjBjAG0ubA
K4lo2EB+7L/rerCubkjOODOtC1yARvmZePQTocoknr8a+FswAhtZbdrWKRDfbg+mQG7D5dBRpCUo
4AqJnXp5DAtLYIveiz6ICg7w7gFqmmSD3H+5USnQyNe1bh2QnLbAHZmIH1zSPP2Z/enMqnpd45b1
ipYF0+iG1eFcdUiDWW+8vF2T/lia+vPf37gGlc+Nck0tDirgSPcgGZOkRQkeIgc1Kdd9/3lJ3nTB
dNt7GjU1h74DdkegCKUZQX93XeOW9YpZCKi9joBix6CASn2wtM10TX5laXLI31/ep6VTVhkmR6ui
w9mL0z0T4YN/dkCXP3+pB8t4+7jQUdYOAu5/PGUaEm7no3FyVy8/Sx1YtnuGUoXgXckPLMezi9BP
bqDT7ZBGxc3lESwYlo2AziQB87+WzQEMWf2WR0247arp9XLjC19vI6AZ3kQRig0xPQZumbEMdZ49
QOpju8pQvPT9lulS3nZCOih6Lpm8VVkdbqvs2vuDrWifpWzUDsPykkL9oID4bJBde+3Op+PlCVr6
+vPEvbGtLK7VPORte6C1RGZQoOC2E5SdLre+NP2W5ULKFsLJg5Mf1MR25Ox0Sre+Lda3/9LnW9bL
mIrnKD2vb13CplpYGPxPv8pastS+ZcC6AOM4HqloX8ufwAqTTWNW4wJLs2PZLkdyv3acATzzZjyd
yyZKfxq2SCFkK1f/pa+3bJdUXh86RYVzt2wPagAMsnPzaHt5bRcat2HOimgPCKWgOAQ+mZHbR8XO
+AUIZIdcV7BHbIRzOpZ1rxRcMySSnU1Eo+x5GvC8vvz9C7Nvk4NmZQZO5SISBxFCnZhqtvtjX3gQ
vFzXgXXsurHMCLLVzYFCPjSR2EiHoGFHj8g1Tp1zS+9E6/4h/4y9aWo9AEJNPEH3Vg9kw0jR72K4
6Up1/e11AznvgDc+AlRA4FYG8+JBS6a3uhxQLDfufGdc48I7u8r3xmFZMZdCokoXATLTtw9Kk/Lg
nk8y4yJtW5QzxDY8CeK/y6NZ2reWScsC6h00YliWbPzYeqAHnjsoU19ufGlTWSYtuRr8wiEYyfmp
qobuSGfAMkFhdt1b2IY298ofUEtO64N2wLnw5zCIyVp52sLU2FjmdmqrkMVxeQgQBIaIB6J9M57z
l6dmqfFzGuzNLlJRWOAV1lYH5lL/AB3q+GFk9VU6Ki6xccwpUhBhrdL60PrAMZ8nPgt85PvBjnzd
51vWrEDApXNTyoMCwVciFVLVQ5Wulb4sTc55P72ZHFHTEqkzVh5SN/qUmcjf5HKaV874hU1pA5fb
OQ37fMrqg0rNvJGtBO0BlH+zfG1uljqw7BeaqWlc5jFekOWIC3oDGqM/cuLgfrquYoDYWF7X5HNc
4o6C6XcgkHO+CUUYyHVra1mtGTmUL1WRIU1koMR69gk4xz5f17h1CGdNM491CjUZU403f5YWItZr
l+eFmbeBvK4f1boA4PFAvI4nggPYYvzh41DyNUbWhTPGVg4SI0qLDJmwM8EI8kKySuxIiTI8NoUP
Q7taIbdgADaoNw1DWerxfE0p6u4m7SD0F9WruXwvjM9u5p0zxqb7RLH8iKsWnhlQNZDfgEFom4+Q
45g+qznwnBsysvJX1mdFvSNT0N/1A1dFCob/mUFARegOspYj4JMTvSHghc0ToAGaG64wNwmqQhGt
JTouyRbiG9y7QbCSiA/eLKfmIHULxSWWqZIJJE+ICTKUT1eGiS/CdDXI3frITCopa3ziTnfpQLbS
n/J8Q9yA52Bfz4pHyd0BZYnhMDc72QpybEkgjgTkH4e+dTp9r3HP3usSZYwbkTvFTRyFzVc8P8eT
K/N8vsnS2fvutip/jgiAy+2UelsTE//F5HJ+dkGO8DEba/dO+UKgN6LijR4VfVJ14bgJlKMKMN5V
4R1hjihvwHGidlqU0NxEfjf45Bkd3bF61LtRhuI3FSXdu7jsjLd97BZk0/Yx+6/sKuhZUdTeYIHj
qX9UJTnPWJ66BBJedfCrlwE7xjNCCkkcd229l+E8faNZpr7gIUSfIQlJdyYM1A0S2VgDSsXwqQWU
3U9Y3Q3kJgNCcyeQZX42cZ7dB+d0/qb3xFwkdAampQJCDgp8BQC2WQ5RPkL8Gfq+s1fd5ylyHinr
nWnbouwM1xxOxiTzse7Q0OE3c0v5PemQrQbfdR0FW+V2aue2bR8lKL+Qz1njBiZx57jZCTKbb10f
pDTRquS4ANIRJhoP8I5900M5gmXt9ODGM+q1VAqSHdkYtqcETzABFnmyLaOyVdDQZsFrQMGmvYUK
lbp3gyoCT0apCnC8QzvyJGuDMnVomXnBDgTc6kuMWfDu8Dj3oCvsmv67O1QNtGud3GP3AuJ6r6WK
na94V2Zb1qWNvK/p1G21r/Ovoh+835nnTRl0dsq53lZgcQu3vgyy+gE4EeTM3Z7NL0XoxO4OgMPw
bqJO+QvF1+qrmkX2IUXJjUlUM9U3laycnXL7bJ+rmb1K5coicT0P9wqtw+rOGUZsVWDmGEtmVhrv
0Gc+O/bGDfxnd0ZK6omXI+32WZV55q7N0vS3dLxzXioeUn+LOtRe3tIIzoJPMRAyrC30MYoRJ9p0
MmWPrTvgW5wY1+2kMI3rb00XtWZDSqRcNmaO86deBN6Y9AMZhiR0x+hnPRNMp2nzPtj6uW7dJB2g
gLB3OVAgOgZB2JFWM3T2xJzNJCF5OQw3bYOU+TYAA/d013tlFd0UIaoxj06gm2IH1S3YNutzzxxU
Tt3Ximve35AS7mAzlAa/82pCytBjiuAzWhjvi9u3uXguTCbSr14BXTuwArppsEGQEAp3gva0fgkm
7KBQS/VROEVRJjFoXzOkvihKn9yyYDUwkDDbDcOrtSs3AzfBfOdFTZofRaM9havv0PXbPg397MUN
qdtvsrIDVbDqvLDcCrxzIVgJdQYsW9pPMRTXQx3dRPEESfEY6IDulpIBc8HCDvxcwJK52S2bc6+6
1SUcE0hCgurWLyDbDt4YiPjMbVo3O6cNow6IGrDo3eJjhxYqKlkmgnGTBjQlj1wIHm3coYNGUuT7
Zf1qqkYMYqNUEc4JrYYwuFH+7NVQVWy9WG1dlw/1I/jPOZ65JKUotFKq+ch9BMYSLTT0BCtXN97D
ZKYGXC/OGBaao7TUhN1XpjIybZUgDvmZtVkxIb9qlOogOJjV8YnGssYbBGzajJ5KOL3xITNzr24c
XlC2B8AUNGI3YTSGdExm4k3ONwRbcRbDzKnWD9LzQIGZ8XkK7nlcSne60WNQlWNCMP3jDnwjnfu9
RP5g/AXewbOcKu4GkgC2+n+cXVlznLq6/UVUiUmIV+jR7Sket/1CxTuJBGISAiT49XeR+5LNTbtv
+S3HtQ80IOmb1lCYEkaEI5QhEDUGTh+J38NToppIJw75PJUxWtzgVhwB0ZyqrVcVekhFFLfubnRd
mG1XetJ0E3ahoW/5SPWtNHM8f5MQI+5OKLikTmQbzUMKxUZltyEOWJNqDw7OG8Cr+HgPDHpVpzqf
Mnp0xyiYb8iY0bThgcd3gdvOexFhGXyf2nkYjyae4DKPxDsjR0NE4W9JH6v+VMHhUUP9rPejNoG3
Vkfu3TmLp5eiK6thD1lbmVvoumetvo84mEg4ETt/RGx12oycAEXq4l8idCr/Pst4TH9BzM1xv+ej
AJUW6v0Ii9Ec5+O+gKKsOTqigsQX9hE8dH9OPI74M7pN0oCVGfJpS+CnYxI28WJ40oEnnjDamshz
D135wk3iofB0jRoaeMIcbC44DyR5KKk8oZZQURpOvOxNWkm3MvA/MFV9yGGwZe3GlB709xJjlZDb
vqKx+M6Bhh+TyGQ5gV1q7EXP0pqs3E7jjE2fTdxp92QM4Tyb41hsN1PTl09ALDFoUisp6KHohlps
hriw/p7jYJluDJCyHYzdIMGXYsWWR9hsq7ZFXxO+NIcMu7hGjMDJlwK0A4a2xybNU6wS5R3bPAjU
dhrc0dzQgVTFrqkjZ3oAorFoj5pZ97tHdUjnxIc8Wvc8F4XRJ0/38CN3xhG/JJQ+7DmSxqr4uoQm
j9nSjiFjSsGGzOBdiQULw8zE8mI5wvxWByzh2sDUCyeIcuyuHMZ4PoVsKj5ET7JwD5k8vArXwrsk
CawY1ZbmdtZvtHej+GaGZ2X8EcBY3DWbqohGehqKIfJ3na+z8jAGdUV2jIbh9F1R8C+3Qz/DrzSd
WN1O3VbSpjJXpfFj86shvX89gvsAgigWNT9SiI+94RXa3Idxst/7dgeFYlP6CeqY0LK9bDpoEucR
KdUrlNVL+U2SgE8vWeGgDtkEjDvDHTNlDVnCuPVa1FW9o+I7KU3RXDNkdvJBAc0Wb72ahQO4gbIu
7J5UbtYMKa37dv7GkSd1+L3t3JU/A2j0L4JRop3yt8DErrqfRBl0yeDQ3rzDtBTZBQ3jCtLPUgTR
uJ9y6stHjnJa3VJa8+CkrUc9N8G+atUHyer+35ADZXpfcZiC74hLHd9sG7ev6q0SJTxOk8Z3yHTI
aDvEGz0vB6nKh8A72rFzpkT53MaHMsCUYads38S30H1nEGCStibTkUrC1bEKmggVZWnN9E/mRp05
IsFpSZWwGQLrH305g57ORNtw0GOhXtbrlBTVwHaNyMJTwGpoqQRFadlmKuHlvgV127gbSFiAAkNo
DgmmTNQRSXOvU7sSEcZPxDhKvmUkqINHAoyZvlXQfTbxhndN8wFcYyyOfhWUDzobRXNdYR5Oj6zy
DSxfjS2nqwmoCNg3TQZc7RR9wKz7UQK6p9LKg03fnev4fvbeaoLVqSEUbrYuk6xPvRiMHBuO4Q13
RDM2SdMi9zn1YkLQtU7hxbeO5uHJ+G1QHQZAULydB0lzKjaZqYq4gk2C7HHQSFlKOSR2kgFIw7H1
rb/LCVxWxqQxrJ4EjDuLKngLlKnd53kUDlAthXSK+4A3bX0C598JXzQd4cWS+DP0JlLZesiTTO1F
8x4nMfzGI5CUsPUKHS9s6Mjh9MDz0nW+G0dpdgVptfzKTgrDu6TsFKJuMOQSoWnwrMrg7lxnND/G
eUYCcLY6Gz6j0vSzXV/MHtlGQ9i8V6xr+XcmBuR2DJIpfAPB7RocWJbX9gl6jrm6r6pOjD+r3O/Y
L9PSKv/mlmNYJc5kWXENzVtaLkq+3G5z4gixQ26rqzeaB6HYVtjn5KcXAICzQQyc+Y1X+hq9Zp35
4hY8Ek0SZuuuO07aA2YPislz9OjB/bz7YMIvuq2fDWVwDIJ26nesbCabBs3UqxsvFNT8lAovexN1
alDbsrbjuFeNqfJnzSKf75RPPL0hymr9yloEn4PjCiRCUEDtUHxk/Rx0O8VyZKL7IOjte9chBn+A
5ehzmowChl07pPk9fzJDHLQPflT18wliBJrvbNkjI8EjZcEjuCR4oUNvHaQlZMqGbG/cKH/MZqSN
d7lHsaWC0s+bfwbeM8USQRs/39ZTzn5yAxMRJBN51qUTBOdAfPQC1E+7MADV+SlXCDYpL/qWXcd4
72BiFjUKCvT2jNj7k2j1tS9nVW/F6JPUdULEx0TFUzdvAxzZc+Jlo/H3Jo55lcq+Rm1Kws4MaWe1
yBFzQXbYUA3nnGRAsgJJmNBT/BQ2xYwmmZCGHEPA1n5ULoSokjiAjtzWMd3kJosp+pTARc+bt3MY
t6/VPHrFHgIw7ERagyQRsPsZew6HEDnKmITudUYG9gzna5yKeqjLPmVl1VZwpZ6QZNXBWKUoivQH
L7ogOEhXx51MEAGDl9Fl/Xhre1q+xiRqxasQof8QjeBYowZphutCWA9cfrej866H3JDcV5zjhDBV
BG85sYBqqizi3S4Y26V1NsYNpk24aqomYtt0wowI6JiOoNqYVBeTDRlM9MAY5XKblSoK7pE0YEeT
APozm8DqCFCpssC/obMIgFbKAqgrfoPHWi5xgMNNNwYBuN/EVsT109g04Uvj9yhUmjpAIAjgLO/s
eOSNt2z26bTBb8wfZaT098kNmvthJC29Q9dPlrcN4M6viJ+D/sewYVRJJJf/tlZBs0d+zLtvlUMj
VP1zGymk+blSO1FnEgki4J84kevMR52E8ex8M0tdmANxeeRuxonOzkZpbOBFQg89vyx30wzLsNlI
O9f1VoLNOPzTt7Sp75qMoqUxoLRit3VkyJY4cuqSyjXIyX0xAckcRIy+eh3QHB/YdLFOTdD617L1
ixsn9izbDhLZ1ha7DLtzroET+h3N2bZzrPmZVUuUyGCMAT8MxGeVDs4iM9GYGD9zCBaLD0AQhx+L
DqRGbIOQP+rwzmUw0iNth9/SlE215WM4Z1sGweGPofGHeY+BBHT5E+5ySh80qjeWzv5c+jsbx2iv
wBJFHvwAiuCJ5+jySOrlNZCJ6+nUx0QdBzJCoTyrJVLbzIeY2I6YuFdbAMbFm6yd6ifCrFSbFswA
m6A4QeFV1jh+38c86uU2ikaDjR7GMvGRXEF+CSdLiu5L0G1JTHq2006P5QSpVkSqoMx0uJNAvS/n
pCue5nByBrQvpFMi1SCzK5KGwWMpzUGQY7sJ2xG70WrsSSDYs58qttbotG41lpyAHEMSRvDERklS
oarrsFbx76hFGl23nX+dIQmCESnwqYk0U3mIB66wilw4hIQdFDFTOfXFHS3DKLuCrHavNkEF1jb0
iuHjlXK/ox9QGy4GtOorOC93kK3Kd3E1u+PBQPTE3SsElq2GbC9qlLFSDvLcEosysIPGD/EXc6Ap
RseOV6Op0t4luktK4KSqfdbCVNAIH+vE61pbPTWWo1zgLOBizynJ0EFSzEY3ZkKb5knRjl5z13TF
VS7KrE2GfETyO5kC4Srv0V6qvAntvhoqL6kHCfgrqTNYzJsG/aeRVc0OtqbT0cnKIUCVqdEYArYB
xsvLWn6ZkEpuvIqgsHBooK+GsaD7GCilt2WXnIwavdvYR4cnAdrFj9OSma7cNI43O2kABPYHAZ7P
blkl8vrUkHnmKdgw+jYg3QjuFvJfeSczjjWBtNDTx0C0vko5xU4bmgGiTZXB27C6mm+Q1HvZppZG
vHJv5C+yUOU9ssMlksRaPkum1WGAWtz9TBf9cycYQ2QFwiEnibq33VIUS1fU5lF3qhFmEbYy+DJ5
6IPVSJqbDpH5GjQF/wbqc8MT1CPrNhFwhv9RRlP3E1slKq7FBA26RE9CLV8BSR23lgiUpBN/Gdq+
+FCQoHmUXJlmR3vHfFc1zswEzt/VnXbUPII2E/CUuaCfYBzjeV0asWq+92ITAYUtMP2EvnD1SGG6
dFeJLn4h6H1cjfFihV0j9zxwdOnQN5HutK0JhBI3QeDb91I7BZKfpozmNOeZocjc0QTf0KEgd3SM
hAPJBKIfKGY214ZmtkV09PPbIGRRvpnlsippH6IDmylSX/kowdBGYea7sG13mliGjvDo9s0GC4b+
7OFvN25+a/IVgQU0uh79Ns3EorYLLBvaKzQui0NLcFQw7ePakDBu3zzgj3UaZ5OaUwIdRj+dp9hI
RAFHwHuSoIslgVH+1+RsvCWYc++aEXvarQcvxekJc1Jb8WbP3DA8YX+a57LlMgdBhs5VEqIV+kKA
AX/wBdVXeTwiga9h5rGZ+kq+M9iK/ZymfP7VWVN8J2jZIVHDQZXKzMOWygDOuv79n8+Tte8slvaj
Mjk6+1Ng9i1MmI948dFhjNRgEtoVzsegMvhWe/BJNAan0gaaU+gZBBNStU2TV6zeDpASudXMFxzE
FF1fsaBHF1XXsfnZtsJ5D3Lk4RwldQ30H8hngSXBsxEufg/2NhwoYCbf/UOFVSQFd6UAM6lS0UOo
xvEKhQl9RatAXg1ORF7wEOE+h+vKv17bVbcELDaokZPSPk3oU3oHqePsOyS3cFjlZVc+yaBuvgUZ
6f7JTINTAznOEgZ9TzabfGKQL1bcRvE1L8titim6ZYuCmmghM9i4KBkThRO6T7LOg1yCJRGa7PM4
o1+pp2H+gfMp23d+5AUpJhTDKY9AuWmh4SjuSMV6dlONskESQ0o2YvKGHncdN+VD6bW0O8HJtfs5
QFM9bdoQumY0W4S2PExa/kGrBYvfjTKU8dLR+p5QR8nnoYYZHY7p8d6PgmoJzx5SygFhsEmdWPnX
eRywUxyR4Qfa7v1L20IAC93JMNqXsyFogjUuXuaIrl+ajUisWthHVXuIQXK2Z/CgOHKAgrJNRSs0
+VkryMmBNxqF8hSYj+gmU4S3SOB1RAuPIpMzqlAD8dD91MfM2ZUVgAKJh27MtPPRZXqMnNx3ktEi
yGz6DqaYao4Rz/Bn8uDUJGYpyDB44SaQ8W0BKJXe8DK2j1jTcodo0B8nT1TJWDMo/5p6woKxukH1
xEJngggh4S0Kmax4jzAl8LF2GH+m0pbHWjpZlXa1VG2Kj5LtF1HpG0Tgtgc6zoWIA8ONTtXYh6nA
0YsMwLGg2HnGPIykGQ95hyMKcTrYQWMEFCtFWd0n3oxTr6SifyIN3hdENFrngQA/e0BzEQ1enKj+
L/TW+zcyDkgHLYM36x5GefO+dU3eAh9mcBR2rZpwBli6GOpCQNmgN1CZG3Rg1c6FE2qYVHbpF0fe
oA4Wkpd5wssgf6ybMDeQVyDFnUbvM+1hV/cE19ouXTKEIy3oGKIx5oTfsbl+MaWxC7yWsWpbhgjo
ezY5YtshI3b29RDjlUK8kz1nWYGvzWuNRnEsIN+D/08L7R4eAdoBwgA5tIUuPvIyRt+vEATtvShm
T6DPcaTHwbAXriufSUACuB0QVT7gmedfEtadsMFy4ZNSuQM2EqZm/h3ccJEABAg0WAvUm341odEP
QH3UxxASDI+Z8NivgfLyB4Ur0cOSkRzwFYC7iiBtRUvhPDgRpC6veVAhYeVO3HYPkUcbuFBqO21n
iC4+oM+MPLoGSiINbQOHZJXh5KEEjnVJ61FAVTuH46WRkIWPk4fRSKcwdRumBrrjpqbf6zL0vmEt
o/1QOjnGW/jpD7Gq0DzN/RhEnAIul6hdRgJNW1uGZkOgrbJpS7h5JH6o8IkbHvMXKihmSgwjmDuW
+/lJDFXwY/Gee/eqnt8xT6N/EhHWuM+WFP54CHUPt0YvQw84G7zmHrNo8RNbCKRIH7llN1I3O/IG
XaFvEH3EcAzDuYwkoa567z5wmuFUoTHbbxx3WShazUW3r8Ia2VZjRPxDNRC93+eeJwsMjkIcMZPS
5C7uBLrdjdvpHazA9VVU1lKjNaL76IhaFx0N4rjta5M7o9gCvRQhDxzVYz/a6FB6EgWFCy3F67ij
Lju0FWR/JwcLk7SkoAkZqiFeqG9SvndjwI4xy1FQSQUNnaNf0OBpGGD4a4uOggMLUQDYL6O4TWXV
qseaAQ0aq1JZCD0X4OJsMkrJVe2AmzQNlfMhgVT54GHQzxurPfEwo43c7qWRbBvEmPA9zijY7zD9
yPaIvjgSmGOVPo0Oj/orRGZzJ7Sptxn6+Q14AczJNtxMWZwEwMPQpISYFCymengnpo2hrN0S6k4/
RhN330BI9rZQX2veGw3h822FzGpLUOE+ABvObinSnZugyZsjavch3NSocRrUYx5K+3yMqzso+gl/
UyhnPkWzRBRruwyTMhX2CA0cvc4Yggs27Tzf++a1ebf1xDA8attqnuhqKcyx8xvQwUIUap4j5Pto
l7BX5hrtQjS96HfZBPntjOm4v0EUk3xDXdL8ywvkq47NkYzGIpQvmL6guuBjgdzXRjxIctSCZgvE
jtzBmsj5KJsBTtwx8YM5afmi7NuY0b+eGZqnSch9S3cuF3Tf+OX8oyNY7wenXopyBcO0bYtv7CZO
BJmbHUNwv4U3Yie33tQjSUJMQSsCptLFgUmY43gObf51fBQzKYOe8C7rfEU2U9ZEw2mwc/smB/xv
5Ez57e8pKRIt8dSA+IggCqysg8x/vIWMSfvqcfQrRMz0oeYmn1Ct0vKApYZib+nTg6Qka++ji0eM
b200RnpX2lzmWxGBg5zkKGtAjw7YPw7L/OAwjn4jD1UYogJwghApmoqyvoSKu/DyBycLPMxlMG8C
M7f18T3U5AocaxV5gEkKNjmgquXDCLXfW99B5zHpQ4rxw+jK+UeDJWbuvDkjD6Rwq1eCWvUxjCL9
0jotGxKYNQkHuNMC2tb5En8w+i63GudJuSHaDnsMbfSzIbXad2GL6QLnAv90kG2XrZ3egtFzxU3D
MfJKdN5PxwpgjncPH/nBLydMfAPuN6fRItpvciudHTJKDPfRQcdnVOF42yIBVgD5/R4ESNvM/jsv
cGJvGKafv5A8Kf69sTnf9eDuOnsJ/fyTdfLpXzOrPtg20h2zItGUBYd+VNGMfC126g8diffMHep4
z0f8YDi9OA8o9WeUpHB63RJlSghhtaDGoxZrX/lc5Qiw8YDBtIrG6nHKQ31wdSHe0J5WjzhO+HtL
XUxEMWcTP4W71AU6Kko/zTEuvGv6mmwGFNrBG0b20xVG7Q0kE10fnmvoW4bTxikB0ykTCA/LZ8aJ
OlSZRrOOGseYgy5cqA4IVC2JHkG4PzSTh9AHGQK14Var9qBbwsaNHTzSoqkd50USawrwSsyJvRsL
0cqbCg40xZMjQtfsMQgtHwLBFXsUk4OBYQWl1VdZQCUW7VTM8namd3py8iBhGW4wJvJuyhyeLMcI
wrLDP7iE2x/8KeIz5jIEUA0SZiV7ifra/qgjWadOSwu+zRqDKVMsSBbfohPj1WncD95rPc+kfGvQ
OmoOcVvM+caZZsyOsaUbs0fdhH4MOuQ5v42DEucJqk6M/mMxBW2ftLCude4BtBjewoGWgAmiSRtc
8jM/BzZaoe08UtOpHQb+v4ynBs2Yw+zM/uZLgC93uesfWD4mu4a6ftZcSTTKd2peTiER4ai9cP1z
mK8V2s7LyjZb5BX+F/Wb+wqmgV7/6E7BJbuHc+9nBZEdqtCMCs2cq8YHyO40AfRA0MYAnKi+QAw4
d4cV4q5BJGUowJqryQEjbHmEKCouKbWeu/gKcZcHyjpVgBcEx5U7BDad/D+QmmdwZGsZPWR/eYx6
BziykJCdp0TdI4ZZd+8JH1ZSY2EFsrkINUjt5wH9GkJxrfRKcouU37IKuFlw9ExD2zSCp+bnC/bM
glo772auBjisaPgVAgNNgUB7w5lz3/tMfQ2AutYFpCjxPA+MuSvQRem3CliYbUOY/8vJYvYlOSZv
bb+L+cDoY5QIGq/folcfYITkdeH/h6h9ZlWtVQCljZdxW4RNEaDQfabOWATfXGduLnBUzwAtyXpb
q0q0rIvcE/HR6DgQTF0rF2AvKJkm9cSj6V+0WmaAEb/20Vd7HH1yFLBwKb5C7nQ3LXyxYS4e/h/E
unOrarXFiXGGMKCOcwwmcPJNAHc9z1EfsawuiXOeu8Nqn6sIFTb0fYHkx6CjSTQUdNKRD/G1LZqv
KSe6a4mpADk5lw0vr7zY0ivIFCONthReLRe2xt+/uvsbrvpHsOAS8z7aB+hohU4S4POmxMACr1Zo
iCOKfInB4a6lphokxArezs2VclugWXwYD3f3k0EvLtrMGpXJJRz73z+Ju5b04EEPrcZeTdcBydFN
LiDQMg0QA4gKpEafL9wzbyxa9ucfb4xoKBeo2tNXCj5BKYsqdDkrAKpguBBVX6T7umtZBlo4pZMV
Ee7SQNYd4+ONG3zRcASg1f8+AoeXEWls1VwRBBNkoPUblGFwWF2kPf79rHLXUlzN4o4iXI4UBNYj
QLmCcXTZKfzMN16LLGIaL1zl1DjNwVVA7Z8lxNrvRXeRUXlGxtFdC3GpQPoqyOoRMZa/8zC/C8In
eGr+AtjiEWjYN67EAa7V32ev/uIGWZ2GdORuyx2QU/K4GTcLT7oCevMw4ky+cN6e+ySr4xAa8YDR
9tUIpmKGRM2LJJr7ghPv8Pm2OHf91WFIspJiTOsGJ48M28HRH4sF3OeXPvPB1wI0mENlruoK/zRp
5t0ziHmNJ4JRGFrpfYi+2+d3ObOv1yI0zBO1sIXvnaRwyQ7QMB5iPuiZzn7rVdsY4EFJ015iL557
poWK9scpoiyaDx53vNPkgzgheSO+ZUiiuz4bLwhznPkga00aleU4qPoOi9jL/HTCbkxE2X98/rIW
Xar/y2Zw2fJYf/x8iuLfacO8vxriDqIcdqM99oM7/oOJ+SHInQSNsKvSwz0/v9+5h1n+/sf9gOqZ
9BQ0/ZWJyxLTYlgMOuUleYhzF19lPsCaZnOsp/5KM5C0FVqQm1JeFCg4d5qsVdMGMRSGRvlwhdEc
pgk4zzEQf1xe1iCgrl651Qvwo4cIDjp197US010LqQXd4APP56EFyMoemgWQlQEY45L5y98Jk+7a
vRidt7h2MotHms1tNkAIitfIr1SkblC7O4l7kSX793IHsMv/fvjKtkPJQzzHotE1gCkOiYdhW43q
SGifWlSH0eS8fWmRrXXSKGb+xGnd/irIp2cFBs6mn0Bp/drFVxseI/Q88uH4cwXlVmQLQ/dR+hfd
cs6cJmuZNE5o5gDqPlzJyHnBLBJodg1pY5t9ibUKJ5w11XcAj5j3vcmPXuiYfV6ycO+P4cPn7+Zv
R+9y8fXubtvWjLbPj3CRrLIToCZlmR1kadHaSYfOkQ1J+Vy25sJp8rflu9xvteHzqNY9tegCVZW7
b+AeSRx20FF1343yCRCdx88f62/nynIb779rN8+DzKVxNBy8RR1m1/izKvaxIQO/0MU4995WMT0Q
vdsySfJjQ6PgWXcYJVC/4tvJhuQIn+lLofHcg6xi+0BZQdAuw/fhGNTIsVabeJnefek1rVm/EoiZ
AC7ow2GwA+YmmfSiZtc5YrrwGf62OfAZ1v5FJq81VLjteFTw+QJTxBknYFSsPbhAVF/Y3efusdrd
Uw5sh0eL6ZjXdb6TCjoxQFeBUKYvmfue+QZrByPKIzFo3477oOgdMGNsCYZUGMHP9YufYRXS9Ug9
eKuV42GSFCwS5DuX64Fzr2e1waH+ykfCQGuDH4N3x2agRJSnbgqM9i58gHOvx//vXhuALuJdMY/H
pkf/xfTQcKwt/4rh/bKEVjsZMDSmwiDE7zdcvMN1p0aC8xVi+nLx1S7O0Xlkfhja4wQgWjK1NQO1
ePQvtHXOvZjV3oVcccEEc4cDdV3vFa4LGHE5GIS/fGnz/h8CcDbXJphFdWDB/B2jjj4Vw5cUnfFm
1txfMwN7WcbaHsFq+AcjcEAB4+CCZOOZs3NN+OVzXWmgVMYD8FZdMrlFhv4Hmcqt36IJEmKOc0m5
68ziXzN/VV0PocxBLeZRlgMkFOe3TGib+ACZfm31u6u9SwGOwEARrcDcNm9ArbJ93wMq9LVPvNq8
UOS1oEW19qiW4T+FS9a2cC7aj5z7DuuNG0uOAW83HoeyfFDL6J37SmA+o27CBiiBrz3DagNnYavi
OndmcFwjtvnNqo0BEvz84mfSibVJTwbqUBCW1XhA6UAS6Q2AwpM7xeY9g0MUYIX7z+9zZiv/LjD+
KIIGkcet1aU9Bm0uN4QHOOO+pEGAvbaeK/CyBeIw52j/wkYX3V6IK/IviSsuF1+y+z9+OQig3PWF
MxwqByWQhoFdGo7640uvZT0+AOK/UQMJxiOvZ9ntB7fO3FPIYQ7/BemN5dcvS/ePX5+XQojIhObI
WpCDUg60cLgZwb++kMad+a7r2cEAA00X3AmD3QuDGV7Z56ENoq+F9fXYwGutDDFNRXThwNDxFrgX
kBnHzefv/szuXQ8NgDUXXADxcSSiUftGT+wm69HtMy6QyQKjkK+dQWS1f70xAsKbjOZItayABYZV
eUQv1cpnDmiyCsDNUEd+3eP9w9UE0+gRFn1DXxVpNwP/9fl7OveJV1EYY7rB9Ryij7KIF4xcQTZL
A/ErF0fv/L/rU/Zu5qNrgyp8cLU7w1AP7Wk4UoXEuK336/Ob/P0l0XUXA7HSgiYUwlmENTEFLUaC
4uiwArRMQI8+v8ffVxNdDyPUPABTN/bmaDgg+wK2jLN59qr6xSGXFBH//iFQff33XRk1+TKG/+Bx
Gl3vkEFqPYFFiH8hDi/n2botBpeidWOdGAGFTmn6Y6BDdLzZjrcIBjZaYEFPs5elACBceFfnHmQV
8o0G0nNSZjgyoEGvZRODRGGmSwObc1df/v7HkYf12lTaCHscQPlPGeFyJ8qLmi5n1tK6v078XHcO
tObg+8Ji0Lryuwkk0zTMo6fPF9K5G6yOC7Q9CaNxr4/opJf3vJQg1Hcl4He2v+SkcW6trg4N4wDs
OxnCbxoHMwKpxR5VTnyAGIPZ90CD7z5/knO3WR0cune8wcU2OBIgII9N4VLQLge2ySFsAESRhMbE
5zdaDou/LN11k70K/CwUIYKcDCsSAbpdzLekHcE3RK+kAEdSw2YCjUTg3ZoIRPVv6P+BYfL5zc98
r3XvPYCSQN6AanGsahzvXAKIlLXVS60gAPC1O6z2PQd9Efi8BscXD8ongNrjb6au2u0oF+Ts5/c4
863WHXfPb4Guhivj0UCTfJNlw2Mz1VDLV+xGoH688CRntua69Y60EsRqALiPXmeH61xqQLvntgON
5fOnOHf91dYP4JEEogRCVUYrdVX58Kd3yKVa99wrWmX7cJKOgkYYfaw6O+0aMIv3v3NNENH5zWwv
NRTPrafV5mzEJIZwnvUR5JHm2hPx/eT24a0w8sK2PHeD1baU4DjVLPYwuoHX0HuGdvg+HFmZjrT6
ypwZsWTd+Q4EOq1g4+ujqSH/kzEoHoFfATEQi3BlPCh1fv69zzzKuuutCtLENtf6ONjeSYG7Bc9x
BI+wazE4+PwWZ8Li2iNEOiEmA+3QHysIsaSqh95lFiDyUjvMaaTpUSggi+PlT5/f8MwaXvfDmy5y
6iAuwULz54Ur5716+XhJzu7MGl5jDAaGghUysubIAVEGX74qwffEh+G5a0ARVHz7tYdYbcQh6E0G
YQe0tBwHrmUEnK6QF5d0p889xWonenCNc2oAPMEDKUDJawEjBiBu2LoNDEB9lINPnz/FuW/v/TeT
YNY2uYyH6WRAHhvq5tS4446P4/MCMXEb+QBl9vvPb3Xuq692/SQdT4xhjzDZ81d0A6fUD8Fy+trF
Vzsek4l5mdnqI6DddcIJIB/jImzwpauvXSCgMuGXsKhHj7rm0U5NUbgHRfYr3gY4StYuEKQgPugM
OU4rUmN8qn4rNQXjpdThzHtfW0CYPCuyHM3jIzRC9C2soeTVaPPwS6UfmKb/XUBV27og+i3VDWRz
Xjnk75N68Tj4/MWfOf3Wtg9VlIGYLQq8eA5X1KrARCBr+3prJ/Hj8zucezvL3/9IpXPQMJ2Cz/MJ
EnKPUKybE7v0eT+/+Lmfv9rFEyzao1FMeDl4/xALmspuW5WQ9oCW0yWV33MPsNrBNIQWCpxS7e9p
WdbCNMFxvzJyXVbmestCp6H4H86ubDlSHVh+EREgJBCv0N1uL227PfZsL8TMnDkgBIh9+/qbzH3x
0VjNvf3maEdIqFRV2rIy7TodbmWFLRNKjr2dHP1fl41j+nAtZPnoolRIQpURoNUgavxp2c/S3kqg
htZ1zQcQGoIjDFwBAiWyqCRG3R2oR4Pu01Xfrss9IPFTOxP1fIvCUbqHepyPSib39+XGDbmfaZth
XFPiBk6tz/YElE4RND5R31i2VlTjUf0LgAhXpjWmxa4niJNw6CeIcAYTRdQnrX90JxAHXx6HaQrW
qHgXWqpRoLt34JLIa/WAMm7yBZXKG2gAQ2ixtdN3jUN4wPdRaoBvFx1iiQ+g8y04ajUtUAdfdbPo
MS18C1UAfILaQREq0CLtCFSy91OGO/DL9jENQYtcUhUtasXZfFvXQMqpVYLQhqxn2UIH4nIPhlMj
0+JXVRMwExwXu22QfCcgB/oRN6XT7noUaiQh6GWSY5yDEijq2wlkKlbgFr8v92wamxbcNmWg0Uya
+abHSz5AqxwYJysbdgOKmXeXuzC4l64MQcsutlCUIvDqN6TfBUmKcJpgxOtaXzdM7/yL23aZgZxq
BgDBiXcUb6Ld3uUdqt4ut28IcqoFuQIXCJclZBpRdfPEK3GsXRJ5g0Isxtnhuj60+IbIOqtcC6oH
YRxA3EsASbpSe5ypHM5DjD8ud7N+8gd3E3T1gXemqglbULwbzDdQ0wBTW2X/mAcIjCtw4N5VGY5d
FSJ0oy/DfpVqYQ9CtCQIlnhGzZZ4khRS0XjPgRLdjfLpfk7c3123JZ1o6kqL/r51nNkCec5NW6Na
0HKearvAbaF90wv2msb+Aei9jfIEkytrmYCCiCElM5tvYsCPojkDtqnJrqnfwCJOtSRA6laCKm5B
6XoCqh7Q8LggnYTQXrObnKQaby47gWkIWsAnbjC0U95ZD5SjbLK2yG/sxrckBgyN62ISPFuWhTpo
vGZ4vcZa/hVrehNd/nKD+/6lI1GC0Ad0uu5aFug9AEssUOY69/XtkIyHZUqfLndjcCddUIIwObRV
79o3amD7KXZ/84Ldq46CbDN74Ut/tpz4yhFpcU8aUCdZrQVPRTF8D4yL6JvTqMadrMDKvRkgplnR
4n6mLa6EmAIHj+t99wQOLL4L6MVlcxkWEB10pijKFHrVgDOgKKGdiXqBlQoTL9EsAsEwaFYud2Ma
gxbkHsMGKFE9ztn+8IkU3utSbcWdya/0oM5qr5xqt0Pl5rSjUr6uz840+JkHxTefDBsJ0TQALbp7
v6lKBT7GYwFmLpBhqCwCld/tZesY9g+uFtRjABbT1veyoyxGMJjLwyqu64EaQ2Q4DojhDPKVe2sZ
NtYrQ3c61CyJCytJ2ooAnTUDCrbC/2JFIrBQfpun5WnNu2COjPxrn+Z07JmcQLHAY5UdiVOitF+k
//gk2zq7GmZG15zw/Hmc3MpB0qoC9wUEgf6TxYH9vDw1pta1GO/7egLTW1GcgMM8E8cfvgb5QL9e
btxZ3f+DJZ1ooQ3IdSurJi1OtUTpIkMhNKAr3l4kWR1yTAdNs1feou4Wl1Kg4gPRHfi2foJCmYAu
ZPNZ2ZADdGUKScBu5WObdJISRL1EgJ4oBqFHRKvS3QCHmLrQ4p+AqNaOk9h6kEU3RDV48veSe27U
2ZsiDOuMfGRLLQ/MrV+BKNrLT/0EzuYU6K4voA6KwVHhQDQZ+lRgPLg8baaetFwAvhRQYPhpchKq
/0naZf6GG8R5VxbJd9Cvzt8u92LIa0RLCnXLYsuzsgLjKXe1HPY9wxMzn1B02jFcnQxeslX0aJgd
Hb4GngPRp1CcAe/akr6KGIQXqEpzd2kl/rk8GMOqrGPYJNBBGSg5itPISHbiNgP7vVrZ+8D+4n1P
hlqdG5RL3YP6adi6sTGNajXsu/3ymPS4MaNcPhTpAI4f8LPfFlbBdry81q11UBsoqyofbJzJCXeV
NhA9KNzlfQFCALKJBjCNYv393ShAcZuBeFaAU0DiagtC2gpiD4C24dplS1fW4M96qfzKHz/aBcMj
bt7xm0T6t7h9wl17k4HVo/ReL7uAaSBaCugZiMQrO8bstzIAresCilBo37AMQJPLPRgixtEyQD/Z
eRA4VX6yCe5BRADCRQCSxZoLnAiwKNfdl1kFzuPL3RmWBh3wNmfN5NjeiJlxoagUegrSGtEA8lJ+
c7kD07xoGcBrE46v9uQpEbOF8yoeT8FpTtKoyVVw50LHYesWz2A5HfZGpyZYQAkqT9kC5s4IoPNk
egXbDdgXqZu5JweEH+QqEKKno+C4ykAk0sWoRhYEJJ4tOGCj3JEvl21m8DIdBlcXcgI1CHjpQ8mw
n60VdAK5mn5UDRmv2xLoQLgpyz2nAB3hUfrZ7dCqCdtBf+vd2fT9WrgXE/fnBFhZ1Go76pnICgzb
A32p6OZqb3BbHQqHgr7cx/PWiHMqdf4F3mCI3MLegvkafFaHwkkfZKc5yMWOsgHty+iDX3w4SNBO
QW7heHmKTQPQwrxtkkRaBfiDwcAeOz/AeGx5u6rzQXZ1XQfa+l5PDfS7uZsfvcH7Dh7fKpRZ+na5
bVOkaTEtpimgjnTy41ogSjygZVswZts2aPn4URG+YaMPy+1YwP5Cw2FNVwRr7YOkEAsUeMQWonqI
GTRKsPefQuiBhiBjPGXd/ANo2i2xyI/d9391n96tVgQco27SsTW4FwX2PDmeVVX5LwGhvy8b8OPZ
BxD1v+shCuAAVgFV6nHOx/XMAonvKlefr2t89ep3ny/nWuFtMMDnY9Od3WKzFRwXjOG61rXYBlzT
B8ffH+PEi3iYKd43S3tL4cxk+tVg774d8iZpPw0c3w4qAxb1oPMB3Av0VqDbHDd2vibja2t4DR1c
3oFaC/apHQ9syjglOPCi6+yjBbbMnTRr+dq61614OwmSpgAkU5dbN9lHi2qwAqcTh7A38h4AXSGg
N1CLEEMbVWPNNjLHx9mPBVp0247VFKUDwEpYk/xl7KE3k7HXDDDILN9C9RjmQIeo2UncjdJKMQ4o
f80hdoVYP4ctGLnBSjoGrZUNSQlyHkZQtdBoybEHoOtzSQfhrI0F1NSHFsJF7ogF5VvoA5ow6oiq
t394NsUQWWHe4fJkm4ykBXINFhKRJzW6AO8cu4+LzLutAIe5udy8YZ519BkKGgbwqwfWDS1BzEkg
+OrHn5VktxXgbpe7MBlpHdm7cG5BntKA1BsjaAugFUSZDPu4Ldku43O84a6mPrRwBreNy7qKlpgI
0Nz/AueZW99MRQuiy66AYt6V863FNWm9pvTBMAhWYg95rw36r7x2hkfIbG1VxptGogV37lSqsXJh
H5yUHd0Bygjg9HfAYHt5MkzupMV17o6glwwy8Ih57ZG0uByzuLtFgmBoXIe4cUi3oC5Ewjyc2iBb
EChgzSBguGF9U/PrkfydI9U2SR1KYBqiFC71OwtVe6gp23AhU+taLNMOKkklmPwOPZiPp6a7gdzE
xq3oh03zgGpuQ5ntJiywin95imoByB66ke9sVTuYGtccBjIwUzLTxv5Vtqr7gR199QgRlC0erD9n
wL8uo/DtmsNMQwqgVBrLfwPenSgJTl5WD7sWHL9hbhUiHKr4xKbm1NdJDTJx9r0egmvmmwf6I44H
FRx7BNDgZwIWyH2RAa8u+utQTmhd8yba5GWC5Ed/WiqjkV2XKLLPk423G8Ok/PV2I5aFz6qiP3mH
A/yyTFZoN2Kj1NHUuLYkEAZGuh5YiX9R2Qsq9WLOyRc379KNJcHU/JqZ3oUZNCbmGWCY4LcFYSdQ
YTMoQKXi1xX5B1ZfO33XOBjgoV8EWrifqd1AvgLE9VFRQxfmcusfvgegdfe/rS+QfwwWfyE/2wW7
x5L7vz0HmyNID34juM06Lo13G0PqIExHXDxf7tNkLi24KwXkAmqtp18VRVkotD+W+rZpavXzcvOr
O34Qf64W3pU/QjDTtrzfA7VOAoxkNeSJynE8ZV6/h+rPXZEWz5e7WjPdR11poV7zqmcZBNZ+KZl+
b7oSqiHd3q7oS4A727ke9pe7+XCFA6h6nbx3LuA3brKMY9H9CmoZgNhaTjfJAsYkaFxAEvS6PrTg
tpgtmsKHvgW0IsKmJ6jC+07mjds5w4z/9U6Dwk3UAVXT3qnuBFTIiLKuy3g6KQBkc0YGDWG0LJ+c
BtJYny+bw/TFWkhD5coBcAvtNiweQ1yO/hjBdLfx0R9uITGfWkjPIwn6YZinveUd53E/DSJsms9q
vC5jEC2m+0I0E3GgKNkn1S0IlX8mtb9xTPvzbPeBx+s8AAV35kFQqGj6Yfkw7oOw27X7ZjdH4Fba
8V21f/R26e71Fw2dCJcPu2mfRE04hp/VRvIw2U6L7maGcCwZYTup7kEZFvb+59QDnmDrOtQUa1pI
NylfCIRDMPFKPeV9eQci9i+kTL9c9ivD5+vPLTkOJkO2NNDb7EsR5jFk8vLusXTLHcrxtygNDc6r
v7ikbYFF38YkTbjRCKFmWoWNuOoShgc6bUAN8UnBvQUTm4Dj2gf3KtkCuBhsrz+pWBYgTl7Zrzmo
6ncQTcnPauzJESq17gbe0GR/La7TJpYdpC8nSAT/KtNHVZ2gfBbScsM7TZbXIhvvaIkvqhbhMc1Q
yUim32ROrjqywfJaXJd9z9sWdxfQ6/RCgEFCF32A/m1/2TVN364ty6SfFFQZ0LxVv6rhCyVvl9v9
8wbzQc7QH0to1tti9hFS4+fy1d479yQL8y+0iMguP5VRsrHum75fi1xrKAGXYVjB/KyKhr4EyfmW
aQyOqb+RDI1U3lJiBFPxBh36MFU/G/75snkMn62/iVAwCQufDdOeVvXwL29BRRqxrNw8gX/s8Vxn
opyDGtJ1fjHtbervSeVHoE5twqEtP0Ej8qrLQZSs6n7vgKBzbLDAZ3PwttI4RqKvr6pc5JAH/O/2
x+2JtKdRTXtQJAFg/i+TUCQFSuI6+692e7e5As8/63IGty/926RXAAi/XG7YdBDUWQ2aBmqTIBSG
UXAe+MlOz1PU3XySB7Xr/Y2dhMl5NLu3UBPI/QmmKXkWJoGCWMuV2UZ/zVkSCJP2c4l0AGVeMDOM
FfD36ZXfreUaqOhC3MZfG8+gf/fdu3LroxMZNCPD/RzeOCDxcEznl8DayOsfv6nAB7XkAhnboFIp
MoDrd/Dt4kU60+vQsltOyC9H9oeldz857RK11lVQE8SUtusvqZsIaMciMWRfBgdKcnKfCQ96Plfl
S65zDSw4CbvJmCNfpvuuuG+yDaTtx4cirr/SKCg94GUDPunN4vdYsBcIje5za36kMr7t+VVvyTCP
FrdzBd1pOmFGSPcgprtcbOwQDFONM/F/E0JJuhj3KAhbr43DLq6gC1yEUFMMXVrdWpTfdX6+byY/
qlNnIweZTKaFg+WWAlohSJ9+kkOZywkhDi5SjjvTp9E/X05HH69h2D78d1jOkFZQ84E7TeMY5k57
yzyog4ti42TwcSZChPy3+YA7VVZARWM/A69QKMiD2O5G8Bm+XH/1gA4C5AlyfDnvHuh49hpctW8s
vobFUX/y8CCuGuctmnYF2S9dE0EOPurALZSScqMLg2G4tnqlEBxiawHfnpdYuf4dtwrJTe1q/m+X
RcmGESk08SUgNfEnP5cbBjc1vU7EuyVx4s3oMJBz7f08jiYLIAHoel72QlPT6+/vmkZdvcd7H25S
5d+d5mViG0nH1K4WtCiOQD346n42q/cQoN1Z8hreUsY514KzL+KyKWJMoNOLm2CQ0EwZ95etYXI/
LSYnOrcA28HQkMM8ULB7qvYHtdNobq96b8PHa2FZU1EQN8jQg/u7Yt9l/r3yr7rU4frbRTNkpaPq
1eRWHLVtvQPb4EY+NGyduF6SX46yoLGFhAg1p11Vfl6c8gA4WlQy5JVTbuVgKq52S30/BtXu8lwY
PEgv0Z8Sh4ObC9PMLOg/uRCU7bZkEkxNa6EaOy4YbzlCFaQCojk3/ob7mNrV4nSlHez5gnYDy4Wm
9MqcddWFOdcp/nPFoMRFkBer9phPD+AEv87IWpgyCFwXA4TecXvzSPqd8F6ua1eLUdnPFgq8/HFf
20cxwNkPl9s1nF25r0XoCP8iWYKG57visb8Rp9/OmUV31nOy2zo7GZKAr4Uo6bm9oKIH+43p+1QC
HO1CINy/n4AQuTwIg5vopfUuZKkIdb1x77jQTp6DyE+3Ct//3Pv9fbbnemF9Do30Nl8o7BNBHC5K
d9lBndIDSGZf56cH98aNojT8dIRCKH25T75cNyBtSWVNP6AyFRYDv4U/Pkz8uozmaXHaT6SoA4mM
BnnHW6SCuxjabNd9shaq61Vy3tF43Lu5Dy26ced7W2cTg/9467S/W1IbhGpLpT3uIQZ64oX/pQR2
F3pFqGpethLy+pkfTbMWt26tGO3rdZohCg9d1VNQBRGpti51TR6qhe/YyLT0JJbVmbkJNO9buR8T
pXbX2V6LYS+P8YLiwkAqeEwgWLqwT9c1rEVuMdZNO5IFkxqUIfePBVLw5ZZXT/7A3nppfb8I3lcK
LU9dc9dCBBTn/LcJ5yjc0v1iy2aJy5+r1Y864v91niCvXJnnsI13rg7yLvnuPw7hjfXm3qlDdsdf
1P2RvV4ek2GS9Zr7Qfpu1ZToqi72FWTBttKbwTf1EvsyDUpuNQmuFyG1m7E4ytKvnU02VgBT61rg
Cub6GSpYcPnEXoT8VYsXu/h62SCmpldDvQvcZeUgcHI0PQSgJKl/UAg59+LK79Yi1iqboCoD5DKL
lvthbG6yuY9QvH/dcY9pEdsBtFLUDdZFYOoffbfYu4O/8eUmP9HCtRgheZDFyDVkKiC1SUMIn2yE
1Z8XkI/cXYtYCL4KloBMaN98HaP4uzx2Ryvy90G0PD4XD8UDi87+7T/Fz8sT/OdV54Pu9Pr5aSBQ
XVpPO/Zp/B0/E6itP9tVOB4gh/3z3/ixPFUn6zY7+bv4xxYM17AcUC2i+8QqsClHLg2QO8IMfAdh
zqonD7p4+7Ivpo0z4trcR0PT1uAK9PeQRSbjPudvSf1QcAhD1+fYeRPjDau37sBM+Ymuo3wXI1ag
bL+dXUjVQuyYseUWmtY3ZOlD3ve7gJOnCgFfB8PZTacHSIjfk5hHS6misiR7Ty5P02ztL8+mybBa
JlCO3UM7GJ9C+rcs2bXpc2I/1+Iq/AvXq+7jqciwNajHfWEX+8AbDzgqb0yV6cO1VNBlOcqtkxEb
BOh772rL3RWyOI/VHerJquiycQy5TAds9a3fWU2M5J5Y3gO0hetQxcW9nSXXHRyolhQgJ+xb+Yhc
yTnE0W9YsnHbZ7KNnhBaUCdbBaJlSHdEHFXyIwP7W31zlVV0PJYLzVZUJXbjPqYxpIarp1GRw1Tm
G80bYlAHZEF4uuVxvS4gQ+Q4uPt/YDNE0Nt7aw69cWNTbNiK6MCsYSGFs2Sr5bPumVTd61LTm0a5
p75QR1U7u+tMpQV6lbfCr/Bguk/n+8J/EAsKoDdCy+CbunKLnJO2n+SEpM9ZHhZ4Pjr4c52H3JP5
4fLXG9YsHaSFTeBsDwO+HqLlvnuapiutooVulZWQLV73NhN9mYPPY32qrY2IMllFW8HdnHZ5uS6F
bftgubd5/JxfeTOkI7AgN9jK2MFXz9MusB7a617XuV4rL6ZM5HS1MnFp6MW/fO+620MdYJWDxQUa
7WiYCWvHmg5HkCt3M3r9exGnJZR90DSd97n7ZOfXbcB0SBUkKjNnZtglVUlxgPrV3QL1rMvObIh4
HVOFLBtT8D/gkoacs+XWCo4W/+aPb06/dQts8D299r1TPtR0R2weSlt9pWJ5bFX8by+nK6dzjdJ3
mwbK4jUaMQASx1HqxVDU3YLJmWyjBWQhZVyU0GHaT5AajsGxGXY1CcXQP45ZvZupt/XobViYdKBV
n5ZZUQYSHWXkIPL5xvPeUDsR9VtvToaUpYuuKOonIHGFY3pp+xkwwrKcXi/7j2l2tTU1tp3Ctxqs
qY7y/+kKmUS2kMXj5PT52+UeDMbRUVTeYFGA8tHDAj36vVXk/dGC8sHOS8pkn07FVaUkuOFeF953
jmRlPC7jheN03Ipd2cd74AI3MvvHwFtffyVt+j5PZfXn7iDrD50D3afJ8fI0ZGNcHvKE2DsXN97P
spLurqwC5/ay6QzTrmPDyJy1ZS1xFnBIFMi7oN9fbtewF9FhYaOzlCkYWLA7Lm5y3DuJBFQF440i
dehOyfOQbZypDAGoY8Q6WQVCpJh6v5gfmbUqdVQRIKDPKD44QoZ2oxuTmVbffjfz1A2KpnZ6XO3U
wXeA6Qvw9/GryjI414vuVU243zLkp8FJo5T1YbdspG5D6OkQsXgSU+JP3rCv3NDNnF0wfGvyLay4
ySbajqFKfR6TCZ+t0ilUvgzhvZedx9SytrsfejaOhK4Ju7xv+2MzbZxKPg4y/ueJ/90sqgLyRnkl
1nbbMF8eUtwuZsBNg9pll5NPuXPOpy0iUkNO0jFiDjgsRh5jDMwfIzzioUTvNWD3dAuP80fK6IMT
tw4Uy5siCNJuNf/nn23En1/m5xv/9GDv5vCTBYB7eHkuDC6ko60mWtqTixne++0daT+PoAryyq+X
2zbMs14+X+VMxa5A29K+Taa7dOsywtSuFq3O5LosX9Bu2/wK7CwcwP1y3RevPb7zoKD1LNwAFjiW
g9oD25awY+q6M4MOsHJxJ/2/Hz3PT0t5u2xBXE0TqIXpTO1B2D5iM57PvurAg3Drt/xKe2iR2qVx
ZgUgbgHqIB2eVTl/crvNfZvpy7WNgz+Nbq6QwvZF9Syto0xf8vLlmnkES89/5xEOYbtgqsWDJn1Q
7CXeUqf4yPM856+id8pQ6iXydnjFP9UuYSClz4NriJPXxtc18J3zkcKyHTkULtgkrSk7eLPysLhy
Jj///42ytr+msnftN2D8aqXss7ehgjbrqbfKuP6aVJY/bG30P9oVrD1ogdk6bi9GVMy+2jW7T1h6
lBKc3p5EISLvLRVaJWhzpgFy3NeNSAvXOWlir2oKdi5A0/YwJjV5dLxmq27DNNna5p/EEPgmFStf
JAftWBKqwLf6YF/WrM+29v2mPrToFa1jW1ZqpacZakMHjylAC3O1sT34ENu2zocWvslS0WkImDj1
fXU30+qBLuNOJeo5sfipUOCCmMnyxECfF3RgT7k8KR+F9dqpFtbF5LEZhWb03OdlcaCdLHfeUM8H
EMHNG118tCtEFzpEbGwVd4tgtF5sPMkdFEWtJVcgSpQTb/ejFX8DLcyWnqRhODpmTHlc0sHvmhcb
7GJPbZUB1AV1vU+WbZEtzkTTROmosUQuRdzatH8lo/MEdlR2nG2IUyRs/jHj4u2BJ0kJDobKimhA
76z4GgWB1ZBaSvAW2tpgl3LOiVu1KqodSEK/MDwgbBFOGfxbL58fRTa1iU29M1mEaA6eSpdgj5t1
8u2ys5naX39/l9OgSgSGw7InZ3tqewARFm8JbhYr6f+93L5p9rUcUFPqxw3JgrNi6TJF0D7Kyzsu
HRT/NcyVW1XEpmFoaUBBS1mWbUrPvB/IY00d/pp6U767PIh1NvWt5DrLWhqoVeXn1J/Sl4KCuL3P
Wm8fp/53uFj6Aq2VrcsS0yC0wKezjdL8qo7Pduf3yyGRticemiauqivuMDEOHYJmj9DiLJmtXmoe
jzdtEvwDVZXyZhntjdk2jEDHoUHY3UnTubfPc2LPwRGU1S49diOtt6RUDO6ko87mvM4SQrCkJE1q
/aAEWUp2DVGhXxf2Fbvu1UpaTItSjgBxpupN+AG0b+MgFSwcGFbey95kSL66HAwUBTqpEpf9Em0/
NMUB9PACGDoJxl9+F7DZj786Lce26LYWAQq8rnNiHaPWUkG7rir9My/tbqJhCTx2/st3qO1CAZYA
vM16EJpsPBSZJkqLe7uUHrGrSb3NAcR7cAWR3CcAB0QLn/jGla6pCy3mPdyYZ3Y5TWdk4QLMAbN9
aOM5/jHFUFS7PFUmf9YCXziN8twR6b2fRqK+FJQNwRl1I9dwfa6upkU88Wx/YEVmn3FsnLujoEGb
frb54jb7aon5vBH3hvylI9rUxD02tly+iRj1BLS0PisLO2/BRH3AkWeLkM3UzbqrfbeWUNENvcxd
cq4dsvjQMkxiB8/pvOGdAnZxaAcXKtjX0e3DerqMDBkoHaUPpM8Y5w0KtXqcl+9zzJHcmP6P7kPW
DrRM0E+VU5K4qN74ABq1cMTT+idRe312ipcivUvHPnvJWgFacWyfaGMdx67d2tIYvFvXmQG7FgYs
RXxWWfHaS4iqpY3ztAR2frzs26bZWn3+3WyRkYBTMBbOmfMCNMognd2NPXwhSaj4NJAt9hDDkcbT
EoFoi6J2qrF8md0hO87TNLRtKC2KfXOaZR4WOylo+jinRS/CzJoqvDleHqAheD0tP2BAYvGTpHnz
hp6yHeRs+3/8QSbD7eX2TTOkJYdYZITR0vXORTqBpb3tShbZgR8cU7DqXHOBsLqgliFsL6gcR3Tu
2SsQOsCC9Vm9b3o1b+Rpw/ToyDnIE4OdSaY4P4EpH2q/oPvizApbCDCDkV8Ou6rwgODfPHEajPaX
TE2zZG0AIZyX2e4XSDOAvxmCpIAVhBXx+MZSZ5h5HToHJT/wjwdyORMbGN69ZzOXLpEFnZRiS2vt
Q6QzJkaH0XmdR7BRbGMcneOhfuGdXQCWlgjsSfJw7junuEtiRoLfTbukaUQ6BshELBoubiG9Tvsd
K+Iq/SKsIOgOlx3SNOzV5u8imnsTwK2QOHnrqdWcKeqTUblEuNyibDO1v/7+rn3IrNtAyTXBuW6b
2toB1woEnpwSe6v6wtSBliv6pA4yS9TNG4l7766fQUCy1Gr6edk8JtfT8kFLi6ovM4KjVEJbgrNh
16jQ7moJIVmIDU0bacfUjZYWxmbslZMm7NxCg8R/iFVloazPceJ7NtF266xg6kXLC0kdd3JG3cG5
Jen0lAjLjuYAEPiudjZgIIbJ0MF4pFwaCn1req47l8z7pIqLKfRS19mYDsP68xfwLnZRieVkzZtt
t8OxTUFBOzIrjeyRJbsmHfINQI5pHOs2/J3XQl4oLVPwep1r6M7gbVjMg3ebTeWytc4Y9vM65q5u
XG+RqHN9I2Pb3AfQoIBsOuKdYJlbguWcYsM43lQelcvusiebetQC3Sazn8WsTV56y6FfaQzTyXiW
u8R2yp2AvNWDZSfBhj+b7Lf+/s5+WEOBU3Nseh5zx593MZeu2sX+pqKDwZOpFvQ46ASBayfJi1eo
JoLJ5qOa8iQasH5vrNSmIWiR7/UFRGiQZ98KVzp3XjFbJ7dztx4QDEuojrWTKnPHlE7lA+7U7GNR
kfq2yEHXV9CK7LnvrQkf1KsdaImiy/P/B8HzwYWEzpnmWaKA2BivsLVprFXOI5vTt77/w61dV6jp
DlcpXgJh+seuHeRp6cQtSe2gRgH5YnUhI1ay55WTR0BgQEqoG9QrCYB3BA7OVrtibGovrNMuqE+e
NXjLoV+WLstCKxP+TjgEvKPW6PvucfQ9N32cFJfdyR4yqr5VvTfX4L/KUht60yMR8cZ+1TCJOjhQ
+nWdNlBlfRstC1rMAO2mt1ZjTWTjOGnIR3+hA8vBz7OSsLMkuf0yjx2JZNry07yAP+H/wBxl6kfL
R8LNkzhoy+HNhq60mMGS2Cuo2roL7iXdfHm+7CKGqHLX3t9FrfREUHTYeZ8JTvvDAarP9Qw5PWxa
Q2extmoJTGPRElFfWgueSSDpIyyreALlk3sjaV5GLZFYWx0JBv7rhqMlIVvEvpvPgpxV2zDryfZp
64N6AtD3GzrxsbvSx7Rc1Ha4D4uXAVRNVT5HUKTq9127xaprcmAtC/WiniYv792z6ilK46q5a8A4
pDp3f9lGpva1jQchPFlaZxje4kV6t3NsJU1oSexcr5wDbctBwM+RQBasehvV4s4H4gXNeNvjbUd9
Xtykbs9XDUMHF/ZDXaks4cG58m3QLLij+JLTZku3y7B06vhCj+ZEFkUlX6jAUQclQ4ekxVEn6Ydu
Z5dx5AKEvOFMhhDUIYd94pI+mLvhTU0dFDmhKT5aOL2nifvlOktpMY73E0om3Ku/0MT3vhPujV4U
TChy3XAo0wDW39/lkDlOSgoZOPkiGWh1UTSnDvGUtmGXLvOVXWhxTSps70G/Rc6zr4rHeWFdFtox
kNlNR9RGca4hSen8bjPUef1G9difec6TEE5xAuUxuAfdaQ4dKDldt37oCEQ7GAibWkw3TUeFt1pO
rOpLazcKgo11IeZoEIHNtoAWhqspHXZSTK6TM0hDvJAGKs09kK1RzdhvlatnD6W9QDFABWlm/dHP
y1+X3c1gRx2NAt2WOahEOb2MdUpa3It3xbjzQIjf7lrhzRNUvlJrCzxl8j09mXGH51WVLeeEQxp0
T32Qa9szSexd4gX2dRlN1w2aUYxl2faCA2084JrAHR8hh5zfVgv0Va+ymY68TDIyj2KKs0/KU+Q0
yjgQIZDI+b0AUOG0OPGmZqDBYDpQET11TZDiQrLtuBepBcUZuCW6tRae7C6PxdSDtnFpmcgUlkR+
brMG2CHP74LPomGOdbOAjXaLjM/Ui5bUcLDNIYzB3LPNGLsfbY/dy8mfPiVtKg+XB2JYKP8gxt7l
NU9Uk6TYhiFvllLe4OzsJlMUFLk9X6PgiNshHbLoQTeEq4Q4PyBH0zir0pEnDlnvKBYNtdcMUQuF
qjTM+iK5Rnx27VLbu0iX14BX2O59gQv+7+NYL93n1MkSubGjNFlN277ICSTNQcXdewhUOfkY2uB9
dB+IHUxbbJmmqddifhyh45dW43KG0pmiu6QZyeOoEgGJb0mvfCnWMY5c2VNalLR9axebdSi7qmPv
thExxHSv8i4d2AgZgCC1qz554JmfO2HNa0Dfp4WpjXkwpeH1GPrOe/vBWQbhN/F9TWh+LwFImSfu
7CTunA4WKzaSvWG2dTI2UoE/l7e4/VGoLv1qozDrwAd/60BumGldWCdTXWzTpZrOg5W3UUFA49C3
wn4SVr/x/aYetGgAh7FVlkL05yRbgP6EkFkEzanmYeBbXEgmC2nxYKcp6jYhkvXWIhz6nfwfzr6t
OU6difYXUSWEAPEKM7Zn4twvjv1CxYk/LuImQAjx68+anPPgrZjhFC+7arsqaNRSS63u1WtVS/DQ
snzsNq6OtRve8gYRFW1KppZ8BiFkfx94oS4T3arZeeETZQFie5QLBR5B4NiB8kHYZMXDGLVy2COW
jgPF5nCjTKnegUDKZ7XgPIt5OoYPYpj4RlHyTUXHwEX+5b8bWfZzM81e6nwm1CvVyTAQGfyP5T4Q
zRlY9/2n2iBJd1SLbxDieNCkCD+hSOFwtByVuYvgjUn0xKRIwzMnDqcu3yKQXoETMbuRgTkQLSV0
0l90EHlJDQ3DI4n8Y5tF72XkvbSC52desiDpiPpaobMiuX52vO3bzEYwBiJk3Axm/FwXzpgEPKoS
4k3kKDkl8extASXXhrn8/dURUjfCkdIMKGu3nZKfaceq4jbLgp4cteBN9H5xEAJtrPObnkh8G8HE
I92lJW70E6zanNt2HEfI7oTuwW/49PO63d5eMAxycdJXM5KgNh66LC+eA6B5Dy6lBrJNcPki/WOa
XseKA94oxp9uEel7MVU/ro+7NjfrlMmUE5StRio0qLofQ4jsNfTOfvRTsKVQsDaAfcgMHIcLAIGn
NkVUR4PmR0rqMvGAPNo4Zt48xmA565iptd9Wmgz5sxG0fOZOYKq4AwHqRhVhbQJ20iBlEwpfi39S
oG/4OwEiAf4sIcy4bwI2qIlVsg1U48FE9TBHSHyKZoxn9EhsfP/NjAHxbUzTGErCa1eJ52Cg6DJy
GLoT44lm0U80/Q1QGRVhmDit+b5rS9kIJ8GFRkqVth+A/lTxRRWMeKQ6uuMuTSGUPm18kxnLIErF
0n5gXP2UWi8IffEULiE4vGGylT1lI5wIEGC5NHX+k1DeJbiFs9PI6RY/zcqWsoFMkVe2wm3m/OeU
thrJiLSLy8pFWU8W9Z7MCkxk+TVe67Ne0kw81xTplbHrfiPg8vcUpPBx+t+zipOyohAVbD9AYQtN
EhzC1U66bDXKrdne8mfqK50Vs8x/IgNL7sJiziUOpYpsZWLXvm85NA8JKABCcMag3CzvuCpC9AjV
afvl+vZ/82oCxMUKCtqRTgT68OlD28zfiUj1N2iWv3McyLh20Ck+Xh9lZRI2DZdTAErdegF/CA0r
7gWiCqRQ8mjDhde+bj2UTdWQZZqi6CGjYBFztKCfNK2z077fbl3ePMgzcGqz6GHOg0+GNG4SAOBy
c/3jK75lo45Q24uquc3SBzDEjQmIHD9VPRo1nHDcKo+vLfDFaK9u6kIaQtk0hQ+FCL/pwlvizMHm
ZzVGmJs8uL0+kbU1sDw40D31aNrI9zVU2rxzMUL5EBUv35T7zjgbXaSqNIAUAYkeaqn8g9+O7rOs
pdmipVn7/ZYbT11UFqrqoocWIqR30cDG3zp3tkqWb74t4GWWE9fTWBsPyKxz0XTTgWXzZ+29Fwgz
uNLfW6ckh4vgpbPke1LhSNxYXq0iUodZXYQ/2cCHczuAMRZBu/7RQ4R4Yz1Wdq4NLDKhP5KctOFP
t+Hsrlui6sYFVUkiOghHXN9Tb2N+MA3LsYMBVU098upMZXAolP8Cic1Pin+iYXvWk/5OSv80VA36
vPgd9cHMttSP14dem53l9JNWEkw+Tf7sTwgEDjlAiUe0lpXAcOJFdLg+yMqe8y+Dv3JN0pJBuZCU
+JnVAf3dgnDgoxfyfuvmWJvDZdhXn5epLPoAQImHRvS/c5rlB9mEz+FS5Tt/v+XzTNSBVy4lf0jL
TD2ojoB3RXTf9hmH/vfXq7FpwV3OxVPJuXdyZ9XV8dTm6dbmWjO+5fDFokgQGlU9mbovk7/1qKoB
L9C+X285vKv8XiyNqZ6aqWJH6qKKI3RvNgz/Jv8sQkobKwTubR4qJxJPZEClCLQCST/pO6+Ueewt
83dnqm/TPryZ8uC+xCkzyi226LWHn40iGhWvgXuQ1VPmZ0/DMKDngH3M++aM18wYT5m+0Z4+9KT+
neGP1425dg6wf84BfNx1KvFUs+nOeIjT/Uu/q0PTeAl8AqHu+Vc+CagVZzm40HE6VOighPDL1ptk
5fy2IUeAzc5MdlQ8qbF/D6moRFVBGPtZ9QMExrF/kSS72Nk0W6obK7c2s44G5c6dqjzJ3mcM4PFL
kSkf6TGl49eeIQdz3a4rLmBzepGsywqQxzdnKQMCwhqpL4iwLd3Lta9bpwOaz7xL4lo8FVHbx1nv
8E85uqt+Xf/tb7abX1zAOh+EBKURNMjFk+lo8nc7NN18AzKbm78+0ZRegt4epPyHQCfVMt2FY30/
s/AxyJuDbnFJ+RB3uP5jVk5aG5HkhhHtHFJD1xAbUCRdo3FMDe7o/tJtG+67020M0sBNQ7mW3vu/
BSdaZCopFo+cwnqr/XJlxWzET8r7mrE2ou95lz9JOfofqjoYNsq1Kzb6B+7jphT8DDp6xnro/Gx4
Ft6gj5TRYw4Bla0y5toUrJOCVP4kwyVlJ+pWX0hPlnjM/F3du8AwW0EBiZibLRIfxy3HQM9lfokU
L5lde8hmAZOzobOTcXyc4w0/lM4PUNEPx4Y2WxH02gpcbPYqHtAlZLG6EiNQr0vjFNldckFh9LXY
0qK9lET+gcnBQJbLSzRrV24dsJN0+lPAzlQH39qQHds0+1gF5OPUsY0k52U93xrJ8n7VBkx14Jc6
EZyPQ413PZQSkrYHGCegL4q7yfVVWTmH/6EK88rJV2FNfwXeJSfvZHUXo8bHEhQe2Pe0MlsUEWsD
WQFD3ktvVMUsnuZe1YD/odV54q2CWDdCh8XwP9fns7IHbLDPOEB+eukMhvEzcxcU1Y0O5u492ri2
Ip+VidiAHzLVEF1DL9pzBUx2FPcVQPFDw0kCwffxI9QVtoKgtalYrq4BJ5EZuimexNRPd9JT4R0t
AB0M0We54ZMrp4nNNBaFPJK+wLXftVP2g4jeeefraedZZbOMFa3QkFcYyTNSwuMpwOY9X5xk30Jb
zl74bUtSSIA/RXVRfZl7U5xANFAl+0ewnD0rxjwceqd8qucwhI5v/96YWZ66aHBvr89hxclthM8U
yVyXiuGhP4ub2aClxFduEskQkq9OF0tfbwQTa+tsvQWoPwo0kKjouSgm91ZKhzRJI+WypQK6ci7a
uJdR8CIVnhc9j5lDb0o3k6Azc/iZe8ApA4CdHoyYlgSbYQ8tNKIjGweD+r3kQHGwXxAmCh4gfmZO
PMV1wquq2XCOFf+zATDpbCI3h0s8O3PQ3M6eEx17r2mOmEW2McTKutikXXVuBqkWlz9MTgb91Gwc
CKSXl03a+LXvWxe6qfToAGOZPmOx3dshaMIvAVgEd9D8XdbgYrhX960hcmpdR7B7jpLSNy5JW0O4
Q+8hyLx83vJwR+jMc4qlfCKL/5GwrjvmenJO1O/Zt+v+t2Yey8PpoHUhZuM+q2V8XiaukxEX+831
j68499+33ivrMEImYJtKdk+j4k/a0oQMSK9QkUHZZMieIiK3vG9tGpZ3a25SDNanjxUUcpqbC1xn
OSweZxszWXME6+puwfSWjn3mPA9RH53RqRFC78its3jK862baGUMG+QSAerflVI7z13VNx9L6HDF
rucM7yn3txJ6K2ay+bsCwxpe6CF95tNUfeGzz/84+by1W1fCAhs/qYsmdJ1lcZ7lNKibvIOk9oiH
mXYQgY4zHtHXd9XaMJe/v9pV5RRUxVAOznOOukmSDo1/GCIQuhTD/z1fxUZKYs1Ylm+3ENEeq8Gd
H0FO0ZNEpWU6fHZmr4z2vfZsxI6eehVC6Mt59sWEiuRcvp9zBwhTUJFshLZrU7C8G11mPjQcNDtp
swy/Ok74O5dH/eH6QqxtWGothLtA03Ph6XMxdM6N7+rhh5p7mgwdJTvXwPJrDhaVCO0DrIwDiGDf
ElXrlxxG21c2tOE4ygxpZOY8+w1+/+Kni27W27Fv2J899vkHjKNnsbioSvplzCSkdBPpCGSXzChP
oHTLj9cHeXuJ/4HVBBMb2iADy39sEK0hJ+hoEOU4oWqXrUfl26HNPwga6AnTtu1FiCG6hT5MEtRG
7eDfZ2WZ3mndZH/apozOftFsZObfTsUxmxTMQOfFBF1oHpFLCu67zi1pIstF3SvAp4r7ukFmELQ6
UQNg2GjSHt3Uohy3FBre3tbMJgxDS8nQ8UWZRzliWzdD+gkEO/xdPhVbI6yt2eXvr06woeBZLkHq
AL3UphiPhGtygxzWxqZeWy7L6dWYzoEuRviMAsXOAhQjyoDCm6s7XUE6wE+LKZnTqfFvACKatqQJ
1tbMOgxMGzWKjMXymJX6xuHLrd8/VlCrjBDXp2V79vxvkm6R7rx9BTCbQ0wWxB90N2W/M15GNxcY
GdHR9L5u2vuq26QoWtsI1qUfzWkB1qslfZ5cQKsi1DvNYR5DgUa2pg43brOVQWzasEiJIaiD2Tw2
wH3HDkM6s7mknigd95VBmM0WZsgimoW5DlKXziRj6mnxAywpW7T5K7vZ5gkLpoC7QkTps0zBgHyz
5JjC6OX+FnJwzULWfV8vWVa6NPPKmDaaHrUP6I4CC3Y8mS1k7toQl7+/csgMLId9X7bOcxmM/Pt8
ed2Am6p7n+Vs10XG/gHTiXQIAjaiVF50kLIck1SN45BMnu948nD9KlhxQW45vpgFKUXn0/s64J9a
Kr6lI8roRYZzi10qN23fTEkRytNSz/nD9THXLGe5/YBc7GhaHj3z0nEejRt+G6q0/SZlvdWVs+Lr
/4DpyizQpuv5Sc3NQQzg65h0Fnu5vlnCfFcmhdkSlWBrKV1vJOlDiPz7IYN2bNITNJg1Er251w21
4iU2pK5F89DYeik9CYLWclynzSEMsy065xUj2YA6YMJc6B341W9ThNOnSYXeodTsqc4gVRBHgITs
O61sJJ3Xjq1ypMOf+0a3Nx2DLBIa5bJDngff9tnJ8nZSjrNvjEfvCbrkDoZ6aBelm2+HtVWwHJ0L
6SCfqAJgxAQRiQZrV8z5VsFqxRlsFJ0cwyGIFpo+X/xANHiuZ7V/PxYo6103ztoAlocrvHhIriN6
yjIKfI+jv1OJZGu0iC/XB1izj+XOtJ6HqoR88jMoU2d2SFu/7E6lWoZyYwZrA1gBvTKApf9Nw4nG
95xffIao8rsMMfGW3s3aANal3ZJJeALVj8d+9vTtIip655RbfSJvJzSYjaQLALpugmai90UzvBcT
iioaFJ+HIB2PnuOf+iH0kl0LYaPpKMLtKG+d4ictSnBIttkSDnGUKs02osQVO9lEX6IszDC4Q/eI
TrD2CUIMy3jgRaO3agQrW9Xm+aqL1IXymBOeCBi3jqnXpDFHB1e8nZxeW4zLyK8ubWHagkQodp3A
eZ4dkL2ncatbfSM06ttoFw3igpKd1rpY8fVYnKqsoVH2G/kyJ7phg+Pn94sjy2ljvVdAF+wfTi/I
4Lh4LfLTJX4Gzd8Z4hLorO3ua5SwjQL/BRu/gtow7lO+kX9YeSjYcDsJhkI6RkP22+QAJo4+9+JG
Fx+GZhm+QG26OS5lcTc1Dvor921qy/kZrqlpKGp+YosbxLQrhrgT9T54H7MBeNJhqnAXSR8vdeE8
ZWNSsGprfVbcxUbbSUkKL5wC5DoqXn9FNN1AytbLPl83zIqz/AO0a4oaYol5VMbCXX4B6pIemOLv
l2wTyrf2+y9O9GoDB2bw5qJw3EdJZQmJxyk4OyAj2jjV136/dWm3C8CUJWMeGPV5lICvPgSjK7K8
Sx792Wchy9nNfGFZhYM8UkBc2SCq2EcHFbjbXHOzbwTLxZGmLgIkdpHiLULwKpvq9rL9nbTceTP5
1uXNZK/AfTmoMk570r9kc4VmsySqCJDxh+tzWAkDfev6liwirgo0fWxH9MMijE1jcPHz716//Cql
1+3CeTDf8uPMZYFIC1P8ZjUJYmSVOQTSweLbGNA+XJ/J2o6yrvGIsHYs+po+Vt6S39ZG9EcQDnDQ
8ustXPaKS9gAu7pF/zsVQ/4bYHL5lfVVC9WGFP3du2Zgo+i0Erom0Jo4XXbsQMj/mB/lCYjPh43T
dGWxbcScBvNZDRvRx155T6MiWcJ8QPqh8dweqn6ztWVtmMvfX50cxdwUnvRY8VOmzWPd6PJO9fSB
M1Pd+ara0opdWwzLv4UXtHyQEQdVBfcH/lQLvxYPab7ZnrBy2dlAOMObUMumB26FhN+kz8mJQ8wk
ESUOQWeavyOgjhKnKNrn68u/NiHL2wGTNn2U9cXvSHTyALLE/lCV5ZZa9dqiWI6uWWVAvFizE8ML
6VB0Kf9fWkDRwI0MvcvV4G94+kqMZaPeFr/QOYp3oKASM2gv5HNWTAh/xHwzpSBvluiQ3djNa/ay
HF6SYPLmlraPqp+B8nYHQEqWfqt7amUeNuwtj2hQBsVU/JZdJwq0gPlQrfP8PAllGX1wi9A5DmOW
Hq+v/crhZePgRO2A07GtcD4KsOZT0G0cs0UMN50HCrN9Q1j3uZjUsFC86x8B5oMux1D71W1YzmXw
zlAabkU9axOxfF+D6yAVugxPoN5rEWJX6l1KLtXboto66FfW/R9MnO/4vitr79EIHqJvBdRuvhiL
w3UzrX398vdXhxdH7Eq9ImWPPlAf6peHBmT/7DsqdLbSU2smsvyceBxUiGGK4kimID8Wkw76Zpck
33CXL9UW98UKGpx5lsMLrnzVC9FAS8t9YBMfb8oljb6OqSuSMAOyS7veO6/Ci9T1WgVqlMbcpLn4
s8+M1oWPRzr6JPRYP5qmzQ8ll2c/An/lvo9bnl8LbaBZFQanOut+yJ7qZIrmYeNdtbI8NhhOOrMs
oRwRnADyqmM61enxgh6s0BG6L7Nrg+FUjmJR5xXBI2j0VYJ6sXeOwIp6s8s4NuHV0LczGsmb5jEl
Y/9OOEp+3d3CwGzwW1VPsmlQa3sEMNUAgjgtGqp5dbalnb3ifjb8jYMjwvgLKX+nboOEMFjtpga0
CiBuum6dtdW13FvLApIriwgfWZXeIWMvEt/rTy5py40B1iZgeffcFS3Q8nn9yJWLYqPjOUEea8nZ
7fUJrH3fcuvaMbPRUJp/pNzz6hsKBHV5Gzog8njYN4Dlub7X4NkXiRKdbnK+y91w/IqQd9y19127
7ZZKj7TDTIdzzQLIT5V90pB0i0nqbdugxPbfs1vQpg4q5g1nnUMOhPDoh9dvtky+vXNcWyWg1Sh9
eg6Y+0Wl+G0msvROBW0RV+Be3ngArPx+O1kIcP2kLpQQ56wS4aFN9ZBkcqv7b+3jlzD31cVWDE6T
OVE1nrNczTFr0keH5Fu1ihXj2LlBIGILcLs6wxnsp7fSq9JjNpbfQin2PYVdOzmoc/7/rK948adl
iCRzr1YbodGaaS6zemWazJ9AH95gj/Noru714jwOImIbObM101wGffVxUeZo2lki+i71yj8GrHSJ
zPrnSutqY9esDWCdOIiomy412JjZUuHZ2JlT2tU/XDfcatJYM4915CA+QWzNq+FMFjklYA3pD91l
ifecN25gOS3kiEFzkorxPKjsKQguaOR588W79tOtSKEPorB0gP56aXpJjnVOPkK0We775XaGj4ZN
sESjou9aNB5EBz2iDTRmnbeFtFxZWDvHR3g3LSww4BLLwclcQ7kkRqGliWeT/7lu+7URrDcBY1SG
fSO9d2RBOi6pS6FlInwXmNQxN+CqvT7MyirYLP2mMlm7IMn0TgmWJTpIH0exWWBc+/hlbq/8iysU
sZul7LOYpqQ6TWFekESQsNtSO1qJpF3/MvKrEfqAy2mcLnTLkGj4MndSxKVwH4q0Py1DXsVAfdxV
dcUTYIXlofEackDFeeP4WJue5d0+xOBCQc0AMudgGPW7hZdlceNIbaqX66tzWex/u2ZcOwXIJ/A3
D3kIA/puWJ0q3/nTe90Pv1iCxB37n7W3JUf0dg4C7Hj/NeRUTaVqixFYiUih9yMfmwqdWJKfCIqe
JI+2RFXWtrXl9RnpRaBcV2UxxMg/CtlU54q739mIJ851m62sip0JZFM6uTOtMAJuii6BElx78A2S
p/s+b93VDXBqZm5dGKrPggVvwy47kt7d17Lm2nnAoBpVtowMvz7r5+8yR0F4LNWWbVasb7fFTmWt
3XL28fWoVu/zXOC3twZK6pjEPvNcRn7lkGWaBzqLcmR9PFpApUlyJx+/oDbF6n19DK6d/KudNuiK
skLsLlhw8tHddVxAfn2cKd2iql3bQ5Znj+jYDF05YoiUs/muXIj8KqGvvmGktWWwbu2GudAEIdzL
Y8AvWRGPkB0fqOO/AGK6LwXn2sm+ioPYVNdlCPiWO/6cxeC8z/EY3MDYrBnIcmPVTv3osB5fl2nx
R5UgTPeyhu+zj53ga3OvDKni+DrEFcIYXf7kONSiFXGGR8Q+/LxrJ/ZSXURQ45v9PPbnar4Hk5//
yVvaYd855FkX+JDVqnbCjmMSKGG6HErHcZ37QHLu8jS7uZUryIbp1oOcNnTDgmNuuISEQroPrO3a
qTzTeLlEczbLY55XBSCZ4htkNaqNFV7ZP97l76+OiWiQhY9AAD/ea+gvh6f1oZvyrQTxin/Zba3C
LwNe9x1+OwgQwZ9DsuJcZP3pcqHti5vsFN7MG9aNbMDm6frFjxVIVZJ0SbfaItbsY13H6axIgQZT
HEDhgrASsnTugQRqXyrY/Sub8cr8CqTb6KNy0z+5qNsY8beJK+WIi6LFvlyda+fqWjXQMvD89A9a
bsdD6KblTWja8pa1aqtnbsVIdrLOk6NTKAVoWUyH6lMH+fNbaeZyX3RnJ+skIDW1oT02kUf4fV2p
5sAWZ4u3cCWys5N1XugpByKm+PolXq394X02sHfKQdZCL81tHWz1ZK4Z6eIjr5Y6GxcVjdnfk9o0
xU00zfltMCi9cQqtuBq1HFkWVUUEMbjKqNTBPajbwIMb5u2NP/QbZau1IazLmNPRcUWj9NlAUSVW
KXsiWT3FyzDuo3gE+eV/bRSycuJ8SDGJoMVGjTNQkxwIZGW/7DqqqeXNmQ6N6zGS/gHD0zcNBa+T
y8W+rkXX7lVt0IjqFwLEuvHkIMYi2TCrmFZVvxWSvo1Edu3WVAh8Q/2m6di57cCZnptYanLLWXnU
xXQzLd86/G8I0oDrtlp5iNhdqmCZ0CbyckyHo/n9oLLoUyTy8RcokAEXl46/QUiw4hd2qyoDT68h
zGAc4gGbikQKObIcr57r01j7/GV6r9yOpNKFqu/l9Bh6kB0YB1JtHXqdDvs+b3k1RCHqFuoG05l6
PnIBKa1zpM21Tvddb3avKjUiBZywws+vSvha0+nqKFS2RUm64tI2FXvdR0NAe8OQtuqDT7Vyxfda
dBB6CTmQKLf7bGR5dZEi3BVzpc/asOHXhdB+SPqhMQ/XP782B8upRb5I8H1ME6jz0NekB/UTJVwH
DOPi2/UB1raQFWOjCUpG/lLTczuFUZJluUkciRTi9a+v/Hy7QZUMIsgrZC3O6Df7+lfbPvXVB29G
2WXfANZDmUfdPDV4jJ+RIbmU/zW6wLvswqMa5Obr9TFWTGQ3qWIx0wg6WtO51kN2BDanStp5Hw2p
a8t5tGL0gr4xE2Qqgy+08gjSPPvo6lybPZ6rHGWQck5vhs5Tt/A0fluQ8otfjlsMWCsBht2Pamjn
5sqlGKEABLX4jEaxO4nk84V2r8/9jZvtsphvJKiIdTe3wbQ43pBBDuRyOfRUfAyy7r6ppyMNl1sJ
SrN+kyNxbbEtf/YFXuEOLTCW25bHfuTfQqB3920ky5lD8PmN6NY2UPedU32IKhDuSzFvEAus+Zrl
yTwokFgt5JLHbVA08aW+GSCGiS/1zeu//+3VJjZVPFHjsIyti9/fu+bzhXUNSko34Pf5EkzyVKLR
5vo4b8+E2LzvA6rvdGw1ZuLMbpb4pdGJkOB5b+ol2HV1QhD4v1dnUzegHQLk+4/hvT4yELCfR0c2
P/fNwLqYJeQHoUS9wFJtvZBj2ujhNp8G54uegl2hBRoW/zsBFjheDcU/GKnvfHL0ownFwrymG7vp
bZ8DidV/P19XQ5MTChmrWLrqWFPHhXz854zkdyHa52OngyoM36U4S0hkObiSfSWykWIwcPWy78AY
mJtgqYON/bS2by2fxo1ZmKyanD9snp04IqUCKWkvb3UGslCoGX5y8bK7vvBrQ1ku7gtoXEPKCAsP
5BP5PhjAjscsnw98yGkyTbK9yaTe0oZYG81yeS8IU2OqFKMtprxjJnvKA3G8nPEz9Y6EbKF33z4U
UTf/72bIs2nUupUii8FO+tLCd5Kp3JlEJHazKTHoLcR/8PURfMdJtKRd4rKth93boT75p9e0Slk4
QtH2pZ5BZ1iMNRMxaLrybygLyAM2HnpNrq/9mpUsp1dg42Auek9fMuj/nHKB0yrmUHnc4lFb+77l
8cU8cCkG5p5FXn6U9MK6jm7DjfPw8pF/71hid5uqiXhDX2b5C3Jy6W2nQKQpch7cRFKHG7Ha2u+3
vLwgE2sHhlhNa9APpzxfPnQa9cDr1l+bgOXkqcMcL5Rz/sINgOyFlNCa79Dy22+K8awciXZbKZNE
eZ7BSYWCn/9woZJM2+nD4k2/QD71bfSbH27NXq7PZs1WlmcvIb2kbYLs5UJ2dMKJW3xtvSb/suvr
dmepyasuFVULD5ZdQaATW6NbrIviJXWiYFfyntj9pawMAjcLJnJOm+6dHvM+hizfVty5Yh67qRTh
2QShEWPOslqWhFUjMkMBUpj7zGM5spwkh3Q9ktyoEahbHUbFVzBN7RKkJMSWZUBLmzPjMnCzGKXr
6j4omDFxG3romXKDQW4FOCv+EF5M9yo3oMrakBzKSC9DDdWlQoNTwY/IuQH56nGfmSx/JmWks7YZ
mxfFijZWDXpWpxlNyvu+bvkzGTqkyYwqX2Q/0cQME0r7w6aK3toGsu5pjseSCDzSvBiQKh7m0DOf
g9Jpbq7/9jXbW9475Blvadm655pk9FAr6MUAgztrtZWZWbnUbKAYFZ7ux4yLl3FJedwjT/OuD9i7
IHWnT1HVVls5y5WJ2D2lQdgVHZNQ684GbKIWwMAjbjQk87XzuMtUNnCMucjzMeOQs6KmOfLCWe4y
aIL70UD3XQw2csxpp7Ecw6p6acv0/RilQdIb93/RnNX7/MBWa4B2NCgZItG+4NHS/qpH48nb0JCw
2fj+2iJYniwn0HllWdi81ClUlQqIcxxD2aa3vJH1RvZ7xR3+aSUVS9dmaOR+YW17u8x9evz/qHH8
rYi9EVvYXaPCrXq6BGw+Q7IEAbDXolxfxpXHNFJ/GdQG4SgNpF6+yL6sqjLW01yZsyfDse+OhQvh
Gnq80PwJ/1ZHvKvxj4oiA1J+UmUqf01KdMsHH9V01M5J6QL+GdTkZ1a26I5sq9r3uoMb0dp5LBZ0
IlBVOV9KIhvxE8S9o9ueCcLB/JYKgJmBspE+SM6OTuFGoAiuqXa7b1W5zCqK636MyhsIfIbuxot6
ZWltBJkqygEqEG3zUlTKT4rIpZ9kqU08gixpY2nXhrhEM6/vgbCTg3Qa92wKFRwNOlicuHFZ9x72
3VlJhJrOfwfxRzAMZIZMLwv304P20h+NKbaYKlY25z/osaaZArAKuGel9AdVACDYzFA333X+2GoL
IhSSNFPt/q07yEvPeUCQywhBfnJ9gL8VjDd2v40e88IWJOBEVhDoiYz4LIvoE8ln0DdV43uJ5qhE
Yb8dPAndvMnv5tiXS3YygP4lQI5/bNCmk5DJSUDUwo9uFRy8yf8yVJM5A6jGD9d/5Nomsa5yyAkv
HBtxepkblcbdPPNbmk/gKiR5sQH8XhvCus+h09JPraPqFxY6UByZgri80JqEXr4Vtq2NYN3ps2vm
voNY/Evl1dmHoob7QjslOE9QZdxYzJV717cudl5XGRQH2vZFTdX8zs+ad75D+bsQfXpJnQJfcH05
Vna8DYk1ysxVtPTuuairLwG0o8CVrL/v+7Y1haKSc9SaQbwMDrZjzCZ20cQt8yDfRXxAbGgcB/Iu
hHYRwTOv/ZRenqlRt9laumIZu0UWakJd4xTT9DKEZQOuX6jw/X9wvazsIBsXx/oRmkgRUS9ol+oS
NhYfWQmZvCzg+w5jGxoXAmfuEJ6qFzA6ecArzB8qLYfENGrnO96WiEhrlg1aUgS2MuTfnSakDxEY
cwV4wipAm67voZW8kw2O42IwCyji2hdwVElwmYQKyKA6OKPCDaG5YPwazUT9uT7W2opbRxNzOPqU
0e73MrOev+uAxCMJQiwdHvd93z6Xpsz3qVOrF5Bhh92BsXz+vZSdty++tRFypIdQXsqH5mVGt12e
p9VN00R/copL/vrvX9uzlj8zCibFsqial4vKJrr5lziYhIp3pyJsnFwxgUU4ROP4S8n95taHQu0p
m9zq9vrPX1leGx/nynwQKjX1SzuSMKbR1BznLE0P179+SVC+cff+A49LQ90XEe5KTjRu3g5IeqAt
a8gQlOWXtvNPQBZ4Zl+HDbHBciaf6hzP4P6l4JBS6Ir/w9m1dMepM9tfxFriJcSUbrftdBInTtxO
PGHl5CQ8hBAgQMCvv5vciY9iNd9iaA9QS6UqSVW79i5eauV/vT4T2zqt5n91jVPgxInpCDOHdf0Y
+fxfRqN/r3/asoNMmFzBfDFPahK/IkeNf2CiVICtvRq52PceNqFyyGqgStgV3S/BqTySFlXssSuO
UTf/uD4Fy7lsAuUy2XYzbrPdL+jOPuRD8Bjq/qMHzJMT7qPjI6bmA2MyqrvCa3/5UdQfQOxD8NYI
d1ZA/sLKgcdH6GkZfnkADj1THs+fl2xuv1xfHouFTZjcFHp9EGdh+6sYdXGkOb3EUaAPNAVh9PUR
LI5mouSAnHLrBqfBLyd37nDGfasqdYeL14cBOtJQXf938vv/Aa1l8QYTNrcsTUPnNBS/QDE7PSwN
ymNJW+gm3/EqCOO/xFlTyC2masok0ooB4GDSI78H6BUfQb/XbazYW1NYhzAc2nGr3Ac6dTnVWXtc
AnKIUr3xqrR9ev3/q1gBpkvRNH6/nIQPhYRJ3c9tf3Pdzm852vqrjdNY+D30gLplwSN+unWW90qB
WRPV5nrc+duN41gW3Ou0mOdTSNWpcKNbCPfsXHHjfQCyHl5Kv11OJWTAwBMTU7lRi32zQ2hdFuMQ
Hr0eKb8WxgSxQnwTJDTxD9E7YPyOTnjY6gR6y4sxiJn0C9PacXE5XU5p3CPAOY+hH558p/u+y7Rm
ri9maa0cp1tOZJK3E9G3LR/e5UokvBMb62SbgZEmaPrJAz+LXE6U+sHREeD3byZA7WsexBtGfutq
ui7SunFf7f22EjEIcWMMIblKgqIsbrwJvYrKh85FPoQvrlft6U9YxzJc2Ou7PBegnjyNxXyzQiA0
JM32GcNwYbw/ZEqcZjm1C266y5RWt02EzI3XgYYCFyS54c+WUGEm/pDlI4U7LzO0hZ64P97Ekt9d
n8FbJ8K6OIYjB9L1Qbsf1IBALFl5Bk/L8L2YB3mIa5k9ZOn8W4LYHIcRecgrf4uB37bDDB+XBY0Y
yR2MSgQo/orOfaB/eOlc8vv6vGwbzHD1HoDOuIrG+RTzrEzizD3WXZPUJLrRIngEkc7GEWSxjJka
TJF+ASNd5p54WTaJyrLldiw5P12fhe3rRlaw50GVKVHh9JnG73Ovn6nauGtYTggzFegOnShzJ4QF
IDb0rXWikzuN3+Lc/yryLTSybYz1/6+dfOjRtFgG8wldn4cabIekAa4jmJ/reA+uE9vXzAuyuNSu
aPPlBJWyW3RRfe7zPfCm9dOGbxMBXSEvo9hB2VNF+mNJ3kXFRoS12dU4n71mLpe+zHFxkbVsb6nQ
842L2t/1XfNWBXz95YZPezUYUca58m4ZcHhZGT2ueD+v67+USJX4Q/CubPTx+lA2ExuOHOG66kUu
FskveJq0Qt/rxYWWTXxTeeHv62PYFstwZYqCeocvzifey+JnWYJJJplxddp3lTETYZlsylDnHTnJ
YPmRheVyu/Rg07/+2y1hyEyExV0VhmyO5lPPuXsUTlA+zqVCXzVgsIXDR3BldtW+TfVXWkyI1Gnj
nJwgaOOgJiIdVrxbsqrfUv2xRG0zLUadLK/YyN0TZA6QiffKKmFdVty4oS82wpLF1mZeDNxwfkkn
Qk6sn52ETKC9G8H9unOF1lFfBaQiU2A0Txes0NikN95STD98WoeX67a2/XbDqXk9zgppF1R1qWbO
B5ZOFS41eIVe/7xt9Q2vLpZaxCHEkE6C9OGhbdL6NkOJC8yGm7vVNoThzWCLnZo5CsiJB9PT7NOv
req/1K3+fH0GtgUyHTlIh7z1FTl5LfM+UVzF5kM99mpLccHyfTMFNlDotOM9gjONgs23fadS7qX3
0CCLtmiibSMY5zGdIcum8Mw8pT7wCH/QDiAr3SpyWYKpmQbTy+AJDYjXKQVQSeHoP/2/j7UZ+P9G
UF3tMoOZ/9KlbKC5CWUSzsmPts7/jZdNfJptgdad9crDtAdqlq7HJuUOWNjRQMWSqACPzfVfbtmf
ZgpMMa2FFgJfr1L/kLn8a5bjwtU1uwAnODrNFNjSOrmgXeGelsZVAIdWzk3n+VuSPrbfb7hwy0U3
gF0RbzfANG89Bvb7wFsfPHOzh9dqnYDhwoUSZdHJjJwKLyb3QTmpH2Hnya2Mi82+hgtL9FV2kJlm
Zy+e4wvEgyA74io//nTdwJbPmxmw1NU9RI6q+KyG2P3hgfpg+l8+b1l/M/1FnBVvmJfROXA1Hd71
pB/qUzl4ZDr1LloLd5TWYAMz7TVQXvA41NF5ACfPcPIiCZQM+OW9jRSAbRpr/HjlZEhxeYHnl+zM
Z/qYjmh0EbJoT13QNhuwctsI6/9fjUD6MU5nlNxPnsRFhdWQs2j7gt776KTeOcS6BV4Nge4NNPWH
OTujIzu/Q3Edkuw++DQXUA8fr+8mSzz1jANZ9N1S68Zv7lbVBlE27wre/QOunvNUbl21bRvW8GjN
0RCfTlyfBS+9LwGNyjaBUJG38Tq3fd7wZsq9iNSiYOcCCi/HoAofwyqjt9eXx2Zkw5c9wHiAFyP+
Ka3kZRYgzvWG4SNYgaMd2FL4gdksqicqWlEH+pyG6EtgFZKyHvbSzfWfb7Gu2RzKnUJPLsp1pyFo
3lEHsbR1xTFo2IeebzK8WNbI7AwlcgGRYsZw4lAUskkqwks3dt7Huqz3UCmuq2R4s2p11cfF4J8C
0nz6cxy3IB+7vkaW7I6pYgqtMAkIhB7PczkMX5iTkfMwsRNZXznEBSOrBljzgy7Hz51i/14f02aX
dS+/cmxdzY3EFcM7MQngSCEGD307ANLors5vwwjylxu3AYtzmI2jtEf206mYf9Jc/oRmLtoE+k3N
TtvHDcdmMgv6PsynM8kX3j0qNDVn4LHhfuNtuJ9tBMO3iyjwcxC5TudgHDKZzGlDl0M1d1tqcZan
5x89ild2UGE18I7r5RYS6DwZFAL5muYJqPjE0bl9aPDHdYtbnOSv9tGY81GHaXTmk8xOM7gewF4t
22PsbLKl2oYwLt5erLoeEC3/RPKhvfPikifVHOGWJuYN4JPFHGb76BBXAU850eeAObAxUqAxOVfA
RNa/962S4eeA3U1lzEbEK5QmE5Xi2QDVInmGevyWmIltldb/vzJ5BkJ/V0ytj2O7lCvAQJxmx33O
cSzd7JvEunqvRvDyyKdE4YmSgSe+P3pLgBuak4UpTdw8jfao/iIm/tVK2kSgWeK44QS0Hr6n6DS7
d1W5R81p/brh23PaTui3halb1rzXhed9njtI9C2Vm132LZPh2zJCakd0LDqnJX1RgGHcpBJNLosf
7Uy8mQKnKhho0HUIqyTQnyEyMh5lPp6iSn/OJ+/5+izedom/ZE4LXcZFVkIhEzI80ANdlHOOQCS1
cTt4Oz79pW/qOj3IOz0crYQ26DppPHXwCPWOAGOgHsfqGMRz3bKxb21TWX/Eq30LTRkP9SYxnQuI
YpcHovt2PIa4P08bJ61tAMO705HXHSOVPnOoPTYHBnHyc4l2gj0d9GH8l3ZpwBc9hjz7/zu/xCH+
wV3Cl3hp9lDcrAMYni2jEly6Yn35Bt6PjC3uQ0rCdONd93ZgCszOUVRAkQWIkDdhs3ifDs58w2N/
unFYs9XRaRvB8Oks7h3QhUTk5HcOXtXFpI9IIX5JM7mnLXxdIMOngS5MwbOdBadhDl9EmPtJOe5i
OVs/btzFKbj+5moJovOqVsEOAclklWRLOeikG5Y+PO3yaLNDtF0mFo5sWVOUCIEHWlAXvZWbYoUW
JzBbROd2oMjwRfo8Mwmoh0YffXGMx36z0cU2gOHGqICJIhBdeKtGqLbeiNqR4mfcAOO1hT5Y/dWE
osEQzPDjYGxzNhczInfVh0de0/fzQj+pwmGJs6kPbpvGuolfRaPUj2k8dhOWBTXw6qBipMlyFECP
161s8QWzSZRPDrJifE1EgyJkTmYFog3QnyDgyc3WPtsYxts6Cyb0gDipPv9B3qTtXB1VBOUYp822
MAI2UxguLft5Htu0mm/nHoJpXfWo5HCQYMFlUbenc2o1t+HUQ5b1lEfpeFYcVN5Z76gb6RU96JPU
1hA2YxuurRvp8CBS5JyB9fx70AbumDihE+Qb1rZ83+wSlSPQ57inRufWm4owmet+Kh6WgbRbxUrL
QW22iJJs6APSNXg6qkolckbQG6B3ctdSSHiWvlfdNYSN367v3fVC/4b/mS2jsmROCaoHcgahjv/I
mh6NFz6iFEk9fZMNE02kA6y3v0pfXx/RspMjw+NX+vZlnju8XnivPpGhYxgHBNoqr7stURebjQyH
h7j97JYB+KqGnFWHTA7psedjtJElshloHfVVOOGuiGRfxvRM2kA+tWz8Qkt8PFsf+HMMFrl8rLYw
5bbVMvw+aMKpjXFPO5PJ6fgThXYivUsVyGVAA1IytdV+a1sxw/kh7uJx0oCGI1MrZZau1W2IppGb
6za3fd1w+3nkWvfMgaYOpy/QZKTvOoFS4/WP25bIcHgy+fmkmaRn7UNpmHnoqeZeT06jj4Lp9SEs
v9/EmGkwDVfhuJCzF62l3iEUoBKNgLzfmILt+8ZzO5gWd8EpSM8F3l9JEQvnvvOznTcps5nUcxaR
L66rz7IupvBxQn9I9ZH1vWw36rwWC5joMsiTlr3fDeEphXLyGR2G452GXtCHsPK2EEy2FVqHfuVz
FMlNCCZV9Ow5HprBW/AeFsfSZWxXejyg67ivvq/yAX3zgpMz5WN5J6YJ+cagGMoPI+ge9vBX4/Qz
YWXQxYgQZgt6lnMRJ7xBvIhGiBvv26SGC8+l0zu5UvSstKfRdatHoH9SNLfv+7zhw2k4+lRkzngu
YgX0ptSA3c2b2WXbFjKceBn1rOMm80+1bAiUbZz84M3+S9b30+n677eMYCLHWOjmtGxqeg40OAcp
KJ9v0X033PjCZ7sqvYGpTNDWniCRGHieDFR9UA3Y+0K5yehvm8B6HL3aooMXNlmdqvBcTIwd07FT
TzN6mG40Ugb74txfPaXhMNIl5eE55e6tVIuPN3sX7nuym9gxMDL2Ahqd+qxoz9tEDqwcDmU7VrvK
gMFfADIGbqFCLFh9JcN3raMXiBhBBOv69rEEIFN0lMSTz0DEGZ5b31GJQH7jxkeX7L4DwISQAR3o
ps3IwrOHpN6HOe6L9ywMHvf9dMNzC9CR+hPLsDArOI3Mqno/Rnr8fP3rtm1peG62tHpCt9W66YcZ
Ki4ky84xCu4Hd0Lb8PUxLItvYsZYpvJWIhN6hk7Cv5AaVbcLncsd3YeIyiZmrO3itEEqyYMao+Mm
2QwW3bQD4+DUdPvyq8FfUDEvrMe4j+BXbcSfPCZ1eVhGMJFsrM8aAt64xZtIMVWAQqgCs+BZNg05
Bir+IPOh+j77/ZduVTNCGWiraclminUbvIpCMu2ibCxIcPa8MKiSQi+efx+BD2MPX9RqDuMkFp0Y
h1R4y1mACKFMPE9HzjsoTDn1Pl8LjCs1NMf8fkq74Jw6EbTgVeSG9FCpctlwCNsKef9dIR6ouSqh
MYDcZxF/hVDN8C8uEcMWe7XF38zWSbcqihAQE3JeIDufgGj1UbZ9mnj1tOEPtt9vOHTLnY7NTe+e
BxGP33SON2A4RcXWi8byeRM1BtWRgHmhu+CmVQ/tMWuAmj02+Rju4W/HBjJ7J9vZ530pwMQXAK4x
R6Dj69Vmp7Vl9U3MWOFDiUmqFJsHLpWoElLH4KoYP7sx6DN2BTsTLybzLO56tKYhwaCWJgGYyJ1v
R5r77s2+AQwX1mnv88gZ3TNTyM1LJKCT2t/7HDNBYwHaP8J8rkCoPo5hkk5O9d71W8iMbz8nbUYw
PThDy21UuRgiT9FMvyzpLXHAe15Hu1iS101kOLFkHuWN4N5pLhzqgIkKVPrekXNZFN/ywquLvcYw
Dmea1zRow3E6syros4+CAtIKthVZxxsZHktaz+yhZIXLvAbiT+cszV6KsKE3AdPTS990yHXXnP++
vqksiSQTSsbQMtP6AQpkzE8PgdAnPZfzgQfj5z+FMg8d2Eu9RX1r2QAmsIxWroh5GAVn5a6MBBKF
RD6G/mGpSPZ0fT6WMGWCymjeB2DKcQHJ6qf5JPIivUFD+UYtzvb7jRxYRsBJ6zfOfM6crL+BrjWK
9+U8H929lePAVAwVEzDF8xQHZ+C7+CGLwS0NoevyMGng1/Yt0bp0r64CQ5CFGRSAl3Pma/kZ9Bzy
Z9jvhCAAYPffr3uBU1UAay5nXUfsnrGwOMsx/d6xTZbsN03MfJPsFtVC5RSq5M+e5n5CI1AngfNm
C138po3xdcPGqHjHOBhK58Wfy/Y0Q5opgepNcMfcxdm49tkmsA79ygCkTGMXSWL9D/jU/GMQlvVx
hBDEdeu6a6j761KJCRjmBbFmH/IWeIahQ1e0l9WnMCBu0nF2mET7VHfLOR3r8JjV5MYP0Lg4zP9S
yk4bw68B8K3hDftDY6cCV+wY/oNr2omVzSeXBjd5PD8ITR7YUN5EQ3FXztBFpORharbgYTazmYG/
DIieW1dCQLns+0OeO8APC+G131oZ51tUeDbLmVE/TnXti5A+jXkelofIrbvpEDq93DDem0A02M64
ww0L8hAeMsdPToCUboHejrBwUJmKTildHrqAPiqe33E1Ha9byzIfs9Apy8zNAAmLkQ2PSDLnMjw6
2Wad882zhflmndMPMr/y0Er8BHkWFf1SJZvH7zodovLUBGnqFolQmi/VqZL9Mn9j8ajju+sTW731
jV1o8uQGyLfQuXGKn4Pb3tBYfBdhfwM++tvRVxvvEdsQRqDIuYpJ02blz3yMjhSbGWL3X0F6duCD
syuBjRU0IkWhorTO9BQ8EXAvH6grLr2/qaluM/76/1dhKGXA7UFfNXhqKiyK10I3b1zSPa8R/HIj
DABkTdAgveinoQl/5GiEB/mcv6WFYfvlhrOLSTXgU/f0Uws2VtDr9Uk6V7veIfjlho+HA69UhsTm
U56i3jxmRB7KrFX7Yj8zPLydolX5jeinyR3GIyPBQzhBmfL6rrc43F81zibzWOsP+qlDQxJuihfW
IMBOBDg9Z/hYc2BzM1zyN0azWMEseIImElLplPILZCmhgZU7zqIOsVPIH9dnY/v+mjV5tT/9xhVO
N9H4KfNz94DCv0rmYny6/nHLeWGWM8cu7PtoUeLYQ3Xha6+QW45wJt/27e/rA9h+veG6DjpjZoqi
81EECz8sMRgeE8ibRz/3fX4d9tXi9KPy3LoS+P1OdN80o3woO6/fOIZs+8hw3kH5Ego8rTguzEVR
JWsOMhVNwtLYv0GS5Oh7g/+hFWN43DcZw58Xd8jLxcF4jRv0J+l43ZnRcKfLmTrqkLVLu7nW4qhH
foNC793Ubd06bEY2vLlmDR5lbBTHAmqmGWl/+jPb2P2WDWrWLl3Hq8rQW+In3UT+u0nqPFkRoAcV
qK2S/h+M8xunpEmSwbKmHLtGRP/I2ddI1AXEidr6oJWbs09hIEueHcpekVonjUzrNjsUdVaK4YDr
QuOXp0ksSKzsi4wmGyFhgKXzmmF3FemYN3j7pPoQZTUKMxsB6810K4N62H99RuOh2+h8Hi7Kd38r
Sd+HFA4fug+Zrj9V2bhRk7RsCjNThssvrZ20LS5ZkT3Pi2hPTUH3cFuGDJoI/53DggQKbQh23NjG
xwiofidDn4K/YQPbpjPuNJyCCqIgbnUMvDHNbuIxKD+Jbpk+ld1AnH3ebhKNSFAwN26MxtA6i8Do
U/LweSrpslHMs01htcqrwAht91YWaV0dszbAVgaCM6mW9NFrgn33PrMa3KBxNtN+Xh0bOl4CJ/o6
UoW+kBzywzPfuURGQOT9LCUZRIVWePAfJBythEAhtsteOxt3HFFRP63GAt+PivBjUwL0Bpw6lDnJ
sMXvYw0uhreVLnh5J6BNL10AHt3yJgMvQeMn0FaM5aFDPrwV58hxGqSRed5VCzxegojxMMxAADUH
DrA227nlzNwywtQ0TmFPnqoYmDgvQF/EHLCv108vy44zc8uyDKnuwjp+6TL/PGfFr/XTzTh8uf75
deO+EaTNAjiB4MowZWXwhAJF44mkaZdoOMREVeSyb4T1GvDKZQLXdfNSC/a0QG4PSQIRf6mzdAui
Yfv9RsQSzB89ZFSyi1TocKYQlQGZ4B5lCYRDs/KtofPQqrHsLmnaCpDWuHqVhXb94XR9adbA99bi
rzZ/tTRzpeSkvIj/JA6HchblWpLsbs5Jqw+gLq6C6q4GZ9KWzITNacxieK+LPgvQu/OjVugxbEKo
KhR3TVbdFG19zqIpiZBRyeNPTR9t4EMsdz2zQO55xCelJ9sfggIEi9fO7aTFmWbsHsqOn9Z0g98G
G4Aj22oaYS2dCWVTUbY/yDyfabN8YG13jtziy5xvYZpsu82IbHE/RWt7T36JcrQ69pJoQAj3YTlw
g1jzNq+2g0LXu26nMH0adTW9VLNTOl/U2K8KSSUkUed9j2eztC0ivxqAN88uBERPc+U0uPptys1b
wpVZ1JYU9TUOUqMnNFk18hNZes6+dsBIRL+buSPq7rrnWAxh1rY9CoE+dKn3Fw62hvxQgEBLJZU3
bOU5LakykwKFRSz386h3npBDjT5G6KZLxBzIo5jD3yCZTg/egmzWzNBTDuXMLe6MPwQBbwQEs8y9
6mLHQd3LYzrrMU8vIgjSh3wC7/+QOKKP4i4pGtk5xXFG+2gnjhDsHvQPPeVOEeJqq921Qts3S/ci
8np2/9FjTfskSlnwTXEvdzJwHfkqBNc/lJO5j1SpGNnHyYs9Lo4odwOUCUmBrhbfY5aB+P/GQVVL
TndsZEHxBdCWGfDJtCtp9hKVzEe0mJZY9geHd3ncJg6SiHF9m88U/dhb6iy2i7XxXsy6TtaOrooX
OdF7MvyECPqxceTtn3QvyzeqLzaLG9Ej6BVAnGlMnxTkGYsJEpzKpcmQ14d8nBPlAzsKacsTTbde
d7ZpGbFkLssyzDOnvDBMK5UQaWT6yxJVn1hXngYxbb18LB5pVo7pMgiloFf+Qlp5C93JNV/ZoUx6
3REtQddUpacT+J9lzuMXwGVOQYHu8kCzf0PBPi35ZqrX4u1m9VhXEKzISh1eiAgj7xdOxjm8i9xS
1BvHlMUWJuMIuBZ96btDeEFcecyCcUrGWnzC1JrEofNXgR13fblsAxm7jDpEBbIOcRli9fsyH/BC
wXmYT0WbBF1RJfkm/5htzYztxTwg33jnsSec+HHiAViUhA74Ha7Pw7apjOv3gvaMrJt99hQP80e3
ie5xc/hAfW/DHpZdZdaNG5oVQR9wfdFkvl0qDhh3i64QqL/PpyAKN0axLJFZMBa077Mx7sjFE4MD
yAMDW7oMX66vkO3j6w54dZiPmZtX+Kn6gnRHfAJfwZxo39cbbme5V5lq9XJsJ8KXGQtU08eJ+uc1
KFauPvWF83EM59us2/INi6nNmnErZ2eR0TBdvMWjdVKmPRdFQivdp1/i2U/D2+sLZpvSupCvFiye
dc4az9eXykEfbR+9Z5X8VDrTA1Byd6sHDqrdaXjjRCkohBWHNpgupIXiaA1Gif+hNmGbh+HiqYhb
Z6qc6cLYuPwbOXL6h4S5RscU6lHpYUrhkxSVYSzlDEmAfZc6U9G+iGcUFbSOXiKCHufIiZqkrPOt
kojNHw13b6HKPhYQgX2J2QBAzXQkPP7AxPANbfO/r5vfEhlNnhKoylJwt9XTZWr7+1WQd+nEn3qk
S6CYUG3p8lqOeZOwJGW0dkFO7r+sx/yaqePQlkm4swy36DS6LQf3xZ/C4NSorUekbWJGIGCtDmg/
aPICSaqPXkiP7URBpC/erRPLhmXDfSzxxmQwAXM/tAdGoi/Z4mTHNJDOYVp7Dq9bx7IBTA6TYNbp
FMguvkBdGjo0zqEd5Hmq9cci36LieJsYmvmuEQBSP53jeqjiiztNybrJ0E7wzY2zh7Hw34EE9NiW
8l0flhC9EuLkpe1GPcI2NyMa8Bwa97zBuGrsTpyQoyLBuyyUL8F4uL56NtsYIUHnqq8KXY2XsQBf
V9nypCXRHjFPJCn+LOeruKmA3ckjKH9cCCM0WRW/c8lj0DZuMTXYfr3h/G4H3hVnkOOlzyqCgpOn
7grl7lFsw883eUs0d8KK0GK8uFUNAW4ivgIz8LheIK+vvcW6ZA3Tr5ZHN3gbyTrrL+3ETyjUfFyr
ukqEoADN2g3vsKyQSVsCnLUM1vbSCwna4Zyj6/cRSXS9kfG3hCxT9h4Kcx6LXM4uagqOTVgfgIaG
aMn6KpnRi1FU4K5vvuMCcLq+YrbZrBeBVysWQpAR0u5DdPGdCtxBBG2LkFf45/rHLdGQrIO++rgb
qLKWoasuU9BevCD8tTo2C9Ho6/Xh/3DRtk3CcOo5qKo6T6l6KSY0F1I9H30ybUmlWK5EJncJo5x5
aIsOL7IKnfLI47771gC19+zFzi4uC/iFcX93XUCtRmR+L22LCj4KJ+zgpfrLdSvYVsdwaTIOLTrR
su5C+PxE3GY8+Om0xcb99up48bqPX5nYUxoEE63oLnoEyJA0mbwfdf2zTtPyeP3n20YwfTpbiE5z
0l2iDopvg5vLhGs0hwVQ69oVsj0TBsjASONXVdhd/GnITqOW6jM4bHY1LjJ05/53iTpdA0vh1d0l
531YJdBVbZfDLDP96/oCvR0yPFPwXnHiz1PRdRd4WoLj9AcLnaSQ9ZH59S3Yv96vd4+hkhv2sA23
brNXFlcheJXK2O9xvhXPTZo9uArDjNmdAN+4kOWjM4Tnhm+R8L4dQzyTyCSlJCIEDBR/QrrPmtu5
Gm/SkN0vwv/q9ruIimEk89SGgm41or/+UoRoYQoWgJVzD53j1030tgt6JpMJ2EGlDMHkdEHj0uy9
G4VqXbSmNY3YGMDmJIaPtyWYlJzWbS7AOnwYXElvxqZtAMrc6vGyzMCE99UQxlaZxABOO8p7YP1w
WJTpcnd9fd68DlLXNTty0twZu6r2ORhIl7oHRBHM0Q9tXvBR3ZK48Ls2KSftpFXSIB+p/FMfuUPw
gwFmjmsvuB4IO4dIdvfDxin/1oKuP8jYD16jJ+KU7vAsFaM6AbFe9TiPfvrSLO1WReitNV3HMKI+
Q8tZz7VLHni3tCiYFhTtkLXnuj+ur6rt+8am0FPVtWM0js/BItUnKuMpvJ9AHKI27ipvuSZ+v4lO
mKEOulKpFS+DVxb5OwntTfT1hyAnUwreI5T33k1DD3IEaQmeo+a4a1pmBXYY894LimB4Vh0LCCgi
u+Am82m/lau1mN4swlJa40eLDmYRyw8OHoSTk5Lf2JzZjjvXum7GgVC4jggI1Fh+ZGKoHkEdXz+l
y6bkrO3nr/9/FZ+LGK2MfTz1zzRgBTuBiTXlN4CRkEujInJ/3QY2069b7tUgARRKxqFLxTPSH/XN
mGGR1uz5XPHiJDuAHQsJRZPrY9km5P93LJXGLGY8jt4RH9C6VqMEpwswkkyQ+9kYwuIpZq+PRyeR
siiVIL1RY3ijctmV7xrVbWpt2wYwXT0e+r7Ee+eZqFhBcTitPvaQ0djYUOvGMStJ64YyHH0Gq9fU
07x4ZiJn/h33QIf8MagFCz9QaB78O3n9JirfYg0zWyuLUoykKvrndJqqe0oHgFUIcGQ+l/FGxs42
hHHjG6Tbt80yqOc2BW8jU11+iz2VH6ZhU3jPsn/N3h4WRZ7jcNI9D32xiA9eO43FVx4NWp5AvCPU
ZehayG8nVcgBZN44UyybwMzjsnHMFxTTxHNJy/S+atDOR1p2ue4llj1gZm4VjiU500o8A3Hs37dk
+KJXryyWYTlE+SZdu20Yw/GLsB9cUeTiOeu9ZUrQVt5GB3RU3/Vl/T1E8X3nHjCcvtV5lqOnRT63
Abx85kN2H3bTgm6MTapn2zYzjvhWVb1b+W79DE4F/zBAhSGREzA9YVVu4UVtQxhuT9BiORV9UT9z
3Ccoqj40e0J3XFwkKsjRar7P9Ib7awekaRz6Qs/FDHnNAlUlDq7m+zZrIDFc9O7t9WEskzGTtjjA
Wc/Tvn4OCpDOqrWrfBidOgEZCNmYicVDzIRt0M5RIXnaPs9eOH/PJEgXEb+2wqRtAmsweHVokXHW
UJOva4SurkiC2l0SGeTZKcx2tfkjEpuJWYK8RlQo3jyjXgM+QVJDrzwBfHTYsIFtgdapvZoC8Jru
VNZEPs8T2ryITOM7SsVGCLGtj+HbsxfFjfA9rL4avYODttFk8SZwMCu+1YViG8Jw63RCDamiRfec
dqDhQ4DSJ1Amk+MEVoHj9W1qWyLDrYtprsNp6JpnKCR7nyGgt5yRsPN2lF5WAxsenYaNKPpF1c9E
UDwE2hQkMlSLbrrZ9+sNXw7QXu7WuFo9e46m76jw3X86PubPu75u5l+h31F4vRvIZ40G2jpJe52x
pI87vnVXsxwPZgIW/S5dLuK5fIbou0arCGi2h7iN7jzdflhivZWTs9jYzMEywSFPpbP2IZDFg3Dj
7hi7gKLsW6R1bq98bIAQY6T4gqZQkBPeaXDioh1bknpPfQ1biBg+TPqcImLz9qGN5Vk7ZZ9AZuVH
V8pPk9pkjVtj2htXQjP16tFAx8hUi2eelykaL/I2UT2IplIeDDcRCx+7alMzz2Z0w6l5Hf4fZ1ey
JSvLbJ/ItRQVcWqm1VedPjPrTFyntUVExe7p7/aM6ucr0rucOgAhiCCIZu98CthUnD27mg9dGv62
VTY/rNxn/14G18ViMB16HDZXXGRZ38sPDLUzx9myeveOZHIoopwN3p4MxSocTb+pPRW9NY84wH7H
DiOgVY8CV3jUUIAJXV+I6fBqKs5KeAGOVxbnPHWlczNazPEjKrep7t+fwNZjsilakKrJWeQHkBnW
B5TRPLUDor7X//59Yduh5pzb3F2cktPyDLx5YI7g8n/OaxftHGmlomVw/S/X53kvzEgdW4/JSsda
rIEQ+oXnUwu+lW5ZDtzyxTG14BQ0QVIcVOF2d6LIPmQt/Xp91vfVxtZjtWxCOKlEQfRZznV+k5cW
eRx7Gh7+vXPQBTp/GlyEBq9PZpKTZggIVaysppz/UAvAI5FEauJJiGpjKabR1+9vzBgvhBSTsIvz
mE6ef8i7BvC0CbHZVq2ZaQJN7dmMhpqSyeoMuBVZg7kUJXX36PNwu4270CQM7Sa3fcdyEsr5meEG
vC1hTmAfyxtFgMQQTOHvqtp8QZvWoqm9EvYSFl5anFPLnb4zOnfIL6BUZEPS79suW2/GxgMDJ1mR
9iFJxAlVyzkaB0Zy0zdDtRGQMSxAj8/mkwpqBxzCD0nXPI5p2kY+gjEbv28QhN59jVRI3RUJcc5i
JksEetc2fLJz4COiujRGcVv4UKDJZ4stzbBZesP1vIxysMqsgg+RjUMkk8G78Emxx8m3sj+7VO8/
oNMeGoZ4WORnZD/Re8gGMhcRW7ppoyDMtIb1+xvlI1LwADHRAbpR8xsqh5eukPIumLN6QyYmga/f
38yAm3bCAsr2IQVj+ivNhNdGGaq1dsV2weP6v8PnA7wHVorxrMpc3KIt4auwAbuhpqI98BLJ9EGU
/cbZNW2Wpudp2TXTkAz8nFdA8vkBQOCAA+6j8/MvU4Fqip/7ZK7pOHXbis0OlQ/AYP+QO8gSFxIJ
3euDm9agXeroSEdgEnhuZynJB1CeZ7dVWX1uc4Rgrk9gkLfekN0t1jih5Cs92zOrFxRue2gBfrTB
sLbVZmVYgt6EzRxOVJqEwznv5+CV9Hw4zlLSh2lABcL1RZimWA3Mm0NLZwRZ8cxcvog+eVZekd9M
NfI3O7md4Dbozdikdqc2RZPu+j5TxZ0HwfAjkA/V6/UVGExhsK7szQr42HRVXqXlDxGEv7PRf/qH
Nswd57dDhi+O0+cbB8ok7/X7m4nAF5TOQduXZy9rVPdZAIlqvEX9muJ/r6/EJAtNw5WtWLgAX+zL
aI2fkCcCKr5To6YUQaqNWivTEjS9Tgi6KEiKx2uHpNODVD4dDg0JgmHjNJnG1xQ6ySuQmifTcJZF
XmEJbnkCAO7eSzvQVHpUy5wBv3/+wiX9LkkN9ylE9OU2tNWwEeU0rEDvzJbZbM8UZM5fQP9REpBQ
5LPz4HJnoBuJVdMEmrcu1WSLMMQEuQCSfKJscVxmugUSYRpdU+cVwMrpgX5/TlyRyYPdrj0reO5v
dSibxl/fIG90ALQ0U8onLz1zsHThfCYqX24zgKTsSyXaev+wLS0bKO7L/IXmnL/wJfV+w8/hf3Zp
mI4ojbKkQHDVzl/IgscLs6b+yLvUjVyyC/EZ5k7vIBb2LMBnnaVnQSwwmkoK8C0y9XDNri/BJAFN
hREIsdtejuol4SulhdXlxwV9SxvH32CCqKbAI5jL7crP1EuXJc+0Ath8LoMb+JpbhT2GRyTVVJgH
eFkpGvQvuSy7iFmE3deh28moYROPRag++Z2ab1BC+aHvk80WFsMbWe+z5WquRWGlzpmOCMiDe746
StG0jyIsvvpVsgePG8LXwabBee0U0Au4BGtSsRMpQnoumenP67I3SMfXtXusZZLLObukAIK5Rb3S
J5YP3YF1yen6BIbDpXfcJkmdNAigUjwrVo+GNUMQ3C9sUsvNvgnWlb2xHzIVPngyrORcBg31ntXQ
N+mPULZMbJhX0xatK3szwTwS9Ou5OF9dtnImIJ+Pykb4TQPI5zfWYJpCv6bbwbZ6kMqcU0nR4jq6
qrVi284F+rdbmc5bleumM6tpOq9cz6mbYDmDrVreyqx5zctFfESBzTfA8G1B4hncJ1/TeDVVhTMD
fv1CgfZaH1KaO4dUWf2r13ZeLO1e3pdwSjbsi+mAaerPGA1CJHcS3E99CeTLasiiYSj3VOFD//QW
XrUUYMPMPFx/wMplh7kIg/5Y1AvbyDUYRK/37iZ1Y1mZbLILGt/PSLoihBsK+aXowYl6XUFMM2gq
7szgimW9r16WpJX+ce3LSH6OSWeFBxuP/Pb39WkMctAbeJltOx53eHqxQfwhv+QkkMVrNTZ+tqEk
pgnW9b3RQyL6aUQUOLuQIO2OqVPYR8Aifrv+9wbN0Pt0ZRvUBa5UALDQ+lU26qeokfr0QF+JwjPE
Bq/PYlqCpuf50vaAaW+tU5d2hRsLZHAHoALO4PO6PsHq8v03I2DrFW0gOJNoD02SL17n/M0thCUQ
EnxaU/cdBQ6BnfEbx2s3jq5pNZqezyDi67lduGdmKcDCp96fyQL85fWVmAbX1Lp0pBNkTu2e08FZ
fjPb7R5KK9mCnTSMrle12QlSkUB/7F84D9i3fBC9e6iLpNmqCTDIQS9fE9JxkMAts6/CEl5U5v4D
sMmidEJkSOFFE9dWdjdUYO64vlkGFf9PNZuT+iHS9uTcdbyPIJIx9jiaT9HJu1WvY9qxVXHeaF9X
NaRsRZ99zRtaPnD0Vt+3M2Cx9y1A0+2SC1Tmlk5+ASGZuCOJog9ustiI1uVbYQmDhustxymAhGvf
na1TChCrJ+Em4zEJx+lubsfkNmDWRuzAJApNxQHmqCqZ9t45twiwzlnK7UsiejQHWq7PLte3y3DD
6qVsSc6dkSwZqplElcc2RaGuPxL/ZumHx0mmt86QbHnXpm3TlLxU3jQOIyRDJayuUwzFIacuu7X8
vDg4zaa+m/ZN03evQzlwlYj8Ajh04DDMCTjrKSIKYej9vr5phhn0ojYJnRQ2CdWL6PAIYFYwfhim
0IkWr1o+7ptiNQdvlIQL2wJPpuufSYEM8C3AwxZ1mGU9NYeiWrYS/AaR6HVtc4X+oWVyMvRq8ip2
cRqOs8MPPog5DgEyNrf7FqNpPMrlULWadfkF6H55jPps9miN/me85bZgpd6Fr4FzpdezkSpspD8J
3IfdcCEEAfQmHZ8B7IpiwKkuIqks/75Onb9OSvhz3wGi5fraDNaMrN/fCIoF6LBAG9TwkowuuckT
Tn8EIVs2erlNo2s2QBbtktpWWlzkiAKerMqGY1H08nj93//VGb1zyRPyvz/PFQXC9GjXD0llOccx
QMez15bu6wICmA9jXeUP3lAsQPVIZnmfKEAEsER2P+wMhMmpX7lPSVdUX52Rfu2WGmTyYWrtq8ux
9ablMXQctWQOPRM8LJoIt0RdRj3eNFtW3LS1mpnI+x596jPrX6g7Ordp6IL20QlQLr7vYOj1byCg
TQUQBPILx0TgE1/cJZJBA/im68IzOAZ68Rutkgw1vC45o/MSdN8rUilt2+Eoq54cZJ39Vg4wtfBE
yja02LBhju7952nvsqEoLg0vgBLDXFWXN4wvxVY1kOEu0qvhSpupdkg9hF9GFNwlvvqSFnX3sVTD
p3oO0uMSJvbG5pnWonkJdiCrzK+d4mJXOPNBmqGVAnR61ZY9Mo2/fn9jFRTCgiObAuvEuLj1PH94
Wawk/HRd8u9dPz4L9KoDBzC+pZdUY5y4/ItgYXekAfWOZPJ2ZPPWCbTdAUQBm1gmMEHXuug9616T
3FdHx8uWhx7ABMeUS38jm/feTq1zaTuVsJLbFLVeMWDfuv4D23Na13E1y2l30kWCyhrjustvraK5
dav8Zt/+a1azdDvczRWGdry/NIhnJSNVbfhjpu3QnCSlwkR4ARvjyqv/ymmafnPbWX7u+3HN5FkN
GmuVj4Mz2U8cLn74Tdn7etaC/1QU2KACnkk5xm2W/w1UuKBQsNxxC0KWekFBptAX3KGhK57Q0WVn
Hyvn7vqGvGdx1oE1k6bQZUdYm05xWt0xxQ9e/svnYL281KmIr0/xnou1TqH5PhVqUMB1jn8Xljx6
44MzvxbBvSJ7SmTX8TVdXdqgWAqC8ZOC3bjFuNbYH9G0teMWW4fX1FOUMnf9MVjPY3jgzXTLQn9D
qgYzptcMAJDP4YwEQzyx32X2m9A/1Ok3ftskWE1FZxAVzCOgi+PeevZxpQPJ7pjPHwEXHqFNa8MO
GHRVx2sHi3emwooMsd0FsWgg0nZc9uqTpquNGoJEVliB15TeR9J34y1ww8ctWALD5uv1AVOGJuPQ
d4a48ZYDBQo/GMeOs+9unHrD/uvFAVVGA0WccYyleBySr4uDdJx85uxhDreScaYpNN1tKBA4fYUV
1M2nsrqdQrQWeEs099bBrTdS0qZd0pTXowEBIoE9wEPAW88/8OyWFu7xumUwDb5+f+MjOMNSlLP0
x1ix7BlAVrdlxe5H1myol8HwBJrmFiMlgqY4nSHYZCYyPLiBiKDJoF/J9t3dgXbHZnWTBoMLKef2
QxmmkZOrDf/MtDea/vqhU7ajmMcYDJes++7P39kWaK5Ba3VQdiS2Q5vL9dz06EEHu+XvfeLUFZaX
PW8pzooq7nv1pwhB2Ljh8Bl+Wc/7syqYElp5Y1wswKi/SbYIgA1HREdh91qoKJg4hngJfoTFUz3/
zOo/w3S7a0N0wPCQAImBcNxMyzgdQZtxsFkA3pU9rQ+4maimm9YEpL8Cb7d4Rk7wo+v2QZRWzvTr
+s8btlzHhJdOmVly7HEARw83BzkDZnCfNPU8EK7rGbCZ0BoAch6bkB79Kf14/a8NaqOngDyXoSDZ
HYd4BnA/+hFd+aSmn9fHNuyIjt46ewEFl8eqkmx47nz+A8+xDVNl+G29rsLL2nECNckQD+0zwNOj
LHxKxPn6b5vGXpfzxsq2bpMBhwC646FaianqOCh2ZP0WAKlhV/SKCmC65L0vMbwT3GXspUk3PFPT
b2sGcGbo3fKQbouDKvvmVCzmQ/0kvGLjYjP9tvbMIFUmErpqvkPTp0AORzRh/7i+4aahNTs4g5lo
GsMFQ+MNQPwEuYotEizDpuiFEg1YOd22ySHLdDoqp/tJl+U+nLwNmFfT8Guk5c1RESoELgl1xph4
r73zg3t/VBFG13flH1KZHmqDudLLIzwOgtelT6zfM6c2ugmtU9EwElWB+6hmfAHW1X3eiVdw12WH
cFzoA9oFg4hy+0Mt0esziWLjbjUISK+jCNZ8ajjZY9w0bZyCcryz3JvrqzTt4Pr9zQ5a+VIMwyr7
IuhuCJVHXgoQYgb7bhQdoxx0RXXtVcMYd6T4FsxgMQ/L4FV0oEC5/v+mrdEcmoSCQ3vw4JIF9u+g
zw9Dv0WUbtoZTZ8lsXjorw7NgNDZkhzTtI78YsPsG+5xvUwiXNKA1gTaHLrhgz1Wt4gZ3aKc/Kka
kx21ETi+ek7e9mXCuIPLfKY3Q/OlHP7u2nEdTHsJiTW5A8Z1wltV/gTQ5z5R6ml4v5iVxVwMbLc3
bf5BiQ2f17DXOvSMN5GiZjNsUOA5VtR6eA5MHf3OwCtx5xVkqx3HcF709PsU1Ei8oWs37skpKR/X
5nlP7rsSdSAZx6/90O7h27SDe+TcjxFsf042HWzTr2sXQE7BrEc6xX8hd9BGpcd/AUJxjHxJ9v2/
nnIPFXrH3DWkEspn2tTREsak31Cl1da/Y6b1dHsgu9IqKYyj60w3jgL/ECPJAYWNKkr4cDOo/HUo
WBFfP/2Gw6Rn2/0h6AQBV10MmGQuoskv5BRJMD3cI7sy3YSJ2uuN6ygy5Wg7yHN0Y5yB3son4W3n
gec6rDZWYrCcOtb33Lq+6/jwxsEgcINqySkSqfXz+i6Zxl6/v7lVZoncYbXKG6VSdXcm5bfr4xoO
qo7sDQbFbArW5ytT1sM8oQqWDelhyOrf+8bXbD44qrqOzNCzgeUA1a9PlLWHQNCNKL1pWzQfTpA+
7AXFtoy1iOE+R53t3Fz/c9PQmgq3FDixrYWhSxVEQBCNVNfus8t67hxw6oM/dHCyHDZHsh2PAD3f
59jomN3lyKqUu3APBCpy4nGYyRHeP9l4thl0Vc+VB6wdPTVQbHc6Po20vGXZfEsH5zjY6ZZrFr5v
fXTIF6sfHIl2YiQt2LNLgJrh/mqzhzY4OS6KkMdHe+sKeDdfjvtcz5ej/G1pvXJK/2RZVh9DoCt0
K/3q2KCuqEbLzV1RAnCkEeQwJKS6RcJjq/XJcLb0hDlQoDxS21ijbG9o/bnaGYzS6Z8T2jdVQDGu
R4uD5zR3U02O19XBYCj0NPls2+iXS3Cw3PZuDJ/a8ZfDth4Gpu3QtBhpk4qmoYIRCpBAH/JGRqXT
fbn+4wZK5oBoilwAO1KOYA+PW2X9IsI9gFcg6lT/o6fT0U/UYWwBuQAQ0R5PTa/t0SWttiiFDAqj
J8DnEknDWmJuP0nvWOB+LJGd6JPyji/BxivZsHl6DjxUskgkhWAkH28rYke+2kK1Ng0d/O+l0wf2
MlUZjDcApiliEm6e7zNTepq7HxiZyhlPAav7lHQo6dpw0U37vZ7eN9dkWXigGF5wkvph+QYMuo+g
ogNvU8G6fX6XDsLdeVWXJBzeSr7cEf+jHdy16ca/GzTM0R5eQYMnR81y/isUIX0QBJNIFAEc+UB3
2p1/KvJme0ZZqspaj2NgZbesKAAns1XRaPp7TYep75ZulkODhpSDZu6F2ehr8jc8UpNYNRXOEiED
X0CsTvGtDx/G8Ws2A4tlCw7WcM51jJc6JAW3EzhuiXjsrO+Bt/Hbhj3RoV1kiAK2EHY+zlHa2aXt
Icl4VG2FxwyboiO62E5iS9BG4wlAf4bWN991o3qoDu4+BuBAx9VObdWlcwvtH51nD5mN2t6CczHt
t6alfjdZc+lhZBjDRvIlzmYAUl4396Y9X+d8c8SztoNP22NXAKwTDc1dnZ/nbCNGa/pvTUOBzGKr
eb1Jmvbe40/U2fnPmpPsI9CZBxb0HQy/VvFhlp+yLaNi+mVNLfk4ZyrNkj5OrKWIhj67eK69lWE2
nUBNLUOeZi6OIN5TblpEdKrSm8ShK9yBX0bKa7ca99+XKdXRWQrSocSc5SoOuwa8Rs39ABCFZrZ3
3aBUx2epQThhT3nQx8JX94AbPFhdu+ueozokC1LuxTwP2CFiBY9OlsRIL+/oF8AJ0SugysyjOU1S
FScjCqOB+DfkW+xF7x8aqtc+TV3pYkdwzhPARwLhHkg4Vtts4Z8bHDKqlzuBQ6hRIFyCWXSsPlqq
3H/K2CA+1uH8PANj7kCy8VvfOP5RjNQ/iAEwg8VsE/TyLPsI8qheGhWWE7rDA7zu5tltHpt+ci6N
5TkbqQXDgdXzctwT49iVtYrZ9I3Zjzx9qYd9YtfzRP5CFBDkuYon6+vsnojz7brdfP/ZRfXO22np
cknQ9B+H04tUnyX7mKEO3utk5HgvNT8naqucxrQ5mhVFvEXObodHir3cz97Zay9VvgW7Yhpbs6Ro
xirmcN0dvnwPKyeamt+N2tPZu2qcNnibACVvpELF/tJGQTgdqs2hDf+to52PY2u1sl8jAqP/WnXz
XZEjOgVK0OvCNSm0ZqhZ6/tiCDB8kHzwQnpIp31cyVQveSuHoUFDNUxF2CxLXMMgHcOOT/sss170
Fqal03QJLkbl3Ivk2R12jqs9bOzJa5w2Z32cteUhz5tDsqsBH4dEr3XrfK9yAwXV91lydhD9Qvtk
eLkuRsMp0evcukrCIKI9LF7mFNjnL7VzF6p92RmqV7l1IAiQGclQirbCkwflxU/50fUyf+MqXPf2
v1Flqpe6hVbVOq2FM4gijj+Mz8stn4l3qILAj1m5fJ07X25Mxd6fSm+SB818EVYJZNDWH6RzSfyP
bfDauX99ZR8CvmHj33d+qN4on1kNXjoNrMGQ2rcWmWIXsTap+I1sp33y1nO9ireN66XwZQf5iSV/
GIiFio0873sWAb0i+mOz61TBw7xRL57luLdDoC7/ysuvn1PT4Jqh9Iqim1M2kTMAsD5wdPre1p3Y
ieqjw4mWqAe0+IyeAnuw8kfOgo+qEdZGZsv055qhLFMuJo4mlnPXg+QyHdv2qQD998bo7+kvNl1/
Z+aAs6CpCP3ndKpq8TcN/ZI5N2GXO+V8M5UtWs92GPx1plUz3ryCelbmvAkT94e9VP6dn2XomEPF
NgJruySsvz0TNHa0oqvIubT96bss1pYUZ7L41v+/p1zr/6/f3/y/YuCvESH6VQVL7fyOp2PvxtRZ
lv6+t4KyOGYjS6edi1nF9WayHNktwDTU1jfeUDLHdtVMy11ImnIrdvpupHldznrc3sygis4nC53m
5w7lvb/yUaAwP+qymcyAHgFB8HCQeYiuGNaz9SUlGxaG1rEEBkMxHoa6CLbSA6YTqPleSThL4Y2D
c+ZtXRVH8Byoh6nq/fEQJpRsPJNNwtPUX40e73Ps6ROrQRGc5mOGTAQgoKKee34W4eG2K5Oybqz2
vO1sPtFwDp1zHnIvePIKYMfE8zQsewKV6wSaQfCYW2W8qKwT6etuOiYWYCcL2ST2zXVFelcgwB1d
3fE3JyNNmzwba6+8gGzceuwIaEn7NrBiYKI1G7ehaQrNFnjUbtESj9Q2ow57tt2agjIw6ScVtcus
/OP1hbxrObEQzaWqFBCYiQ+3IVEe6l6A6hVbLph1942u2QPbEjbczLZEPysidaB7XwCdihKerQiD
6e81E0Dy0EUpmMA5cjw2PtKhcovbdFSWvNu3AM0CMCKIl3iuePCc0X3KhSc+/z/afVdR6r4VxeZr
ag0kyYZ2OUMrl1eLG78Bf0zA+zpOBiKOQlbTE3BtvSgkW9AnpjOlqXha+GFJhyn5Zqu+zR9Vw/08
ml0g7nyyQNWRb4jdNI2m3iKp8iRzOwGknkB8t4G88Jz23H1KUyf5cV0wpik0BS/gSkMYU3GxUq/5
KlRQ3aapvfCoaLd8rXftIeB/NR1n0qKNdPLqkk9AyJ05UEnsrpZHCTtcgSB+n57rj6XZlnnrebK6
dAu6Y9uK18ecVa9qcfbOoOn4WAYl47IpLlU/W4dkKT+7hNHDMpZfdwlDfzwxz2c9yumLi5MzTz0s
tOzFAaTgIokpCuumDaNrEoim7SUIMiqnp+IBcHvjY9rwKaZqZo8JAFdiSeuNe9BwtPQXFa73pstp
WFyIbdf3XBV2PCztcJc6/ZYzbFqJpvhWMTslarDKC/NX0tmmTA6oPhRHe3D/hm27VeFrWomm7oQs
wZQNS3VhRU4GmF+Yx0Nj+9VjY1fW5+vCN9hgvZUIWdrcnkiCPm8yWPczVV86wrKN5JppcE3NiUcA
6m61wVM6N23fRGmhgJXaWdXibBkrwxR6OxEH1ZlKrR53VNj1blT1rY9k9uJ3W8Etg5XXG4rQyA/G
JbLwF89dgCvLPuaFeBRjdieq5NXjlohcByyPu6QRaLpeegBjm5qOv5CqZ4DCTtMPrvS2YKYMB0rH
HJ16y/FAtsYv4VL1d3ml8ieinDNzmp/Xf980wfr9jV9VW8syWsPEL46dnRu+WNE/twqRqi1ai/fi
Gbhz9d4iMrACMQaPXwBAedsqYGiypr8v7K8jHNE267eKOE3zaCrej7wOm1rwC94G0w90NbJDUVbD
oZrQkQGaRGS6umxPvmJdlKbozHZSAYxwfmlB7QgalsKx/uRlYW0YXpNUtPsclWCB64XYM88av/Fy
qo6TXX5uQb12vC5202Zpam7Pyp1Cr3V/sBYgSkDbfGpzWxwqR3aHMP0qx2IrGPz+mw6w99qtLoOC
2MrzkpN0QfgCBGYBEqGKu/PNKNIwAiBB8KstCn+O0NtSlFEBiG5UE+VbLpjB3OiNS7PlqzpZUvUy
E6bisR/cD46/7KkLxEHQG5cE9Quepha/LB6vo6Dq88jCOyJSvhNuWBjDYdCTJF0CdOmgTdQLVd54
mH37g50G6V3N2BbLk2mLNCOA2sO2a2lRXwSglj4Jx38cvSE9XT9qpsHX728sjFeFVl9ZaflCZjvF
O5er0XHbSDgUXFX7ptBUP8gLO6szxi8KUGN/soLTBwALbnFR/is3fOfVQDVlT1izjFUg7R+ANHbF
0SIt8mtROLAFZYlAP/DEpc9y0QHMS5S1IFGT5YrGBffT4aiAIdZmN7SVyRjcS4DZluMTonye/5eH
rYcK/8oZ2+ycE+L6n2QDDvNPgdUSeRMW3fhhLLp6jvrUKlL/doBzVy23OMeLXSHfaLtleawGoNpL
kDrXgMeNBEprCSrl6h7ELL9SyqSXHfftsmaU+NyhyjML+WXuEf3xaTfHXLmfrw9ucND0KHFuDYBw
zlD3KhhrDqQAYPQBaExpVDV2cotuns2QmUGd9GBxUnG/D0HbdJpd+hXOCFoB5XBjpXILKcdgW3Xs
1JlZGRFFV72mKZ8PNOPWzeiUTY6AzhIecod2vxAOTzdipYaN+0+v0NyEaWMX4iQH/w9Qpb8nQ9Wl
BzQ/PVu9XWx5tgYt1huBhN8F9UxleeIEFe1jM1PkDMHNcl36ptE1A2QvgR+iC6A6jTNsfxmK6bsF
nLdv10c3CUSzQHZluxToReLk1ZMVcbv7meSh87NDg1C8auwxaDzy6/pcppVopogOZLb6cOGXdBpV
gJjhwFcI6G7eGaXyNWNEYGnCxHGLk8cWCgAHOLIJiLGicN48UiYN0RQ9L3onL9w6fPqHrQOcnReW
o/DXQjHchrxNM2juh1cxIr3J5hc/mNVNUPjkzhP1cBgE4C93CULvnFVBHyzhkIdPZZrckQEP1oqC
zOv64IYT9Z/eWVy9CLSkzYmstIil9D/baNqaoqQU1mFBbv2A2spsq3zIcKb0blqJAoyspJ39TH07
sT8TQA3PMbOsYQ/uCJwYvWFr5k1F+1Y1p9xyPgCjrBKgeqySqJbjp2rw9yUQMI+m5inYMZiVuOxJ
ZN3yceyYyKPATrZKPgynSm/jQnMt6UFQK04EL/p4BNlAaRcI7nDv+3WxmwShK7cjZiQv2/IEnLWa
RaOiRILpI9mKsZnG13VbtksyTnl5kqBG+TjLKg8ORQsG8o1ja9ogTbHBduNWjReiuaS3QbA7ohiK
d3i0VDCJ+3ZIV+wmy5zeRk/22CHpaNej9erWg7tx1xn2R2/m6tLS4q27eiCBmzRRAGD1PiIoNol3
/b3e0CVEbvtD0hYn5oV4PsoJzKeHeUJb7b7xV3PyxhUOKtKJxXL4xZ3lL2q7IXDjq40OH4MfoPds
JVU6W+DIFScw3si71LfuwQogYmdxX+gmUJbhAOmdW8yzytG3eX2SI+NfVLaUnzwPvLbDwH7v26JV
9G+2yBvoDADbtEaeR7LYK6rmZRhLeXt9dENkSO/iYqpBZNapvOfcz3IrImnPwgd8W+pjMgPFobtx
ACYCTnN/bMdXAmhvexe5nR3q4KleODIvbSZxSTkCzj0Jb0Q2DceeAovZYptgdSYJaSpOu67lAIvx
nu2QVK92S++ZXJrf7bgZZzEpoabiCRXh3IZ2dvIQXQkPpeqm6cn1eFLtSwHpXV+Khz1wpAbvBMo8
5cVlmYXsIFi7lWIybJHe+jWnFEBefSAuuYX39DjjtpZubd0vSb5VKWtQRr3/Ky9TC3RTMjuB7NOO
5QC8WuLb3XOA7vzaK7YA/A2i0FvAwO250q642SmlXf0gXd9+CGt4tteVxbRP6/c3qjiD+saqR+o+
g2zE/cCGEZgYdjhXUV3VG96ywY/S+7s6Z/EBbzKIy+hn0wcZEHlvj428E0knvlt2+dVvUdN6fTkG
3dd7vhgp5cyKIXwiTDyuTqFsBOAUpHVA+UoWTZb6EjiAILg+m0k02lU+FlOZ1MLJTxJFCfOdRGxy
/FGESVjuKKuCz6ZjnpK09nlHqXMqw/A3/IXPsPLLM5AjTwHdPMemVWi67nll3/Z+6p0464u7fz4h
StC2SCoNWvKfpi9gWvEgtMVFBA34Rajn/XFGudyGDiNPxFMbN6PhHOuNX1QmwPq1k/rS+S7KzxqU
5MQW59MpkTUr971odMDTziLAQZaFf+q44GB4zDpnOsKADVnsVpbH99lGvR+sDAKgevuOf8IF1gG+
tXFui2XZQhkzqKOjaTwJJcdmzeIkxqF+UKA9+EhlcxqRInjNmdM9O0u+Vd1sEv565N5Yl5QGrkyK
IXuwAQIQszZsnlF4tXwkU1J858nAvu1SRL2AL1UziDR4J07IMtYsTm1adQcKkrj0eH0C0/HSND3l
MJHA9nNOQBDtDyMHoTlS/uUh9DdRyg1qqJfyAYBM1p2/uCexeIieewwx7U8LSlP6ncdK0/PZkQCe
JMo/sXmyL7gNiyFCfn4mG7bXsEd6QV9asslDrNM/zWPCQXu8zCE4bfpQTnExj/O8Twn1aj4Cphmg
lBf/x9mVNcepc9tfRJWYBLzSk9ttZ3ASxz4vqhPbYRBCTELAr7+LfC8+imlu8ZZyqlBr2NLW1hqq
RwZjm91oF/UR/s0PrtpmUQyzVSOD5z4ZheSIkNEb4aFegvYR9sHwjRGR74YhtFcW1UJ0mLg+6UbZ
UDVF9T8ohKLyGRL/000pQcnVnD9fX7pLrRjxHhZW4ztF6KPoyvmLyLGl6DzIf6uscXa52ohWMFF9
+KSeysKxHxGL3Yyp7+K6tZNdnsOl4npPlhbYXzdz6NxXfoRCPBv8Xe6RMW558Aqlg9/XG1gIQdMi
XPIh8jPYmzy2joruaKnFt9SvQcu5/vml32+k7QKaCXnfyeqpzdLk3sm84VxWjfgM04O1l/2lJowY
b32LNXLk9HG0Wv4P7RN6ElaRixiS92v+uh8vKIAv/7upZ5GnxjEdyqcEToA/o5x43yXUwmLIvOhf
LjbKlXvcx30JTSYaawob6vGKPBKAa3ZO4fOvIWQQOgZwyvUJ+Xi+QxOmByXbwIOYLWpJvh8Veycv
bHFr5ag/rOxVSw3MQ/ju/NOBbEkWjeUTRUVjvIC4O5vsZb7gP7f1YB67dw0ABQR5taigj3SEYgNL
LP+Uq22eQiQ0uWnCjmTThrDra8HY32dDPR6L2Ubq+m9fWkdGOBMhQ5UQUT3JTDufspCIz4UD4TMC
U7q4HMqv15v5kGFH0Qvnv2NES5cGeIqunkhUvmRMf9GDOGs+sH1YyC+kHv/VBSd7OGycagA7wij9
J8jxv9ebX+qlEfSj6ydKT7j9jGQYj6DX3FG/7m9RpDhC13rb425oGoTrvsGLa1plt7PHFNhp54Qh
Iq/3YGERm4g9iIVMmczC6il3vd/QO+oOlrP6SLD08fki924Be21pjdDPko8qaYMkBhUGwWdDeud1
2483zvK2F+4U+o3/qGHSeAwnazwFtnra9nEjvMfACYrGC4tHLyXsc9ZM4n4I6fdtHzdCG8bDI5XU
qp7+oFwieKjHrheuYXwXNlcTjkenwGmHOi2f6s7F8WClpRvPduk0zpxIrqycpdAzaU4CzwrQrhf8
UdtNSf0DrfCscad7OL3e6MKn1RTjWd9vIQjQgt8TxCwvLXYA7q3N75KmLclDX6Sp9U2PPV/L5Rci
0oRakBxCsalN8LjWUP/COsWto5O5ffU8FA5rvw4Sz9MrIzAvs79RBZ4ptwLmGGegIvMX19KAamdA
/MAoI5DQWOzxXrWzgga1T4cm23Ikz7xuRy2EQmF5xV/wQAyKezNMsVs4E+Qh3G3j55lX7QSgVPhJ
Uv+ZYHXeF00SwBozakZv7/VwS9kV8B+uV5CKHy9Tz7xxhxnrA26jOxRLIu41fR0zj++oIx62RJln
3rVhihqkA3Xzlxok3Br+9A0b9m4mk7UYWOqBEcZVZUHTKnXos4vOQEhUfdNRUp/Cvtk65fPW+n4L
hZYtBBNc/iIT9iokHHyp5f6D1G+TTTPxzNu1w3gxlZRnL0mpfHmShe+lN0HF2zWC08eHgPdn+3jX
Azes+URJUrwQNpJbK5PI9CaZr5SGPo53z7xYJ3WFKkQyFi8SC/PriKe8OBPAQVU0SU91m6+JZy/1
wsi9IYhZAodWeM9irj7t20TZ8gzLNLkt2fPMC7ZjJ0k6+Wn+4tRNcig9WUGsfIQDxvVQWFip5sXa
l2UzhFAsf2ZuGz7UXeGUcTqE+h/VjygIX29kviR8sCGad2tq124wC66fdVp81yM9tzbbES6/1Brc
xQ5SOe19Cavg660tTIl5w7bKJoCywZi+IAMgZZzBFzGNs1Cv8XwWlhYxgltYUef3tle8OKPTfgIf
+SEc8NIw6/z9yq2eHLZ1w4jwXLt4hhG2+8wJJMGaMRpuVZds4X9T4hEjD8fGN7gFzfkLBMfgM94O
LbRFk6zYIoY0f9/57/6UkCADuBUmYm6Pc1D26ohaHQhLxaqL+cIpaxLfhML1pBCpe5bT9G8y+A+J
U55YOJ1UaO/cKFwpoC3NthHgCo9uCmKF6Quz8TDqI5mEZTN9xAtsdwY8fKXm//Gadc3rtTc1UgA6
4T8nbWuJHdOOR09D1+KCumU1ofv/nY+6sBQKwHbx3ARtcnYH6bxELE3X9Bw/3kZc81IdjqM/Fog8
5DmYDVnBsKuE59UUsmwFITD/0L/3ENcUewmZkxZBYeUvtO+Zu28p8KyWjfMvheViGEr77EvfH/dh
5q2kIR8vMNfUgCF4G9MauNazw4PvSZbm5xHgalTpKHvuPfySKXCrDZomMzzACHZb0kJaHg5DWKeT
Fq6LfpXGXanCleNwaX0Z4R6FTUGDmosXO0/qz4z3kDmlStYr5calzxvRTlE7pWlRFy92Vdj9vogy
pNelxetN8ArXFAfpgX/gKscpy9Mc05BS/rty6npl8JcWrxHikLMLe+Fl/MUvfDiCdBx52g6e0J73
4PTD2hR8vJG45o2aBgMPHEWDZ1eD0m3vonGSmseY6BpQJp5OtgcI41SRJFoJmYVZMfkZyaQUaRX1
z5pZ7S0tCGxDi2Kk4f76nrIwbqbxS1SPHJtJm7yQlsibIiyKLzIJ89/gxq0liUtNGAurb8qwH+0p
fclJ3dZfFTwU1Q1Lwh6AaObk7ni63pWFoTKZg6XtTrWjZfaSw+QSWOuoq+sTRa1mjZax1MC8ybzL
dmXbyZBCWfOlxjtoFRO/00dwpdiaZuzCQJm8wSaIygBPSOJ5yDzr7OP9sN55SVk9hniqXClsfpzG
uab4ispEGpBi4M9e10S380bvOWpXQ374IF032rXp8C9UBODqumZ+vDRq89/fjZpX9UNrU6DMxgbw
pyLEjTkCOn/b065rVip4M/rTSCYkKJ3/vZkvBSzKj/+PS9RSzBvLN7Btv8sHCRF0KNzvmtL/GURN
9bPgjb8rIdV0vL56lybfKDci6RlKPXri2YVVMM5D5yI6TXeZntbiY+EsDI0tEk4RPGga5CcRChjl
ofPH9oZ2zD/LUlIdt043xFBpcNbifmHi/2ISpnZvJ/WQvDhuCTiXHXbn3q1VubKSlz5vZEMOzvFS
yZY+e4Odf05mG3JLRnp/fTqWvm7Eukd1O0mfuWfoaoQ/2hYKox0rpiDe9vl5sb0LirCoB9lWDj2L
GabcAqoP59I1mYGFpRTMf3/3cc8tkVhXfpXjupzat6BbAqF8KAGYg31TiZx+a0PGmm27keRRnZUv
AMH+m7E6eowc+t1N9SZXa+IGxpJtiJUqBafpF7CGwhPkoCGXSmi3w5Nre2pLvkXKE6mbyYLTuIMA
ZdSFz7Sy8XDMIAcT95AYYyvTvbCHmCy3RpYBcVJGn51ANZcRJOqYJWOyF6op97lu1pACCzNv8t1A
BC68AtI8z5Nw0lPb8+89cXJI7cPledPCNWuwLCg8KAE0oBurXkrk1Kwaq32H5916rcK9EHqmNiDx
k4BlUvlnao/yDgLCZRc3rJvW6Cx/6kcfXENMkcCs6ksX7xX0DAmb6d6rOqhwyFTDO0nnFnd3aabt
GryjqQJ3tHGK2YowCY5p0KHgnocCMKXrg7m0LIyMnjtdGKJ/9r3O8FAa6nw6QdGq3E0ierUqxbZl
3iZDrnXTqbFzTp8HUaohtqmyfjUNyVdS76X5MnYBy9eIfK8rX7RyJORZoyGj6p92QsljrVyztK6N
fUBZPJgc6pUvZRVcShBw92UZYtgCCkbn9blY6IVJPKvpiMnIRv/MSNkc2g5AIejZipXTfWGmTdaZ
M7YiVRIdoJ79GdlKfap1WwMAE5S3jq9UuJIDLwyUyTfrU26h+OCWL8NoVTtB7f6sSiL3yZjZa1Tu
pZGa+/jueEnwEgIIs+8/V6Xq9d7meQqJTSQwD9tmYu7bu++3bpWnSd6Ez5pVZB/awILvLDna7kri
sJACm95TVKhBev2EmkDutT+ELofmX7izUL3zwSbQ+zCASuuuJtIa42nCS8znKi8DtQm6AC+V//YO
gGDLGj1kXcoN+A8o3mfDKe9tEa2stIUsz2SgKWxemS6Jf068ut8pL+m+14V4aHF27vMI+nUWs6K1
ovDSsjZCH2wYm0yTNQ9lq+P5jTxLeHMACuvOKlYpm0sLzoj+NlN5X0bzHTgY/xW4z+3sZMhXImah
CyYTrRC5m8PnLHx2c58cID3uHVJsk8Bx6W7f1rZa2esX5sUkpYUgfgrPKuRLO0z/MiHYgTgQouh6
EexHi4l7twNe43oELewCJiUNlGfRWtTDht9W6akgtXsqOk/uC2f1dWxhTkxSWoXChOh16T+PhYua
R5E22S1qFeUaAGepC+YmYHkclr0BfYYB4bfEs/8pe2fXTWRjAm6y0eqmt5LMj+gzbIxnGrjEBcgP
t52IprMYhI0bXwyT9wy4sTxSoqE40PXjtpPqL0MxqIiFXo7nHh0BJAHhRY+JL6xmnK/UnBbKtKar
WOp3XMnRp892Ll4pEJQ3us8PrIOAleohYcSc2Mu7rd0xorscWgXiry1fwI3AS7uuPNf6ImzS89fr
0bCwVE1eGiclH52i+l8NWMoStfkKefI27rVr0tKA9m0zAQbzsz/zNFELTCy5b7TlbRwg01pMlX7S
5KErXwiWalxKXbwKaNQ9bxsd4zQXRTIBJ4ub6B9q/8jAwo24WBP7WdhdTUpa3xHhlExh1xPAMvRR
58UeXG2/Mjlf4Fomnrb1Yp77dzkDvOeBngMF/sxBKo7rYXBuhjrahvd1TWJa3bMEitaBf3ZIdcvL
pt6Hk/oK+Yb7qO6clbRkaaic/3bBU8Ia2qiFCoUH1jIB+D5mbfrKYHSysyt/hSS7sK+6xolNaMOk
PdjBuc3HHwQc+5gN9X2Udv623ck1wpnZteCi6oMzyjK/xyh1Y6i2Pm6aZZN7JjPWDKVo2U814R0v
q1MIVDXwDvlx/fMLY2NSz/CEpVLf0eznEKbpVx0O5Oj4XVfEuLVPX6+3sbAZmdwzkXqOlJYOz0kl
S1DSUzokB7uF4MX17y/1YV5d7wLBm7KUVQ4gw1nu/fwzv0Ikr7nKssP1BhaWqTM3/K6BrOI6CUK8
qIlkruOLPimiiyswQvAAc0r/k52RiK/cXJd6Y4R1DRI0XEWlc0/rrI6dgf5D6cROabQadUvzYaTj
Xus6WZaE4ZlD5XznYLOK7aDf9mJnuo0pAAF9SxbJU+r4xb5oRhdK4Y4frm0ZS8NjBDPIvXlFZOhf
WkXIkdYOvw1rmuzxyLqWhy2NjxHOTupltYT54b2iPWaga23IbFvjymJa6IAJemtDf/IAC3fu0QHI
2YEGNn1RIPfObA17jWO01IhRKJZJbidjNAVnWc17qojK02TrLO6Aj91fD4qFUTLRbnLq/DzKtPVT
5zb7DDFccleBEnvc9nUjplsVchZlzPqJhBtEWBlcUKPwV3LVpdGZ//4unhMO5NY40eAcztI+mayz
OGPe98beSEl2TbMx2Vi8Fy3yr6yxPzMnqWM8A6zJ+SyNvBG/1HGcVHAczS1sDmks+3LUu+2P+ibC
reS5gMS0sn42fSZOKsvrI2Cv365P7B/q3geVSBPhlinU50XmQUqXwYtpiO4lvJlOjAZfdC7kkTni
2RnKcEcZPQ4BOXU6lTFsAez9lMCmaLD78lCJZiXvX1oKRqyTlgOA3qfiNeKWE+PMGE6BhqWVla0i
EheaMJFwbeh61VBF/HXMc9uL667/RAOovULbzl+72i2cUCYcLvO7IMyaRLwC9wPFOu2yR5xM4Z55
k/tgp2sw76Vm5ov+u8ARkBvn8JqgZ7B27iF8cSBhb8VJxZ4nCy9p11fIUiNG6DMRNH6TltVLGzBI
L1EKbhtXRMeWBaJD2nTTmqb6QiCZiDhwUfKhm3rv4hDkggK4hngSyICu9+MP5PSDlW6yzJiDY7Ct
iHv2WBDk91lEfCfZ1UHYZdhwIp3SR4ckdSYvTTLWzSWJSjamseQBoBX7IvRE/4vWkSjGmEAugUQH
xv2ergTiUueNXSQNCl+FrmCvec4hXaJVoZ6DKV9TAVv6vJHaq6D1KsmVdxFQqGn2Kh0aO04sZ5sO
qWvC6GoJcA2BcMYlDKywLGPeqEl+b1UBreN44mPkrkzjxx0hpqQBbeBSLEdVv0l4mB0g/c933LbW
MPdLXzeOItpZ1RQ2iXzLQis/eA63wdOVEwqz1xfh0vfnv7+L2HAoyZSAqPAmy+jV8RI39mWxdtNd
+rixhGoSNcxOu/E2K3gb88x6rGfhr+u//ONtk5iJZEVCLMbOKd8miOzvSGaRHdfFy1jwNSz60s83
UsmuhdRaMXn1G/if8mYWxW5Suk0zhJhkisQO4Y5e9+VbNkBkVEXIwCycq9um1UwildIDgeJi/WZH
tPw15CXK265ahUUujIzJmtA5zUneNOVbWmY/VFqoS2vnm5xaYPxgHCLj4LYBZA+6t8DNnDhQXJ6i
rrE2jox5ehBQPsY0qN9G23/TnXdbZ2KlbPRxOZuYYgS1VY+BGqP6TSTyWXnVbULSm5b0XwNZfeFW
dnN94S81Y4QsKSFCjY25fqsnP4Fao/eTF90Tqhhp7PH+a+/nh+sNLc2yGb6T8odeF858GGWvGrAi
qNz2Gkz7bd83joAwTZLAwkXzyN2mPYZ+R45uZq9pdSz9eiN6HdGoKBiD6k0OGbk0bSHuZeqtlb+W
vm7khUOGEpSv/OItIlMFMg9VJaSC826Ngb7wfTMpVDyAdzZe/GANBYXYe0E0bS/pEPFNNZe/bITY
VIV9JVlwzODCcKBg6Z+sYo16vrBCTV6EptOMbxudCy2D7yIrjizrbzLe/KKBvas0OW1aPyYhIrcL
MJsqq32D6hzPYg1XpHwnR7HJXI/CIcY4fEMP9z9Z1uPtOHpvvAte7WS1JrigMv2Xc5AM+n5yfPx6
v5f/dBBb+sUhO3CgnWRx6PvTJe9ocaLWvz3Ynkc3T1aqnUsry4hquxhYkPh+/RYFlnNknoVn10b9
uD4l8y76d0pLTHqE9NMpiATlbxAXTg6DDV4YCFHOBd66n+0oX4MOLJz9ZnLnNKHX8yDD8Sakd3CE
91b7Y75vIzzDXO/IUgtGfFsocg4d77GXh63Md0FjDbfRNLuaBnmlVkp5H6JufFgERf/NvvJx8ks3
8cA96wmOuFNVgqL+Y1ChpE8RLoX8CBKiSKefVV1QbDAF3FGcAnkOlDYk7lVB5hcPA+49ubNyuHzU
7/kXGYUhZ0g41Jha/pZM8P8Ii+iehKrdWYBNXR/Yj1bI3MC8Z7xLOKPahY42K/kbdwsV/gggelGw
XTCGTvaUJC5u+nws9UpjS70xDvva0h5cuOR4y9omi4EmfE1ymClsq77PvZkbftcbiM9QFyp59ZtL
CnuXZz0K11W5kk8sDdUcwe8+Lsq0U0iw2rdWuDYkgKx0sPeuX8Pik9fSJvsuSpxf16flo11h7oix
K4RJb5cRNBFuawLVgjpHTSWRa48ISx83DvqSatJGbt+9WU3XtrcqpIk4hi5vrcO2X2+c9RCByp3R
LjHPFTAXmukfNLLWsHcfnWbz0BhbgaOKcCjo4F1mht9oi520exyb9HudBl+GELW7651YWKwmkSLT
1Ia/UwtiP54PjpkHTCfxBhpXQ/q6rQUjuAmrXZZIPzoKqT/VNiB+bZt/L4d8DfuyMNGhEdwjxztm
BPOjC4iij+0k+q23ScyDSQWAfSM2QchuH5OqC0/CbttPvsjWrpNLP92IZAhg1aMcwvHS5kNzh6xa
PnQo8q+kKguhbCoUoAyb6w5+gEdelZWIwdBH5u6lzaEehDraam3LWFirJvJfyAiXG78bL8ztmLVX
ju4+68hLf7awGa/h4zVCGjl18vHl+opa6pcR2ZSFY81UYF8S4BwvIEv5Iq5yi/1DoFP/eepptbJ0
l6bHjHAJcrCVuPbFwVWEUT3tyg6qTNd7sfRxI8JbanuRUB1qRS3E3JHKP7Im+LLp2ybin0KfZb44
sSOqUc4Nkzo/9cn07/WPL2wZpm8QTzKSpYJWt15fgkSQuJN10WVDir1bBOLteiMLo2P6BY0ZlAcj
POwf+QQzDJ0BjBusj/1SF4wjemy1sis5sGPtAWERwsljRGJ3tFL/YdvPNwKb2cAxsbaCc53iSLIO
JM/7/OdQ+woOztebWIgCk5Amssyryl7BDr7WziH08+wA84E+pvAqjt3BK1Z2kaWZMA/pQDC36Jzw
OIsP7mo4JR590GL213uxNBNmLGvLDtyGQdkpd35nkCHcE+odimH13XSpASOGiZd2LKjz8VahYrrz
ev8BarDtbnM2ZlIjMsutkEgK78IaS5/g42Tvk0asbHULv97kQ1SdBfh5DuGLOIBlWlyXUO4qSg0X
u56JlSlYmGCTE2G1zOmKKkIbjlN8gYx0Hiel0+6uT/DCMjWZEKyH1PLk18lJ6PBLAuzdnMgANneA
QcbxehNLHTCiWfgtTDBEZx1BV56sHbQd8BgTuWrtdX/p+0Ywe7jrJO3YqLu6HwB4D/2HlK4mYAuH
p8mBgOBYVqFuqu6SKKjuqfQSCLXNC8lr7hPW2m1cBGh120gZsUycjEVpOvpJnBbIk4a21LFwml/b
vm7EMmiYXHROha/zFEAONx2S3aAStbKSlmLBiOSw8wCGdEQNxVXogGmRNfjtnf8pmKz2sK0HxpkM
cGLudo3nXqjTYuseoO9YTmsXkoXfbxIbaMYUeCuEHR237vg99WrVHEJdFvYnAgXcNcLcUjNGvu2x
0SeBRXCpSkFOD9Iyhrd1XHnVSv1gLhOY1RZkxCazgTKWJl6aYJZ1XXlxO+MTvG78V+XNL629h3nA
KgUflCldKQ/8eV35qEkjwLWWLpNAOl8cRsMphdti03enERs7CAkMnq67MHGTEJWMdHwR7dTDnVyN
XN5CxMD2jmCIF+SbsiPivrks8P1DX3TD+JlE9iRfkWdUdczVnCLLavYxFhPePHc9rI6GfVFAZuW+
b2hvbztP/Xne3l+wrRq1F54y3LiwgmmGB3EETb4yVkuzP+9h774ui6ZwYa+ZnRSpJeqTKvCybtiD
RGEXO+CeSuf3plAx6RMsy+iQJZZ1VCCftQk910737fqnF7ZE39hHxKwcEJIkOYU1hO1bCCaijhtI
kMKKcicaXJJcCZrW9cYWNnff2FUSF9cHCljPEXI99KRHJr9HRa0ftn3d2FAym4Ww64us4yhLHgvo
VsVWMfy4/vGFuTYZEx4MABylfZx7PfDITiCfdYZdvW7X3pYWxsakSuhmgha0xBwLmMbs6xz3Ry/x
Vvg3C7NsciOEbLq0mwLrOFM7UP+7S7R3K3TxzCyxH/I1bZ6lQTL2jhp8UnewkRyQoRh3Xkbv6PzW
nCVrYJ2lQZobfhdxmTWEnbbT8oK0Y9xzAYgOQ41m2xQb4czhaoO9VVvHtmOvGsD8WECZrApBZLje
wNKvNzKCkJISijxBfnJaWLkwjew1z7OVo2Jp7I1A1s2YVHYCYzcGpbMD74eviTXhtWGQG5R+cBaZ
BAldkdLhcLq5sBFW2J4FUU2h+BbI5fx1I3jD1u+zoqjFBQZMVRwmYCImY/79+sDP6++DM80kQ0DT
xSpcF65C2h1+zKUxYoU30BfZk2FYuagvzK1JiMiCxKndJOAn5XaZD9CSH2U/Kp9rb9vwm4QIHULu
0tNaXEgLUgFMyL24oWv7w9KvNwIX+i4EIJdeXEaVyhPJOnJI9RZLEEytSYdQeOQPa1JlSZyNKv+V
NP5dpRNrw2vX/PW5S++2hDBtbFcDUHgBLjj/xEgDERE2bkzi/yJB+CGkPoMQGyfEhXeeKJo7e+yT
DTDU+bcbMatykU+h64oL7bEhKBs1+bFDzdCe0Wjblr5x5Hot06M/uOWJ8OK7B4sREYAOp53xd1dl
7kojC2mqSX/Qfgv0b4JREpl81JolNwB4hGcvBTaQCS+I7TRob9xZ6tlumjUQ78KhZhIjRNr4XdsP
Erdd+0RwoMEiAujR7puFDMkCKuP6CC7EhkmQkAUM0HI5yZPWeDATZBoP2ApXXoCWPj737d3qZTCB
LgNbyhPIPN9U5ehdQ4e1csDSx42oDlGtn2kv8oR/dai8QXy+34QQwto1KREkwQ43OpO4CDnK2ZEs
Obh2+Hp9zBcOM9OEx5FJZlkaQZ1BFCGGUeaIlAu2qL6C7/T1JhbWrOm900LtwHKCUJ7moMgUdMLr
Oih2wN/9zGysoZzeAZXXwwUeHOLrTS4tWCPcaZkWBZTP5Yl6/Q0BgZT16ptq1Y3H9T7VWwhD88wY
Ia/qpoIhmpxuRYckic0sJyiV/r7eh6U1ZZzToo4CAsrFdNt69EGWWRdbLNmiSIJfboLaYGIhJlx2
q5NW7B62jDJ2OziKbvrlJqQN2iB+2iG5ONEUsvZQXn9Mp9XK58KwmJC2VjVd73RWdtZRWe4UZI2P
BV/VK1vIX0zZXyq6wm7CKDvD9/kOYkJ71ZePvApv7KDWK8OzsDhNbBsQtAO3bV2dSGQ9OgXd13iV
JGP0ODl4vc/WkENLAzX//d2Gx/3SJiLxMMVF/pnMb/XN9vVjJNhjDs4ibOzqi1O16shJFZ6Kul+5
KS9NghG9oh+CbMyD5laDOJ2cWNYiz2NpCy2Fc1MmsMs4W34FTdhty9WIYhr1k4QTHx7T+TA6N9gC
waAqOXftw7YGjEgGxBBp8RBUqO2A+U9omcfAG37f9HET3TY6ZcOyycFqmuBvzCdsEZa/pm+5sIZM
rgPck0D4qkVz0UPRxSPhD6LnaiUOlj5unMheFCB9tEh9kVHoHZPETh4bpy9WzvuFRWQi2qh2wqKy
puYiNfKWkeAqCPJdRMQumm/82wbfuCV7SVLRoemaC0c6fxIDeINCdOXKulnYKExSAwcvKxNFlZ3n
jYJ70ESm37OiOY+J+9aQtcrq0jQYoZy4viNF0zSXdsQCUnaRfK46RjZoReCg+QvFBrluv29SqFKp
PtvzLvssUAnbob76dH0KFhIYE7/m9R1WKR7WLl5nOcjqOaxtSJMmr2k6FOdtbRgB7HUuDrGyzM7e
BL8TGaafWWH/rGn+cP37cxH771vzX845oVeUCp5PyCP69p7DeqlFlVkT97Yp+KEX0f02UWcfLl7z
T3h3Koxe4CR4r2ouzKthkwx65OeuAOp/JaY/no2/nHMcSAeHdQQRMuLBQqVFMtwO0SN0g7bBYkJT
4zcLHOgFR2VzqUOk8VAeOzURdK2uz8PHoRCaEDQJvb9gYC62ux44Uc6AEY6bIYc94bbvz+2+G3y8
k/tN7+bthedWBc9DJ82O3bRuJLX0+41QJtWoNEh20y18NccjkuyHcMzGlUj+eEP9yy5HBEwjahFo
BELaTAdHnMrnoHjBE/3a7XZp9RgncZ0xno2d3VycCTaEeL+9y3zcaV29+hT28Zb6lx9OWNl2ghtW
c1GAMcSYkG/zuwrcU50dEqboDtWTbWleaGLQeJsNgLv10y1DJdjzhh9QfwMixmpibuGpfutFATjq
/64qWhc21X0LMVrZ5N2pzBLv91ATuFdfX7ULE28i0Xhblioo9HQ7wp8qJm7/pBrnp5yiRyL9lR12
YeWagDRA8gleqdz0zBoI8Yyd0597ASGM6z1Y+vq83t7FHXwtO6Dyp/SsQV0/JZ6n95BDWimLLSwp
E4+meTXwSDvpGey7n2KCiwSy45tWdE9KYfFOPFqpYS01ZER30skOAZLm93j2eoS5ygV2jSc99D9m
RVqgBVaaWRos57+DJXlXh1NY1SdnZpoJSj6vL9WlLhgBzgJXQlC3aW85daiOKzsNrZ0e8u7gNDRL
PkkrU5fAmWCQcX3mF3YUU5S2hWV5i+M1O8vMyqbdqGs3P6jJhinDSJTz9XorC0NmAtOYxZvQd7v2
Ft5M5QEwtfZLRYjYNiEmMg1cjK4NKm1DSDd6/ZN/V/2qE+vST59n6l1otGXFYYHR2GdYo6JuzGDd
M+7SPOtWomNhAoJ5U3n3fbgEwZaCKvz4sa33ThuQmKZQDAzlqsfZR4sKPm6hsWBpnzqE4Dx9Agya
uSdal35zbFnVtftBOdEdbA1CCwAsWGhen+4Fvgnc2P7bqQQ0TyEKeLe16fxCkAb0p0UDGK4EzBsP
bqie/hhZ116XnwQt6R1mcK3M/NGAzr01ctEUj1kjSdLqCbrq06kYA+9Ycgj6TNHKdv/RikAD5mKu
C3+wB+HIpzAFEDyWvvudVMJOVz6/8PvN1exPfgON4KR8ajxafYKgQvEsWfK5Rhp3vD49H51XcweM
JQ2RmG70XSUeadA7B8cuHkSNUjLv4Hw38HwNqfhR0j43Y6xskY4AbUCZ/4lOPr+VHOLBjh3kByQr
Tyrz1KEVbJeWa2IvC6v8L9XluudRAsG9R9imBXtaDEkseB3uSB8kN1MV3ZRqNUtaWgLz398FrVNr
ZQW+FI+qLuGBBlPolymxy21E7NA0BUipVjID4OHJ9QN3T9PRuvdCHm5cYMZ2wKsJ/pRDWD4x7Xbu
DmYZEf06Wb1PYhH29locLo2RsQcwGNR7ZaicR6VxsQXGM7vr61Uhi6WvG1Hu+Q4vuAR6Wue4cYKF
4VqXIHKFWEnmF75vIjD5pHlS8FA86RAG8jZoWYXNHzbFn4m8dIamdqbBtR9RS6hvRzds1QNWb+re
MhwH/8fZty3JiWvbfhERQggBr0Bm3avssqsq7RfCdtlcBAhxE+Lrz6DX2RG1aJPsnQ8d7c7uRiBp
XjQ15hjdKzik9thItz5jZeoI7B3ktUryCkG96Y6IRaG1ScZ+7zi79fzFiX0wBI67bIqejgbOKkme
oLVUv0KJdA/6988NyPrcDxeyRknisJbXNZo47yFG1T9VllHWNZq/A+cJ8iU++zPUfHLnK+QTZngb
dMod95qC1vMnh1ChFURDX5nyT5J405xHOHcL9kIDG9GPF8BDHiwLehWfeTkGU30YQDM32Jgjk8sv
1TTo5qtjg2x3DPPZadpbOmWJt2OCW9Pm/Pe0+eAdZ2aAqLtyAOLugJZ4XWrRO/iLraevDDwX4JYr
e2W/gmnduRo6tLKcIGU826fz+zfAW/5tVVaWDRZYMaIbNrjvbFAWaQaUhA6yJx/0DiHQZ2MsZv/a
AV8s2Ae/nR9y65NW5t7lbMq4VaiTDBTgjapzHwzaxePzT98IuWuIJvC2wgElMH01vlOwR84TnV6j
JxqUx62p9wR4tkZZHUNnS3dQNE6918YFMgyMhuSAjTnepEWpdyL71hArc0eHsg8STN48jBySw2Od
/a6ADQshEap2UruNKOuugjoJurZj4G5/NW7hQKhqIKfOT9IjZXq4SVyrue09d08cZ2PV15hJNyOG
SYLE1Z50n127de3xL0Wnmj0C+K0Blt8/uC/iklRoBwpUvrJJFgLHvIhYVGrvmnXDUtyVndt12Wnp
DXCPCTrsBNh9cuKNB8ZZf01zCd/f3DUGZfe5p5c0bsBnrmGUg18ltT159quq7wCBfTP19PMyM1nZ
vetUZq4cZPUKfPPffMufohpsiuGstPN+foitBVnbeVmIsquRm1BiQwVJOj4fPqu+a/dCysYAa/Bk
UjeFR0hKX5VjaBJTwIbzyKqyPc3MreevjDznPnpPp7o5Ib8eaezZnlt9sZyEVTsGuDXAysR5IhI9
yXH+T0Q3Ga53dTnvEVlsOBC2Mm90DtZe1bjIDaXWWTx5OBIEYgYQKEN4Dc8v8tbxkC2jfzA7oRyH
U4AcHwyqJygyigriyQiEwkFPNthd6piBaRSV8Up+Nrb9VhvA2c+PvWGRbJnWD0PPuMAm/dg2J61s
8TWpg+ohB6ksossn8NCD/jhxg8hYw9iFuoZO4flRtxZt5Qe0qHCbMEj+KvtK84NguS0O7dTuyQ4s
y/OXiLympB6KAFTdELMF55HzlmryRwKddqxqeY8rxHRn523tjZX5J6oKSJ/DG2ucrSKI+gUR7YPm
tknZ3ncsVvK371iZf0pIN4lMmVdBUAxRFY+rNJfXIvfsMHeKNnLA62Qb3u180sa6/AuNycD3l/Yd
6hSpV7tR7pS2dciURifBRQu/xmKytp0DzQK4TL9hwVIsLOAUQMq8U/raMqU1FtNM6LOCgA38jRlI
XFZAMVQBNYfAcu8mkMKC7EGaL9pOviEPvIUYm73zZRu7wVl5Cgq5lnGkSX1Cr2z1ROQoi7AZfBR0
dYVm9csS5TVgEwcwe8B1dHMa0MAf4ao9vSlAVnEBkBWhcg3YrORQNQxqoQ88RbElHCqClpC6zd2d
7bWxnf8F2eRgzRD10D1IgZYZUTafUlCsx5CY+SZlJo56dnXcDHvnyq3dTP/bt4H3C3X8CpstqFX9
1PpZ86tQtX84v5W3PmZl/mzkXYGKcPfQ5frIGLozNB1OVUnfcmQaBqQX8dTsFXO2dtfKEeR+BsgV
QxwyviRPQ8dI6DcVml6d7jI1QX+N2Sym2kG+R+SJuo1dhjMZbrIsmf+cn62NtVhDNXvU0dK5aOSJ
WLkfdUNiXTu22Xv3DX+/ZrFG3UOCl8V0D0PfFhFts3dVyNuU9qcgBXzw/CdsrMGabNCIbtZuNqoH
MOCjC6eFygwtWu/aEmIvP96apWXoD9HYJDyorQL+N19QUgNgCvHiqs6//9bDl98/PFyNqhWsp9Uj
YN/vDBy7oRrIzhF7wxjWkE0c3xXI+jxz33ngGuUtIlKqKwjJp3WItuksDGpQ4I9LMnH+Y7YGXNk2
ZT5GagxKgtp/nkehwk6lQeiD4T1qJv41AAFG7M575+2t4VbGPrjZlNkeatyc5u9GduGC6eB4PI5L
t0unDhTP389/2caJck1OWIHHSXmBXT0ueVgS1PFCfgh/eTtk9K3A388Ps5H4rQGdtil55Tlwjgxc
XlFpBBIwyUIr8L+pBoAbTQP/SJsqoqlPdixoYweucZ7SCvI66fv24R93OWicyV3fO57/oI15W+M8
uZP1DS3r7gFtKkGYTwtiv/OOgDDq0O4hNoQCzPmRNjbDGvOZOhlEBVC7uDet1Uey1J8VhBGILH8l
U/+lxs4oGdu5Dtsaa+URIIQKomcXHqGY5b2bQHe1rfxXxumVZMWTnvs09INsZ7CtKVx5CNzUI6Mw
SfdQNclwqEr+uwPkNySDUtd9QHB5dCE9qf8PL+8HZzQM7bSQW8DTEcDImVeZ2wY98leXrdDKO0CL
2uvcHiuk2OBiL6Araik2LAYrE4dHpIEMM/b2+dG2tvXKOeQGKJEJKNP/BIYFBKzVkMSXPXwV+WXR
16CGmqtHI2hy1QXobMwyXLKcf/pG4FyDQT2eTS5LOPKK3FMHG/38UQ8gCNxZ31VhVWj79bKBlv39
Yb0la61UB7p7IJ0fRBxW/z9ROid7qLiNAL2mPpRp4ItOLVNVQyyai3qM/6Giamif76zG1hDLPH74
jMROII45Wu1DJRteRmmrlyr/mL4qk857Z5jlFPyXU9+a+tC0ytbpTNqHpBzpcCQyqyu0hAKEkIGr
oLTVC+3mArfHPLd0MoWQy2bFL6JS0r9aZQPppZiUOB0e0P+B1vAimVDHP7+MW9+/8hDcEq7JmK4e
tembg8rZ79Spm0ODP5wfYMOWyDInHybYc1QLjYqgPnU4iI7R2Lf573py98gHtvb7yjFIUqPqXNr1
ycocEpY0+TVkhHwdZxRUpqYZdg5SG157jTFNiOh0X3T1CRzspwkV2yiYJ5FHouFJc1xuzso88buo
zJq5OV42cytHMaulICCQYYPLtbv1TZLMIVIytSezuHG09taEiQKErrUlcEAgAYQvlTllBUfLYw0t
Do0uILGctT3jPru2PV17Ocohl3yYt0agCvShW5Arqx7BzQ5hRxsJ5iJ1dNnDl1D4Yb9pXqZB2Tj1
KbNJ8LmHbKQVuk6OWt9lz185DFc1aZ85oj6NZe3GucjktS/Kdieh+nsS563xpy1U6UgNHu5TWssh
Al15iiKh/77EOUPp76wNon9SBMnIZTmcF6w9QGrToHXa+iQARo2onqsHYOT2pEW2Pmhl/lCvcou5
SoN7wEzeO5DiDlNqfiVG5TGr5/Kq8IU8mm5OHzI4ih1r/bvP8YKVU8gy251Iz8VphOzFd+m1fQ/9
Xde5Pr8F/u4zkbr/9xbrAl8zPdfZIyg0vi7Zohy68t5KqbvjlLfef2X5ftnW/pjk2GPgyXlwrNL+
CYSJ3PErG6+/hqVSMuAIag3Z46LQ1ZmmOcim6G8cyBOeLpqgNR7V07z3IcBWnSzHdvI3xUad/jSk
S6f7ZOgS9umyYVambiBDWs9di4PVuOAUy7EdUGuXbmxDuPvP+TE2lmINSwXm2fIzMojT7CTiFjQC
yQ2ficx37H3r8csaffBWVV+lgC/ViCuCsOBmauq8fOE++F3iy95/GfjjAFZXlbbnY7Fd5R8qO08O
AU7T5x++YdxrgsSudhOJOwV1u1TM0jx50DwNjgyVWvTY8k+9g56/5V/V6sIavbeG+imR60DmXnUq
sg7y81ZThkCUoBzMy70Uess+Vuaduibp8fri1HWZiG0LvOEoLbsRhyzIhbtqZeCeZIhQyPxOY6vd
9MUnI1F5VJVQJv98fmk2PmKN4ev8Uky9X5SnZDkw0aF9QNZSPTAIhu0cmpeA9++k1lvD+GRVENX0
tjihZt3F+SxlEvGyK376XtadiJrJZfoL3hrOJ5wpkP00VadydJ1IQ0cNTG6Nz79dNlXLB34wkanp
0FIy8vJEJuWnoUnByd94pRW10rqE9pETb43d83g6tGVtqlM6pc8Ahc5XDix/J1xsrcTKxnPVD31m
9eVJ9PxZiNmJ0TtJbmpEpgZ46x1vuzztb+u9iuRSTQOYhov6BA6bd8GS0JvqCzfrKl43yAbTUgfF
aeJmOAJcK2+AOF+YN+ZL+vSWBVgZdZ1LDgx1Br/R2BRcQm7Hx0iYak+BZ8veVhZNBMh3ZuaVQDS6
3cGlrfOtmUV+nBpV70TVjQVYI/aYqLIqJyX2aTW9tGJ0owHHxJ0Cy1/Z0zFBa8xePhdtUaML/7Q4
bJ+DyAAQ47CfW3U18YoewB32q2YsHgdwJvQu9ldWXXgK99ZkijOrHdvGzehpdNw+zuzEy485yEDA
d2YDonjezrfmb2XnFJG8qftEnISn1ReR8ZygyTdL9iSo/L8bCF/FcnSaDq7d1vJkdxbktMDZAxjc
aalMLedDOecizJzmMpCrt0YOUm77dZGR8qSZ7cSzHjTE6Qx6i4CvbnY849aMrUy+s4Fzc0sGsIqD
wihoNPvyzWsaaeLzK7JhNHxl95KwwXO4XI4ebY+Cv2yba6hN2tecJXrvmLs1yMryjadrkGez7JEM
I/RQKUmuEgLJW4/V3fGy71gZv/TJrJwaDpiOAUrvrnff98xc2XOTHs6PsLESawBfkRc8d3CbeypR
ibiqcSjv8m4PHbj18GVDfwiAKbcY6wfUUHJQZ/va00+BaIPXy958laTLdk4Cx6nhGK3i2nJBd+cq
b0/zfmNt/wXWE15VJA4OGu6ECoWgZVw04lCkVrGzQzcy3DVAr/IhjTky9Cr4E79h+RTrpbAEhuXX
pFc3xh2u07a+hVve4y3biOXuskYf1qJyAXVBRRVRtvZ/67kVYdOQNEa7SRmid3THFW6Vfta4vcQW
Qli1huUhZRgmQCihzcLCHKilV9DN388CuQPuQADibe9BUJ1eZilr7J7EetkdBjl1vRojiJmS1xIc
0n40Mhvyr+e33LK1/pKprKkPq4b3uSqd6tQBXfePOTrl2N3aEE8J24x9UsV0CS0loqa7svzUMk7e
46/HLgBzYzd5OtZBw38WIqUXosm8NaRP8uD/2+cC1ff64nlabomS2SofrKCrfriWB4wiNPrCTGXk
VQed2LlT3PAMa6JE18pKe0R99eQxOyG4N/J5G+MQyZ7Pr9TW81fOgfSWCwO2EJKLXN7MfEy/Mddx
f5x/+obxrrF+nZVCZDJFMW25H1cN+FWN/9632gC3nf8qul8mF++lyvnN+fG2vmbxUh9sVw8O8BAW
8pWKuKUXNoI3yZFraU07G3trgOX3DwNIQOtYQODu/L6d7iujca2bqd5r4ss+YBXvHTniapKhGtEQ
xa/cNFfXHi13inIbVrmG8HGwh7l8bnCZk0z2FU26zj4A7OLcO6zrvLCqujwO1C4GcyMbW1MoBg1t
hJ9MNarn5TvoRBdGPCh7jzAhYt7GIlBRQ/heINr6uJUfYI7N664z4jHFdas1QJ7RUPG9qtF4KI9U
a9tOHiYcZEkT4c7M7tllecGafwqaGkE5SB3cJNmkn33g4O9t1f/8v28HNyBrGZuh621XFRD+pm3w
SQBxHboL2P6yh9P/3stdL1QJiigKEY9cxDkkrq4ydIPtPP1vYXR59XXS55jEhXy8cwRx+l2azrfK
huQxHV9cswdP+JsxLkOsljzlrK6YyMlRYopCMTr9oYBI5NX56flbZoOnr4u0guMwRmZJjjpHYFE+
NJp7Tzx7XTNG50fYeP91kZaaCr1FQ2KDRtp9lhmEKEY061ywL5fXXzl232csqzQlRzYE78aBfJAN
2OvO4m69+bLoH9wgb8TQzJxQCNL7fty1yPaaHLxKl83LyotXDrKDDPLB0FTC7VRe9j8TS+6d2rZe
ffn9w6ujCwcHeNXaKHLY6kvugWoH3ct77BlbT1/5b4ILz9LNHSzp2EJnDzyaz9Mwq53wtrUlVxar
c5+QWrjOETEujU0v7at+odGcS57vVLK2PmBttuh21jxpyRGqZV9kiasJ2/H0jkltPXxlsAm0eCfW
widAm8N5ciZhIsfdzWw3nv6vgmsOAoACp6hjQcsJAvFA+424ILxoT65rrdouOiqLgR6VYOJW8c5W
IbyOugSFDHNdV1hJ2hbCnecBjPctL35ULWi+vKl8O//2Gxtn3SetWMlmNLjR/1gUs4ASHRyIIwfG
kRdO0Mpou6bvhQvRySPRVmFHpqjLLERgAej5/DdsLe/y+wfD9XVqXPSukqMQ5Af6r4vD/+IYu/Xw
ld0OgHHi8nN5+75IrkVS6+M8WK/n33xr9ldmyyCZk7n27BypATVF5U/kZc60FXrzbkfW4tXXB65l
+6zMlvK57SxewasV6IHnc/mctO1NzuQ97+s7NuzRw25E9bUkzZwKHnRuzo5gXXiepyo2Uj0kGbkC
UGhnI23M1rrIyl2Pc9Ey5+gP+TXuMJ4WyYfZ2svXth6/KrWwIqO1tYQuXZvgHtxu+VHjqvSri0bg
4/n13thM61qqqnyVzUt3DB98+tlo0JG6uWl2ToQbS81XsTefG5I13HaOPO0e8s4/yrSJ86p4NnML
Uew9MOvWR6zsWdTcoqNjIX8bQJkkKRpvZxDJXWbM69qpXzsgNOo4Q+6ZWT9S4B+gGcpUc7hsBVbm
rJqunrwAL18F/Ktf5/khS0bv+vzDN2xgXTOdBVpGXQL1D8+enxiY4lRS3/qNe6Nd5/X8EFubdGXO
qndn6aDJBtqAjLVoWqu74pYVnvTitqhEs3Mg3FrjVTzWbk9nUJUxtNZChW7AyaKu5E6s35ildb3U
B5+Nm2b6P9uUEPCsk/GoHP7JmfdYEzdmyV2ZsrTtXuqW0iMUZ4tHCrHtV+W39FCIsdzrQdr6jMUK
P0Qd0HAUEGWEteHK4rOof3W8vlq+IssvXIR1BRW6EWr2B82OflnNV5Wcgi9ZmXiXqJIjMqzrp3mr
RNAkGZxRoe7RevnuznvUy1vzv2yrD3PD0V2YFBSudBEIkR6szM/BuB1Mu7TVWyOs7Jih5cQLUoSb
xDT3vLWvtGB33ejvWPLG/l/XQmfQ/o3SZezYZoEGyw7O18kYFNF5I95w1OsiaDrWYMvNKRY2z66G
rLmnBqfrKqjvFy8NGOZe0Whrj67MeMiKAYQJMOPUtl6SWvIfFaT1wilv+KFN2/5w/ns2ZmtdBB0S
6g194jjH3AXJWpO9W4X+fNmjV5YMofORQXALQZkQETEGdl7Pzvc6JDcWYq0H09tVLvSkGGQN8m/B
JIDx/yoC/2FICtSJJnvndLaxDOtiJ5+InU/NhJhWVldT6UFEOf3eJ9l7X3U/z8/T1pcsdvLB4lKO
hJouX4J86N4JbAgAZO8+Yc8N+liLS3OkdQdzVfp6BKWRe9QtzyKIVZnYL3kaQwEqu3AzrSx7gvaz
zPnIjg3apg7JkL5XnsiO56dpw22sC500kbgyLVp2zGvvUWj/nZriGATd1/OP3zKEVXTWZOwzdHpC
/kvjvDZA4iOarN2y6dYar6yZuJlNcbGANS7JNzfvlt3KazyeK/kU7IJON+Zo3ZcMmFseALfJjkVW
fkk0ulAkUhgg7d7OT9LW85fP+7BVK50NNnESByeqCtjPRPpXvdP+b4CtG8vwr/bgSde+78FpQKpn
hpRI0saXSlWQdVfwkBe2XXYzP5LBvORpVoV2ewkgHyF53RM8ixr983bjHh2X/Exs+lt7nb0TdLam
fWVXqXCSvEBMQ9purvxRvlFVpqFbyz2egQ0vt1ZxEar16o7BcCGh9qPynYjm42NSDo9jdgl4eJmf
lX0pOuDGS07I65C9xAlzv5b2pXXptXrLABYIib42dkRTDqhmzXG2oaVb2QUkDPY0gDZMeN33m1g9
Iots3SNvvJAziMP7jYgoVTeB5X2ax+F03sY2LGDdAaxp3o4Q2sRiG/DR+Wrs49G79OErA0Y7jEFz
Lgy48uQrm1H17uddluElsP+lXrFu/AXHDxGF7tixnI0KHa88Cr+IFwHXynW8UBTj0UKF57JpWmzl
gyvCbexoqsJpsxBqargUpo4238rBS6b4/AAbNrEWcGG1BeK/RrnQUrP//NOsBv5BNvjX+1tqa6lX
dj0EHk42InBAqjm9dIQ36OOBXsv599/ar6sCVRvwOS2mzj0irH2HzNmRzog31TCmocfND+3lF67E
yrK7DGxFTZq5x0qCiD7p3jyolJ//Btv5h5DiL5tqzYQBZHLF3C5JESohdvOrsisuQHeqfX1c6Mo+
cVJZzz6pvDYCJheCwVyaGWQSfT99twdCXnpPUfyzz12ICDsTCFpguHN/HMA83x9pWlZH1jZwSQ2U
5zrmZ1Wk3Wb4QyCfN6Lj0mKvpu7kPTTFQe+hM2gnJo3it6B9M5/FrOrgIG1UnZRAMzcrgRoTI8VD
wJmBruuycT+B24eErbWQnoPjbriXgSAnCh6na12V8obygqkrEaB5C5LZ9NFXrHmv8cVWLLiX6bCU
vHA+p9R3cO/dgkc9Zm46ql9dUA/pb5/WUDRNqzw1IdNFXsZgh/e6Y0cs0RxSPg5XbTd4zzMa0L5W
FOy5ioF9BQR5092Q+/ZPNAD2XyUpxTE1onJC1dcQl4GsH/r207ED/5Qn+ybsmgZsCmAPYFmcjnZK
YurhmgLc6Liig2x2cRrKYfiS0io4DkyDdpKXbklxZzvPOQCHgYUWXDomsZj4+JgWfTofVAtl1RA4
SDY/+S0E4kPLTEaDMlxMX9Pe6X9lwgcAQzSJVFE6FnlkOmTjcF02YJQJbu5/+HUw3wFrRZPv6Gds
xQPNWHmHKunoHlKNqY3Snjm3uMx0bnOS0biCyOuJ2IaqY5Pl3VfjBHqMy3pu+1toY5U3uQMhXx6I
9E7Shg0xcC96DLukS+VVWgG9fgD3h18+479LrJBrXiV33O2AwyogABCSFDTSEv0/5MowHBZR85wq
FtmWqd3X1lEpDdWU9phXXtYxJOUrEwY6AI5Rpq36kpSoJQO0589AD9kee2FWQ114ual5kGbwr3K7
89Kwn/SYoZnfDT5XhcQJnYgeq1RDcbOIBBowzXNupH42A17MKC+frymmUS1t31Bqo1Oe1TFth6EK
iVd29EByk75LTv0b4dHkyfh9Vh2hD9uWUYNOkDocGPGuCbVmJ8Ssqrgr5EBj0k+9fVOPHR0PgOoW
v6zOQt2Pdg1eUtqB/YOwhL2kMM02BGjeuS15UEzXk08p+SI6x3EOAzYfP5CRCnbjz33uHHD7qJ9y
XhoSJo5fvmVW7RXXwWDYSbXudN25bfruewVvnilKgs/UQ+AJu7IcyC+pmNXF0CCboawyW/4f5Tv4
o0q9NAL9dgv6QeyuambWQwbhst+mk8P3OWnL+yIDs5LmDt6/TalzRXtMUAjud/kZiXXm3gWswn6d
m76+7Z2KvfsKSZlpmX9nar9Fg0wDtH6qev0CzeHyEwQh+M9egID71s6hCDyk1TCg6bkvnWiEfEoR
JqbEwU/ME2DZATqg/lizKoeY6TyrPpekxeo4+J/uZK7pI5xBfgwoKNwJaFihmSE7dIVMTpz4YCC5
0glyciA+jQlze6y+VJ1GTze0TtAMmA09v20kWjo/5ZBVETOQ/nADeYybujZ/bFjF1V2q5PCnKqiF
DeRMbhZXtBhSCFil45MtepMDLyfMfDNQ6HMCgRPo9ioF1luGieLiNuc9ZsuRRTDGEiybR4Cf8/5Z
KcJNlLt1/5q6vfecoDftZfSFV/9sfIG97wXA7F95oBC/nuTs50WUGVvNEYFPeXC0mK8yWpgU4sQU
rFSRMWX+u2Ot/EmDQH4alBV8AlIwe/YzF7MIRSAsny5G8SeRcLGEOFkKdoOkxGtiL33lhto/h84U
VxPc5HWigJ0ki/LlK9JIp7jydTa6ceVRK3lI4Ne+zui1vYeqQVs7YaZNMd+0BFJKV6xoCVRF0FmY
xR3nVKH1DrKgVVRCrubNGmoy/UZfjfOkje7dI60D412loz8++qmrv+LORfEQGkz9k5MlPI9y6EmN
oe/6tYklweYg7sJFWlFBv3DEIhCK9rRrw9rpgvtAshEtU7L/PpC8OqKiKds4cNOOholm5VudA698
0A3EwyNUzi3rJQ+Kbnhy+oVuWOIahkQE6jT3lXL7IOZd0OuHJAU/ZgkX8GLEbL4NiHtXXu7xiHGv
6ULWTOUnnUv6wDjrni13DFBqqUn2VaQM/OA6V9940fLPCF06Bsc1wM3tnE5fk6lw85B7FQHHp+U4
7HpikGR+RPe2nIvQHwoyfwUnRcIVnFGyDJWCze0X4xaip2cmCiqCMnHxImDafEIl2KqQ8EnrmfIy
ITed5WlQ0yZWrcqjryerOcrGQSSU3WhnYGlSGn1s4Dk6DIXlw5fm3vggbAeVdwr8VHfdBG0pj7gx
yt661IVozDULWpN/w5HITsOyApbjZoBssvfceA2D0EQKAlOSlNj60GRTsBqvEy81U/RRZFX5qQhm
9gJwVGod6jyzp5/GDeidBkaujALlNYMOM6L66luK3WO/KNvHW8lJ8d+4Zmp/g8OoOxLG/XefGlmG
DpAZB6QuFQtTHObvkiBosWR0zGJGrfGRgx7fCyUpKvsRLJd2cMfk4FIIDgq/j5N0tJ5NMbjqrhWG
f+9cKwekuh7cQzPMwzsHu+gpyAoVhB0FwiryUBU0x8nm9M63JutbXoDnO6o4gLJ3ftPi5Tkd5X0P
KYz3Jq0MjVzSFCJCKjWTKCFwhyV3qycpLSUiaRlahPAH6BZVCGt2hHnXSaRo4jzreUIw4tIVLs6E
Hf9hRjl88TrsOZMCBxRqnRZQwhT9jZas++G6gE9FOsG5okgq0kfNDNZQ3lRDEGdewI9NoEoSFk7S
1zjEankvW4noGQQZQnWKc+lNn7PqC0NHwRSyfOBWGqM0ZtEwrVL+WydwIkghF24PHjjPBkSifwxk
fK+cCYDDI+8n3t3NZh6uTI5AFGoHrALh7BVzGfo95d9Jlqnmjo0l1k0PvrEiYqbEA0QWinSERxYI
JDKofRBEsHAacsw6XIioH+CS/K4M0f9MSGzlVqCKMABOtHro6jLtYwdUHTS0vUxMj2PA0/LQ4xXn
GA1h3P9S2rm61VM7fha9M5N4xj10d8UD3r2KeWRNCPkJBOAJkOqDcEdbREEADUE5Ena0ayv57goQ
QswsL+8B0MkjXfGsBxjCYiZMoayTR1xxsCgbH8xaIRBOfRGOuKzJIoFZFWHZTQ6NwcCZlIcW+nX0
pvaYfzP1k/nmlY15k25h8zgtBhWnCI4sC5MibctYZbU6YuasOzCQBdMdh4e0Ij4ZpOAK92VPaJ+G
nxTIOMVhKB0fc5tyBLdsuqODY76B+qd8byyHfuo6Xd+WjSL3k5/Zt0oWTRbBiRYPfluWnwJLO90h
WJoK4hGZ5yedlBkD7VIHBz662oCW1DHye4qW/CwKWoHMB205WQa2UgdOk7QMk+GVRQPaSWWl38Br
Jq0roLRSFvrVmL70mZ098yIRnz142yFSzowrH4IzzBwlYIwbYwN20oN2edNEXeInP2gzDt94osof
PnRaHlUyIISmisCxdCX4Oo+9oeUbkvH5hzKq9qLctpAoojHavqUJcfEmxGpnnCuWjeRbbaWe/An8
9eHoquwzFVn+qUiXg4xQHUIBDuN+HTFnuXTMcfZxr2vjJVVo0G3ohDWSzO9qKvgPVrf6xU0qdRTK
mn5Q5kIhIwdnKHdkflR+htw4m+WLHgwPLc/04QQU9bc888Rn1HbSqBgC/bVD73aPbeKnUd8MnETM
Qn93jKchQTdBDwsR1fSal6CwlvU4/cSBxhlwPhM4UlTMSt5Sbts/6Min4Jo7yICjRBXQLMy7BkCU
AVVIfExBi1/QMFTw+b25KQT4kcXcFIitZhxvU1fqI+esf/OBlH0dGhwDwTph3TGc3a5tVYAvwU2L
LylgkyZuUW+JUGsbvkDmLo0H3mDN6jG9AaLPB5yydx+8HNjByKhpvO0qKY+OBK1Z3rZ5SJhO4v/H
2ZU1yYlzy19EhCRAwGstVG+22+21/ULY7bHYBQgB4tffZL770CM3RQRvjo4ZqZB0pLPkyQSJzswO
aSPEfeeCdeQ0UTC2p0i3HxA5jO/SkYE5tnNRFpQo8n9uZjrchmiMRcSh/BMPe/zvyiVRfkASnb03
4BU2h7Bu+aOnK9wyI2nmSzIyNp4h06Xeh6Oe8hj5auB/SBQ0R+1G3ceiDWD0Pjj735FQY9GlKMlN
UbfT16TK+W0bdf7JgILzaXai4V1b9PKhZbK9g9dSHLOhnD92Yd4f9NQWP2i3dPdohtVOAiS8ssST
J6RE9Dey+EYJEjAnARz/k9fUxQs3IBM8pj1tb3068DvZyvquA53kN4Y9fTdCBeceUJnkg+Zefu4V
riFkMvOTaOr6NGERDgSs/88MXtN0yHSjJrx1yVyePWLKZ6C0WL7QiPXslCtQK0gAXu9aNHu/Q4ED
x00bqPodqhr3g/QR1BZcTl+jxF/qHW6J9ZuK5YJ2laYoFlU6roqcXyiBhNGhbmqYY8bJgcLffxTt
omwxIUMAjF54a1xRop24GA2+FtnjY8LCkCOsYmN5s0grfQeNiP4tR9DKHzJRJWdoJrQ3nsGzcwpJ
0LxLAL94bEP+A/LAGuWwEg3cGh39CKOnwP0A68wj9IMhZqmaSn0UHEpdeJHdB2784baH+XxC2wyu
ZxSAU/eUNT5QrF4EDGF3qBzfVSe8D472LwiXiHMwoa4k6FtSkrmfC8hBtDckzUl2U9OW1z96dB9k
F+E4qhBw7sYguEX4i2iDo89qOoWTIN8L1NRuVUJwR3Cf5b8YiEzwpM0DferRuzAdnGJ6MKSLFBLq
LU4q/KzJjfVonPATMX3nIFhu8RZ6surH6oBUhocrYk7Kb9XkTuUfsCYU6gTlJcR3SzCUo6u6BfuH
14H45c6tGYwtIt3knfI0UgkqMyE2qq258O4SiTZy0BgqmvyTNKzwLzqoUn4MOx50N+5c5/LkSO3W
d6KARLJDF0RK2lRZLIqhWbxJH762UkSnnwp4oghLy1oU2SeH9mk2HIDyiZw/qh6G9Jx5tMAZ7RF4
HEw6Zu5X38EV4NUEbyPCUcDjZJBgmRIDvpfHivVwvXD1av/Ow9WlcEW7YO0sfId99GQR8J/u5CBs
PmL54XMxibjofs5qRzzCu4gCjgeUyi/DUAgQjPMpgAgSZwG9VZLCoQnBDypPtWGj846rokO+Clqc
0aVjBFSLIFTogzsvm7vwSxmp5a5MBQMwtlrCfYgc9AeRTFgBUB7lTpzgVJQHXN4j1o6iH/ZjEgRj
cDZNVNTfiiyRzbso7MYnUi/OOalFwy7LRdfeqLQfnTh0TAE1DVOYTxA9gNvPmcflmc/opsNYbpld
PPgsHSBNYeScwJ6MN9SFmPSTgS7w8MzKYA4fq86vf7IohzlI+O3pMUt1nsYV7wMCNwPX5/vKqyA+
OdF6RHmu5+xdETTl8A3mVKXnCinU/AZ2BjfYqBogxSziQ3GpR8kfTTPMEKZLEYYmY5bDYyHVEm9k
sk7ODu/R139om7GH9rERjZigNuaP7MZDqV2dqqoYxh8UuzIcGe/kC5vTiv50U3f07r3KTZG1TVwG
4IRzOw8I8W7V6AHBZTpEqDykKbnliHXZAVUWB05/H14kC8cT/MyJ/NZVH8izqEC4AKiCAl9Wvqhj
HMDphBKVnPuwBsksD0E2GHUznKOBqPdK581Xr1fIT4U+LuZQd6N8MhkJPycR2mEzBNgXkmTkJpMF
v0VivkFFRAtkipKEd8O5HICSBmNJmZ7BaSp+KwckHxlI4KYwumvnwZx0XXZnRBmwwLDwEZAO2qAb
ayDRgx81sLzl3EBZrgfeF7ZY9PQ8zrgN8TjOSDqwpO0/i07Ov0fCxNfAG/uTo3z94BLAg/swox9z
MrbNnQZnw3stAv99wnU3HM0AmrgTyaLqEsArhVyAC4ICr8bbhh4XNEwlhd8XxzKAKmyaiyU1EPKq
y+8hgd6Ul5AS3KJqQt4QcUr1roiKKTroudHZWflwShVu7SyuUMV/RKzrvwdAP7wVgXzBtYFogIaO
RPTVqe6oZU4RjXEnOXVo7k4OqI3hyxINy2fe5L8DKRtSDBQcIGQi0w8y+PlPdMf04NVU/AGMJjqN
8yAhRzX7iCSrsuUPmhH5ks4deaBTDe0sF7nql7AJEToF8F3LcjBx5AUZjTvtlbAC5nvlgTgIZu/R
OJheMs3EkVPoKPARPT9hJOdHT6ZIQCVDglyLKsMO3ezohmnLlKegP0MaPO2RtETGNPC/eAo3qwkH
AvAKG+6kUyPVG5JW3/cGCYCwLYcbRy4eyNgVKp66Lr/BI96879s88g9i6J17lQogCKegRIwmcB98
rhvscYTs5hm30fAxwVXOL2nf4tCVQi8riUfZaYIURd1BHiEeF2WHcRZuezFVGv1myRw9hl1dPnmj
h5CWI/vYdVX+PZk5/aHRYg63F68w5s8gvYl8BeBgwnRIeLR+i5jcS9QY00EFzyICBj0BhWt+Qjzy
teH1DFpLlaBcCkdj/AAbFx8c2TSfszATH0ZvStJDTVwx/qICKpZHF97Klz7y1TvmBcm3EACZIx9L
ksDxJCggJF5SX5J+mI9uxcr5oJb8epFJVx517+L61a7jHTwCPtcJiJePgW+K+giQn48+JSLgabu9
TDq48YWTnFse4Uy3Ec1AulLm7IfK+/SbDoNOHJkD0AbI7BC1ecWYXhbxqOpUz5qGh4Eh9X0uTE6q
w4CiP9RUcuUP8YQs5rHSc8FOc1iO8uwHRW4eqinvQL6B2kB3Io1DyxhFlOkTJ0XQ3YaDGYvPBWzb
uW0NQYiXjCT6OvrFUH0F21NUPGcO2BQL2nRInJVF9V6Vgj86QNGdxjJD3N+7pv+QCfR0OB3YgrBN
RfEyZR6OqgaxeGqyUp7SCDGE0lkRaz3X6APxafiF9SMfjyCD4Ugy68jliN+b9CPuStmf5wlaIWdQ
x0hzk8Cfm/GMdwPuW3dGJF2cG2YC/7OvqGhv8chn+rZGm2q9ZKenBJfG4H3p66IzsVMYpBpy1uC3
osCDTExNA9ztdeS5HwRFwgYUSvCp2yCszl0oYBPQhWwOAjRu4lx1iL8XIkEcQG7S9k7M3Zz/UeVM
xbEJ0YmGI4Rn/meoe/WTRELfGzdvnxVr8NhWjUG87De5/qYnXyHi6fXvavKmlyxJyvcKqk4nMLEk
ZzjspMAXOOQoZySSJjrKo2Ogt/ohJQ66+pCWzN63ki23kDPlF1HjwaIE/yok1BE7M+IkBpT/SEKK
tz4fs+h3Cjx3LJHbfIfOYLgUrld9cRT8zkM76PAe53Y8JuGUOnBamflTl8g3HJFrRTkGL4/8gQsf
fk3r6/KzI/DknBBtOU+yq5G760aFWpMvW/2gOFSRj0aDsxrQEDSZtIWDUEcWkjxpkTdPaIzOv7te
x96zJuPiWCqHfkpxeTSf03ms+0MPx03fpHkfPPeiJ8joI7eQq7MpXfMR/UlIMlehT261L+nXxPHp
DxT/5qdRR+pcob+6OPVwPtybukLSEXT8vESasO7RgT1Babq/jUgJbd0TROuCZ1cvYRxrC9CbZjkb
WvjRbogVQgR4YmWfwbGnXQD5a8H0pXUMShEe0CnpqchYPt6YysXT0OBGPGhoPeKnOt5870Rd4J2Q
mXLMofNB7SeGJP/joirz1fB6QOQKkSUgcuF8PXcEj+ox9Vj7IAJEsTcmrfKbykv6IzJG/i0KQ159
2yZB9UHng1vFqdNl+dkJwGJ2QUEE0VEDXet+H8jE5lOGamebDVME+YcE2I9qsVkYZ9+eUgBBNmrS
K0AWm0y58nlZNgNAMqg96DMfcY1m85hcogWNdr1kvFK2/4s7GZzvqayIG5tpYS+LqucF2Yuizj3V
+tP1OVbq9jaFsslEkvcNUBTZHAQHReBT8WqLInxt8OXDXgEbBt9nIzJAXgyHGazJEYgQsg4x8L6f
bsEmKoJCJaWTHxOR3SQTXuKp3tRdWtve5ZNe/XQsMjTDepfHCUK7g4zQCaOc/nuT8HkDjrm2OBZi
gqAhMVC9x2MTReWhGIfi6Nb5l+trs3Z0LMQEoshugtoDx11J4dV78FoA8oyMd2hABLVhZmtfYKMl
0D5d1hL1oEwlP0HgJg8+qBo27GttcAtmqJy85g0qquhUNF/0sOzu1G51y63srs2BXOm28ghHx9PS
f1EkUNtBEDocfE/X510bQCzEsIlAGSZk97+fHwJFsiDDMy0fmlQmG0u09hUWAmpUldeYCpibAqRb
Bx5hjcyo56NTIm+47zMsC1a0Cfzckf5SUHoczHTquuK3B7Qq3qAt+p0VdI/NfZyogKqkHdw4UeUT
q9kxDECegt6VYf7c4CbfWK2VA0WWv7+y6MILwzxDe22ceIPzj1+ArYrVory5vlBre2FZs0qhMOzM
y0JFBun/+mFpOqv94fH68Gs/3rJnBr+pM6QFvCoqEdwTwJ+QF/q1b3DLjhPXIKypYA2ZD3Ii6FTn
J7oArPaNbhtyJXTJc4xO1PRRNOhhCLpoq/3lzWUPI5ugOIv6FD2pyo1bFPwPCL76Yws85tTiH9d/
/punEzNYhjwO+UxEafy44+M9KD7/fYdJFB0DtCKVzhYL7psbjGksWwbHlRih+ILGxQqIDOR1QXYV
qK3R15bJMuOsa3zA1Ez072W6AM6rgH7rQX2yZ4/x65d5X9lWVgYDYts5jOFef0cbSYmsbrDFA/Hm
W4bBLcM1yM+kIqMYvK4eTNY+8MUTahApVeTj9U1eWx/LejPQD5sQ2LQYSafyBCDseIBMeHREjnsL
l7y2wZYFewPRIJFEvxn6OAH96qDOnnrdBqX12hJZFoxUX46++Bw4FTdEko6gmS29kVn9uA23fRMR
i12wzBgVJRRcvApArUY4j0nYPBCnfkxd73cDwRIicqQ4kg2bW1krm9oCNxvyVqrDCyMoRJaQsVfx
zIvP1zd7bXTLokVvauqWQQiQp1nQXWVyrpHYifeNbhly3ucObb0Jv52CgfHctFFwDlKyQ67DRwxq
GTJTqEJrSEqnYMMJ4yDTn9xJf2k694z/9kfpBhvvzZtkj8tEtkUziHN1PjigD4ODNEdhLmNfxU1L
//nfZM3D6I6ncM4/uDBEkI/vW71lz15dJFXeIgFT+iGeURXd6QFFNmoKufFIr+28beZg4p/HPEWj
e4S6GPLswamBKPdp32+3LDw0CJAdBQvPSP9rhEzDiYb72gKwH5aFJ3nuN6nP3TiHTPaBhro8hr73
JFLXxYs37jy8lpH7dcPl7PVBDPr6L7zFNQggx7zPqm3+ixBaFSM0+dB1QHofCXfEC8O4q0MvBNr8
vweHz2DM7ZXgcTYFnzM0Th7nEciEXTtrk1/I0UcKM9FejBQ/KPCAUt5/d9vcFzny8NU8ukunFrC6
WVdd+rbOULVldwEKERsv9MoLYdMLI78YAEGceMAzu9/axatecgkdGU/pxL7tWybLeEH2jCKjroCs
AOLmDIdyvLjF5hesGG9gGW/uVkMLyTEIoui6f5zceXpgncw3XtC10S3jBVdjCICUxuiQvP7GTNfd
Dw4KrftWxrJeYsgkIA+J0UMt+1vUOrKT9hPy9frwKz6qzXrh5aMzoz6HBpI5EtVhglad8cFHXrfy
V+QpiGGxZit0Xlkom/5iROkIkCQPc4mSuadahNEZse3n61+yckxtjuGyzPpUoZ6A17MM/wmA6zmC
FA0QUf6DO+7GI7rcCX/1YYSRzX/REzHPEXeWSQZooDFQz6D8k7wHWkgA3dvLI0Mm1SuLfY+azYgB
EIEsMR/oBRvgUo7/sswh1m1P19dsbUesp3pqXVb0dQ/VlwQSrtBzg1Y0IMdT2nzZN8Ey8atHORxa
cN2D1zE99AyxIcpGgBnX84aO4JtMo3A1uGXYiTAIQLtlzzNfn5F+P1ZjGCvq3YON+zGCpzmYd2HD
79HrsSf3hikta2dURLUhAN6h2iovSEUDZO/65nx9vdbOl2XtydAh4AprjC4YUDrU+QWDOTlTc0/T
doF9sAvQC9+vT7a2+9aTnQVyCJy86H6TSk8HP8Ur1aJiue/islkyvBaI7HIYut91NICClcpf6GV1
9x1cmx8DcI20UkXY/lbD+N0LAVDKI4A3rq/LcvrfMHLf8sORGgN40KXOS9bn8pLryrkPgiK5SRsW
bTnJy3F5a47lFntlGGVnWqcloQBIf6R/nKD1D1VWxq2/pGdkN0IsFAlp4/XnMeyPUep+i+Zmwm0s
N7h2VjbfJs8Y8iIaDRD3f5bn5QhAEor3OUSnri/hyrPiW3YvJ6C7ic+yF3SonUpkVHAU3qM97vPC
D7H9EWvTWPZf6DGKXABe/uhM3UJ3/BNxwneZ0TfLLTw7UCO8/jlri2UZvcabhZpQZ35NxAiURSP4
Ph3fxScZRjabRim9OTN94b2oOYkp987IJADzXUAz1I/kzk+wjL0hhmegXvF/lQS43rGrX0C2sMVk
vXJt2fwZMtWzijRzfpkG/rmv6dEZqqfIl+kB9UCgZdLhqDxvK7G2sh02c7CY2i6tKkFekgJwb2f8
6QfIiezaaptRQ1Z1yQv0Tbzwfnw/NoseAUCNG2ax9sMtqyehF7LMl+aFuA058eVX87nodo5uveZZ
21KHRYP7kqYVcoALcBXcFhs31tpPX/7+6sKq88mYweCnz8ggByfgnqMIhG+1yvYwNoWAG/x3As25
E7B6Ji+hoe4tYIggqwNOes9rFAEj+N/R0RSWVO4wglaky7NHqfLozteoMV8/NG/6nhjderYrAjxA
ohrwNRD/Pgyd5zAbPg519qE26Yav8+ajhCks+w0BecMXCDASoSMbkJ+RxGoYPpYT26I5fDtxEzH7
xc4AP1B6RAszYwwgO+dZzwH6/IebpXmdRfSY+/5TPnt3fYqW12aXjjU6gOzHPDE9enRlT2PAZemB
NXgC0yb7fX1r3jy3GNx6zBO0QTolml3jf8W+oerln9xo82FY2RWb4WpAE2Dpz1GxeIMBitUhfIWh
Rs/Kv8CE61+wNodt1lGjKJj7WVzm5LOKOvRLNvVtx1B1vD7B2hJZpj3mjuqjqgYpRVoCzj0C6EBZ
WW1Y3ptvNDbAsmupKsBfPXAHjVQfhUFWXA1w2Dl7dEhZHyezJX689hm2iaPVFXnrtrkU4LEDxBt4
hGBCnu76Iq3tgmXiBEgZJDVBhMDQMaEu0mHpZ6I6nj2UqCLNO7fCsnIdTlHFk9mPExddW4YD6QpM
XgXw8/WvWFmjvx9q8KYoDyS+yQy+TqQtfhQZnol9gy/ewasnQnbAXjspoTHrtHM0DKTYc7hVrlu5
Yu13Ga05DIxQZXNZslAJ4MAf2gg9+F1foYkwovt22Sa6yhrPrcDfDzbZKH3SqBEeQWLw7Phkj9YK
7jrPMmbFdVB3CdhBuPL/Aab+O1MAUF5f/7UlWjb91fpnba46NYDbSnv6LBpgbF2QpLLHtPA30h9r
x8eyZSfT81SWDo39xIfChgvr8spMnq///rXRLQPmjpwBKpzo/6h84a+qQ5n5/1wffOUasin7s7pT
eN9KGheZcF+wvRQg/5kfeJeRD2gjqt51DFiy65O96Q9jly0zToTbMJrUNIZ3Fyfh8MlM0C0P5zHW
lD8qH6QDXbmlDLFyM9l0VxVQLrkLzCKw3GDFq6YqP45T9L6sq3Ej57Gydjb7CDQpwYLgj80l9OuX
QhdgrABYtihflvjUzaKNl2Jl//8lP3l1fqHGhQZs5lHwj+AtRav614p2Wxpqa4Nbrnc4127UpqAZ
8BT6/QT4419AkD59vb7ha6NbZs1SaEU6pKFxNqIFbvSQuq6MtxUgro2+/P3VwqDJh0nXT8GZ6pvp
jC5zjs7C+dO+n27ZtBA+AQ7RgP47R+evD90qQL7V5frga2fTMmk5hJkGiQKNQcPi38gS7RMZ+v+e
ohRY3etTrNx6NqXWUmzkZW8Af9Ati+6B2kaXIChBmmpGP2bGqZcdG+p7XXx9vrVPsmyb1zVL0WdB
Y7zKC/UrACnhgG5BsKjsitVBZRH9d7/HWQYgvyqWisucPYSlA63pBB0/1z9g5TTZ1FoNqAv6JgXf
e9MTdHeBNeyYDGG0cfWtLA9b7pD/nFXaN4PPsDz9zO+wVMHBo4BO5Szb6Yoxy5QNGDWnihgKzpEO
jW/QLjtp9O6cSw89idfXaO0rlr+/+opgzqEgYkIK+CnojWT2gZfjZ+l6z9eHX9sCy6BFpp129JZ4
EUR8j1yi87eU0xaAcG10y6K9uhekQW0OrcCgHE1C1GJ12IwbG7w2um3Svp6ogw6kuEArDqKFSpyn
5anetzKWm93SuasH9BshFgGPi55xOBu2mWlb21bLdsEHUTpKtYg06eSAh6EeTh5BQ1ZTbGIFV6aw
wd1FBihWliq2HM4fiiDjTcw8Hxw38o+7lsjGdleE1TovTXNBZz8oJdBXfgrcTUjl2u+37Fcmc9BW
I+j2+eyNRy9VaCRCD1SE1/j6z18G+ivzHTFqWS+Ii3zdgRIrbrtGfywm3zUHtA6DWinwvOqfkPPw
DoAwcbo+3dr3LH9/Zcm8CNCWRHGg0IfngzINkJ1MFcBBLNfGvikWS3k1xQieS3TQ4YsadF89+EHw
jzcJtFwvJ+v6DMtIb62ZZdEF9CckKeAAoHtnQO91Gx7Ryb0l0bi2RJZFF7w22aQKGrcGL5pwRx85
jOxDtCQC9v1+y6pNVUyTN8A9AoWKuAWdQYnUIVyO66MvJ+et1bGsWk/oi0o4vO0sBTsGanbyK9ei
PaTovr80I7rGrs+zsgs29Bt0eRqdM5zG5ehHsQrGL7QKtsQb1ga3gueqA/9FR5f8Xq5/ybQejlOK
rqd9v9wyaqNHOeUNVoi5YKUowOF39LN632NGLIMWSAz7VYrUKjaiPDIN+dMBycPrv3zlbNoIbzF0
vk6z5ZcvpXYQnE0/wZHl3qK2Y/b5Qza6u/JM4IAOB49ChjamooRUA1hPtvQaVq47YpkuMWlATI64
c6TRTZKCcnAh6ei6/gGEguw4QzXw+kqtHSDbisETCMnpvLmAVFAlp5aPQ/mukfXs7JzAMmJvZFXT
BXgZ2rJ0D0KI7NyANG/nEbWMmJE2bGgXyovXypfRz4vY5Y7aZbnUxnqTqaMzwgH0CRTo8kM/+fO/
ucc9C09tmHcGAdNANBBnqir9S4Gx6zQNm81Eb+8qeuutt6Xv2AxwFNpNyhyd7zx5LqdsK658+2zS
yLJcyMSYLPNxLReJdw9vqECL5nBjFiAQHJd7sOzvKTZH1AZ5c2HM1DkICkCeRC+gLhluAu7+3Lf+
y9K9en5lQycDpoAGMFNKUC7n0Y0zOsMedBd+umW/RVQlaFMt4KqDcRO9ytI51k67lTJ9++mikWW0
6F0pHQ0u8T+ZP7735upFtfUjpfXXLqkf9y2PZbZjq3rfU33yh9fZ77Hpv/e693e969RGdoNUxg1Z
nv7/u6IlaFW7Kc32nZq/sNwh+tIp0ioxylIQD4tEdEBi6On6sqysvK1QGEbMeImDn86d8JHJaT6O
EqzGC/SiR9r0+iRvv140tKyXcZRJKzY1F/SvBih5QLJbdGOBFgcwh16fYuWCsGHdSZcATBcW8hLm
dZAciBsg5Ai61t35CcunvbIuL0klp0RGfyqQIR6KDqYLkhDkuEJRb1z9K9dQaBlwBfI6sE12DZIp
Arx8/FZRQB9k/jRm6OOfyGXfSlmWjPLBxHFg5UU7OeiPy/EjeMe2pLXXtsEy5KWNjgbVIuzogxp5
ZKCWpmJL5WNtcNuEQUwLEb0A2abIP8sGQDoXaowbb+PaGbUeXlBh1G4HPp8LGHHcZwVqZQ29mM51
PtSZ7zcb5vZ2RpzaCO4sA5UkyozNBaTuMaHjCWwcl9H1HzR6BCY9vJ9QLtq1zzae2ys7N2W+8//7
LCGBhhJRKZxdNRD6N6JbSMQBffRHwo8+gH0XlIezv+GLrmyGjejmSV96Q7hUKSI9PWS9vAe1EmB5
AxDv11dnbYbl76/sWZAIlAUNrGAM0A5oKIrtnjuG70qoMn+8PsWKPQeWPXtotvJQKGou6MsPj3BD
60ViXj9rWugDwHrykIPltNv4oBXjsMHdkIpLACxbolcXs4HB1z92Wmxs9tpqWWZN+NQBYUrBnpwB
fll4EIIyLrguBmev/dn6hgXy44p0VXMBb/sYg927PuoI+C8fSmwbS7T2FZaJj+lYVhO4cS94+Qf+
DrzFLtjEJ+rTh8aAh2RjmghH6O84nNr4biGqAkCwFqQwBtK5aQiidDk0Co3kvnrS4/CeBe1wpzW4
B9E01W54CSsfZ+O+W+jJ/a/0gp7v8D4ZwJoGWfb2BI2Hffqc1EZ9CzcCXggZsIvxHXJL6ORe0nFL
UWPt91tOeItHoyhS0VyyDhhykNrKpzqA+MicpXLjVlkxSL5M/crmEU0FbNYJYqvav4Oyz3d4CeNp
eV2BgQJh94K4uW76K8bILdNPfCiQzKAdjUGqqE6Mg+tDzmxLwXflEfkL7q1B3OarroYkJ/0DRt2f
qiw+azAsdty7T1P6oZuH+PqHrO2KZfgJ+PU8QmCVyUAZOoMScjcUU/vJ2Qu7oX+BxvpJRsHQ15cR
7NPpCSVp8H3OfcB2XvU2ZIwM3f+7uAJNi5d2GFlMp+H9IGb1dH2VVg6WjRgLvaKe3BZC4sIbP4au
+LaI+/KEx6FKvoLz5bxvGis3ptBzgQ7bSF4K05s7MXp3ivfOYWyQqknJaOLU3VQ4Xdl4Gy/G26aY
JUhmL2Cjua8Y1+dGyK9BA4O5/jErJmJDxpK5AJyfDQTpMnphifPiknSno2iDupFnqotUjvVFt1J8
EKXyvjRpVCb7rPsvVHeSDqH2GxKzBJfVC2iuyvlBqL4MNlz0tcW3XPTQdAIa9Njo1kEcxtPwMctA
1JUix7jxCSthn62LCASAKOsArvQCY+BA3BvEFx4tX2pci9c3eG0Ky1vnYB4dpwq3VNaBlCIhEL5E
b0rpPS0Had8U1oPuoaOimOeAxFLm3UH1RQnCzbb+PguTnKKWlBvKMytn1YaLZd3soXEOD5+IhA82
PDAsOs4mpGtlt20YN3d7EN+D5fQCDFoBNRW819qfppuUgwDw+kKtfcBycb16+drE7SMJSMDFoCiQ
gCP1ksvNfu21378cgFeDs7QFRVhW1ZdCNfKXCQMOOR3wOLlSFBuXxcpZsuFiGeowlCV+ffGkvCRQ
jA5VeNMN3l0K/evrS7T2FcvSvfoK3jUMtKM5juuimQGuWn+h65q/u71KP1+fYm0XLLNGnJSCwhZf
AL5ZERPZJh9ykIZtrNHa6NZTDXUVmYCeE95tJZ8TkYJkXm7pm6+NbdlyJdqoQiCPsTkqDzl6m08N
uPQ3ln5tdNuMu0T3EYqelwqE/uOtaRWtj0UVQFVo18Lb0DAyyKkfONh7OW0mEN3VLZz9fMq2Yq+V
998GhnmQfg/TCbrBFQvOskvK/+W4yJLj4kECwvp23riKVizBBocZo9LIr5DnmtOHMgOnJejkDq4h
P+os+LZvtWx7BmUHZDwc2HOfoUrJRN0dnZbLrS6itU9YLPCVpUGAhKt8CAB+RpcGw3rlX2WqvjJl
jsQh3sYLt+Iku8thezVL0ZXQvxzS+hI2aXEaVVoiJw5dgaDsjkxoENoWwSPn4vf1RVv7KMu2wYEw
+6PjVBe/zarj1CRHcHKPZ6RzAEPEcdvwDNamsYy8ALA1SApSXUYvOSbp+CnMvXsgpS+zyDY6LNam
sGxdFxqCVLSWF27C6QI++WOhfXIqO+i7tDwdzvsWzDJ6hXtVBQUOsgAb7AFtt5eEte8Qwn5wNnP+
K59iA8gMdAENtCBI7IXiB5p8jxwCkF4qgIhXu7hQImrDyAzSLQRiLfICKpRviQIkgfZgSr6+SCs3
o40iU0EOYDdTcHBAIQwqaiJPTbaZD1kbfVm2VyZSQRWkgy4dfro3fA8nJHXqiPPjvp9uWXkFXvK+
0sincjTxHMBXDUWzbLPhZOXGtfUYpWDpPLtLut8fP5pOQmQKjusSyoMWnp62wbjLz30jmcMsu56H
eUoHoGTjWbBvsneeIfWAZlXoqmzcU2ubYFm017Q69XqcH5b0v5hyBaiB6VYfxdqvt2w5ARQwhALB
kgOGdgXrVf09Ezl0w5K9vrHNFAqW4WByIBMVG4gdJUhpOhDbaDudh/Gug/QXkqxxo2AGXyrU9lwg
cYhZFFY60DPtLD7aQDKSBA4ymi5qFogWYz4BbiKB5o8lgne/3BL2XtkKmyYUuhOhlzcRgC1C/6Na
dOWEavjoa3eL8mltAsualyJhwf0enyEGyCguamRwdE4l3Ynpo3SZ+dV9IT2mi0L01YV3PWQfiFc+
Q+5m4W0WIP7et9uLmbyao3a8RCxCmJdJTMy/7dDunR3KKB/3AYwotQyaB30CGc0cLGKZAcG9yFww
V/Bi361HLWuGFBwRkFsQ6F5PwVBS1ais1QRx6b7VsezZqVOOPvgK9NJGeN8W+WqQgtNo54+3nmTZ
RcZVHSXposLXHVJoG4DGCDTYu368jRszYDJnQi0rT/OuhQdTDTfzUG16FCtvgk0Y6tVN5rJhdmJI
JV1GODBLr6YhOcTLqqNvgn33EVmmf3VCx3GgdUeBVdA97MwbxXCcC7gw+xbJsmIIqGhOoZZ8AYby
VCdVXLjzRoVg5aWxMWRaVi4BiXW5PAYHVtSXaTNNvDa0ZbXoV06qOsQrKXr6yE3LjoGKdgb/NnQs
NGWQBCVgkmApv3QFu4H2HWQfnOrk55sQjpXbk1iG67VDW4yeP8fcoH8BUgeI4QTwsa6CtOz1rV2b
wjLeMKl74o5qjtNgaD/PVQJh0Cj9Ggz1LobEiBLLgAknKTDLFYlBKf9LTY48/NuifP3nv73H4Of8
77n3PQCiiwo1jTllkKxjSDpDoWLLDVrO999+FrHRY3piSCLBy41FEDbHBX+VGAiQyDz9EKDt+von
rE1ima7n4nLrPbjTmVpqpEh7Lh4dqNjNYYJA7/VJ1tbJsuCQOnUHuUISk7YqD6qAHnNQbwp5r41u
vcFhJlvfRacd+t8hEMZmtL0P3S4KuIj8H2lfshwpz0X5REQgQAxbSNJpuwa7hs+u2hA1ggCBAIGA
p+9D/b1wqaykg945vBBK6Q7S1bnn6DyhWQWNyiJEYTtniwVoyOzHzbILqX916qEfai42EqccBtCY
pyIDnUsw3rTunvWYhtZcq7K61YWmikodr41nUcVeeeQ2jElrLrX6HfR8oDCTsurjvL6BfGMciHNF
j8Rk9MZrTmXVrQTjOoafZ+UmVjTMQIEUxU7GfdXeMbr2YFQzFYkmhzYcql4nyT6QAvQ5OcLm6YCp
Y3zNn4T0wUZcYdkLN/tYdPS95T8dG1lzoqBsnREaMlMahkF0ElBWiUeLyPP10bf5/RNsMG/NiSqY
oapazHsY/JsRxPSuld/Iegbb0HpyO7Kz/Aar1AEgvcp5uRb4DLHeDzYEf8q95qNtoq/9AO0QWzq5
Q0AJPaaRlUGCp0M6bOZzLYaf1xfINHPNVau57mb/z8wJtFPuIZp4bFzNT6H5O4t5XUc8V06nbpEC
oiPZ3tnbtKuaq6pyhD58oVRatfdzByqs+aEQkG2i4Amed/zV8A0d2wFdVSg7lXxMJ/E2DNOeQruq
uYFeeIz69ZFzwtbn83ei9cIOmo1hM6bjSj8oqFH52RBHlTp0icD42297cYDF1ZaDdduSadASKMfX
lzV0H67vryHg6BQmOfoHcgIx4XT0s8+1FB8I5PlyKN3ZIvpy/RMG09cfpgu0kUMGDJ+QsgcB7Qf0
PyzoV7g+uGn+2/9fLA2zBR0oYaANAHWAI3+2bvERWnVnqw4fr3/BNP3t/y++sKJ+K90KCdC3p7fD
Mj6H0nps3D2ssME+/3marsH9AfaSMQXy+7J4xZkOP3loXYCnSNuF3xz7EVr4Ub0LtV8PX3Gc/m1Q
k0QqcW5K8uH68Ibooz9OL26VTyFYAiA5A03rcEoVOB+vD23aYC0AiS4YgV2qx7Qij1DLSducpqG3
JpIfwjGFPtWiUAmudXuGgFbaT91ZrUuqGoheSet8/QdsB4NXIr/+FD3KAD2BPdYGULb7vgiTAjJi
U1EnxTCnY1bFsoQsMaSUr3/OsBX623RJWEbyEInGpk2UhHPQnsH/rHYe/l59owl9ncxEjRbnEBKD
MhhExWPQi6ikGqK3qK4+g27/dg4UOwl/DxBr8A2d1GTFWzEkhW2Z0ug9dIyhqGtfanluPDcJomPk
rr7+Uh2Cjzka83xMe7tzYjCdMYhxVPmO+Zq2Y/v/i+jB1ASl5HCF3YJTEGfeB8UO4XGwF5pPQ0xN
8cXHxKVUcafGU+7uEbKYZq2dJgKQfVQtulxTWdgpSEJvwzHbeQ41hNN/6Ex4XrfOEMoUnWS/x7p9
QtUyFcBYXjd/0/CaM1OeRVCixKIMwD518ymA2PIhnqbQ1x+lwy4Q9rQWY1qONKaBBW3hcCeNGRZc
f4/ONrbtarZVii6ItLXnMwQhj1mg/v6MJkFm9e6WIbn1zs3Wt1Uvd1qMDLHZ1ZJvgLwlbOiopIXz
pmE30MyNM/uhCfaSu2EzXS31zgtlYB/HuUdmhJ8CuUKTnaghgXTfntiP6ROaf04RsCMgw4I5UkfG
tV/HNTT3YrAd7qyRIYa5mpfaE7zSGbD8UfuooiQCO747fCi8Rwuqlddt3rQNmreypcsVKkkyzQHw
dkj0HPLiJzrty2Qcxc7PMK2TlobHSnJaDthqQft4qzUzeSmavTZH0+ia10K5j/dolYIhre0JkphJ
tt53uzHYMLr+qKwCd+x6yC+C/ce71Fn0YIcg+HDG/64vv8F39ffkMqMLNARQEeAQKBDReEK19nRs
6M2oXmQP0FZOVihwNME9LLI/W7a9fOra2ap2aiWmqWvGKWQvJCDW7JdXifE+zxeKFqZu72XIYPqO
Zpf1gogWKeS+LvPuLNCrMdGdIc6c1FCD8avn62tkOJI4mmU6Ba3aHI9EaaPc6Z5m7IMd1fPJWSDe
hebo1LFsFdcz3Xt8NK2ZZqtqLCPXbnEfgI7dN2cqzkNnP13/KYah9YfT3oFas9MTOHLYQ8U9/y6h
V7wTJEzLpMfqLsNhtcJmkHms41bcTKP7O2wBQXaAtll6J2V+JNPrP8TAb+47myu+MFxvKEOwVW2L
1BZpJ35UmZOGXR5b0ByNgNaDyCvoUdo0bKrb6580BEEdXyAdUgb9gl/gq688W5K1r5PMv5Ht5+vj
m/ZmW9cXv0jOkvbjVlakq59U0J2vrD2SCcMNQX9oBss8oG7Qsv9pS3axxx8N5L2jRV7adnvxQe8u
lHcd5ewcwExf0wyhroLAHywsFO2js+u+R43UFQwRJo8HiHpCuDzKL9fXzGBz+vNzbkHvEdQEMl34
feH9VvWDn/83dp9c79H1d24kpn3Z/v9iX6A2U8tq9PnP1gMznhqXOl25/fvYD9DiI6WNLMoQXHG2
t9zhLT0W4Rpna5gMuY1QT5NC8p1jmsF+9XdoxrsR6pWohfE2+wY2WOv9PA7kRCjqMSv1D4lkhv4f
Ct0Xy+WWU+SxaZxSEvUXupJbB9hc6vBzXWVfry+a6ZdoAbLmUBOJoqX5KcHJFud99UlE02/bjc49
8AHXv/Enub5yq9afpusZWpZuO6g0dFQsvJ+VReNC2fEU/gKRZDxP4JGO/KRBwWwV7od2fIRoeAgJ
+K1hyQ3JSVm/mnI8scVOm/4/wKpSr4OAC5Wn0HEhxf0UTB6kBexHxoOdM5RhYfTn7sjp0fEMUu60
z/j9QOmbBYJDIz9BiWrHXk1f0M4LgNu4apoR5IEHrM8lQ6V2cYPsVjWen0TAiv13fflN39n+/8KK
QpdUUHAVcOzZOaGnNM5XPImuoo5dz97jojR4tv76LWgLgUaBjwhaVSfWFd8zNu11xhnOhDp3SqH8
RtnFMqW2sn+7wSdPrB8KGe3kP9PoWtyQEEgoIFM9pS1UvBNmK3KXo2cAwui9f7q+BaZPaIcrDz2p
NtpLpjSz0I8s6huelZcpz47do23tVLUOc+NST00peINissi7HIxs9tjsVOVNs9diBGl8NPfUWKAh
AA2hG5YWdGKin94q9+izXk9zVH/8Xqx6gOw2mVKnx/N9m7hz9n6UX2h5mwX5mdoXn+69OJo+pR0N
IEPRSY7255QI6wTN0pseXBiRO30a1/V2ybofdRe8iUBPfmTnqc6sImzizdXiT6iIVqmV2SzhToQm
4nGPXeV1x6M6u0rUi5W00FRP1zHqPk8hOtg+SF91/Pn6D3g9elCdVGW1Ikplkas08jiqHU57lnME
YBFefiy33MkQr1sY1V/GK6BNuzmChU3DXeveh9bXZXy4Pv8/bLj/Jh+qU6s4hFTN6GHs9U19YimL
bz/Nb8Sn/L67Kc48yT9/cN/Z78lduqZN8tuOP37sb6pzEX/En9Xpkr271G/zk4rdeK/I/PpVC/zM
fwfk1VlJMYIVM12Du7GeE0nvGwjERiqm3U5aN1mFFhHmAXjF3MeP7mqS+lZ9hwbsQ7GM6mwsaB6p
KwibIhijZN1NSxqxIuHenkihwRR0OhY0nbkZQPJTWvhfRf27bj7Mw5frpmAaWnN9UOs4jXLklC52
cDeMF68B1Yt3TFeT6iwsPoVap6wX9mNcKh47DCwE+wRlhv3U+Vf8UGQWc6YtQGZMxmJ0CnLh6Ouw
d9zEtDbbh18cEla/EQVuyyrtEnYbJnvIEdOwWm7NrXUd6omhU8M6s2mKSXOa2M6UX7+wUB3wgp7E
mTnhUPxQg48zI7v4GT0NOLWCJfFLKz+tjbdzCzP9Cs2bwrFndVFkE+5dzBljablW9RtNnp2bcqF2
Q5XpM1qeHdniDwsY1dL15KTej25n9gbb0UEwMymsYRblmq4qCJNa8vesBer3kE/pGJgW17egRZEg
HTyHg9gLhKfKV3XCqvLoJ7RzMglXFrUh6o297Se++5QvXTJOv6/P35DedCoUa1nWZqCo+EpcNzry
3LRPZffA+OOx4betfuFWIu8ySBFieGfEC4R1t3gPrb8A3rdzETXtrea2yhlUIUGYnzbNcDNXftIt
e/V809Ca60o210CLY9mlgzpN1J7aaccgDXYeaPmPOpYVzAojoxgIDZAkzAfIaP26vuKmaWu+OlnZ
UFYlnlRrL4uBqT/b846pmEbW3LMsApwcJda6dQTkOJyv4OTbOf8YDqU67mVqoZDYFxi64/d2t+C9
qol9778pPLv9GcYyezsx0/AbdPCLTUNr5h2WfgqXWJAcWjKHGmRDoOr+NvUuzEQUsnXCq5i9xC1H
caSqflzfVIOX6pianiyRo8gwpBFfUqg15PE0ipPXBGeHu3sAYtPabB9/4av+6Mxts1mOJYNTFnRJ
1x6LAjozCrUmyYWzeSl8f/TuS77A7nHL3HEo0/Jsv+jlzLuynRVUOQAYgWISTjXh8iDzRzHsMT4Y
Uq1OiRIRwRhr8QOs5cHNzoW859lPxEko9O6apiEq6NpZ/Vivfc+x/HJ9GvCanQc/q+zYBZzqLCg9
5LRrUE4P6ewBYerdobqDkuBOyDHNXAsMfh05ZSb+572Y/GxjE8jO9cswts59wpXdl5A6xxM5ne7A
lYxw1p4aSHxcdyyDzf+DKFPN3LEK3MUOnb5mwr1kyt0xStPMtbRdrzTomIeHPDWusdeuMY43CT0G
xg+pTnDSLD1w/gWGpxMaEscoGfYIbQzXM53epI0sNxzyfE2Lyg3SZgmGe7UJ9OX9cKdWPz+zdi/H
mj6lOS5Xq7tENSzHpngoX855db9ZD/AcMXWfjm2xlsdHP6jKNvcWXAXBxObzS9DkO9nENH0tkecd
pj5t+I0trjH+NEa/QvZZkBvEhWOT17I5OKVcJSl2ectXrd+dlvwY2IfqSDLSSpf0uIinpKe3Ynjo
gvKYU+kgMpUDVEcKvKeRuQQ0kJzlwYuIjhfLOFr1ogIxskMvaMHQZxRmMeiedw7zhmigA8asoGRl
67I1ZQ297yLykYZ7Ei2GFKWjw7hieMdqEYDH9r7OmtgroGDIcUw4Fm10YJjihUPwfInddCAyLH+F
7q+J7/X5mtZFc9NsAkvDXGPZmQySYRoS5Kbr9m1aFs05Gwpe3rqDB2EhAvdXyR8nCmaU4FDllnqa
g6JvrJ2rCO5TdQ/bmRIpG6u0Yy2GAK+DwyJWQ1/UR/DC4NvVAyeaBh56fWFMS67l1GydIdIktzdp
3MuiwD9F0968DWuuI8OKbOSFZW8pNXzCYQZXsmw5fOPTwWHKw6xZjomv5BdpngW/x7ocjYc6Pkzw
yfGmfou4uO8FvjjtWqIhluvwMMKUnxPvf6uCi+oWXP439+JY0wnVAWJtJTvLGWCMTUmTdfRPhw8D
OhvJ4Lpj6255VHW/wNd2mqPgmB3+iwirltnbOqq89ZHjRrnhLK9buMF9XM0354BxFimMPMHCbevX
gLe43RuBaXAtb9Zg211ArfDHN+0a7zXk+ehB3dVc03OK0mfcXdISLNOfs37jQqqtZn1sp4jtteAY
/F+HgY3dMvsVsZY0yJfnZpxu20DcXF9409BaGXh1J3+aKgAdPHB0kYZ+ZELtZCHT0JtzvbiIFRR8
In9Qvg6GRs3wvB+1TENv0ezF0E0uW9F3DlZ9aJ+lKh5XPFFeXxCDsej4H9Y0uT2V8B5cXlz5C0nC
Q664PrZp2tv/X0y7cNGewliEWztfbwM3/9w0/U7RxDRtLXdWIahfi8AVKV9AqYN+Smec3gSktXgi
xsXauzoa0oUOjFsCENguDcKWnO6R6foNENX+2i1AmhZI89S8zsAgAW0ZcBl1f6Li/rHFNHPNUWdW
LtaqsK9IdPX8FLpPE65iu7nIMLwOgBtYZC9eg+GRLuopg8ZbG6OMF6Fycsh2dOaQhldj43tw1O3Y
VURrLGhzOja05qjQRYOkWIZVR8Jo8j5lpN+JLoZSiS485YPiJ1g6QOZDdsFjZvvLLmW8UcE72Xm3
yLlN85U3TR2rVUgnKv1xw2rhttiQh14+BM0DLYHPPx9bIM1vy2HMCCiLgOdwx9lNSOepS9c47h6n
m8l4NOcFzrolMlQDEFT1vV93qSt+N+H40d979TDtg5ZeHdZVLULPn5Kqau/X5tnDyRee+/+RCnWA
luz5BMlgpNmGytss6t9PgiVjJnZuv4ay8B/A5ovg2ddqnCD0Bkxu/Xst2zCGCzfZQ8+9RHTWO4eC
mHbvdGaIpjpGCwEuqOcFJ8uyaeMtyOFkGezVIAy7rYOpwA2mrMzF4KPbxEgxnvcTYciTvw4Zq84Z
Mncyajjf3GES9snzxz7OgAY7lsJ05akmChY+bOW97f1pCen/Qw3CtC7bZrzY4AIcLWyWWJdofApL
EF/hyjqC7/9wlUOHTpFK2s20dTQAbvsnQh8fWnPhZqmrkP2palcCtRm8ajV7kGRDfNPpQsDxQPMy
wKxxJ56m31t2QXDDqxyL9tD6pk9oeXdc8v9bSsHNmxNcjfmjVf/CXc1udkq3hsyu04WQsHKgxYKq
gS3c+bM/VOv3fgWR/E52fD3AeTpmillVndse1gg/oIDPFkuIltQtCUQsuETF7+u+9Xpc8HTmENWM
fBr5gPIh+QIAQlyHAgoFe83Yr6+Rp8OjJM86Bylz/CGapn2sGmt+ahu3PgQ39nRs1FjkeIty0fgi
xiKc0y6whukckm45drr1dHBUbY9R6AE4m0LVGzzPS7zmweX6ur8eGrx/IFGYZN7U45Ki5fhpdO33
wB/c+Ky49EV76Lbi6ciosnB6CZlP1OTmIHGzDkoa2U7MNFmNln3nnIcrYL1L2rRuEs3ViYr+BAag
Hds3mY3mvKKhaq2LdkndaD4NIbQsmLsztGnm2qFZ2GsdZVuzVIsHl0qIE5jSHp314MLo8KaumXGo
RaJNe8G9506W/fSRT9KP7kmAx5LTdeMxrI8uOzXa1ZypYWnTvPujHtOAAtQ6pGkVejrQqeOl13Na
L4A00vzeGbookR69gy68+Oz4eziw1+OzpyOeFhwXoqlvUACQJPbAJbwAqlmDkA1N2ML6cGydtPw7
99KroZSILvKO3i/2ehrFXpOooavG0/WmLGz1Os5s2R6opovE4B6EQsNZAUBJbiueJ63vDe8V/c+h
bnrs92gpWY4Zi2QJtOl2L9je3GxUw68PbUg3OtoqbC2We3Mjf6DKA4XJ7g1gIe9QiVQxWekvTtY8
Jtz7df1jBicMNf+eOofNfU0GXKK8Sw/xEA7qMHBeHvNxnXWoCu1yFlCyTKMMoB/2wO0ORNIHk4KO
t5KA5Xk15HbS3CZ3K+e/fbn2OzM3OLYOt5om8Ne7CtemwiresLkt0d3E9yodhlXX+YbWHgKu44jB
wft2yh07bvz6c92LT9c31eDROtTK99e6tUesC6tQR20fcVgBYTsUdI7CWzydeYitSztHZBrSprJS
mBD8YNmxf9PKb/9/cVS3CsA73RqLs711AjD2YFXuTiHLNLTmtUUfLO4kQYnS9/PHwbPfRtlOfDMc
InSklTMFBNdTLDlqBHnRn/AwlqELYeierm+paeaanxLZOUPZY1GChj4FwxCLYtyjajTNXUvEeV1W
6APG2ChdwVpy1aIZsYk3EOz1yRs+oIOufCtqIaCBDwDUIqZ733/oojsx7LEFmobfAukLg1kzaJjI
AcNnmHXE8gSwE2XdzZBGvj5/gz/9A4rK14JD0xD+RM8WOm8anN5wf7HwUMZUtrNIhh32t1/34lf0
vAqIU4wAzsjyXdUBxNjXO9UN09BbGHo5tLUOLesx9NKC2BgztuleEc4QyXSBqIKMPl1mMaQVkFZd
cAaqs+A7Nm/aV81bkbOnIlLAoonoDlfIEwpvCGHOIHe21TR35+9loSUd5NIAzAVVkQ+89W89Vb0v
6j1SGNOqay7rK1R6EMuGVOGhOfSieHafr9ujaWE0hw2CiU4q3J74FTSbp9hCBqErTVW5VxA2WLwO
hlrXaWwsgrlbhbVVnSH1i+e5uAcYYvfJ3PArdETU1A0OBFVx/mc26KNvtrCDK/VMPx5aJJ1fS3VN
C7ZADI+gU4O7EoLmru1BuXDv9GEwHx0X5ap+sIjNYZ5kOIf8o8jVTS6PZSodGiUCFlheVSAaAI5D
7eDi9nuNUobzpU6tBe1XZfM8H9Kh/k23XmrrDmgo5fysenVL9/BEptXRnBd4CDpYy/rnK3xpYw5R
rN1SicG1dGItFUmvw32pTz3hnZTjJxbzTtfNxjS05rUe40tT2kGfCq+E7vRyltEeBs20JJrb2tRy
MwSFIaWzvON2/h5At6TLwi+HZq6DoTrmc7vKItynsdyLX93TcDnmSzoaqm+qqR06zDwIHH6CeNTX
ZYjSubDbi1jrQ6wbno6JmmDtNZXZ8AdypZz8ragP1l90TBRdPDbz0sfrk12DFMqtvrZFuZOlDAaj
46EWlg1rQ90+naZBxAP3o6QS0cH6i7d99UXqHvwlXyd38L6ErShjZuMeQte9y59p6pqPWmCiIIWY
vC819PhikJOiL67fa4Y2Da5l1yEc/XoqRu9LORQdOu/UM0idfxwzdc1Jq97KBas770uQRWE8uOD3
ddZ6So6NrvlpJXoolsnI+mrRBgorDDcbAXWL8/XRDVFAB0W1rZALwAvW17AhEEhjUCqfoaAVAz+2
l5kMS68jo/xNhC1z/OUHsD/dBcSc4tPAc7lz1TGNvp0ZXphkVASEQfXZ+2LZ/hqH/fjs2PXeXcQ0
+HZYeDE4zys0CfVy+b7BpOKGDipuBgjFX1970+jbnrwYnVUTC4BYKr6qsfeDeIlIBMQOROt2srbh
SKOjozIAfysvj/iPZsPSTGhMjJbgjcyHKtm4+6//CJMBaV7rzvUUzbQSXykAMLfhmkUXVMY7EEx6
/enYJzTfDbtO1D23xdc2rz917hT8oM68nAChZh+vf8FwwHQ1Dx6GLq/As8R/TLXfv1Fl5J3nFUqE
1sTKJOzBzx6HpZ9e/5hpWzSHXsreY56Nj82t/9TLJmkD+mbI6ZugO4jo9XQY1Wp1Uznmc/nNFct0
O3oQp4E89ufrP8BgtzqXVqPqiNeQef4mc18mC3DU8QKFnZ3dNo2uObQKncF3e8Q7CKF8WpijkkKh
Enh96obTpqM5tO2PdeTRon+GGX2ce564oUhRDkYVu/xQLnXCrb2arGGbdXQVItxsgdu7e/aioYqn
hbwpLdSA7a5McKLbCSERQsW/gBBPJ1Ra/BXMjLnbPXfKfer55w6KspRZcV6BaL6Uz67n36qyvFxf
PYOb6KpNTTEya8Up9NmZ/BMJ5CVi7CuVbjqo7BJNYudCabIAzd+FhDiNDW7yZ7BrnerKAu98WO5h
3U2/QXN1yPxlOYA6zrNr1QmS0YMqaOpU5KmDJ1rZ3m3eZGiak6NyQhzZ+eI5KsJfDI2DTLb3Y9u/
7XznV1UWl6HdezQ3RGAdj+X3NqQph6H5JiNQVN7Mqgs/D/OoqpPv8F35ddNXth/6IlkF3BsXihT1
hbrgLecurR47GxdwFdh7fCOGfdcptnrL4RFCfPOtl0SBYLxVMdhTgp1EZdh4HaA1ubmL19q8+QYN
jrcUMh/xGOaoLYrxe1WVF69sjmFYPR2lFfHOQoIa5deIZO0p78WU5GIvqZvel8i2ei82AmWERUZ1
WX+rpP8htJfP+SYgCsvarCpfyk8BZWeWMbTO0GPv6UTL8XjQpXWpHP4tB/8mmq749BBmrnWoWcH7
h1RrroRtZ0J8Bfc12Jx4HYKuGCIlFdggdvb+DzDrlTipA7bshtvAYXjR1zmsz753J3r3dwYK5MLx
LwWCmSN40jH6xDL52NNwJ16aDFoLAl3AwJyzfbUHB2tcl6I5NUuzJ79qSDA6ciuvCKAsmbN+YVTk
zq8wmIsnLyhaMDlI1t15fmtbO0RDpk9pzt9VA/ZmbrMvqEnyIA0DMrfoy3LqSryRUxu2dsLwgLRz
9TZ4qg7r8vqgs6bFzb4DYl6PyTAUH4qyZafSbovPfVerIhnIbmXO9DXtSJCrKG+sfux/FJa6bMex
3Joeu6F7W9qf9lmyDaag82RV3AosTmT0HY/+NPGsgqELHof+64nZNLoWE9RMOz60HvpaVPUcUsuO
7RIv0NcHNy2Q5v0KWPaORFH4Pff8N8pSjyOIoFk7XoZuerTkwXcTHfs1ySiosnANn0Dj9wS1Scgd
Rv2jy6z81NXZw/Xf8idKvhIIdMosHmb5KLzM+j6TloB8t+8CqBclXViV4wLu8pk35DzQcKo/elln
LW4MnXVlxX3Yq8j9PARL050JNMoqMAOhWQGsRdA4rCKEq5Ay8un6NE37qQWOssskUnmlvpO592+6
jGQ3gWDqkDeD5u/vDOJKOxwrvi7faw+cMuBsL2+Cnro34cQBOUVj8PnIr3B1CFm00srJmD9//6NV
6jqRmyxevQche/1AQvQC3SrQcdX5YXEO8gK0uJkdJVlW+Y9q6NxDP4D8U6jDEb4dSQa5hxrhrnHb
6rNbiz2OENMP2P7/IpEvZWcTZ4FCwrAWA14EcJlSqawLnHerYOKHlBlDotfsspLKuvSDAgKW45MD
0PspLOxjt3+i09szx5+q0qnY2Wrt+hK5zm8+OFYKooM9eiXTKmmXAU58jp43t4Du11heUCzliXJ7
99bN2Z7CzevZjegNjUXoMqeareIsA8++rdBOmhSecjY9ziYp5ma5ue4PrwdS8oep7MWG+1Dcg+gD
Y+dRrm8nEBnGFSdv+7ZKM5/fz2tx6NgBHs+/DculDq1dit/DqGpOheWrW7vme7lmy/n/RlCil/Mi
ZIFOyqY4L31+52V+dItXy7eNa5/6sOihbDnOcWW7h+g4IdH492+pLLbyderwW2o/OC12/c7O5u5E
C3FbHkTXEL0HspiDWsxRW5z9sYRK51Q1Z38dh2NRRO9/7PoQHC/rws4tCKkvbs25GOOwaSZxjO2a
/FPtKSbljvWAGo8frVYckE4IsDhHnBw6X/yjxl1Hy7BSdy0gmG158VDn/mkOomFndIOL63LcWQ6o
ZUsFO8/W0CaRK8U3Efgy9qjjHqM5J3rhJ8srF3B4hJFZFO+hWSLixWovLB/vyiB83631Md/7p+rj
9hMVnV1At4d1SWaj96Qawj3aJ0Ok0ss9EyuWQiBdnMcueg8l3A/QcoGsJvjNy6NNtUSv8ixLhINp
7RRnVfgFJP+8Jbb8dqcmbYiBeledasswCFY7P2eAyIBNJruxhuxtCQq9WGaiOmWe2HE7Q5zSKecL
exy7gC/Yca+69erujQcay7D6WjJxK8WY9KL5cT2um76kndaEXVgitBRYJYfoNoq+Dllw3/MmgYR3
6obVmZXj4/UvGTxFL/U4vvLyfN5+UxDQxCdFG7uoTqfoEWI7zmj4MXrz3ZR1UBnIZ3yi9T5wSM66
vEtmQS7rys718jYY6M6l/PXaJdHLPUGRdQWDoMQ5a1Yc3dxkZtV7mYVnOXjvqsm5TFb0oabFx+tr
9/qZmuj1n7x0i6xvkUlsiT66xBIoWsatZfl0x/UNpq2XfRzWo0rCSiu1rOJb2UQpmTbSoaVHwVcM
d6XXHirHEL0CNHfIIE3PLVDZ0iBVfYUetNxaPlxfJ5ONadc9x3I6WziwZuCo2vqWWHOvkpBGyklr
MGUdE0YietUHPeQ5mljsLC1yL4CikyMgoJnPp+s/whAo9XpPm7eKNDMOKWCLlDfoDrPf50yVnxdf
FoCdBtXN9e+YjEpzfRcPm3IgwLAJUjcfO0f2SV6y/lCjBtErPGMReDMk7bOUTUHizXKM3Wzauz8Z
lkjvzWO2vU61AA0qKNXbOxzdrHmKob1dsxjNbiWXsct4dYiXluglnWoUReD7SL88Wz3xXxd2jL8r
3CrMd8KWYSP0Zr3Vh1Bk5eDqAbnj+pGifnDuh4oe3IjNV16c3MtW2tacYSPyzHLerMuSQcRANZ+v
G5GhpEv0Zr0qm5p68Hr7P+XVdQ4OurG2hrPMpSW6tCBkIPwMhUNgUmLoOYOW5sYXnMEhfYD5PJoQ
HvrFzk993f0hWPP3T11Xr1+zvMzwJuI2l9abioszlepSyvrYatp6L4zX45XY8assHVmIhFlM1Z2f
r1AFv76crxu2rTfBFFSpUlYsS4mc3ZM31BfUxm4ls39JtDYfSl623gzjl0NYlPMcgR1zTIQ/nq3C
vav66lK10xlnjxSF2JuITcdyiy7WLoMsBHt5m6XdwPkbixbeu7XIwzT3+ixpHH9OnInvqRO+voBE
r8T50kXhVdhWulQIyCuts5u+7NTbEYymp7z1j2GMiV6LK6I+5xNqXWlTVO15ckgRT3LZS8evG/I/
qu2EAswiZ/gsKnfWrZJiwGNv7p08Qo7JXuLd6G9fCbo6JK49ZOms+AVI/i5e5/HDKEkVo3L47bo5
vx7Z/pFwHyYWOfbCs3RdSXO2Q7K+b6hX7ZyKXt9rW2/EJHTy12XGXsMXfUhpdNnjCq2bxOGw336Z
9pjeTb9i+/6LCJpZVjY5jW+lnayzxGrRD55HTb5zqzCNrsVnPICgIRBl2hTMkfQRANXw1svCveab
1y3pH/12IoYKp8cGdgpYwmn2fPl29bPq3TwARn1sk7VDFwWnFgDm2GTaePVDFgXklrXZsBOsTMvj
/L34YQl5H7olR9tqy3R2LQKgZx6ej81de1GPoj6gKkJsqpEjn0bK5G1esWOsPRB9+3vunKt5zBtE
824SzmkmXnkKLeLvrMzrZ3ZbJ68FyaMdco7Rczu67cLxU1jyMuX+gn4HQhK00e310Rn2QG8LzNe1
6XM/R7eDk+ONSblWTETZHsoPdqjZD1aeVyovstRzq2+iE1Wc5cOX/8PZtS3HqQPbL6JKQojLK8zF
Hju+jBM7yQuVOHsjQAiBkLh8/VlznnI4G0+VX1Kuqb0FSOpWd2v1Wo6xYxSUvzX4OK9s1A1/sW4H
HNuhxU0wbAEHYPJWyLi+1yY2twSJ7p4KWnyuKAS39n/Xva3yPgE8OdnnZQ+xV9NXN1DfYploCPnk
pK1CHenFCdAzs7dvnXjyzRwjWat/JGIASDFv067o+JVZ29hm69ZAGvCGe5zm+xFa3sAFqFkUpwZA
MHULjgOezWPnIQ2OR/9aELSx3dYNgyos5sE0k7ePcFX63kRUP+fx9Ln+WbLuGNSkC3oGKPreqyCX
WWD0nV9V/ZX8NsYS//8KM1k3DLJQiYWwFqP79UttJnSVjI2XSjfeDN78riKpjpGar5wdGzt63TsI
j8gs2lcShFYCrIA5kwdKRnMzFh6ooIurnAFbz7ms1F8nIKrlvJe4CdsFQM3kxW3uXZqaD4ZduTXf
OKWilQvwAbZ3eYPxC/+LN95XOL7508cefmvo1fkhicwrCqjEThQ4PSDWKFKu5BXb2Bp8ZegDwEsl
AD/hLqq+kek4de/smlLE1tBrA58ayM4XGDoMvpLpwXY35NqxtDH0uonQhxa4zhOe7KMqhNh16CdZ
BSLxtBnHz5WSyZqzvVuwWXwZJXvbjNEuVNGS2aWLPlW5IOsuQmQL0xQCcbwfkw6p1zCAJ0YlS//6
8ZbZ2O3r/kFoActYdXO4G6DGGE7y2AK10S/qUPbXyPO3luDy+18GpZvEJcqfsCuZ2luqMh+s/43v
rviFDQ+67iX0Rhu0HhvDHUgPQAL93aH88vHcbJwGa1Z1FXdgha/x4nlM0K2PqAaqOqVrD7mkqSPX
mAi25mdltYUg2qsJPoAJoAeGLOmrNKTXguINSBVZU6tDshpuIbwM717UfAfm7H0u45eg+DcKDhFv
LlLWO1XkuwDyfh9P3NamWtkzeHVY5KDDuUt6lxG1nHomM2X8u2q55o02Vn3daujboGkIFOx2URPj
Cu15irrPvfy6wbCzSaCJwXy15pU7kUVJ1nqPiGx3n5qcdYdhl1g5hhRvDmYagCejEy6bMz0NabVc
a1za2FHrHkMA6KDzMOER3TyfCpbvYHHHSrAruJQNu1h3GQrCVdFUmKGC0ZOSM3qLoiyi/Zd+VoeO
ftKw1x2HbY1+Y3NZ4ilfdiGIhxb/yhJvzc/qCGYi7JXJwXDb0S+dfJ+DImXt58oA6ybDtusaOnOM
3VO02yN9FvWVad+wKr46gBG9qcEnJN4Bbn0LCztAwfGm5cUjt9W/H+/NrYlZGW4cKzfnLV7e1C+N
/enah1g9f2rodZ9hGw6utAZDC47+peQ1Sl7c9OPjsTecwbrR0ATULnS+vPb0zdg4nYBG/Hjkja2+
Bi+NJUqSQAPAGXR/3PI9kfK2bQ9RMB/iRFx5xsa6rtFLS1w5vybY50vfnkRwE/v/RKHaFfT88Tds
LOq61bC1XlSTCN9AxykNveepfRDo0f548K2pv/z+1+HukpiBBshg8FBkM/o15itbcWvglY3GtF54
HiPuKVktTmKW/pGJvvjn49femhP//752BaD0yBXm3DU/ZNmkE9dZEH8KKE3WOCV0jBaRUpjweG55
ypLwFgwiJ9le2+5bL7+y0gLAy6iOMec6+qbjkyLDjgTXqKk2Bl+DknzSK4Q2sKWcAJMkfyztvrb+
/lPTvsYkLVpMYWEIgllpf6MK8afkkAWpTfn1c+NfzPiv3RhB1WwoE8jCLt7BULaPAAfs5bUy8saW
XMOPGk1jP3GYd7+78yBtNP3z8VtvjXtZir/eOijQ/wEI+uW4Ns+DpqB3plcmfGvoy+9/Dc2gtD7V
EkM3JPkiwARmWPe5Xb5mXh8cWL+TEnPNgtcepXpuDja5BqC5fPp/lBbW5OuJdTN6iS4LyV4tRLsb
eYg7dcXhbg2+OkghRmOBY+pCRL13hVpSf7xDyfvK4FszvjLOEowv3Mww/oQ2r6UiZWrEeCW22Hjx
NX7MMl4hT8CLR9NLkpQ3U/kl9z8H4CTrbsE+8sDNXWFwFtZHOb/K+rTk0ZV9uPXmK8M01dBHBW8R
FV1yQHeTL8luDK/sxI0pX2PGBJD6FYOw7q5R8mZy5cHn10x+42xew8QGgN1xVYShK/ZaKZ4uc5Wa
6Bx3dPex7W/U0NZIsVFJYWMfD4g88kVyFOmQMump71NUioeU6/p3RMZvHz9saxVWZ2pRot7f0jrZ
h+gIy3I1VmlcRu6Y1PO1K4zkvw13jRtzi9Kj0KA8a/pDFAOkqeyOJz9q8WvWJBXDlJWfq6OtcWNT
FQcAx9fYr2N3O/IoLapF7UfQIR0/nq2N2M9fWbJhfc4Mr6CDET028XTLx6fRfG/Vr5HaK5XtjQVZ
48TCoInQw4xHmOqWL68jO7fqWhK+sbPWALFwGqIg8TB2O3un2HvVHmQg9G9Zuh0Zsrr+FPCXrNFh
Mh4qOYIlY+fErwgU2BfjrpCSN9eOgg0TXOPBAG9AeClCvmuc3vUkeYAU/K1YwnPXdlfsYsOBrBFh
YINvBuqJZN8Ucnqccjk82Wn5HFBjjQILwSkc1gIXSiM6Wuyu83pe77uZxtOOJlX85+PNujVLK9MG
/EN7/izifV7M5lhOYXXD58JPSeMtB7xB+/Txc7Z21SpwjkaJWwbF4n3ZhT/rJZmO0DZ3mYuaPbVN
mQYkH+8Mo1eKexs2uMaHVYtro4BP8X5qm5ui4u/xuHwvoK2zBONDUtNrRZ8tQ1zZeg3FlCgu22g/
D6LNypj04A0DUdvsEKx+PHMbm+z/gcT06CatZLRPAIg/BVES3DYanU2fG/2yXn8FemDTFznQ8eGe
RDN54Lmc7E0nk+RzKA2yBob1rByhg8XCndcPWeWFQDb7R5ALfO4IX8PCQtIbmkQy2Pthbw+kacH0
t3jin89NzmXV/54c2deQgIz5PpaUjScIjS8oebJyEle26dbaXn7/6wEtmSAyOY8c0rPLsCvw110E
Nvq3j19/w+bWoCLfCDGBiZ7vZ0mPc/69bNu7MuI7srA7Vob3jlef3KMr6y5C0Mja0PB9YdHOB06S
C3Mk+VxGv4YRUa4nY/wk2Ad5OSWHWFk1fUFmLMMrnnbDB64J3S0qZKP0WbA3VXRLwubdj5Yjbegj
85Yr3/Cfj4iSNZLIxrSPK+EF+9jP4/yGONvfz1R658X32WOIHvLg5uNF33rSyqBtFU5Vv2C2Wlo+
hro+1G1CU7uA/uLyx+cecnG7f+3bWbtaB80c7DtrbnNiX/IxekIL76NgwafkGTBllw/86xmF70+4
nfGDfTNx91QGXXvPoNZ37RP+0/Qw/Mq2WzJCpyTC8L7Mze86J/13jhbQ189N0MqwG+qBo7UmwT60
NUshwDbu/V57FXTO4yETcY1/P/ek1QE+JItbmqJvXhDYfjEDP+V8LNJGtfcoMF3JH//zNMVcrczb
xHk+22hqXuJa/MwbfQIV7wsKGmcKICTl8hqoYes5qwQ7Bn7GSMhYv1jubvzyGT39A4qy9EgH81T3
w5WC+NbSrw5tUiNks2Hrg/qN1aeuZyT1CpwcHy/IZQP9vxJElKzRr0D1FtJ3fDgvwTJ9XRA37ytP
Nl+QRMnP1K3xiJWNN+3UdzyIh3ONC7Kb2fOLTIbIZD7+gI1VWENfx95FZTUofx/PZYK9S35BrnVv
rZM7gNj200SOHz9oa6ZWFj4MZKBtSYdzYpcFXExSZbMci1tmjX/4+BEbS73GfwVsmAMNAZyzSFDS
cy6mmUsg3fG50VdWnpNuNNU44gM4OOFQCNFpEvtvHw9+mYX/2kcrw24h2VGQRfh7YudvhIibsXLP
ydjfgjPhk++/smu/6XkfQKPg3OryZk5UnsoCilYfv//W1K+MeSiWKdc0d2ftkSJrbN1ncyGutURu
7Z2VDedjnM9Q/DBn4dt83yqnwMPcLwc2X63hbHzAGtRVRiGdyGjNOfDubf5PdO0+bmvclfUOKqhi
oXR0LhL6LwlDta+mSH1uSdfIramK6knUOeaFhvtEDV+qIL5irlvvvTJXPwxm21qCoYWX2sm/KcQn
feYao2UQy3V5PfXndinvmBtf0RWcQwT52nXc1qtffv8rloC7jAW3cX8GWwuVX2jS+fbM1KjDrx9v
9g1jXYOzuk6xZhpUfw51ePaU+T6iAxHa1N+1d62LZGPHrznfi8FSktekO6Pr+2EcIP3hyfB2EOgR
/PgbtiZpZbCmB+lQM9HuPA1NB4WJfkoNrT93ZEUreyUgeG7Gue3PRicQGzLjTxuwa1n4xuyvwVo6
rxL0gY0Y3HTz0SNJezP7xp76JGxBSVH1V4xrYwnWiK3YC50PEfDuHOsO/J8L8AxTNiqfvAclGPN3
H6/Dxvm7Rm4JRvykDVp7bj1g0CkISCL/rem626nw75jPz597zMqcC5QoS6pZcHY934Vd+0OO/Um3
4R6ZT7HjwAl8/JytSbv8/pftSaShxozVdAad0a4YXNo1LS7zryHrt4ZfmbbhaFocQB93RugoU8Sp
fhZQ5VLhyWs8J1vba3USc7SHWZPr7qyj7u6SH16i6yh0B+yxb5+bpNVJHErJ/KAS09l6TyHRaaVE
Gg7h5yx7DeUaY27qJjTTua4SnXUctGg0cp+LpsOVZXNI/1Gl4DYo9fIi9U3gvhlWmSuOY2N914Ct
PNRDaIXqzl3RvqL37z0e1FFQd+2mZsPrrWFbTTP7djC5f65pLne5DAQuOK6OfjnT/yOIW4O2lNSu
rPuYnQsrv0oX7h36xhkv97WOby7cSpY1V+w52XjUyp75PM/ePPv+uSLI/xp6BEVIBgj6TxOqY5vY
57xUry3s++Mdu/W4y3r9ZdYQuG515wJ2Rl5wnqWDpF93Hw3mgZTo/7l8GbUH87k2kShZg7qgMJ4M
i8s1IgSN7xNR2T4vhutr5YANG1/fSoccFPWgPpPnnLSvLLY3l6rG5XN6NER8zgzXl9OdX+gQSGJ5
DusB8kosbnaB9a4hG7cMZeWlBjR264n6+jzU0Z+xTf74jafSMq6vnbJbD1j5qMD0rFM9haddanja
eDkOQgH90l2bn42Dbw1UGyhYXzSpuvNAh++EBqdqaY5IEItUob8+KpIrV09bz1l5LC/qNYMU1WUv
zUdWRPvGmd+R5Cf+v6jKa4/Z8Cxr5BpY5/LI9zt9loDGpIMlOqvm5ZpP31iNNXatzB0SWTW28Cxu
SicDoQlQepeHhfbicwH/GsQWOI8F0zjqMxR7fjs1DDvhIOnysf/YMLg1em0OOXNtrey5DFHrwWmU
jOMLiorfJdiGPn7E1gKsXFQuZ/CM8rY9e8lSnwra9HekKa/1/GyNfvn9LweYS/DZL4zZs2/5P9B2
Ketnu7Rz/fTxy29s0jXzVs7KNoY4rTpfdNkuIb/t6gM47h+SWN8H7Grf2tY6rKw6lKoBU9kynNH+
ukypLBeK+zmUkdNaVPFXIxPx9eMv2pqwdX5BkfYGol3Obu55SmfwgPaz+GQcuCbfmnnu5bNU7TkE
qD8rw4V8Ixe+0b4s298ff8CGya0hblXTG56oSp0pq2zWTaB3zFE9TuPmalfcxmqsgW58aVzPeK/O
/bg8hihMX+5rcBweLrne577isuH+2rdiRnyJUKE5j4hoq7Y7kYbf24hfO0m3ZunyaX+NX0XLGKgq
b85sacoMOA7IPOCWGZKV5ppE7tYsrQy7cJ4eBx+zpAvvaehMcUBweF8GtdmZRr5+PE9bD1nZd2lD
YvxYqzMByeHdlBT6KyKPfF8XfNz51i+vVb23HrSyCzAmjssQ1OUZ7uoRvCm3gi9vl0qrrq5hIbbW
ZHXihXpJjAEt/Znqkr2hgl9mSTJ770DhtruPp2vjEWuMmYi9yoSRL848YncjneoMUXXqxfjj4wds
uI81zmysCze27SLOE2EnlbhfVT19+3jojSh9TVDmCiIdSKvI3oZBOs7PYrrv6/vS3SITQCdct7/y
mCC8eNX/yAfWkDMw04fLAPbbva4nv6t2Cjyu/gtQ6K4yO9W4oIh3iNjAjp5B5SXp/RRMNyKAxjE4
gSI/RQGCoM2n69qgEGkC1oihA6Ft6Il5P3V5W4C111Q1WLeaAJCmHTD5fnEOOdQeywxqzyH9Pc9w
+H8IMIFe8aiKUUOdttRmCr+H2jTdz7ktx1akM6R28ne/TgZz6oZxKsZUMNTNToRNcTmmMXjQCp2V
0KWaoAfGZ7ofWr8+jV3IG7xoR0z5zfes6vqUeYxDkKm2weSTdLJzXgRgsYuSHJFLTGPUsqpGBO5p
KAtPsZQDJBrf53E4D6/MQus8qylYlkaPlH+qZmnHKaujWDLgOxvt0SOaBIJF3dYhW9Q5isduWfbV
Uin5voiZdN3O96Np6h8Q81nfQzdu6fUSunrhRUbS6xqun2aPNUMPoXb4Kz8D/bFf1Cnu5rn4M4F6
wO4r3ObVyzH0ljL6PgJG4vizExKXC1k8Qc+23zc9ErB+x4ah7B/0JJWHXJtUYHXJRN+74W0eJAj9
kV42FXkRjIXeD9ASGiAbTZAH0ZQJ2be4M8wrrx6aG2uE5f+aCtpNXtq6tuLQftVxER1pJeCcUtLP
0RwePWmogzTKwvLmvWq5Gpu0nugcert+VGEgXtDyXNC7yI/A4h9PSZX6tpsgve6XY3Q2YmnDG1rK
qvrX0bhKfiUkx1AHRH24P077rnYNy0apBDBU0IJzUG4gCjYo2jYxd4EeSpT1IRmfhzKdJco73amW
1cKHw+zJwojUNItEFJ/QqERJV4w1nx8SkeuyPniL7Wifmtyb7StA3smM/w5NB80PAJNI12ceEQF/
j6CIPhb7goO77sGjtS/lHeE15788rxhodfDGwfGfYyt1HaRMAA19DnoTDF87CU2DO91MYXlrwqA1
ILYcc9b96bVlus4EsDULTUevwRKGsefcI+dj3NR71aCHr0mh3VJ0wy6uqFpeEhYIVqSg8Qmm39pP
pCjuNc+d+NLoEWTtO5qT0lQZdP7YLFOq+hxdAgXNOZv2OEzCmN57Ha8JOai4jZf7UvfSH9Mpycu2
vCGV6uLvtQQnc3zghCqN9c9LfhMLqwayA12tAIfByFj8w7NOuOAu9/OgjnYOxWcPCxvkkX50caDY
LWCaxDyERnvuaIq2He6cc3XeH1Tk8ei+81iYfJUi5/SNCLIkfZoYbDF0OPi4KyNtLaaTlKBOrXCq
Lo6+goGSjN+jnnv5mDW+UflLwmfW/1ZisAP49k0y5g9tnvhI4aCG978Ujz0dwSiptOieaojbyiKb
ukEXc6YUm/s5pVTEzV4lcyf+xD5CH5WqThsfzT7oi7W/QLdVi3t/cnk+7rrSLMtJh4kufrYq6OYz
5IHksOtLUEtWB9YvffwYTcoO30YkqfEpCkGWXewmsfTmW+6L8J5CHD14sLIKGvuYR7HDbTm0lZep
TGUflvVLBKoL8cJDRhyu622FjsoezrBi6RTMtFLZMmKcI8W2ycf3uSs0I/ty6EC4Ba0vz4x33OK6
oUjjINfqD9aFdN/KyqfsNR5rF++UgOzbjlEzFrt5co3J7Ei7+r4CVOBkCzisIJ0HW/Ima6FiXT6L
pKjNwV8UlbgcgbQM2nmrYW7e2wDMAx3010ehqtuIz0nyCF7YHrSOqpQFEk7VlsLkO2g66/HdI+Al
f3UcEtb/lsQW3XMbxgEEnkElOrYnVvNu/EeVbWjeoGJRVv92sZzjn86AD9vfI0YhFFdKeV8cnCx8
OmdJ1yjypuVM0JibBAJ+mbb51JwtSzwoVXsFD/MuBQfD0D4FJOjqBxQLxfJMYsMakXl0VtO/Bejs
9VlxTJ3Z6QDEA+cmbKOB7GNmWJy1Qy7LIPUnoiaTyrHTVKW29sEmSZWg+tSbJE/yVCxOh39UPPTQ
lGlGB776Mll0faxx84CDsXGsrB4ah2Qna2Y0w6DHVA8qfglDiBTeSWZ677sDFUz7veuqWdxCF7ge
adrn1pHgkNuOTU8jzedpue2gBAahlwBuc3r0SVTmbFf6MsaFeRPrnkAPHLlOA31YtXSYCLCOhHVa
MsqVTkfAw9vxiGZ+y+KD6CBsFb/OBEwe+ovxDa2qexOYafLvSoC82yELHUGfWpGNQXfxiOB9raZj
V+ooaFLPjnb+h5qCxQ+AMtB43gHrb6NbNXTc7prAj7o6hVx82x2Lqu/BDYOgoyd/yrmQqEZUvuf8
1Czj8muKG0dvDckDeGlbVUUsjoAHkvwrxDP7C306qxPWpKG2Q3s0jSr7nQPZujtGsKYo09xrS36q
EiW5D5ECilMnbUIqAU0Ab4+d3nQ+N0dJoyDaF4BN6mC/wO8FWQkIairppCue9gTx75KWlVrAFsDr
gR8gLCbmnwkEuFmm6gikZSedjB7sJFyWFtcJykJH8XZyhNhzrzXzdOoaoN7KA+5XceOXtqwO+jA1
U2CnDhJuHuBEJ4tsDkp0gkE0/H4SU8eXVBfxOLIDlm+2T0KgMPEb8mwFj3GoOBmcBi+Oi11Uc9Oj
HzqqbHPkUa70byxXF+h9r8jSpKT0akoORUmWH3Huu18+KCdAfyVmCrGNXcOi0PcPcBlLFWYqwhF3
Zg2hbXOESEEVHvOSds19rmUhHgvH65bgMnSa0URgLabtvipBqoudwGShd0vMcLjGsy0cbu08r8J8
EKgyfg80m0Q6JrYnN4SL8EQvYhWgAYirwCGItBpST6lDDNggKplyHFPZVDkXFbdghJuYAFqps/RB
4RAIj1U182SH6HHCXsc5YvMnWrVT8FgniDjrXTLh6H2HYkVfPhcyp2JORQAZ42XfkehtnPwyfMGe
FMsPtvhsjLJEV9EU7IYirwQYYGI7LyKD6Ilqv0D1KFC/IK7UjVHaBh6Ye9KocDPybDdqOnyZCmJO
DgRgJoBWDeHOy6TvwY8AwWAG8LLmBa98BexERIp/XJ/w7msj6iq4GeXid+bWryKYykENOMhBDF5F
lfe7cMmF17wI6jkf0yTpqvyL53Sn/jGz9rVJu7pkrdv5nMwIEpPSA27d0BC7jRjLqEOsANsLURWw
Df+ihsUb/kROIbQF6bSzILZB/NSIf5tFKKMe1EKJmVJaNfEy3ctoKthex0ybYAcETjuNRx4UnFRp
k5vYeekQhiPht9NY+uoBuCLjnX0lSvk2VxOtTaqWkoZoe55rq+LbEN516u5BAynEs9fJ5U4QE4M4
WvRYz7OzS9zcF0NVdAD255Vm9a0fjwNrjhDlcaU+iSLR+ncf+Egfd+CBodBcTmIV2f7U45/aZb3C
yrQ3sgJ4crlp83Dw3R7nrdDhUZbKWr1HvGK0Q3hveV8fufWodOd4Dns/2SfMBjVwJ3MwqBOuhLVY
MlXQRNgDAGe/vKUiGSJQVU07kyjunmM1VMGQ+kOelDKb4c89u6OsREaCGsMQzGW2XMIdSIksOYFs
+RAnXNSHpY7HojjUtkS6kw5qXHKJOMeF4PciCGDEn4X32mATwo8kb3BGXfPqo8emJDdNXbPR7YUr
HfzoMMpgAbewiPKlv437AvnXbY0oXNOD5YZF+tAKb4BwRkUYWwJU7KRCqyK+x+EMUwxxYJWCK8jE
d9Cyp05gVcDA/BSp0fC3hWqN5SQRDmJRFb6ckYclmh9m1M7Ajx7UMNV3M4xR+UuEthBxGoKOlMGY
6ajjLiMteN7etd9L9hyLBYHaLnbC46+0GCv5VFmonj5qQQr23WpdN+fa2Nwnh6QeY2RY5QJxnDqT
DpeRYSoZkaCCkfEIVBPuc3DTHe2GvKwl3zlEuIhfVO7QrBNy1w5NCkE0Zx5kOFEJJQjZhs0zSCQQ
c6AxyQWu3flT1RVqD0JSi9xoRlDk+Tspaxsfc24i6EHJnERLklll5/C7g2dYfkiEi/bNEZXPBRq1
EXF8q0Sd1G7PJtg6hDnIWLTDy+xmW98VkVyCfxmxQdmmC6wfcjlTQ7tQ7F1EiAJz3+DnOnhiDLto
TGsQ4c112oa+ATFHOLVJrbOwLNrpTxCWSD5ulmjycc62CQe6PcW3K3BHUVHxiuKQ8m3x3kFGlj7T
4ULSm9bwybtAtvhfmsovcvR+qXrq+l1io2RSaRMEMy/2dQvm+/dxKUf48bDvoB5GB17m/buf9KKk
yBKVmkmmpnIy3Wku6zJQ6YAiQJc8CFyGmZMOsNM4kFUhdEkInRtD8KlReGl7FHXZ/PGaroBacd67
WfKsrwnaRtKctX38tcLRUelMC2ySSzlhNPERvCXYVpXAGf6DjH3rPy0UucmJIZQE53+UODk8qED1
/oPtl3ocUlX0UfVFiHkmu5lDgwKxO5dc3yVTZFudFkuJ6uuh9xir3rsIAuteGqLoPz9WHbozEcUV
AfV+jixo47toLnorj8OYB8sb4uSi6NNGI3Dp0gvhp3nzg05bmwZjEQOaIrvw0oDdElpB3LTxQvsz
Tzqv9R+AKKy9By9AtNcjLZ1Ip8q0mRgrONhXxm+2tDR6aSJdjS7V1aKXZ+zOEf69KoGH0xDWiyE0
f6d9lSDuU2HTeF469mP4T+7VCgkAQ81kznqiieOZj5IOsxBuBmsnROkT4anpqOPFIonyoNMXzYdG
oN3pTkaDhIq6sp314BF6ZN8cwmFJ4DrooDlIwh8ILef8PSEU2lhpOyy0MbdTk0xAt82h7JA1dl3t
42CG7RjxBgGt1uqdnqPOOybKK8wLMAQL96Egq6RNORvGR4Ftt8xpwXD1TNIqzmliU7zz6H2tp3we
X01ceJcqtuhM/+hQnOofQAQS2R+Xy0rdpKJDcPfW+MFg4h3ixzY8k265dKhC1gQJXVpRWyCLKljb
zW8x0rv8SzgoAusCGT9AVxz5KDjxJt2FA+RJPV0cIy9vEEmayublDS9wq/goFyjVzDtBUOGQGUOj
rUD0OBRN/TAEUIIxWT6zer5XdPD9b35DzXyUS1ksXhYuPjcvgRBL/gjEp07EDjTHPWAOkvgYJ11o
OOjurS0E4pGMzkPpIIfTo76BE5RMYF5Cfuza84h8Iu9Pw4C0DEacgwUqtXxa2tMSmnHmyOTBwmdA
s1PniFEjgEBChF4LGPIOSIgQkqdWk7kjcAN+RL63nCFjRUqgWI6cDClSHmRNriHpiJI7grwXE6H5
dMhIjjj2NyU66fiuQuDsoZHTC/wL+S9cTW/TqkCPusFLodTWZkHS0yUAxabp/FeYYo+qR5gPqF6k
HZrXuzDrEcLiCmEq2+KxRdhQ8owDzxiBskSVHjoBOkSc9fsMd76cWtXV1aNAqDz/mJ10PMXC2QAh
Ilj6ukNsfU6fYi7ncd6jyV+J7yX4fdv4kSQ5KLf32tPIwI89bZJyPnkEV0f+fuj5wJuDXwpoBB0D
y+z/cHRey5EySxB+IiKAxt4CY2VG+mXW3BCrNbjGNg0NT3++OderWI2YpqsqMytzA00JbdX2iaZw
BN2ldSLMl/jx8oOOmhqVjkNfjtFhNdi2OafQJX2vPvMeYAPCY9TazJkx2lnGtCycYW5SWkk9v7OU
U9vdJxs6+Gsk0gcSHS/14BqnOFsseJjpbS6K4GU2XRjcggAL9z4VVkk/kQXKZgexn+bcBP95cW+6
Ja1Aqg5VUEQ6h8Ioa31RC7rKwyq2RhIq1aPLRflSYyTpF3wvbcJ8NUBmebWyfkSBcI9RoN5W1zZ5
WotGij9W1axaETdV0kYm4bD4orss5cRUzGU/9/IlInej+jV22HZfAw5Rfg+YKDxetEYtI+gktafe
m2PvOI3zY51obfj15M1uSxK5hWO9rUtB2h1c86wkCRhyqcWREtjlw1nb1rrk77lfm/7dKKKDf0Pt
WWMFTj/O879mblw+CDuZZPBK31YPoU8BjA+QRUgbD23fuObZpQDzdsXxPHs6sSltcjvkwjaiOPaB
6Os9jYlUKn5h1upHPI5+D6rpwgfmMk1Xv9jcu1G+HA8+gYzu27rFCElSo3xwLQFAw8s3Rkv4hUur
zz3VOVbnfdDdrtXIEMdu7TG6+29AWo17fxoaaxf7Qchy9LdUMgcxQbkzLUzLcDHeZoADbGMGJs7i
WBU1LFfKl+PJ735gm/g/Gwyx+u22S7/9N1pzS0pFyGBQPnn4+wafQ5fHxZ+xYfkBSY3U64LjhzVu
8WuMd/fyjcPabaD3kYieAKD2/tHo2vxqFup5zsy97PFh05qzSH9Wx/YTUY6zfS5EuC2/ZONThlwZ
OHkW103MPZ6XYz1m+VZ6E5OtOy6AZUAnEkmYqiLzrfAZdETKd2vA2czmmsN9Fdhmeos6iRUXG+fb
9E9PVUCqGOGtwS97Bxv7wHq51uA1NvfVes3dkJSiNFzqObrSADhvbTcXYaYcX1HBJlrhZC+digcL
+Ghhl6jtMLU6ZsrHvJ0M2YNjo49idyoeSxEFBXlKW2CSYp6m6qFg8lAXeAWMjBzX6beUP7hd0rpb
VH2IY2v/nudd87OsF76oRo+e9dCM2J1Q711L2WwbYzYK+D6ptFfBIi8bkYG3lRHyQXhV8+TPAyOF
l+vuWrReCDTkT/PPYDXRR7637jdG9OC3b2PjnsX2spwnyT4BWItFqeqd7hRg7demhqt+Pmk8qGye
aAkwRnV5a1t/3NJ8nNyfk78tr62v9eNg55GC8CVpBDTIiCmFitJHYnj0sRTt8LwTbSIOa+2vf8G9
vfiNlC8/+E9gNsksDWBVH9y1V8uhKwaIHhDjgTRXd7rEYhO0wHkDJrUWe+wn9dJ3X5Nt+fNvhP53
vnEC6T0CKw9D1vCygETE69ifut2Kp9O+lc5+jWbsydkf7IV3dvFaHJNY56V95bXD1gipRe1m+Tx2
36W/2cWpZ/0d3CHovaSe4nDKXPCx35OxtyuBwptJSA4QY9aterzFTj+F9/0Y/7PHa+Srs2Z2sOxd
eXVaUEPCg2686rsv7Yi117BYy2R2xqh9Hm2Nm7JQRfOCTYBaiGXwG/EUT4P/ZuO7uSe2bGR33rZC
PAEqul+1E3Hl0QnFV6F4gRN2a101Mi7tfnhuYSC682QmPR54EQMni7fdf9awVsGzvzR4iZEt6uOU
Dh3zNnRbXSVidusuEShar1Y913HiSjpA2g7Tf2jT8nUa2bRx2lWm9i9h0eR1Kge7mxMWz4oxdbQu
sFh1C/3P23s93YDUxwE6R7nfGEc2j0ysTckskvv2zRnCec92wDk/m5lpmlSH01g+Bk5sxGkW9N+n
2MfvFHgmZJGUeAxtCESdKH9c9LvBR2/ZSv+hMqxEJ05kO290udQz/FgLGs2y2t2zdwc9Dh2T/LPy
AbezEV2fSPehEzrBaLDez8bqOz/N3ZXvHjIeJW/hh4o82Q1opagWl4hUq/TVZdHu9k8sMq6vS80q
7XmC6aiSLqxr81RY90cFeDE1mRt23tnDbL1Jw3AJb8Lz6/8aU7T66LY1pzYsbAbGsQ4Gc1msxfHA
ab2FjY9us0zGJcDPxH0j+78kLJbvkReoESPTdRJHdsxJeotFVfnHevXNlo4WIWTXaDTTo6c4KOeS
Dmd8JUHBf5ZRGQXHdQ/j11ZPJSxI0NLlx5X+4dSo4lN/XKuHwdtLgMaVyn/djQ7uRdxXw2GmYsep
Z7u6S/PdhqCQzRw6uJVt+5K65AkIKjRLK58YXpc2Q0S/+kBvchyBMCABXkmh4PhPfe0+l/5SXDYD
i5GNcVNCn3iW81N0pIFhMBwp5+A1o6l4eFQ5GB5PvDtLLt6LoeyXx7WcPXOJIDbHkzMp845KuruR
8+AHL4VYebUHRA71YWYY5JePXtScBqkl5jN7sN9yKfm76ZnUu7saWSbTQGf/Tbex87cMh+DLVEGZ
U+106da3Oaowygf4qAhypc93Uo/dNy/tRndaH5ymm6srgOaa/9ATxEOyD/nSvCvw3n9SL+GQYU7q
66uwJ4/SNAf+UAMcYlDzrGuXvNZk3W3v3ffKQKa9s9jz52qFK0VzQI7WXOsh3NACeOXgpIjh5jKb
Z6JfEzdsGpnxV9rb3wGmYH+gFXHHFwUZt3E1KcsnDJCEl7PSRfsLZsHnYdEzORebn/GSoZm27TEw
IgTSp2bDg/HR7DQuxjx/2+j2NkILAc+SSZSKYrV4/nMruM+Zw+8XP9XRb8+y9Yy+FHazDVl+v7wO
SkX1z2GPmh8VXd70pxlI6TjDWNq33RD/nLo97oLJPkbi5hAWqhMX+cOjhycTTtOsRh5pQevvpi/1
rffM8p1l045ROrZ6WvPFCO8URHb5t1VNCNYOO1wnuxSQqgX65hQiarkyC1pxohTTRRrZQl0xNKi6
I0YD45/Zcb0Bl1432LvTODm+oRHMF+c6Y0XxR6IaenXoirzEHvHAPqqoG/WDi/TnUjCUd7/7kQwI
xmvffWCDTf23KdDMY9DvcXBu2iq2vzy9uNN3r6gceUTpFtGkjFI8NWaeCT+jAMEuN/MoD9h/Ugbt
uaFy07Qhi3HHwPwO6o5xpefKZ06aJ6v903TQqn9wYxfq0LTdljoY7L42BF6IxKravvtvdaCcT9BZ
Qf2UY3i5nKxCDOXZ6CkPzmNAQmvq7vYWppLdwZsNEzae3RL9wLHfeXJPW+2G/bkVevcuU674L6eQ
Df5sRmVhPwprqUNOS2E1B6VD2Wa6cJv9MW9oW6qE4b6qD40P5n+iHwmqtHD9oeOzdeolatbmt8P8
Fl03kyuRVj2CF7r+rTRPrYnAUhEtBFyVzNfxTdGGy/eljSqWEsK4rNv1VG27jqfUc33WyzVStfHL
dcJ4OAEnO/vP3tQcHrXFw5YMU6QeK+pQgbnflP+svHi42QAO0wPAAuVi6SdnPDhY3NXMkyOR5IAX
lsNWsYNL/Gbo1sau4V6O8q7/N1duP8cnjXva9D2KykYN3zftubW8GaIk3fVxlrY91PrYqx2I+I/Z
u67kphlZK71Ky1bbikNO34YmGdnEJowQ/Z5VmRuEe+c8V77DYqUeURj9kRqa/4lBu6GhjyLw7WCz
9j6NGoaYIfExFilvyEGsmP0ZQLS0bjoG9YiuOszoaKSbzeaulGfqLT4HN59MtsoYGC+Ic4+SXjgl
eDB0avdA4NBSgJ00lpe5Ix7yZwyO45fKdffwlC+7enY58+XBN8MGgFnYlpdqKBJwRl13Otn7khRl
fBqhWtUSKH12ZNj0Lx0yeRQNIu4/GffNLdyd8Q+1wPtux7PcX9shYD6X8zwgie02AeMeSjizBrt5
Andn4eH21PTGeQMIrPXZjoEzLxuiFiv1ZyE93ufCLbJiDetrf2+jH8p9Fmzxhv7wRpuV54fWncL2
u56jmfoZ5cEbmcXui+otKQ6yD0N3SZahisk7c8QQUHRV3T3W4+IYrrBS2TfduU37pvaqv2xRL9tb
q8KpusZjDtyx+m2+nhFMYqus2E1YRIoaQS8HJ5pclbgWOQwJDY27Z0N9fxXIaehkRl8q6afCQNSH
OggK+TRXUQgps9jUv6GoiA+DiXT7RAFeNxdyy12M3fme6oM34/iYTZ50mkPRoaY4B2Kh29kxln8D
u4z+bbWMH5vFlnvSG+j0l7oJg28BgXXNZwQ59bf2hvppGUr435FX136ynJB7N4FWpALK3FXvO0xD
hDhpE/tj194DXsPcDOpE3EmpgRWqNfouh8nbf3Zh7hdlytkuujBdXVXs7OjPxa3tVsDjAyKhtrvB
d9ZFFoeDFV5ce9byL+PjEt82G3/81FtnLjansjz91gMKyM85DGPr2LF/ER7nrQKKM0UVf3Z2Gw9P
RRybn+VkLftRWUFhPobNWZuvJm6lDTA9hhbarmYNI0eldutGn3fLgAmBkes4v4K17m60fOt8AqYq
oxdSgVg5zto9JzojLWLMe29mCezgsfG0htg0a7mK82pq2V+YY+busJMfXx1VI0YX2waxipNZFI/b
gokpT8Td0PG5qwpEMpA4iMuX2zn2wVvtqcgkMPaHLpwivFStJ4osiN3lezAu4W+uIZeudoqs+aAm
PlxqW8N8QVRACBh+mQfFkJofGD2G+GKZLndO5bAKwkAXHdUI2UrwivFZDaHeM+mGk36MxhzwmFhu
OVaPHVqF+jBMVjEd/NUu5pcVyLr41TItWjcrr+5QYQ/29Ea6tXmw3HV4ruLO/GIxzEZAsK4omxfU
QDOQ9L6IK+Hz+3yRUu/hEyWKf4Ux5yDttIFPntnaWzOEOwFWbT69ovuKry7keJSJ2nZE6nV5vb2Q
zNR/7DyVKl2HoswGocCOLZq7L0GnfHZ2BFS/Kk5lfzaM0fIwhOH0q41W733FbuIRAWv8L3aK+X1G
Y/Q6YCXw1sq2s5Ldm+zvRFDRa61rs/9hpINZYJQrX1a8el485u9/uay7Avy7HT63qoqjvzWjtjiN
nR86KZQi0zdQc/Fn7TawRz3s1SOpguF6B9C75x3u+Q96Vjq1HA1MhmsyY8VSjtsloo84FiO6hTOG
cjtkhVFBb4vjSjzgeAvrSC0C7DcOw3NU4WzhQNCaFFJn7LlYdkgrm3aLMWuTDakXjvqcIzLfi5j3
7a6cLbJZLtADQz2rE4mndXMqlnFds9gzzWu0kVHEPWo9LEFe/5asM1282QCtzmth5yhxYfQ2YZbL
YNOKZdJWtbjOvZqWa6FDQqTN3sy/ggq7Lz306wcotXeYHdF7gMta2990xYVJulf4e168yTnm7GdM
abMLOmp6Q38/257o7NQBOYwzzx6K+rFAuA4HshSUfjgW75MZ644Ae2qeDnksiiDlxEXIXEozHEgS
R22QA4Q8+1U1LYeCjk+liAV7/4iVoa6v7TJXj6Xq5HoEfrczUL/Fg1ea9i3bB7fYDg1qpALiPtj9
M0BV/znQlQBpr7q1kxxpCiY1upseh/Xe+AE0IjiTETMS5iPsvUYysBu68SnwD3Meli8qXool5YOV
dmLbrDl5w1r8IdMM8oB2mgTVPujcNds8I0VmBXv1Bo9d39wh6spnCORRnaZqFPkRBVTdPplw0P1Z
Eyd6LHYnB80faWCieC7fp5CD5+bx9tyusVtiV27CszvYCLQL/MRfJSrCa97XzjtyF3c9lMqCQLAH
1KF1q6Y2FejsmkQoLR/jFm9AtGVFUZ+BPAv74oXB2qZSjdEHN2MIB7/XNJ8gUeSGwDH+4msGwsb/
MPhpky7Uc5uFHLrO6qZku4OWmRhXs6ZwA7GTtlXnP822GybszpszXymQ10rjXq/gBotVhIwPTP9e
0u7VZN1J0nBlsmVuxKNB0KxDXJ80mhDq1mh1TlbsYm3eXSPlny6cyle2tvGZ6UC709HE/L19U9cQ
O9aUzVO9fjAhdFOaVzt0qNXUzT9aYhVdyIonzX2Y3Ppk4jb8W5GFJ8/k2Cg84bqcmaO0lMryNvf8
QywdNSQuFZOm383rJ6eFdcsIBi8uKve4WO2IW+ja5KuIriCEPlqjtvltBfGoYKNsbhggTmtO8qba
n9oyXFSy4aC3ZGCHfDuI6+LHyCdyCEJqO/hlTW9ckmpPhnCshuemCOHWwkp/0zggZhD21n8mD+33
bQ2aa1V28afnAC7RVXvbIcxzYkfXbRL/VU1Dfzh0DuRFvwXRsybp8auSi9P8dgfLs+dELdsQpTAv
EVXCOMq6FvBZ1qsuqpzJrxnXnrEduPXoqxW5Y9BWlU436u9yAn1h5lJiGCpuea7EjOvM0Y+F1SKr
8ato+uWoBliQsVakYz/C6VU6CuTD0sUhTG0X9j9RjIqLD01YUitbjoLb8zYoxCUiW9FbPLS1P6Cs
af3qEfR9+K393jnlVhf+QIdcWUCvQ9keN8eHxwoimUfZokGKTuiOm+9TgcAobeyh+ZgAFUqkgxDS
iRraznsDifYfBj+siAi1eGcSuHn+iA5x5H6ssNiYL3bB1MjoF4r9HxfdUP9HlJJNEk0e1esjDFM7
nRbnruUNOl2eUE7r6pJvk1qelFUW4hwrh21N1ITrX0HXf91GM/+MGrV9K0fDrgvnnigbL16af12l
1yCxpkq/qc3tw2O51KjeNmUVr7IJR2wcY1+5GY4IWqBhlqsCqpW6zwbQMI18fJUvsR/cnbyAJQ84
KConCTW3Rg5a/BXzjJpMbvuKd0KLZsqRdfscLap904ikv4ul1lVSVPh/pTk413TUOIeSn2n2mIgQ
pxf/IuI26aWnYPuNnFh/q2xT/3aRLI7IpzqmgqHIl2ub10t3HIh3NVfgjLt2qPK7/RmhhUid0B/D
c8Fa9qu3WgGyw8AFXR60vfIkHf2wRHH3bRIKtWgiNntefpe8JNsx7K0gPN8lEg+YeiwpIW/tm3UP
aYKSLFqVhSYY0rVem6sWefxGFXVf8z50H4besX4IZVkHz4ONX7sKfty7f2hIZ5w3vYWZo6qMe7Rs
SSeNPKk8FXFNCbWq8gTdEdKmm7L2Dl2NUiEYR5xH83jvvua5Ab+zYu0t8C7e/FOgcfNOgzEzA5Fs
g8Nihbjc7fu/3V8daM7Oi8PLHdqSBEJK68J8jC5fTyuFEv7OfUaGH/yMHWsIjxOMwNtiGfcnZ8C7
+fZYfioXUTTyAgUoSXeLcogbef6mHHv67s721mUS0j+bQwkUI1Tsv2xQqocldlDh4ICH5D9QpbRA
BBvnZ1/Wk34ecsZGcJtwZ3vF3Vf01Pxq0N1AfDX7sL3tIdcsVyvf5OY7y3dr8+QJ8NxAXbrbo78X
w0Pt+/dRofX6X72Zy78NFhE/pxnAMXGCEq52q/pJp3K0HCspoWCPJUKcD7MMejq6tjts51lZ3g98
GJskQPqVzrSLmJ5Tt49g3VWXtWPt4N7caN/hubFBkOq2mL9c4y0N5WfLp1S77f7KsDQ9KJDgB3+7
X/9spSLjZjWuzaM+K+QMGL6Mo/qv2ZzqAUXPFKWWGmV/YMub1jBAOfCyuBCdnT/MSYV8rEwRg1rJ
OKjiwFOuEABP88QJ7Xvvny0GHw9yRU8zN7jqnZ3OFdPBRajQJKtn/O++KYO/KyYg78o1+sc07dXz
XcqxJq3oxuMKZmbgIl3nl3Tmnclqi196GQ5p7uxcXWPjn5HB+6mRU06PoWn/ZL2Jq1/H6pOLeRfJ
2If5qQCVuMDgrxC9qKY2lNeVg4stgpUst1CeZrhRYkIRcdf+VUjHqADziGbrHvQcnzrvzhOg3kKc
4JVd/+UtdqCfQnTCz6ym5NzzVjD9xW2k6r6Qo6gpIc/R1GnOb3vacgI9LVlbR91ETjZGQfuky7aP
T2sZADNUvfLe46oF1czZFmA3AXHMYXJaPPlrWggMkBv+d4NgfU6GraGDGMSgH9FEj13i7yVGzE5b
VFvaUPng2cNqfgfhrX8FDqJ4eC3A+Tm2u6seRrAE7r/nBnPAD6vbufrnYgMRrCGNDoOU8wf6+/6h
rLr8JUYT8W4hfuPg2UN71GgYb1Yn4WisuT6vg6sQJAfB1xjf8eo8MKiRusU8VsLlutvKZj5HUaPx
iu7usTdr0/pnXtlVPBR6cv4SuMOpmrh3ukMpXBDJ2UdlhToDoNQJmu0ybmt0oZFV7SHgtVNJY/nL
H8/aEUEEY2gnkTXpH+tYOG5KrIZ8cBi1qT+LPNh95B0B283Z7zVdO/kjjZNi4+AeFvrx3344W39j
CpZIdVE3UdqB860pO0hQdfbY0LktzYimJXS0+qilV/kHa3UJs9aBVfyFSyn+eaRs/leyXtM+M6Hw
SkXjwq1QBgynrXTWL+qpc1rE6H2nvnv1ZeQv+0ASWH8f86157eU8WCclTfAlI2baRCHZRAfaRr9N
O+3D0ZCY8jWvmzxomK4np7er8lhZBqDb7PgjZYVvxKVauXeSmGsp3be1P0/atW9jL/SUhq0ZzwqJ
mmQvtS/sTEb00xfVFcu1NzJ6sBGxfJQ+a3R6bKuJvUZTlpDd0v6+KDQegyAVWq2tfhD21n8gnJE/
ysZfXqQawBtZnDoj2PDf2eqo/0O4qUlJQCqvsknP8WPuiCg/9VDXY+KZ1kY+Fdk80xKRaMvo0+Rd
ilxYubzvM7yN1zE6Z2vlOVnZlHFmyMRGsU2SlXZXrtE50vUT3J71VU2rctOonN0nLvYoG30xXhQe
wk66mrn517tl8WduI4lRK605sxmQ8UqlAG4I1TlGxXgEqbWuQFSIXSDILRfvgm78Me0FwGBLeEV8
2ONYIUrecqDv3o2D6OK6SEiTFajznZZ7VqhCYtQVO1bS0bVo6Jbgz7TOimDe/5gChQfEOoLzQc7B
t8UJmIx5cOuTtMvwZucdYjjYECAXQffQJL4O+/pkjegNH+YQjhSxPHShaxlIktqfZ3wQhB+8jm07
ikyWQ/5kz2L1ztIjyJmuoZo6c5zZYGjY5vRX/zou/f66C+G+CjCRo0IFUB62bkSJutGmmRTUugY+
FcJ+ZNgoSEYBTwze92WsnG+KhjLnE4bQL1Ze5/URs8b5nZ7VPEYb0zn7eCBYglFLHqtQWKAmHc/X
25f1wweSRnkjejWnMrecL499EaSsrKGN/TILnnrFwdQ2EwjkiyOLD+pU/FlVpFkWsGO9FZap39R3
5RH3rpifEFSBQ6Jl19VhISc0Io6yqKJ35MuletlXeHODAZNBClON60D3F5IcO6VjO/K1hcu6vLhl
3r6VQJCvYWv3WdvG/X8o3dx0svaiP4MBLE+OHflfdjMszoMfenP5QUav/QE+HgaHdh+Zr7UV++6F
vG7HgJmEUW/oAYq8dK5eNc8BJunlwpriOqzLZrNd4zhmT5qtD/9jVUGKm79TfNrDtDa4ayOtkslY
jvo1KBDdYglT38xkhicHav+lzxFHU9zKqD8Ah4npFQFDiMtniyQqfnQQ1hEYTf6PU99oc+mg6n1l
aI5zQM60A3qLk57nL1OSL3sny7V09altvL3KqkGvzQkFHoHsGmrChVitkVeMPQseqUVHV6d7sbfz
EZVZn9ls8mDK79ajzRvv2JfKC7pXPj5o87wj407KzuYD5C5576Hyou/+zk4ZK6IS/n+ZwjLiTrbz
n3FvMW62Zn9WnaWu1hyvX/VUIfGZ/HzDjggxRoV7BT+C4NgNq9doEFRz2wz6JsZw04Ai+Ledhljy
TjihYEcafUHwl5Q6KAq/L6eHYIn+LyaZlzj1O81/jkhiibNJsLmfTDYnGY/rjVROrqw8gptzO/bz
GLyHRMitQqSHtuJja0oJKk1/2cP+8vQeAqcLf+N4Is80qePNsRYL+uj+Fnc0u/bZs2xDtQiEPqiB
XY1jUwg2WENKYX4tS3s9oliAXrMi91Wt+PFWsIrHams4Ko4z7M/oyaYHbtji0jXQJpns7Rn8f0Ik
ywqRJY+L0fsJ+Mg9bkDnz0EE4iw0V44M12C8jaVYLXixBd75TWr+46sykXzH/QV3ln2v/fJc8vW8
+30YPavRh1Zr0fI8Gj/u38O1Vs9YwNeo53KPb0OQD/5hSUjjBM5zznJ0XPR/1DVoBxZPzwExy0sq
6K4fK6jBbz3Q0EuENhaRJg3hRREnfHelBdvt17H8FhK+9uQUvvtD1E7xGc/Ibeh/+bJL6Zc/DCf+
EXjB/Fw4AU7mLstsqPV30MXlpBdAF5X7FaF/vbpTDP6Hvg717qh7eAKgO+dT5RFL843XY+Sro4dV
5tVbJXlK8T5C6miXXdADhDpM7aDVVqYQ+P6/UvUtm0BLHT8ORWGd7ubG35Bn0JotbvRjs5m4krIH
I2D3KHe+LPxvDTfyMv9U8xBf11IEt1BX7bkvTH4Dco4fEYn5L62OW1oWb4Xw2+zJOg6tV73NU9Te
JmvITw0plv/m9q4p6cDvDmENAN+yGdkhGGDZzWVpFzjI983vyJ04S01XooRZ57v/eA2R08LYHAvw
z+aH57mz+k/ZMzASW0Py7AQ4VlbBukLulpHQmTe3PrKDRhbRoWdP568P2Y6es59YUGH7gPe82V9a
9LfPkmk4ZWTl1e6F62N0Efvyb1lBkgbTJC9hZHenKKgQD6m2+Dna6OLOOPwXP9xZ3mkccW++Voh8
hoIS81gEksWDXSj1y6qint0uVO43Hxf4k9Ww5JA5y9bUv7ygni9NkYOPrNz5CcUINWDqC9YFjhLI
63NpDbvfURO4iaiccjlObOrGV9CC3fnPifBy5qYZ6C8BlpgZ3X4X46n1ZL0khWzL5aBs7cTQYKOQ
P+parFDZQRCiNwm2uD+Od+38I2oSPR3qoQ0Vuydi2rKAxdhveCza1jP71LQFdjxGYcYgP5PiNC8m
emda3f45i1EwfRTA+N+4WpM5Ew0Bmh6wbZbU1sRu8d5UVXiOrbJiezCOSvmsWp+e32MpuEv26S7/
LEIdLRfH62v7PMNMXxs2KtiiHP0FBnzauZedKPpTk+w6JhXUgJ80Y13kZ81UDESeBzaCn9pGMtRF
2/CEgt37YzVFXD3vYZvHB0f7gvoUo7VN7BDZTxYRW2yeKt/2WxZfgvWLKAXJXp+SBYsDKCKm43Lv
B9Bdrjxe/B3Arxa6O5GwuOBk4d5GrEcvy/qXorgsjxABzme4+QxPNSoQi+kxrwleV/G7iTqbYZTZ
hE2DzfsMulhCYK1NM5y6DkOsUXkre/hbw1DhLUN+iJrawKM2xmvBN2IbIaqIrPytLTHbWfeRjbSK
qTOtauIe0i0s1TudYWlOKF7FqdhISM820IkbF08lWSgI8+ZY9SygI4czIGoFOvkSjqaucR9W9TQ9
1HVftmlYaPaWoljWD5DGEDsd6ucwsdf/cXRm25HiShT9ItYCAUK85pyeh7Jd9gurXOUGMYlZwNff
zX3q1UNVuzJBijhxzg4lL9Pabpqnt3UsLW6GvXGt3+591ln8OKor1GO2xGt5aOdoeFwwHj/IphXL
ue3RNacWsz7H4pxUR9EQpCOd2+FLT2HZ4nDit75HFaQtXEVGuwsYkHB+oAWV7NRJHvWWoKbqGJce
WdFTanqcFmnVNijQDTX814Qd9GLjYPhPqanhaMG5+6clFiWfhWmqnyoZl88E33tzDhbfLIe6LZvx
oUtrEkxZGR1iEfX3drAEI7OEvttZ8iBK92nOHucL9QiTRw65GZUJQfNKeWqCbyLV8T+SJ8z6uKBj
Pumiax5GVeV7mMhG72auGo5aJIlg38PdDn9j0QnZ22Ckbk2J1DFkDcnJpQVKWfvl3H4OJuuZdre+
F5xTokj6PQFx5jr6xnCe1N49jrKyS++wWiAD8iWMc3ibIG1Xe9WsuBIwniQXA6nzJYpb2W4Wlq5C
7a0N0e9zlIz+f5OYire2FSh1JL/NbbK2LlVRkk4R9142OFf2VkeK2NxQfMHVY3o1xkV+WpUXjjUl
dcFYfsll8jHXVa/CgyiVOMVVsNzLbirdd9y+MvhX9Mgkj34ydHcM2KvqgI8u/Upb4sk7BwQS1x3O
Ujv/cvLChj8w4iYuJjpFOP67KnL8iJJU09yTK0ajioNCtqeRVsG9wWCo9QmtMWVOOLubuWdtzH90
upF9rIfYaw8mS/obNxTct4kS/ku5ADvYTcptPQ4Evz7nJWqrIojPCgcXlVxYsXwSid3ed09xf/a6
bP9tVumXCoJnttMMszEbVwEOcm9mZOmlXQxuNa5Hk+9Vb4136YJljg6eg02XHWwKMxpJ2hTL0EA8
78jlN9Vi37pBHh49hpTlc73ZvIu9k2MHvl1g5/7BIF6aQ4GJWj2Q1FTlwZCPzEjbFGP2EuN4JtkC
2SDeZSrAcsfSqlAeyeHUAZF8EtK7GFPLHVdJcx9Pi6hORpNe3EHL4MuL+yJ9txBfSCtpnoIGDf3O
Wkok5rTEiy5V7nj6RbNLMv9FhN9rHwr0YLwv/M1D5HfzXSAdxBY/zQqDpEIRvcf7Mj0kauzlXzuW
lAhTjTWk1aqKmX/nEskBw8AN//+VBgX0Og307JmbiNzmwtLgov8JZ6PUqWHJbHvOuH8ZOGJA6W9N
zovI0Ip+G4qC9Wgo23woQD6SBv01OI1QF38IMUbt1goux3a5Wm9Oj44/9M03dSgi667C10ZbLI2P
DGk8kv+vOYGj/g4dCS14iZTM71oMNxPxE7+fXrHVrmxRiuj5DiW2jm7P5TVPT+naxPQPTAub9xFr
xovnmVIexz7X83kMGzgXgUgMw11QAE95b0OB2ITkdatUvsRHZnQaIcDDRXpsSYQyHW56/6kdouWK
n7vB+9pqfSNMieECQkJ7dtXqvXFUd9Wn2zoYKkuJDnaNAlxQV6AQVU5JFC3R7UIj3/CCF2n3FWPT
uQxcwcmlHqOMhO8wOOaBo6PHYNe7os2fFyfonlMkx39AxTt0ylYG3R0GoQz9RxLg0gczlOa7ZvDO
6r++H/PnmhQngyAj1/RchsZleWnlTkiBUNvk/Ml7P0bBHnIwSY5BQcf4yWBA2u9SD7z8O1G3uv6d
1ejvTyici3vKBGxxrMxh41DHBZ06M/WKGKoEke398Ox6kypfPOLuq3cIJcHpaxUz5njOC+3137MN
mIcE3Pj1jWBUFf2hV5qDAYXW4GXifinGNDxnBMyCBdv01pfsbVJN3bLXlD/ioeUxCC6VsX76BUDB
6/4LEILChDkXB+/W2+SRf3GJrzTfinelv81NVQVMjRjZfEK3FGj3QvVQe+qiiKpqVwbWgmdJ67F8
aiSZ3Cu6Y1g9DMscKo+1BVh1NdaaT5PhkAbfHq7FFfIBQ3VmaPF/JYE9eWcxXkVY+NrB+l8NU7yt
w5zWIIDL3rbxaU5bmdxMgTcstw5jlOzOGYY++1lxEoiFr5sC/zMlYl1hU8BbV70NMMTy96jzhfrI
+773k51OOCTfRVpL6P1FwbochqK9bCJ7tSnHYX/JfT12OcpfoULn2FpZesmLznLr2X3slXVzP1hL
DCSrV2Jx5xSibxblOwwzNjuqOM7Ty9JC4lKHuSHVvFP0Xpi6O9MGp8Kr1nXfdFnQcCNWoYIVhbKz
xO/dJLLPZU2j/DYeKPJ3U0hF3ZzLqeURn5CE+mte97MD2beek7fNxQVFQ9dZ+hLkHtOHQ9IFNdqE
6wZDdCOikdD3rsMwMLx1mJmGC7N7NPXEGif4cO2IWSNdPOzz3SDi6jgzwBxeMWRH9XPTdoN/i7cs
pHFNqqU4ZY5Q+pnPZH0i4RboIzAZuoqcSd9LuESh3uuqIIjZSuW/FE7XUzV7JUM8XAJxemkQfO0p
CaOCoyGc40s1OwP2lc5igi78Zqg+IssPTr1Yu158ZeaRZudewYHBKo9s9iBLNKuHzof1dC/6Yikv
Lk6l9dFq6EHdwQsjkx516c/2oqVO+KNPczw1T/jj8obH3Nvm3NOyrskuQG/lbzAx9wFHttOFS3Gu
o4CUPZCDivERygvDSk7t0NNnOYR9r7gKJe3ysa8xMfGXwUhwQ9gmRDNc7NjExX0YN1Zih6q6LtpP
vdTr3VQnrHpCcXaZtCZyU64YYuNNjRYfFa7u5vWcFir9aVbSpeSMpyS675qKKVKtcezxVLV4o5bY
o7Im5v9KoKSLdsIx+PiZ2c1Ptg5wwJjeWe+jFrs62yEja4CMzO6jyzB0PcbkUaioOv+x7gp/ubpV
RPJ8HoVm8uVPzB09J3b/CIAs+A60X6vdghKXH3XV6p9ESkRoEw7pG1u3BNRI2b04INT+eFRjnDq5
i8c2Gov2WHcTl+RSct3uu35hAJe3Q3b2jQi8I8QBtD2QCLp4SEao5CfPBDR53pClpyAq81cGQNim
w5hlPSTdpvIjX+oRk4xFVNllY0fz1Lcbw4sbUfylZx/v+iQClrDMHlJvVDbxe1pjJt3H2YyxdF1n
dgiNWdq8tGGMPzGeNz1OVhbJrJVd5XHFJtkRsI34ACCKN4u8PenAfGI677NEfd2XRef8aR0IPUcb
GOePmtdR33jMW1ao6ppkB6k0IPGT414xwMF8WLaW2sa1S15+YUQSxHqzIzBPSXY5rM83IFOkgEGn
eNMldRr3UqJMvW7n4u3SN1yBqYuxE5pWZ66yTGkiqRtIsMVhGHi7hLn/G5Py6oGtimnBamTbdOjr
TXldo07wq2FXHnBxhQ+RdpGvsrHh6KuzcFdOY3rVg1kf5gLv485i/QGhP1VJSvBydnvzR8ILcxve
DHeY7/twiEametCYjozgsv5sc27B8myJ58cNGXcPXasAetLF1zBclW6oMmudPLuLaPWwHxcc76eV
ZqWcmcIOy8DCNrdwT6oLe/uZtDL1b3rGs9Mpi2cbU/6Mk74Z4op4XIFazcCyqn/CbPAxGZA5u0uy
OfqMV+N8U5rxmUzcIeVhaUlMMmnf6mZtBaVTksy0JssKgY4HrHe6cyBxit+UvqP0WzO3MVM2Rc6Z
t3/M7JWsMM9EZhZ1zSylLeY33BK7wM3736iNlNbBSq170ZEHYq7hjvEOdCvcKhamhXlYjUlF9YJ9
hdja5LZuWu6r1fVUdSmyehY3Id5AYtwFfqPsd7vMY3afyG1Geyx6EzOCUh4iNFkSTNRZAcYmIAxF
72yWyF58n6Cv/4zGNK7va8TGIXw2YVLLA9mYarlg5OqKUxi1ykOLHg0R28hqr3uZCiIb5SKo0yxD
jocGU1FxmEwa6RPnPw60dnExTeCZpZ8Lbcq0D5Mf5RJxAjt/YIcKCTYH2Mx2UQMhb0dKWo63Gn/n
O57yrH8w42znU1yqyr5auuO7Ok/Xfh/BPeKulT3jiEJMLXS3WZC1qxJXDedIDk7/kQYtHwFu28DH
iuz7YX+T+SP5iWmoVopo3mLMQoXTzF92xkJym7TgfY4Zz2P9S5XUaEeNa4e8Q+AEvwl58MFFa13i
rpMeXr8qHlzzOcy5vOuhUE3n2rG9Pg8jav0jR0/vzvsVkh65WswNFd7jIJYnj9IVszyl7L9lSGC9
8V/b4OCMEDvueHBMw1A2M+IcgOUbPnuMG/85Ct0WL8CSD/uEIvxz7SZQGiqIau+i26VY39zcLOt+
GhwZkpbJnCTmfgrM12zTZrohpbO4NyuezPdg6HS272N0iktJllid1ep0n346jr/RQuk8usoJa9Kr
eVOeVmGm+QwrryHIM8WvXe0x7BtR2PJT6zG/PRCSaT8Yvwb/rQq76b6X00pOsZ22kKdgMLIkcvms
rIULgw6IEy7bhLmoCGp1EGsa1ERVtdJ/UPnEs5yzaLjbZCqogbPpcJ2D/V2vZDf9M5Ff54cUnndt
AZ/bexATZMF7g420FytCJC4i1M68wHyd+2NlTgEz+5s+T/Fhh2Vq6wdiiaambioJfsVRHXGpsgh1
3eOnpj4dux4xBYVXQsSi395gPhyC96iwxCrRJflyYuLm9sq7LcLPxOCm2EWJj5UNAYorDYpe/Lun
LyK4gfaY7tahprJt54p/yX2bT4AUTPNAUNm8e064vNaO9L5yJxR/oxA57seROp6uOV08sUDS5IX9
TmxJOWKGIl/PG55FH4gbxrhvS48Gbunw8FwKEGYMIjHtnucM6Q8ZDr7b6lSPGrDDcphdVfhnAYcM
twsLjzClhm6QoCcP3HsBLKbrWAWpCz5SyA/C2ZF3YOwovzy4gPEpY5AgNvwcB2FOzf8L+XK6hPmq
fxb4WM8RcKJ7wKfLf05OXbSDjwhNZdrycbssDYAUiKFIIIoBhrlXa7i+eG3r/PiZM697dpXHzyn+
xzc5gmjbMT1Pj10qxd+M2fO646feZqdh5d+tDLXpQLgFKXt1fmlE1kNGaNOjW/hcjM2a9s+xSPzH
jqgKWDJQNySlS2bAuhlEdZCjjJ82BRdbiwhcl1eGKXo846L0UwQep8ZbCDwqLd8l7/dw1SAor/0A
IQjXRa4ejJT0uEUfqmsBVvKuyGv3ZSR1tRzbdN1KGUK9el9XCYgHb3XuwaTY37ZnfQOekqVzMWRm
cuZpKrM33weQRi5GI9OVmUvevU7Dt6ABBgFBM3V/+60ZBRxEs4w7eL74fmv8L4e2HVu9GzyGi03X
JI+aX3FM5hqfNb+v4OEL4xhhmmv2K+j64j3DXsoofw1nipJOuUBw5g5q5MXoPAoOVIWmu03GlB9P
wv5RJ1mN1tlKBbTEGgf3q4kZ2SPWFi98mmRfmtjx30ANTYc0qDBp9JksxD9jtpH9WlbeCZBijs0n
2mKPPkyCF3AO9CA7Zjy+c2u9Mj65aPYwaFY+nXfWTfbsgUibSuGyDcsHTEHk/KFsieGRxkoX52Ep
ihz9nS7kgfjIHHIcm+bFHQBH7XvIr3cWPQAAYMSqFUiHvutyJuMSQMXfzv1SdFVzCmzb1U/5AB/1
ps6HdEQb4Uq50o1ShQ1Mi+HfhTFHWYgS4u+zekKC3A2xlLC0wt5JvOlsp4Ax9y6VVfN/kx8jNbUL
mM16f5yRSuAYFpEdLgszXQIrk6jkCUdy+Io5O8xOVieyP6HFpC0NYI+V8r0jFTRP50q1HR2WFP5/
I1sRnkMpE3PAraaym8mqdHhx8jS/ShsyN2P6bL8Fb1q8a7HwPq9K5PcdvOR//Ot6OXTeZlJrcRPw
HU7k/HbEgYvyCYugTn4x9CK8y2/plM8Wtkd0xnRqoyOtSY7dMPdlTbqlxBaQlH1/TgZwRAfQNs63
jSjo916t7FeY0P6vDKiWOn10s4qs9USG4asO6BH4nDVRcDvMERl+hVGCQwFPHCZ8SlZZYP9GPBxw
XEL4MOlhUj6boys6tPom6LOwviJLB7jZMEKEh3FIvOhN1SETH+wqbxL+7yklvpkeiWAT2DYJmYQz
kEas/2XCVUm5FD9FBCQS2tSK4WztWXEpp74ez3EBmWkrJviWCmTbB1G0GB6A1zgvlIdJdFPhdfSv
UqW0wbXptbmpxojEZZok3AS7QgsJ5Gcs4bbu+dKWT5h58QU6ywIJjjeNLPrgQqUyBAeIc5gyu+8Q
VVBReyW9O808sdu5A5YQBk5E13BkhgwG2qhBGnLI+S+7aKnQyxP8Yb9mVIKzGtLaxZtLou+YyHT4
FUEM2vdd0jbv2PL5CuMqDt8z0eff1coUzhpVqnORE5jZhTKoXttRl79M0Nvxb1otfvsH6xbNU0ek
rt9xq2xhnKSfh/NKZNs8KnRLc1fl5XjXMYQ7Eo+qorNto82UMIhGvMDXkc+o1yXDoCon4I79gEW+
I/+J2RfTmHxYtaprixzGHAMe0YlplK8uRWpDxpcCEOpr4yepOpHLbvNzYCr8UOymXFm1PS79U48B
jsObD4f7nifsHM6W2HvdMGdnki0YxoyZ2/1pV0vKA0sUE37IO/4eKyUyxdjly995Ja5+bfE8M+Za
J3lGrG2eVK9tfbcJ5PNeaXLXe0LDoXrM1cjKpAjpYjglU+O9S2/Jz7nwjXeHCUih51cVVe3s6r44
4Uhh+YcXIv/+xc9AJUs0RT7RxpZbvAJQ7o1qlEVrrh0Cx0+Zu4xn6btoAcavCn1Emaqd2xkf+K2H
WPy09HVY/+ttbeODdMO0/nQyS9BEjUV4LQB01ud6Gur6HBJ01HdA2Ri9QAsyXy0IzCv2IzwpBq6j
v28c47Wnpffw/ChMiAWUTXJlx1WMzX3ab4bGTPdt9xTYgpE7Eb6YgJ9R2a80RH8nmIAl7Lhg+guu
HMzBf6oVEmMreY8do7XZPaFsK41Jn52J+Czm4ozUC4hilwIffsftmU/nmLzOlg6N6v5ShWnTAvbz
ZSf/CeoksJ5V5/0iJBD8wvdAwUT3lfoPoQNeay/6hAhu3JDFu536sZ9OuV7xsJmod/NrowOHoZyf
4/xPedon8jJL4BC8Sul05l545YO0iVxPZZPnEsb0VlJ1nskvOszKf4i1CEUjuHlcRKwixmzpx+Kj
XmPsixMF+aMtwm3GOgbum3AHghrJlGhMFXmS3gcxysj3aBjUnhl7U2GOBQaCGwNl4BY0DKOoSNbd
eDH+qgAXhm5ObmuZqbxP7comBkCYAsxB0MRMs7ucUgX6ascaJowCfVaf8NK15R4+A5iL2c2GPw0R
efUIm0wOj5jhoM4GpBhOEmg5MnA710dLfpSQYVtGt7EsNBcJ+EuSTQUNybbCRDwvRZR4t6ktELrB
IG5ZGHo4SdpskJvpuYKsI5dM4w0eInLOvbE/wKuDX3B2iVYUaUAaO+OI/q3DgOO7bJq1PhRjwpVH
Tg7/K/7DdDosOYkUg+S+7uzUlsM11+D99kXeIJkkItTMNhpXdSeH8QpfdDWX19RfcblVEvdaPxQR
q+qTGoJnMrQMRRKfGwWMVEVlJExafEVkKfNdivP9yUWpxOJJfmtPvJ+wR9tTN8Mk9sYzzGnxBGLV
rfbcGhzEJFg292uCzYCPp8eKXoMte26ITGBtGAE27KTa/qyavoi58QLxakcX7kCwRfd8QVZxiVK0
YXnkpscVI9jt8OEVOePVoknUv+2KdHdBMMknmDjyjmAv+a6oBkaD9XDzemL+xFadnwHE4lim7An8
Yy9dannp1vgMuIhKc3LnYcqOrpukFbaqMutOVdqmj5Z2/zltEvtLRys1ZTCNzYMVnbrXHqcDlr8U
DIIvNswF4iebGTBy6wcxQcs7Qa4Uf1Q6SQiKrZO+Vg3OEWpiwW+0YDOS9+HKzHZhpHrEsJuUF87P
onmQYlVvaVH5n0GHPQxS4LJJX/RnlzZnerN3yzki9tGlfCDWEosBwz4ND4nn5OhLpib6MWJwPiYe
0x7cQTYmuxwQPaBs88mVcQrd86WVn7oXmGQI6CnFaz6Je44M8mONyLHKhIZvAaQ7oSpSV1uSKquT
IznebQDTbLgXC8tyRmScs49likISqT0HxF7PDbZhCl4qJeauPZPWWuf7gljU1fgl52CYjvgWKjJg
PxKgUHwcc58jegzX+FWbIXup5rn8iCud+jvdRdvAf43073HdEA1i6PhvVafqb3eCjcCvjd9VEREh
cDt5pxjufCVrEPuHTcfp9iaCl7sLW0aoLQafV4pz2Rx17fFl0IFmz8mYxbi7mt6I16VJHH2BYoMb
bZSbnSeVTnDRroYXwPi9/AfXYQUEw0Tny+1jDB19pfSrIcz+VbHLpL0oHNZoyWg//aEIc0wIRiIx
7WQ04qZMKwb22hP8mXSvunQvoxDjsVPhXiO4xVveL2NJGkj72CvSZHvoVcj1UKwLp1wFmpwLug3D
6iyXPnsx3YaaBsvAkQh+CUkZx+84S0YHihIpJ7cFUg1r4Rb7SzrTz8cAudo/ypRp52FbDvdJccHZ
zgyCnK/hWH62AgsoLkZ+mjbFCVRx55g92jrPSYv/58uJF7oA7Vi8ZYRINC6+xfxNu65OQVsF4gJF
GP0uYRzMgodwKJrj0pjlb9vH+P40YEyc6C4LqiH/M6ge4ra71Z2irVOlM3xCleUBL0IHDFyYbZ5z
fNoExehZiEDgQ/wnVsnOBMi9zcfYI1Xxc6IpHhiHMMdoh859S4og/xbEqc3Oejr3WP5j5U1KJnY9
K542Eq9O43/6c4HNyK0COqkCcmx9nn2LTRGDMNQS1o5N2Y01cx/txnwIslPWY2o79l4dFzsGtVN5
j6Ud52O3Ytq6CADF9qZue8jsaV9ZssGrdJdrIFyyOvhkUDb4wwUdjk9ATP0gAx5WPfFncQfD8TjE
E7o3iaj2ClgTX6AZ5Hrb4jmQp0WXNnlrhgUUlVo3Ac8L3Q5Rsp9Ce50t5wN9Ij8jRbS6qpwZ/6E1
dDDoFU4DkiPdltZFLMW5upmi5BuWlfOgxW+JZVCxCuHORKO/nKaGSmmhZsxvcWd0C69nrs3F0BqE
eEIw1hR3YtZF/a75FvRjwACte25kgeIIPlWJfZpSrtGphI1sb2UYR9OICgmC8xoEgF1vOGfq7InX
YO443akN99COuvgxyEtsCfg3e/fC5t9Gd3tgfRJ0T2L5NllDa0FGMKv+YYWaZHEX0TeN7NuM/A9A
lmSZvajBq0f3MLrVsA6XAH5oxFmTbXyRJIkmWsGOPREPhuUoC5JhbIuD8hnJj8cKi1DX3rG8qUhe
7MLD+jh6PWBjncWot1g7ufyvQ8405CEF4S5vLWqycwSVRHtDLVJ059GDiGcgE1tbpzdFwCsYIGZg
cAbjObakXkkYMjK/oVjC3bQXkoAv+aKcIWp3SS2W8d8VpruU/EjnigsQnrbDeRJ7q/nnri5tv+CY
LH63omZ0fCxLODZY49OyEw9hNRAjlSueq30VViMQfz0DxjnRPgkHI+LYEgIc+eRIdcaYqDDqQEbi
WQ1wIVM8TBNfPyyjmPYDo8bEfG2kfiBaknqVeyd6oZH9u7nOIpYN5HPyXajtrwfhF6omkjGTMcXI
UzRV+OU6kGRY8sDGn8MkNeq9LiaeY2hSwr9vmwmyb1qMjrcTOaIx1kYJgfI2mYtQ3UVYzUHLmyEI
bkorg8g750OZh18Qt+LNZYmLjYSwv2BQI6HY1Neu5gvY3BlGJHxJZI2ukw6b5r6vts5cNSM97lK4
NTg/L8rk9A5FdqqeLEPp4r8UeQQtZJmL9TFo4QpflkbgqGbeJtQ9iXnOEbcGjfWcDhDgnsBTVXhX
3a4O7nvw5c51wjMAirgOquBVBq23PKUiQCVz4dsUuKTbodkFOM/aSwLlCSWYrPh8Sqfcz36ZKpX1
l3KbJciORetRpEIZxOqBoSm+E5kBOjC5IKUimoJuz8O6NNc5KpkpLk40ZQfrsfQPkEPQ/Bt5TfdY
V+z0m7sTBFKcqaGCzjDTqe5gFpJE0kCek+tYI6QhfSt/+YdH3M3GA8pN68Km2pzaw2pkde5yD9mI
MLx9GX1s+nvtu8Ub2jsFBqu1SIUkUmA/hqlQoiUPUh0Y6TjmH0HgcPqFkuEjmeBdYjxUJOHCit+Q
L939HmQlxz/95BtYxywOHaqzWL11AJ4lfPXIFMyjrBQsx3iv8ropPpBHHML1OQtgnKPEiEEgYVSp
NDdiDoeVyDOKChr2SNr7pkEsLk42InmTwU2zhyAHu/e7nNWQXCbAkbShlaKXBQ3WtS1W0hTqPGnc
lD4cHzjDOVTfjJpioUgkGEXBUhdmvFV09UvCC94D2KEqi2HiQBprCLzsjcU3MB3aZfTFOZkn1KdF
i9R+LCRygf2luk3/EuTK0xtioOSntmUgeJtNRi0CEp4cCkSG9J4pz+YtpFkeDgbEScVNymaoaUdk
y5+vkBpD513UGuu6po/3h71KEyYSjN8YNGSjy12F5bKjGMEtAcxTqC4GXhZ5y3NP7JtBn2O4nATL
2MyPmztjeMOh1j6yJYT1F3rDcnTFVsADgyUhV3m1GzBIdosifQEG0NQ/ui6xIi4MIN1nul2MlAHL
lPITXoEpuFmYvAMnhhOLdLFOtBEciuoMGmwoUvqyRYWc2kZeK95fEtGB733rynXdh3QanV2k42r4
vYBIYI0VQYbc55EEfP6Daa5PbqipFvMgjMWhc1o6DCM8uIZP9AXylwgf6VOykwHGOF0QDfjG9zh8
mfaPXmrUc8+nraKdT1E6MHH1MSUE85rO0AYnjUrSxvS0O7Z6RNFtU8TzeGhKVy71Efl4WA4VcU//
iuIyN096rNaqv2Ntghyfta2muNwznAadsZublKmHy8ADCuxKFCJ7HVGCmn9Vn2Bpgx/hJt0T+xo2
Mh9mSjimjmJiRa6HaxcyGzJFqoFKgvXRjOOF8vqNwLxylghAmctlzBsi2a4Mh6cAFKF729P8d8S1
VdfeGyL13+MA+OWa0qp03/3a+erDCLZfHhTg2/52mTBnPnujo2qYGcH6i7y57x2tahfvpsqgBfwW
XpPMj9kIc+TUkSZwe3xJgsN0McvQXUaoQB5cjYFwRpKMfXGvFmqHW3aCkmxpx77RX9ZpnOJDqsVx
/rN6pRpm3shRIEAQhTvZ5YEaMGQytz2uIV73bUHJFlDJ++IH4BKUhHx1j6JlY+drK9ZpfYBhrSss
D7WKfaxBBL7KC4AofjdwSv1XC9ubOU2Zo7f2Ee0m/YdbBv0RcZs9I7sM1fo+SJd2PNkhDF+pquG5
uYKfcK94NQTcaJSYvUjxnx8srBv9LGsktd8UiuWGy/Kb9uQi8PjgNzP6J8gozXKG3IS3jQY7wGA/
0T/Puzj3MT0VRRfT87h96yCAzIasNEw+P+Tlz5fXys0r5zFwJqPuAg9hjOOfVQX5jnKuHt+wZBWI
0xv6FecBDg3yQ0v0rPMksrfkEcQ9sSxoH6BVBBEUdCTOqZT1YljIpJuOwS8cMNFwXjwFBDdYVvIy
7qTb+JEdP0SIUFQi+ytnzCW3V8iXO7D+yabbx8t3EKcTPa+JOJoLyK/d0U4C7EjA3CimKUDcPXUE
ilcC5tvNAL45ck7A75KQOb7uyuVV8stITXFyrDeOGMkX9GwFd/6kjiiY5FpGvJcVDyaaCpn88ZCY
RatPmTJgO3kwXcLTnDAkOygZd9v4J270bQ/ZJPo2ASugGFSh+i03RPoCPHcWWrlzJBPsHZwmHNpT
05NlBr8DgvxatQnqWQCOadxZfHIfbdyav1HXxfoocS3X3N2+bv4klh0uC2ZBnPU8RqQh5wBxUtsS
/8wACupAi1UJ4Iaggc/IMHNzhvHPicZaM8e/43nlEE5r3Ij3cmoYhiXE1d0bEzFjG2cnGU7t5KmZ
GGyqnQehKtxE41DHw5lcEhzpoI/a/llpnEe34zh4GQVD7H3TFRTej/IK431YQq6FAJUKwLNacO4c
q6pASHJZBtXeaWvBmyU+1cy9rHI0My732SWc40PFg2zt4bk0Sx4dWum3ww32YfOXZV64xwRH5IK3
THDYNGuREQUSbhjCHYNPvpunVQcPIRi69YrzX+l7Bi9Fe1DYFDDsypV4AWlxV188uGHlmYaD+CUd
8uw5H4wthvLLBTkpr1YhueMoR099axwP73c69938CFQgfO2b2sojwtpc/Upg/zIzqBqukH6aqBtl
kMY4IErTE58h4QEEbM1ESG4nSmtzRUgqlxtJ0WuvnLN5+0TfQcOeDpjzEiJa0atbtrTguKnATCRo
owfW8TGKUUW6+H/GcKjqi6rnnCY22uC8i0u9o2imXeaBytKY9jF5qwOD71Jc4DQX2T1B96R/HolL
tvUR8Y1bdCkbZhXjynSR79JhsF/hPZUXhqwlEH1HVKhXi+I5ZwZoWLFT4+GDja/tWJ+42cnuEDQw
Mf830j/nseKf/EgALdFlGRUvaiLj/7F0Zstx69gS/SJGgCBBgq81q0qzZFv2C8OydTgPIDh/fS86
+rXvubalKhIbuTNXAglm88xNjtOVzJNfUdBzkdoDr2BMuPp/+sHF8Z+0HWSvZol6OtfMylcmpKT9
AXPTIl56QOW/sChae7TdwgQi4wpfz27xhsk9lNieNE6XdcbK2qz5U+OO3NAWbyKvO7Ccq3gatPuJ
IXjz2zXQKRmoq8Bt99bx4icBBYMFKYzf7qyXyZsfWSIE4jJgcxkONA045YNfG1Ge8aKLJ/ZGibql
ecuom3Gh/DvNm1eVt7U3fBSrzfUTpFdkdtQc8vACa1TNZG85dKphyLPPLDbD/RQ0hEu63K7hrXA3
Ax1MFUbAQFcQ9Aq32epemh49HBNKFsNK2/Jz2puQS7Iw4aLY/Lte+yl77v3k+P77EAT8J/BH7beE
CiznzSjJqUc2PEAUxlzW3s9uP7fXbOyKAlEMkpLDmrbczp9sRhOH5FJ6sL9Q7KwVR4FLhbd5riO9
Z/aNe7yVk/3t4WoJuYjlHLKlV8qPiMOf+DXFUz8Y7uH1DPEI+1AnLfmlUEwRJKSeENGQU52x411G
/bCHh71/ZuIhBcU85QVHOfqwnr064LLbMSINDx6kffc+abA3QfWJp/GXJOiwPSKz7d8p6ynFWx6Q
7/hRtH3Y067I6prGnthhVYCQGBVPhA42vPSclA8rcPXz1pAX3CIZMb2PHnuYt7oNlMf0Tm3djseW
Lw6yHMorZEooPlhlZXyzTLzrtQny4IvYDNzNoFO5vuEVTb9iMnzpiSJDV1DJU/MtMXkn/DuCr656
WSpwYj8K/tnjYznOsrnOsVzND0FQTVNeBCN2nwHIVYcsD9gT2p4mNhbgHjXH5y1pkR2sIFAJrApx
DWEL59UbyxnNQ6fo8XuUDPrqbAeJH0jiDMffhXCHGT8AsVBVZaS/C7M6Zjw2Ng7qJ7qxOvfv6E31
+jD2qfLAKLUDpUxc+vovd51B2w04eb1H1NKaW3Ux+RXu6y6coTcMZmDob5SZlyebLVuaApI/XTyz
MNUj4HwUpCVsYNLz3lTLL3/2ke01ZNHyZCJS1rugHkNx4YbrbWB/leGr6n3I4GGW+P+x6Qv811hA
hARtCpqMC5ALffYDK4sgUSFmNV+SMJjeq5r0IGhHKS2DYZWdPGaR4kysdZOckFd/s/ZS/VPBzZXa
1J7R4wB9VMqzWTaLNC9ctG1N38Y/YDZRBu3L7iNxMCBQekoeWtwyW4/jXY11cHiuRkeVN6qskHKE
mxg0piyQKnrYptXkgZcJMdqkgxx1yXLQ/pemGgtQsm0MSRNSYj8cphab6gH00dw8YnRcS8zDa+S/
ZXKcyjvyophM0fs9SzOUEG5ANHNM8/BPQZO9f+UoZHGD7yD4ErqdvjIY+uVjSzOAf6QSIn8LsFym
76jgTXFKSj9OnzQ9Gg1zMDOT/90GdKi8FexvPgfX9WzBmrFynWPMjR3SQS2S7MkNOt4XmRUb/D8X
QfQg2PTzafGX9S8Tvqj5M7AIWTwdcZn2r03MxLbXlM64J01BSPvKRYigLa6erNe4kD0X0oOHMPHf
6LGxQll21/W9hQY1s6GLcv26IOkDJPd43xYWd1HSUbyc7bAAsgBiMQ6xSUZuCpYj5Pb0SnQwbS6k
YMi39rMa258LaqfGGEXkaz3YKe/FTQQW0jr2FEQGWJ7bq9zdBuIsTMfhwKewsEXA/hq+Vo67naqD
541XkqK8Kiav8NOLl8OqfRNLGwBmbSAzwmgGp/ZXTIwSbAxW0Hk+8fPyOCXV5L5FS4AA6GOJUk9e
5fPumvAIh6e8nNFghWcQlsp40II4ZLGgZ1oZqyvbEmIPPn4En4hCNyRPXRDwSobKtYRnNPfK5ZBU
tkqPU5Awvxs/RJTpPbLNByBEQhyqwG7HuYaUaQ7uQlvLjj04hL1d2o7EXTik8/UJQq4/O/vBpZ7g
sQqwzrRn/uxF3WNAXtbXTY7ke1WFkP+HsYX/jeCkKTYkVcDZExTJPF0Wlp/2vnNU5b5ItQQ53IAk
ZLUUNAKYPd16/fMA5KW8l6Mu2LmRwg/O9aYmkSuzeThf+bvC6KqjIjbXnjTKqwdf3zl7WRGfUGYh
B/r89qIvsbhtfRCoaxOeljG4p4CE2IkV20Q2Vw4KJdW9862cvdFch7ThZcL+PH9AR9jQaNIMaPpA
pIvgGGBB2fzyBpc5Dkp0iqbdIL20hOLAoweRhUeTZfDKp961+TNDJEnXrBqnnJOWfJd/ylp/qA5w
DlKMQ0Hb9r8GHfmtezTZUB+XMWa2xXoJLxxSfNIUhyKt5uRH08neeclB4XkXom0ouWIiyX/IMOuS
uSzAx7Ks8zi+5ZCX4900twN2wgxkwa+BILzh72dpj+i5rl7knQrAWhiIefURZ1wiapeO0zrMZMWc
qBBvwxRGwy/Kb4PnQZP2f2OO9NPHEFfw7F7qin3wE3PNYD86g256KTSWQkxwjEb7mfCUNIeyyzda
gpiW/GHlorHAuOAucElHzW1z8kb40paOKsoi85LMr0/oEgkkAHmeVLDqP6GT2uY8CL7xZ5qTOQc4
VfDj4Enr1ENWVsS4qGRWN7M000LdS1KyXs0GgmBYM6NV32KfNNh54sfO7tg8kped9IQ6wEI89X7y
1Kr4hUWUT7Kd8Jx9M00EcjhzffbnTjF7intqq5dHscZe9pZsL+8jgAVdPMQ+LMnrxn7GNaFDEN9w
m3N1lj3YNAoAVu0/01Apf0VZ3LTvTQ9d4zQMMoye45mI6o5bftrzmbNQPCUVOIGXbiAoTbFsgVCr
i9H9zRIZ1yiBJVxwE7CJ8k7P1sseMLESZS58fwrexzme/KdS4nZ1u9FZz5GZOcKFscOtduesPKDa
IjvPfs6ITiCz6kFveyMFFqEEfezReYvhnHJGjfVCNrBTKLD619QydyhI45hTYgf7gr1qYSxaSsso
FGD9n4lwehK/9oHxl/6tHb407nKG33y3T/ikgO30hE0A+mJCkiCXFCg5Ivmx/DO6TuM/87qAJSsA
kmZHE1pljjgmrDzC12u7m84DgqDMZRy8dOfRJ7WzgFcoA04NrQB23sjNRaNKmjemnI+B5eSgqVmq
THmSRsXZn6pDZZtCwCfXgBf1EwQdvj7D1kD0rhRNpWC02RxOd4LGBKYJFzHnI0DOm75ojWFT1HW4
qI6dGPgmMDQ4yUBLpWUF5qs0y14xZwTZd7S9hi/WNACfyvFUpR+ihbQBXpGBLrS4gbf0yMI+cYAg
9FZz6io0HQl1mNSlal9oFeZFxUHQcIR2RFbp/kZhgSZ+DHCYNtl5QhjD/LDOYdc8uIM7RI+GRoz4
AeQfsLOMdCymmHDsxDGEh1/BCC/y4BlUzKLObLIh5VfgM9j9q0ZAbcpNCJgMSf3fvceR5K91Ixno
oOh6AoHbmYaq+u5TD628H6ZwgFS3HltJ6VaoaMe4wNgO8inUHIQLVjlJ54ZrhrcKz3z2DkYSgzgv
OG99gp7AemW3peHx7bJUlofRD2aIZ9hQfngDDzDDTxE+0cCQu2eWGJAIJrflDqMI7BDncxis3uHr
4GqV3Vj5D2JSE/VJqi1bd4fqwJPVEpK2x4FuWKAHhqnsgtwb3Qtmz+kHTh1e3eg7hPMhoXhPmmTQ
ajAHqhHBHUsxNCxeWUCu+sobl0/eJ6F4qyViWSL6mKxkUwqYF6twmN9H4uLhD5tuq/CUepPvgU9O
/LBOqcNaK6yYHNDI8Qko6Xf9tW28mQZq6ax8LxODgeSAA8eTT6GrpBp3UJtpnORK13WXwodPcL9G
pQVrBlbyOPsdQhjeupDuPrgCuNnXRdTqCCwAUXZmrZxgNNie/0syWuHcDcLN7pFoEJuybnXNvc6r
/g+nV+k+eyxmqNstM6/8F7lW0KxlQScc9zyXBDNrxGggng9ij7VjDrZDHSWiz/IJvyfIb5apnSFL
b1KoDaUb/2UzgLgGTxzZo6O8MkvTniD0bIIXIKswPS8i8PmweXZKvjbx6JfXEOuAu+eGRKSOi2vS
XcIwD9CyyXgkibn4qfW6/nmjn6mHWG9xO+itTf0VYBkRN8eZzKUB/Jb+lyyVHIBsk71ot7SHO/7q
KVCnfRtn8nCHnNRDt9ezSiCGjG4ZvCY5gO9sp7XTM5um86YqBwvSPk0+gY13Fgr2ZjOufH7tVTfz
D3sI1q5J2hOBU5QF0yreWVmq9TfSKL6uj9EcoArWkjHxE4+LlN88P+T2sI5D4aCq+h3ONDC6YUU1
QJzS3UMhVRJ8L2N22eOewigEbhNX/vQ0Yjet7mZaeJ3v7lBit2mGlZyQDTlzXsgAsRARwVh9Be12
0tULau8xGBGdzn0Do4zNW+0VL9iO+aazwifLPlI2sH7S8EkZyzLn0wf1knFxXzYTj5M/pXH4HkUq
895tWYPtAEThvuPScKIP07T9e0FYlaWuU7HKiyqPTVm/5s0lES2SqZ79or7SBIuvivsSpmhUKfZr
qEuze8jo5e5545SK23FjVtIJzBl0M75jVuvqZoeCyRqOLSphjXMzjt3wDCUp5O8ojC9/qpwmsl1P
3yeqBZb95pEuoZI0utSkTkChgfuk71mQW8UZEuugvfUV1wB2z3Kr32WXxf51YDqBDutgTYlZq7f7
JloTvFLslZtr0TejhwtnAW13rII2ip759jDn23A08hyi2UyngBMC5GdkBjwAtN4KSuwn2XxabAFY
qgKC7+9NXtGOTF84nhk6cZF4F2cQT3h519FFZ2PbcwwUx/uuloLz1rgOftWASyV736jArVOxQF3T
k4ATHbH6yIP6W5On+UdqUdjIUTqgLJnGexDdn+Tj3eLX0rK1+xHpCbLsoS4pDJZAKCn/IexOs9x0
Qu725pvObNTe8XbEH3+dJ9d+A4y3VPR++c5KA4JplFc2+wRxCEMIbu9VUOudTLCA0qFwId7BqW/B
iEd+k5DcnFPudkCQOARjVj7LS0K0aP1ZqYKAm2DdvTIVoOyQfUrVP87jAIP0J+/IkskDUsUqHmsE
Jtz0TCclNzG4aNiHqFzi0UHYyb0PvsZj8pWw9mz3xUSK5wdCpbvcwXZdabmMa5viqt6iC7wou+k3
cwvwE7ptZD5TC1gzy31F/AjxsUWCBbDloYDmhurXOhq/YhIU9Y6aoGz6z4VnUx97NdGkvMOZszFw
mYI3ZknHXgFg75rs88CvvoakxoiWo4mGlxqn9F/cnuTtabexz4qZXT47khzq07aeHHe0g2IXFBjC
H72sURU+B5ll33k8qxxompLYWTEWL1NyofKgwZY01pZaLARoNNeYvDodZ7NzCzFc86DPvnzJOHF5
FDsm0ePYwfS88eudh78J6bnm6vs8BuD8JLcHWg1RX5Z4k5I4BVMPmAt7XOFbPtUUGWzaj/Eg+wdW
rKa9pCDs6CSWBumXDEQcXGNeDqy9LZxtormUcpPsXfR6pseF9X42ZHTcdQRT7f2w1c+zQ1e+vmdz
Q0gqq+nD2I1qzLtXfJOY4aIskb+Eh7GI/7keAlraNhFztasLmpkQ9M3pE6xzSZrzN7nROLBhKn2W
FkrXQLU44zb5grxtCGqyUNMTax5GqKqrynLPFbrQhyQhUwPguO/bv9IhLXGXOVkEGrnSUGKw+rHs
uiuIgIEGHJpGfgZeh5JyllS1JA+O6bAv2UryaKKp8/LEnZLJa9PPWn2aKuhFATa8iAjAcN9iZ7yz
cxPnF/q2iDrRqMc7AKkELZnjmOvY1I+4BZOW5OGlaaksXU9cY7BexBYm87MzhoGlCAy71Bhd/cKZ
BDFyW4YZd2giwYu/86oqjAjAMBUEu3DL9qFx0MqQYjUCq6mvk1ZbYwW2I9nXAGtWjF6Y26BhvQVt
h5x7iGJurlda17wFpxf3/xmcGFv99L+iUFWWPnGNxQixtz71yTwjUxNn32ZoU5o7Or9IySa+Tdb4
MdENMfC3wfHLeeHINpAMnvhCbO8zl0+RcTVH/duum1GrIy7mdQyMl0va8JGOZHIfyn5py+iYjfH2
kgizjv5bMwM7o0GsHeaLqK0aaRjyvbm/tPQTBc4hIXVUgWDOjVmfmbg853egurrk9AG8VKJ0YIHH
gNOG7gx+ksae+rwWjcd3eeJWkP5mhwKodLekchI/4h6+DrTPZsCXVIzd8pZDE27uM2WIrwU63K6q
lWVfr7jCxNskWhfC+VQ8JxTvEJPFdQVa+y3oqJ1nlzR4/ZFrpz3zAeifYe9W5negZ/5E1ptfutvK
hwR5JTBOtZSnKcGtjvFUoGUspase+VI03EP7Ho8uVYph+8DhGcK4gGn9qsrNqEtInuVVtpXsCWX0
GZ3Iu7e5yT/AYmGdM/GILw0Vf7VPlEqFzT7FQXIFZbuWe6ppYkrxMFFoNjcl8jXX82FTf8Ia9O5+
4zqaA9ZQui/7jIXSu1sEINoOAy3i7bDHHzYJ6JpzKNkhR14XEdYP154Vkrtlt3wIJsANjEuwgevJ
5HLPYBh7C0lBrwfWTNDL8zB047uJvUp6lKiBVNp1giVEk6Y0lbHJTtz3mDUgC8a1WcPHpMMbDoh7
CkcsfU4u/2jw2vMlFkXUXARt0MGJtkJbP7S4ERT21LV4qXC6xXRZbtTndOmI8jSLcLfd3+zmA1Sv
0bA/ivR7YjOb3QYMIPqlst5S35tyUd29GfM02BeYWstD5adRdg30qjLWaGv4h3PZQVtzYr++E2W3
EaDKDVMQe6Z8T1bHMtXwn89koDbiRnaAOxq13APYo8ZwBxRKOn0FaLgrV72/QJ9QiPwc72zSK5ze
sIFQMkVhIK4OCdroPcEHYv5xVAe/k9CYM2yQqf3sZlfd+K47HbJY79mDXckenDhpR+AOJM/W6oHA
A1+mtp3BJHbEKCB/5jlNXrGYnQe/a+f0Dl9Uq++xP/NZYBXu/xDftJ+Nznl1VavDkk2uUZjd6RQo
/KNfIwbt4XHoM3tdfmrNt+qpqQPp75teY+RB05f2ArJysF8BwwtYOhliB/4Y8bp+h/rKOFiNPYcS
deYgMZhYwyfVZhl9ZaA/+Ccu08g+STIzwkp25qD9ajy3r74XvpQ/4bo1FwIERfuyDG7nfSYYmXpy
DpWIEa8wXxeImnTV593RlHLJDsGU9b+SgtPnLLw2fJ04Kl+GOCAjsiGGJ0bXtfzZxMrmaLSV8l4K
wOW8z9s51D9lBhbjJwRNw0LCQY2WdEW1Ht7rJOcaWLkxuT0TDpi2JxtBw058UGNcyDH3/ruBIhTh
szV8Rau/bawQU8DITq+uL9JXXL0MDEaDEz9utkFzLRVmSqyj24K+KTbyP1FsbBSlCVPC6v/Am2vX
ITkemGMwU3QR8bdPQRUpboeGFbz43DhiEzUDEbVGwuc1EnUbMSkvEoYnHB3mCWZCMj7nSJkUW9LQ
Otg7mAUmveHimUlMrpXPOAkhhoaMAjNM3+/TJHe954xf3oh5WmLSOCwdBIs/ZNXH+S2xa5u5vBtK
nf+2SzyjOLCkrHzCUaqYw1+bnYFjF3iAru5qZ07oTIyC0LnBz+DhJI1PHuJTSjhYH6ziG+dOIi17
rLSF1QM9fUnqvMQI4BcXC/RDzQJTPSsC8N25r3JInIlGPVXaS8QdSHw62ohjYQfUcIRJCxQ6QPaJ
2EB3HdLUxfY59xdwmSDSJS0Zh6WkCgBNOSmmU+hW0pwwqg0/OZY30OGS8tQNdvipZcc3fd7gqveI
Kwl53pW1Y3Vew9SP7tyYJ/E+52XW/GxbRWRS481SjwlGjWuYZuKVdi5fHgOvdL8WmjD0S58HfLIC
muw2KmQs4ZbYQ2wMCchtsgtlgRz9PDqShFB2SkHn/dBdmNUPjB/yYQ5hBG4nGvt9TPzO18pAi8E2
SXgL+37FRgf78GCy7hy2dfR3Dsm+HRo3ICe9rmvP/WMM7O+wRenGDc6O+ZDjI3nI2hj07BRt6YEQ
O8cJCBLjL5421hfB4hpai8uW84oZhxlNKlCzMEi2tdOUFibkKGqY9JpmeyckHhZvTFnTE/+t/abj
PL3AILTtW5gSTwPLT30Nv5WmmAwO8Yki3tVwL981Iwh9Fc9sEoRrfPIljhM+49bE0qpGHtn7xFfc
L6IgTbj5dWFvGJEgXb8P+BS7K3uFMcJ97yiUfvZqMSphjHfT0MWWUrp2xDyNAVWDGPG5Hg8rtzVs
YDmd9WNPYe8+ZT9VX6s+kZ8dMITuhJtt8I8cWVwlGZWgmPK+C2tmlDSSvd5Hxaj917yKoEHamGjJ
AzXwUXj0U5eEyDBg0RIwMEAHQM4q7hSR2h5bTub0J9XqzWvMtq25AFzrI/XcW+n7LtWuCsbigS3x
ABXZJxe45+WQdHdMWBQrWiPjT7Y1DK47LMWVvXk4TKqNwdwN8aNbb4rRks70WmHTnaDRA3ZREWkt
HwzVza4pVxpIBuAjsaGNG8wvWhmxJFZdc+JSVHxzcTuFV2FFNl18Uy1vBb/TiIXb3Mkg33XW9u4d
u0f8ZRdyki1dL9XE/7NijiK+yGS3HGnki7sHYDFl+c2pE07YVoepe5jXbKILmk1NeU+wFtsWp8o0
u69iGMkEUSrW2IRPrEUReiKm6EVfEXN0Gu0DtZTRY+arGsYmzdGW6ROfm5dcYp9FzTG2THEPaIB+
97qKAfwp2/iWdw7RQN5WBpKBvgWRk9Ob7PXbsF4x3nNZEUmBonAYyMvFYO7otDdfFeNw2Z81/HuK
xgm3rQfTe5oLB53ZxD8h6MzVA197xs0gc/FS6cpy1kPnqGx9jxwzji9UFLva5YzjH01PBfeVdIcn
gpZ5UMXG/S8ps9z+YZZkr8uutvBYIepMfIZVE1P3PGI4vSV9SMI9syP3rCSU4C/RhpnEf1VgIfzj
orEGhIfEE8n4KjNS9w8G1+fyi0O3fdR2NOxydR28Tc6gHyz63AWJBp9AQWWTuMfrorLbrCDIPEP3
CfJL2k5b4thTfXasQv4HEeTJiD7D6u1a4fiEyZfD3cOdUM3hp+nZKDd0QW1mjMDDo4GIT2piV3Tw
I6g/pOiDovWGYYlVF3WzNeTKPVSU4GtWAkYzRRjZz9ofld3jBpX9bQ1D0soqZGvJgdsyajYuoSdO
O9anVUGkBc4ikb9m6DMPLgNVnpkvsR2acUI7GoSHuYoG5oKoI0l3ahP0ajZXJd3am9ePoYtinI2k
tC40QQQeOZC9r70t9WuQXaqsRyKvRn/5GenNzJaXxVbVaBIKIUeqG8Rl4SyzRKklgU8dKpYintju
+8gq00fd5LTu1D0+KGhuHi9EoUd3fhX4KuvnDAzY9JeYFi6YAmBt95Mw4tZ6wl4GV+qyeS7wVsuH
LG8LS7/PCnWY0AXASWsr8HTDwJJ0sfF0Q7Fm18DsSU9Fla6dy4KvoZc3oTHhURGzqM7tP21SqChx
hhPX84Qi8qVGXBbEw4cD+PWo/+3T0NmQYc+42kKonYYtbVC7gYO2Dwq286ZnqknFJWThG59SVQTh
eYydJThnqybtsvCk/t5ygclNmG0si9yq/0UoksUHaCv/r1c5YV3sKBrq5D3Hr6gfyFVyP5rmNXW/
cO5O3zKsKsWeXxTXeB0EnEPCGaL8nnWK/WLc4/etA0KpTcULfZ94ZWVpp3ea10W6LAy7wu0+gixn
ke8vAqKuqtp3Ek2TxZKUssEKWLgAzHO5qcCYitRbria2cGhh+gNjVKmfqsyRzySpzYDnRgBIzOAd
9uNpScOQs1pF9QdsnOZlQpxmYgfx8p5ME6Za1Jbp5FcNrsjKRp5/IqFTX0zV5cObEXR+id4FA7Dq
dGJ18a8UtHCxnlBRJs13VBaaHYk8x1V2P6rVvmq+pKTYOAb0qRZoQTBYvHU80KLNVaHJaBpcMF0M
8Z7bPveeW4Dxg7YMVHfNxkr18omm0jq/L9wtxB5i2GJP3eOp5XMHi7uQjkJqP9czyTegfBPWcr9y
fMZF+ivHnauykOt9hYUJ6G3+RqEOkujkppDOpg6P3DmrYef8gSaKo568I+HcDAM+u3CIujgqRWS/
Z+gIkHaopo8JnAIB9jmJG1alce3dNcFM8NbDQrVPyj50Hrcob37m50gggIFUwP4PLZonHf00/I/9
U+dchA2EcxSh4CTfS8OS4BuNQ2n3U3QI/d8CR0AT3PG8NCV491I3SfyCeIVvFXpPrTg3y9kdYGAV
Nvlv4esQ6kNK14SX3KON+NMjUTqEHZz9NdxLgnfBTeQZ1B2sZ8D/X9nO5ml9x3K4bB9j/AvjG8JK
31E/3G5DHWjY2bv5mgUsvjnDwvWOrD3zBEZi13mkesIZtnS7W/r8kVDTloNORzE+Twa84ZeSA1hu
PnYXv6N1F05LcuuBswyvvGFFZ3ZB38kM/6Pm7fesKIiwDGVYxf64po3N8m71Qjh/N7bSBExKDP3f
nCRNs9eE9DazNYI15g6wICq9J/9ZzdceohyUXNwH2YRf3i/jZV/PSq5IiGMt7pmM2aKCIQu7y8pe
eXllz07vqvEgge0naj/AKENZLCa8j3IRwEwyzCQiVsQt8ZjNwWn7Q2HZBdGkXl2R4VcdAHio+4VK
KfnLk+3yIyt7t7gw/OXUCHARVM1tDbouvfUtyAgKFaq2vpFbguDmymGe/iuoNa8P8GjQRfwVYabC
q7i53bY4xrCW6BpQhpiwRaSx8yXehOdqMF1wNVHE3ShU1WIeiLHkHQcIAwrWwQ5oHZvldusAjKPu
JcXLTfioqJJTQzYXOxyN1Fv+qffK6EPSoOPVvKJW5oLOTeOLXmrxkWm/rOlOhoj43V/L6X4GGSU3
gUB1XwoWET8f8W3WOkoQKQe9KZMTqTu4Fbtw5rkmrZ//4ZAOy3DLRYQjERpEeLYpvqSUHZelp/MQ
9yvvrvilTpewP7pO4RcFdTTd1i1nhBv+4H3rnuq5bYfHOmq4qXieg9sVzhHBb/reWUEiO21EKlGS
3IBozRRD1hLJZmoJ61HITE8NsGLH/VWlW7K2rElPAx+dU2rYaprTAQxFlbqfug3Ok3BHZZ0coyyd
YUK40Ru/TiAm7aIp8rWVr7uDl7HlOw6rxjZegbx2dhUxDwtrCKnk5FRcOkANizcIr5j+i24Wyykh
GxudF8IeyckETE4nxB/xO2FXRJgVR93NTfKGgJR2yQHrUfg/OPxcyXBCu7LLYEwAiL/IiNiwkJpn
0z0HBC6/1tJOHrRz1l0PiUJNfMxGEI2HWLE02+UYfCNoVL5rLmU75ht9iNrGnZSe/eJrqrJXKLGr
+ShGbq0XCArYmohU8UQjHiP2k4Qx/nlSectk0XiqBRmLix1wC9SIzCPvr+vo2drOLc9YG2T1NFGs
qb4LajkMp3vBvhnQh6NZJbMkSMx3Y7MOF2Pvh+hg7E0IVxcSq92QhbK8rj3O6FPpMrq8ymjCZJSC
BjX3dgzgCEoHesfVw+xrbmsqXHlMfU6DL2TmXigImO2q/i4sENIXxD6f9xnqMMCUos3GE0CSsCPM
yG8cblKzUIJL7iO90qrC1LIoC2UfxY+XxSCimnM27XLE3YCf6lSsFcIBLzwTP+K74fxlx7TYe9xL
RCvhdc0ZAYCOgQyXDmX2MfAsQb0ClGeEghJ/I6CkAWJsZAcOlzVNcAMZT4S/B0bwdkO/ASQJ2ajv
MDib4iahEHH36TYvQANnzlyzjOK1e6Fy+CMD2W3a7buJ/yuvEDYBJuL6fCi6MvT2Sef18iSsR8kl
nO0V52klUTpIdm4WBFgvAmnmkwplniSw7uq7dKR6XNaS3xUtFyhQUF5E/52Rl9u2STQwH4JmY3/e
SAo/Y99Nv/hmMUpqLPS/pZdPr7pr+HKYIcSxhDJM8fqE3sFBjB/T2Q2wZ4t9YWZusJjNsJSAPv93
pdwwOVUmMBM12Pf5YaXiKyHo/eFFtRHAdylovT9QGVmxFHDXPkrkAAcrZ14gPCj0rL3fNt0vbU1+
Zc+WOgfYawEFr6C0E8SFeDHsBqH+oMcu5GkOENmQzAKxYnFEuE/0j0QH9jqQYF1uCTTfPxjkSU5n
sVdwvhmKxjZHHxkKK2k/O2ClR1+dwEm+xC7YiyOetLY9JIXkglXNoGp2lOyG7xkWW33AXUVCL5bW
+cUPqL/JCEIBdl+OLdxLmalvRPiw7+FAhW6B2Yl/YdE7CKyust+rSeHGwxMDshiybPApRGV9olNI
4v5dVHp8NNi4quraUQYLtMFtofgQFKUag8aS7V4MJXpnJ4CmKEH43q/ckZnkm5gW0xMYaqy/Il6S
8LHwgEbsIYrSuQVit7xJWAP2Di4/t37KasYRVi52SMKd0ZXBk7M1dhxCgkL7DLJmwsS4YytgqWbr
CsEOgj+d4vncIMnxintpxcyYZGUb3YM+lD+coSUQGDIx+c9CslY/CNmm6iUYgZKAb9uwJUtGCIE4
59ZxBP95voddURJH6XHwBN5C5I+5rHiOpwy0COYGH+M16dEj4Bh+DLsQ4zxwNVnm+6QHMrBtVBfW
WZuRz8iSixJij3+kq2+CoE67VX+nMTpTGz+MEJ4I6jBkG+Hw/Ph5wYQcz4bWuBhL2GdSS+fGc0IA
H6dy8BK4M/fBxmS4tjNqZRHr6qn2nzl2GBoDDL4hIMqWNIetXdXv+P7b9K5LlZPclsjSnFNMLC7u
U4xFMC9wlyV7JHz310JS4mBRC1GGu5yAnJ63WA9veIJ3C9sG/9uQOe30rcgiGGp5hMm3oszwjrDn
NnVQT8EYic+JNyg1pQ30Q0hIfwoMgtV+HRv/m03ySP4MayISN8067g11oDjVUc6xqzWAwF3h5ZV/
ZyIBkUDi3eXTTSLMyvHaTK+5L1H0hU3d47LM3cxvP4ZbBqqDbAyuyHn+0ZuNTBi37KiwKa02OPuU
2zDcEaQn1zFPVu3RlEs+ZVtueSGQVi91gn3uZKYOPI1PQYTHg1XGtGZAsyERfMpREfQPNCGKCIAl
QDi2DnGUAwtEdcEt0WJeTn3zRgyKg1zyiyrehgXn7f+JxPFk1v9iIgd0qA1DQbM0q5jz0KwY4fMI
p/aVLkh7Kcp/CTuf5gC82C02OjJBQc8bhKbKO/r2yB06LDWoJA6ol31MAMsZLpB5f50wGXADKFz9
XLJ76MFnBN5P43rJYxwO6btrQ4vdzYNJsSUah5kNfZN/Gt9Qk6tmp9I7ghwdr/DZjZqalXIRPOl+
ddtdZ9gF3MXWiZ4xdNAcUzLBvE0JQJv9MIaOpnqF04OBKY7O5E/Jj1OZU3MzIkGGqaP+H2Nnthw3
kmXbX0nTc3s1JofDr3XVQwAxB0eRoqgXGEVRmOcZX39XqOr2zcxqq2qztLRUUgxRGNyPn7P32gsy
W+Vqc3pc6TZCQOkHwPSq7c0Z7I/jIUo9uGGOmEplTXvR6MqGO2uZuThwIJKtstAh7QZaus4trsFR
7KzOTGbi39MRqZEDMJuYrN76hnVmCmlL5yr162q+vj9gDMj6JfxrQsFNH34nberKOl2Y2IKg4VFp
3Hp+k0R+EImTJ6gkdI77nXTqMRcYBx0GHX+PKAeLhesmJMQu3QCCMr90LZH2Y1EgRcF4aBsQfe2y
A2Q01kTekUPxI/IGMRyr0b362NqZcchcSarpCswNFWM1UgKm+G1YlBNdsOQIKA0Lu97ZLkvOkkh7
RB9oevHr0WNc/9HOA/LeumcavpvTxHR9GxfTi1pG2CjA6M3qh67Tki4rqbLqReEg4RO5STTwoPeF
MdQ/gKPHInUM8vsGUemdtchmQMuVoDH0Q5zr3UnEfc22BOapRx2KsRcvRhFKB2mm3SmyXqykheOb
ceKkF8lQzqyflxDQHmIVdH33IsNF8X02F52/JUTx0W+lQXsNXIi7uDkWiNqtU+6JkWlpRxpGdtfV
9tWCPseALE5zpHorC9B2u3Rc7NXO9wnsZ+JEO+z3HRpAHhw6+oz0Mk6z2QlHJRiAop4SLiUR4gQb
RaSoroeuTdsauhFJQtM9HAbEGdK4+uIWFshpD88xf4JdhwzE6wTCJWcZHd5lxBPxKaHvP5M+1NJH
MChU50s1UJduKxRg1qOT9Yi3aF8yfXdYnL4UuFUxOqXSZdruyiH/XNJ0L54EcQLzNxeT6UvVoEHj
gaMSXwT5Fogq06F5b0pjttkzkzYy6UqRVcxitsIq+Fk0Uz9BFV5yhGFHt3ZGMkC5NW37MoSr4Xqb
a7BxbfgKm7zhw3nzqLPbYWSEjNYB/Cywgeg57MfOpG9jN2t24lmw74qonPr2Bospz5crWV6obZrJ
Q3rO6Doi4I6aBNJ5WaFKDQpYpjsDmeMXlHWEKbWd1RxTh95SjoE0yu2nzBFO+a3SmsxdoJjppYpd
wcC1wVNk2Y17GjxrNouDY3cw+8nuoVm0jUq1Rke7ngVAyyq1i7fGMRq148irk+9op+g9E+pu14+l
7J3oOWe1ml7zVtEXYVreu+BGe8R38jnOYfjA/bsWq95g8OeHDcfZnzTFtNNRU/Q1DY5mZSj6cxg5
RIBQ6BAlAsywnRXOYjJmjft5aLG6sVOPMJBpH+t4gcDtWT35C6ovvg4pzJMzT9HcJYHlVkRq+V5O
6XpiEH7tNkbSJFmjybVJ2IyOaPgnJjnId8M8eGB3hqGZnlFI5GJB6M/zI3x0KOnVbAOxyRsOGW2W
hfmGrFyitdbWY3kajQVL14SHsvvCcKESz6rwVPE4AAuwMetYfZQx3UHYQSs1gtJiYYgKEUOnuKHv
B9dxNSlGnAmq+cg8bUoMpG5dUr+Cj6PXj/aoyoxHURdmKzeVV7TidY1a07X81V0ijBjE4iD854Wp
SntHqpgs28DqLK98ECRRVPAHTLK5MNrkIuRlzeG5M5sLFZ3R7Yojo1l2xNpEnrislsd3LR48eCfI
w1IW6K7QPs9y0+OUMJIgjmX6mhbGCtGHM/vnKI2TBQVUX702DC0s+0J6qmeeitokw6fkWb1kMara
jcGpzESdqjCMAkWBNrvpGp01e052Y6W3cbIysfTNxsICsK1tdHIPfYuE/5YOe0/UEY6kaXwHQmkv
76VLHuqFymXVPy0P2qvfk5nQnmsOnAY+G9bdU4KXCOiroqzgscHdeClQrda3HRkq7W5q5MSYr6ub
R+2MhGZ3cMQUdp0S/qAP2HHBOJQgVn82w7b9ic87dh5mK12RbXbGkt+FaDhq34lckWLOIdrxENO9
Jc18nYqLKEXxg/SkLt8TeWvAw8XvS+zsRGPqfkRIHx3mhl2k9FMLIuut7Oj2NXSOi9iqg95xxRuZ
0CY5Ny2X8DN55hRrPopGVPMehmBwvUiuvV3Cy5h+Z64m8xvaQgZ2PXriVARFlBIqTk8b0CcpWwxR
2i6cP4i8y/HX55RMq7VJbRJMEEeOFoHMTkSj0Gem1D4byTzxDI5sEXSomETeZl4LYUXhqrCP2DwX
bvlEYhOFVKfbn2ORzg+ZzVRYMWY2vWHLQFdr8ibITArvcAu16huGuQagXejlb8QAhR0t7Ejo6TNh
9oyRfKTUy7Tp53Z0QVFzuzZ6RPd+cdQaNrfTwtDuMg6FDUkSxrz6SBi72U/1TJ2C+jSExKFTLC/a
10I1aBQj6d7pdqwUwLJZkHGh+xpwmimNfd/piiStOaZ70yaEQ1+nibVFUe7ji2Gak0WZQARikciz
UTA4kRilsXOqp9L7HuIlTX2zNUZUap2JRDlNhBOg4tFfy9XCtoHIKZQbj47ntEe+RxSrIYXzBKrI
+4x1oKezzmZdG870VgP7jYOVXAh4H4ObOacRlVhDB461mv2+Qv6JOdZ6YlVYbmxvgjiYgtMlnbiA
eoOlJx1umPcUrzSjRQS4ocGyAKaz+IlaYDlXjTfuEs49L0OUVPeEdMvdSC1wYyLPvRVurr+Ecppf
Bw5LNsR+iAm0lbLkMtMTfvNY3uDqh0bkHYTlVDi0yUakRyYiQ1H9wsvw16ntv6uy9q4ETY+eEkee
esc7R3ZbzmD4A75Y+83KG9v1VRJnj1fRwmcyd63P6L5mzGBJZJxANrGhoR7gUFX10W1edsQE2x0C
ds6TIH6SCZHCRAjCT6tW9hnOSo7rrY0AhXdL+xOr6HymvCeEZe1IUqD6KecPYQ6Ru3UKGpyQI3D2
PBHTrRdMQ+hE+GTeEVw8ZVrw2NsxnZWrtpeTeEmSANeSv/bziJ4FSIwtm29mLJvnIoLbQV0jo5s+
xA5+mMvZLrcUiRmBbEMEZVVoJtBjZk13uKMZP3qNW/mFyKVxu7YJcIxNiWRlfV4ozKzEH5u1hebd
AYjym9jVP2SNBSGIWeHOed7QbqxaFGV+XgMwLTyJiLJyJQdTRnRT+jqNtfMaT159LmxSMPxWq7o+
zNhyCI0A/nI069oo/QxhGayb65gTDWXtHnRqTO6OdJ1MvcTWUBwQcLLTwzlTPyMCzTiYZrDWA+Yx
0cggalyne9cSOSb7aHSO8IKiGQSmLI1NSaOdjRX4nMLDZs64AAtrUtfuUeeSpGHFyRYyRYHnK/Sq
S10Yi+3TSCicQOelbI7MA/CoYAWjbVwuDaxAfJy5yUA09NZA06PL/THNzBuS5+dAgZ9k+XNzrzuu
SPS+jaBdZEBiOwtO1aqww5k1xU8Tfqg8GJjBVs/KHRE3DR1/5vt6jeJClpop7x55pDMGZMor5+Dm
qSe2Iut6RucpjuarwojcDyJsHCjaJFHbWAqLqKtCe994aizOVBGmg0ZJ5B4nELVkfNavAYZjFvlX
pvPAGqaygGltdDgDbOF0z5PMXb3xetf4YYMYehOpKUCIRLZ8gxM7wKVZkSAyIc2LV+WZiJFxDeJy
HBGhqg1ShAIvKNAdArCHunmQsqd9VZUDg2Jteae5RRl+CjM0n1stHeqb1EJ9tQW80DPzNVGuMQlr
hHOX1ZP1vZvcvrzgtumS56rpxaspzLo6uXIubjleMaLHIEwuEbAOBwEX5zPS4qqF5Ji2t8m1JjRA
PKOsad8Xi7KcAFphRBer9VgBZ9HMCeUV2lVUPaJ4M5pMZ5SynOyAXDJHbbZJwfl8y0i2ePbMuOF1
JMToouZ6jjhUxKzT/ZS4iojmHA6zizX0oRuG+FRlHOAC0ev0GSlD+yw5uZ0MTkPTQROkhLcIDUQI
GLE24idd4op+x+VRzjdlxNiMpq7MwmC21hxhURxZPDNRXyP4idGbm5dU22n93NdmMd9gfa26pyyt
bHzJdVx7+YaRblOhUYSnvqdUJ8W2BchjnQewITnNlTwr3xBPZeJpwr873zlggmp83tgyfXgAZAl6
uuxZK8GIFzT05tLQKRz31FgDFmeuP2y8arokRlzkWzPOK8HkRxpIBsQswhsyBISzTxB/wt1MFqBZ
pGTSwCsZ3qjj9fzZvqb4UrSDHdUJi2MGTBnamIGL05/ARvDscJ/GG+J6Eut1wvLYzT40n0QSOYs+
48Uw6akFdQGs+EmsnFm+aPzpjGGzKVSvXJjGoVlEhMfB1nO0PDP00tOuY4AGNwvVuLXHoZziyY0o
q29wtJTqsE5UG/5UjZIlmOoEr4aqVBruOqdPnf0wa+E9Y91GKLyhzT6lRMGG8oU0J5MoG7YmFaQT
7Uqcy4ROQneKdBZvcsRYRFsqXPxUkNqCAUHeeLAYc5RcNK2ncmvhmKgO5Ht2+b1SrscnTFWj7Aca
1gtSNSsDNPBaW6pp6AMs1exTnlTlc94N+XBitSuKtzishLNLi9RqZYBUJ8VvFhpVe5fj67PuZ2Uu
w81YxVVxhwVBrcx40oWRIYcBjYrCaPSpz5ktvSwmaNgtIwRSq3nbo2VH/q9VPiFTtBYon+zYzxaC
2XjxC8chrp5iK2d86yaIyNi3SgdzKK7V5xzvkfww+7hU91dQ2bJd1prLFJTgsx0ERwva00COcaO2
zEKKHJVbxJxzO8PkukJS2uYh5u1l+MQyRJWI4PynS7hOvxVTXFMHGFJ9m2dVfJYMdtJdrrxhDIYk
Q6TnujHNRDmBiaUbuKDomCvdfF0LV9GMclSHoSqbBlIz6L/Cm4bHnQV6Um1428TauW1SjhnbohHL
d9I2bIqJdOixLLkzrviAjNEMmwyzvc3EOo241NLWlxaHKS70gnIQkwXNezpP+LV8w16Su5rS8Cp9
ibsXgyQaGr/MZc41G9FIo97sftjTZE7AstMeBHyiu/FgWAy4wQtEJF2rmgg/QHaME8BhViw1vD7M
TI1Zu6iyFk3TdZrqiaygqM0YopEqQs+ZgVh1qDXJkIBDaCviHgF5tO2LRLfbJSfi9ggOmBI8Zr4X
+q2g4bPVSjaoIW0mbWei4RrUj3TuCSIvrqNISmnlM98evU1n50m0g26Hk1+isiK663rS3XBPHW/X
SdUSg1yzRWwArFovKqQvs7VR5XyDcD/9jMIBUSKsFMIQOq9hE7ZSJ7dPPGfVy5jky56Otjtsa+yo
6XbtcsM5sHYZaKU4Sd2ZVQijeV1SawWxF7ZflNN2y5cGweNI3rqYlvdkSin4gUsCo+HKTvOBwJH4
FjyMWT9ynIIm7i3NYh/ZNiKbaY4Hj4SxbFcN1gaFdzPdItu0qoMrAeXAxyOJZRdOmlKxaQsLi03b
ieQmEfgofCbtpT7Eol0q7Gk1YZAbLxm9+AxcPkXgMAxVjHLBib7j/HcsiLJTfE4nMJa3Kyma642e
ht69A464DjA0AfkEUgj3TcGojTayTahyzKrJs0O2MM/aKjgH1/+TtLcpYukTL9fwLdK4+3jix+xr
HWVefIf/X2dHsuradVc0Uj3C8JnmLblI2IJYJafqeaVZioQIg3GGvZwVhBOhOyNxIw2VGyFT8eKC
4qvPuIXD8uwWSTpzRdAKoMPue5p/ugxd0FnNsF35GHI1oPiKYBBQap5dC0s4GCc0+jvuWLs+c6jX
VkA2RVnzIDXLG/IpYijdKjahzcPcL+7HoZX1JZ3cKb20XkYU4ooLs9rqtRxgZ1LZvoORQnRfFkP7
tsp6Grchoc4jf7Gk4GVb7RJH+rguO7ePHbVtFw+ETU4SqP1kS2gpP8zaQAbLYDWd7ldySpZAjI5d
75uWJtbey9m1NqyXA3kri+15QWUVk6IpPZZkmlesKDsCOurP2WL1P/F8gwbE7+fehQ16JPRvA7L6
yYXNf0yR9EwH4YkkDkaaq8OPgmY7gPmYaTikkqkN9zYtbzNAUw+UPV+UfooGgXLTgsORn8ZC9OXR
NtzWCJgli3GHIos2oZRxVV8KiUlckh7oUdNDjUF/Gd5Wk4WnGgL4h1lzEm7giN3aDL/3i1dUw5ss
hhzByeh982ryRtvSavayK8XzaDceghU46495stR3khAM3nnwd1teiXlfalV99GTlXiFoJoK8PAwF
lb+yHmpaBm8d6+BuRWp+ksZYV/fUEOatEwrl7G2VcXazIWZ+FG2skd+t3QmHtgsR0ZqDlonsZ5Y0
a5/Ewiy2WPPdLaTcYg9oYXmoR8PGR1bC57M79zvNu/FzHZPZfsSbJd8XVuSzNmdxbPpw/QZiFcRr
5anGx9pEu7IjrvKQtsCQdsYwO5IdxFB2UJdx97mKZ/fUdXis/aweEaImTJ0fBHQWG6hp6u7RRSXb
0iQaFP62uyMhAnlNoccTmtbB4MReu8kt9OchOZaWo3gaCFf0BwHKr06T8Bh360LqJZK/DXba5Gub
pvBcp9rmBC0StN4baOZo5mVnxygweHlGUlWZ+9J47acXkMVxQ4JsjAdduKY1HapGto9hZDNhAGII
GoMGAQF9DV6om5nIi6be4HkdfpAYpqBId2D6QS4Y3Y2gsdAFkgEFluE0Wwj5bMqVAq9bJG4iYCbD
Do/qAmncNu/o9+tLnGF7xj24vqppsZ9JW0XxwGnTgSqJY+XMNY6TIwl4KU48possq4LPMhrLeJ0x
cxoHuInX+og2YM/YbawgAvQZRCMexKg7gNxZp8tS2mnlQ6PBtQHGlWnT0ZhTeiUUjEW+793CvgdW
Asx0zJu9OXXtGQydvTdAW995ALm+ZA35HOSBtDuq/u4xysu223uJBm7RcnhjFfacvj1bGZJcmirI
LTZ24gkmJRUcgIAwqIVGRNRKKyAVD3xWbTruhMIZT8OXKAeS3TRT8blaOuuGNl+LORyMzZdpbSpi
xhqPOaGHlNlkbOKOZXXwMGiRYU1MMIBN6CZEsI9dQ2lYTjWbd6iB0RPkyy1EDcN4mMiPcBvVa3oz
XJs/7AI0mBquGlCtrDMewP/Oh7Y2p69MXYEBrqHxlpAfcQydRR7wNZVHrEPpslURxrRgyleRHR0K
5+KbaMAz7uwym9BdEu7p+EatW3CtnPwyH9WdmW6jlEnaAYE8YU6pV8DCp8dYmJ4L0rJsMeCOiS1I
SG2mirvdc7Ijc3Kd90mbjR1C7GQNz3gMVv2sPfKVnhrWW0oD2ZGBuaRemF9A1Q+EtTCYp7knCIgx
lCcD06uT7ynP5llFvUOLwAVs3dryHgXXTHHG/6urMUfm2Zi4mOsmpUU5DD8mkxdVl22zHGz3OmVu
AUIQa4rTkVP/HK6ESyN53o/tin+2JkYrvCNosewDUEHZLSyv9I48Or2gMkva09jPn+HNpM6tkacY
QmhPoEciuSSB8gSqKEgd4qV2PUBeQAg0RCYQd2LsTsjszI4jlQMZ4zapy5VX1Wa0k8DRZew7PC+C
qRQbggkvMNmnQExMAvw0gb0xPn7KovAOXfgq5kAgsBz2qy0yTodC1rp4QvlpJn1QdIb0uh00QtJR
8e2hU5n66l512FOmUjQAJElFBA22LXrOwX2QmKuQDsywzqm7QHBUH6oLccRr/kyIsahflqkb+anq
3nLmkzQ7hqPHtlFMfgIPHEj7huBxxKFXkVDMgGGK8JDxkmP6jgJJM/v6yLmqZ3YF2HHxhXb0o0eK
BnUBwAixnFz27Oxj6GuHYZPXGa3DqLSLV3ebYDmx7i1TCuP46bf//Nt//ef7/H+iD3p/INiqsvvb
f/Hr94r5VBIxCPzjL/8Gv5x/fn3Pf/+eP/2W/Ud1+8YI6c+/6frn/Pf38Ln/+HODt/7tD7/Yln3S
Lw/DR7s8fnDC6n99Pj/h9Xf+b7/428evT3la6o+/fnqvhrK/fhotzvLTP750/PHXT6Zyf12Cv1+B
6+f/44vXv8BfP91+9PFHm78RG/VP3/Xx1vV//aT+YkE2wuLFUcikejX4vOnj+hX7LzZkO8m0n2OE
oq6Vn34ryQWN//pJ2n+R16/wjaR2G7ZpffqNivfXl4y/KElaEhUyyD7aP86n//e3/8P9+f/367dy
KO7RXfcdH6w+/Vb//TZe/3bKMLTjXC2+nuUafJyh+fr722NCj4O//H+Y3trxprWaCYA970wDFpBJ
ig4BPOmWEFL8Z4M+kEnjbdZsLTeIDfotUcLxcTJSenBI6YAq+vBXvAt6MfQ8SYMSzhj30dXUD/0U
Hz6ZOlSywqNi36UEWNzldbg307E9Tm2j95ztkSi3+T1jnaNphjfZOFTnMp5xEMrR26UAgwU64r1I
xQfjyOTegcSFjp6s7Ir6IqPdfkohf19am12dGu285mG1V1GSBbh22yfODr5gtr9JMQ+f5nTGYEVQ
FUcU0kVrA4cXoPo1p3b93bPwj6v9+6tr/g9XFyeeJPPCc23bsow/Xl3DwaNiewQYLlF9/wsTWFaS
yNCqMR8xGs8QMjcwe7Yw/pgr9OlXS0JKXTrmC0ZeQZpJ7TcO3jdWNX0BeT7/m5/P5Qn7892XnmdY
rpSWbWGc+uPPtzhNBURi8TaTfpFNG59oWt+Fremchzk69XjrNp5OxEGm0GT7hk0yy2pnv7rR58Gr
LxA4GA5HI6KstKvO8qtI2ofaiaxL7hHmGw1IHTnyL0mUByh6ud80pPZ1nV3n6BwX0Kb8egLI4rjg
wyp3AxDz/WrVrwZd6VnVA7Cfpjit4FEiIgkZux/mKV53jG+W89iahx7wHSrba8pgSgsRWCQhC27+
WcKiZq9KNjUWlQdI6njA6uSnM/Yo7mU7+XFqk32urLsCTtcmR+7BiOtghugV4PNzwxTgAjn14enX
A1IW6+j/64dD8Q7/+eK7tFuB10rHdiznenN+9+qVkTJGlDKELadZUMvwc515+ZHwjftqKebzaGq9
odLWB9NYdyqM0TAidefs/8WWhbPTxDpvu5QWGaFTyV46bUm+8ayOwO5ftFrdAHyWuSPil2jMGRWq
JrfK9qKR0FNFanMHWKIVHCDH7GoPNO3AXfsfkTLXPegdjHceuQgiSZS/qmxf9KEfo1+6Zx88usnS
HrEcVLe9o5cj/l84/0N2tX5X3T7BjBkspFTzUjfVDc0T5rft8BHPSQrm00lusjV6dZD0oJju3yNd
dvs6JAmhvP7LjRAeOXSF98zwJr7bREzN1EEPlnVoOzMCVlGYRKGo5xjXxMHVM/ELtH43eL9Qb5YI
Cf/1jfp1I36/RprUFMq1Hc9xPFODz/7jjapdEGS8tqjr4EedZev5o7bXU30lslEq6mPZ48Ncm+JM
VW1sWrb2bYYfT4D3OWJc5IluIgxzzJuRGj/kJSJfSEyFjsfL0hOTFq57VqbxnA2EHJphbe1mDPXn
3I6+Sd3Nt+lVhMHqbd6gqlPQ6qkG8bVK+oWjPNVNdEzohTyqAlanyncVDeotHfl+O17X1579X3O9
ELVf5qH/YE447P71JeJ6/NPD7CJEMEH+eBYbnWSX+/3DTA8Z7AcRr2Ck4mkXxY6vuirdMXm4R+AA
oEbb9xC+XhAf30KlvHKLKRBJc7jxLFyjuFmAwiA628FMXHZO/93Szb6uXPwm88zckFoIUHPr+gKx
7hahUH/mTWDM1uV4LGDhMHLOV0Zboj2OtmXugKY0+04b4mtuNGcoefaZplG7Udgnjx4co32S6eEc
0oH38KzzH9eYnhaKX0NSjtB5e0jMfktw++zbK1GiszHRlM0IMfKqp8SwDozByBshJQ0U0PmqTKOW
bw8WmNjzkKLf1OW+qLLbSmVffyVLeMaAl0T2h97xfgJ/hVcQmeYRCdy8CQvQ0lVpvi+ImwJHjd+J
LAUREq4Tclnk82V42+EZDeraeafXbvhGO42+TLtoq5foIaRxdkmN5VwQyTrlcg7o/PMUdhJ9Dlmz
TMgGc4uKFJ7ptIAjiQBMFehjDxhavaAWnfA75vTbETOTr8iauV+zG9YBlHZtdEDi5Tyuvf1YVYAI
YvGE5BV2oytelOOqHX8CwuEF/V/WxWngGCjpNTbb42hwEI7n7DXhYH2WtbtDPcsZQSQQifBm+0nE
n1miOziRG/iaEXZBms380bSdDpTIWdtC6FEpQNrrj0nnxbswyF7BN+6X3vsw6mw8oCjcD7gHTkiC
HRQJSIRG86upIrRSmKX8gsQcjsvo2ybjZolbdbIH6a9i2ObzhEVU3MV2chhGr/wcIT/K99hjhlc8
gfWRE8YmzxlS2EV+nmoAcV2l8bqlzOv7mim37jXzoD46o/mFdCntPXSxfJePLhqyZDRuF5Z4PyKe
aFLmqTElHlE4rhgrAfgrzwEFloQ/ckz2UGSMPY7WQ4ax3u1htNVx9lUbNG9QERB+joSowvY0HqkL
rc+DbAZo8Yq2r1e+pYt9jwQXloOFymURnNNcett4lC2nUzTjnswhRlQQh19Xd3x3OB3tgHHMSOP2
SFjh3o1HrEjulqbY2CgQUcTA4xqw8fau2TlkXI3lACwtaA5OWiYgycU41jVi9ORnUZk1gUhEttHb
gc+TMfDO3wdHv2QLB2qNel3ap3J5S8ma9YkMexIEDuQ2WNx/vQqZ12L1Twu1a7uOJD1duY7xa5H6
/Y7qjbZS9KF8spNXXCw0GMCGbUyTFzkm+dZHtMl4IrVmJoCbKXbGg1VUDGJ4Vnddcknn4Tvk4bc1
IXFGeEziHCkCzBA3/+YHNf+HH9QB/ibZw13T/XPdNdvimgJEz954QPbSbDOrFE+mxfKZQzNCopFO
F0fHGxyz9CehmG6r8d9crOvp4k8Xi6oUKT7FMiuVZV1/xt9dLOwRcGYGzEhx2xz7ORvJXQNGp5F0
4ySAd1s9EEj4XI5tuT//vXpoeHsCSVf7rkTGyqMr5NYNpTyj/IBBmzJiH1uYY7+KOga46wHh8l0Z
RoxOC1DyWVbpfVXqcFPHsTjB2RanX//FvtvtZZjdgD0yTsv1XyMMnlM9Xy0CI5Iyg75ouUnnuzFZ
xckiWLBhhHRnU1FuLMAd2yXC7aGpH2p1R5ZeepIdQ2NccAxoEg1GdLxzmzmQNqCetac5uAhv/29u
q2f800U1qfYp913JgFEb18Pj7y9qi2cItjC6xB7rRdGP4MPaYrdOM1LMqiSonQ7iyGmkt8WuZxYc
5G7RBo2ZvTQDefVhrAy/KW7UdFpBDGyagr1RzNnFzGpCxGZsSiSHzunIpEUjF63jN2jEcEy8p5DM
djPRz04s6VcxAtiAKIn9Xj2uTJL9DNjMpgOYt5VBDNba9wRSVGa1d9nqYKka5JuLx3Kfj3Sxmfi+
M+qDhKQ4GFVjes14AhgLNHzHvuOHHSZ4jFfAgZJ86+7TebSZaTN8Z3LCFMYVGEKyQw92LUAfG3TD
iM8tjb+ghLubi4R+uv3VBgpVW/mWOMpd46RvNdmSZ0UeBnQ6nIjurDaRaN8hjdt7/L/wmFoTAwwq
CpckQfT2QEm5A1sCGfkZNYuS3eG6sOz9EskTeJOrNYo9wHMMrnkNmBxVRKsMwWS9+9m5AwEHQzLw
M3eXQjdYCGSsg9ZMUYDl0OJ6KckMcLrFt5qRTA4j/jpPmiNESUQ2WkeJQpUxswCkoRVEw4ws82vk
jWWP21V3BFaG47Bty9JHDbkpirq4reAixW5oHjK5trhEv/ar94Pu1bsjZePPjQJP30/nOfzipmLe
oBO2gigET2H4TOTcfcvcm9DBFf9g9coPqXzpWOJOv3cSSm0pjXskPJuYwSM/AbcP9VGyJTztMCiV
ndyboiOaVXd4QRSa4rFTD8IlvSdO7IdcD6Zv5qk+YUI6WiDk75MvYrG/DVHuHMhzvont+dtEN5GN
gvjZxHzkNnynNmaMDLdxDZ30XiF38PO8LLZziQY9ItloHhsTbKFDU7Oo6gdcAgA8ynBXz1zHFY5x
gDL5Dfvknnp2HyF7YevvUM1yQyqnqG/00t+Q4Q5/scAq2i5XCbu5HkZk18zsjqrLO47PVX6ZV/cz
vqqnCqb1y9CuL7jsfMLWSTlCOfbUpN2xyktC1Ipf4rkWDrW1pn5eeDfY7cnrbju5peLwyMkmV+6R
bHZ3l9F88vVcINC/NOQp3xT5LalDk5Yfo1aonulvbx2mOODygBTXTG3pNq92sRzJ7eVUlMOCjuov
koPghkjDl76f7a2UvJklr4e/tkKBzHXOtl43q1y6mwi4MOcMwLsDmvx0MpFXTiNaXfe+Xg3v0QlR
lFrK2tJ29B4jz7pdOcoFVvLDJkvgXHZls41ofPpUP/gRN9bC2Tde3DEoo3xvR14HA6KZUWdPF1mu
gWuKaWOb5j2sKQTtOiPQ3hwbYwcGffRr/PATSS8bnNtPZW0z7itjEAA0T4CeYrXAybOpzaBLTSvI
UrCTxZXlX9Q/DTDyRI6vyLBQVT64V9FjJutj0zXxTlvjU83+nxfq67xMT3Nl6HPnIe1lpDttGuu0
NgKoChyqwCHIaZ26z3FKmZfXZzFhCLH19B1BYRUMDstku34Hsw9ciOJsM2T5Q1x8o+G+H1rMfu1a
2D7On4015y7zJqdCU8JWEnVvTZ5H+5qzNorrr6ZYIAa3dXaKcRPPjQmazAbmMXF6cdiCfJn3TDIm
A8xOZzNoqBriL5p6PluYTwEIW7iilZx3gqSPIGqr24WRLeIT4frMq+9R0H2xDRhyxrRDrxHeDD2M
3yXqKSzRC9LpiyCxIVcJ3QSqqWOrjVK0JogGOzi3TA8GGtsO9BLLzn1hNXhyEDKzcvPKk9+Omkvj
HUbFqnvvTqgRZRMH9p32iC8SiJevd9WnT/nAkgRKZ17fYLCe2Sj4Nqh0AUINRC+Uzz461XAjyQHe
giDnpYnW06hdf4bdsykF4yvY+KsvWspijHXU/PrsGXCKGH7P5Ez4UwcrEEbMBlXwF5Nkwasi4vLE
kWO5ZacCRn83sgdtrMGSqP7QYMFZeFhRcfloyuJAyeig4ba5ay13mWVcJF2hiOu3NSsSnAgGosD+
v+ydSXLkWLqdt/IW8FCGi3vRTTRweN+ycTbBCYzBDKLve2znjTTQKmpj+pxZJUVGPVnYM9NEZqoB
LTIrg3S6A7h/c853HG0/NuaVTfhHAN1ggeoRaHmgrYh6ob5uHQkyvli1TYCLJg2Km/sBM8icfFqw
/E6VliWLoC+yzbBnoxs8IFtlkVGxjuqyCNsbU4U565HWwqffAA9Ev14XO6cnBaztDkGjv3LYL80m
Vp4mxkdAnY+9AEejzzifdS3YmLizmIAMFWvxkHI3bGlR2VajgaMo5lyNrYA8X6t41ivanJIpgXgx
Z5+8hYo2su7f236P9NqtGfzktyRlcDd09OIMtGflx1q2Nuh+iCor1p1WBivsIRoFr/6h5Ya7Jkbg
KqTOTAy5/hkGivTzAuyJ2S0JLUKajZ/Lm6Pqm8CpjL7euJej+zSsrJzDiufhLgyno11y35A6PSyG
ALECqTCYhhC4L5uNHdsHkgkjdG2zvZv7FOyXdrFg6jGQYK/c15azrUDbsIaaDi0AGcvWyns7HP8Q
ET+mGljLjj0LrVzNXhxOrEDD2cvD8i3TLQXEsbkbNNAYWE6+1cwJ0J2QbK8mD+ABKVXBhGRmFtFS
1s6pB8ayJdbNJrbSf3U/2Kv/4AGAzLmfftjOp4FnYdsBzwA2hYwcnCkrckiu7CIZa824Qfzsw045
hNNoPYaA2oE91Juxr4lklNCr29r67vcjybKAYJcIRuBaIXBgoV3c2rvkPYu6jx6b58mx4FDM9Z1r
FSn4rJxjPCOKFpbx0aZk8GpzQ+f7o/B7fYUpMNti0uqXrok1Po7AgRkTEcJDcWCVw/QSlNgeYC3x
03V9CQvzYCMAmiiX6CCFdu/U0xHcxqrX+q+JEABiP3529OeRSPITK5/Ck3XarvCk45asxKFgIn1g
W8d7Nx6nKFnX5DduJUjXFIe+4m3Rh8eR8R5HRjSvyyJiKs8DGm8VmLugWRe2Pi9ypui6QB6SqTzi
HoBd1TsssyZbH5400n62kEWbLY53f2FPj1WNY45ubIcZwl53FtNWsiMRUhrjSTTZic3efB/K6qXT
YveCjsfpmrt5zr6LsNkaMyrVqNHQS4vswMzxrkMh4Y1xWXAn7h0xKHwzYJzrSn8OpzWVKStbw2sq
wtuGHMMegYrL0EB5lZvWGicPXvKA3QK8LgrWdMb8g6quwLTN2Cl4lsw+FnZuzQttKj5jI673Sm54
rpOxbs8vM7EypTUb3GjOBVYhM5bCMRbZWDDomBnigNNxBzkfuoo7R2AuLxriveI6uAuHodz3kbWN
YW8ujUr0HimgzyZ4csHy9sjjJjmM+BLIbfRBxTr+cdRwgyYj/NiZLMkDVPNomWul4a0JFEVQNma8
pxN7GHMcHjhKvgsLFlIBCpwiv4y2RSkn5lP12zjY8aHo+nk3NM20l6xGKN7R9zQN7wla/b2Z6VxY
wNcMVk9Xl/QkNpoYSQtnmaAW8rD5B4xZbHWKxlVp29rGMd3XsE3NU1KtRzODpzOl61Yb33oj7K9W
ENwn431gy0fRaDumKdE61pxkEVaNeafsZC0pN5LOtL1ey8YNTDmwwEp9s5JpZyMDWkdRk3oC1hB4
gD902G08/NJ3aYXtNritVBjIRjFHShFg1LflCKZmjNYocMz7fCLVK6IiGwY/37BsoLEZ4U1ig253
w4q/YDwKGi9wI8luzM9QLyYPP6LcuUk5rkKiMnrczF5nMskCQBYjjG3x+BpDcymIo0DSiq89PteO
Zp0CZGTUdmNzypBqzq35glTX2IM+vS8DK79zkI8Rn1Tuv14CocjPbR5aO4T9CCV0Z5mSrSyGEI4t
l8wIM/vQTmrbkvSz6FShPNE9Bx3SzbaIDsOk1qMQnxgIntycCAUBwBo8TgzJBxkkikwj/Z7ZYXJM
2BRDLVEWuL1kAYyqOXEuB6vYlPES5a91Ab9XbabottlpHlRpGed88B8s1WdbhFH99s9v6M6oIMbG
7lgJMSPIbeIZIMtjljTqg9XrBIHJ6r51jBq2UX1N5l5HAF/ZhyDnuWnzrm++9gZoX5Eyp2dkpkuY
Iv0uSCekXqkmd1NcvPgpPI5S7z4QNL+b6Y+qmd5yHyoEaetbyN/B3s9d/dhqPHiRV+wmEVwaLrQj
cEHrRl/UsWTALfr6kuAl4SSICOhgjXgyW+0Ja4SNYSK9osTQTrmda6eM7ppMEz1ZV04+ncP0Nmdr
GBSiCQg8cP75A9hBMrUyYCsju01+bW2D6++7iWJ/35ixuNND0qkndEx+iVGdeNruzm+BLbe+T9Jx
rupzp/fwUPA4L/KYZ41NqbVhGMd2DJrXFmhnuEQjsqOMq65GO3mU4hdcxfFeT/l061w+jWW5LrSJ
uaoq2lUU0roJLRMHMsluOg5sRBkbM8N6yJPwmpi6WqETRVJmMsyeWIB17koOyDzRozQbnpSf+jwd
W0OQowzg+TLYVKAdiwyDUx5DuqeBKdw0CXIFpJ8EBffL2YIerFVld8Co4QUA2JciCqOtH6v6UAfW
tJBtKVd5oCWbCszTc+HTfc6Efe9xWcPsQSF1NtL62ZVDepc2VfM8QgXuZfZy+yXgIox3vUAP3Nf2
ldhfJGXl+FDdht8pxFxPmjPHMrQ5hg6OcazDFnIxwxPQJgHW/CpbQEYlLiXgoRXo2Q9dPg+hDcIB
qYaalqxmXLglDJCNpmX2XQyYKyxRguTgH+cW9e7cnmOF/glRNTPqNqw9qdn+Zp5y+pe0a1bQmOmS
fKx6PfHds/C3ZaIgYyqcxNhKV7ZTIq/oLH3VIKwcugfus4F1eaghTZlKd5W0NP9DLk4NE8FlMlfc
+PJUg+DbFzMXTAkevC6GPc1efqKdLSPFY9U1klXZ5uN1atAhWLp7VGmD+DdzuIEkkbiwTYZdZ1cn
28TYnytSm3GKNeuYCoVAEP0UO6nOieh069auutMN3nlKO9zk3U03mg3aS4UMfxf7Kcs5pqYoobKL
VArzIg8vhlU+eBap9llxkzeqHgk/Cqw1McCh7D0Ud+cgnj8HSHOe1XZIoP3wMzRCa9v7xllARfOg
kQovsNuOoMXqRoDtxyVZNnhrJehJ7ozdHJXyCTbkEaoY4L2Z7w9PTX916Q9iE8yx6qPiAeEjJ7M0
GKMZIltrob1VCv51WWfB4wT1l4ulWOhKTe9tLugBA65qS8/OJEfSs6GCf2YVRuxw7LzW7GF2ZVh1
O+Fa7iaNwSdWAHm2+hyvy3YeX9IayW87WNFSm8psm5dpcuf2DS0S9AE44dMbuupTlEzjVfb0Iia0
1ArN+q4E3XJsDKPkKNqr2tCuenWDTk76N32C2IJea6/nrJd65K+oMYd7NBPPrGcIi+Pt5WFuf0eT
uMcSFm18SMpgwCg+SmS1G7dvvwWBP3il5A4v9YzvYlechS6O4Z6HvEeqH7vsKX+yVYyTUudH2AGr
Jt2o2xXLlqNf9EDG9KcSLkGAY5BmTrxkgf6Q8Au4oZAMBfGfRaa9i+JC8wDruJ5tQ3VQQq21Ii93
2VijRgA7OiesxWq2oHhB3RXsjvB2HoNLB7CHdrYNKwCA3f7rim9dP2UrMZUe4UK3iXf/ovy8PyZV
hrPb7BmZak62wAE5rOvMJlx+ZM6FFWbhTzntXT+YK9JhNq3ZR5sBPch60HERtkWpGJpX/bmFXD1U
znDAXg7+B3BV4u6MmVNQt+t6+3UTjhNxCnwm4UabeVkjYWksBckJtF9JiSE7itzR3bzHuPzQYPon
j37q74RN1OPkPgUlG70hNNLbdziGItUYwN6Gn9Ww1UGNQMiQd3SMM/7VYzgsdVtXDJCkvhi74qO3
6aK6PAqJgsayMESb4ja3cWK8Ipl2LJOZSt8UuseTJl2YXXtv4MSAI8bbpplknPXAeVcFuyFYOOzL
XefopOjtTBl05wA59p+7NIg5/K61sWH6VRzkiM8Q7tC09mHe5Qbohqxsyq1qmMoyok43WXZ7x0Bq
GhI5gd/X/KfYEckR4NN2sCBDrhsYPHbEilufeRGqnZkLECVGWOO75dMp89ey08UFn/19X5C7MVnN
TivqeReMmrPsOmYlxJz2i8w8YRwjyELCGU/ZTeFWY2VblcCAii4MTmRC4uYoO4AFVerFt6tvtl9z
S9aX1g6qlcyfcgOGGKzas4XjhY6vQeiu+QfC3EjnWg4mndJ0Ww4Ow5t2u9BrLT9HpKGuZwkEorLd
u0AidR4lh0FkuqBJE1a7ufCnYxacOJHpb2eDJUdujDsM7CdyOXqWwClekKpX6wLWfVare+Kdjqyy
660juwhfkoBq4UzzRuls5CB2hbX7EKO0PRBy5+lWIfZkdQiWAX3g9SQm7sFEnNpBIfQP5R+MGOyd
37b7qaYPBjHHSCaFGuxzSOSK4YLUTgyeCu5VE1pdqL1Vt4XtqPLnKPQJZgMr7ZUkVK27Eghhm5j+
ciZ7fV3cFn6t7u67oXa5vEJm9y4dUphNf3QFQizUhAtw8/OSBr5b4IFi8p626IFK9wNS2nyQ5Qna
vbEre+2jzS1W5O3TVATWg6X7+Ivq6oyHS1uMOoBtxJs0RzXCGQwH65Ami2DsmKGLGef3AH1g0zio
dWoeuBoA/x5TE1qU8AljQ84Ii71/N4lXlZDk51TJjqQ1B+npaCxCt3qi3LCCiaEwo5iVOX6TzVSc
en4OoBJmfnqxKQD5ZiU11jDURJNPalij5ExOX18COFgc/wMA9j7mwomtA+vv14ZF3KneMXI7EAt7
ES7y6xrG1wIf8SsSVVyNjtMwdjM/ZsYXi2K44UQNighWdouJTfvW1TQczfBsmYzAgMgdgybTeFPd
sEf9OZ+0UD5C8TG2U8RzGE5nYw8bQB30VqaEx+ZivWAOTP9vc61wYyC9MYpprY/2iRPykVyPhmum
c3ZikNPZ1Kt3he1kOXfCYVYhDpk/klhWNGRF0I6aJfafdgqzg9/bKNpb42zf/OXAIpVH1my8ynGI
eDwF4I3X86ufGPe1b5/KPKsPemu1d7Zf/8DHE36rddQDkvgLtM7thxnIiT43/m4AM40RA6zCucX1
jwYAbxJjqupboqXP9KQOACN8hZ2NZD7L96XjHqLEqjF3KX8xWqggqtht1kMWOksm3c2rlDzbldRe
MnO+Er2msJ9i6xcgKDY5Pw0Vnbg+DmVQgr5sdpJIAi8etXxJbhcFcdTva6anpwyUTdel26zoHa/G
NoRx4dOv4+xpNuY/UvCxTLsZUzgOO9bAWc8NUU2OoUC0Y+zhUdKiD0GtKVfTEPb7PK/6fQ/ikM/U
lUvh/jG5eIlMKqFlW47gE4nY3A6iuoIio0JUONNrMvdEkdnQGsddOsf4TaIM/a/mP05IEU9SMFQv
xtp8VKY2rENUiWAgeVwl1uMcRq8tlgJ8gXjaI973JcnYKl/Sj3RrKH6z7+ySKUy2DoDnTT0221rq
434Mm6c69/tNWDjzYZaPWId0wJs1NN+pDA5DUWDc9LnXDJa2t3XZiuxNY1EinryrWmei1xxfOtO4
EAD/HDTjSjiUvmH73BnRuZ1NxoP2uLKH5CGKyPmrIX16M+O4hbONQWQhEcSJ2A/vcN5crxKcIxa+
nqTNH0omWct+gCPWAkbyyLhkDJ/kby0pXmwRadqUZBxDJPaKXI4PBn+eyM2LX1LN2PaBRO7vOReH
d3sxMcWdSzbSQsmMV1k6+OPcx0z6j3UL6Y+RlRxjWGedHE9Vl79kqQ2FX40b5KVEpoduuTVIQPGM
CN5/VehPk4pqYAvduUNziCslkc2pK5DVJ1ZJcntkJ1tfS4KV4umIbghVUNxVn2mFFj4LR21dY93r
xvBID0dQUN2Sl80IfxiCZC/a+aPMBq6clgFjEwbnPmLcA4Hyrg6at2JgUFgC2U3s9zYyXyE5VUSR
b8IR/Vdb9dOpsvRzUncsLjCK7prpI7DYNhBk8URyBXE8eX/vDkGwg2F6Rti8NKg5SNuRaGRgVM3l
tERXTnvSP9e8J+QvHOYBxQmpfo9Z7b/iqHN4WS579SH60Nrg0WY4tKhIpFuTiEOZPd8VumI52+FW
loWkxmJsNDYx3l3C7tnkT+G6aYpiSd0LuHjguVhgkQfMWnq1I++0irOAahJYI6PzZgYSUQaF47Gj
pQah6cW0tRv4BX1gRZ3mXIlyqezOi/DBhUi6/p0/wDOhv1rQf39DJHinmjBfBGCZvUJsBnPc9dy6
bnNusujUPGzwXCDkme7yfNyHQegv0v14TLXgltwpLnM/vRuJeIkK9axgFpROB7nf2OnzJ6GLm0SL
r3JOrlWgD96/64oJKdlXtNaBzSKPmXFZWo+uLIj8i68xi0IjJarZn/M/tYb/twX0p+ijLpris/1V
Qf+zgP6//T8kszek/Elr8S8y+8e//0fxb7gK/v7f/w2p/b/d1X//H/lHVP74WXP/9S3+qblXlrxp
7tEBKUeHjfRPzb31N2UZApo+E8Sb9kWgeP6H5l78DTW8LrHpote/SRh5Rf/Q3Gv633SqUsvlf4bk
bzpSOv8V2b3Qnb+qb1i8QFZwHGWwg3F0/fYKfxaKSMdC3wHKj3kaW6863UszPgBz4YE8Pjl0PW0f
9biHYA/a/QRWw4ROl4fXKYZDA6iB7bXQ76UaglUSWhsGG4sxxkVc1nm5onHH0p4g9CqyE+mj+aqe
yZ4aUezD35H7LnceyrI5B76aV1MiuVHdLdBDtUDYsHIG995CPuPnO43MBeqF4SF3d1rvbJN+eMsi
Ab3D2rc9zWM+lz7pdR2qg46ddlyUG73zNyj24IEw4l5Ygf2S5ikTLIUHeQBjOZaMwgItXsHH4pcz
9GDtYFJNg0zzyhwTaNkv+QwfvzofqefTUrrnzLXuxlDDm1cS/02g4UelEEqOTfLJNHJNcd8s6lxg
VGYthItoST+Ftj9JfygmD8zC3N3Y3baINaIwVYtHp6qe+jIm769ko2TEa9hvFyurFq6ho+HjwWZY
ybtZIcniNAyJQeLX4wBuIdTAIKoadPJgebqk2qVJR1mDmSzSpGBjP+0xKYnVT9f73Z8itr9aCf7l
ilHCMLlouQAdi7nwr1r9pIHzZX8jMvV5KmI86FlPwrXm2KsMOnRtM77zg+kTg8bIUMVi5WBjEPQn
3qUEBxHp1y1Wa+251Jx4Q344DgMY9l9vap2Q9eMqdOC90+DZDzXokw45dVKs2TSHW3KsntLbyApk
2q6YDOxZecTGTqAxHupFNaz6CWJh9pLY5dE0Uc8EMHEYpHbbohHSm/ic4MHjU8UcusgBrC9gyHrA
9G9iV0jedSi+YVQ50dW5m3gGvGEQTqCYHg3QXAZ45BWIKjhrwZpErdqb23SfhQgV04gLNMP07972
kShQRUV/7Q9V4on2ECt8jZR9prwNimkOu8AmI2+EKSQH1ijS6Kko/R9ZX14KwVgQ91Ps8fEhU5j6
jcbAz+tGvjsa+Q/4qR8dsST5nGO0Y2RbV29dhPAV2zUjdCJ0w+r2jVv7EqbomgGssGoMNC+UwTuh
zhTdkXzDsPBZBvFIxOqaPZJEbcA93lWNue1VCQ2cZRRA7gc+knIhumnNapMBbvkHmdoummekxW5h
vvsKa2brsOqmA534wIPphiL7VAPGCzmJtx7G0bK0tbdaMAfzLa5cA3M3GyFuwWQ481o7tpm1gaCg
/9B1bgNQmc6qjMJ0KSMEtBa3NiQHSFNwab6uk66qgXtCjCYWFGlZdJuApOODaoql7zTVTmumg0O3
jYe9cW8pKS+xsLKtHNn4jXX7w2DBBpqLN1VSZlmmJdgxUX3hDv2j0Uvyp0L6IFQiJLo33QNmDRzF
qY/XbkgW8KRx8IfFm2vEQF41MAGhH94QXKO7cgLjFWru/jc33V91mo5uG7Z0bWmZJLdzaji/aCRl
76Amdr6NGbEdMdEXjma/SMs+waMgTYSVn0q1Rx4UcDf78PPr5vl6Bf+/HviN7c6QHIg4D/8Ptrvr
ez6/59H7X89//sqf57/S/4as1bEcHpcEDJgKt8KfnjvD/Zs0bE5yhV1C4onmE/3H+c8hf1NsKooA
Ad8XpKTFI/afFYCgPFAmFYCDvwFjuvFfst0JaomfxLcOQhAbdwCHv2XqCIDlLzpRkg8dZr3kI+jz
TNtgcxhBwujLvjhrTNBXVdNaW90iRLrN9PcW5/EyLwy0dQwp/Im66H+9d//Z2XL7af9bN/3nq3EM
51bZ2DdH4S8Gl4otRaUK4q1gZiCjNXXwNm5vPpRabD5gz7gSzWQea6JZCLVjzshTQPZ59jD2bQpQ
OsqX3cDTShIJcvCdrvuNrlb+1SnF63OROLo6mbu8QFO5t///J6lyaZXU50iGFlTt+koXYYesQNHB
SuO1YlayMYnYidnC5QNkWL8QyA1cNh4F6pVaNfJCznkF1AZ9h52k0wn9x2sf3LorzRWLwWGRYUEF
O/aEpQF97S4InWEVgkiNe/9H0fbupm941DQs8zws+rZXy8CzhJ395jc1uIx++Sj4VSkN8YnqKHgN
9cspTyJcrLJbA0SwQ/EMm/Y0k0R30YXW0P1yDrpBA9XOpEfT4VCgzmhw9wbOSG7J/DxFg3HpLfE9
N5p3TFzD3deXDObEqnIiRd4XY/3JLsXC152KrpUnc4LHa00Qwogc17CXUZBTc41NmTK3tss7siZA
QTUt6tGS1SPgQsHKRypPNdcWXhRwa2Fe5047BkNV3kPlT1eyUuOd0Vg//Nkbu647E8lSHGdTc7ZN
kVlLGI1yS6YhHicjOTDgCv/8EtYCVe6oMxOv/REDn7WaurmAxeD6GyNkeUDsoX70WSwAnR2BXyRs
Xa2CpCK/+KPPtO8Rf+dVNMPBt50taeTWtjVq5Oe9e7akad3ZJNiEjfSPOUa7vRb9IAOoXZI64uAF
VwNpKILGFuvboRjZ2XYQ5C4N1raNTbj1ykxQHBZJtUevMwB/bSktqsDfA++sQIuj5jbmjTbYVAEp
cKaun+6bG+4mm6xiYVbZkoBn0EIZs3f2KBXtfzrnzt7v/FuFbxMDJNpj0hfroLN1rkLrxRxNor7r
WO10DPhIO1xxP+kDgn1rPGgWq9fAkuGmanN1JjJyQKIaO5ZklZ6wZ0eUe+EpE1+Y9RAJVqoIHLJ6
6THgHEurb85wh509TCBAs7csklua3AZ0/m5i8blJmAwvWyGi+zJ6toJ4Jcq4vX7JJAqL3aMWqfwx
zPr3OKGpuKVi4KJMtK10whO+5o2mpckptaiJ/BRWSzX3ey3tLO857ttyTWxEc2gRvC/KHl0VzBu2
Z4LVBHKoHACBV7EcPWcNf6ElWGGJtOU1gYl/boP65k2uUIFafra24AsNFpskO6LXr1XbHuziiGou
u3dC16euXdYZBJkIhCUVXi6JOvjyxc233aqtBJVhtIuNOr66yYzKXeQsXm0TuUI4wtyKqrOKa3XJ
SyTZbdc2+1CQfwhnol2paAiOqcGloHdPViuemtoInuwe1mcJUA/lTwufIbqGzZStq9q1lgLR5gNb
7O++sE8A8BVNX1wytemiVReWgD0s+BVRYM8rSWG4JHUivK8N/fKbR/5fuwkcQpx0ynJcIrApbLAM
/fWROlSoutLeh63pknOBMGLe10HpeMrjGSgeRux5iIV5waiebdA5pr9SyBffogYd75qW0htZEh90
yPkH3EpJvSgHko9+8yp/PZgMHpD4eXQCqW4N86+uwhJwNTxbpqHcaTRcnOl7A6sBdBvWMGicWZpN
b5mAkAFDO6hGrBGJv/UnMTDEs8Wuj4xvEYXzcR7jp9+9tttb9POpSeaNUMbNaCRMGwf9Ly08fCU3
A9eSLZTSgotmwEOLOt99hUzE+kGf2mek1T1GPRFeDb1YxZmg9bYiCJRA2Ffk8+ETwXKaHDX2k8ia
H1CqibMTOvXTlBCyEWbHuU9exzhX+3hQ0w6a54J1XIorth0PMTdFU7nWgbFgu+gnGT3ZbvTqQzlZ
5MmU7Z2apCV7RIGapE28IyZxza3eXMK+dL0yifQt4LDhmLeCuCaUm96QdWKDrFo+2hpqvFSJd322
LXp7aCwmzp4lkUP1w2CE6S5uAZUQnlI/RNItLr5NZR9L9/D1pesC/xD4GcuqUauX2Oqae8t8LK2s
vMv5F7rdxvcT7EQv5cn7HPYhHaVLA5CZ0dNsWsOpRxBzKhQPMYMKqAd2bb2Zs0B1QWs1TWZ+Qm0G
PMr4HH3dfhgDkldKnRVSqHetN1WWuSK4ITrT/n2vCx+S7KqHt3gAfIMb9PaFULhw0bYhaK7bLwUu
c145oUD07ISIoONSu5LrUO2/BBG1jhlGdOPFnxvAycBD1ipxZ86wslmQB61vCeS+I1RgPClrgHda
5YheEfud+gGfS5xs4lpHcJ5Z/FydWX4hvrtuZf+w8uE9wySwQGxjYcMf1VmgAfNGq+93YcJbbo6k
AU0ZhjW/Ss/m7JjPVkPjZJrTvZk3PFLS5hsygwzXrcju+a+vJAgsSP9tQqK7UnZEgXnWWmRcyiA5
3C61ZBVm+bYkbeh5FuRJ5qR2u35Q3TWJsZjbN1P1CNmEFa1q2EhXkwfaTT00YWxozL3M6nabu3X/
O1fcr0WxYZjM10xLp0BnQuL8UobmMdm40g/BYNKzLmqrca9OW96x1iK9m9NjnRN7QZJsWm+w1RWw
fUV9amUYX5Phzp7d19/c4QZtwi93uCVujQSv5+tJdHuI/lR3gghrXM4vAM/K3rBBr7dycqt12Ins
rRRi2YKaMBi4vWODWsZ6q0cLk+WAHTCsy2qxYWZeXXWpHgH3OCu3j3R861V4nd0BCk5txJcA/uFU
J/U5SKynYIxbxjZh+zQmGpHCnWutS3IXjhEjBgYcKcsxbhU+hewU9CVowNk6ZjU6MQgIxhPn1puv
tE1kO49jYxbfgAFgeo0fojCvrsHtC1s1bx4T9/7rnwCHEdSSD6+2i8PQZ5OMWTYtv+PnV4QnRNNp
7LRVbJBj8fUlvf0JUDKK2Q4d/JgBaQd4hfKuE/3VTXs2zyPlCcPTxQg2eAs1AQUDAO+3qI2eorA2
dshrS0xRJlMmqIPE7DnjvZFm4SIqkkOJ7URSK1wqs6WQpMQYWWwsR1aMRP+uv1SLuZxJD5xMfYkC
Ib5kqn+gMAnnbM2msmJMVLRkEnF1FNMQ7wPwJTAAW7xGeo6rBO7bQ5gyI5zZwVCWmCFsi0Fd6kzP
dkQCBwvyOhAXs+ereyBjA47XByFeUxL2HuPbFwaLQDYR09MnjdEBkTLBjucE/faIJ+khID4CVAos
wWBIoqcqW/uv9mTkrP8QQ5SCfNffXKXmf3KROhJlrDIdW4pfz8huUgiib2vN1CfnUMbfzWAC9ND5
RGuSc7WwI+seZOm7bXY/EoMrtpKhvmLn9gZr1kH3oX/UyW/MpeJfzkbYlC76FuV8Hd6/tjEA50nj
rEjMs28z1dFAzlsyUNqZML+XosrMb00njcuodwOWH4lsL0pjb3T63yFOxL+UEGwBdRgstsH8VIlb
T//zPWzZWRkM0mZFj3O5b4admhXsfh/1QFQXIxIJbDXCHfRzQaCI19ds6AuIGvfT9FwiDLoEcLdX
Vu8++phIfvPZ3UqEv5QQ0tZN0obp85Q01W0a8fOLo2j3dRdjC9tGNm953Fx5W1bONK1AXJbf9a7a
WMNgvxSxj1Hp9t7Bsc6wwmFbzAJoYaYNhTInfD7Jiubo0Js84YLf5OZQ/6YWU5Aufnm1kldrm4gS
DJpwS9q/tOE3modZFF2FOCLYZZgLL1DM7usJrRZl3DlCj1DWTXqEG8YevTbDlWntKmE0q2yS1TKF
IXbjd1R6A25T2J7dShCizkNftkyNQ3GqRcReI+eoMwO2D7aDBSljvbfngRutfHEiHviWAhaDF4H0
Q4y5uSR3CzrEoD5aySbFKuduBSM03pgLAFwvZb01/WI/BUGG8wK6dRb3FzX4341xMOl5SFUAVYfX
7GZ66eRSD9Rzl355L0OWqzEY5MbvkH42CMGxb+y5iv3tjMLXHdzrqKh6wrJ7tSz9sef8Vrq2DxiF
7DrC34j5RDmX+pi6yQEVhYL6ZkO9RVOOJ3lgOA9a4cAqxNwjnoAjSqPdVvORedW8j93hKUQoi81k
po8lFzJiEg6FWN+S1wgi2EioKtzwCP60Wrrdt97ewEvs0Djzbar20zirHJYYhTyyu+mu5fNegKLg
Cdk4MJ9bxsx2V8R3ZPXiUAyzeJkgeQet2oUIrOikukrae6T/6XmoQmyHKwlBmTyShD30Br8D45fI
ovu3+u5QcWi7O5I4xuOEwGoBjb24pOls7H1LO9utvogGvhSRec+0Ac8QmmBXlHvkgsY648HcKw31
YB6Rh5bo77M+ggIOWGeJwRoI1EUeVw+EI7MaSi27XsVugF2mTRaNZRIWSDcDYelb17UohGWTbDo3
WoNPA9BQNk+G317d0VqlzuBvxhYBIFBeqA1x+oCnbgI/yG/c19/B8hGfAdlwR2VJHOCRPzbHkWqH
eDPCLvOoBjkYzKshmowd8iIucgRVGKaDncEsZmkYFnaT3iyXVRx6MDUQ3MwlniQneG2h0C8bTdlL
n5wDr7HNCIG0esjcMTrBd3307YLsvOZjqtJPRj8fbk1mIjSAg0onljOBjcrJiKEWzJ4vr/zg/QC3
Zln76ttQv3PE3I8xYhJojasy3ID32soivrKChAIz2Rc1CnRUdnhUXcqZ7NRbe0CRW4wajI1Z7x9R
fh+SOkQf50CwT3F8TETeSBHkR+JjsQOFWBrM8ZIZyDBMhSUo9L3Xsgen3c/hoxHYpF62/5Oo81hu
XImS6BchAt5s6b2VREmbCnWrBaDgCt58/RzqTcxsEFQ/xWs2CVTdujfz5HAgppG20E//1Nv7efM2
VPJmlHl5o/2yMhuTBANH7XUXTgnOQNQrLkaT3Lm3ZBLNOlGbSyeELRLl9k9ldqiBidGbWc/I1JYQ
dq+fEAOb4bYxw6PpOuCXS1SUra59DxrUQM1K9SUuNaYLDZlzRkSuQRgm2aHtP9HKDPyj0mKddT2m
XvmqOa16VYUGOt3AjliH8Qmt6ALUj2QYUipMVuhjq2paYAT4DIqGN0ex3bO9rwAsvVhF1zIdmd56
kSzR6xRLzsl/GqavJGhzd0b61G/QTi7yhAaKVHuCZxFDJl6/5CHIDQgPsuwC1F8w1OiakEqbTegy
CLOgCRyRNAJscSjBdctP5iDVHM4HrKTxMcqJR4h263zUyxERk4Mxk7vNSZr3qWs3rcLh5rXhXU9w
zJZ9LLdGma6jJ53FM0xIv277jffYXRBLYC0qOx6Ofq0IaiuJ2WoSNZeWMd6ljeawdqyHLHp6JW73
Zhj9tOk7n26P/XCs+KG3Ny9p2iWql4SSaVgFLWUXMT4cV9TUcBoSpBAWIpkPIH45Do4VjixRz42i
Z5DFmbnKynWOCHiHNvfEZh1vGAUdwqKwt50B87eLN9TgLePdxj64lXvESm8wb/GjddRm4YkgohUu
auzgMUElTbv3grCj/lmajvHehr27zIWHySbvt7GqQF8ibmqCTqxDPuuC9J5FHTw/rTQ4mQMkOseu
9XVfwxaq+ikCikGkPTdK8VmG6lr5ntpEo+/BOHHwn43vPcLeVZiBfMyf51S/qpltBkWxqtjX597k
rS1AwkvgsQWEerwGqnzpptL7w+eq4ZFXBVl2o6KzPvaHpo5flZ//DIM9XXStQktj/fOLb6vpopMo
gwFoCXb8JKw7Zpe9togn590giITutMZzn5oLUgiDpZMRegfu1kYBN91ozKwJ9qYzCTi9BuLMDK5r
UUPeGOFrR87AS9Lv+teujWktj46x9XIBiIp813msM5HzeghEZReKlRyzt8hBbEzsYHqka/NCTviW
FJan5dYlWMpGEV4Y447UjktNXvfT0uzMazg/2JULyazwZg0Nyy95EHMbZRp14qzWa38udHinSBhY
RVq2pXxYGP6/VPMAsDgjYletimaqLPN7iTyzllirLajXH/Y481r6HF3ZTdBHtGRfEjREFKg/9y0M
KGnrzEAzknoiQvsa6Wo5+SU5wF76gbjCWJsTX5gBeYjIFOXvFDZqypT2H+vNS60TQDe6CyEcBAfZ
9CBmtfnK4XBgph7WFU3YW1V6dM2S8a2GQbRsKtR+tTYMS7TEaz6keBb4MgGAy9fg0Q0namtF/t1Z
+SkJOM9J/JOMz8YdkJyR762uS1YNQ3DkdgztAYf8ayrinEw/XsZg3Plc5610nnIs110V5F/uDOzr
Vs2A/BmnQyFGWEWuXWSqqbUsfazFo4N0Ftwi5ibTWQfaJBdx27l7jzTLWcqpaY1mDmpGZg7v9UCY
T8vhRrp8bTJp+5d6WrUcRpEyjkwdviT8ATw3za3US5zXGWmwqOqZOYu23sR1oy0blX2JvNW2xMUH
tOX0EPldk5H2rcUv+PFygohLsU0ja4/KdIQlbGYEaIVoAHluCzwZVqqZe4gS2Wb0+uxYNBhkTGEZ
69rtblkKi4QjGgxKPQ3/hsJbItpy3/MOGGpWwJD2u/ClCEN3Z6XlFqdDMIGeb4qzSiJnnxaYeLJu
28LduTRlGV+752XyoKkNVnDQNRFdR6+k4csJqW96fO3TriHTnOQfq3gvMi1ZaY6BRYpY4Qs9YuKq
63tAr1zOinbB2J/iqdO0maNw7ZHaG5Avjpgxy8XHxCO6m5C6royqM5GqOyF1IsySOYJ5bA2F4x2p
dBQJHDZL5MhZ1k5VfZbBVJ+ddrxyi2aXMdStK/gVnMwN4nzNK8Flxop8m4luejXZ9driJHW2q6GA
5Q3e0cyr6Br7TFIKPbmQD4vp08rKVYtpfonRIp+rLjSPTN8ZAjXaO/Lv+MR6JnZVwxQk0qz8KOhm
nxEHpNS0tKBMHjx+rQI/1peLAWQArPDU2iK+zaiZCREgzRLrfR6yfTeJBYsMJWLYBF8OnSizmLqr
pgJx8zqdwHasQ4v/ftQJQwE3hb7Xj5ZeV0Vzo36kbaJdkeuZr70RrkvHFtdE2GfTJ03YsOzvkVCm
N5R7ukdVjvMUWSFW6MKpz2TUIT713ogM9Gm9yXqTjhgrmfCkL4XptlTCafOmeJpTLQp2dub2B4lB
+vD76v8vv3+WRvqHhlB1ber5XxLbtcOTMHOO/fobojgrKnfySlly3JtmCVqKLaXOjfcg88GLaijd
JeggBFAOwXOkBrzqaB8gjEjwvJq5g0Rm7lSrrfM8CD/jCnLJOLHdetWIwe3pOTbEFL8YkohSagTi
y7VMP0YlNAdECv5G9xJt3TlFcI+CJ4GnGSmMkN+rMTRZN0ZzV0ZSR/E0ZJcIQ8VLb6AQssceD3rN
jzhi3lq9dW4ekAy8cX6NaB9ylhic+EINmSzM0NaKGcKUdpVZdwsH6KIBqHukSVYQ4ZkaG9dLCRvD
Wn2kon5JM3vcTc+taGpHhPAeZy6XdDbHENg4XY+YmCFdD6PVfBfEMXEmcO0ZxoJp68LlOjkMyWem
MstVmNxL864roC+/F1E9YRuliUw3sprLUPdo5XQ/RBFSNQQoZ+EBHz6zui4V9zIQr6HVtjuwzfkL
/gd7RV8E3XXUVAfZ0gvvNV1bTsOEt800XqveTG9RZpknzYKtQQxQ94H5w5hZA7PWoumaE+p5ueot
HyGL5rjndECDhjt0E4YN83HHiL8ysjRUYbnf0p7AwFQJtDkntebIcu1zPUrnXH9qdcapOU6w/v5e
oF7unMSyyEMCKoN/rE6tKya/Emensra58wWMaBKxdqg8VW5ozd7b1BEHUAnaoW++cH1yDsK2Maub
RBx+L96Ex3I0SpC44clIanFM6+nXm6K2fUCjGtgrpyglPohSGikkG+JM85qxYqWHu7pnWhG3pb3m
ICOvcSHiayP8akHoj7Vs3H8+LMmlljb9Argeph0q758mKBE+gwyfJZnzXU5l8xITPfSS3YzUxnrS
UyalwUtF2MSra0mQOCL4S2/hTquoeqPK67AlQn2Vhs0Y1xFo8ElhNECJnbrCNLbTlJfohiBiTKMb
7aqYMgXoxpMexJhh7AYFZVGaM6+r1cUfLHWxkhZLAf9UGGNmcnSRSY9Gm+0nFny0j0O5ClK2BifJ
Xw231a++du8C/mJ2Wu9QZ2yXzbiP6OPsjeY6muR+hgX5PQQaGS9MxvEh0rGed7751VMI3rtR3pAX
xF+oxLoZlJV/PHyY7qO0OTUBJJ7RHl86Sd0ayKJAo+x0i6yNWmafqr4mybVWRr2XlYzvrmCeRflI
poB9AXriLOuR8TPQwOxsFh17ncK7q43aCvuVOjSNXRx0QkIPil1hBa5U0nYZgMlrSX4LxERdAZWT
3PpoiXfAvTTPC2pnsfEKjR5ZBSorHyPq7MI9YQ1wsbhz4bgA/aPH/5ZiScHUJF6h3PjbAETrAusj
8+5IN187kyliH4RXHVyDYQ3aXItlgP5cJzjcxUSzQlXtHZ5zXgKYXf8gRfakEBqndIKbEJuu99+F
1IR8njPgExVOSPSC6TkI4OhUcPgRZeKQqWvz259apAmF80k12Nw014tmFNjF2YycZRvSiSedI30b
S3qzVNj2Pg6wPSftLkbr9So1a8m0obpyEDy79iBP6ZDLk4wNehXg935/qhQcr2cyNMSy9mKF2FBK
Za0J47XmWd17N4RGGThLMZ79smYM715UauQLKyLQ23hewoxmVz3oG4eold8dyXluSwQO12fqr2XU
GfgNKxPxiQx9iEzpsgGLsrExiEFj9KZPF+yVNVbZ3yxKGHihhYR6N7kI+n8iX7uWQbPuQAwcmCSB
rPFMsmZhkL1K4dHySk3G1WONnJeohJlTh8aeRUXfNwQq7zzqcGIlrrHUxv042c7FqRouHEnRmnx6
WlTtOqur3qOQeNiw+hhbI92ODh18G34XfKGh32C8iPd1Qvu0CZ3PxO9AWgbMwmLc0kdwkRgGotH+
rCPzZ8xdDpzgBtHQlMWpG1K66c/nbtBiSPlENoguTm653Td7VBNPJDcetYjsVs45+rsO3jSJtfoe
VlZzVxW2IFxStnDOmk7sy+8rgJzvxCi+Nm4MxQAexKsYOoBag6ktDQwEW1NrMDd6AKnN2Ev3IO8A
pMqE4Vkvwk1V2KS+6qm9Nck5Xjd4WNY2fQGwUb7ggGqoeew2HGKC4GKEeIFi/NwojTfTmBHBkNvH
biyTvVe5DVwpNS2skozhIPaqa14f7bkAsn522ZnPrRqDhaHyDpGsLM8mQ4hVa8hgZtPrpHfZJGRv
MqIgPQJNsZF3R7NijRkJ3VwlbkXw2/Oi+QyhUCwfDGa6nLISnI+u9qn1Sqx6DWt53vcQ1jqe3gpF
yi6dfCAFb9SZ2leh0c6L3HS8OLDyDpEJrK9Hfbp2SjPaiOCtKxEMN1q37P0o3KjceIpsJUt7vp2o
6laaO4pPV8Nz5XSfmYXoqm0gRFGETtuyHTg2jlW1BcPzkyun+xKSHqfTh+klJtjrSBIh0lOP8Sf5
pJA3i+ke2dbMtOJy27tOsMzQtXyVxVdTGS2bk2jWRcq7i6gtPxRFqdF3qCk6j1hse+/FT2dm707c
WoG+dPlwlq4PLxUR9IXM24MVxC50Ko/eV6qmM9F29gkrr49PaqqOuCmHuT7W31E/aQyTFQctu2Ra
J/Lqy+6WQZVGf6LkZXRCAjSaIdiSGOm+KrveDnZtfY6y8RasDuOGT3VBlm39FujNwiaF9sNvdPzi
8feIrWcI8vEwWsq4Bg4spzE/x/ak/irASA015Vsuelj3MTyd0hq1NZ7F4qy1BFAN5c4ouuHEiBCI
VyGulii/OFQlRwcsxxkdcELHKy7+iIg23uSYbwAY8d9F9ls6YXMxUhNQbVnf3Z64TD2bDuFzSBk1
jX4THtwo6ljj7Eu7OaAEbhfKits/aXuCs1Z82XFaLRuWoJWM0j+1+CEd84VeU0vEIo1f6ZvZ16B5
8O84TF80/mXu8x6IhZGSi0O6XmhyHNgSjt1+lkb5LLXdbA1qo/sUcon28KVNjPgSRbV5f64OcN7b
6+9P2FnzRWrqNL0caR26UL7TX4WJpcfJMuxBOvU6tmDtEOhBswz8InyBB82g2zMfNrPSuVZCpdSM
/h6lguBEO74jQS7PgXZIYqUWtIZx//YLABEVGaXlPzkdatqqM2liUTLr6nMkXWaJAExsIGtxR1v/
AMG8VjCwlrb195dYzmTDpxvelO4uyYlee45dyaxh6k8uPIq799FIsy0FQbSQWr415FfqG39SqeD2
2Hp8wFaLeQqS6eIJyOWL4WYIACnKoU8uU+MzRm2rf09YkqDEWrhWOOGxXqnWD4+NU/XH0jfC/cBu
mwWQsVVyCPN4WULVWNla/qfKsEzMkrTVj4asFU0w4/z7E/gDYzc00cNu826h5PA+Ol720vnhfwtE
rLWwlIRxCZnUbm+eGN19wtkjkI1B83IwP4Cq0LuAYHoOfU+7AG38l1ma+SFatO6Fh1uzDpEwVe5b
5JFwKqgpUbfV33TSo9NEIPRaRoSHp8DUM/CVt6624htBSMdeKuthhGTUdFlc40qQd5ZxqsZgfO98
bh6zlz9Wz2khakX0KDMNwikMIijeQ/QYVHxplRlfGQqmi77FCJpAuYkHKkaSpC6OoU5+LeYy420U
tUO4d9s+wMez7Nt5utDd5BMCKKYxm4lbKSqstXnpr9EKxMwwwpcqwLTmE9rkyQh/jTs8crGwqWHo
jfFVZkF/lqw7YeQ2m4ad75kF/xpEwL6wcJSLpqBT1U/Fw0hQpAZ1ne47184ftQ0PXjPF1azV2dNz
lhR2Ek7Z/l9MzuZbMIphV1lErf7+WHaDXAvZdcy/wMkTw95/JE15ryOr27pArPG/cPAkru8iTFCk
HdqSUZ5qxKcrSYrCAhkNETZjSjxqRohkw2qdhFa/8Symio4lsvdmfI55RsPYWpR2phYObzjrVkk/
keVgFvSsOltee0e9K/OVvEX10vrBv7ylb4aLqAT1EIy31tHPIyzvBV9vuFWDX77lBW+sHKZmj9s5
cMLhlR77KLtN49uPyWGYLc2y3BKQ0G9xxKQkXE7yEYiO99WHwTouM/nI3BKHIyiheZyUoBGmwj95
Q/hFuAAKmwB4R9nsNYbyF/7KryRljlq6gYs+gj7+749hhrjJrbxHPAXRRorSOjE/fGXmsRxCJ364
ka2AAvBQ/95mBYG/GBjzT3Qs1sqt2hyiSV/vbkGH3zVkGUVKqcJHrPU3RbTXJWsU3JyCQUTn7mC0
qWXau7iVxHAhbg9LcWxeJ33Mlk7s2Zx8+MZTEoQ33vNHNIDcOKpGN4uadqYlrUa69yoyi3g5hihy
KsXpFHK1BTvNOxRWFT+QK0z7iC4ylXLq7WNC62FYiQ731UAcg5HcmnrgBh31KzHtMNATOaPRMJy8
9p+lSjqytRbuEu05UchBA4fhi1/Y2rEIEAZxmoEmCHmDrRfMJDRUWA8t/YAiblZDlrZvYPJJNBrd
s0VVuo2Rnj1Ugtcq171LSadxB5KlmKVse+wZu8SqymOMQrcCcnowPWw2IvXbB/kdxqp4Wl+Kjuqa
FhWZ06H72kNA8oS+y23voIU0mpFngUy/qMypH2MZWqc2sCP0sFX9mEpSP0XkUJfY+Qot+z2n+3xk
0jyH6xUy8eANOKyLqhdXpTCKJsLAuzIhzNLt13oaojNR7owpn7dNrcjt8hgzzi0ZREube5yWMqK3
VPfnaZCT69Bo8t3hIy3TvHyVrnJOUU7bBjTYrQcecnK9pd+P8W7Q03JB3kT50k+A821IzGYVebs2
zYpHQ9yBnycTxYA5vdQxhieOIVsn6x3GBmzjJJSpmVnxm9rUPPymMDCmmvoO6Adnb8Kk9y1riNm6
8uYX1UCwnmDowOKmpt6EDcvQOKmj9hGGY7hKSB9bF0X9t5is7vL8rmuooWfLpHKreZdy1JKNgifU
etG7A7zgkNqTBg5yqhfAnKKVWeGQBnG2BvxANxvm5jvOrkenrFvVBaS0ZN6Rf85GHwJjk3ev1NDB
OQLIlNmQxjUZYxkgHZi6HInPM2H7c/SAXRbTsmkwe4+MaRela/7NYtT2rVbmu2Gc8l0yjehWJb4j
uHFbF43Vjk+w3DVBXG+CQizSTmcKAKF+rnxZzzVICosuI6O0MCP4OlmuLSo5VmTblNYX8FDEvJN3
wVllIBIJqMsM96Aav9l2dv/uJ7pYOc1rKItxS2hAvdMcyG1jNX52tkkmcTN+JUFFm2soEQECjfES
cbUTgIrNSOvVm656wrNufxuZEe/Ek4gAmiTfBc/L76sIEMkiNRLG/yZgcqOvdswja53cd6fajVpU
70K3pmmiW/UiNqya7iGXqQyb/179/ii7SdsyeMgrQCK9kfzvxUSyuVRO8J2HhrkJJ3NFAj10IaQj
gHFkt+gTevxiLFe6Sxjc8/9Zh6rZ/b5SDUSJTI9+aMuPOxOM2a6IAqpFD7YxDty/fStpuhn6sIRw
ic7ieen/71XuS2/tE06j6PFs6+KKThZQGFSF50Uf226HJoPZJcv7QpGmnmQQUao8JRQ2LBwOu0a2
i2gSgHnkY/v9MeRkuJgcKLZgv0VsfgmK2WEIyZyDjzFzPC9e/HdP2ArxptdADv/9+fcy0ky27Fat
JiY5SMqtaVbXI+FLJdEzJTTLjdQOo0O7KIhhD2s636ybxnxUzrWvybDNgEtidxcUfaFZ7Iw8Vzt/
QmIynQRonb0t+z8k/x1QJBmL0RqvHOEZjPsx84P498pM+Ba1zHE0Hx1a9DTJhopUvN97uHq+6d93
irsxXeCIt2baVERw92o+j7KQ9B3cZvd7yWPZ/vfKspW2zmpwQ76V74DMFLvfV3Zda+j0Cx5UcyxW
EtfBrmnVwurkvzwM7CXtkrlXBjS+tQnTUVXgeRy2lYG/WA4KQil/tguel+RJwvz/y++flWwJ8zI0
jrHHlvF7a8PhIiG4HzdVNpHTh11jb9lRPS91fws26eGHzrr2IZrUU0PasE0mEd1QfRECINz9XoTF
K1WKW+U1/YHOxlEr6Ob3CJJmjj3+raIkegpHXngBDJOBetz1L3rG7LK2zQuWpXIlfB99tQO4QSRq
txTK36LzwcWTAdCMNIV8pxLQyyTyRjEN8IlMEx3VyQ3L+OkxBN5uBp8Os01GTg3oWcZcVRh8EKL8
6ai02KSJzpCmxp2DiBbtCaMfj0j4vjx3WH8HA1DL0P1rguehCNkwdwzdPo2j63woYOgay0lVcA+k
vc9LU8ctIAEXdacxnW6GW7zkPpYIayQNClgK1RiNBMFgfqiKnJubSh8ewvugcrTH0Rl2drouWDZo
UF9pMXmAx+L7YHHHGgJcTfT0Rmv5v6iHwMHit9S93YhSGY1BTieoyCcEZdUjs+tkpcPCpTG/Yf1h
la7AmZo8P7nePnJAVJRBas9omjGS222FBc+Gs2a37v30Egr/o8mcW+30LsJYzwBH4n1AwznlhQ5P
DJBtTNwwc6eqRsNbxxukKWRfugirTObVM1eofm7Ep9JFKRS2UMGCnqCOJHEeWeA3+zRi1e+EswVI
Qu9sCjeF5bAKqYyJKYc0PXA62HEWwx0WqwOkFb5FIm43WLyz7SAqG6JowLnQ9jYK/SYMZ8zzpUAS
64YWEdu6N1w40Hx32VvVulS5Wn5r/fGSk2SLeXpr9sJfAlKd5lE33c2iwoAyPnM6x7+OJuxjAMqt
1qhdwiK5R7q9L0ztOf8uES/3NW10f94YXbM0+3HOtB8Fk+mKZZXE+D2Q9ZI1EKw0la05mBbrqmSV
t5y/jFz/1ITgtP6z/QJMsy/ELgnMmeOjgjjpOsL+FLIGgo0jh0YC6XsTDNszUewLiM0h0DJzViPv
mkHUN0lPQr6D93tqp0eboHzDypfo1rZP66Ol0KUngYxmhcpXE3hY+o7Np5a8hcTVzNLEM99KL852
UNn0ORg70Cp+U64mE/1hB+LxUNhfXTQ1hLo96KOSfQEBuYBT5oFSTSBdb6KEs3Usukem05QuMO0w
UToLuASjqYwtrVrSYHv3MeAiBoUMnjyOmSZ6/dyVMBFQUXrLnn2SCHQNt963hthrkZQtUXpNsM4z
Mo775DWu0mJGR+4d1d4FSMkiH4J4OSHMgxFarA2/DCnjY0XPMaxndlhky9pJ3zJAWpF7rDomhsJh
+p49Z8+WfCbJfOCbuOsxQ6Nw4jlEOUJPboMq49OsslfFQTSLdXXXIJNOk450sH5Kq53kvQ2GZQe1
rSr0ESl/+aNgCC0wqt9VLr44c4FzjmrEA/a7nz2l76ZmLpW0fqru31hmd6/j5rU8UgSY3r5Ywjb2
IJN2ynP+DR4ioq5OhjO+C3ZXgfeC0YSFz2FBHfLpDNPOiJDrVSYINk+NtNQjtcxxaUNo5SiTpOYK
4nm2c3MRzQM5JGuGCdhHctbA7iTcJaCh9J2nj8k8lK1YxPmhorlEW9C8xw6zwMz1xaZzGx9UePpA
4M0+ltMvfSKQgP0411bD3O/6yaUwFw6Sptz0+20hBJj8spwWpaMZG10E7d0jF8Gg5J61lf+M/xjL
RSHkZw/2epAx74q0jQyh/nzEbK67OcWRzgmA6lOhZbEncx9Lr98MtsZmTex1EIvXIt1VQ5hvxgFv
C3fonKnBa4gEb+JYGzr5Dts34dFtyG84L4GjHhwG01lXu+DYPKCN/D9ivcQ7OaJ/esKpvTG76Y2/
7jzTQVCKLB8eN6dk+lM80DTkgADkPwHV5sZtmOpn5bhIbb9b+HCRZXfwYSXN9MyCTsASSya7+CmF
h3yPfTkmvMAr1VscDO8y2yEJ/hIpD17dRucmg6foZq12yqcQ0hpzIJNNZwxzmqXG1bQ++whVCknk
xB052oN1hLF9MjHU8HZ9T9uCMFqC0fuZrJELUZH/hLVaNnx1G60qXjJLMkYs8Uml63ayIIZGxdzc
W0S5I6VyT7Up/XWchWKe2V9hP330utGsKulf+wL0oTEZ/rp6cvotSKZVeY/a5sdIu1WABffFMotz
tdU8Hz0/IC2gyVtzzN+jyo6Obu4up161OCsk7MNWffR+Ed0Q1UN/HBywdhX70yRadwbl++RU9YV5
xqGxk0+SJh5BjtrAkcU/v0pp3oWkiOgX3tE+5BxO/26RSR0UtKt6WFjWCdjfTjlDfvY54scCGKnt
/0wD8+wBPaGFXbGlmw5ozsBMhGNypOWwEMa41zsNUakNGZKAmsTNwxnxYbY9oTJQA0IOgz22SHjm
C9l285LKvhJQ7olLfy0dRgx2C7WJqA0MUYis6Zs64P1IwoFUkS/J1eE/uhD/4mC8dB06QffooUR8
tUjV9Aj0KGKI1GBu2lXAM1+j1cT7/C5NprPkNSI7qXD0AB/R+xMmXXH3YDPTzMVNaAua/OiqpFOd
e9dcWymPDkOEZhFO97qy4iVmtLcszWe95iCpkj/EF6HVq+PjM9pRFu4ipVc0R5eAW7ZpXy1QhoP+
0aX1ngZUvEbSCZa0M89VPKF0BhQ5w8SECOpvEwVXr80+q5bdvYxORu17z18w8RIlD8khdWV5MPkR
u7lL5kTVBMpTCLRwneU/GApVy5Hm21z1z3iMLkm2roFOMgXzlrs9hueBaUPB/HPGFJU5a1V/5llN
eLmPIKWOhxcFWnLZpelPnHFH+0F30+DxZWzG37isyZS165M/uX97Zi50iiEH+qG8+rV/BEGnYwR3
EFosGI52s1GMzRq+8mXgrzNF+MfP+if932LGRv8mQHK+ALj1Bk1vnI/yLwSXZWAybUCmc7S8FF+I
+xH6wYk8oXYWeqLYdoqmAGLjhslQ5YPoHAO5t+vw3knC2kcvvsg+WUVx6W7RzZW4oVap0b1jSNyF
EyN0ESMeodX5PNWSmyI5kemuG85q+tnjGH1kfvbq/y04WMMzJk0mX3PjsS6cTbN6VcKHXYxzKAkj
uR5wIDSV36w1G4G2XR0g5qKZL9JT1Kt6V7XpJ5Gd+UIg4ZhlvbmEH6pmhGufaBh8SZdMa1kfUMXC
M9qUU7AjFP5fAhEWvc0sNGACOe27DicHRCTKdJnKpfL1Syfsb09TL6lGMI3Dad1FUILvbZqnoUve
ABI/GQqSP4thmbb9KabT6Wm4tWv+oClJHmHYtQ1RdIdFpyMVtYCut2orMm0zNMm40nKK5pSYGqMM
vBUeXAM+uh0tjEF3Nx3E7FST9INQxRlMldtvw6nIpPL6aE33i7JehtYKnOieje/Vq0KCGZRHk8j9
0LQadrln/4CL2jqastBtDBmtBYOWDXOOW8ZBDbMcX8mQ36RVLluAPueE+eLKSsyCW0LTF5OP5CrU
9Aeua/IERwY0ac/puzvoBaZm2zURkVWs2zrCc6Ok+eyBq1wYlb3gwMdnAW4STcFGd/Q3tym/Yc1h
wyWg3Ej6DWI1fU767r7VjbsKh2vru3tHTczVEExr+XDR0jigbNQlIkC5xlL10lbmyrPGt0lm9FSM
Zm06vTUfvDZd6T3bTYoPHlnISjktD51sSNQMbdbHdu0XBoDg1QQlea9LaoUhHM96378Q14YgXQ42
KVjIWQd0bSuEMHstZB0wRwmDB1XjVLbnAl3vLG2ys+abb6irx5l0mPnpHfJMhk3c5ppFYpRa11ly
RWkMXAfwN7xHBkvpn7SPMcdwiBdFv4gFYyrvWcakITYJHBCVlx0Gz6pnsnMc5K+LxLNvEfGLFRiB
11yoWzUtTZLSNkCh7podvhNfnazTSl2lMI+1CypeH8I/U/OFtgTCljc8qg70fqncZ2QE8KeaxN3J
HYp5pmmcsKE0gOzj1ifGce5MrDct1ctCIjDbjUE87H5feVFIUiqb1XyAJovPhd5PDL4fgQuM91lZ
4lsQUS73DfcgmdiPzojHI6JIWvhhzAEny0zCLTxuzakn6NcL7kkSaeuBO34Ouje4e3Ea7SYvyEjR
ndgv227Tk+e4S0NOaMojN9eY7GEnTOdhlQUjo0aoQwkuiNGzNJdm5oS7dvIBnmb5aXRGgWao6fOT
yZ3okaO66GwPr4DrWugKO37PhiqYwN1fYj13Iat3QJFBq28q+GQzPND+Eg/te4zQlQlA/T/sncdy
3EzWpm9l4t+jA94s/k15x2LRyXCDkEQJ3rsErn4eJNksiV9Hay5gFCEE0gAkq2BOnvOa5FIN1SUu
suFUOkm81WvTYK0P46RF5ueYRuMPUGeIVdkNxq6lFSA4AHWrToDwNM2GJQ8p3Q5pq4b8yU0UamfR
oBMEV9I84jn6OdDiGtfbMj0ECrQePqVgTQH302CrcDU8bbgjxyXuzFR9rFu1Wfn9zN/zdZWyBIof
1gQMQUWYzFTjm8l6UCeRc3dWLKBIYKktZSzHwN3Hskh75PrPGEjzLUUAHXINBkPkv25x9ZiOWoEJ
jtzDkiEA8pZ+GcDbr5QJUybHCPIjcp01C3wyaUKbipPW2NwaYTCR8FOonIz1SR1T96zPm1aMgH68
xAalhx3LZGvjKpnzo2UwO2xk2eDxGlS7jtAqesn0CP4458d/w/wykOs4uVnHSqtw2xXeBcZR6NSv
SKuDmfKjPUCp8E6NulnmI14XbZTsWG495mb03S5sZKSSFE34Ui8etBaRR3CTGXECf3fGZ4PtK8Kw
YE2KyUOvPIh+BKpX3aHHtUVbv/+Ue+awV6taXUP80J+HicrjZPbUvqANka2yF6Sxyl1ajS41bsS0
S1ADhabFS0cV1k5X9WcraLddFPc/Ic+dM8fR0LzlpBZvMvARmnaXYo6EdH9cYyFeoYdi4heDMTX+
fF70FbQ3CfHkR4M5C3mXUSc1pXhghoWzcVnIYdlU39YU3H9MHrzIBvegNh6Uw5DmyiEUWrAGsq99
s5EB56L/0hmash9DripXTSgxDvovW0nvDJOqCaKsWEXn6l2rhtOvmY9Slk3Eatq/TEoG9BQ9Uko6
dnFJdMIKm5cjQQQIN8FdswwLY4skVcxDX21YGjneLaptB0tFrTT3/c+EK/HkApNLyEjkXaZ9appO
2SDhDeCWlTgaiAXRWY5ZU+H2Jz4EPO7IKn/qkA7b6eBHVkbbuBegF0dsSotb7Icoh2QmnINixPUk
2VPvM+5gXuvbdhaRLSbXuOvT81gZaBVwPyMYHWvH1tf8LX4XiGzYwCAUHRhqHZNFSYfJWHrjoUti
dOAwc3zko0YQo08QjM7znd7H1hPkqGHn5WG1kk1oHeUOC7fvSq0+o1vqPbgen4gOx4lwG4Wk+8ge
4nsb56SHGD4F2RRXW5tAZY5+RxKyVyvvTjU5ovfdG7vQvbsoEN6tZyK8PY/JjaIA4IJojd9Tpz7n
TVreNROhCqyF8yggpibq9ASmte1wnBlyG3vE8DYM8m5ZKna8Uwz48TZU6XVY8uDI4xqeRAhMPzHg
Iiu+ex60nKhEG0Aijjcq6H2MHTNzDRzIop4yjGe9cr5A2P4cUU9dN8pXN0nDh7IBqpa6wM2c2R0T
dUt3A/hsg7xkfC83PviaPPvmRWN1F+SGvQUYw8Zyi0/9mNwMUV1/j8AdL8Iy9NblVLAeD6LbtHJ5
FlBa3E626h7VAZcgmFCfYq/uLizmvWWeHAOWrxfDQdy9RH5am6UFqi6aDkFm4/+XdSz7A4zeawfN
JKX0kx8qGAmRV/VqdPGJQusaMgNqkJMh5oc0FMaK5Zs/ouQSJg+OCxAEQl227XQs5/zQ0FaQPOxj
RHSqFGAcM8qoy7ocT343FndwQkgFokTugPwqO1TNIzCdOTBqFlqHnNzFKk0QSBGpfQY3Bb4ujtaJ
nQ0AGNWN2ujg1zKx6LsChSdlhbInaKao/9QrIRRILCpNXPtgl5b3wnWjp0JjBcSjgwoqphYk6zHP
wFaGK2qsXRx2kMRSkmaJ9dQWdLPB941iMGQU2Hn3jjLdTql5NOJyl8TcsQGgORZoKNqIaAcEDv0G
Nbt4TvNpclIK2ok3B3DIig+xt+wKPV+n/aOoMHKNUu3BH5C201kUL+ze73cZOsRwn4Jl6gPjYrbN
E6uptmbfUhDQf/pNrJ7RAqZWWH/zVPRIeLWyeJ7MS4mS4m4w0ru4al7sGEylL5R0mY1YukzkVuM0
Bf5i5oioDxs9b6O72IA2lkNemqYfljOibKSSlKQ+tQT4X2MymK9HTr8Sg3Y/xX20Ni2K0MNY1NuZ
V9RyvlEP4BRYBRdsCTI9qlnmkTtfNwQbax2NBHKFeGKjSArgNQaC7OdGuuLWw70kKBaO1xErZnwW
YwJSqRXhrunNcwPDIcBLzdBPY1ieeZAskhClavS5V6Vdr/vKrzZm4E8gmUgiZXWPTAcYJ1YpiopR
RassSF8gvKSODzUvm0WRfmN9Vi9bleAGSUwyROYUgo4j51/ORlIkbr1VGmY1ZIyy2Heg1O8jvbpk
Wbb0u9Ke8dVzfF/6hwxYfkPoejOv2OqGpRwEq0UQOROlUfDU3I8ewuXLobB5h8DI7/S1b+5RSqT8
rtvuxq+ovY/i5GvxrZVajyTzjGWQErR5BhzB0v1GucDFIsA4667Q92bh3SpQy0osfndkk9Avy9Tv
k1F/5fMdF3qNKYGJs1YRtNMpNC8GFsnklnkkdEb/mUgRxAgk6tIbdzq43G0aQLdSBvGjN+Jm36gh
yq4D5Scqytzh3sljaQ43Ol/7nqZRsCb8x8MKGLqjHCo9NhbdVHorxTHuktERW9VLil0f5pewL1Dq
8Sxz7WL3FvcVK0EUW1iVxSitTb0Yt4XId52/gj3h1313NxXjN6/HeEZxMv7gdVw+QVjq7rxSw6i2
6iowMYW7G8Pwl4tgVWCb9m2fi3QfUC3easVY7CatgKzY6I8o5jgI6CyzwCHgV6ptEpdSG5Wkffks
chynCr18URvSt4iDxhsTjQjyo2p1Br1oqc7FoLa/bMC0LEXvsbJpZ6tTRwc0Uk5HvRvE3nXjPXn6
F2SrWFHbYNfbcNzZ5jcRKfmh6/rThCF2ms/sjTkLP8YHewaEWGoCkorV9Sr3WX52U7gw+D0u6Egu
omCMd0D8KR6UrBUMd6d3s42QIu6Vuqo3ZobyTU1WfANAdql/H1SSkB0WWAt7qEg1euMja7Yv4A9w
Iyuyo1sQ+cII/qRTc9umPtmjXENWy8CPtuQdv05mo9M8gQ0HaOcZuMb3MS5WaIrdEgmDrNItYmw1
unfJAHFzmBei6ItJSk5RI2sv4GksmgRQmBKMxzKg2hNjSzAS5bdq9yW0EN+lQrZWVeee/ycsc0ny
Vj8brH/mZ+isqw4hRjW3yM/tFAU0opdEL3qHk1yjQiwkCBXci15OHjMlec8tnu31jLqdNUvAUnU6
hxNrOTPo011nd/cmSmvkNPqF4nliYzrR0RftV5GS94AMQuYk3Kad+GmPcKpU6rJj+0Q25UUjj6gl
088qQwjAGbEPmMsf1D5hirSL6B4E50LP1ZcweR54Xy8nFA48MaNEJ3SxQhyklJtEKF9s8YKS2Lks
IX1gFkE1oaxvxyIh71paoDZssi7c+bENttaeyGp0MS49VcIHkabPmto8CajBS8eGYhWq8TcldsW6
Mlqci0hGeNOAq0BAslAPWUB43VEgjboJ2+gUGARhwZgcYnsa1w5PAao+EGwM1T8VXbcZCndt+YjN
67Dmo47lP2hbLnj9O4+Ply6dPqtGAD+tuTcANGj6Q0pWAPK1fjHUyV4HnTutExX23OjuTEfsJ3PW
YDYhZkaD92BrBJB2E+AvCV4ptvp2Y3fVqe/8Q5sWMYuh5hdx15cxJ2PcawIx6oJXRRY9UjG57YJ8
2raCyAnJdxLdDuYI5LUEspVr4eT7LrNsUraYxapBsx9aUPETaaplPiZ7UH3+lvsSx6EBM6GOGpVl
Ug5FQosVDYkxs549pYuYh5FuIifnU2NHjTiogLmg+pfCB7N/8vhZ/YqwwYVqHJ+B2JurItS/lH5G
FIexvNY8k2k5EwVAxG9XQ6B+B6W0AarD/VQ7hI98B0Ti5l1ZGw/VWCxVL3uOPXyQ0Y4zF0Mtvgz8
korKRR3le5s/m+L71N9rwSFzffd76EOOSvAZvhkCFuBxNGKx2S66vh8flNB2H6zc9GDTAVQMI5p+
72M9lBVkjuamsFycafC2kC01dJz7AKokGkfL0iq6J51r7dHNbkpKE2LpjNsOL+HHiB+FuwqJ1dyK
H2QLCsh2MIqQFw7egRGODRe5CfQc/GbiH4FvoMcPZ/PSPIg6wCg2J7U7WcXZU5LiPAez+M/PA9OE
Ncjc5yNsTjyZEkdFwjkaRuwe5R72Yax8q9Z2jsW8cZqJnE1eszwxUuIoOUmOyDmy6UB0sv0Rkuis
hqaGpXoMfTglWZbeyC65Z2kuRXHZdgeNslox8qbyrbc5r8PXY9TZdqM0NWsj51ToiL4djWFteoO9
bHyTrq/z5SwbeemD4fMsn//IOIACEEInmhvdrOZKWsfaKBP5hFaJHFaq1CiVAVCwytXgiFTgC+2N
D2iMYIoShV8MAst9oPU1r2NmmXahYsjnRrCaGXVQKk1Mh+8rCM9cETXvE9s4hKUwDnlXi4WIcNmh
VLw1QbaIlFCqQZxvWXlHFbxDHlDT0vSA2yoxifPbyP2Zq6SYsrLCRQ5JEH/Elh1Nhxj7nrJe9R5m
LijkKIc+Nn2e0diigDSBTAj/3HMokUJ7WVkemTndH9dKaIpTFi7h8jU0MlzXPMHCo5vIyCD6c2jS
3jrUCipkXoLTck9GYA+ypnCxAVbU+qDz+oL3+TVIyQSjnb2tKPAd5MYQA67dBdWgXWQNqJkyYLXe
QF7Q2wqkQSiwR8+9UoFJgAWyNVN/n7U/LR8sborCBw/aL238yaXKhcRMugM8BARgtmc2fOe7OSHn
hXZtei7IAW8re/qq2BYG5jYFuEE5pb0C48BAZwFeEYqViekjm9ER1/OhtY5okTSZwXTDLwtn8iQh
L4Z1sOJVhyZJH4eY5zJq65QWNefYYZC1sCqucjB6j2USHITRQjTvq0M/WL/EhFylwEsmy/yVM4t+
NpD5ggHgoV9235Mpe5yg/i27xDukFbFZ1t3wZZ70rH9RFGvWM19T7NxNrn3Iww7doFL9hSgLBIdQ
vxu7X1Oaagsd4MNaqMH3vkLRTMU9VW8elFqrliiOge01m7U/frPgDawU4dx1toPHn1iY6DNQnOXz
hMB6Q8Z9XA+xGpMT0m8HEguYc8fxEjs9iIrF8IT2txOFp6A+gQl+0gofyD2KtfAygz2xmg11EC8Z
F2Bmx+fijNHeFrdVZX7v+giPnWTYayGJ5czyEJ1gKUXq/JNmFrcGn9oingxsFYX/hdIrklyFvx8V
7O78RG0PiOteKgIJ4SvtsaDa1VSRdYj8Bgy8szaoN/L1aqsqRwIXja4MY+ZuAu4JiM9FjYJEcTcl
D4HHO5vyN6pkpQ7xPgOEZzSZ2NSZEKs4TPoN+eMLX027G2yCziTJVxqQyHUUtz4RuH4ArKKQ5xbm
Z9sh1au0xo4Snrkz+KlVomyQnF7lPc7nhqcV3KeXtAAu1KKKAI1E49kpeH0YeAEuxHz1NZV3cNV4
pmMBNAR8vBDukK38ThzLsf5SD9gTJ53OxantbVVT99i1o7vDi6DgYwsovAR4IC51VRS3vMAtHFzI
rrsp3EltDx9mi74igL721vVm+IzjeSuMdWyBd12SW9NGuM2viMLusqxCkL9BiAvtiaV1vvJ4Bq0o
lZHX+16x6CdPAVi0G7RfNRq6xxR3KZ5caBVYi5iVHUKY80oNKYEWlIhTopmY1khbTZq1t3r/cZx6
7xiYtyWXvVag/2KM6KIOOhXtUZ1hKqmzNPKxO3r2XiE7tfOGFArY1pnCHYj8kzpR/eSeh9w4FasY
2slK1OkK0h7qKBNLdBhQEwyZAXGBHXFRsZTSXv9fuP1vwu2z1Nu7+Pg/jFye8qj9+fJ/Htpv7c/m
D/X2+bhX9XZUi/+FdhzvD88kt+c6KN4NP5v2f/9Hc/R/mR71BNuxdE/3ZteUN/V2R/sXAmpI9bOU
1XSOeBNu19x/eQZKL56n6Q5C6mg8/ltV/vKqxNZ8aP/uwmHM/jC/KbahmMvZVc/W0ECzWXnpHyQh
U8oJOb5w1s/KKG6sXDWeRMUzssREfqv1NgIFZqWvsqn2qCEyqroKWIJ5FKFI43WUrMvb6H869jr5
Px2red+igNJL0KP/KDcukpIUY9/bnoB26sybD30x0KV/T1Qa+KKt2AXmVIPB+vcmRdDht2ZkZsqx
SHZe5RmfYWVlJ8PG4kqZm9WYqxjVh85Wtyvzs+60L7CfhtsA204tDNeFQ+InmfV5rRIiSKt5n/tA
bCwvBgsM8ngyV6yb/ONIjf8o92zkII45rrM1gmmMyDawfOPQ9/EC/1QgEJCQeDgaIPjdYdKOItWg
OWumC3Z/bodot4MWVb+jbhvvgKXnJ3RCoFjPm9AHBpQigk2B/o8B2ZQbG0nAU4LafLOQu+UOUF9y
kmMpeIN1ABhpDXq+3whjcs9xU/ebgGI6muLsTYJkWO3h0Vhq26IxGliAlXJh9UP1A7ttpB8ICft5
g7MYG2emRKJMtGjbIeiwk8jsWSAIhovRtmeN7M05YOnwgFhEsyajHWxqUVsPxGbDTVA2T9UcI6ih
avX3SRI3BzGvGq3mnlVte8/f0SNaBmBE9snNfK8AbY6DvWwiKhHc/7eD5IlSq98ZdVHsBwEOfAEV
YDyyAP59I/tKRCV/G5B9eJo8vX3nrgH9CGazxpMa4En4gP4oYGDT1pa1aYcPohm1RQ+oFl/nod2y
HoZvr+lo7jlDv3M11HwtNM7WOUi4e124xsxqDz9DdCF1K7z+WOa4+Ba6QLx3aOJPci9932sgrbz2
XfewaNDJgob2WkvB42oOok6e1EGV7SHvURUA8r3rNUiR6JxVC6UZQsBqSb6b6r7aBULFS2kuOfZK
Fr/AiAaZAPiuRYR6FZoK4m6tTvhmJBTK29HfFN28vi39AD0JVbUWXPTFpkz14ozEWjHrjxVnaBDF
uZrVMrAeKzdyAB4+ayo5rIQtzmRV+cPpsLrz02c9zgYE54CHHuZmnvd9uEShQDkY6FZxeyLs+t6s
cSWn2rHXjAkFBKslHjZZDRxjYPcYGyZ4jMMvr187X8fjRvtul1m4c9BnXuMWYS87AmJ3aymYx2Xi
JnF845wJymixk06f+pQltVqxloRjAXsQSFqJooSVjBcPn4HXDRojHBH93hMIVhtVPW19BJUuLI6w
OIXymzpBdFf4YPb0mQeP5vpOxJ34bDX1GXQUVrc8LeSGp54PyIHniGxm8mFybfMFIuBMmOfUWnxq
ey1D8gZJPl4305fAV092o9svYTQ9mBP0L2RbhrVq+fEJgejsJvK8t6l9Pp1iE8LOb6/Ct7fN728X
TftTARkAl+rp6EHYGJNANNHV+e3zm+AwtZeoC+3Q/ZnYUbqPvCSmEuBFJbgduzi0wO9TSi/sfmx/
nPpb+x+7H49tRpYi6EObMFon9amrgvvKGlH6i6L4qcAxFgnOpV+M/jqdv2a50ezJ5BmWJac8hcAp
v34QAVSv5l13PgL8lr+W866HvR9x7bd0IPQLecTff0aV1zdVPqCm68612b4Y7iJ48SffJp1t2W35
LUj6A1XL4FPmKdHedDEICGq3/NaDoAiSbw0yqTgckkG206T5pCjZPgN6P0ztgwim/KLYrYUMe3cT
jGRQRwt94Mm2zbWGfTkKUwBOMjSrbmGcIRYQONpSq1lHe/UYPqNdiOWDqopTD7r7IUuqC8o94XOD
XNgaxrW/ZwmSf546dSn7OxyrNoiL6yhLJ+GzBmx6FM4X3K6VXd/VJpkGuiH67du4jJ6CGQPfmlOy
8mGTPxt6vPrL1ef+abPC1efA7DR003CxztO4FP+8+qbYcBtbtaOXWEsMctS8umIckZ9Nkn/LYcTW
HJ0Y4x40CK9yDNDV1LPJ+bbNaWpG4x4o02cWOvpGGwqKC1jVnNAYSU4ZlsCve7IPl+9LAop196Ff
zhXd7OQm512HY7u61NSQdv/pdLIPFPy2DLs7dGsxC+mgqqlkhU9JDUk3KybkN+341plvbsu3LhWS
/p/lVD0036b2E4zu96mFkzovhWJc4jLTPpNpKijAgxegZBxAMVRgy5T5xe2GPbfkZohNWFDzHsoR
LExher/t/Tn6cZ5ClUkk5IXlsdfRwm20g16TvHFzTz0p4/T7hkrIPjZsALV/9l/nYv2tnmTTtopT
KzJ/FyUjuMPrlOuxss8q8lsd57CdPFQOyv6Ph2Weeq8AVliJIsExLx0feXmSUnK1+os9ziio1h2+
Qx+7mQAWskQnpx3BI8fyE7Jfa3n1vRZRUcPQ/EmLEV7RZ9mY99bkBcZTFFVPep/Ft9rcmsdkixrE
a+v//bhp/gnvZ7keF/ATZOt97Prz5rFr6/03Q5fF2SdlRGlDi8Ibt2QtLyyENDPHDG5kn9y7bgCY
MRCkJvlX8TbvP02GRuvv/vud7PypW2+ydjIMTALBV2kmDh8fhZpFGCk6Wm7KSxSrD+1Uu3euE8co
lZADlHc0IcGPDrfYO0Kf6KZ673fpb977e1Knc4l5nEOIH9ANvN/my34jcH6k/rcIt3OvTYF/cnNr
J//9qn3dm/vUqanWcUSlzQsbKkTyGpPDciOvNrknJ/J2RAjMMDmj7Hw9uav5OUS9UF0pBUFxlcI2
znsvP1ZzUJwVhroNVTLosqnmbnrXavFrS1ouG6htAtHJcGW3nqc2nd0REQSsWuhEOqJ7IJ2yH5WF
9pxvi+eMMHl9nWFbLz4JTNQH9kCmkkWr2QRZ13Zp/CUasP4UB3f4Zxq8W1y8hFxHN9wPS83IGtHh
poj8UtdAkqUi2kA8fta3ch+mS2OgbkAP0tSIGGuLNhAsL+bNW3dce8Ga4r9/owRohmemaq2FIpo7
KUkj+4SPVUbtU3fkUc4c2S67+gc0Exg3fgjnB/1gik0o7OmfUtQ5nwyRZfdJru9lr9u18Q1Oidzq
8ySWyN5OGOB0ZdPK+mkdpE29ndzOAnEC83Fy8vQoR/Mi+e38ovzt/IqhYhBcD9DU8C0cfR8AdtD0
N/nwl9vF+zPqmj9o3naO6eEVi4MMovV/vvc6N3dBaAX5TxtG20Z+fvITJvLnQ7WEdtIVEP0Y/tG8
DsN8OKEGkAOQmeeFDUm4kcD+EM7raTH4ZLhQuwZwOwKKl529m/Zvu74PgGMRzsVkOau07J9QWuoz
MrPUS0VmIHvRTt+oPI5Nmn+bJuj2aqZ3VMJM99FCl0OOZ004w2r18twABTrXDS9ursrpm98kjwLz
nMd0DD6cEB8x71718McD6k+ULYNyDLdDZJJLaGSE6NdgvXf6S9e54uj0UJbA5tfheuDSXckg/Xpo
a+avh+qKWYMvQVGhgD6wCOFUnr0uEveqXz3OAL2vjgUWqHPb+W8JlC+Og8uXpX5VMfTY4dw3m37R
tFFnz2tdfzBcP7qJCiuT8L6v/+ms8/za4G7/709S60/3APkknRNOuo6NAfpuH5+kKHgWCKMZ7osS
pPBqFpaGdqzM5BTYe3S68igbCTAbGGOPKKIXD9H4rc8wI21iioYIEYXL92Yp77N48F9H5V3o4dyJ
NerOmir9ZJhpsGtKVT9Z854x98k92XcdLUpf2V7nyb0hGu61fIpOgzNXj01dbKTdD9B9dDDnjRwo
Omri1z45ZSLQnf1GxKa0UmEtQBk0t9rcKU8jZ8uJXjJ6f/GKsP/5tppvPAQXPNNyKfHP38Fvi57A
6iMo+qHxYs0opyaKtFP3vrEbIP0L2W5bkxUayXVYSc3h2lXlfDFp1BvrKbLMsxIlJkVaCMxGiObW
2GGMNm9kf4RSAYqlVEQ/DMhR4YH7QhJs3Xae0u6LCYmws1r0CObq2RfAXNr+qt4mxdzm/sK00X2S
c5PYTG7NLjn2iJQ/TSikXOCjH+uhNJ4wfnUBTaBMoLq/jSGSrD+Z5vBYFOm4BuRe7Rssg2byaLWP
h/FtL33fu45e94LBiY8JfKftf7/+NWlEyQ8Kinz/8r//M98ArgNsxbZcDBhxGfngyRM6oZ/Go1q/
IIU2NebaKT2UrVGNBohxKRXR72XrtctBoJTiOZCswAAzk76259lyPE6i8TA4CLflLlomWQh1ePSK
304jB+RcrAVMhHKGdgZPIKVUTMpXS8/vi1J6A52CEQXTRR0YF8DL1fNA0WWZtrn6ANQWDYRC8W9g
/8R7Pcrh39qhcZMQuK61Ia4fjCwHKdyEwfN8xjBxKCjUJ9MPknvXCOutCaFjVo/JfmAWCoZvGIGr
Z/4a7OFw0FLbv8gZaY1geUq9izrqfM3Ol6cwO/XkyGt2qGAyWUaQbq4j14mF3mGzG2BRkA8G72MB
LbcS4YNZeYjpDx1C3p4LVWLue59B6QYfPOHfV3MOB2x6vtF9H1+BuSn7otShruSx/kLBmKxP8N7O
yZbcyYmyT0HKbTUhCHUnB67nymTyKNcRzGyU9mBWmJG2bn7u5rBC7jmzNmtp5dYRjQiEFv/olzPk
4HyknHo9yJqPrOcj308rZ8h+OU2PxOtpZdeHw/88beMVfwkE3H887S3Qbq5lubZl88iXPqS/PYkQ
DVSpTeX+D/gLKzxcqbp1U0WWTCVVZmtudpTNipcvxJx4WiF3yhw5/GFi7AK/oKbI0ZWcJOZzyJnX
6fKUsilP6ZbWbaob2Ybq4XiOTIqOi9ZPu3MJt5WeaUBWAKtFup0y9pEsVAWoi6aCU/0+TuUEd1Qn
TbYTVBGENefht7PAo0EIsM6sdRGsy5rAjaxlh9FFXICYkrtyA4vdP2bBWjbUAULYb5Ov08Z5JFRd
76ika1jrnE52ve76vPI3rWP4G79JixsCpXFTsm7md+8L1KTpkxuL7B6+InPbHZxTqY713g4hZbz2
XSfCY3s7g+zzEDX5i9+z82fIbTpk5Aj/VNNC+Ximp3yMBGH412oF5R63ahILi1wo+QJxUOuG99Md
EYhf4lpj/oJj7R2nWO0fSBk3u8TJhqVsyk1fPtpooQGQZYIeVdCTHcffyGao5RZe0tadbKG03j/0
kf8rSavuqPcK+j9Vab7m2MZRWSOLrBxl/uw1T5bCH95gTwd24H0e0lxk0LzOX1eehaHDQb58Mo8I
IQGevpLvm+LPpjd6YGGdckPJzbox0uJBFhbkpkyyS9DX5Vm2fACdKLQ5wL9kJSKu7et8lP6NZc+L
+YCGrLGSe5kt3McKvsow54hkvzkm5sFDOPixdcuP/cYAo2GMI3C2mhr4f3mDGX9GF5ZqeWRzDNUy
LFvTKCZ+iC4SO6xaXSj9eRg1fCIHH0REanrBTa3pF2w3tZ0GLWRYyL6+qfZh2z9OLTJdleEpe9tB
rDHu5xLN/EKgDnOwhwSRsvcZxNHBslT9aHd9lnWNxutI672Pz84Uz4WpWQbg4MEvUBwzRpzUOz6g
cxe2+kUOqKTTL395kf95Zb9+DJbK+3z+Z9v2h/e4I0Sp6a7aIbtXWzq+XF72mrZV9cJeF12JOu1r
Jvb9ukoDVIsEpHB77rpeb/KIMk3xWJkHwjJbdVExxK8V9FdH7/+QDTf/9BADXkvayHX55liTqUT9
H25Gg3UfuqdRfPbjoFceJt8BrT2S+0QHNe298dlRs2QLoFPd/rsbfNHIMNYL/+wOtPatWzVACuH1
c53dzPqdVlTlCxbI8n7JsNJ80nlQpgUW12GD5tGArWueaOG9ElRve+PcN3RleI+6krka573rvLwA
sfSX79H8c7HKF2h5KlyouUpADGW4H77IwJtiyytb5XvSJGv0Brj1ldqtVhq4kZWMYq/Rrtt74uw+
y44ox+9xIaPeMcONCyvdt/myTx45RZM49z+IdeazznH067n+PP/rD0Vt4ZfDSwnea3OXzZveuUf1
pLq8rmoiNG9J1F97AjdLYCRgQKQvBW+Ou6RNrQdP6YNVYxbmNkCZ/SGf7PhoV1ygclSAEn2YDzB9
IhXZRV2WA7ABSpsmfy2qw4TDJtNyi51cjAUZT1w91YqdOpfckY15G5X1+euorM/LUXWe/OFYLVHz
J2iJ2X4qxS+whojmY3H8ulGC/mVC2m4vu+Rgx9J+dhH+lWlNfklVfVoJ2MH8JVmRQ71DggNx4+xH
jGIHaiejhb2zillNY6Fp2PjBcwOcroYW84WV/ioIqmLrCyRDCX/Dh74ywgctEWsvaNFLmbtEhLlD
CLt0NVgxUXgHLdtrUScIlahfWjzUbivTc2+deQ/eZLCg5pLurwMi8cybapa+mqdd++VJujZHxuB9
gIoiHmiqwnII/uJ0hGNGDSRhvRmXxUVV7B8tr4kvY1/kG0ezxq1dluMXvytu7c4d7pMw/Euopllz
9uv3hYmm2Y5pI0/uuSZm0h+fDm6lNy3C1sX3ZhxcQPR+vW+z7hyLMRlhl4XiBkKtuJF7RZI3e7tu
zqQIMTCVk+dmNvjxCMXiPlVT58Yr0IwuPS88tArKL04M5NnJM/FAoOQtapRovjmZOCZoMrJeQDrY
6RP9xRnRIoZKcNYpM91QF84pmrgjUAUC7GrC036BxnJ+yTEFB1O17TIfKcVeT6KfOmCZFWrr2XKa
I6nrxg6j5uTOm2tfn5cLVcM6w0F1fu2xWmnv8Sncw/neZbowPhsxcHBkzsFPpYqBlqB78nWvvMfv
a7gHjnbkfkk+lc6t40zJiV8lOck9uXGnepzJ0YDlGmwcZF/t9YAO9EDdvmZiwTI8Ykbib6+5W5nu
vTZlrlamct/nyi45w1bKtQ8ofN+U0ASum6kvx2OWZrssa/WdYQSoc11HX9tOCAbCxhfCQif7drIx
tsiz6saYW7IL9YIKeobASo0uLsi3fvgn0QZlEaxB3vvkFGABz0hMNtuBsmH9PUblcz20wt4bOZLW
KZ4ZXzMjN5aUw8ZjMWb5Zw3IvuxHvaaA8gktgWJP+NVAd3EBRc67RVzLvtPM9sme+y1y7hvwr/42
V+CfFPoYTqATK4GcSC8G+yE3sABpi42sgeCMKBuyJGGGbjiPyEY6T8O6+TotiHBFAxf3318txET/
uKUIeUk4Oq7Oa8a251vut+UPVoF56eWT8T0LuV8cU3VPcqO4U7ypRhK81z4zbMceAGD9NidPU7R9
QbO8HyXnfmjK+Vhj5/AJ+ZOcqn0IlQmqYO9Ra5s3GLsu4aeK87XLjhp1MVY60hJ6Yb5OCw072diz
bZTsIxeurSyJZPXAEpeiyfbYOniPlQ37y0badCObUI3rXdKiwCSbMVQEqNllu5DNzv2/lJ3XcttI
166vCFXIDZxSTGIQJUpU8AnKckDOGVf/P2h6LI9m9ny1T1BYHWhZIhrda73B0k6dah5lFAcILvnW
daJsSe1u60WRuAdV/y1S02yPK4u/bc3BW0hUxTifpz+1qXNb/PdxH22KBRjqCt/4NK81nHFv9cj5
TwrWhnEaP9cdJl+aHnBSGH3vCH8AO0QrJnE6+bcqjJ7vfx8aCw4V5jwUSf8O77Wh3zjQ5CnmYyfm
zJdSpUKowkMIkAm4s60yhY83d8i4d4Y7shrmrVLpoJ5lG1qqwV2lxA3s9DFb/TGvVHSxSRygZWUQ
JCdjar6gO6A+RzbvdDOl3iLDquiBaaKMs5JhrSfhypitGa+DE6SodHD/exn6SvkqrKA92X6lPUNf
xtTL+tF6MAZMtvyPo1WGx8LWXuXhRDYB99iTrglPInfFwY/NsykT9zK/oKFKuGAnPKw/NusfWQbZ
q5ekQT+lHxRPzW8HLXR2Lkn2Hl4wPK4yhIYxqGzkdQcU11jvjfnizzKQMpzyOGe1c5cfTfJODpMj
ZCgvaiPqPSRqpKpxUIQe1zobHQ2qVY5F3aud5+MinMbpGPe+9+yOp0B04asKHQafrCy7kaHupuZS
2DgZyzBvsn2Xad4ZJ5E3r7a/xtqIpLSNiDTqTumlQSq+mjfMsj2c23VT/dd2QZl2Fyozp2BG2Ay2
G69kKGE2EmAjOz6QOB9t7dRsiwkkcq0aKJjjf8bLTwVHRfhxAab8K/RUNLQt1E42stcnlTdeR1dQ
DaF33HpFaRwjNypX/mAinzQZznEgq4TKYl++kQebENSzvX1Hov1SQC7UhrB8M2PF3ER60qzrSS3e
St3EANhpHx0zcK/Tp3nYp+kwkZaynROwiU5zdAhLR/kDUWfkBVSuVOB3NSPv2Alop3rS+DsQjZlo
EP/g8O+0fnwS7SUcPOFAbWWbEIBfWQ7ILa06lOLvZRuHWIri4oLmzd+GZdZr3LNNhtetuA/meJ7I
Vec3mouWLSSeEA/BNnhEaQHp2fFcznA6r7NP//2G0KxPCBHeDZoD6hbkOMdpiyPI398QAp11tK26
4ktB9QoecW2jjBVm1cIINa7Xe9uzrH0nChUnOtu8wSPj9wDZdb1UFv50PX6/4GlKhDkxPtHn7Xox
hw7fzZXcn3u48m1ypcYAaEbX2l3+qxeBgfxhpvdJSFzwGzvX1u2lEm14+9H+ga7r/+qU4yXM7mOY
q/aXaKrPuY5bOI6dlzgaVqJLp1d9FvAPwlQhY1uNr24/DVgQDMFd7PbXYZBxu2M6KPqN3PCwu1DX
Hj5QV8iFbPvYCX0qkn8M/rSd+hR+fDLvKVgYc5X940P1oTs0kKpOMAbuJNQFRdQHTYn7F7OyyhV2
tw1qkLGLdvYYrBQlSl9ro7oLa+pVrax3ZH7jnz3epQutaMqTiZPBY4+6NG/tES1FK90iQ0L5aw7l
MB107KHQoAzlCAhTpRnS+4/vsj+ml64Y1N31y2zYxbA1Ug5Ecoi8NPMXP7DzS9vnKhwjInn5GCs/
8/rQKFZ+/TyUmKlxTsiacaKJzxRWYCnXWIYULm738qKn4ZcJ97G9jLxec+69+FUGck4gPLzoG7cG
f8mcf/ucIYOh+98PkDUD0f92atHBp7sc4cGtIuzxj1NLPMSYnwZ58aUJ9HQ3y+QcZeJpQJwKti90
C6tG3hTNQDJU/9YtO5rCequRSdnL/GHjnlrb784yiAELYGuBOaoMlaHVjqo3nK+5yzhWf5S58A9d
5VjbUcOE2BsGq19GbusvjRJFmr4abaho7UvI0QfhuQBMKMXcE4RKTZAON16czMThdW6z57MlMuHA
OzycyudoGme6szcBl+27ghUQgXFzkWFF+uAE00r+UBSxs7VKZm4lk6Be3gYPoJ9u7NzvH+WIykyo
R2YJtPs5Q1oK29n1c1ZAhpqRmIsyxvoQQfLsUJjDsmG3dGdjdHGH3Rj5cS1Qe/iqSnMTOG1mL2VX
rahf3MIxt6PrT9gCQ0HPR6wv/GHQzoGoUUUgE3D2Y/QR0GnXztHclnvIdCly2y5izeUdGYLOSoJ7
K9DrkzFf6rlcKts59N3LaArhBQeRu3fsWCD30r3JpQPxxWndFUq60are34OcsG+DzHtokqE+ShR0
o2fxbYA8MfgXlnR5UVL8DmNR41xG08cIiaKWs35/hhyBUsK4MHjiFx/rolzsdK0Ojo33/VOzDEWn
B0fyGjL4WDLl+ij7vPb7x2Ip70r8jmqnsu/ml1WBz+kBQb9gx7kRfGVk9UdVy8FfOslAcijAjFy1
ouc2MLtFimLv1zJt7t3E9H7azTuUUxtgnVYgLTzp3+tG+5LhYfHmxzYmVdTvdoXOgRoNMHEc9Ugc
I9GIYwiB6TbT4gcnzgxcmuc22ZE5j3bAHrBTlfkAPmDonGEbvfnI4wxZss7d7si34AHFFfPb75tk
FgGcW6K/buauRhMnJejiva0mDl6GNa7wfUUeqkVzk6MIja4GKWBZIqCFp4wI8dWyrF2hziptbaMm
yFNb/lJRZ7PheXPA6lM9ROMpURzSlZOFA9hf65/gt7Fmv4eZoNwvdIzG7GslNJD7fQilkPGvuCi2
722Ie0ynUbu0TLfeCbUwVmVFSVSgoCxHIA0Nma6q4iMW9+LO9sziJi6Ffqs45DZ18Ef7gpPrvpov
Mvy4VCVeyEaCb9Y8TF5aG5cpA9ev6Vmr6nZD/WZFTSW40ymu3w+Ao+4dBVlvbUCgohMYuyM0FUFQ
L231Rnab88BwCCJOHj51+RL1uRCNDKMz3E2UVMjWplmGJUOjrVut4suD8O9NbXnipRTWtwFO3Y8i
xqUAEpi/mPxxq5TV8B4rwPP0tvZgZSLw4XR59YiuzAKjKfshqZ3yEXHOcIXSQ7yWnUbYiJOnoKs4
d8omX4Ou15C9upWhoib93sIKBNXDuCnI0ySXJDIgEJdFtiwsKB7rslbTVZhS3Qtwt9urpk1JUN7K
RnmJ5+7rnapjbYCd2K/hslGGLLf2xjEHZRd7KLot4NWHuyCMXocc/SKvTN1TN9+VeqjcqHExrmRH
H+fD1qt8ZcHpRdzEXsiygpzkq65TCB7ES9EhGuAPyM1kpHjKFEIcRh2qyhdXj87y4iuX1iu9e4UM
5bmxsmGvjRXqS3/1G5XpoH046EvZpqv1VycfEDvBGXrEzmlEKbX3i6+NldpL19bzQ9ir4k7Txh4V
cyD7/zICnQht3Rfmq8HxDJ56sDY4ZFxkFFn+H9Hcx04DBMU8MteU1Uc09yHDFf9Iqc3h7YtzdAsM
+/q8lQkZ4oEC13W7LrksWd3tPTQIeUjTu7HRlGfLwSWsmronT6m7s6plt0mSK8+o4gyH0oAq28+j
oqIX+Cmjnyx7kyio0aEswINh5LaQH63nSXKvNZh+z0+3vHR9h5S3h761DNGTTDeNj+lKHTvGYZj0
c5uKKeEvEyarzga5oPVOfZYXyv93Q5Fbq8bD+1diIauagm8QYl/jzpu/ayOG3fmm00EGeD52DpOt
cDabKfuSpO9OCgToAKQeLR/NH0MDzUqvHUmqISWNq7JQUMovoNttw1zVV5Q+0WJHn/ZHDV4ZEu8P
pFnQ/LWb5mIluK31yJccqC9pewHjtr1hk6gsr/jQJNy59tRdVF/gJeg7f7RTWoqOmPa8I8tjnHn5
3KiJ4T7JTEvueDcU5YqzjLAyfNU6z7vmZXSSoDddW2K+MGd4OiyFl9SVk40MQwPrvSgU+lJ+mj1W
407oiEZZjlevOy2PSGm6QB+8yjqoJmn4ClnGRY9zxzvP3kOnxf7FNHiBFXqKn3mYl8dxLodwmt7U
lRJ+F4mRLliC20dv8lEFDsZxC7C1O2Ouh/PqPCSKybYAappdpPiLdAF4aOjZ/6O0af7LZhIVYMpk
hsnXx9A+ncYMqAK+5hbJFzxk0Yoq23vNUOpzjMnlrqhj7DwpY59lWyFqjUU/aTcylB2TIT7PGhRt
O2LfqDxadofY1o0zuMgYou/++waoUPpgqL6+IhsFwkUgIreXFy/FeSG31K8T8qj7DIlMvGqEXu/V
+SKHyNDMGubJ24/Jf8yRnzOM1dt/b741iVXK/8Ay6YL3EIRSqDWQHf7x+6ortcYDwejf9C6D8400
JNom7Ce0+SLvsOfmtR6qzbkKRXQr28J5U9GjTD8tqAPUG6FgMSAbW6T7j6mO+VLcoUrm5T6HUVs7
fbrr9ES/tg2/7/7/x/V6tW4sf9rIohYASgdIKYk1eSyWoW9G8V6eoWUY42n6Ryh7PwZ/zG3yzll8
GvwR+nXFP5QoHprhGto9s86jM8bbdAYmyQv5esxQXRzkScAGj8nkZidbGDemrpbvVTyiNAOw7wHq
n74tYg6RuDrHnAsMA4uRzv4ee4uav/Z3G4OrRZoM0a7QWJLtoi4WzpBkr/7Ikq8gvbiRYTaIJyUX
2UOmg7EA8I1JoZG+hig8bgOlhb0mw2iaFnbvjXjJdeOzkf2I0il7RcUxw5DEmb/ZfDTktXCJcFKN
Giu9o6lgmZhVcBDUgeMEP4H8MDUN/bX8Ca6h6T4hqZg9tG5WnuvOukOkz1pZ+IXctuBEl9UgsC5I
Cu8+nG0LnLgM33k43kInxzZbjYxbO9SCdW1F1RdHvCuNCN4/TfRa7eW/v/+6rPH/+f03hG0DGcf4
BJlM05FYvz/y+5PBqqm4dvpsD2w7nk3NMdd1ENnjGjvUFp2evWIb3j7oyofA99EpmSPZTmVNoMTy
O4agSeYdVOO27830dkTxZ5Ehp4smgY5poEDh9dborOFclnaB11l741cI5cmmLB+6dafgeCND2WHq
yAdVLfjXeZKA73mog+kiI3kZPK2AL0xWpYNFskIHyV+LqRb4nngT7sig79lkBjeV2iQHi8r1yxBS
wnbS8QIw1L8tIxFh29FZCIMoBS6hpnCW8iG+PvLyUQ6bfGOaFUKIuFRYvJY2kTvVJ5Oi1/WC7Ie+
MJEv/qMjmIfIGWKeIQfj8veuGR4S724B5RrrR4pTblzum993leyRMbgLx7lxHPFtKFw4RPNAZVDv
GtW+/5QHkOFHG1JvE6BMfLnIFmCS82fKoEHmhSqbZy4CJwt2kAqVWXn0i8naf5JR25wSM3cuqe6l
D6oITpSdlGe9DYY9eAws5KxWeYb3Gm5sUq11D+HhDKczO7NWRw81fxDsPKxHJeJSBn2+cIuo3Mu2
tHA3CF6O2BMW3V7xlBYbvLHbu4nuAML5Hcu7jzHOPFqGHPvuApLMeqcN2+shLiB5sQu84iJr7rLK
Lu/MoC0XQ+5CXhoLDns+qeSPcVYOqbhWoontgWaetBBLAbtiB2XMobyoGBefMrN4mEkiu7HCjG/R
oHJ0rDoPS52/DYvKZlxcCdfq5Jn7GNnhk7xkQxXf4RYjA7KBpJ3JLD/nrT7dZhOyqgvZI8K5+GSi
6StDd9bCduBPsOJE56FGRSnvk3sZFXacUr8I59UoOssLyp74rTTANz7azCJgL184N2ncBcesGr/X
XmdcYrtwZFSEEW7QaAh9RNTcrlGd6voljlFKnefJkR082yWpV4TECnvaWUGk7uRd0+Mn8tEGtd9Y
qH0C56tNyp3Aj2Zn5BpKSLZoEVK63iPWEm/SCHsBQc0bI5xxvB3SNjnoDnwOPNq8u7ZPp5VCqfOc
p0WIZ27QXDKrxC60p24xdOGPiPPkNyvT+DoPDaSyMFqYXciho66qhYj9FJHOpD2kpeK820H908OP
5DVzsac0Cy295HAZlp4Dv/W/F9R/iEE4BvAbDo8sqiymdH/C4sQ20tx9WYtL0CCLLV+9fdEiKttH
yU6mrwe8pgCHqclOvnplL46mv3pVDSE/2fsxV/bq1oAcU148/Nv8jwmBDmDeqip9xEZqmIW5A6Qv
/85Is1tYXByGO31xTWI52FQdTB03FM7L/aWosFjwXbtHw99GO21cKop+wum0eEF2atoNAgUqGZIp
VFeOb4wskvTavoCdVTblcWq0/MWykK8ZUZtrUWVCZSawt9BJy42Fzv6lnayzPAiODUKHDvj9x6i3
rG3tq+XGbyJxUTrjHMK+3WJLjDoOfsdqnWdvlgLbK2SbezSNTN8HLpAsF/OpZwzQnmWW+/fQtM5+
DcWUACmIeajjDi95XyhLSPjiaDooXSy1BDpulLf7BvQf6ZvRd446Jdij0fTOO7KCZ5uH8l01yh8i
GOw3DKbahZt60wtEaFj2tt1dBgGvL3X19jGJshFZM5IUqtJ0K6cMzFOWoccHzj2486pC3Qwtrsp2
b4qtrgzuznVEujOUfLgVfa/unbLMt6MNv9wN83DTDoW4KyJLWdkODqI6KHdKgH17zqI8wSDYaZ7q
Sucsr2f9MwsXgmbpoL1iwIaIXdErX8Q0vfI/qb6xATiKqRQ/rD5dm20e7HyKNtuy57/TYXOLIiEi
wllRvg+Rob3hfqsu8YcvdzFEphcNxR/Zng6N2FQAodaDL9S3wLe2AaqjT317Gni4bycXscoC9Q3I
t/iOUtSKv5lluwjKuMXByMEVx26LC5L8/hrZQWPflJl/dHwL/KFa+i94ODz37tT+wIt03baWubbz
SN+OnGluciNusVLw8DFp1W4vAGezIPrFuq2C4rHG82KRBEb6jpjWWiuqZh/nYYL/YuHsKfyL60WG
Nkdy9iAW2r9zhyYQ2l/IWzWNuJWDrrfuPN1opgyz+T8+Rg52wqZHiDxPbnWElVDBha/lqaGOmlGm
r30gbk+g4zJeOGb2wwje+imYpEk0DC10wPVyyrZKZDpbU/H1eyVwePRKUb7XfnUj52SO87PV1fyC
Tly8bvnq7S0DsQ9FwxtW04KBdDTa6UhlpztWw8dQ7j7mizHvUmR71U4oV/3V9NFOVfJRRr2nw/FJ
wvr6Gf/PNvkh8l8YZhsoA5iAHTrWEtKI/9R2ZX3XpM69rkTBk2yyLbwjKSaDv6HJcdExs4DU4zvC
+MhCqxybEHMhQ1cfycfZG1OoWHTWQ7eCsX1nJLiH2bjIPzYBHj5JTBpLQ9Sz1KyZDkdWC65dtOh0
tz6VhtE+6q3/x7B2BJaXui9GLEY83pIjTsyA0vXSgY9nAUmWFxmm8cjfz7KyJekj497Tcv8+Cneo
PZCvlE1Kb30xsBX/1TbZPOjAAMqV7GWXUez/+31CnuHv1SEH/pMDJJDSKg+npqmfADilkaVTHmX6
hfonxZg1a22x6ydnY5N3eyjnF/nkuhuUAH5Fc99HNPfJkc38Wh/+NvKf8+TIev7M3//C73lhrFQb
lDCnBRKTlFO8WbLcdg9q3QGFd+zxTrbIywgoCjNXLNc+ddR2wilAJoodJ1WXbpXtgtiCmDOX3HjA
c+ycvK2M5MWsQ2vDQoFfixX0McByZNk61xk3ATK8E7glaOWtiwlXiBahET2EGZZcskneKSHlmtaf
FN4Yf3WQ3arWWeqPd5Fbo/k96ff+vGsd07JY2rMoMGRU6zHQInXP/gEXxlR/r8jzPoWa82Nq9OBS
aV2/HjNP22lebN2ZpoE1fIIIaZH37opsFITgxjqLIi0e4yLbxKmdv9hZHx0snH8XMsSBGuPVysIz
a8iKl3HSwxtF29l50d4pSZYuyUnp0Elym8e8R0fTr1aTVsMEqBXllq1Es+pSdBU24zR9tXR8vMYY
K0Ey086lLfSzQbH1W9pRQhlyGE5Ag+xtYlBJ/5cRZDdR6vY0fQMvTcOzpaGooaeoV6dTgRSkmj7z
LvsO78n7oetvbdPW9wliFeYWBDYy42Zhkb1JrPs+ybVdRKZkBYfIQqVdWQeYsH/TlOTXCH56dTdz
KFfCpnxVF2aNtnfMFnzGh5JSb2+SirOyXgBygUoQKk6/v0LkvKD1DyGa2IgUIvlbU0VplBqJgTqy
EIPCZ8HXzDvSzPF7hdTEooPh8OIUZXbDpjR+Gjukq3FkVe9xuWnWGTjjo4Uq/XZogLLgVBKgCWzl
29zJnSPpxmQdIZT/wF8MnR+DgvKI7H29Zg8+HY1yhOqj58atryrjazzwDigGl5y5Vx0H6DQL2W56
NT6dwcCweeEaSjRWfw9T49JaNPMKpiCMt8wb69ewOEY1JHZ/8mqPX0x+hejyVAhg9skqsZ3g0ERl
dYc5sAeXq9XfNcSsfNX+FqpqfjM1MUVY39V3dYNXZ2Hr5Uucp3epHdvf0iT5kSl99STKsvhfW1/r
EwydpcrVDFPXSKeplgl78+9IkGaINZG0+XgBreOeK/PZMVoWXhSYdlbnAi9HnP8tDSNE7JWmPXV9
aTwMuoZaE+3xFK+6sV8G0IpmA7X4Vh5EZBjW1p+h7LXzZl+GxYM7OQka6WG/DqqhOCdVDH+ZbMeb
kU4PocTlus5tYYnyZ20XXzFQdV4UVANwctTwKGnDn01T40qr1hRv2mL8gnz0GdtN/bGa2wOQ20vf
NMYv3aGMvPzUq6Te5Yk+jyd13U9Y58nzvswLUOAajqFeWLd2IsxmY+VqtigtvJRE0rGzRIuEWqWT
Vb+S6aLXlpBguoOIMp8Nkjr0Bxl7ft4f/MFqqUpgqvGpQw6xC5spcmDjVsMqdYZLY9r3EkkosYcI
pyTY4tkY4Hb1Q4DYPqpFTo+Pna4esSwoV0KdD0Oqin8l/kPfmxAxBN23fiKme448R3lFowZTyKjS
7rEpEKz/Grm439NDD8yYnM5v7jrdtnzzZxV258kY/VNrokYsQtz1ajDoi9y3s9eqwhseUk66Uaoa
yz9hv7We2d+H5RQ+uigxyObRzRwsdWtU4+ZJ2cjpz9Qr72BiMPwS5lvT8NJXNy/sPVViXOrncFDG
R+hkJ0mjySrvTuD8++T3TbLvNaNbynY/80+A6sono0HS3p20hZoUeBw1bMHZyR8Aj/95+WhTRdOv
zLwyFnLIR4cMQYr2uFp5Apn8elwOepo8uGXmrthuqLwosWYL8dA6+KhA413PzicFubA3eEC3RtS2
yE6l2lr1O4D30ZSuxjQazkniejeFk9WXuMm9xaBp7asaYGiXRqPxVffmGnCR/6iKej3GHtLWk7Vx
LLCoaGN6izZGE3Sh5hRhPNF8a/3w0eimLPrZAaa4lRUz3JZ2hdfGD+pcTcsxJfFY3x5kHxWda58x
66z87pM1uX/Oc+MKDfIetXx/JoW5ZmgDKoXxLxGYUL2NXV5gnyQZZI0vsJXqkwKoK9/I9tFV/Vu2
8f5PiLe3gZeHb+RCNBaKIb5L3MTYqailrdNIF49ORRU7RO3rR2Tf8PQjhqGV6mLSM+Xs4JO0adgM
7AbMh+/8kv1mqSfjW176+9BFRbtWY2MjyOQtSHz6P4Gcpplp/MT6+y2nuPwi2rhYYo0ynQxRjNvJ
0Itbw2ux0VaSYI/4Fv7HQa3tjUoLjypO4itAX/GL0eOcMv9MoFzWbWwGX8cYKajCHgPkRgdWGqw8
tn7VGQ9YeQUci3XrXfRf2DJDN0gyoz+GkqZgD0W/n+uT/cxXkB0ggn7dmdqIEKyFW7Q6WvZ91zdv
VeEOr50zjmuRmeQaZyBWA+9IbRX3aUz68gAJJrxRGzN8bfMIuBpfj60M3ak6trXfnyuvaTDtjB/1
eZSbG8k2bUZ0zuaQ5B2ZTyX4lll9e0c9gV9FAXPlAyQ1haOg0hySy/8NtsLHfamgYohYKxs7pMDD
bZUEeMLlxj6JBwgXvnA3ZlGzMqiJsqy1tn2K7QFXr6rrvzQ+Jmt8O3AfUlZxHCMunGH9NRqd/95M
GloxfmheVAzWJQhHib+xUD97jWm8FI02bVvMQlYydN0OXyyFJ+3ay3+rz3z77r/36fY/3n22YZAg
1kHwa676D8ECrZ9g/Nul8tRjDwG2yTBuRmTc8btL413dV94a9m/+5OVsS0w9Fd8LcIF+w0P8MXa0
UPKA9ce2gOFhkT2hqIv8eG7YH8NTFZFD+dEJfO3ddez80dbMJqm9RseTadYoyLAlxVoz2TdkfH9U
jbYb2jz+0tSdeRM2EVrtcaVvc84dWz/XonsfEvSNreT+lxSBAZ9NuZzU9SImCwpOYwI3oc8rQWGh
zy/w/tPn6nyAhuJTjA2DZCbIvt8Ror6f++Z5oFzE/1DlADL3+aAE48RAkkMFTqfC7/xEDSR945nA
CWdrWUUs43aMi5cEawAgZngYQw3aO2oP1VjeVi3lyGa+XHsyc3RvZGOf1FQip9G58VMLJKk9HSXE
RcJh5N0nTMynsO+tEUGixja3cGCRm0Opnw145zwKTWfT6XTtXlNKcWhiu1vVqDVdUL9CX3n+hafF
AW0RnEPmSakSMklELVLcnPnlpDr2eSwDx7gInKbQHT/pehF8b/t+5eg1T0mJ7bc9AoaBCvZVNPb0
6mpNPVs6Wmd1jCEvxqF9bLCl2EJWU29jDJuOFnCBtTnhaOYG5nOA798qAWRzIEXn7sGHRmslnfqn
DKoz78p+/OEBb25MviDg8cB7dNGlj11rFbro7slJJMLD6ySOreXvSaNEClSoP1aJHl4nYfRRHeZj
0/Vf8nSlf1I9mxIJAKBNZ0JKzQB2hs9T43+FE6YdeiOOdlOBT5LMMtYee9l6GPytOecgS0PNF1Y5
utccJIqF2DWF06VIrGU/O6woima/Ft3Pesa5N22DdDf5lK1jRWJuLo0ov/fN+DUVqYfiJtTzutZf
UMb1cJajSV5k6KbJmsR7dPjUbta6ftOmfbXKxnPcGuNeKv1QAYEbPwsBfVxkW+x3uERlB1Yop+Pc
pj6iag7gOPGsgzYDoIUNnlZ3Mvugz4hn2Tu2qnWo3Ee/GupbPY2Nl3hykej37Ud1EMFDFfSPyUwC
y83a3WopzoDKpBsrpUViLi+qbNuTf1/Kp1Zzxmzrjk57DWVvauOaqo0bq2h+WvPRbACovyaNY9NE
qETasQT/efby78YolEPtjuIoN7iBtg6FWh6ve17dsZuJ7LzeLUlOs52JEQzt1QhBzjoAXQ3jmVMm
flh1EByKKEgfscb8s33i1DdkVvo4j7fa1H0z9UMygvBPGwiZcRusTPkThWlxy9bfWfZGh2PzZPEH
SAN8r5rGOTZxkF+Uxl/Jc+aYYQqbkh++6WO9fRyHoNgUjhGtZaHQi1Njkcame4j5lb1k0X2hauMs
RPV0BcGA9TKWk6Goa/bGYpd6rXJ0uobjZdSUr1YT3/tzrrOLip2dZtZbHw8RQHE3PJVeiH2tUteb
0HfNc5Il+sIBq/K90ddmXP/M4Dq8ZfmZZDD+KL9vFOVzy59dGegFnPf+GJOVjXhTIffJkgPYl7lG
JEi3zl8nfEzLtR5q/lr2dtAky3x8d8QiGzmre/w5b6ASNHcJrlwHHPdCeOG1eGvTalUnjfYtzVvs
wPHFeUjYJAEExK8qwe/lkkKUlyOqNOTAGiaXpkjKDXJa4a2WtOW5nZNvcgS09E1hdeMR3X7YM0Nb
n6r50quQadQg1ZaOFmA1E9sRjcI28OUT0SUdwjtDT8p7+fLJiZhQ3Muv8dz3ETWG/0f0e57n8UX8
77e/q4p/vv9nuA2VH41C3T/l9QxLqRVfHcYnnI4rRevb2zAFk+S6Zrfs8sjeS2KEvPNbjwOQCcdp
GdX4jfdN561bLJ8Au+NSrZGb2Jfm4FA9V59igWeyzVK1Gc0mWtteRlZ4hhZLkDHu5vWpyZG8KyGs
hejk7W1W1meEzZ4zB/8FGamYpBlZ9BSHZG00O/N2rNvV0s+E9QY997sAKPdQuLVyF2O/tUhhmN2N
roKBdDw8IH1QQ/5rv1uIn79VZNbALnTjSwRh/iaskvt49Pu7PIKyHDpOfle5wttGGibWFafTlDMk
yl1l9zjo6nRIwvaLNund41hm+k3UdP7adqkqFLzrvrt2vTD43W1jLVK2pde8jxXSoqmZFvw+EB7o
Nbf6qvG0Z3ohXszR9DbCtLMNkgPtQ2AXxwQo71uCU5OsK6kNMltjnwf3IsJtVAkiTDRDe+9lcFHk
hdcnCMUcKycEOnmFwqvqfvY671sqNGHpvga5h3azoVZ7R4zNiZIYr9I2HFeGNZTrKvbMU8XqhBxd
6aydHkTBAjEOhADbWJwdTz0ZwOC+agBmMCWH+O+JouDAM65z1XkJrKx7x2cQw+C+qldY3kQbu1I1
vJ2t/sW17XBRmUH3zYc7XfllHyxa46nLTPen1SkPHIq3DdV53FphLIwxRkeN1iz6NHA2sdm4+3yo
h63tKDtvyrOVNiJOkuBVoYKufpmydlh34OLWuYcbl8iak16A36sBHb63cX/vUGz9QcmJnA1Ovr4X
OPjXNM0uARYj2X4M+IsWmOHLAG0hOQy4rT7IS1mq2l6JgfDNTbGCfXyYOtYKyyHt2IsR/kFfvA5O
cV/aWfEEKvdJq9zkhCaYeskV7Tn3NXGnR0V9HK3qHiIAkP40ijjC/YjUFrvd0D+78LpvfZGGJkTs
3DwoJKDd1RTY6VtvkzUuWrVay1AZ7ZNTcDy09a6/a+1mwDgty95MJQqXldoGe91tj8A0HfDPCFNK
Bk3gclciQRYXgY+LZf+rXXbGJDFJ18xDZOwG9RdF5Nmy88YLlZHsVCbRhRpojXdoxJM09dqu7+vu
GUehaAE0PN2QJPnOe7d/SJ3OOA6D2FqJGeDNZCM4z92D7FRHr3/AiFbsiil+p8bIiB46/a0bInV5
jcP/o+28mhtHliz8ixABb14JGpEi5bvV3S+INjPw3uPX74eCRtDwzszOjY19QaAqs6ooigSrMvOc
A8k6jICzqtiQdbuCyPJntjHtjtJ7ftbmpqmZDtpTSnvMoPzfh04xun1TS7AZmVp2u9xaessxiR0X
qhpzb+zzA2Wrkhv0d0UfOKesHh/KMTLu7bQ5cPrc6Y72K+8VdnhR86PXje5hatLCVXO72lfh16mi
0DfipDO2CH31+nNvW/2nOg6cc+lNYIfLBFhF3AIiiXikwwrr3ch9iNooX+eHVGqLh2y+s3TlIeWh
fyu6hLHLkQ3t+5lnZfaguCm9k5TqBxSUt3ltGS9VLHfHvjYrVzSt0J+IvMXfIykzX6Cr75/SFoGr
uVXkIDZDv2tRvxmk8zRfqCZ7u0tirTt0gfl97VrdVl8HRDGpDVZ/H2mZ9S1VvL+XXmGfhrKOjnbr
OUBCh/Qm1BUfbdawPgSVFiNrKo17rdDK+8murJ2TwgPRo6jn8Mt8k6co9kFx35wCvv43MKvYZw3y
7b06ytP9UDb5zqP44wl9GtQM9F5+KZJH5GKoOrCn9BGphOim06vqGPlOcz8iikTcK6m+ql52kUu+
6XFCbQHqrt+iqtVcKvUQfSXtigjjJN90RYtaVK4CtyOKelRMZusNaf7J6EvXtjSUjzlYqHJl/mYX
6bPCHsKtiQo+9Jq0g4mi+F0HVIa4a/vV73iFfRDnD0YWtjfV2NzZfJUOsWr3B7TKxgfZsoktmIH6
Khv1D9VMo98z80KVJgQLfJkfTHLPX61AK9yyU+onuEHafZk0+dkeqlsnIifo+VL9AMKodbOaTECZ
I1SaV8lvcsAxy8nYk5i2nu2BF+a36N8aF5U6km3g9MoXvR8vxEBsEpWOwiN7X8tm+T0MjGnX23J5
IkxpPWV1/xvYCh6UZO05EdfmY1q30a0WImhoI4R3lzrz8cUwfkRK4QPLaMYbJWjag4li0ycYuB5b
qnR/OpTJbZQsHZ/GFK1qtFTlfZV17SvhCRIkeITzxtku8/RR7eucOoD6Rrb8BAVLFG6UKcrP/C/j
wyg3JmLGyCGG/cy+NkTOzaiG4zkrKMcfQsd7MXS9frCq4RSDTO01dPBK0r3+0CSXED7JAxnkZieK
u3zey63Zh+VRlH61aGVQKWI3cLRR+lW39qaFJvtFlrsM8s6ckGlj3BpVl7ia3iEY1qKGPdlK9hUg
xm9kXYaH0gHakWvBL9Qvqd6InU3RSUhzqcRhR0c2j13YjYehi7MnX+2RVs/b+qfpVPBDt8pvqEH9
Vsqh9amU9WmnKPFXe6yKbZ5pzkM6XwDY9xs14oPqmZIqbQgEKdupshBi9irnQTg6EEId7AihvLUP
okLwLQYPlnkW4ZYYg/lgL3MvkyWmcvCpauj66XWU/GBn50UGcS4BQPCB7J87LUHf3PlmxZpzQfQT
JYT6edK00FUnFQ50B5R75Z0sx1YuiD9q7jQG0BI06Kw4Sa0esy4Z74v5gpTVmGZ7DsfhTcFJYaub
rfoKg/Z3rRqG38nPTVQqs1HhtF1JSbqpGyff9cS+eVwm/nSSEh7UumQ8DjxHbuRRirZJaSqfzMi3
brxYyuAcRVjLUpIvFMIk28mu2XDJiCuj6Fm7qWZYe5TjBshj4nxvy6N1zssWxUxScs9GbqU3om+9
KLX9h0ttq8TVLMq/2I1AsFnXr3aNElVm6eHnDp2QbZca2kPsBBxRqYWgnvsQaRMQAVQDqe+B17RX
kWmbwubSVxpHQCJUzyl5pg2g7OEo+pRUMzfd1AAqltAo10LrN3JRCOug3ujbT77GLjlU5e+yJI0Q
7ubTSZdAmmyQIUfPcw5NlFLPRjD+ItVh8rVH+4wCAooEqVm2CYAHJ6rSO/j8NNONB7vamdTQG0FI
QtJPw7NcDNkxnFAhtgtZ2pbWpJLac7yn0eqffNO/gI32AzjfJAIscXvwlCp/JJ4GJFmCRUpSGmDj
JrsmILUVSuJjdBmIaxAKaapPcZHbd06sv/D5MV+mETQPcPA/EOLWzBazQsFKTnHbsiMBLADiwhDB
6HzXFD9FwwwCeZdbfby1rGp6iOFR2mhKM4BM0KaHpQ+2j4Oa2NRezC7CwGkBjhQJDhh6ij6KXdnI
2ADPfICDY5Xntk3e7hLk1nawoBpwQvV1Qx4Wn+WWJxGfq0Tu9qiwQPNpwKAqyUC7U8XxLuLCx8A5
tiCtENOdLkZl8gOQRo9NKcV8/XkssoO1HpVpmKXbEFo2KsN6FH2NnZ/UuJ7gEbZV2IhAdrWJSRZ+
gNxQzuBUKcc7sk7agzyOhqt5gf8Y8KoPozUmCLz1pAP8CTTaOIcQ7qlg3XZwpPEzTeWmU6hgcSL9
aweo7xJ0v0YtJ9HajsXesQncFmFsnWqvZi823ykx9DlLp2iLS2PdkeUd912LlDhhU1IUBUjIXkq+
ejEqsejTzIwoUvOZ573iNpHnP1OLgmp2VHn3psyHIoy/c7giAd9WFO+3Bj8tc1NcekelqtZwiA6A
a8OkDhaafv1W6hP1QaufQr0G2CibUK94vMFQIkDGLztVcvRMtQe/oUihW0zEA3RURbfhJGmP4lIG
QALZbbV7xZff+qoGVedqUMsjQrn64tcryh0JPfMc54azL6Cz37aWop+akEiLgyzCixKY9VNf9xsZ
XvUX3ep2TixLj/NG3Wtr5VWjYvVMgADV3blpFKhnR2Mf7VO1iCro2xFVKlCUOUDBlJCLzX/aXpQj
RtP3J75rISdmfXg0YNJwRyeZDobj2bdxJX0Oojx+6kFI6m1Vv/jjWL3kVCMVWqPcFb5UvThab7gd
sgc8YWki7OUdlI7QjNd4d0ZOURXQLe8ui8xfyjRFr34aVUcULskIOX78aoKW2el9Hd4IK4gIqGgD
vaB6BSvKRZA2x9KzbOvyE78flLHQPVgduMUA1muTg+YtwvAUDHaGdmNodbKFRcQEMRXXEDZRPQYO
3PyUEkpAEsmWt8T1sY6ycihyft6l2DIIsQTQ0VImuhNjVafzD4VStLtlbEvRGb/2xPlmZ3Z49T6f
qIwX1rgj9qePU7k0KdPiB2sc5L1wRt6b/Oagw845ryv7cbarWgJjy9hhQHuShPZBOGtdo26rwPYW
a2LWLfwWaXmzjA1RICw7UkLiT4inQHLJsMYH9N1uDMvp7jvUVPZpOBVnO76l+iR8kWoUCuX+RVKs
7iWths+gqJxLrmfDTdkB3pS0ob9vG/jKws4BOySFiE3PfY3yvZygyVy6OsgK7nSSzZ5cQNsMT6NO
oXlwsnu7vxf+WRUiLo9K68HOBje1sp4tXmhtKalObn0f4Deot58ZwanvRRGoG6o8jPvUM6KbcLBP
TTOlD60Rf2rl2H8Fj6yeYl1BRMEZ/Ncqbpo9sfZxL6wUD9QuOULnJKy5Xj2ndd49+KGtfW6/12Xq
36DYLG+L3kAONTWrbQ1u9VBHJDmRSYIGySkQnNpFhvXHbTLfIu5Zqu4Hhw+3eqoU+3gkfOAbTx4g
zM8mfx4JWcp4B8f/rPFpe/QSBIPmlmT0+n3kj0+iFU0ZjL5Z/1O0Kv5o4Nsh0sRDGXyeKriD7IEc
nZg1aiZt71GZskW1WrsfPfntoktHS+r9+7WbDX9xSjz/k3Ba+xO9VXbBSKb4ypD76DKXHmiB1Vm4
EI/grAOPWf++nNdxYDQqRfkEHn4f9s341Z5MbzuhBHselUy+yCrhLmqntzZcL+Dfq8ANZ3IQcSln
nS1xl2iGzdc74zfcQmxL9Cnvd0meOruhA1ByZRDOwtq3kv/BCtgHRS+zr4lKEHtdZq1re5PUE4V7
LaBiAizjlJ2gC3u7RGwVTsl8EXerYfVbDVd+/8JlnX6iID7eiPnXcaK5+qwr/QuXq6nWsX/7Kv92
tfUVrC5X09f+XJh3Zb5aaZ1mfTFX06wu/9378bfT/PNKYph4lUo3lvs2CJ/WP0H0r82/XeJvXVbD
1Rvx30+1/hlXU61v2H+12tUr+K/G/vP78rdT/fMrhcyhYneo5S4EIWztwvlrKC7/0P5gIhXFqCyx
30Yt7VaP82WWpb0M+DDsL1cQnWKqj6P+/hWtq64+MnnnabdaPs70f12fwwxH716P2J2vKy6zLuus
637s/b+uu6z48S8RqzdgIIyy7/brquuruupbm9cv9G+HCMOHl75OISzJ/C+/6hOGf9H3L1z++6mo
qUdzHNG4jR6N9V07BNauoiLeFc2gmykD9KymcgcrNVqGK5e2t5XsOlcPSV0WQKYcdpSzWTgOo09N
HMUrZ0Dq6K/nzaBvhdnvdrqeOBdqfkHQia5ucpJbiJUPlIQX6kEdNWurk1Rywf25pBkovZwVQBd9
UCEVKlRCwexB6SlujWGKJXfVDlWtt4Fr16ou6nlaBCVunXz3wlo66vADu1kK5TM5KeJRcpo/UZV5
o5dZcwfZUvYkEX05G07zIGzCq+Sbu3fMatgCC8+ehJsao04ZEGw5CRfVk9kiZWxNmVU4JEVODZce
USw4LyIM/3J11e4eLEP1CKL+xcrOCPOS6v3wM40IXGb3l4lKrHFjwv1xEW30iwMkeZw382rQ311M
XcIlH3DJ+7dhYqy4CD/nfRajjIN9rgPeVQoQLVoVkQUQt+JClBCS0rX9wSm27QvVl+PhwxgqT/9w
/9CLKlJiu4OG9rpUI0mBmqh51ymhdSfuEqRYui5DpP7P/WyIwi37Uz5DfzYkQxOcu9iHreGPOYSH
uBQcb2GBMrvD2ifugsTqboBB/nbVLyYpavu2KibzJIyiy0r6fSqP/bGk3p6aSfKEaAMavEWWm5mV
s/QLo+gXd+uF8jrzVjQnQYAnbm2SKV4VvY0Vw2o99LahVjXIaCIcTwlA54bRpDob+PXqh02pECRB
J0/iU0sJNWE7c9hHTt489L7cPFRKYZ2szn4RXWs/9FsvRtrYnDVwFZeUcuS9qfudO84jRd+yhphp
7RTr2JY/LusIg1xMX9K8qg8Cpivu4IF6fMPrXkF3IeFzis1iW+4FZlegd6GFpdqh2TrwcgbkcE9y
o2kJJNhlWp+kUjK59yS5+tN9o2iV7Ap3r6m64bZRkMXy6y7d1pH2hp2OpdaxiW6Ajl4vWlFD1kk0
X3R9cLlGXgu7H9nAsT+4apLXi+ECiA19wSZEtgItTmLWugZQuk5s8zaYiyIQHZa/pTnsQLMOwOoR
IDsAaXCfuurxqugnTik+34tOZOnzM/hXgwDINn+vDYLT6DYzfTJHcwSQb8pTSBYV4sp3IigItJAq
bbqFNK8QfNKzX0M2bPGj1KLfwXpSQx1X1I8zQ8E+bKpoG8ALHrhUCmaUg6TRtvec6rHox+pR9Clz
XwuoGxU7YrR70Rbmq3kGObqvW88/dmbdnzvZ6M5OT4Z4I9oRlOW3tnqXt/mQbRcDwSfqAQar/RGg
1UTiXu3gX/aL7TpDm0Vvc131BfN8nnp31W3KoXSQ1OGxfRee/vC78iZMXXmTSwxB+fALs/zskAK8
XXxE+8PI5Uem90LZ9Sl6ckH4wY8rkTFNk/AVCYL8kM36peKSvN+NQqd0bQtz18fLiKt+0eQE3R2o
/P9S9609bQh8gppyADGneihd1kvm1W9N3W82LWUiZ2EU/cvYDjSO60/VtFuHEVX3tl1RKu7CdqsD
OAQG1UMGqGthSBGwUu4kq/6qjWiunZrM6s9ZlHEwDdG8iKakPMZaYstPvUHsQB7szBU+1ewYC6jC
6FAZ3ZJ1Iw55J7rsQM1dNqM99CC1Iqeuo5rwFQ/WdMPPnHIPmFW9F3cp0tLqFLaXtV9FDfScqgbc
Rbg6MkW1G2UojIPFywbiR+d6IazHX0LV9zaUILFezKHuQFX5vprwruclh1wiJcNq6wsIqqw+d7W+
rPahP0tKqmOQWu0n9TglYXkgTi0/O20KUaXkmb9U1GmCNu1/2E3WuxWg/gfv3TfUrOnKt7e+VCyT
lPAp+wopgLaGHC1xasJJmX+jwdfUL+bSDIlIUunw1pcDrMqHEsGoecQyWMzTB3NQrwzsTT1bKnjM
lK2Y0RyCG+FyPWSeG2htCOs7I4Q1N8ptolrWYN5Ts57t7BqiYf515i8zACeixOX3wIzg9TDq5L6s
YuTk1UDfG+BcXoSvoGv5s6/cTQZpGkofJLWSNpbCT5LADNSI2QCGiWnOZcSyBq+asAq0gbBaNoUO
wirG5i15yDdRQo95XJ08+aaa5dGI1xOBL6mfWpvCWs7CasKa5ogkVToFTbUCy68zS1cm9T1EJSB4
5rvVsPYFs5UKDuVgRqAVhJ+49LAxLwawG78mMnxT35NEXQeIJa5mEkuMsJ3ACM3EwnldO5lfFNVX
9aWkrEmz9GJnjpTjheYQfQUHhbqR/NXnDSBZGEI13LfK19JQKLIqxucx78HnSXFCJtxHQDGTLZKf
snfxk0lGU5cP7DxczJo1WXUciPf+u1m9QYUbQ5KQq2LzeDR62zgoXgcym/qsDfxh3TlUQ/81KKaj
XxLtb+xoesnL3B1mYjTwc/md2qKC5s9egBbZO5sIkgirE6uIk85TCquYElRefxbWUJc/TJmNGYli
5rCb/BcphYQMg5NTQW+1TzKE48fWDsw92m3mZ2kK78Tv8OqRUPh5LELL2Ae1AemyDjtVv6kmozyI
ffIUhdqtbmXu1V4ZUCU78EmWtVsjerO+9QlLWFcfLOPAz89m2aqT8LnR8vo5nhWBtSSBRUevT43c
S/3de5OkqH8RlymzjoCji4spIc/IRPlNrdjhk7g4FHgUMbV4ogW3hXop9eZW63TUQtIxHQ5p23c8
ZBkw8f1/stKkcWc5uUMOFR2KIo18KprWugiXUfX6O9OeDusA1ZziG56goOrFAKDMhttAn774LOtO
8X2R58EyiQa9430wkvgUr8KiDP8GgmljI3zFhRLpZEttU7/X5+knyUaLFFWEZynZyhHqV3lb98+j
X6lu2KOlLvoGKm7PVEX9cma+V9FV5jpUQal8seaunur0fVyZ7CLnZsGh70kzvgibcNcjcKROCmSn
kT39NKbeV7hD+lvH9/vb0RuoQhe34sLjXZLQtXh3uPYq3y3CRzS9vPHLjWhDdRbuVGPqljlXnzSP
Rs9dR4t5jWp8ex3LFKJdpNaL3Ff+4crFrGV+UX3nU2BUCGS1jn6yOymkdnCSuRWXtS3swlOYLaiy
3jxF21w9F5NwJSExuooPz4hwEnOIu3VJtAkkzf3L1YQnZ9QA1kEqE2W1Hu4tCAa30aDEO9HsnIC+
ThvuEZ21Nj0cFPsrg9cnvwLyLcfr/nw4BUWq3FZZlZjIqTDJYD+rY9Hf+arfUJyUWnuHk+UjpPbV
xqum/iia4hK39pOsd9FZtMooUh5bY0CiKQju87nl6L7/CDBzHVLCwnFpW+PGG+spdJ22gWXASb8r
wL9DF46Xia+ICtmfGD4vPOhBv6/DlDqlskIot+kfK0sOngECUFfpPYuLFpkNFUSGd0rmPrumUHWa
UEAWVrL17X3mq6dSd94GqB0lDAa6mKILKFq6s6YO2th5OLW32bnLrd9Xf6CBlHeZiDXODmVXjq7f
BeONaE5N0VKMZoauaEp2oj1lxec0Tt5WgxWpJHxpWkctaWKqbnKNoI09y/DBJRrxl0X+Fop1BPjm
vjA3KCJe2/pRAygHVz8O3uwgvERTXLTQjKijyf3tlWFtot2i7wPDpEbws6bY6OSMmo9Uik2yCY1i
16Dwcdv09bQnCw91vR0Gj3Job6KxSP/DKsbqSPII30Sz/WcxHnD/9XjhEUBOu3isK7yvL4zrHBQF
w+VLEboD1f/eCODwiisUITcm4J2LLTU7kBk+RAJG/7NqIv8UzTXWG+HdmqHljoE2PIhLA2vqpfBq
aO2b8SEzAXmkkZcexGuCYhpJBqM6Ly2bNFotGcMmFm/Hu1W8uvQvrAkhsQ9j23lsP791mRwbN+Sq
fRBOCdCbuKhOlAvCLUUB7NMQuEk4J/znnlyOnJM5ZL8L0+JUee0uKe1wt47x+zzZjJ3/No8wQGb8
/zjPuvbwv7+etptkVzNgKCsTQzvntXroItU4Np7GfivpOu08lkzD1ivRzompRacBCDAqp9pZdPXC
uvgI9xJQzk5pHLAk8xDhKeYWTWlAPWJb+hA+NXE57kSnMC8rCvcBENIO8FW1Ce0wfntKFyN1PptC
18YbNDF2SKWFuktQQz+FZWpQus0zv/H5yUNigrYjnu/CTixntHdF2TQ3b/sabwiPRPmkO74g/r3d
JvZ+yBtUIN/75NmAWBrInEpd+jOYd/TlNs2nL51qFEcxXowSAxQ+Pls+KdCizOOFoe9S+2yqo7SP
0gE8R1+cqZUoz5NiFOe/agqDcBlhtTarCWjt/+4rZkpC/7tlwohWmc+FpEmuuNMpWlnusrmvSCSU
4t6t/+yHvLFEVTDBTDvZXXFjiaZKGa+UhRTMzvs40SUuVdD5l7UvobQg8TRo21L/olg+4DPyy7qe
UuM86BoFzNGzNnd7aRufRs7SrmgaJdB7OJIkCpin/FVVCMITBYJwdHZmR7/MMbGneYis4NkHrPTK
JeZrq7OPQeHCTItEPuSF9VR7JuKoaxNwyLHzITQ5SLWzWH3Iyh4jUzfOQpp9gibFGLX2Vgi6e3o8
PtShBAt2Gapbq5sV3YfIjM+T/TZAjBIXW0uWoaIlxg9GHO0sSmm2hV0mxDrb8ZArofZYALTatQVx
Mt0wUEqd+zxJb9wiN+vFRRhGJtjAzJadCnX8rfUN5URoWHuE1PQkR4F8UdrGDt38dQQr9tjMprFt
pItiDjeNZjmhyyN0PMWS+vviqQPWojpdz12x5vpiEh+u74iymIIa9lvRnzRO45ZIfByWqdYXI8zi
BUZWsryQdbr8VXFi65hFqg9hAgc7bT5P2qHU3VDqD25L4ki/WTuVcaLuVpwXhTs133hCWr/4rFOs
hrVvnQa1n2gz8T2V0MD4TAjtFUCl9NLko3HIW724adIqeYHJ74dK4ePPPzsMIYIXlU9YRlABjTI4
GQ0iL0HxJwemtjXL9GNTn5vCWViF89oU1quxuUl5ekONtdu3hnZJY+qBBs/+Qn2r4p18Bbp0QDyw
fFWFNBKmifQLsV3tIrzrodnGldbf5s3vSW7opwCKp1uQpPyrSglRQ5CheQWJGL22RlKJkJCwjrOL
uBOXqgYktViu22bYaCez+4mkmQkuevYT04k2QaQWKHR5ikYfunY/7lJg0Fy0SQmkm6EkYD/xO+J2
RpnZvyeJnt5SDVwQ+gzT9LamIspFpVVxxaDaTpxd2LYhe6vMkvRLWSBw5PcjCECZ+OrchDVqvHcC
D1FuRLEWqyF31eOENMAFAN4rp878S5tG00bJQ++1bSlHUrp8fPXK0Ng4TZ29ehayg3nuO6goIEkq
GWB2Ww1EE2kD56QgtrzgtPUo8pamIqgeoKH50FytAlf3b8cmiR+6Vs+RvJnRn1pLeYxWhQp7Bce6
mDPbCekzqthHcoa3vV/uRN9AyeW0XczzkLTLlV01z6AD6No5ilrt7EoqbqBPsXcxsN2vahx9roEY
PMpdqd73aZlsRH+WIreaom97dOaiXuDPbM2UL95UNifegBqlkjT+Crqt3tS+491RCzg9FVLzKPp9
NS33iacbBMZYJKybfatTTtTAs/kaftOCaPjVTz5yBTzWHruimW5QPylvZD31nzgOUkNvZuav8Jva
wH8iPKE3Gx/NCFqYt501fJMgn9B03EJhkYCBSogaVTOGT3QCNUBNdrSSC9V41n1WSpIr+Qa/Zu93
fkaoVPSF73erdbmLhvzSZpBjhb75GLB7PfJZ1O7EBRC7fmdEiOKaKAdurgyiOUbeY1Gk9lH4rh7w
vBMJM6g57RL/CXK/7FmpkmjnyZT95zXAsUhCJ9jorORnM0TupI/DNx91sd1UxR896jlF8o8egicq
iUI3DYPxm+5LAD4yqDYPsNukfIskObj35gNHHTgo88pwgi2a4IE4nFjzMUTYPR98gxQatw6coe3W
mQ3C6iQ2X5qkuoxSUQEKmc80H4bNc5MDHm7r6tLMuqxqR8BXK53iaaQw8djbkrofpkL6TARr8dAA
/WzSEeIhMwISlZEfVma+dUTtv5N6Vm5h1m2e4FEc7+A+v9EyXrYr52O+N0a13wpfcdHk5DsUdsqt
aJVtOIGp7G7gc68fOFy63VSRlvQQcxOqqk1NHC7XiI5MdTN+stRsKyDQ0KNyHEZOZStQzrZqKRsb
5ecLAEU3CRQ0k0NvHHew7iPx7PnQ4opLYMrySTLmC7XmKU8Rbqmt1VUgBe2PlGcjmYLZItxnTPvf
3WY+IpAVcFhwr+U4PIbz8xqyL4McTmJwrAe4kP02eU22XyU9J+puUfcr0QocrRvRf636KVyySBtu
kzHQNxMsHFvhKAzrVOLOj+tD9D7VlVts30uOktbhAcoVNdo2qbFtGjN7MIqEg6YeR4dKbZJtrYac
NOUE4HwrozOqVz/6InX2aidPSBFYyBXPGseir3G6yR2koX4Uhr/tk+exIPyApq4+YkhS1b3bjoOy
FYnHlSB6SVt+yGMGqBftvb7/JLKWi3nhjv7P+yW9qWtI0i2c023emvsubz/Z4Rbyy42hDsmlH7su
2MUSUE8r+49mPKOMs54IXdI1B9F6d23m55h4mL33ixlFS/QLj3d/0a/PAknv/mJJ4ep8M0sImIqZ
tVpc8sIzd3VXTZu1T9xls4sqRNqFj2HDSwhe/21cY/eAgoRnH5f+Zehja5eX8UefdcYG4rUD2ahf
6CWYp7I00IWf3w/RhPUKWDRvwPoXkWVb3ESXnVk8z9+HLk1hueoj4vvd86tyo6i9vKsbnmyCXaCo
tV8U1Hf3PqXF1LAqG8FBUPtletb1yXeFlxhk+R3sCzOV+X8Oaur48pYqUUIFWWg9A+5WxCMaUj5S
kXFhDhfR9pHH2XcjqUTRJ80+Hx1BXe94WlnLaGEmJqyQWST+Ru21BvFQ9JtO5u0oZaP2IC5T01lb
q6/93dpXAa8jhSj7mzSTdY7F6Hr3s0iYuBCthm+1IuadDR4MjrNUWGDG2l01fBMOH7rbTtlDZ5u6
om+dg5gcdU+1ZS1zCIOZKc5F9dlqzku17+tRBZTspwmR9ysDe46fpF674zp56fA1KPSWD5+j3sCg
BCXMLNoKqWH1qKk5OGtLv68zJMsRh6weZwfRJRzEJbI+dgnXeSDFysYy8M9zrdP/ea4xb744YaSc
bDXYWKbxpiITKTny6IrXvunaNDmkSOrk6MdWTpqnrkudhy4N5hgVWjK9j76qJ+O9tAlckYvPlDdv
CzjOQ85R5tp7XU+MkOf5Rd+oD87DwPyi1RbKa5gGr0McWo9Dz3avjLXgKJoCuuNM1i0otPoiMDxp
5PiPkXIrGsIpgJkeLKP+Es64H9GPt3eIO6qmKgMwmNsinbdVar45YoTwAYH8ttQ61byURRAX2W1e
jNLkwaNXgfOb55BBXp17lkmdObMle9nen/XbE+r0H4K0u6umZLwVXeJSwOp0QBRbhcwRNyKPcMlH
+MkGxQOxZJWnctAjCyVhZLdvxFEiFj9x4lZc4HD0to2iKBtxTBF94lgi7ta+dcRVn5hAJ+u3ke28
3QUAQCkZgi/sA2kYYFHrWMkJygwznRhw1zfCsHysdoahQpHZIS64l8BP7qs5QTrFRboHZhDvyzmb
ulpHX/05KFTQkNILXXBK1u6qTF40hbUg5bhY1zJ5UU5PljZYxl4ZlqlmazzxSUbbkOgWKCI0jT5P
BUxdngKjv90pxmevVb8hyJTdC2PbqBtI8tSXMq2cp1ENDqI7SBHi03pwuIMamp+HXK6PmVzEW2E1
/Fra+U5EHm1ewEP7eFlgmXKwrhYgmfhhgdCu7T1UplS9AnNpzkYQuzQJu4gmWvewuCmqm8TdCQJP
+9x6Y7itjTD8UQLkmFT4TxGC0/e9mpuQWuTxp0GqHoUDBZQWZBe+dr+ORB4w+FEqHIIdT/+STKmx
R9yFj5UBa30ypPDDzDUr3Vzssl5EX4bwCvS22WHtd8Kq35cUShLnQhzsaqhoSqKYch4LThe9qPeJ
x6co5MNktH5VbNpZn0JczLwlUCVuq4gSrGa+rGbRN05+sJ16AkHCcD3FMk9RkSgmCr3V1Mo8r5e+
7epTV1C69N7vU4101gaI9rZ/3AI57Kb6g0/ehMMhbpwfnT/kd3Alq5dK2osG1NABEAy240t/mR5E
v+gRd808po9r9cLeZu32EZSE044k658m/TDf2v+nSX0EsbqsDm3LVUFOzWcKcQAxPNs8DEP8bTmi
iMTJfLk6fwAU/oLoF/W0s5H6MnUfRgPR4j/7WvNsZRB+W05AwrqcZ7qy31LQZN9GWloS0smq5zoB
wCdLE2CUtLTgES6tl9EEmQ5hze9I2NmfFJ6fxPAU7zxFVXWrahRCol+kPfOe95tAauRfUnMvdL7m
MUapvo3xFMk7136INHecjzulH90xzTkVE9H+1vB83nSQuNxXdQedh+xz+grS6Vttwf0AX+ToJjVc
jlY/5lsyKtE9pcfD0bRH6aBadf5oK07JyQccluZAtzyTh41h/zB0tfrlapDSVBJsq3r+2FTwHtij
ah313hlTVCfYQIIPqqx9bGTa57ga7pLRTn7GWgySkt3bE/yaFRhTPAJJ1j5XfXcn4md/5fE+x996
AGKz3QwU8NZu40/wUqQPotCh3clktz4bY10BAAteREFFHsjmaYBjaylzSAuNUk/UMPbaAHtVC9/u
odCyzs1zHbXtuRIiysJlUjG+2YpJR6olxaSihgJgp7VM2ipju4sQLaG0mG2KbPUPvlxmZ7QNOIEg
TrY0hUi94I1V6CJ2AsPKvN0R/XNXFcnZWUzxPo/oQtDTtSJJ4W2Gvt+k6BHgFSQf/nky1fi+noX0
2iDIfrYBFVON43wbJ9nbJhy0Fg+jkbtNQJGOQ6Xd3qwjAFTv8VToAOr7vEj+h7UvW45bV5b9IkaQ
4Pza86yhJcvWC8P2sgnOA0iC4NffRFFWy17ee8eNOC8MoqqA1tDdBKqyMi04ICOnKH96M7rgwYbM
pYGtOs1G0aZZMHA+6Ady7K2qcUJ6TRXFXVGDS5R0zfsmHQGo+rej9Qw5O2Jk1OYZ2RDiXawdcVo7
J2aDh/g8IlVVVMIU17f8jrT9YjOiQE16d6toUObXLnuBUmjxHZk+c5mEarpYwDed0MAOirC3gHJI
1m1uAM9npMFWdf3GNTv/6KnI9VdIl2SbEkSKQBlBY57cicH8Y4LfB/RD0KvM0Xq3zxma2Ok3A8x6
bQP9/9KPYPq42cGNs3byjL/8Jd7TdpaEFZCNAlxkFeg98qzFp1TnJGlsBnG7QNnYhaAdchdhbY0L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mxn0vWm/qPv+bUIrILHdTOZdxnxIGRld6OM72WD4y/VttFZNHKzSzFZPYuDIo7rhAzOB5eJjDfZQ
zzKO5JykaaKhEkLr5A1A/7SDaHW0JG+AR83ZU/5XdBarJxdc0FfIAVRt2/bLqjXuGgluMYqsXHRn
N6o097QOa/HREa5Ua/Iy0cuDhX5XsGHiJwKOI71PWX2gZSkCSEgQ9hnNI42SEkSUOHI2J1oNOase
JPaNAo2WB71RB3p4rjXgGDZx9hyhmRUFjwQ0UVAi3Um8kfc2aHTP6MrGV3Mb108NyDEWpoQyW4U/
WoSETwy5ILEy43Tc9XEJwIXOqeI4bS2ThDdgxcOwYBW3F0AzZGc8lMDXUjtotjEcf5V2qbXMo+K3
QO5DBCBqio1ZNlABdlF9M3QJLprcEXBvuQyHsbuQiZyeAIGNGTpyQxHk8HoQOdF8st0WsdweGN2i
v5DdFIaEJA00s9Cvb53avil3NY8eoslwQP1FlFZxwUBkZYEjdYrS7wWe5SBX0R4uQtxCCybbeNAO
XpARalgIp9s5FNSV5brvUZaCPPUqDF941am7WwpAGQ7aAqLE2FHigByJcEYIYYt2hS9Y+54cOROo
eVfWCwgy8oNfVSW++EK2dYo+vNQddA0KN4GgQjRNS7P105dOBtXCn4roaxM0FymRkF+M02uNAx/+
qlWHDpKh+ZE5xSdXZuVrb+Bfi/5l9YzzQLHiZS4e+qFCQsBxrXPAx2mnYr8/NGYoocrL/vXK1eh8
fGVXv7LB60utKuRZqvwVRfuPrzz02ae0LsxlWjrD3ZSUG5CYgY17coytUynjqy3xPg/7jF1BBxKs
QfEfntDzPxxQR7e2tkzN+wyEZktfNPVnV/QvGrSN+T9BbYRK55R9NSzDfIkHP1sxfOjv4zwytujf
Tg9Jlorz2KXT2g2n6snnEQijuWN9g5DG249h4ccwojj+1ttIAv7xY6gp/NePkThB9duP0WJjc7ax
T172Iz7PjYR8BYoQxROoYKsHu8PXih45oYkLsHylr8oLmbDbEqtQ2P2WhjSdT8Aq0bCzx3k6+rp9
sdRT0RiAHnOQIvuTk6wGm7vXqLKKBxy1AEzo3Cv0BNzrEOskDESQjmRr41ijfjXXFUiOr0AYFQ9e
9DYdkmCoJyYusglOb576znm7CH2XAf7uGQPQpXrkJcOE3EpuI3GqPSDngWqPZe5NsFSuSNfBsZBd
QAlkOoENFpp65ncyQ10UUjE6inRqKKqclDrVjfmAfUu0TOoafJhKOu1p0AwqdGHdMGB/DDJosIxk
+5sD0giINt+j1diuqy7aQa6zX9rIn+2peJdn4L4Cw0QAMlTgrMkLzutwT4W/gk2Q4w1AL+tF0XoG
DkyS80UUyWBbJVZrr0jv3dJGaCoEWxJ2J7F4uiMvA4vbotPepgN2ppcdVNdBEnY3cfuJEUutHinP
fCIKW/Lp0c2nI833yN/nQWB4jqzt1kYjGWBhkXTVOuvAoURbwHk3SMYxqaETojeLVCqnyxztdDa6
fFGav11CZai1qrH7ldzbpY5hA6SQqFcAu1Z1HmYvKmlrtPrBTty0WRKCyaLJZ3ugNMNYEKlXbb/F
W8z5ge2bxHcYci+jZmynS5cxdIvIPkG6DbabN9Zxhd9NADvQabHMC36JLTy4uk6i00L54+cwjOLV
aBfsQNUdv7qfJiVe/oiSfqpri4ccJ/gHA/+03vZQuAgS31kFJUeBUwuzSluMD43Cv5TKGgPDmY3K
a6Nt+A+5Y9pXsOysDTxvoJni9icjx3mNlGpYbmE7xziaiLSODWRfSkDTuTiSt8vdgwJtxWMcc4fW
IPMAadETL7AGLWkjDwY8UlYsCl5lULDq+bVWTQP6HQCVGjvh1wrE/SBrCZbTCPbZZWMP0DSMIn/T
ON6bN8OxmqaS6W/zdQQ5fTTYrV1o0oTtsvW7Wv8qYiYw9yunOeFXETNnueny9kTeSVfGyYvqOII5
+M1vXvo00ZD77OPcvwXTZw3fatlJHsvEH5elFxpPRqz+dadG9maT73d/xBkptNxH0Y5bUWb2kY8B
SHf0mxY4iEdVj+rqDp19rHuVQ9UQb84WdN82Ti8f7PRmjn7FyxRcoNNQSc9c156PBBFITI6T4Oyo
WOetIAlvL8h2c/xtiFwCaxY07+a2y8lbdRwK2X84LL1+jifuqgtsSHwZFr+jS1HlT+hf9YF4/GWi
O/C6hUtwyufrivQyyVinArQpXgAKtN+jEw6we+59u5ltFSe3Vyj86u0VfBfYLc0aFy5ZzPM1zbgF
e0ZxjWWxNwywbKJ7KV00xZhuOqh8QksuYPtuMpuLqSu9Bi/Co9kDYqArvXjSikeBnBNkFhrotuoI
chTC2VvoIZsnob24XwmImylrii6QI+0WRh7WX7oa5UiXFfxYREP9Aj2y2d4qqBRBkMhZN1nbfKmx
V7Wsqnq0ywhsRYUC0ljbBz0dHVDxbXoDydVr7PWfIHJRraC9l12liXQL3ZFNapvSNrr7v4kzKqQX
ShNc0+PIrWVoT6Db199o7nYaVPfZYVwdlQnMMlmzvLCWo8Q3Ss1t6Fes+wkk2CFEeAwQ5G1akVpb
ErqYfPviWpX5mBVjdp8I9g+ZKSpIAnNbOo76rKPM0N/aBfAwleFcsdcsj5aLLwHU490r2SrOVyOa
HB9s13avKYSaVz5Q11uKoAmOQrpTC8BeyaYnDB7YW+c8QMDiBCC+bA3Wbv4CuHS7j4aWrblOffmw
u5370V7hWPSq4/9ml1MO9dkmWvCR95eslMEmY0O1rkpePIPG0N5BlzJc8qgrniVv0bTsx/7CCDFM
pwhJiRr0mBRs2eDzGQp5IWdWp9NjBhKyGFsnCZ2tVRFX7In1MnmQfid3Q+YFJtJwXneo8bDMF9KK
o71jby1XiOEfchgV6K6OBRu7wxwO2T7ozUCECuipBiwsUz1enKTqX7qVNzryxTREB8GpMV/QMK57
zTBpQAZWe6FKWkNcAa0sNCxGKJjFrryiMh0+BL13JjP+umAoigFyr7MWSwZQQSsgBLMjr2+p18hR
3SbLcb67PW6RHcnVIkGGBFoAHx7D9LS9PXyjca2bej8EkI+TAgucE2Re5mc1TWTIQScgQzo5YHfH
GdKSm0FX2Yp+7B6TKdp0PY/vyNSbAfSOefsP+ch0m3Sz/T6pG6fmaPXyH4r//52U9ECLge0BP1ov
AuRJ/fEuTGNAPWoh7eabauOjkWK3eS2jrnoqs+inpXddjd8miwCbyTPoBO156P0+JO8tGBkrcb4N
ZYaOMyuPm1Vo7CNHdxaPdjDdYxRTn/Hw15Htl+VC5l7zCEgIW7oFZw8Bs9QGstLtCURww0EKiOWE
fiDukF+2VwYAE89TA00MVTXtt6Dhe2EBb7uoAOcGPwGEQgv7G5R3+GeP+WyZodw2LzkYmvbRL9+W
lBMAS71035ZES/kpxns36YT8bFRsADUj7hR68BbQOZCfS4HXpDupbX+Nq+wJNLEhCEuXY1fwDWmD
RUirnD0fFBcNiJPXNGz7FkLhUOQkpTDSDKsL5p/f7SQt5iGBgYdxlmIveA5KyAYvcONEeP4sINUx
33x0/ZcYE4CfwzAl9ibu7X7FJz/aJ2GoPvuQs+5lVX8SVpWeczBEL0boenymsCTJjD04gqGz6fiL
mg3hLs1YtOVoVlyhMdlZJ7LG/7rOp35lVzl0P2isOqcHrYjjrEeICkEX1JvWtulvgWX6J3JVvCfe
eoCuuju6e7ffTGSfXGuOJ4p7MrkaMDLCjqdqvCc7mcj5P+1/rI/3+Ief5/f16ecMCdHxvrZk7iZE
V9vGMjwHb8hflwFEtor1d32Zgfe9kQFKF2X6rbX9KFsD2478T9uDZERPmGPsKYXQS+pDFSbFt/S/
l7pZ3pebp6eg9PXGAgrhWg3BqVz9LhL1MrSCfEM20k7owXx6kbm5sAcGXmw8Sm0ntvYojZozbkwG
ubNwRdCffbDMPyeN/fYATuu3sBlGpsPCrurPYA3xnrNfYVM3/mu138NoehXF+Bd7ePfbEw7GUGC6
62oXmvR24z8kInEegPaU6B/GG70yT3kHZguKFI7d7TzPDsCVyHAo0fHtlIDqkLfguqUYZbjeohVA
0zHUWOYY/QpgX3Y/vIK5msNzGU0n0EbcUzQtO4b43rLn4pApxsPoA7XiREaxy6GD+cmsUZKI/Cg+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hYWTaPttnq0nQUpjC3h/ck8mMxiwqQLx85Z+gnEI+iOHHvCCvLQGQw2uNNnwQCZZG+ggkn62ox8B
6trNwWWeCQDIr58IpD9Q/TIeydKZBVSfpm9Rmgx7SsAJEORup6av5wSeTOzuggftAznpTYZqLETf
U/5AbzCedWj7+H26KOp6xT0G+uYyC/YJngPA7gb7LmyKJ5el5VOBfZI9ZuNd3Nh4j7vMWbqMix05
gZCedjaIEpY04X06vq8KkLgqfx14VXqx7SuBJhgeQitAeiew74DvPmtQVG7lmHwDDe5Xr4e+D4hG
wn3Bocbo57n1ionkp4mqNoKVmwI0U64MM2V7V0PwLaNRO5TFLQ29EA+oC7uLqG7zTQDWAgkZpM99
lthgO81Rwci1kpSWctF2IGvZB/vv8agZnlnY8n6P1uURENYMSAWd+fsjB1j7Sb20ExQ0bo4PycKW
MoG+BKtmmeA7fBgqcGnI6AEqXtGDZ6HKgu1xuB0gY/sAjgDk/D20fskgPFEEi1Lrfuy/Tsp102Ue
ck/Th/+IfOmlS1ezA7d6SYqlNWhJt2mh2adfoRkYkrc91LujAU1v+mSH7yUPMn5xt6dhy8wVByvs
c4KTB7Yt/w6jR8XgQkE7LLq/hjV6NQIyv4fpc8y8GtnpRY3eEbcXpdX6AYzKQyYBnIAw2babsuwI
XbD8WFiGs1VAIdxxWQHGXlnBtY+Qum6YW31hCf+ScFn/aFLo3WX+yBf2CAh0y6sffdh8UQYvvxRN
mUIaJ/OviuHDXBs8v4NAxdurNNb48VU8J0nXqIO1oD9+bWzzjTUGStPyCMwWccR8MEMbcqaV+ZuN
JmkKjiC2ILERBuscubcrRGKqg4uSDYR5XOdKtlh87qQzPEoLj4PQhexwO4EL6xYP6StAGoWJXWpr
tQ/z5WXoJoiWVs69q0bvYOvNqgfsxsbKVIoy9iTuUGwfgXb93TiLx5PR1pHp2jmMIgj+qTLzZILl
5Hbje9ZsCX/d/BZTpaH6lHTNK+2RabdMG2U1QGxeROae7DIM7rgdAPuQT1/6GLIDt/QupYG13WEQ
O3e8eEOdB0p+qmMoVUAqwlolqDNCci6dLnYkzCUFuOGnrGucJS/RrN6KOF+KyYw3U+I6FwOI2/li
hYyfQuGshyJCeoscFCIht7Qs8SHbkG1A/9/KdJMYwnS9uBsk6EI6Nxs3VSnw92sqAwlIoQ7YNKrP
YM/1IVHpGodeDxnbNOHov9Qgrzm6AdT7uNaOtorJX/YCFP6Tb5Rgwqp/1Mo2XvVNkNVvNxb4cTMB
QRDXQnWxtHLrUxN03Yr3wrmTFrQFsjYpDigYgNEhmsJ1zaCKkFpRucxrkO/EWp6u1Hd9ALQ3gDwY
mxaKfuloWuv/HEOBdElTsJ1wHX1bjO548bUsuxDHLftER86h4tM9M6YTyZBlKVP32kcnTPK1DO8W
fTh99/23eeBDAcv96Ly2kGVYgPiIX7kdBRsVAGMjQWN4ZmmYrPtGWJ8qo/9aVCPUzBPw4GFX9x10
z/Zi1JMM9msSwLfjGQ09KZg1DfPTNI7zJMiqzpPaCgktwE2MaMiOSeMay3yS6RI5p+wYRyNI2snT
Ral6uyXXlJlIoLjFdLBHFNBK3VZZGWgETywIr0MLLDmFERg0jEK0j4aT1suqFvxVFfLOd9HrtRjk
10EE3Q+0TP3kgRt88nMbPMzB6NxlvplB90nwA/6y9TlTNlsLJ/CvLBUvSRRvJ10/oousVAhsDUff
OI1zG+XizB0PFlWgPsS8u3nA1YFGnQnF+U6F05YgQdUInfKhRUZvRghp+BAoWf5uEx4YKEiUmoIp
bnyfS6gjWo/i/uN6bos9epB1J/BvoD3F9I3VLcMyOOYTWNKBudFJmtIBKLByPVCVaXS0vtCkCNpO
65ttSsOLZbw2OHYfkiCscUo2jRF/w3g1D0dZeHdKFik6d5MQ6QIQJyX6Qg4w2UUL2y359kM0dsur
VuXD+Rbs+prYO6uvH8Ig5J6sR7dowQX+AoKY8Cyq2rUXHfIB+9COXmrGoosSOLesAL/feDYYyOYQ
9FxNizSJDHy7qGIFPBFEDW7fTyPLa5BZr+mLqSO7o3rnUuZdsZI6mDxRjgrcwhQACKZiDv7jy49W
L5htgWwRbema7dDT9IgxK9GXSbcmER/eXGSUVuoA1Qdshp5CGngf4vhgVXxFgW5ioT3Irn17zxw5
2+YVbFXvWsi0OXxR1AXkJizLuU+yqdm5SZfvS9tVdxOEIKERlzZfRsg9+kZs/Ahks/Mq5r92fjEu
aVLhpc1O5haYR8Je3dlYcp5UmN6ZvhGcstshR+TNkyLg2u7DVK0ZFPoWhe5U8HSnAl3qsVkiaRWe
bUdawNXooz24Njjor9B6AELGtzicmsBcIuoGeHOkfBbvk80qkVvoo0HeGOWcO2CGx7sik82ZeVCo
F6zwIL4DChQzadWhCs0HGnnaRHfgLcl3vafbE/RUWoQcpRFnG7MG/M6P2vJtlTDPuxXrkUlNrCBK
1qWDg+aYMRAS3l4KtSX8NEDQ7Gi1UaW7KE3FRYBUYR0EMlnTJ6rSHyszKa9QcmMnGrVR2J3Lpgfv
H3x0CRtTrj0gLtZpFb7Z0Ln6EFVGMH8W0VVbnuvJvqN4+iiCPF6sYy6b9W0hGYl7G7LFZ1oHyWHQ
byg/RZIJlCq15r+ysuSnkKl/7w4Q7xYRWOvJLjzXX1qtxY5tXI7PLOXbTgXWl1xaULIuW7WlsAwl
9NzCwb6dBnb4T8tOzKgXngQNFy1bRLI82AQLbI3e3qFrMFoX7tRtiIWMhily6x+GXA+Jssxsm2h9
80YSSQmz/BnjsfA8QFPoIDL8ljR0OLLllRegEUF7U1dzRPIauEQ9NFNgD4Wm6achSgbJOau7bB7G
SprnuDZ+zCuh4nFJ4/IrjWLhupehMz/50zQ9d6Xo7gzoiJGPWza/b/PwQr4RyMX7VtngDMArglGj
ecAGaxeBYOU5MSYDmCK1IV8xMOvRA2Egzevdvr2qLlmSr57i5MkrftZ4521lCqx7H5XDVRZlBlqu
fDh6mtwJsGF7lzKnhpYO+KLmEHTTNLbrPtAoLXMGDGBibWg4WMBwl1l4oRFNKrFBXyBBMBxpSEv6
Qf/gZ+mT0rQn+dBmj4bO2pY1d7bYYAyQu+H1fkTv/oVCUJThF2hQ7G8TukKYWzQCAEGhF6FLXyRi
XiQummFvA7q8AMNEiFJ27S3SJgSauXYcY8EMl0NkS4Qrp5+i+zqvont0S+a7BPJGC5NiGoY2u7Lu
L+SlCwWrQxnG3v0clLX4cmnxHpjXzUIwJZluFu9uk26vVeqXsVJQ2IZZ6a7QcAUMSRib7Ojij/O+
FyhkArQ2jT88/cdE5eveRxK87sxt2ufDzkO30DXm7j88nYrvpRmicuBXzwXo0v4WkLX+c6iqeg7A
g3fY1QqHLr1CjsPSow8emUXiQdO+tOL67OeG/cLEZoqK5KVuxuYyJjFw2trcl5JvMwDHNyhG2S+3
SW9D7NZTZLKmqTrOT8aRhfiMJLxCex/kkT5c+giANz4oqPzC0epnK91B5t2/4MCT2GO4IkvIGPY5
WVVto7yEGp7rhJB1zcXaFSx9FgW2gkkXd/9UyFUZzHF+CpSxal+lX9wOSY0c+GyctHscD7H9Plh1
i2Y7PT2C2M08fQrM9hklj2Gd5tjttxoL4Wl8hGgdPC79/kIj3wSbwtRlYmkpC/gO7e0D+eaNY7TL
N24FxJSe+j4/DMZyY4ZgME1AYY1cABrhB92jktugVcEH5Iq6fQCuKJwFBp+Zr718In8EbrcVs8Pp
SBNzPbGj5pZpfGryRB183VbRdEF5cfUdDWMvwuc0Gk7WBK1tsHCAn7Gp5InCKGIy4mrb9SCL3QN8
1C8Dt2hQ8VTG3BsQ5Wm1SCxT3ltDUF+AfTGAZkXp1JN1hfdnrcVJf82w4yx8ACEgOMxz57svAnGk
h1PfJuEFMmjbjuNJv2xZPGzApNeubls9PcGTeXckkwRN38YMbICkkR4VqTe+Rnm9B/GO8cNyrROE
S6cvAswCSx/9/nfgzTJ2bm8OO7SXArWpJ/ku+hZTs9lPI6/upsgpF5kq+TnXXalZAni0hCTQPHq3
u8ItxaqQxaG0waV4I5kBLBS6Pkbvg13VLA/kyPH2Wle5gxo/i6Dk2pvq3IAh7aX/WUurf4nZGIMj
F6xoYRPaLwL8X5vUkuOGgsDa+jaHeY3zYn134nwnmzJ56BubX1lhAxifm6CvatPkmouqPeEb5ws5
J87rMyiqz+Xo5SdbZfkKyrgQWNTDsMcTcEG3dImMFF9h2qPGDB4fwp1aqMdbk3FwvwESlz84ym8u
OfCji24Izc+8HY1V1bByT8MMFQuoY8rnzNJHMOBsFxzMMJ+jtBmBrTCDvc+D9IiuU2+J7dCiz4T4
NBUxP5uGCkGgCxgAhGS7lVEF8aHSQx0mdJgZN/yMfCU00eIWxTCgsFagsuEHGr6HWXo1gMXAjUag
gqn9hs4OMGzV1dfQQ05dZ8xTs5VAWvXBZQzL6oSOOG/1HoGSBFoAUimXno6IOlDKUwQ0iaqvcfO2
BkUYUJwDFxE4kvGFZD52KKatpwY9IGPVWI9opbcecxFuWmQp7yiiSFIbiINwXCA7BZ5dP/WmBb5t
1J6CHRuN2UK1wFxhKs1o9ZpIR7Zrp5JTsaw9YzMO7hcGTa19BjqmRaeZYdwpqo80hEiN/ez24m0Y
jyrZJGhVXo2N8HZ1CcEwOqt7+K13opLJig7y5KUhndZvwU4noyOSOumCqlqd04EqOC2HTdIGBkDK
RX8Qjh0cTaC25upYFoGSa0SFlSaQnUpnrRqTrQIGaF7pNuHPNZEpgirhKuPY9rAcQDdeDNl9mOGJ
Nk7+QxOVMAFDcBxZ8HozDakHSQSnkMu4y/t06fNCrFKjyzbzuI4nzVme2Pt5bEV4+DZVeaElqsLL
7tXY43yoJwNvN6+fo8UWJHXjIU+ORSyzE3Y7b5cpSAH2+XPMq3o4Fu2R7DSji0IbNKomUc3YF1+D
zachgmCwj15KOzLYgmyuduDfXy1LgKLWNxoQukMaHWVUIO14UlwnV7lPowBMRiV3vTDcJ7LYxrQH
fUR/L7RpsM1mkda9f6SIEhWJVSughNYarYcdFVolRQMOKZrKISV7QDNWuKAhWmKty/94Jd9u+vsE
EJcWVfiwz110Sk9Ncez0JRltjHvFC2CGpuJId+SunH4EObE9grfxfU5M4eSnyHqqwefz5y35jXZo
1pDSSrZOHmcr0g3fF7o7rMb7ZMVaU557APDPbp5nq9xk9nH0qh8iyvqTJfu3S5w6/YlsXgB+PdfJ
j+ScdEQPtgbk0d5DyDOigw6UzuBVK4yHW5lqGnx+NFXzRbx3ljsoM5CJylR0MTpQVOooGlEoTZx4
N0+cK1q/1rot//taZH9/xdta7Ncr0sqsLO0jerHx9YkvoyZD5y0heIP3IY477Dnt8LVy82I78XFI
XhTEec7as+Ma8jwyEe3xaDt0LAVih2zzbQCAyj61rAPZ6FJ6NfqZ9QVtBiApfeEdThDg7RK+ejYA
vw9S46XumupbaQcvAd4I30AFPd8ATzrf/OYyo9H/BKmMg3aXeub/WOL/PAYSYOjyAn/32u1d99SM
nrMgooeC53zTQqd2ZoewfSi71LXpXjr8yp9Y8JRMzH7526QoYO3MDvHvSWNa2y+x7SQnWaL5si+M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bkWx3om/5LEzHsk02/myitBRRjW3yYiyE7frp9tL9/jC2TYNV8vbMm00fFyaHMrK56VpIRNUzve9
x5aThQ5B4U1IDOaApFzy2vOWRisK9AGM0WX24BtK7dHX8lxoG8W1LIKCIhAkW1phnksLvK8iwe6D
hia96PsF29N5pZvptmaTZFs8b/wjOYEDe0zdvD8NaONfjYWPHbfeyMw7Dzz4auWgNKtNAXimd1Wu
QNWlh7RdccsYtTYZZUeyeQEIDgAKvyPnHKbX9VAK39xsJft5W9ZQwcdlaVJoIJmVSpHhHIVtEC07
gNGanHTp3peNBI4KqsauauwMd1932NnRfiaIgYOgIe1naOgFg0QjEkoTtyF50cuGz0t2CmKcegZ0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ZyfFk50uCqWlg5t4uz/telmwQxuHyup2H+K1nV4gmwx+REPO7PxjOrp3UT825fzj3fptKAyQyPI4
1fn2tiwDpv6cBnLZGGI8ex4KOiMw+XdDhMc1Gs2SR5GFgP1WUGwY27BcWo5Vv/iiRRufbPPXIAAK
QMrye5iBPKn0+p+9U66yrPChH/qIYlCKU0oulnVoRz9ROgOMO8++jck/6NFrnp2+V2uOr8ZTY5bV
0UJ1dTMFDjaVIB9YxEXQfbdZvDSmvPgJDu5Pvaucl9AYkdxH5v3iGaa5rxy07vs4kz2kZTAsZWda
r8oZ9tKz8p+mPx16FTavAG1CoAvsh34vFlwO09VkZbqNnCY7NL7I7pyAxysrHOQrkPRbVWf5D1Px
z32eqk+DHBVOn1Z5Cq3eOeGTXa39wa9e/B7pQB1qd9M+8QN+bNrEXdZx2oMC2xXHJLCmayesK3g6
3FdoNEPNKXK6E/TD6kfQtH0jO34ZZGWGRp5L0NY9tIIDSJ0Eq/9H2ZctyY0rS/7KtfM8tAEXgOS1
ufOQ+16VtUgqvdBKqhZ3gBu4ff04g9WdJbVOHxszGY0IBEAqK5MEIsLdDR/gOhBghhcjl/G5NCNs
9m27/VbxtUhi+R3FNZDJmhysWgxbYCijdWKl8h7gF3mvAgC8EHAoEK/n+b0J7TVvUeS44zG7IxMw
XAYy051vR4veULvQaJJNNxV94E9tXC0vixcIG3cHe3rvzR0B0AJjoO6pFYlAnXMrOt8GZQpv/SGK
QeL510QSCeMVfkzJxqASESyo3ycmHzcy60XuVd+J7G2c+DiLVA/HJl9IPlG+zcRv85F86PChXfTh
eKxR66pN7wAJmwUXYPFQmX2ZaxZGSGMgOJBsqMYhlFZ9BkDjE3WSSUTm2bLbd/8aFe5Ik4X8aFQe
XxIdhaOqLyp2zAcLQbPTb+xtKT/aE6v5wrP63b9EAdCS2CvwvfniB4n10IdAU82RLBm09Tu/K5Ig
J1eAG5RqEgiqloN/oakacE8Ezj0+GPXcQpJp1wDCvWkG2/wy4sEbajf6hlcY6FPq1DgNmo93UKn2
QJQBQPI0Ejld9dxPI2uFwFAoinkkOfAAIDAaaaOi4k4nEB13/xxJ12QuShRpJI889qVG8RE5YKUH
7EW4zsPKeUCFeLLBH8M/dWkMvmGIV+/s2i6QF4hsqIVrBj1qG/SqtpV+h3TRZijcMQQmMVqDo8v8
njhAFqJiNvnER9atfKuz7lQXGtt2bJuDKJvhhDw7xMddVT6UeMwDntfKFywjnoIUxb2L6GHUFRjD
CreYVEWcl9pgcvm7exu1/bd7Cwv24d5iw4DI7oT9IuhW1Nf5sraj5jCDs6YmquabA8G+ast4AI6k
3hddmnYLRFZBIUfhOq9yy7UdgzFgNgqkbddeHxkLpLEldq2Nu+khZraM+gCfOhlrFeMdHfLTOKl4
9dNBauZu6hBi527Rb+3elQcDJSHnTuj+TGd00IkCQ1kgxOrWUZbBt7hmwSKv3H5jJ6G999wievCG
CdI2gOoXlScnQDyLz+QxOLaF/Kb9DPRPt4Qee3jo8Sixb2n9DzH++ZScRjhRCsBNYr7p+gjbfrDR
DQjuctcDBiXI1uVUVlzbdbMwG1QGtigLehIcJdJOOn4ht4CB5pQXBSJwLfYacdw0l2Zya0Ng+abh
v3Pr8cvfSpQiQsbK1c9Vnm8B5UZeD7+8jcWjcZtPzS4rlgl0Qz6nsmSH1BKQHTdG9sJ4/8eQ+N49
Es39Hdi0gVif/G3TF8tau8hcTdPmWm7Jf0jc92kV4sa7MQeyHdTaYNjdeKgZWyK7GO9pa0vNgiXJ
ft74Tr1AbMQfmohlxvukZMhEl0CXelS4Gsa8XZhmy9e+9NmJU7UrXhKt2ACecf9+RajTHMMGcZps
tJoTQCagl8hBVH2CQGdgbcICoHLl9t2G+ulguPFrIgpr20tLA8OCQyzD9qzqUgHKn3EwyHiiX5Ax
VvW7jy20XhZ1jezv5E0d2g178F9CaSEtkLyF1ro+6y5AMSH0pZaNgkRjl6KaH6l7nGLl1WzA+NYs
PIQm+wUZq6mHzjxUyuxV6d7d7IVpgfpj7tX2yixQaNhjZcDxGj/W9EPDTyg6N6mD3xydRt5jYWcJ
FM4QN6cDclRZh5Dun+0G/EISvP5k+TCS2mMam9AsX9JctzEQEkIofjpYuWuvnT4T2QX0YM2GgQv8
UpiBfWb62ZzKvehAZjobo85eimSQ6xgrFRd7kMA7jWG+JJeUbIMvK+j3RM76NkMVs2fsTiLQ9Hla
Lgyokh386UBnYcobCSYFASP2c/6arM1YOSjfnby460DpvB525EMmh6s/R9OUtzb5UFOpnDvLW48w
XbUyBQQlqw4Jo07G74cE0cgKeHm0s94rQTgU/jHbMuohd165atPmxg+KQH4IUqZxDJWfCOTpDarZ
T9g7foxm/hLcpMEeD5+N2PiEKmj7bBngB+zsaIBS/JCcyyGT4F7SxhUgNGtZNpGFGE8WLsAYKd/6
MF2jSFGi9iOGcA0Poj90Un5ToWi+VAPy9oaI2AMWPB64J2uGv6NK93hptWDBqYDmd9O1wMsVvwcu
8Vkk3XCaTw1bGwezwppKpiWQRFMPHUSHyqwBtHg9doNNbAG0BzqMFxReXiHWWT16Y+GfABaslmQ3
NMgXVRWVd2lgj/c+77F+mQZE4ApAxkjxowN88ZOnIKfbMfkcqrFa9GDkO9Fh6Iz8xKbDzUZN3el6
yTNro0YUhHeyPtciVM8+qmAfai9YMquKUNeyqoTMnnnfqGdEXlHeWOgHcgxVdkGVlHdHrSqp3npZ
DvMk0KsDrWoW4Xc4zammDS0eRN2emtnIxxVqgZwtNRuvQHoQAe4NNYc4qLEbq7yVPV0UXKHxHtkN
e0m9yMQbh1KB3oJ6PdHG56bBCpV6WW9VdwgZXKkTS9d4UfCB7XLDsEewLacVABnVocHiAKGkPA3O
+G4FZzozuuIL+LK7nWUqPi6sMmgRgB/ABG/m2BjmUGaezugQQhXgEMQ43Jq/87sNoxHkQsNuzf//
qW6X/GWqX+7gdo1f/KjDrTu9b83HIILIsgGVELWg09sBxB98peyiX0AoITveOtwYlPSlyv8cQu1b
tzfNeGvS2a8XyBpkJE0XLIf/PE1U/nVjdBW6k9l4uyoZRVU6aiEc8zrqGHu36SZuQ6g5u9ApDSmK
5DOUN8u9YcfqvoE0JEcq6CQnxk46FANHFYgRFMvBst9tHZ0l6caAqNF5mH4BqI3W9abSKbASf42l
ESpBtVzvWuebfWTAbo8ZnkR01VvHAHqdTnTpRXoRVuY6asU6LWJ/OV/xr4kRpQJwGxzeHV070xK7
5NJMVvNUNDjSL5nbRXfzVJk2i3UUG+Xs4hv+xQYJ0RYME/ogNNOH+czN2vez39jIpfccN8MPG+Po
IP86u9nENM1tVuq42UqwhC4TB7940Lv5D0XrgpsqApM6NQOe+g/agoR2l1p30eRRQl5tFzW8XVJn
6Xj+g0K8JS87dp4HdRpKgQDxIPKFElGpa3nn2fYFNCnlWzHyiyFY8eZo9xK5OJGweEFSn9w4AzeT
z4K9W/XPVJBOZejhVIuOSMBsv5nIg+x5Od4BZb5gAzYEGU/uQaDnXJM4cS94IK2pRQdjBJtzZjdv
7RCmyPQ1qMgr/LJeeiIAi4Gbh8cqc6b9fClemr/O0sR8t9FZmzniJYqGbMFU7r7MveGWmf5jqnV6
5ZynV/Bei1PdjEcyQRwivTYoxL8L8CyDal4fLsmtba8RyJjuyYsOTVXvUlt1Z2r1cZJeK6k+K1eC
SWOamUx9Dc4KYVjh/mZrlV0tvYSlW3KhjkznAF0ogHjIRnNGJeREw8ZJV7erhq62t2kPBurbfKGd
WXvX7FGvZXq44USN3tERzZWG0X8JdREllEqLD7ObJWh4k/kWbv+FFDvKDuxfl5tJBtV977vR6XZn
2g3ihQmaRGBS8YGRby2qYGEYwv3wvyqtAGWkFuiqyIUO/ggOkNqszfl/RZO6rQ/RvTzXy9tlWSO9
nVGibv32P22r1jgwr/ty++AQIAXvv872t7vrJffvVPhCc81/Q78vpqjrcDc3x8I5gGGjm8A03d61
IJJgqLx/Termycry9CmBZOPBZQwVupMdena2oZrLiHU4ij+9etOAymjv5YXzrEF0R05MWOayEaw6
xzY3VgZX+UJDgO+x7c1PXTPIcze1ROGPG9SKgDm59M3HSvTVvQfSq8ZLzUcytSaovcI8jI9k69uw
2OWxYst5ALfCx97cBFqbYOJEiR7W1W2yp8nBiZseEBUxF9SkAT6+LIYw+yuZ2hGhxKxvqy1NDrRJ
fkps+Qd10u0asXlECje8m6/e2B2qzWKxpsk8N+0uzCku5E8HP0leVeqaJ2r1WB5uA9dqQSeC/9Bo
9OEVlSor6iSTgkTmwqmC/kDNdCzsnRsjWEcudAsdkHFsfCSD4ULjxS9HtqMbAK0HO4S6x1YSe6ou
/sxiu72Ojqvvi7F7Czrf/wJp92ENRcBhF/ZoRtpYgXQLNZqJ75+KKocCHxDUX8BT6IASN2+ORRuj
dM26zuYWCny6LMEXghjN8n3HDQq13Vynd6vNT5H6OLayWHwo1LOTGmLipv1g4LaLMPhM+euQyW+6
1uqpQJJtp2tI/CBK6z9NDpTaxhrwm1N/NRDk/JZwFECmnfMjtbO7JhusF500A/RALXkVdtxuvdLq
D0EpUsQpUgbWQKd/Sgco40oIdH6fhkOj1PkRY7ibIxiMr2iwCewMX42MAZIw4chjzwCzhZkCfJZF
/SdoVIDLGfabWzehzzPfRRoRAbXZTQB7T25AR7zPNkxut9ni5HtARAeQPB5A8w14h7HIh7fcjVBd
6lufITtcoijRzHd136SfytY5uYUZfQOeJ1sWKI++aNdiZ2UOSK3ZQ/ztr5FdBjEKGqlEiLJt22Yr
I0mQIApl9onOZCjS+az7je13fiEzGZ6bRfYhz2YIeziCGWz3Ias359j48GjwUewpvTb3usiSrblR
AmbyV46OnGmWrKx3ZO+TbCFHJHYvRVsUWwH6gc9WXsx8ViLzzHVqe9UeVUgQ583UzGeFtTTsSQMC
bcs3Pk3+HuJkQKmhTIEPCjzKVtFZ66l2fhkJHzzYZZT+m3a3TPQiiHVw9FPIjqBUJlWXfORIuJjd
ijqQJ1SXGBqC9ioZ+xVqqILjzS0YeLQZwsxd9g7QnB0KNY46b9unqLPkGixl/WZujiBic0SFW7Lc
9kl35ngHGPWJOunQuSAMA6jrSi2arU/N99kcs3ufLbSNcNNq2SDi5VnpgjizID906jyzulCrZlm9
S/y8WlKTDgjygpgzrC9O6aNgc/KoQSC2dCYpEbL9Zo7ZYxrw8xy/u4pdQvu1aME9GQ1O8Wik5pG4
GQKok+5SYK3W/fSjgEZfPMWiu7sSot2PTjceGcRf13g4useoDqNl443OqU6V/YmBLn2mrdNSHcBC
WaxCVM19IbcgK52TycKtZ6kWoHrxjX4xdQ3hihIxi2vDWHNswtZbsTCNv+n8rErb/9qmoF0dmzE+
sDyTj9NA6q9SBQ0dC+VCdpyKfZphHlFb4i1EwCeKmu4bsqXdsnX86D71TBNiriNYRm01QkQ5fffl
UGTRkGOUKxPJ0xYMveD+cNiqpzMbW9VOag/hApzNvdOZHb3ypoeKuweY0HQAKaYOtzUKere8cZCU
1XgSNVhGgN/fHbc+njPX0kVqfeJLm/8YUTOsaoGgK/0ts6hNrlCWmzS47rnP+NcMXLsQU+y+WmPP
ljpNOmjphd2uEa2xY8h03nWAhC+Rlxtfyr4/EYe2L8HeGavuKyszyEECf2F0Sf4kAb0HdBtnYVVA
NhSP5Ccj0e+2Wy+dScbqdScrMAM5eFACopEf6JYDkWUnUVav8x1P/xVRgOyLPPJI76BYkDz7eXFS
yvCfEhA+HfBEmX6F3fB1smcMbwsripyDcEGV8rN9RCJjocy63OHx15+x4O/PIxcd9KEdtU2tIl6U
rIcIAfW4UTwumpJHW9UN0DUzoIPg+VNQa2rebG6aDTvUtlXXdjrUINZH9gI2alLHzaZqt96UgdUu
qcqN6t2wB766jgj2VN92sxtuMm4ZaocXGdG03pStfLu6IrdWr6XG0yM0TOtOptxYx9NZKIb3M7L9
rheFpaDPQa3kNsG35+AhdbCpR7d4rir5ZiPK+BaX9QaBuO6rmQfpCvVTw0V7HiJ7pqo3MnPF0pKj
sQi83Dx5xIhAgWJqc0TksM4JD2SigztFkekMaQpouRYjhGhRvLpJXA208gS4oyIusoEAAPo3tjgj
kKMu/vT4ldp6scaG7RKH45FcGH26d5iBt0SZQgO9rUMHgsVm8hbgV+FZgr8WfpSsTM7zi58y7xiN
ql73WmpgvYEXh5rnm1PnPwbVNk9eFDfbIFD5Psw5lNKmychjtKG4Htf8FaH9ZBW4o1y5zBt2oBCk
GnU6+FKW68Dl1pqaHcB7D+LdwbH5VuQ5ysWH5nGUAaD9aZzvkdMAwBAKD1cog7zbSvdsBMleRmL9
O82KwMarduocp1S8KyO2QsliZzwiuoZPoYvDYkXY/xSpqx1yvRZeYVB5ApFidY0QjJlt1KQOVLc3
O3tpuCBAaJ3WegYMvD04VjFxU3sIH1aQhrg1BQgU8bna58QOUSHtCX+ZTgzjkGr9JOoqfHR5k53a
IQ2WxOgt/rRrZWcnZU/yTIjAr8Hlm0GUsFjgZ2t+A9+GRs2/ld27WgzgesEfIuNx+8i8CoRD06N2
iN592wiMxralo4fIBHm1DpDIwt5w/OowKPP0evgMuZh3OxVigCNztpP/KJNgHRojMAZNk+6cLo42
SHIgr+eNeC4iVw52G4BC0izbmWnefCGPqImdbQJxvgUWW/lypp5vDNZvf9sm4nnky4CS4Z6/swSo
4SJRQ/2MPlJdfWxSLyL+3Z4+/zLu/tb7y9ibcztNVXqG3o7heOgGJF0hhV4ee0QANrIy7UeJkjDI
HMvxTQV3Rd8Ff9hj+cPmnvesMxM7y7APTqgCr+YxOi+MtRyAVKLfGxucapsYkULsaVoD6WnB002H
zB/tJWOvN8z0DVddgExin5cQ93GAvO5EXkOgeNDvSOybHzQZsDZv82eH1Qzf064CN01ubzKO4uI4
LYszQPByjbKn8lPlmt8J2miI73hspW+3MSweo5UR8Bct8Mck1BoqjMvNrenXfbmBPHK0ydwwPPEB
0Cvef6bqd6VaSNNFwXDxHK87WRobmbgMzNc6nR3s/pH15gLZghIVIvhJKKwwERZ2ihPJ0ORTk09N
6rVbYDupF3tF65l6fzc2FREyF7kEgaohL1gmYF0JAVqr7L1jqRmWmpO9qwQIA4bmpdSesn/o1PUe
oEe7AsNtmF+jcAIw6PgEpm7ufJfAEK9Aq+HcGQVU/wbDTZ/DTFVrKEmNZ0C+soMoUrEdC2Xf20nB
ly0X0UtryYc8U84PAPtR3+jrt6j8c7gbaZRvtKkFIn+8K8CP4CMU4+cn3rQBqgf6T/TzJ7vlSLF1
i2pWH/IHK78HtvsoJYSRboJEeRE1W64jkOGOECS6dZiFA8EP4x4MNmCiKlC1j+DKouRxd6RmM6j3
JkEP8Xb42Dv83KTehAEe9m/HqhE1OqXMV6C2PfHalXt/WmChGjHGu6PMozO16TC5BGqU+yR145OJ
xSfxGSS6+yPgKroXXe88sDG9EBmCLTt7i7LRZENeQz7+AZReeI+17exFZmuw4dVn8JpWrn/NBf6K
2UvWhdhor7bXiFCiQLiv2OfYBjccftfBVUY1+Ljx8D8DI4McVNBGCLp09nlEqTjEEWv7oVF1s1Sm
7L8kvv3a+m76h1U2GD7loXhWYqvE0jfhQ2i1DzmDIFuI33RYgxulG5Amac34HJjGa2YEzrygbFMz
P6kkeqVlGm0QPKBcF57dpgdarPkOvoMAwxdrYvMiXi/dB9nZqPCqmJi/yN70GtCOye503vLmSnbI
dGZ4MfjlAoS94xagmfyzC3lxaXrRtzwADNoFF9slyaLu4gFAjVKDJvqWQBqAM3BvWG4cbH8emZrx
eC9z+7PEyuYMCiZ5xqpXnrEDSXa8Nz55dhwf7STehFZePmZZ0t6L1EVBSwdl0B4xl2UVMLajXqPl
zSkMva9zLxvEWw3wxxGLI+xahGNA8hIRMvKlA4jrNryTxh214tIXq3/91//+v//ne//f4R/qHmWk
oZL/JXV+r2LZ1P/zL8H+9V/FbN6//c+/HN+zPc4dcFhwH+wjQnjo//76gCQ4vM3/FTXgG4MakfXo
1Kp+bKwVBAjyt0QGIbBpYYnQre/sbH9iVQCS/qFJB8BwtXbfkDpH+lx+b43VvI8Nuyg9ArGyTWmF
1XHe7lBqxrOLGKN86xGvHORSnUU0lPF2VhlM4+anNnDElwiFMLdlRpLyZIVsTA6BEDAT0SFMg482
ci7zbMXwHT9AnhjVs9OBy7w/29OhT5pqo/DQAyPTn71Zpb+ATD/f8ZZhxc5zUaEeyWtnFxpLzjQB
1BTY4p8/esf6+0cvhCPwzeIcOWjh/PzRgx5PGV3tisemi4cdksAhqqbMcZ07RvlSpUiaTMuJbgQO
uvSc6p48BDBPgGozlIn93quSgXHII+/DPB2baDbsXkOs2DhwXkcvWVxZq8ROu7MLScxjWYAnY0Bu
6tMI0md8vOJtcgX/NGq8J1cWQGkkzIYT/czMarjTUWIfHMfCMxeQBvc/fC99+9cPx2GI+uLTcVAa
IrjgP384nZeWHkrn5eO8SBcFBy5fOZ+QoVBXKMq2V0D1n+lxGNfS2NAjj5qTF8q15HUooFVsRf4r
YsB6LXguwZqGB1Mka4g1cN58sXR1dqc1Il6KDzJh6jM3CkgGFR1cB+Uca/c+MlR1j0L7DRL2/FFN
bPoluG1Bd5AGR7KBMizdNgX4H6mXBlRxv+ETLz+iZlCtrWIHuD07XyI4lexHV4K1P5CAPPYBODPs
Lq2WdQAUYdQ8QrueP/7i65j3tbD2HpQ7flnak8Kcpbl/mDpJfm5sQ6CTOgQ9sPxlJ9OJ/6g6P39q
pgMihUXFExCAoZHHol20gB4ecr+QT5Y2q41hjmpNvTS667J5tAJ5790cb3QKi60tp0k/kMu3jTs9
lc1mQx2lxaL/8I1w/J++EZwxz8Q/DsVsFzBk155+Th+eVHiyWAOoZMJHjlcU5ONYf+lM0CsTzjAu
P5l+bb3SIswx2v4U8qC/GJGPJZpRQQoySc+kKjurxJJ47CwPS6eVXxTFopnU3mIUAUJ7p0wgLpOW
RxpEHdT8t7Z5spClwbauPVTZDLaX7dxuNI/M8cwjnTl9apcLGQ+otkKiiO0cL9nfuv/mMxucSm//
w7Pn58f+9GGCAEo4THi+BSI6X/z8YaZRxcwsZ8GD29cDUrG5vzCBX7i3YsNH0XdurtvMly+K8TWt
dcmjqiKg9DqnA8MtiGeRRiw8YI/bYlcjzzA9Z6vp6frhAJDRudXQcoMDmaHxgaCTGSGcFo5yWaUm
6F0tll9NP40XFGyhDpYb7x3IzsSIEoDW3XC0XCZFAS6bwM+uAnUu//yp+O7fvmK24zLumhYod5lj
//KpYEXlhLLJxAODXO7ZngQzQG2SooRtUrklTtRQJMmqL66xGLPVB+plBUEDoksmG/jzAIz1QCVP
1MqBO6AOrhfNqq4SA1zceb2kUkDFQc8BKeTwyKeKwSTcurpwP9+8aoHqNJdBurGbQkNFkIAUIzbC
HTX1ZOs8IJSiwf6bjfyKKdQ0O09+ZBtqD0ttx3ipJnrvhRuOziMew9AVscIETF2i3FNPXEJjK6gg
w0W9H7x9p64hkOv4p0hb01dg+IqvU7FJrHrcSY5ClcnOVC/wjEBQEawp2PGDsN9DMT73Fm3t94/W
BCApAERG6hY7pak19XUDFJSyBmE5SIRFoQS9c2cGe4h7FxfdxKCZH5vg6OXul0zq5oFMCq+uVYYc
xoaa1GFmgFAx8/WfvyMW/9tPx4fehm9CXMDnDnbhU/+H59DgM7zuBrt8iCJzijrLz0ldxd9kh6LD
oBfsHpmfGOV5KAAGv170rQAjBvL7wUuBtNIGuqlgyXBF/PTzSL9qGTYww8nPjRgYV3CxiC6pEJMC
XS01vXhcR4UeH9vIBatIKDfxpIhXKEOdQROLUtOpiR1Gs/PcieVmauYVyEdLj/c7agJo9D4lNSGF
vI5Rarb2bHzLCREUB1a9jkfRfIBeAy2OlVFVzcAhBKrGfeYA6jZDr3kOIgkogZkz9Bpqc+ousPkH
6HUR9vVad7meL0HXGQDMQd23lbovluXqq7D88C5tgX/tAeJ5sbUFpXDG8hMqFNwnMyz3QVSYL2AV
aTZ4pgZbcksS8J8XyHV1jYd6pxY7CLILp3m9TWuHIyLA03CattAqRCi+ONXaGVE3CunGoWyjJ3Cu
O6jPQbSucuv9UCMjAFiBuwT7RfyG5ZNc5GMZPKftaK0Co8/uJGpDd1q11p5m4g0ygLeZOpaHD37R
A5wMnaw26JcWROMQnAY22ZsOZOdVM6xrbuulKcZ3G3WQX49RNmP2PIcXbyFiVd95ISIo0tH5VxDA
H0gZskmaI+9H/wVFjGKZuEME/ATkU92mMnd9jIC9adk27sDLv3pxfagD+QwwQ3rH8Di8DtgYQfMC
AtdctU/Ic4WQswvVk8rHGjIBRbulpigzva9bFI5TEyLM9n1ds02ibXVFhN1cKZa5D1apsjtWultz
6N0HMvVx0KwCKxg39mSznLKGcsfsHnSZvFiF3FOwFqJBYDfMxJ4CRhFlyCZb07uojW4ZAOFYLHmg
bnsxpHmNK46gnqr3dlCVP1orfbWT0QPmtQ6W2KY796Vp11snqw3UA42gawCKc1PEWj38bp4s3fd5
UW4RsGjXZQtJPBkXD8WERkEZJFSSJyCKNBREG+tM4icFGx04hAPIV4x4SnlxiZx8P3zxlFqNgxqe
kxQADa8UJnIt2LFjdesAoKHwIp3IDXlWrAAs6g9d1VTIwHVtl57rRJXL2mT+Ffyk0db2ihiKM2o4
pRai8yhJdB+FhUSBUJH3DZiqdZaHzo9Q+8e2QUaGhqMcwL86YRRvUdA0bv75SWjaCDb//MLkzPJc
LCRsCzsrx/N+3T0yqGkqN47qbaZT56Ah07tEhh6VIx0Pv8S5D+opFHx6bgWEktPHQErAjsy7uwEH
GhI/sYy++GAmhcgIFxcTsb7nHPkIcpOKy2MYYbtDTcVBB1snHQOZWoy3VN8UB0Sqv6HIIfmRFxc8
rPFNkKGNSHDgvUwUn0vsyPWDE2TNJmdleWqy1j0gedNtm8oZ74GJDFf4CK3P0zxtE8Q/xvF9HssA
w5pAEL8oLmYY4Q8H5rb2ggLXsxem6mA52NFN2zIN5pdQn0fjuQLe/UJeZKbmoMtxB9ThK9nJRJ10
GNoyWJl43S7nK5Cxnqaszb5daCnDLdk+XMxzm60ekvr4wZa3Mj81rFzxroTOGw2hS3GALrZWVuUf
beRj8EpN2kMtNgp/v2tIwGIt5jF/iydcuQ8Z2McyIDagnmYCF+VlcgWUjcVPCfjxj2VqBqCn0kZ7
pLbyVLhsQjPGW2VYZ0EtoGY0psMSxKXxzhVN/ujqyD2PTnAnnAityaSzwFzUDePg6Oc54qahczSc
/MfNo+PsB8hnXfCiOSme0xiJALi7b1zIm9Ic/jQRCIsBFtb8TB5OVqY7xKQQ+Jk6yWanzhpbxuh+
vlLuD5t8GMbVPEeMN00yJndutY3rFAxN0zir9uTa9E13Pc+ggvJqQ1fuNqlrjvEKAKtiS7M6YxFc
4iw8eJxxtQQMB0zwRTDsMjZfpwkD5wTJhM/kTvP0SKctGhDYHagZRJ4zVcujnmq6BTqUIXDsmbBO
NCr0QmNXFfib0F2RzbZQBowc04X8YycGKD4woxV9NkMffLVVHZ88cDLdVWW7sSLHeQDBmvNgj6Cg
AY+7v24Ej+Syh/I3lBLyK7kgt2cDOgIVwNiy1NpKnGbrt2DxhMZ21mXZph+deO8YVvEpG4OdCc7v
V1Qe1SvRKOsItb/+wWjbb2YZpK+oRwghr9qYFy/00zu8FcSCOqTof7Sla1zjQKWnsW6yFV0AEamj
N5URqXa4gCIL9NE9/hR0kSx4UkBngvWwz7ZZ0fnb2jGKL5C8XQ6sCjZWVgPS5SN8ajTHLikR89PY
hC/xdEn2JuhCgW3ER4YdP1sUfczKZYCHWGCG8kq9pojblcCKe0vNyPBRRwDBw3mqCt/hEnuji+dr
9ggi+ngTWNhAU7OUFbsDlGg3+zY9cJGg6FaboLa/02xu4RpbiFvyJVa/5qNlIBac20fqmy0SFcg5
Kk3mW/WMRh6wVoDEwXTndoZ1DcD7KNevoSCEOMj7PU+xiARB8i3dh1bMOdmOfL/nTnh3KOOT8z1P
X4cNMMVqTVfNOCpHR9dFBmu6wHSg+0acp5vv65/umQb1tfG3ew7TCkTZiHffNbLfdEbKt7ry9wVi
4sB+6AIJVaNVgIlMp0OmK5SLIRZZxC7f+dTjGQooIZlBTmn2bFBMnXAvhFrSlI+dBnaoZNwEsfc5
tSMIuJKNgdYvOtHpbC1aiy1Q4hJII11FMV4AdvqY1CXqqCuwKwHlmT0C75Q9ljmU4Dr/Sg5I1tlr
BgjDmpoFS60HDCZHGgLlHW/VRZ3ckK32kKTR8RIShMNetdnyfRjmraMG+XAN3fTYarNH6II3d4Mp
tjePvBw0/pta7WguPTb+GZ8IhLDLojiSHw2twh4ySKyv92STPetOg5O8jOWo955dZitEVJKt0/T8
wFKZn8O+qpcI3Aay2HupgqwMk/kii4rhj2jcZNKtfwzZ+B0rV+uTpxDUS6pAohYThFNj7WBBZzXh
tQ/A3yBbK/9qmR5yNBiEQjWsMBrrNeE2CLD/H2XnseQ2Eq3pJ0IEvNmCoC2S5Y20QUjdEhLe26e/
H5LqLo2m48bMBoG0YJFFZuY5v+mW/Ek+eZpL65Qkk31EkmtfuTayHvri3HWJ+GGMek16QkFUznat
S8yqsTOrSIPFglXtnNbeRg3JNSrttjYhxGdkN7+5kXpFunZNO3Bacife5IQEnYj18m+lj/6qcVT8
sCc13ZjjHD636MIFyJ+rwK2XX8+GPVud/nhu3EfuIzhk6CpCjG+g8yAWamTy/o/nYY0Lj6Zsq503
VygHozq8a+DeB2GGdUUxaA5IsUH7BiHGDwe9/eK1UFwFak0HlTPEm2fapzpfZ208beMuGIwY06Dd
F3FKDFWOJAYQinp+Dj2tOjmYuG7lgLzYL3rifgXSnWFMMbZH4LHuy+LZD7J9sRNiKVo9XkVFWAxW
ET7D65NyL0Jgx3Re+Np1x0kV6a7Wm/Br2OxuAw132Or9Up40lZMl5loftxcCWs1XCt64FEeii07c
dFOuEwIYOJVxX7wtrpgPOhTMXd71/Ze0mn3ZQTHgxeCZld8helI/eS6mL/JRrQVpsmXX8BCRezzb
KM8FskGx2p3Hr+Z77+L37iIRuBfppLyXJp/8+kykpepgEW5G6oRMO96k9e3tKjE09skzR0+2gjNE
uJp3yhFNQqadA9yXbrGj/bRUzQH1//ltKfE3WN/oNIfPjPBcfrEXxQP6kuj+wpL0SpD4tZ5Rzo/J
4x3KKMWu55ZwIutkwVnmHGmTMlgFGGSDFjnPyoQp3rqaNkpiPVXrxc3Y29VGomzl8hl7Aw3uX8Ke
2tuCWuXxsi/R29jIQbLXAGpuZjt5kSV76j3U7keW4bLU92xztRPMBd8hG/2amYrymEbVnRYO0fvk
lLw5kKxuMYCm0YAXqPm0la12HmWBQsj8KA/9ILh+ZpWrXmVpnVEne/larDMiC4WgMXEDq+a5/5A0
M4HPG2DsM5gv99xbA7vToZ70w+j09/raAMcE8sZvzcpUHfjRt49LleAdBR7CPYeW/s/tLGzcLZbp
70j7OpoRIrv9kHP49Ix0IxzRbVzWyH1tqGa6wQZtrw+ucW3BeT8tjSouRq7e/+pcKATapz4PbmWd
czrMqLrDYWKdrC3w/1OTxyz2sidSUgTahPejtzPa9N7Nt3rX8m8mH9Sa5V991WlbEKDqFpyhgQKO
nbxnkWJvc8UrMZSgWI9IIYcirc6yOBn6AewHu6gytJ6LpdqWc5G+R6Ihgria6bCRTt9RKXf3jRr+
ak2yKQ1QSpmPsnVQnW9mKZp7OVSJtouhghTO6uoBcclX+Zy8MOuTfFH5Oj9Uzf9+UbI159QvX5SC
sh6bhbTeh/OiniW66oazWosFiSc/5CRzI+nKLjf67m+IrEgJCWytnRxJ4v2c6NZJzhmvnaw8X4K6
i7bzMm2AAyTP5F+XVwOUadrBypMldSzZoqGCLEuuZhyNRU1vpayaz0ZUjg+yLey8e3Ry3HtZ0iP1
uUbS7VYCzfTeT452lW1FlH/XhBXf1Hqxso+ISZrj5fYItcl8vhvhWWryImzY+IU3k4hdX1zYl3CF
tcy9k60F67yv5SbxUdmK7zLfqQyEWx+pr7bjZZtcvXR2kx4JSZcvi+0k+1RRtUAWo0ztLm4Tfjiq
HfNfjD9gNKPyIxvVjkeVRuudilYpX6Z0KHdFQmhMto6hkZ/bmV+029gOfQI3e5Fd8wKJYAJkbNzX
h4p+HLYorWdkvZjIg/l8AnWbNWN7zQwkvbM01wLyWu3VqvHXJBnObSLIbc4ope9ulbXwaMIO4CHJ
B/OoR8WMFdM6h0oCNjfyj2YUR3QCEaZKw+JZ88b8WsfiqmK9XQLSWjiwaQY2HmurFbfdXTiD9MDx
vXyWdRjMfLVwWD/LqtgbMWteD0KznGDWQAvrZcuvL+MnDchCKDBVk0U5Qq92Ih3UJ1mjCfZ6s5Wl
O9km5nR86If51l32GCeMZvvKSg+y6IpuQDB7eFqc6SsSFd1ZVncKcCL+QYeTLEZtbYLwB6Yri/Iy
NvqL0WXZRT7JW4A1x6xeUAV4ofKiWgGa9wH/KNnDaE7q1lD7YcsvTb0rutIJ5MCh1JSn8cftr21r
bwlmSJ7AYZhlSQz9Ps2SvS7m4ll2twoSIrq66L9evhuZnIGsdy/F52UDTwsebLTBUQVFXccwHlJn
RUQq7umzSt6lk7MDQTNdZOlWhdA94fpp2kNk+zUcfW0DyOY8bGAYH0U1OdvMBF88gz57GBI3v13C
1l2FzsOT15fIO+QtMlPTVPzqZ3j9uOsdDLU8UcXBmEbahTxSdwGBkwfplIm/wmM31vlfn+2qOfyv
7XI8S3PO4S8rd0SXnaAmNHvXd3BipSvxZ1GKV3wWgewj+7B2hh5EZ7bfr5+tcmwLHCpoPHU6ukSO
71tD+ylTMbYrkEZqGnsvUzHs2i4zAuBPHbtQ2StMnNd5RCc0ykdvd/Mu0bXXoY+7R8/06sfMyN5k
BrpKInfnVJW361k6SYX4sw2dCXJfuf/Ut8mUJj8Lji1pGouK7Ps/XaS2TTqJOkCCYtrOY5nOvuMV
D+iNJUcJTLjVSXiCPXVtcDNVwmuXxGw1oTxsqy5vGgKmYjGByhUA1tHbMl5lK9Y+GIuip56lY7Sb
IuJ0lTKiYqfppXoRqbfViEo/GOtlhnX+EOXV91lv0pMsyXq3138NlXXyotrKFMwc2u4tA43RGFHY
u9lphxcr7dttV4t2N65FU9Gco51E8Ua2lmbi3deNeZKNsqoahsAzVO1RlvCpQBZzzss7vI9/n03V
dnHU2I841HZPSnrp9WJ81Fbb4TEndeWFnerLNllnRwr2MfFIQGjtL+u89NI1vX4ekvz6OdCeJ9WX
xT8GGoVFOopB8DBGwhTLryfJAUlehIdSd93sWrBPgOysEcKKnIOiFPpdEY72/3XHDn+nOSGoi47o
EZE0ohQr+pe03FgP1lmW+kmx7hCk/yZL8gLUdt4kOAzvjXxEIHdwo6eBeOo6WE4Txp2yfrvjYGhT
1G7XGTthWedxVMSTLQAnZAXea8ubLv+kBDnZwBS2i/Qgb5+8JE1zlxmGcpGleYS/No3amyw1zjic
m9Jd9hkR63McCZzc1kv6750Ve/2+S+svskem1b96yOKcZRvLrBLswMwO6UfA9wtWkb6HSu11rDPv
Xl0b8rWhNAGRIcQIPbYcvXtIfr9GwDL7uVQ6MHkrOw5ratDQFvPRRHVu0dunfE0POvy0H9qKMIrs
IOvGVYRDAYN2G9SWivnoeLvCudjWtLFTPQakWJhXeRm9CfsjvCt3A0YmHOhpEO4KMJzXFhPe0GQQ
UpP9ZCugnpcBN6SDVLQpPBsrAtu9k4I2noa2tS8bZHltVcLoL7BW8F4FHh6FN+rPn3eRMougWuuU
iFYz9X5v/ew3ldYZk4nvYhzrLwRnJ3/k47+S79CfarIAsr7B+5mwWVsd1CmuvwiOSflU2W9Dz4YH
6TuO3Gv95/ACd4i7BkjkQ6ejFLHgn/LOQQLh4fWuWevknayTrbLfODTiz1bXG3+NLZuw2Xij0PfK
YkBO6QTiJChgn0j8bmXVZ728K+0uuvSu2e49K11ezCy8KIjj/73eAFUa5Q1mzLcap8FB82YBHPJJ
9EkvTkqjPWQhZ4hYfnLytvUWTDLceSRAwmdqrxfZYCy6OHn/jHD5S683CL6DYQK5VWMJ9HLq9qNb
ay98lMp+zKIikMWsBeFnEbbxZbGdUo5p7BSiJtb7jaHou3FMEnL2DPVAFvk137w7pTO0Fzlxk9QE
VteisJnYK4i1h0R40eec3QeEfbaV0Kert4Ly0wlrPtWKggG2ASmksDONd5R6kBJL82qjeZn5rtgF
0VqlqOGX1MZ7U7VfZsvIHiLiny//MUjRZjUoSt2+FNjZKkqSslcKogi0E9+YIJY34xKwYtkH27Ct
Xa7oxX4GW0l8nMVXFo3W5GS1Lr6y2OFjuFlyUT/Oc2ae9MxTNsivzB8qYiWbobfyMyGX4R0siHQw
l71EZSrQPLzpw3MRy0RoJT8bgyJ7ycH/1ctQwGAXmi2IhqTDu6lc5AxV1/96rCz+8Vh6tdlY7mpl
1IJZ1zGm//eSGOgwVerlsybXWMd9sBCbprGqs2xA1b+4QjrtzyqCmh9FzneZdeYVdx77kM+1tUtN
1foYmjbIVqxA4iAeHlWde05QYLyfBqyGbyACRoZNkr5mdfdrpBbmt5GyQ/bvyFrPjdtIiTLA2u1x
LrtDjEb8t7bYTwjF/GxwgPPrarBfLdjx23IY40tTK+ldo0z6zrPs8plIC7ktZzD/6pfel6PScv7S
iyV+7wjGB6A5xFWYYXXSLOJ3kM/Sp6QNxSbKs/p7PLqwq8mcpSErqlK1H0vs1WgltOIembbh6Dbl
Fzb9eVBPJrEoDE/QWZndr2w4wbL18c/VYCCFbfKlyDVnE5ZW/KB1oX5w3dQ+lIZGkgjcK/aY4/TF
tEvsI1hbMcb+gqDYtdcs7xrWWvkyAN3dVGjzHzSvLF9UUlXQrLxlU5miehnnUb3vcCnje1e+yB7W
5B6iZc4eZJXdeO0mcV1xlP2XaLD2da5lgWwliN9dkSV6lI+SVa6YAiwu+kdZ6oThgfPHP0DOHceN
srPxMkWSkRdjR0YJ+Kz6KvtOZd5c89iCaRkrBiYWcf5C6Oo6ZEX51YjBJppIaZwa1wXTtgCmxqb6
6xzOqOj1Jv8UaOh/VOp32V3RwARMLht7WYQP7ZTd+KU0+vqAo1W7k9X4BwadmeRgmHP9WOqi3spJ
B8U6lXwZX+yigwpjmEewG+lTWpr4ZZiAKltnwBemHEKWwpq1mmjyU9WR3RfzALmiGNONHTX9AfUc
hQTpWv5/HHyban3af06gRbjvJV2J6sHKlO5g1MIjf00Q+Ln0WmX5sr7QpiWootG4dWuK6bdunZv9
3s1ms3RU2Sdf5lha8ZJE/DtOO89vHQ2d8m4x31UcLwt0WN9U1RP3tl0Lf1l/RNkfDHsPTPRWFu3a
svyUQMFZFkPjdYjs7k0YjXmd8igljclkg21B4uuRFksG387n/i9YpIGqFwQnABTcJZrnfTUNXJyw
LFOfEEkYdlPaKXehV/d3kCrdnRFXymMyI7Qk4FZ+tYb+qsvxS4r8yhg3f1cF0vCT040oI+L5WYVe
cXWquT8iHzsfkrDt7vNZQc0TC4A3EkQ/cnzqf0bqwdINXket6a9u5k64QPDdU1ZyR5LU2h5Ebn/q
xIJL4lDgcI7m3ou6/lBwep++K3aLhiwxMXzahkNqqOFhVpoo6FrdeC3izj1UNUEIWZyBchxSJU1u
RcwFjYPutemtOEZ8S3MshwK1TMzXTJ3IlhtFwfpKsbOSiaJd3jo7pKsPNQZmt1a7ibqDQ0ToNlaU
Dvu8TGDxtY6tbLIn7axhu7a+KmD1OXZNynBrzS0IXL2rov62tnpeFR8iTZlvrZkXKvto0HANX1uX
LAn3pNgBQa8zNw6JEKx4jVurpeGwaukI/crOIlaNvdqhXyiLrG3afulb6MLr2GIal71uhZgVrDNr
gz7tsU2CIjG3x9atukM4F694fkyTD7upvcgLH++vu8S4d9plOv/ZQ3YTUM18EnnZXhbbCnPPQliY
lay2bbmpuxdv6TbANcN7Fl/DQZTAjnd1hOigrJT95CUqk+9ODKJLlmSjraD71ufjLlnHf3ZNMmJR
WUIu7LNO3nW6+qIXWAl+zt3iiHjnCuvUxiErnuwWJnDdajQqAjmxlvPj48ewNnPYjXefDwtLZP9r
pXxIOZD/9nyg0y3iIkWylX0/H+bo6dFy2+r8Wd9HSn5CM/ZNPvlz7rjQ3Q2BMe02h/McOhoUrdXm
QF6UGIcD4eFOO69sjn+qs0xYnS/LOhL1/95apNLQTYDqayh5oAKwON9uZdeuyhRfdPhgyZb/Zbou
i/d6GJFaWB85r/PYUc+pSJbNWXGh9nv6Vktc9mboT3qj5h3riP9yWbSt1OHcJMqLannRW4N3kqzX
Jtc41o3KNnaclw+thYJht8AMQRearznRAFmf5t50XMQEKUdOjh0GORIYTsRA2NBqpALkpeoS79ys
F1nsOqveqSEETVk31jVJanL8la/qqklkKnEuidM5lzRrg94zljsWYZPY2Npgh86wJfDFupIW7LNl
R9mixdilrb3FOvazXt55ofZrmCzexjaRdTJLtA6/11m7n2ddOQNpyFwzv8jLbMYIxawXeSfrYhJG
AfjDZvNHAxK/EH/WsbJzogz7Wa3K0x/1soccSpo83DVsl29P/K+HybFa430ngLhG5gj9ZmM479TV
luzT+FoaZFfSuCwDzo1rvbptZPGzz2hE6kb1lHGvt07iW5oVY+TaREenyrP9KKLsLQ7TRwnlXtow
4d+i+72HBwj0f+8RKnUXzEuHLKOHcp/XdwSvuqg466qzNQ08Lj+rnCyBlPxZ/hzR6Gl/MMr6Aiw9
P8v6W2dnVp1gyHGSsvq+e0DjGUS5iVL+ROzEI93XOAfsYEq/nq3u4VZZFe1+1PVVQJG6cr20TRZv
OWOrgZzm1qA5+DakqNgu6mqfsnqqTMqsbrIs7DefdYkrHOdWLqVnymeTpiFj6MuRsvK3dlluWzjo
f0z3nx2n9RXIFnmRM9qa+6vus8i3joVd9nEL/KuxE4D4EXhkXCa/iubqMuGCRmanrNW7Gky4agiK
sqUPW70Poq6B08SnvJOVdmOvYvyzkQRpg+agMbZPdazyW6LHztH1UsIlY5M+6u6HbJM1NULPB4fI
4+azzrbQz48LWCxaajVPAqzAU/kku8tLZnhs21XXuT1D1plCTSDr42+vl+54wNkeDEyeZxeCcdml
JfZxELCv67DURv53Xa6yRfaJp6kDBzmgn7r2lg1wlrRdORhI9eSZfiqtdGhfwhyjTavGgspzo+fc
iqcvWg5WtLHyjjx0jRlUFgGQKHCenmvIrGwcowcE7DBGU2A+pRyd/TE3578huG4Af4+Rn/UjWCPD
A7NkQuTN4v5FCUniDUYDZd5B8lbN0uSorPsuOAPl1pjm6aVqAXHGNorWmpsebzNhMEhwJURorefr
l+XFNVxyxAu76s6wdPK4zpxVZIf+Kcs7eWnjtjyYrYHIShRd7H8vhNbgnE78rOWxq+9Vt/0iGz/r
/+i7TLVYsW3/OcfnUJG6wwkvrK2c+7Ne3n3WLZUbn2PkatdX8MeTPuvki0kXJE9d3L/+7eoWZryv
7QKBm8hqLwgyYhDtRMZucvN22yQLuNn80XMgUCll575Uhf5QYXtyr5JIfWl7bfEXp8vuhjH3Xpaw
bwPiLg7vAa1mO9o7g+3/Vl+L3uphuShAcORMydBo+DWIb7LRQqLjKeTrwp773KRWhf1RxFcdz2Ou
4SojSQYKLIMsy1vkiccTiNYVbz15r3mIv242jVdZgkL1nBfqeH8rCZPAljs93Eq2c8iXUn2UJS8l
QmLD1y0M513VS+h6Y7fcy4sOEHZbhIYKRIG6ojZ/NTQgKrE6cN1tp1q9DbN2bUHMwI/4hTp8zlDD
z71PIrEvshgT6H9nhpTqbQsD9KWH+R00g9zcovljP3SAbh7M0kkOs+nA6BgqoCXrxSAqcsmxfNZD
TiPsSqnrjWhvNMvE9pSS7JvEpu43dgxNFFuNhx6zkkSZzmo8j0FOZOs76he1Zn9vULgK1DTXz4ZS
Odd5IK0mG2pYnvjlqV+G0YI7teDunSvufm678pQjko741udtYgHBJa3bLpsk0stTp9l45kxKeERK
nZgzRCbbaqoXMWQlGbOiORLcq15yNjj7BgvaQLbmkHouzZi/EYzOuk0/Lr7bx+1TtSZVUXdYfMvB
PW2IPMS4YSYg598X6qnVwuV2SYvx9+J3ZbFzBDaV6I6oEHjw9S5cSvFbUTb8UZet/Sq3wPpRDtGW
bstvi3VogANNQpDxmHOxdYTawEaLk0fNakCg1239vR3sF29SjZe0n8xD6pjhLquG8F3JkTwESvO9
XpD6K4a5uyZqblwmsp2bupmK+ykWaruPIhggBSgveOhjeNTaFI+2Vg8f9PXCqam+jiuBJCHcvwUD
yya9HXFroFF2Y4n+Qfg6Ock55EXYMSDwaAcdDFyaMBc8hZEQM435q1FVKNyRSMeNpU/28QAiPBws
cU3gT1/LWqC12IY2kQiKnw1iLeZmB/TJwPzks0GxrfqiANx0YEVs3KJ1PowoRONUNM6dDaHvfey/
22t1iPfKsV+Dg2QJah8Ec3TQ4JihPDMquBLayhnSnrkdo5zEz9og62SrpXHMRSSZPsBh6w3aX76S
L86914EQdx0z/q7O2VNb18pLBbTr0C6mvsvqQvkoLGUjO8w42wZ9nZpnOTIsgOpIywPk/Z9yTSW/
+0uCvbMyVrvUuE9sS78nIjnuolxBuf/fOnnXJKLerOGM3ezNA9wdTkbDPLn8YzJWXqwm069e+SIL
RskPhJ8D+jtOpfO308x9umXfnW1NmDPB56h6HR8Z1eC3c+jsZYN8KSHYB6wzIsSdVzdaBwqs0rfi
bcZr+X6otMgnoU/AuVnmvVO3zlZ2c0NSBLbpse6urf/fo6whrl97TE8UQx8eEAUZHmAjQLE38Ccl
k3T+rO/jgkTxsrgcB+kmG9JMVc+EWPGQ/2c4fy9k625cQ1yOcU+2mwj76NrvqqV+SDGLxNvD93V+
KFGLbLbmVm9Oq9jB4IGvMyLRHVucWg4gs4x7q2p/jeYd/QA9/NOI+h9MF11u+lpSectZJSGEhXtK
HGKk9ynJJRu6AevyLFUDPdMAA7fuZdZQM5JKMMmg7yM1di+yJOvXKtnLW0S4vyV+9aIE8Gfa4rma
9fBRyZ8ACYtneVmwQgmSeop3sghcdLUvred9nSwIyrn9udW6+d5acgTkyLpvXJCAR9kYO9O8w/20
2MpWfCanu7zA/0K2NjlKOjM4Ltkoq2BaALU153tZskJiDGF7DjneFHqw+rxmq4z9AKA0yACkb2Tx
0yf2ZjAhy9Pap62VbiO9ZFXHneAkavOz6yKXpysYCLLlXZ4VNV8PE9PrvJZklarrb8gzZhfZv+Vf
do89M6vO2sMFRvQ4CJMAPpN5kCkgt4MU07Gv0OMrtjRsASd+farscVZtdo9mfCEvpQa8oPEROSmd
ja3P7+bj1AwV4Eo93cz5jM+VMqDO3X9EneU9pCebH5tHB05lNs9kW7Pc2ZtE13eu49k7s8w+qqRS
AOnbykaQnjyQjj0iwBk/eiE/7hrcoK8ugW6zQxlV000Dbrk5XeWdYgE3qiuE03SbjzVRxhzb5GoV
G/U2xJ9YpQnFEjljSR7VEJfRNjQDt9SJ4qYrkvzgTI+zt+6IPCQ1I54P9XwuT4beLJtXPYZdCW39
xPd/8oGx/VUibfVUqUZ0jNz8izdE30QSefsw1rxDGirEtjgOs0rG/Bctr1Y8Z3t7RTO47XRMmoq/
Fd0KN8Ye1LT8GRmXh6o2vJ2AbpyGoM9r7aU3tK+epru+CiIsMPuQaKfi+I1BgkidAf6MUb8ZRr49
RAkKvF467HLg6qsPnqciO0yeEOtrAQGIRMQW0LMD4aua2oBMx3Yce9ZlNUvuJmCLvii7S084PiJi
/3dqFUg71ka3jUqt3lWdkvujCcBUz4YNem4AneIvmt0v37q63+MbdmwX696oGvXOa8G2sjgNWy9u
Cl+L559h/60pUD3l7PsDCVrei/YL6l77xCvehxwwiV71UODKJx20mj82mDrryntUpBurqVlW6g7b
H2F+y4oP9HZ2Bu9M4WFWNTntD5VtQmCZb7AB6hOQY04nmCz4ZjIQMlCUcaMvRQbAyvqqx/oC4Js9
pReXYkOHL7B7t1XBAjvnmLzUVXqNbZDVS0TezkrRBp/Kfg9a9JsyFsVLH/6ska7c1037qhAdZZ+w
XKuJAFIer0IvU8bisTgBsiJX8Jj8JUuNGgrhBSCS448siZqrNhuYEGUv/TBor4ZzGkBQbpRQvGjw
QoISRnEw8RtAxNM8Yut7NZfpVAoVB5w0v44dXisaFJntkvJhkOgd9jF40lMcHb262zo6pmVh2WBN
YY6PvRY3bD67eh/biH0NQ/8A9CMwm3kEhWyetNJVfDWOc5B2/bOzlCQs53IJ+rBoTiIZj00PNheJ
E1KzwNeVXj2MIxyz0iwAvoLrQi6abH/sYF1QkSbqelyaBtTQ49C+ug4wZ9wqRF/b+66P0ayL1Y0N
AlJAeT4sCzwGE+sNXwsL7cSx3N2MvcLWPWyOxLB9E1cgUBzqKfEEvMy6jvVtPdftqU8RLL6XtzW8
t8z/rW3RVSqK0h72rdofy4pAF+hIRslZNNl8myDCmyMJdT+flnEP2aOAZWg2PhbLE/z1pT0JL9Z3
Vq/eq3pVnwCSL3zDYhebAs7HQTsDMun1+QdrlQ1NZvEeW7GqOLMz8Fn9opOtQ2ouok1YOXi/ZO7f
T/iofElcDnCYXMd+oX/XbedZhL2vk9M7RkaPMmcy/FW1fDzCWx4q00Y4s0IzlQx8WazitIN332Rp
jG4nhoe2eCnipd5mPUDkpv+RO2gFANR1kCusqu2ixO790ITHfHGV5xBhzXCO7zSjfy2srtyhGPCl
KzJl64QtHx6CaqhuDBfVFgMpfBLVWls+t/HwNWrMDgWx2N6nNgmVaux34dAUG15vepfn096LeUPy
Cq0EPbeGS13yZmmZeMlH8vp6zdElFPs0yXcLAeWDLdpznpdIaqTl61ipG7F6MuAPhz0LXkVkNNNd
V4bnpoLNnfJlVLXhoQq1j1h3CNW0zZ3KeWPTL8OwhblonRRdEcTsU/OYCcjlTVf/FFpZ+njBGmrz
E3WMxJ/MBEvgNsOoMHrsCkM7oIzZRL0VoDxaOu2zmom32lRj3zMmjr5ufo0dO9o1xoiuZwQ2tfHy
o66xSUjd9KNrvMXvU3feOO256jLftWfbF16B0XJeubuSdM+1B7LYRG13LayeaC4yAIgYwcPqhIoW
XNu/EtNPfDFYH0YZwcgi5HQvVO8wZmgNuO2pVOYfnoPujOV9scYc2z1jPBZknvxYkC5mcZ42swWc
r9Q9d0MYejpw8srIrqEikeX1XTJ2/Aa7k7lDtF73+9Vhz8i0tyyrJrCrzdmcXS9IqgHN+hRyqhiT
O3kZhJXckR29y/IG3hF0QmC8w7ObQrAgsuTntuL3XfMzMaw3a5z/avSOHFhsngFj31WwEJ2ZOKJp
u3UA//i9xeRv6xTZC3K+1nViufe7JmsOVdTmD/kMDk+J+0fRL77Z59k2Z1MX6BCzEKNJcNbRRrC0
ub3pNRxNa10YCHG46aHJ3eiMHUSIyoYR3y1ebh1DdmonEafaKRkNGJpxsdyVSToeCsRHz0DDjb0m
xHwZ4jxiMwutFXhMvRtGDMnINWnbKkmdh7yL4m3UXOoeWo8pbJKpGK/BWWdLXNT4i8WIbm5WFOSm
S1Xy5iaQeEsI68U2PGy6FlG/tu1hUGx0vovEfe1I2m8ax+pRuY7R9uyBARkzVihIU6vvS83JSauH
8kOpyYl6aTcdK8u0Aiivrd/xc/kxWTB9MMK2P6AVd4CTwT6AU8VtqxfGBwsYjmZQtT4mu+/xzhQq
nnYWuvXERT4ihAh8ftbHD+LpHNjSevjQvHDwc1BSH56FBIm1uM1HVPITgX5Y/QGFbELMFmmlSDFO
GH3pV3TfPAISThjIYiIW/VoosIim+GPp0moDL8kE0x11u9qcWGRN8xTbnInDyByuWFOP15a/9W5y
mx2AM87KLEBB5eVQLTPHurDXJqLkPShLo7x0KW/ZaG4Gm1eJtEeKhO40ok2KGEMfGWsUFBUNoFHA
fiOcq+zJ1DY2kPGdqiothgXtN3fISDHDyd/WavlMTmfeDfD4A5BC9gYXGsMfNCO7r63R8WeRGtuU
ELBvWMNeL1MPL+Bk3C3VdUjr+dC3SXhd+FuUxD6DWXzN4lA8EEjtfbRgWLIaRb1HghglrWJ5sM2Z
Bbts5g2BBNB1KOaSmOIkqw5Jv4HM0O2M1XywL5KNiT/xvT325dFbcDhEUg3vg2r5WvYl+v7lsq9x
w9rOlfcGODjomzGB+ML3P1xA/M61K/hTbLAhGH12C2htx96GaRz5YUagtW3QnxDc7pIEypAI0dbR
xuzBVtKrvv50RxmBKzvvm6BHs09B/4iFW0B8ICCABmJobXovd3w1L0lEsjx0SWg/jZVHUN3Kd21v
VP5YEtQovcgNUoyX/JbM8raNKzuY3WY4GZZtXxKhYVWdLuAWWsJlmskPasEW+t4pk3Nh1IB0jfOM
JNT/sHVmza3qWBv+RVQxD7fGeEycONM++9xQezqIGcTMr/8elO5OV9d3o0ICE8c20tJa7xCNzpJd
4Xa0RwJ/h3f2hF5RezKW/Ca0Lr72PKqIsjS/bG8dMEASzmlEAiJNM1LIi2dEfR/XxzoRRWhn751r
tM/JMps7Mmp/M3tTYZ7Ecqmc3biMzS7tEu3JbbrhNruztqso1z92YhIhWqn843pwSZG8r2rSPHkv
n8l2A24YAP7UEuW3ysG41jMMFKHRmtshBunrRn6D3njgJzHf+o5qI/ZlwSWJfZwKS/8RAeXjmGjF
bvT1J5uETmS5y7Izeu3SB/W7EK73UPXaHznzRc2OYT3aTVtF3ZL/7izwOxIxXxwrnutBZg/FOM07
LVu83Yy6d8+670E93wW6W14w0I2jJca1Q4wwpYc4xuyoKffC0/7Ysz1d7Rj41tykYTrMTtgJfidD
Y5YXTYxQQC0So8tcn/1lRJHfr9sHtH5uumRLZQEVsbAiM5G6ByxLRCZK9yrnACeFmeDJkGN3hGQb
pbMGZa0V66l0ig5oZfPWd/Vd0wG8IWzbHb2u+25g/B5a0rB5wgoevsB+WocZltyanP0Et5AtJzqM
aR4hw0oEnxjLXmf30QSpuMBR0qlerX93nQVWjrBgz0MBhwJ/43CdZ1w/huB7EVf2rvdGch3Io8wF
mqyd+0SpdL7NgAzRCukOhZ98eIhERHNg4iIoimidE5fN8MgHNI7i4CaxHgmv+MCIY963pMwipA71
qEhBE9ZacltLs3moZnRoupglqnRta+chxXTQMjy8+zLrQxGnR3JwxSVH8tLVTfdKjP+AyVyPfHD2
bBmGdmx4kHbx8lwA4JjKTNw79rOJQ6HZ8qmbCHglfduxY9WlSaTPzq6xkvlYNq6xzwDY7ISPjGP2
lIjZIbzpxrAEIbl3vPyeBuLqOr6MeqQpqVuX+mGEjndaPT2A8dsixZY3UGnGvDwMCC6vg1sjo5Oh
gY6O8SFe9KjzfLmDrlwc4sBhJolFEqGu8t1AdjVqh256NUrSQiXsm9Y0sdgJArwCLQR32jib95iu
vfJV+eRY/B+kP4uD0FCYX6y9V4CRSUjKgdb3JE4CEiEpMy6B+cziIyU/A8811MAGAmrvZTgSUhwQ
MYU0jhIE6PC6f2kLKFwWhcCAmr+cQdAXs73sdCJpe8CSh/nnJzIL01VkxR1n+jUcdSN+FJ313bWp
w69jc8mGXJyrhena1oBz1VQzGu/qscuEenrF83Jv4P4Utq2BEkkdQ52LwSnl3aU3K0Bec4GWWtLu
YoQNj7rGnmVsHfnZOCsoCLsusSRxnXsc5OsBjiYi9DmE1GHV2KnPZQYQIGjPWM0Nl3kS40UdfTWJ
aw+XMgM6BaeGldoj3Q6+/bhUhX/ky20uVqE3F5d816Ff69uCyOZFtCwMWcmmLYCXFKq7+T3FgKGY
jy0FRiSdrmQv/B2p/pswAnnJ2+pD+iUJlMqe5GlNS7bIAaxmv1iQAx2Wy2QNaAh7HR6UrlGWO8ep
dnwI9nnUNiOq5jgva3VhFanYBM1x5Az1h5uCCujHpOb+pFo6/C1Luw61tE7ZS/nxRTWEr8ShaX5z
SLsfYk2Xl3WQ6NRMzlEyHV6knoNdTAlLd62s37K8/9X11fD5Wakj9TGlq4Pm8BKv/o7EozjGmwuc
2meoI3/rbpZYfN972VQzb5rGnePp4ibvkJoaJrrIQGKb3QVV2cDLPqwqqYyw09v83PcrBfd1b0z5
3dCCDBdp/jGKbw7ybyhBEMF3XRyHTFLbG2gxrO9uucZ0gXRlmOZLXO5SPY6Pa9Gepq5FWKHCjSxL
z1MPL1EjWAMGO1sX9Q4Q86Au7K3vlO0adOItfw3VYWekDdvf2NqlPSBKpEKgf7/VVcDWarLJ12AE
cwHoYF4EHPOw8eCxtT/9tfhJ3sXnk43RbhpNx2d3TB/vGewHU3FW31VjzvVFbo3qqsZGzIOf+fZV
/n+nYwyg/+vqyQu6wzIJkovV0WgwIx/d72xOhrCzUWOKXM1GYKTKT2NbBhR1uCBp8N2t/QyR4mUn
Awk+U3gtkDuaEcTfYfkt0HKnAjgbWv8QF0N6LrQSGeWnAXuuw5CO9ypuHnLmgQvqtDgTNeUPZJwS
EuUdNK0Bb8fVfOrQZCYdrvmRl0ttBzCackKSrS9xW1bM3Wt5MKbk7lEVi8tX/I7fpe5bx3FLE+iO
U17mBHk2Kc3rYmApcYSI4L0Okmc4GH3wkmX9FigaJLLfVQKRcpzOWu3mPDr+chMLQkiOp3VETeQZ
A8Qb2rG4xLpAD7fXCKsgY135aM5owWjObqXqvNNmQFq+Ze7yILFfkd2rmia/BPX6my8bXwhAq2d7
qvC0M7N+n1IiM6c+uE1itY4klRtYY2HGFmLvyK5+0ktIjSPbqFAUTbYbiqR+cjIqznVdIZZdHSHa
r3uqMAFXIbRqzShK4i1h+mv+F6h/eY2rzA6xIq32nba2DznCGZZRax8N0+zBm6V/LvADueNZR03a
Wftfcy6O3trj+dzbr54n6iOPQHWKyaN/1FWMYkKm/RhiuwmRhRxBjIripunse7pgjJoiFT+SJn0n
kxTifGt/HxNxR4jQ+1MK8mmsC2aluU9FTPhSJVm7kzp2SXbn/iQz75MLYI7y9H44kSx5oTQIx2Vo
IVqRLdnXSZefTZSe915pryfUA9fjSulgD0rT2q9a30WEj/u6mbKj3m75joCMVEWmtReDewPoj02Y
GF8q+CRWVqffY61xYYJTTDBf80avN/JKGumWu750k/6974y/qqlvUQWGMEm1nzoMHgmZnwXoAE3V
Hq3T/C6yvITcmi9MUlG/lMW1LZvp6mzZuwWo72TJ9hSMUnvHcjYSgUVKFcbePh6KaE6y5B2k4E+B
wcujLU3tzdIdDdl6fYr8oQTZ6NTpoZCz/12Sv5aBD7a+i5cric9kX9jIKY1UkE8oYe99FJR/dMFk
hV7uGU/sAKyzbNLu2ME9e03tHtY7lfA/EtlOJ8h+S4xAiacN6x7URbNp/tunwBrF3WpjUhuaqH4V
zR9kBVJqpGmzW6UbvII2jg9J6kEYble8bdZ8fSLF8Hsx+/O6iP516nr/PiBskVbgmTF4lUcUeJmO
VP274M1eVM07p5ZW7L76n6fVlWpQ9VWjLv969dfY/3sLddpdYzXPx2apnRMyn7A/NjPRz8N6wmZU
9dWRWm/GVOci1f+vw6/zX5erMdX8z5i6jxpbjL7aW3oz79jbFcUOSHDDorod6h4hDOnUf49ao01A
sJ0vNCC7ET5I/+p/vvSzFQtlQM3RDkku2otqmm2Znewa8THVt7vl331UY4kix+yhXszkxTF0Hge/
tEJARMmLGmtKl9k9s6ejGlONDjddT6f44XOodPPnhGns60U9jmlnGxXtzzF1oupWSX1n0xjdbv45
lmndZp2tn7/G2HGGiEhbT7VdGFHqN8nRaZD4rbXWuemNrd/iMkhZ+ub+h/SND9zCNz0ibb6ssSgj
F+OPe72sbJ+SZYdAeP09BXFxzDBeO1EYgbUMOxFzq71hBuN+lAW5lLh6dOuxe7Cz4uizxl5x0CNE
WvPiDHPsmLPlv1ZIJR4Rd3mvZOHdoB/qkca2i2klcR+nfs6I8PXHfO4viKGUV1wzBVYWALlBUa2R
FRguZgMl+nH1+kN4VhLyQQevJPQfq17q39Fbq/ZicqtIX41nys0DW8yhCdF+ncMubaujLWsqPTqC
TIYJUY7Qe5+Po/7eehOA0T7f2BRkkgp8WbB+Say/sua31Q0dO2UAjUPifKyT3exLuHMvRYpIQTPX
P8nlL1c1JBNzuAVFeVY91UAUTg4d1O+9ul6N9YP5HjijfFC9Ma1XKkzzY98vATi1XuzrMp9eKhFX
0GDTKdKSaXpRY2lNsAs46qZ6AW5417Qt/yBD868L1hmJWLKSYFC2e6imNP9JJ0fc1W2CBjd2Hcuw
3dcF44DMuq3J4qzGWp7bh16Lb0FHDX+p9zPs3WdjLXXM8/Ll4PnJlp5g2lZjiZPey4oKqhpy6hHU
bVH/UvO6GkqndQn1xjCPqpstXf2ykBX/vEOF9awJUElhXhXIFTjoc9Zk3inrmF+RbPk36Pbzkm4l
Pjfib1/j/3sdKf4KOKRlHtT9vi4cjfR1phrHzqacQhSc6kckA+2zNW/6OW0679SYasZar/Fqp0ky
DTinuayb5hPUnP+c+LrYyFfv1Jj689eQOlqKuH78GvOz8o8eSKIfmQY7X3bZY21SMhaYZH4efY25
Wg+IQAYXdYVGhenzsippi5NmAobpTdR+s8bGhEAv+/eERFAUEzMcVNcQdYkK+QDv2nO6dxHHG8hn
yxVuF6eTKE+ZEICqt+4khganTnAmSDWx9xLuuxUU4Ntqmwzz1rUpqp/MDuR+Pw3u+1zJ6SQ0IjZ1
tpi7/NTLZtknNlz5sceqPZYEJW5Odk7XDIFIWuG+eWPFFiwQH6rnlEb+utUJVC/1Y/fNsh1Ukvry
robqISGaKJv1QXVBTNkh3mnfW3Qe9ubcBm9OOmpIgqVa5ASB/2YQGp30iqBOdWukXtBfI8hRF1tM
F88wGK7qZAyi4+2byc96DKfF4rlqmmd9u2neE+72QVA9qAuxAyWmWwYcSTAM26mxiZUnEh0qVAH7
+yBtRkg0LHmzWtjU2uSbXky6cyvj9CN0kdByzfXkFd1BeGMB9jNJjxVqIW/JdG8aWR4CDUPWYtp0
Lydk/je6pAUnJapBZb1r+Uh2qtC/DUnO6r5U5btjzAtxPrMcZg0FsbjlXdcUurO3dUdtptgSxB/I
sCJ9PyO6Ggz2UfXaZpJvnnVmdkwjFw85D1TQxTPNAPpWjgRsFYv3biaTVbSUpKDRmCejSrxQUBPY
snxeOIJ0idLCHg6ksbbcmE84X74ug1WFtlkmp8DcuxsL1d18GFRjFifL1p6sSn4bTA0LDL9dnnjT
yHDUM/nqgr2LZkGLzCgeh4nbQDU00RBENav+0Vfjcxy3+hsOYgpxs5N2EL+W5LXyllhd11o+n8UA
XbQ16khsMYZb249JlRSfQ8Ycpxesrl+yrvjVuL516pCPvwkHfbiFEPdatuVfxN7dL98Wt3EujT/I
2x/yoHPYLD11y7ojIK+oYfc9cAkn3wUm6lPJhr8WldwlaNK/21l3TgHy/jJKhOG05wL7gBfTra/S
0KtDbZCnrbSsivwpayh6p98I+trj6ENkEH0g0IXO+2d7rCWJADf9JcUPPVndY9AZGzq/8veLTo6w
ykSNYa1P0lYHGeuu5n3NpuptGrKNXViIi+oWLXqjgCYeYN67z/GwUIcaphauhjU/p9Le+GVZdwAV
nJ26Fo0QR6tO2Kwgnl648kTST0b2RitnZ269EPrz51dqkBQo9oCgokyj0E9Rq9hlZp+SvHF3tnnH
7eslWZmBLKbaQxKbNS67FagvzWjeTa/HnqWs7g67tfdx9Y1735kHdQ7p0+A64F27m93fA5Pzuy28
4LVskMVGmv59dKwF91rMT7dzM0Jw5JpxE9x6OnqLL+1I5n7rjRSLXyocMFVvkWXz0gX5QcSN897X
LSaXVXlU54bA0e9eLE+fvcZu7/20YviW68hamKe8LdZbuTW9Pl3XrDdJ19Brhm48jL7momVkurfZ
NDz2vEu5I6ODZoAatLYzmcMasyzltTSle9Mng7Px0q+RnaYjgrVbX51SDQVM7FXGm+p83qpsO4ei
ak0atZzEaRpL0pKdwKjId6SAMIRymOrW2x+gCODy6g32TNUCOBHduTe5evX19TyI5e2zq84Yshkv
qZPfymL8y66z+lyS8bqNY/uvBgVML8LPqQ3/58SkB/OjyVv5ura3PMPaYe3Q7gCQIy2y3SXtSQbN
ZoZggB0nT1buzwcxQqY0Cj154kmCJOCO6/KweYeoMXWdjyXHk+r6rf0M444sw/b6r/G17ZAvkq6G
LmMiCeViYy+WWMA4pamyvgJgDMVyKhqKyNtYajN7IgSUAOdw+7fSqd6buBU31QuCJd6glTgBbyen
PtOO2uRmbKSr4U13K/PRRW8fxEgP6IUrWmCpbI5fVUdIakzoRK8Pqmv0QDkg4xVH1W2WKjvHUwBy
eHslMp7l0zqln39YDbnOEqaySF5UzyknUqwTmiiqm+K5HLn2lojeXi5cp7nAxXB3qluYnvMsoeCq
nnp/fWKeCreUz+q9lxvOa3YyDR+77X1vwKLFNJpIdRtMnflp4m6tuoFbIoOUIQS1Xavulsbjc9GQ
4qWwTGnNMSo91NpOXlyKBSSSl5a52q67k+5SGUow3Xv35nrZZUni/QBAfJUc4QXF89Q56z/kLT4W
MqHfmwG6CEV58Yq/Lks9oeEOb7zmBoKjODW1G196axXXONbSE3XI6lQj4vlkltlHgTzb737xXuwF
n2TPb35XZe1idZrPF6PBTNTPQN+Q+0l/nynEd2Tw2RgYiZ/dirnKQOIkyZUS6TGb1zd3rawdcpzA
N5rCfezXocZmvjX4efOkjkX5pBrNdYsnsqE42cY/PBQewzGHge5PLfW0pB0BXAE9h0Ono7E5wGIJ
+vkKWH49y679iV2ddnaMcnlzhpaf3fxs4MP8gd/Rr2r1Qwr0j+PSxAfhij/tUOZPaZaiW1t42gGa
vv7ROJlB0NofDN9034V7pCRWfLPWdTpYWppFvlZcEy34RbiuX2yZ/rHT+ucwC5vyTuudDBCjVNl8
DGsQGptlVqDABPkhEFb+90SRqFgcHyhSS7HS48HO2znYm4LyUgsQ4KWuj2TkM0p+mA33VYbpAurE
VAmMb+2aBCcnoPIJ8L2IWoE8pu0BVsI25th1Y/zg/O3D+r5NlfFi6d0FInq7owqVHPSajJiD3CWJ
l5l8r05sLj3raZ7/NnEasO517/qnpRyQP5wBKMuQPKN2MjTqanCa2gPceRN5kNi6/ALqod8KMmB7
9JXcfeVWm3/jemZ5RGLTTb63pS9fV5NFmyHzyaNwD7jbE2RMaTR7Fg9zkP1aKszO5gntXCzO/lmh
wTS9GeDChRe6M4r+TvHWODo4tV4SpyIrnzb+Pql06wPk58/JyZp/bFQwqQX9SYehhfwtSNbXDeIQ
Uz/sdETqzjhmTfiGGOlzC0pF9VTTOr1xgDhPcmy7QjVxY4J0mYNrDFnlBRkVA9hfdgIbEWUuovyj
YeuvC6XVKDCpdauug5DircyCR9UbN4P7yYKMPbvjgxqyYB8csY9v952PH3wwWj0oTwBEW08NGZtd
fdvjJ65esK0+Z4uVmdglPdVGvKl9NsPrEgNptdPmrnp4wSRR4cdYV2wnZ3Y21Kv7i+oFpjG8ploB
QsAbl88xE23+8xhULiwaXqAagpIDjwa2ftsLEl9borzFUF2dJKrOngeT6sN2UtuaeSLxp0EaOKsr
SHVPl7hGBerrlolfXBBfzT/fc5lOdZgGy+uSke5YHMN87WIsiSopLkUpWOnqPvvH7V10pYmdXjzh
vhTT7wYvyjdymuFiOTOWAJX11szNL5EjNKHOkaLVQ8QpgxOIUfvNNfAR08ZgitS1lWUmlxZ7iFCd
nXQqPdgeO8fYfma9bwDDyKW8BIIIAipa+qIaxFHqqM3jOsr/M2YuKbbUbYB4t2umL0syg/KKA7S/
7WMhUuvVrwfrNV81Jn0wLWfVzbRgOBsr8BB1iTG51isL2OKV6ef1VUcZeUal9eRuL28TeQDuHiOI
Dret1QbvRTV51jHbddN89pLMe+nRRr/NmQbN3ASAVtsJ7GicII7qYjKC4o6WHHuauK9CUL9dxAc0
RwCb/3U/OfxTl1ocwewHGIVdwQtcOhNrqW747Kqx3pZ7abCeqR7mgfVxbQHYfXbNmFet5TEGuPGk
hmZrpZw3ZHpomW3yqsaWNb4YFQ+G6sleG0+9I2uu4I+qZnSXpwZwyOPnECxInGSmYGd5Vfrs+Tzm
PdpZ7mLaO2q7VIqtKXlRTaCLo15b60315tjvbqn0j7VZpHm4dlsWWLbeTp2tU1b5wjFJnXV5dvga
s4L8T6DrLHpj092NFFbZHw9Pv7nTX1TD7wgFj5Fq9ddYbE/vMtXnBxR99BcsvbMHabh/fV2Qs09B
eaPrjl9jPjZB/fx5026cEKxARih0Znd5MNPsuZ+D8sYaWN4ooV9GSBAX1cOgztV36jAoxIvR2/35
v8bUy5yu/in7ONkbTVsC8qm8u2p8SZbQgxAAQ52xRtcA6VKLkdM+h6P6KrO4eY3zhvRakKVHNVam
FbnKDIi5qOomXNpY3/Hbj8/qYtvCG7FGpdiygf80OjY0BdNslAypfJVr89KTKHxE71W+1jkit7bQ
4lCHDorXw3T1BnvkA+CkAD61p5AKUspw5au+yOypy/yzOqmG8PcxSN53wdlYpua22PPVlWLk+5ys
986emkswywFU0JKUjzJpoqqJNH1q9l3nyb3hJCvAoxiLa83yHsccikY2xvlm+xPhn/Sts+IaPvz4
EDfjozMmKLYLalLwEn7GQ3ZwBIIHucNOpyYCCBqjPc2p+3v1KxBs8qyPCcwJTYDp1kdz3xODhB3R
RxXg62GWuxWUcDinGkTSmNVcVfvAx8Cut8Gg69p0ATHxbkgvPSYsCCS4dSDpgJTH0bzqK1pzvaFZ
FBdgJ/nasZjND/ZdTDagF/aNpd/KoThjAqs9tEMDPXac/HM5QoCzrPesmzK2fz77ZNCe5Sj817V0
DFTbtQv5jp5kolXvymrp4Uzt9BkHS9SJKd8uuAEEzZjv+pU1ks3woz7eDdEFz5sI3wKJwV1aG95j
Yj3YXaYfNCwid3X6sa7rGxWhfdobzaF2e/86ltaCj9F2+NUsEwrwrtVeES37BsJixv2pHw+NJ/BP
NM34Nla/uY24ILdi7dB9nkLPtqjc1prxUBKrls6s362CO09tuV4dBGcTAUik1LA6y004eUt+6oxJ
XuQQywjbtmnfeV7yUPhy3eu9+S2Z8Q8AMTVEyQpFQ1+buwP8496a9ruWpe2pRK3xAZlEcCWsKVHR
ef1DU9dkScwJ/tYah0m7jA8ACU6DRJCxl3lYyeYYlHNwrqyl3RfEDWytbLGzcLEJ5TicnHZDBCaD
EdmTmx8ACP9EqunHZuJ3sqmSh3xaYwgcbghRZyODx+/G7TTgennfXw1adBKAa6ElwY59sFjtLRe2
jf6zzc0FXp0trxNAg7O2JTys7q4iamMLqwlR+BkN1EEKgTBLlSMZkU69/m6WP0ZXuxUFPF/EUcIi
u4Ne/mf1rfZC/U1nJcwlmmv6Zalb48WG4WHzs6fc68opB3/jtaFVifRhqNrkksxEGKXB87uIOoTe
2SC3N22/3qYkZeWNaFJ46TsGmQSYOTlUt5XyKNzlp2/r/sPs531IKrAXpEI/wQ54GlFbcr1zMgoc
IRLINEaFWVAtt0zJN4gAVThl6e+ubHCnTe0Ta/mYg1hB3koe+ED/kQUWMTNpeKoPmHL0rfNMYsTc
ZaDL9nHWvQZ+B8fM73Bd0q36LCTzYKbZ4TqNXdgM5ARk9Yymqf4wpqnx0G+NZ2MU50HCLKqdMJM4
sgeQesIw2aFo3sDc63RRkud+CCjrkNbJb43KA0oMKYpCpDJ+jc7UfPTImrNon4YK+yjPh9NkJtRA
9Bl6akB4/Jh0AHnWOzuSPqTu2Tb2DTvhcocbwHuR6YI/7zkbhHq/QC5+mgMS7NIcFqrCyQvCKiyf
fQtCKdYHcPh29jCDvNwJfOyw9cP3INfh8Ng9yeu1SA5usKnPtuPvxI9LBMos4I2+WQBisCuAh/FR
rFikmRDmd4MBlan/M0EaTIH9Rl0AnE+6HllnD4fBXg8Rmq4jvR5AKA8aBiyGriEfiV5MksQUFhr/
dWmXl1m43QOpxjJchwVRtLJ/gr38Qqa52znoyZ+DxQQFasbO2XP9ixaPwUXLY//ibDidNht+dH7w
0KRMs3anMY0VbXtaUVjCuvDvCSDqsR2Gv/E+sOAEu0mkNfnyOOFV9OCRPK43AnFSmK+F51/BPyxE
2XPMJzj9PbNrJ7uRAF/Kssi0hnjX1ZAoyqwlUdEnNlW3xjm1flvvnNztj0DXa0BxgQPohsXgAJn5
4lUUpcwazS2kY18bZ/DJ8tTGPs+yY7P09nGUbfBXEbzBZRr0Pv61unIP5521NNggMtqv1BrDyimT
i4kRd2i2erdnpx6cRoBnRwccKLgTSlJazOZtgHDvOTVJD93eEzM+BrMzPRcTGkUePcRk8qi3k7eq
1NzrV9NOtffZdYn8z66EIiZX5+bExI7B5IBj9EuAnm0QHOIkDkIRoL5mMPWFbJl3pp7wKMa2dV1l
RtmU6ON3UZlRleTLBb/s04BQ1N3Ikj/O5hAFVecB3WL1Y2R3xkK8NZt4jl3NxoNuy/4+jf1y67Nt
5qYXNEl/lymhbiuLY5N4uggLj68RTNhZ69l/DGNB5OGkH3lhonNo18+ONbuHuUrZf29N7D+uwQAP
rTeyqBvuhdflF8H24FLEXrq3aggAsLHTq+PadzOxYG8EM78obNYmEFfk97Jo0uR9xRiOxB6bs2ET
ODPKk8KAuVtFGqowsETb2byuQGD+p9EG6kX425/qALsMSyCpFTcgNeYy6Emz4NfgIXu+FQK01YzM
GDtFDLfgSGDCF8CxTkbQWEsyLew4Y15LauQBQekzP9T62tnLsy7WGWpH7O5nVGnCZesiU7CEo82X
ZRc+QDNPFPBKBqQnVwN0UWDXVxAZp2mBkQJc6TbYw13r8X+q7Czfm5jXraHCzImNwO+AP4u8aang
FKz+bS4Mg1BwKJ8CSnOXrGs/VuBG73htgDasf4gpLd71CpeYoP/t1zE/bpUl8LZUgVxNdjoFPygv
8I1H1SwsYQCsAm0fq6vRAE8IKlWrAfaMQQossrIv6ja4xb2lMqnOZdYwZc+Dt8coF3gIJQVAcPUa
1iimpV7t8ly4oc2U9zgZUHolQAFtAFiVd/w9JEfix4wE6ylfxYdACg7x0cOSxM3e82YI7hveCID2
Pjf4dtH/LTTUt+Q/7Gv6az+VRzlLlklQgbmHlayeQxLq4XFKefbE97pqrG9IyKPIOb+YeeKcikl7
WUkCbPRW/djam/FA9rc+WKcsmAXV+n2QrcFZpM4to5QWFiaySr1eIfxngRh3r75tLg9Gkb3NOrtU
vLeRURRQhjeTpjZG1ybv+HtAgT4+FSCSUg4Hl4I3WK7G/RSOKJZ/hskzXoHt+khjawsbAZt52thw
9VUxdvu6cINnWADek768rSD4ni3ACG6VdIc2y781BAbIV6ZAKxuKqaq7FmZJzIfxd1Zp2jEffEH8
ZBXAX5x9lQxW2Db1eIIdUb8NtuxOM2yRUHXN3OvAG0sHnz6teyRc5v/pB3dvNsnvxdWWY50V6xXh
j+dxBext+27+lCDl8pR0hqQyjBSmN3pF5Ei3PTbQwK0EdoaWIzFX8vY2poY/IRXsCYqMdbLz1rmM
2EU/WeQ5mMX3ZYlBNmCxH5X7hmlZfy43zEyz4eoECIuz7T2lG25UWot+BhghNiSpahYz/dA0K46y
/wypcXV5uT128tIkfK5BD51uV9YFrQJ6dibIaUO2yT4+LLpFYCjesg6kQPw6d0lxSKDzur0Ft2ia
XxEqR90Qz7tPXQ2FEVK4odJmw+BnHkrem+CGOjHEBSTJ+efid8kFXJazRgSrvBN1qJ5op4VLdlKH
+UoGCRYW/94ka9C+fm+iINRox2WDFBLLlpd6BG6ddHg9xLtcM7Y8AqMJWKyIqsp3T6v2uZ7gTPnb
HidQzNsH1213VEdf+ETXyPU1UlBFNTiv5VKe1JWp1/PJIIuY/Ov1/XYTdZUh9GXnejjGq3eZozVN
ARbhs83V75h0+lEpjHhBCMl9OoPh/DVs399sp96pQo1a1YBVk6vPXx1mbJEpaWF8p7pl2R5Fo5n4
z2zvqQL3meCdcVJ/Ur0NHE9F2k6Ik4xthAH1b/W6Yk7gmG9f4+c3rAYVXqqKqbo4G2n0a2xuzOGI
1AqeTIA+PrG/6tcA7ZYK9bwUc6Sb8ofCA6tmAkY9SPh15FORHCnbycWMqPUK5ni/i1TR+xPnJfTk
7xHmYhR0gm/URUL00Ofdq/ru3dx/msj7HFZpMa07U4reHqE75a36Unhs/3qBZtvXlwZ22ARC3SV7
9XWpb0MdNYZPWVcdql+BI8yYuvKwC+qxuuDrGIA+U4f/x9h5LUmqLNv2izBDi9fUWVmyS7R4wVqi
tebrz8Cz96ZO3bWunZewUEAmBEGEu885lwQgAmNDOVZoLDO3DMlMIAJhzkh8mvP+XVaOdlCkIBLZ
NfKba3ZOe6Kh7Ogk1xubBht1s4vb5PM86jdy5653CWjpprDSaSf3Wu5K0hbs/1sN8pUlBkCeiRwh
Oam7DgcpS2KkKIY0XUiIJqSPQ/dJHvx1aMqtWUeDtNRYPjcVMew7uRXyI/W+5v60QaFvsaCzyrWq
H+0iGwLd5fX+mrnTzwReGYeM1QCj7lmr8hakbXjIZ4DOrT590pepQz7bWWw7xzmYiQRGjm+jAueE
CbeBT8hK8uL/ufC73yBZZK8Au+uhfu15fXqwyeREmhj6TqYA+b530I2fbAKyxk8pWN7rzb2GU7x7
a94FVXy8gwZuvCICNTk3ByPMtXkfu+E3pcvU/XqHmQRvdMcF0r1OLmr/mCFieZDf0vvVQ2rP6gGO
xn7eNll42w66QpjHMg8tr7UcKbl/rfO6coY4IEx2MhL6OD2whGHrsgwEfYTayQRjvQ6fpYNdzXQw
dQS+g+kkI3jsrOE05RbbkmqfOwPCR+4SXPmv17WL9OyHxAp7uUG4whKQso69Ob5z9SWA0SjseqG3
YXpbpmUZSVJc6wqsP8uMZOmzs/edaiBmJX10AoU5UvpLsr6t74boNSvtc+UNJ68xtzISrocgK3BU
3toGB4HMhWzYmyMM3ef1DV/HstRJMVhGodr3h4YgvWPoRAdpM2WwS4/1+I9DUMry1CR3PUbK1+yH
dil+qLsO27Ky7b9TD7JyOPhT8xyAldukhMcUKUFuvU2E8/Lh0D2ApoHORnXSD+hQ4KdnXSBPfLB1
hEGdh3xunxzWBuwPb3UsFrNabFqgEzlBKUPdXawlVnVGPD4f3O5gmjNLiUZXd2pQYLvpIZjZ4OA9
CO5gyhe5SHMe6l0QlQ9OVr178HJVGQfX12ktS+U6TNaxIl2KIW1PPfKDMhglqZfpWnJ6AnzJjME8
yd2XkxTEM07ErDDseh9Y/VbeElDt1Er2Xe3gGl9yCxIl2bdMqAbvAdV9tQVLEXLDulhJz9jBgYbE
S3zDmOivUU+4OzQme7nHkshjj5flCUS57JGn9Ec+6TdebGQHdR4viVlCUOZ1J5lkNGbtFsxuCXvu
LiyC6xfAaH8Bys/OckJ58pJjpm8XNIwdDb/mwXtELM69xiz7if3so3l2yGVErJOBqqnOmePW36e3
o7brJ4D3610sM4eZNFk+M5mbWTvfAi4koBJwAV+ISzZYiXvQj0oXfGtATgx4UUbN2l95zGSxRbxu
dZxc5zwRmIM/9wg8Eo7iyN5mKIZdV1fXXVSkBQU+N127TsJgqe9rIzEOcn75Xb4djedWf5iNvD2o
pvEkT3V9tJLLu+5nbEzRZiwKmP6BkP/doK0ThyLffilfF3ZsT0sUadg+EOO/1zI7B53f5sMdhOzm
idC06kZQO0PUVTeMhT9lmGXX5ytPYp1j1gfDB/p3CjzTnLx6ZwGQhhbDMVA4KXgJXGbwHQyB+5Jb
Jk9GhnWgYnu0CA/2kW2XfyNtkqwz+vokrwN6me/Xm7C2Sk66/P9PxVptBL10J++TrBTkx0jxuhZf
y5K7Vs4Rsh8saCFmkIWu0tknFY1F6SKXvS65JIvCJq/aNYtf+29Y/fVDKb/z3SrjemyZu1vCAm5x
CCKPwYde1q84RzBdy2syF9DBbIPJ/AbXCvbksE9ORROG6l66X7P+8gWNCAbpgvS6jpORKiu6NVnr
pjnD5aDBFKkRJrYswuTvrMk1SlLK79ay119fziNInLuxgNetJ98Qnn6w8VLNW/h6C5xQP1z5IWZ9
o7u6epabLYs6ya33fq3DEQTndQAAZO0sV1+L67GSWx/j2rCe78OxUf7aQdTBHMacKRNnRyBAfpKy
vHnc8YRt/NJ+/fFzqRWbSBnUd8tIeYTXkTd/DwDan2W4RjDpEjS9PIOw66DckJHyz1k5+jpVEZTT
nNwy3X2EggQgRdYt3AdMiAA8pHVtWPeA0iDJ2k+Kg/9z0Or8fP31y0i+gj3Wd+a6nrkOZqn19LzD
f/Lf905y116S/ViWg65nfdfr4wU+HqVoODZa+0WboZqVeWVdPcix/1S3dpHW6zpbsmsiz2MtSk6O
+9ezvtvOSG/p+OFS/1T34awfrhQsEz5Cc3UXguhbXnE0nPFVVPN1ryovvCSYUgBnAiNi876Y2dZk
rZszNEGB39Gnag2y104y3crJ167vWiTrmwERQrjgryNaXpb1jf/wUq0v0PqiSd16mBzxr3UfDvun
019f1zlfwP1FTLTfuHNRaGNZu6yF5cO1Jted7Fp+Z6v4p+4f6q77ieW01yvIeT70uV5hSLxbTRn+
qJ0XbmVqkD2o5NZvtMwha1Fy64Js7fyh7kNR+vk9hAH9T62GEiEpbIB8vJz43lneyhC+ZqVWyjOm
bLbVWZUddK94Xqd3gqmAja9lZV5g5FKWmZ+1UIBFycos92o68gOrnbcyPWD9h5K1gRn4L1ztOmnY
KjYEmV2KcgaECfnbTp6kJOt0K0UZCo5s+tc+6zBY6z4MofU0Y9CkmCxckF6DOpu7ztHTeSv734QA
A8xFyfgStEN0uL7xclPW5DqtrmW5Xf9alIb11ZVigCHl7/Qt5Q9nkLo5S4id0BJeo3Wyvy6sr+3y
fNYjG7RK2LxlZwvDiLFYSN7tHNducqwksjBYi5L70E8m0bXu3R+Xlg+HDF6l7GfjjqjAxxooBaoB
0gNLuaERybF8uEoU8dpnmbr8LMmyk9yZMunz7DSrzqbJHOskT3h9otd3/50x891SYe0qOXn4UdFj
0bt2uhq5cgfSEyOOoEnR4coeZq/EHQObizbdyyt6tVPKCBhnPW6+yIv816pVq8Ee6WxcJw3OwTzP
zgkUwaDEAa1JUjd4Kzdr2bcCBf6z0NqUC++wM1sIkDEhr5YPS9eCo6n7F8FsWzgAIhXuGrmr8lzq
DCiTXhUvZQzORPDk+vKA5xbSnfZqz/xw++WmvntE163r9a7LnkWy19c8wjk5e+a0l7ssl10T+QFr
UW7sh7rrrk5aPoI5157SvP4lPQz1rY203gYZQ6Tigtx/64p4PBoQAe51ELMUgZ5BQFqc0Zmk1dLx
nRkOND1Lq+cR5qknCdpNdfAcadlRW86hJnV2VwZ1u5Fec5eNJ2UuzZ3aZwTpDUOxaSJedUm8zDW3
tkeAp0ZM0W2auAc1Cq18D2UQgsvs7PdYJYkanpxzowfNA5gsfM2QxgI8zxzUi2L1NvXHlyWi/VMA
Dewn8Df1Dta4EVYOilKXQXiUJbgn6hEWiNiu0k+x58AsaHZ3UwwXgkPYwkHHt3/0LH9+TKvmJ3jH
U29q5duYm6hqpf63vGRJXqMDf+MHKpHiWfPSe7P13cNaj2fXD3A4aC3sOMOwCZq6/lzPxPSyJS9f
dTW1tzDqEF4VQdulFossgIkpec6tCv4mVYXKKMbJ1JTEcSPEWN2PSwumJMQEBhQFwkQ7NoVd3s9T
Ut1LTpKsKBx4z/IcYmGM8FYRB7uygn7In4avJs6zY6suVH6ZWhnIkcDEsVsMwBvXZ+cWFzGs1yqA
T8NHSFSFwXDXZgUxQV47sB9uCveGSA3cax7G9hbWr6mfosdhSQC6RI++mnyDVlM5S1WZIdIN7yKs
XAXEZ4aFt8YJHhvYsB9VPKGPqaJp22kcA3YQNMS2R2hVanMvcyRF0ZDdTMPQ3WtJ5z3MS1JnhO3Z
jC3Q1fRYG0I9S7da6aCKNuCdMSfE5sZRhxfG/z0l0Xx/LRHNAfOvw5hbj68iy3uAZSbaVmG7gffU
2DuaZe6mqcnheCOYvjA088Z2CHUmrFXb6baetBuk4KHBQAG89MLytgJqd9ssyVpkfB6TAhvqALWR
DTat1G/y2UyNrWYa2o0kxRT8p7LoK2U7eaDcvTDF2AypwUvvEzDq2mP/NRnyLwaudOLCgfvzbpng
mYlMJFqhqGCJ6effuDs/h3mif52ahGgFCHFegjEj7BoerIdZw5dsTYl1qdy8v9H7uD2laVzc8wg0
IP+t+qkZFQZXlpp3qtG/1LAG3blR8jDYVQP0Vak/xT2OIweyx70UpQFX6Cv06/m+Hjc9wh2baeke
aymifDGxXMtxeLCpchRgt8wZu3cHW/k3J53Ni5yqbkzt3vHCE+AwlDozaNEOfHCq3foL2iD5E4Zz
cj1vbcztQ9O1+1yF1mbrI7HcB9kzQoUzRvuiYa9smxeAFs0nsOf9Pabjs5QQ2m0/IVoHGCobIWta
ekidY5QfD0rcF9WFjwvVQAK1gf1gsViyCgi6W/jT+tt6wKxcprCdSIMDk8UZGsyEaDZuhW4q7RGy
TW0rRbk9WaounyqHmLDl/tjjSKBLtSz04qM9/rn+nTTJ/aNd1GDOlvsH6zQRednkoU/PmBkHE+YU
yUpSBTMI97Uso21soZB8VynN0tIB7tgNDwTOEIEXDBviupBUKCsmJb3+UtdBeOrtIYDjPay+leVB
2uMhrA+pDmtTNSsOBmvFRS0ce+C5CaLgtluSIYH3xDX847uGvk+Rk3kLfDveA2GIL+WYoWG4JJKT
OpNdNpINNoxqsRY16A3+S0c55Np7PbobEQf8vxySugPxFap2/HiatisguX0a70sVa+D2w6+T3nKR
qSj15jZtFxwFbkfTakHAwkh5Fy1JDsHEnRQn34exMPIHwOtqjHF9aS5VmMs3ayfJoaB34cPX4Ufm
4NjFqhKWlYcmxqQoN86bRSg+zFLS+uFQKcqFW1hHTw5E4NdD5Wrvjsh0c9+VBGh8bFh+1VTGgB2f
5sL+kiJPSuTS7KaXdqrSiztGBJxoMG92GX5GFW/FPilC7Vktw+HW1esfeaipz4NdqM96WN93TLD3
+KZBukA6yNevN+D/cupWv9iElry5GafCmVPepbAZvEWV8hk8cvAgjWYZ3PlFbD9KG5HC+xRA3ad8
6TnWb8mgmS+aHxWvWnKWLnxzsme1aYBf3od1Ot32gZbejUsCuZ8+bMykJms384Y5m2i8pSh9AJri
yPHd32oyoF7qYrsEuZS+ZV4Nj7ZmtFspGn0znAxUU3elacGIv7Gtrv+EjBXURdao7yMAlW9NjyyC
Cl7vuOAr3wgFK3d25punEcnMx9IeXwih6b5a5ffZbdzPluK2N1kZQZ1k693XZiaQQnWs/BESHbh0
w/5P4NjtV0K29N0coyJuN/6LRvAZHLbtQLwnuThs9zPSsOCF/1MFLPJv44c63XKIis3m23Lw6j16
bSUMc07xkimWfdOk3QTndl+86CCmPyH9vpFGhTC2FyIwPoPkVe+kyvYb/AvuUB6lOMImcda8KdlK
sY5d83HGSyclOWM3qHcqXG86iOhLMM3EJRRWaFxquGKARdc+LGx2fofRPe52xOJB6wm17L7yB+dG
WvrW9/amNliMO9ROZp+ZB8KY6K1Xq34Lxie6kaITqTZhClF/kaKNEBE6kLp/K8VZmb67fPPvpTT1
2SPzdf5oxMT3+GNwCqNBeUqzVr2LfGDEoY9c1ZBXjwT67KGd6J9Kr31N4la9EKwwPOl6y6sSwypf
Je6tdJB6eBEPpVJn91IliQnLUWQDYKg7HcHVAvXYzA6epHsMHO0xN5+apji4nVshWFjvoTEvL/bk
FJeoAyy3kAWXF0UlabrKhWZWnXax10M6bkfNQ6g5SIFP1gsMYelX1aq8PbyZ5UmKYHQIqdeLt9Ic
oaQ0emIJlm5aP/kbOP2IqslH1JXVlkDxKv1KFHV2BI7vHHR8H19ty7jkrmI9m2Hm3JWJRYDF0q2d
1N8T0ZJnPm3aHcs6DTUicu6SzFrqb7HgNcTv/qdu7SI5S2l/V72uHf/peL0lAKaz44d6nJv7UakI
ly5cqO+I6jL5Ev3OVf/VHAf7rXFG+IFyvbjNQsOG2bhKiYgb5s995T5J19FIb+vI8L7UTa7u3Dq2
7tLSQ4ClrmFLgRf2FTjSTwXyq31cbF3Chm7VkpfKHePvnUaAmGW4zYNndsGNYjvJMUpD9RlWlXoj
p3fmL2rpNT87/EaEEZkxPIyTccJmW8K6W1pPng3nOK+7A7Gllm+SrC5gxoWj6rZkTr21y3DX+3p8
U0NO/rfh2keay7UWHAnBz9D479Q5UOOdtIfEPd7K2WLHpdKugBNWjnm+FqVZ97RkPPBqR9eegaY/
WWZiHVV7ALu9nsJyzItNePmNE1rKPtUKHVmqwTlZxPue0bppbjXDdA52kk2PEzouu75Vm1feRpXQ
H9f5xtr5CW4e5U/jvbhDwpJ0LKzD07PdFuZPMImQRZrM84w+XtoscQCpBPO+rqr6Ptbb+mQa1XAT
ua2Fuq9fIkvQOfBjEazKxAcyUy+hxfJ7/2scjK9JZCq/FSItrxfKcg2quML6NaXD91BRnC+a3WSw
HWvzc2jDDc4SJXgAQu0es4VUXFX89NKnsXXEHJA+uECBiHFuLOxnTGS2P4dfmYC/AT5UfukBOshE
J7HCZhGeBK75O4MZWe/6lwBpjqb91HfELMNT3Lx4LXvCrq+0B+I2OsJzUFgCd+XsMK75/knXDTSo
RmehNFBT1OK0LrtIznFqXIBQINx1CbQu6Nd80pzBe8lT74s2xcqd2Xse9wD63jpM6xspdgbMc7kT
d2c97iGm0liXnbuSULeicb3XAED6phpC9a6vSv81quevuhXo91KalwhwR7cepKunOZdIs/xHKYV9
cGzTMv1kFrr/6s/4EgureS4Nx3n1j6OfOV9jPpXHdlTbo9MOwbdCP9ZDbX8richCMqeqT0MwFF+Q
udv2VuR+Yh95i8hDcV/7CuT5AeCNrg+1zbVuaYgKPM4o6y5IlvEI2dHESwTxmhEZv0Xu0IJMLXSC
7nXt0Bi1savszjoMSAred0vCwJh2DdrIOylKAw7b4r6ZUdtCsvpCsBNXDrqK6AYERzfY7op7Y0ls
qHgvrmLc5U41f8IK8KUro+nbFC2BHi14DnigoNxL9S/xPEzfxjqytuNSHy31/7u/C+XS2t93fc5D
eNq2CVwI3/5z/rX+387/v/vLdfVqALntmXszt+LtwIb9qRym+kl3TP1oL3XQZdRP0pCz+b3WSReI
Ipuncqn7cCxfTuisFO8Y63wTJbEWtKVXNeqBkZH9rVORj/Zy87B2k8Yx9rxNXYM3CMoHJWstAJNg
vkatHoK9w7u+6+Gx2WWjVjxIMpo8r6J/0zdaU+31MFFvgwogHpOUFGBoV2/bJZGibSiA7q/lrNr1
bNfgevxPq9SvRTlC6uC2u+QRAW1r1fVMazll0ptH96Hkdn3vkf+Akcz7moBnYlCV+dnzwZLqo/Np
snvvuwEBHdZCb3iwXBfB0QS+lSJVI7yvoIkBHp+bUjkYujd/hpFhOHacVQhP34BlneUaYUY4X1+1
1h1K2N6932k4upZzI17xoHPXXokbsVAdMIyD3rTjjV6HcHYvgjuiqHMV17HCAnAumy9pkKSHq3vv
EmQFEr13zmZqlpDrtP5T5iTKEwTR3U4/eciIJfMMp4sBdwwk5I65YQkCLiYe66NSZf2RzR+0+Maf
ymy/QTEyfI5ilOCTru0foqbXTmrcZmd/TM37MNDRxFDK+S0N0z8EHWZ/ODhEDv5GMU3YsZD+fUJP
5miMXXBfFU3zVCyJobI8DAvoEpcOhr5AkRpCNqy2vNdScPFQJqv7wSu6e+kv3RB42iMaOSGABjlN
smiyEzKPlmyfPAWQdaCr1qSPkA4hEGEhjGZ06nhAB62+t4IuOVZAa+6SDFCFMZrzreMSWQw63r44
2RCdC6iML54ZWWfMHsWNN83DTVaN41lRo/KSGQXCPn4f3SaND8XT4Li3STmh9VpjJIm6xD/Ebaui
wKDWB9crRoCukC5DANU/4p8o92nsdE8+bE/wBhM7yIxDNFDV989zh9QP4s7jS2RBj9yZm74LMUoF
hfra4IPehqNqvI2uC5c3vKef0Z7pN1U0jXc+OlRQUOfprprCCCYs+OP4NgH48NP5R9K4ex89si94
rxt4baIFaz9Hz8SS/olsdf6hJMYPDL/Ay60AQ3ng6oes5ePsD+axX87gxuh3EAdWIvEwsqGyJ0g6
CTH5URCXqHfmd49YA7aA2XCBG3V8rBFSX9j4Z0jX6jvPmjqokHkD2BmVp6zRIJKBvG+8j2FrYVE+
nnJTiV58xXPuHQ00rQjBh2YP5M7yh1OfDtMX02bvpGnBi1vwpmhTXkAboI5fIgIA90E59Cc5So+T
c20M2k3uaMMOW2JxAyIoZqu6RAZbHoIcfru5VpkThIjSRXLvKu2lRSo/tqzdx0z4CbnAeh6pqyoX
HBoOvG2GYuC9VbZIObZK99YhYHkz+moGfQW3JINvG7vlANJjKcJo5+2ntkDncinq5gRoybSKsxT9
tNY2oBPjDSIPgORsh03Bkuh5iN5TaU7lZfSSCgULcpKsfSQndSiN07vRCVEacqKx/g/HzRBGlQDU
/9e5pfju0g46AmdWQpt3deshcv0xKuebLP3STGH4wpzrb4rYsc66D7aiz41n1XP8ozGEynbOecyO
V8SPdlWcpCQHmYb33HaZd2dZygnqovne6xoghW3efu5Hp9oYgxN8bwPlBUCR98vUtEPuMh3AA74N
tFyP6AApb5fFfzBmPMAOEv+oojrms9O0Xxa5+21ideUddu6LCon7HUCB6i7XqvAAnem8SUy1ulsb
pJUF1t9+JpI8Rets1e6NEBmUm5czyCHScS329uhsnKHGZ/nfi3w4tTIm4IV0/y0lRhXCzOUi6wmk
mA7qCedXfLNzB8W57cYAASKkQ1F8UfoQCInuPJowOT6m9jL7agURBmboXutA+iKplLonB1PBnaMi
XBKrUP1fi0sdSt3DXbQkUkcIprZHFw0vyNK6Nkg/qatqNTuYA6oAUmxtI99H0MLsunjCvF/VPyKA
C16h1l+1YAL+1pfTm1Oyaa+nxn/O57zfESrWP+ldDBumM2YPrgGpSgyJ291k9cOpIKoWBseImH1k
q85W6sEJsszig6NG93mqVoeMve6jCtcuFgOs16lVKxjWi+yVXxdusXm7nxMbBhRrNs1vaIp+8ZvU
/lla/o2KITOACQdcU1InLKVfi7K1oe/DyIBDo/szTt6tn+fFT6OJvysmVmpmSwLoiRqyrB41LBOq
BQtKz2zOhle/Hho4zdlASOvohOUlzIACSmuOhOet38/NRlrjNMzQvIRTTlqn1k7va8X8lixnwuOR
P6R19Sxtselic4JoiTV59FC2qnIfoyREPrDm6EFykqhZ8HXW1eq8VkkONdRwF6Pjcz1qbVWdzDnG
OKI2Uuc0IXSTbgPuFHLQ7dpvvY46ZHeNWdg3/qzTd45RpQKJ9DwmXomLyMd5oqXaxXM77aKCowKz
HmnHdIYqRhokGV1Yg7bK0qdWlKk6rMdovvKznEuY7f57mnddLCcGQyYnX8/WI9Ox7Z2p3F3PK81+
GnOJdz1nW1G2yGGZO8P2AIItp1eGGoggCNZ3B0rD9ZLyA8NM9Q+eab5d6wz5BevFJy9hCPpOp56b
sN39439ae/89r/YrC+BtuP6G5S5I7t2PXX7c9TdJy/WiXZk9xBC7AhU/Wq2rXoqlm3TwzRozj2Sl
RZJJbr9kTbeDumH44eERulO64cBqAzm1sblrkqja1ghYBBFQs6DJv1tFM8GhR0xjr57t0J+Pjtf9
Jix32qUQK6rRz15PkI40bfQoPPjBvKE7h2n7q85878Ca6eJCYRpVerTT7GmhsvV+2goS2XG3UWom
cohmTejwXQ8bY4O6lVsnb+wzT4DwXs2m9zY9rx28HtNL7VcEF3evWjByMmB+MGIn973a3Dox+MuK
qCcMOvsU61Zh6t/DYrhV8HpOBZKIExQM5eLwKxScDgl43xM4YrapXnKJFO2pbhPlUY3Z8pboGT1W
/sVkLYK83FI1jD0wqTS5u9ZpiLhs5mLIzutRAZa8XVZDuYRuqvIoDWDQvrcziKuq7YFyzs9N9dyk
5vA4sBBqnRou9Jwt+TATMgJ5WcwPCV6VEpEVFHKQPag6B2aHdtyMQE1Nj3hDK73vtREFsCWZUv+p
HsDxZ8XFCQaLqH+SAmvxFozZeNALuMakLoeB4TijsobB9D913cxCAkpT/Vihole4lv+QLQl0FF7p
VI+tDV1T2sKLM7KGeZyXJEqN8uROzrSRIjOI8RjDRgFgqLlWrfWNbX6OrNa4kSpXqXR4ycYZudCm
2EudJIbu67iJ4GyULu8aYMwzpuZ6Yam29AL/7lTkZ7mw1PnhsLG91ti1U43HevmR0hglan6xbAgI
lyoLs/q94yi7IQjjp6LcFwCCH1tNi57wmf8Zo8o/D5pxBxF5ejsiVvUoiTvD9Q+tlXVY69KpzxFx
g5k/UZVYAdLoG2hedzeJlViPGPut67FdZO/nwkf9KGwbVLRcNm1+isbQbJXu8VpGIak61EVqbonz
pT0sLf2yLJ7jxn2YPVYH/VzhK6o689HzEuXBii7BUjCi+G8yWvXXDqvlzWSmy7YQvA/qfwRmrP3G
BJajdGbqlRM5amGjXRE9InjX3ZfFtLuOqLmMAmKN2w2syM1DUWfBk4mR7EmPi+fSD8aLdJOEJZm+
QRaoPElR+mqwrO+sishxOUrqQFSkQBKSO/Zw49ZTA+8xzQ3vEV7u+cYwum+BX8MSstTrTtajJBVv
/NgF+S/dYMA847kP76QHK79HNdKMSzQz/oopak9K4NmPgEWdRxTEqr0WumgZjLPzKA1aC7mnWuKc
kaI0QJhi3lcpC0aUNxSYY8MWV7JhbPuI+Tfprdu1b4jtFDGzxjmmehUf3ImICegsw6cSNMQOeZZk
bzgwo22dtvIPhmfAHA5/yxNUz9GT2TZgQ40E+8GIPdQ1UkSFFi0TSVi7zKhloeapzyOrjTJADk9B
LMRfmPp8iIf/5pYi/Hqf8xYtP7Q1POLvFmkVH3HoG8kh15zhv75pF5RQt4QwSk6SQQIll4RNLYGT
Ugl1bXf0dDzeYwzhSzG9hNfAqyXOW2XZXX9R9RkzS8sudgE+rAlrZKAOUs4E9dCb2WdzAR51C5Km
Xn4C2kQgj2zBH1kVxG6wQWIUgHf3RhK9ascZgaN64d/4b1ZPvZ9RosOB0eTQPkpz388gRCUbQzsD
5X8S4+aAOB+nHSx71zvmTkiQJPCMxK6NC1Hu4rUZspfLYpU5wn2C3AEIM+AL5l6ZDAWIXfd76sxf
PmwRaVEdR+S/dpb2HKDreFN0/ReH23qJkAM7tJr5LZxMbz8uUbUJpym8CzNOtpf/u95tyckTwIcV
7s2Ae6WgknZRO31XJ4F5ahFqu7GNojzbbBKSKq43itodB9N+TfnXljWC0AfUofKEGQJazZrchZB+
VqxdXANiXkBp+RJx7SwPS3IZpA37CloQvru9dtPAbBFUNo4uo4SJL0nH23c3Bogy9832GigUHW2r
KJmPvR+DWxVaP80sVPaGdVsM9XjThPZwTQwzGm98fblz2fQt0/TqBshvdePlFaTjks1dr9f2khXp
VclJkjh+RbSTBxvGEjtfLHIspVEB0GHR8Y8Dq/Sc/BxlEAEsGNHlb0oif3gtdpkBs4yGbqa/YJjm
JUZRbkchmFPJtjMGrzxzpt36ZGScrkXJedqAvBUAXibvAp5AEmMJ+1sTqzPDY2dal2SJvZdxIEm0
FAdcHIc5am6lqvQtxB0Cl9WIyBr0omhgKz3Pty+KT6nW1KiPGjkYsAU1ds06nT6cE0i+AMlzTxd+
iMpExkASKcYRLMRapPypWVIOF4Qh283cOD2qKEo8Xhy32BnIdLXFOG2CDGndEH3qnepW7GJ01T9i
+/nlpeOLVi7EuqxH0I0tEJwDSj/hOt/rWQ9uNLnLiircwFGGo3Quw1ubWJi7wO+2+NubzTBl95nG
JyL3KmvnwbJ6Uat2y5RR4kLHslhW3Rm6gWVrO6tPoO/10zygIGS7aNI6n9u6zQ8mThii2LseLZYm
OEQtQpRmvlH6DP8IYYI7PrhMGvGDqWv2dtImZe8rLbIwvX6A+x96uvnVMNNzXpbY75AkihrzazVU
aBZO6QH6pWhvAfQr2u42DGp1w8cRZHJYFLsGQEbY3UL8SjxJjEtXUXG9BjFGFbBUW0jZosNQLRrR
rUEULiYKnNPbudQH9I3dZldCUdG42Br78U/jcGPc3kMqhePn3rsNpiTeRghs+XmswmuKRGmkYa7u
VYhvjRh2fEQzq/5P7IPIVomk2o6z5R59uG6Usj21eshNgIcuMm3utBmCFW8Gk7iY4c1zF9MlQpCs
x5pfDp/uZW7RNLhjHPucJ0dDmQACK8T7d4NyZEUxb/E/fmPxHO7dCfx+qdgJ3ESE6bgza08TbI4L
PRrhm/zxIPemU+I+jVAgnfB4qrcE06Ke4aLAoOY86BKULpj5LoAw2A1cFa2tzoRzCtRTqPxpfbRl
6vFuGUF6bLd3aTj/tmjc5g0fyopNtuL494Xe/awy2JF0XtGtNvSINU0D/sbQQTFHjc0dBtHbImlQ
wLXBiYHg3qWYEwwTUPicqOnWbhdKEbiWN6Pefvb5Xuxged2gy4w+aIYLx+VaduVFcELM/ZaonAlG
L+uuq5RDFjT+0wTj+ly5P8oUVb1ADb5PvXJoXTaCg9bvlgVgbxvhhVi5g+WFvxR4WDfFiDaxNs5f
vAqDBQZITfntIJEIr5ERnQ0NS54Xq08wLrhbY0p3fti/TJp7QAiX8JGQUCzFVPG2skNSkp9JpXWH
uRq73RSm5UFx30IlzzdWnPn7Os2xz/T5wbKV4nYOOeHQYhmMNO0hGOMWasrp3Knf2fmHW29y+n1X
PzcJUq01el3Y8/e2V37V2h56FgiSXAPR47Z/IyLXgOwoDreoeGYbVoPadoZ/deMhmLpppzHbxE54
skxF3fRQdtmx+QaRWGUSJAnNV8r6qFJ3eYz6igtjqKp1J80ILNqmz4HXf/eDqobUqfgVz19mPYF8
LQ1/Epyb7Rr9FQnF1554SbwusKUOFw/K1MW30Y6du8PWNk6dg8mMIGDb1/9gvoHCxP4aD9Z9MeK0
T71bU6dbpg13hsrqnzn9f7g6r+XUmW0LP5GqFFrpFgECm+CcblSOyjl0S09/Pvj33n/VuVm1jGWw
QWrNHnPMb2SbidThoekP0TISIFvNIfG8DumyVbKbv0jORq9+yqvxwxgJlNeH+U5kVP7jcsH11giB
RKPT6BOs0BWQyRHPMGDDmHMi6OoRIFj2OfEmrbqGUGDN0vaNoshKhNEGQ8h7r68LF8GfSIFbq9l2
pR3dk204bGjtZIFq3WdHlWurGlkINDC0RfFGxn2xNnwa3n03pKu+L1/xizLkOLCHVnlKXhLuTacj
SPiSE4szWm16rXgB5n8POs1b9a+TA4GuTXPm7uXeS82fWst/ytT87luLsMAOMr/OHgqFO6zkOG+9
kmZBauBl9wp8RMkcvxmooKoE9ifn+lHP2lN7Eaqq+dKI/bV6l+gFyS+cYJXtJ7GCe9dtlOZcxp2b
85Rkq7R2UEsuRt02Vvva4KZQ4hFygPfBemHVdOIgM/ZdmZ5djBirpqhPZV7/lZa7b1vns0/ZeClx
l3hFuRZ6scOogh4UDeS1yIi5ek/eDKSZxaCq1y0O9M1oZRB55JSvHY00elMb5pVmV2odWdq3B9ko
iSaM6Km1EYRKmYPrhLPqnoh5ow1dihAVILQXlMykeq6UvhWkem+9xME/jGcltTnNtPrN1+vsZgri
xLswxB4mK4E2XrzMy1Cs4c88Jd3yXSvn1azn+8kJzNJpt06sjgtoztyBPNeTP2k4zrEGY+3VPZzB
2qSjJvp9HkXYtJ1QptraS8m6f5/T5sOPiyenGQ/KwdOoy5dkKHY9HpxccU5kQ78FyQaaZjokgAMx
tAFG6wp7nTfswLVubXVcn1Dl7WLX9rVExJ1hxsGHBhpAdkVsf8yD+iCbuly5hfbce4BshtR878v8
W4LTs1r1znzZL7ZdfLFWuEzpfhTl08wYeVDo9UMzAi9P4TBNOY5q3o9HQYhYWNMGwPNnoR31S0gD
Ephav4/H8Z5MIzIEPfRxObi/vehBU3CHJWObqPdKgPwFoLzShCTyUq/ANhUHc6juc9A8K2OR9kb4
fqgcf/9e9gD6oA3ta2UP8PZzzPIz9oiEHE3S2G8JxahPzA1j4XPBpptckU2EsoMqPNjfejkccl2+
jfxSbP1eU0wYkD6LF7/Tbln5HjGXNatxdHnr45NBMn1tm+GQyZ2qo22/62W17XlbWCTY+dM7VCt6
eyn1vwQF7DanFJVqN5CnpvcEiyn/kNewPkcrp59SbWXK1Su96LcoiFDO8adVqnt1xuFg+sPd6BUB
eQ73zRB/2CX7RkbIiG6QxbvLTD180noKaM2Q8iCI/lw4N+gIgI2vKBs6Q1LRqI1n6RiMx1Cwz9j7
7Jbr8kT0aEcdkOpoVVwu46szICovhadWcHjORab6VetCBNQFhiOrjJ9qp/htBtWtyqGQ69YfSYxk
6LBL9P2k+w+uRRE5J5Czq3i6tXqq7GaMPsaB624Zza0DzNvtp6OFegc5JV+DuHO0gm5oG4ESxTsF
cvcVBiFGpxgJzUI77CaLN9nlbSTyZGFBN8r1aLo+A/+et5oyWa7Lx76EETXlmr41LZgNfZc+EAA/
RLDtucFRSd77P7oax4MBiIzdmL3zouFJEzPYTX/8EAOk8VlL8b2MH13vb+MJpGifklHs5/66QCLo
aHAUGOPXla5x8VCEtSIL2hhFYNT1EsU635XL5O0JmXx1U+A93MHHqfkxBmrjWXJ51vB1svQgtJqE
OQlDMeN0adMHg+VnzXQSribye5a0PcRp/UfIaLISxkhbyXqOeo+gkurLgFznLR1TEgaJYFHqkc9Z
Hce4vXUoFuOhOk0+TUPyRUBdHRkgeqHWfvFoWgR2fMmKMNX3bLMDyL1JnTyfW40zr3NvvCQMcjd3
CJDKejiq7WtutlwdMnC6RT/bU6koxot8JTxqMKfAtxGnfxN69nBr1xdClq3gvSn5bNdyY5i2orAi
NCN1YTs4450mVbNPtfzOiinIyaStTLsKLZSptl0kBW0yhQxpW71TrhGEnp0k/oJvBTs1x7OXGC1X
ACeN9ofo95nW+T5yLEUy8EC38lQ2YMxA3ItVgdt2t9hxt+4hYvoyC7LFPnajjzd1/LW1G6KWDynB
rBUiNMBHvHd5s2GU8S6bhNjqVfsOZOFmrBaIz/UF0fzRCoKrlW8wrF8nz41wqYTwQHmIBKtWj6k7
6xTMJBb0ygsxLdlEQ7oyyByGe5yZqRD7MxtBQE5yJrPdMbfCmp9M3Tm0GVdgwjucC0Il6Er+2m40
rYsB4nC5SQwnTB31sagbnDPPBY7UFbkg7aY0eJ+IEj8xiYFtZGG/7jCrNMwXCd5+1SDzXbxtAfSQ
N7O/1YytQ+DRyre1R1GL7QTg9rJI1Ss4qIxCzRiowwtdjvSPnIVNs25BB75PifVlOtq8jcwJWDIj
pBAN2Z4WBXg7KkLb5+yvNWYHKEyITUyYX6HGH9IERlJu/VnOUK0chdxvQ01i3URCtMELmvp96ukm
VDl3nZNyutJ8zhLXNj8RXH7JUG5up5yutUnjfiaqKDeNB4B95RqrDAOUlrHW89q+/MAmRSNemyaN
fS8PhQ2X1lBq5xqTRx2QNQGouR56yvCWGS046uFWSznb6k6s+qJ5zoqKcSTnBjDmeqmpn+Xgk+qL
SLFyiiSUJI5D7VxODhb2RvzMhv/dlEu2xsjWcJqO924l391efkMS3S3zHDim8VGr1IaWLEH0MnwR
qc6GTyKrgD6I3ojHKXfvx95jLCMrj5M30kBpdRrZ/ntmDyTal9ZTNDyMQgfVDUOUBDESd3Q3Wquk
Oha2OAjD4dKNB/Kc6GN0untu2HVMdSXXSarfETjybE6kYvpjtY2T+SGJ7AkvoHtPQ4UAlyyC2by8
ef6D52iYRMwLi68cVDAMGQU2BSb4unidmfV6hmJLzPlq6kb6DUmoNdWxKp7B5vk0O6Md52TQNYm1
UZnBTmwyONRMq41mOlbg3fQxwE5EP7wLZIP7I56Tyt3IVn/TioJWy2iGkYK5pyLC8AowaK07BvE0
fCct1nvb2lNf9FVBgSHdlU1Vye5LnvV8TyVtQx0uSKlK/cCoJ4eXIQ+h8LUgwptbtZYReF72M7vJ
W0Kfcp7HMtAm2ICZb857d36tRVpsIjMsBA3pijlUZlDjjUMOTC3Gt7yKLwo1O/8o41PznS7ghkCv
pDNQWsmr08KMIdLZyZ+V4u5tk+q9bSQlx+QMtAl72sMJIdG+68NQ/mkiMjLypDkNcbK1CBLZ+rO6
bXLzq9AY2E0yyO8X3lA7fONIeqYhXm81PCqrlit+42sue0OfS0nK/lTNWx8K8Dwjt+PnatdRHkNn
qxkLbJlEKOhqZT2zf0WEFpKmP3VUHHRXA2qeNSQLRTatp7TfJQA2VpiW3FVXmz/SAjtVPBuOW4Vx
bXy4hrZzF4V+4uPmsZqfugZ1Cq/7B97MJxW13LZmclpADkP2zfOANFgoBMu5S4hwvVPcTbkUGTis
PrHEYP2e/si3PEU+Ecspa5RB0Hk5uS++oW7nDhgJnDmy5K3uPHXis+LDAolyn+a+GWqXyOWkmQ+F
rUN9T6txm6bs03Rq/6aRL1yj2EAw1V+WQ2fTxXPIz9EFH2PAt8meWKHn3DC1NQlY4QuDpNFKthHu
oR9fvbae9Yq2/eSWI9UmxlR7wXFGdDWjE7dF7rNNZYmKLAperk1Mtmi9bYe95l13zI/WwEtV4plA
sH2oefNWlbTutSJHMhTW20Tf0ojltCb958JT8eNDYouneHF2RkGBLmJC+VidqAAg7bGH9UzYre1o
YTSGJIxgdecn8X3zy8Ib0fmRTFaqZLovBDs1p2OeJpPEogj9LekIapjNmjwo+QSAtNji4brL3OlA
W4FBP604iSIe1mwCD/JCbp2tR+MzrrxPd+xfep0TM7dfyL54NJ1qLWJyCokAhgJOkOx803dcLYx1
4RDf9Zb+Ng72l+ZO6Mo43XqL7LpMR4zJuP+7S2oxMTHt2/GUt3DAWQCwwV3gzcZ7dNm8elp8WCAV
gtQ+5KazINz1302rtq2rvRREEq/cxJKBrCm8dRs3Q8TZQhUzVrXPqLjQV7Yobupo+KoEIxTJuACl
xP7UjY9uIW6t0ukDUxupqSrs9zqAapVp2lpc8nlH39gwCk4UfVZ/J2WyA1xx06XJVs/tn8Tr0Kk6
uoAkqRKlmIbm3Jxyh0DRri32zURk6qg3G1zhn7nRYxc1Sei2002W03jOBvxvUQU42N7wK9yOydlN
K0zC8lBpBnwnx0hWDD1G0nqIBkYoouhvqbQnkygh5dTJk5Z/wEys7MUMtFjHjSXN0wx7bG0Nxrc7
DnvTTx9rSWedCcCfIbq82UnxMRvTa14xV03aAvSrmr85lac5l8c6w54XxZ+UEJ8EqyYrt562djN/
jM1lLk/nRq6VPo7ApYY9buK2oza/KJUqpIuXrK0ZaVZPTQLgTdSE5MO3SaTI++pQFsQp1fZD6UlB
B117X2J50FsQ0n51NFnCheuFQ117QSmB3FXDJpXpW1p0Ivhr7ebbtoqvqGnwWpr1fQmtcXBLFhen
I23JHsDj3S6V3ETkx+NyYlbbaG6ZM3o0tQlzOpO/TFnsZgmWMCEbNMt0RL2xmjgb8Zwvwlrr9FRh
cMXMglQy0INhURlJiWm+XWL3lgnKT0e0H8WynCc4X7TVnCNXyKuTQ2vTxrVf1XgwvTg0uyxw5Yjh
WCMtKltODC/dQK1dwta2NjZ4A+4/BnmUReCZXF3Tok87Mh2g6GMDV94IZJ0/qrH8B+Ui3rjoKSuL
io6zuDpaxcso8jUBqnddMrwlEy3wyym4zERMYSzRt7HDicL8xGkpohBF/C1yhxPK7TkClM8ugTm0
ojU2pBDdFqJ8HBLzvVSOYKOXUNYyT+X5UJ7EwI2xSh+vVoFYR5RBPG527MYeCdV+a4bsm93vE1Og
wx5sPpnKS7Rm7uXNbg5dE71THuDHSChRIoT6g0YjpzMIWxlnO994pbnDZYSsl80WJUMbkw+pHWq3
0U7sNV9Viba7jO6WvOxqXduOZE+v/G25gKJZRJHvqu5Y1RoNAp5g4+XaN/ve1cwshEgjb6cWjbnJ
EmQlIVmx8uKbKZVsGiEn0NvXgiaziS2e7XDuS+NGK+hgtUwi0Ilw2ah5ic54hhHOs9/uGY9LV91M
BpMyrPJBm3ug8W7eh9cv/3kMDH3GddkX0dplhAMQf2NyrxoIG3fLmiyDS/qTevNECoybAAvHVXPQ
+vO+dhlJZ8jpw0FHNgT+U9catR1/z3YxKFRHEaH0AbFna/OyFF0fTlToneQeNnUIkOnwSL7w5zgU
l8ku7j6LJvfCmPzQjf5cMjuDuTA+8ZFxr+mxu2W6iMk5Lt61EaBqbVHaO9L4jSqPi4YKu4yiLysT
Y4BE5K3BBgjfAuKsV/xNDsuS196k8lKyJdpt4uLhi9zvxDe/px779swiHI3RHhIzgHQUq8E3X/0c
6Le9bWbt2F5eLr10YCwH+5SEfO97L/DzwB5WJEssVTDN2WHRnYeyOTeZmFZZIR+rmO5z4Xn7rhFI
mu45N5kmd72fTtlA/OP2braL++zSOvC1EtlQdbdCj2XQdxZXhE8KPFNlN+RjVOs2bhU9/GFNcS25
rK19NQkCdWx2bzsrTgSwCZwdugORwHAbmKi55UJojLtNZjfnLpveVHkJWlTZFEZW+SfTpT8OkDZi
5G3dZqdsxT432NmiP2BZGz/R39LZPfrxn9lb9GQ78tA8NpxN6lUsj9ljKV8iK4Uu5LFHS2IrXjFi
vVIDLAdVq8DzM/bOri1X9FTDLNWN19xntYYdy+4WiUWV5EMZ6a0YUV+cSZzYYz85evnal16x0TqR
YrSI32CMMMLumSHTTHqA0YNl8GI6dIkdQjlEpBqDi+y5mUyG1U0+Y/PSbV00giHtPA8JMuWnzFuL
XthW95zPhUn+UiJVRhPNFRAqjLjTcZeDYg+nkbvkVYUX5I5jMNE0PRkFQEDdAvky1Q22KgQru/nJ
sxb2SyV3xYzObBS2vzfFfiiHcTXHNKb6BfHJdfPPEZGPu02trSpMD31RJ/s4my4FtPluM+KyQq2M
wZ2o7k4vSxorpv1VX1pP0UeLwhIYuUbtOhx6NEtsst1NzGjgSDFyHzmclVWN2DnqzJ1Mp4n5ugCP
SrPxKxtK+kzbw7kk1owtil+6jJJ+GScMZIQ87BIoFZR3K9Xl431LZvq6J97oAuS/RZc/xnYbFCO6
jYKoYUhkTWqpZp9NLcQP7ghJK6KgHVP9OEh9W1JTrmaXyel0IbFc6Ge/EVYo9LHdQojcL23mrpy8
2iQmgS1LzM0hjkV/K9Hbcw+De5arF6fCZKoPz3TN+PyrBesPimyU9tlNUSOrs2+FU5s5RK9MW1gM
UCTaKj0MLv3TtkO0byylMRQLD7Lwy80yWNyMZf8GomdT2Zf6s2Y0bpn2ds5KWqT1S+Us1s41a9zM
op5vRH/pCXXYaYjfwMPn5h11bUGeOLMbG5FwWmhSMIDdIwRyobHNcuyXsujKwDWqKAC5UuHlZOq1
yQIi2yoAUJdL8lwoXiKfuYStorMDIcQlT6E92CJ7HRze28gYnF2W5hiYuOwZ83npHP7i1uYlmSdC
iYkdljVaMo43vdq+jbE4Lw+gPtVtXN/rSCicUdUq4lPZJHkP7rvv2O7x2kYzbwkameg6U2W59Ho2
jtfUQRZPO8HGnXjhkojVUVQhzWILRszWn451QngLs7KfuiOGh9KMNlM2v1qSqcvJnZ77iFlPbEBd
WBFEwxI9nFW6cJD2J0gJQtaJvxrLGdeuN97E9FARDn0TMEo8I5s7zQ/8Zt6iObub9FEjfNpjAmby
iN2oGExoG/y0JgqdSdjISMJmxZlsR+DWuJCY+m+OYh5YblRl7gGV1Atlhc05JxrjR8X2p27+TWr5
AT1DuAWgcLu9W3pHh4wToUNHn8C3+GlhOlu9YIKCliH0mp4hE3QPTU4nSY/ZIcUnS6ZNn2jvfie8
zWh0BK6leX2k8+duisUjHU/Q06HtFegGlQ77HIZ7qVjZ14aAfUQAEyNfc9veZ1Y03ziRTm+DrY+o
sOS4ca22Gix4fMiPg1bo2867g3FBYajPL5Mydkuvowqr7nmY6Ig4cgjMuOoDJX2DQrFY+O3jY9IP
74VDi8z6M6f0zmO3zyaYu+I0KaxGbAdGRQM68TVq9l3H3Pg5Jo9EqwmzJtxpLXvtp6undysm16uI
jvmIt1KMP9JD0G8yJHjclU8DogB5bz7c38pB/LCep4jtYQa9YcOAzqd2mV5L3PlWuUQXlFl2r4kG
er49c8otTb2qsaKsjYk9n3th4vdN9atb8muYdCoWR+4M1p7wAt2WdfGFd4P0Suin9HvZGZtu98Bf
lHFWJRnyi12ECQhczIbrXMt2pU6gcxdZd23vZzd1z7ltteuYN3k1Nz72QJrgRuvbm2SQ8tR4Gwv3
7NpTgrSN8XOe6zN32Iwq2FqJhvG5rq7wgTTbObsM7A7sOwhtwyC/ND8ZQ1ZsFbJHU/ejIGmRXpPa
TvkfwkkR1+O5cpjM1b7R2uWHFu/ovuqgncRp6mmzLar6dt0Lm0WwNep6jHUTn4qhL2HsL/05vfxj
o76VOGlvrg85RUuUEcpDkzv8tf0lgiZSuxL7I55ck7WUYHVP86H4d9O8blrW4agxnrIxzTgP9Nce
vMTaME03iK2d5zj2Wiz+a5wmgik3NO26L+Wmi9jIlJI5iGzVqbrdt6p/mtxmCc3MSjdTV5wUljF6
x3TnrK5oQy4ego29MYcjrOjV0omjhGONZUofTAXq8Mbq+vE0Nd5DUfGGVkuxKhujOw3+0JDhvfW4
6XsNTJaB9gbUsXMXzYj8yIxDor7kaEARd2nLZ6PxYjk4C5v+o2khuTDRRSlUbvzOPZd0xNbNIvqA
onUTMTo40WKFmXMJ2pC/WTevI2caiC+8ybtRbQF/41yMTv4SH2OHvQrbsm1uNkkgtRw9xpA3BvkD
FDnqlyUXeJTr3RlWd9+OOTKME78UM/1PwX0phiDdafOfIj84iyzjlNrWtB6qMt5qBckIreH9uTYe
zXJ4UcMUrQQY5MCd9cDtZ9Zna/kRytt1FjHZ2Z/rcIIuZfHdKmZrdXeg9tMIMarm+FZazXOXY6YY
OLnM/ok5jlu/w+ETR8kmSjsoHqO5cn3xfZk4oRCHTtL7phVEpnswcV4X9F82U+zsfSw/NwwqPhuX
mPG40ei217wBrvjpC4YtmSOqEV+3KvKA2mTFk+/QpzZdMopggdw49XyeLLoHtojekzscKKwqQSSX
zWhi3Z+64zzmRYgtYz9P0Zm4EEZf0CJyQ2HVcXnOeJ5fy8r+7RZ1FGI8U6WCLU5u84gjODs1DEH9
NhcjZ/elOqOPcnayRFDO9iXKibVr7WFvKHLQS/WozYtxHPECmfiAt3W6KztK3MG3fs3cGleV079q
9bCgc+XcDHjfTCYzW0xPnZfcDvTS0Nw+TTEMB4Ow2Czx5q02DP66X+rAFwlnS3pfQGYIYtb6ugvB
Ku3xTHIrz3WT+f7mo3CIE4uUReK09hvb42cu8q+hSxbOfjOULZ+LSAkvJG996yz9R2whQmbZZZw+
o4NmkfFk1l4cCBBlKAx0bG3e5qmbthifWGFvsiF75vN/cL+6pvPXMXoBMi2if+/rK02yrbLjX9Wr
h950f5tiePXm/pEuRBSYmQYn3yU4y4co1UZsB4Rxce/QR9VIDXYElmwiD7zVWC4tW36drrMbWbeA
0r6MSHpBW+ETu3SzqoHxfHZqxZrYnf2kHOAPN7M1hy5XUBXXYcnCHTnamzWmf8DNKpTnVoW1jq2N
8fek+63c/pWcKdToqj63YmtE3DlZ06Er+7tSTNCPqy8z9/Cmq83opVjqdNGQy8DcaXOJn9FmDHaR
8eOavzQ0vU2y+EeFJW1dGaARsF6nrY6n109ulL0YqyxNjk2tkVpplQeHabW8astwmG19g23OprqQ
wVg5oSFVDG2saYlgaR9MnhjCGpd/Lm46NqUxE52kOyYMXvvtwAofzk32m9TtBTo17K1K4+8mlVM4
qDiUt2zCLhlos3wxlsS/RdkIVE/2uGenxka51VPSdHfWSBAEmGp+jXQtS7yuHmo589720cnZCrW0
y4N01gmusvIDTL177N9A/1RDx0rRxFCEO+GcCttBazayOQ+LbtxW5bSVlRav25yirOl3dWVQt6IJ
p1XKp6eqjZcsx7RkAYqSttrozXATewS3xzqxCziODF/rN36hMa48vRWq23RTTwkwxHeaQdEvq/on
pqHXZoRR+rGWrrXZ/HSG9iz0YVf6xbwZDOrdYsgd9CCLYaECIksk74bY+mrEbWyxapIT6NIO+/Px
ONTCZsx98n/JSPlE/BKt90IHJVTEwDHTcmuxKU1iyggVm2cGVs6J1M+pHHF7GPsmLsqtgTzglM6d
Mv2LlYdytGkJUpzxujad+dqr9AmHJeUoHCp7mBjUqJxTtViPkZU9CNaUreeOYd4tod8YNxF3coZF
g7GmQUY05SbLUCNJ7MzSbmW2ylpjo+QrL6bYafDF9CWqObPcaZ2E82Rs3WGgKkFs9MksWDVacRCq
+4my6Sfv6VVky8poH4p2HLloGPmL6jczcX5SZf+OUw2v31xbetGEwO/pl82AFVp27U7yhSRLw76p
OsQz7WzVy1Niuy+Zq3a6ae3bhFJVG8wD+B3GPQQenZEbot174+rwZwht0+oNNwzQEJMvtnbLHVaX
X10FNjD/EpYghy3fI+reOy5KXDHUr0vkr7t5EWEyGM8+Oaxt678n48URnyYHTWKkwGhHCkSpDnZJ
7mltInCX3rMOxW2M6jPAownn1fTYTmgxQ8wwbO06RwbHCLSLmoeSQYaVv8yHavTX6WKTosQhdEwO
FpwU2qze1va6B8suP7uerDJNd2HtY0jTpydfIC9bPmMFtvcoB4OCzV6z5NKBhpGADVc85wR0Mm4C
Xsy2us9KH9caLtWW1FCVmmfHcMkMhRuYobmPTbS73PLoC7wuVW6vRFIxm86oT9Ta963Vn+xOeQG9
RrbdhNattNa6K0an31R4eqSH81ENt+ZINzimndJp35AciHpEW13JDoIkvlTT5aOV9MuLwmBf6u6R
4FkbU6PhvraEozG+lDoSGFSky0R6qDHY3fsORQmFomRa5dIGhCeVgp3Q4xlxgOo36j9az9iOnTiM
rgsPpSEZMmfNBmjh1gia43CUjRiORp2ORwSIhbae1HbYR+Sq1xq1L3vRPGRCyx/YVl/+f32g7pl/
hFPEbdOJYEFGSWwEna334X++zYGamjbEGrbn60PYAehD2OL93yfJZJyxjntqYy9984AO0z5gF3ts
dOAd14cs4l1Pra/v/jngclRBgOmW3zZZ//tECOlM6UtT21+Pw2yt7lVLfP3lWa//MFuySxiopG3N
b3Z9rHf6IcBhZ4Nx+e9jReoFBlCf8/UI2F0zbpcMQdvO5Vmo6T//sLe790Qlb/7f44LaAJSOpKH1
3+ON1oFiIQ70Sc3Tvw8XRKudYhxG1ye9Pl7UM9FTiX3HXmTbmG10l5Hp+dRGGKfqRg431y8dv84v
GXDLJlXZ+OR3cXFrtmiJVSxH7hyDd08GQlAwfjMElauOUmfxvf7o3Pl9EGPW21+/zAo/CxlsEOt/
njiO5IGsQkSzy8t2BdS53Pjn0OtLeX7zStdFHK+vJFMiG5fIixEkOFyObbljO60F1y9TJk+P0jef
y1bj99D1s9Ua/eP1eQx+Eimjaw/XJ7IrTH1t5Ufb63eHzA5mPL1M1RT1/fUfu2i7bd5xaYHKSpJg
dGpYF7Lsg+u3cTTX97xguuvIYGYVvxxTpkuC64qm1r/Pk/ezYj9QhYgU5nYYrPSMxJ5sa6mKO1rw
F+dA09yDqHPXdZxODzlIzXUPVeFx7loniJi+eaL26oJYOsXLgPrGdWfL12SBZ+cWtvtWKbtaFdpY
f4iu+SVUlnHJrnr1pqz8Vk3F2GBm/VQLRvbCq/8GRUVR0lOhw1EHk96wcCz6XaSoaFbdAbUKS24J
hUY4GfYDookpdyaOXuowoRfySyPi1hqW9qfo3HsXh/9XKrN3r0q6T509AdVb77+b9G5XeVbM27SJ
iUbxjfaeMHm4moXLEnQJXL4+FucNI5WLRvEzte399RtGbLgsElGzuX55/UaXIg5lcaFR7vBU/xzX
xGrjYDFbX78cLk9Qu6a3mZQHUe9/r0HWc419mj6aLds6CZbO1beaZUAhvhxzfX6fnmCoWnv651e9
fqPqozGsenpa10Ouz680HZ//lNDvr1v8bEyk75YpJy6SFuiZtKByN7Z2RiRokxy5zLTNoKnsEYhB
GnSGPXyUhXYy7UbG9IjvFy9K/trS/sTg7b9Kx/SIQB4Ym5Vugarit7daVVu3rim9LZvXieu/NOmL
W9ObjKY3uwblktgbpgf4gJZ8ua/cxnlXjlkHcSyXB99I663vlOB2yn66wd3vhaQ2R2diTfu11eb6
C47CDGBSctfq+UO1mObJakpAC5YjaU3QCxzzpD1x4tAoiuv8lLN1Ci1YC8c8F0U4tlBSiooGV5nL
+Zjb1hBaFa6CStD8H4VRHo1xNkPINvHR8E0n5EJxD3nOIEDNgstVdlNhOgkbRvt3lp0l91QjlHSG
63zHxQ1cCednYB++6od4frgemtqLhirz30PV1P+/Qy3GnB90Mr7DabBZfcf8EfdUdiD7LJQRbFNo
y8gZ18cQPMOpbWSykcSFrptOp+sXyfvS7ElWzqJlY6aLvL/+Q7ysG1jgJLbXL43LccbEJG5sNXbY
sLQR3J2hZUP1ifdm2qp/fi7JEJU9M+puaIL/LKT5AapC6cfrfzc0Ptgb5pTYDXq7mhQVPJaSYWDm
Eu4tqMJrTDtqc31M1l50T3WPRx/iJj0hjrs+5kprLWfwTNevZBKVJxBlu+tX1ydiPs3fZaTnYWfm
Oa7/2MKOCG7mGvr3MfycHa1cx9yP/zuO/sfaBG13vj7U+F4F0q3b1R0R6qoohrVuStwVCCjDVsv+
j7nz2q1b2dL1q2ys68PdxVAMjV77YuaoHGzfEJLtxZwzn/58pLwtS15tnwb64gACMYtVDGIoVo3x
B4N7hx2kv4aNCB9TGSNiWVp1afFZAAgwrSQ2GS1fylVRIsBHHPel5VxEOJ9Q07R43cVckUmvvjRJ
qaM5bSMD01WXqjuI3Ry4T5WYk+DB/G9WetIUO0UlxD9vODecF3MFPFTSwdPG45gDH48cc+9NE9DC
L/WLlvjPpZcUwFpQDfxE1LAiySOzKy1HqEKO8HGyhoSjbqVfUy1zrgMP4o1TEE+f1yeWc4vch7h1
puFuUUCLUfyG9ml2zHJUoeSA27Q7pMV6Xt/4zIi6Jn8ki2MhTtRjrxqSukwklrOq3ynHyuJpWsw/
6wHn0rRvkTKXynFeVYYRtXP55ee89rW+dSCuxYny17v1c/HdOqnZ6j4ponVnE0PF92o4+trwbSFE
dR00/K+jAV488S35QQ0hH4g8yj+RtPsijdx8Uqz0oVbVem+YurG11dBfO4mO6gca8A9GppI+g+GR
ajb9qaeiy1TGwSOOl5ga02GCylDWlT4cbVS23CHUV6DC6f/S/mIoiuTrkCPq2VTaB09WAgRpZjNj
75RD97jT1BZZUUHqfiE63du5ScrUuobaZWvJU+6oH/EnV24QzM6OqYbMYGCNABL6ZlMkefzYCpJo
gxKrGwUK1yfTXbKDZN08tqWXH9SijDcCgtg+a7zkwR6GPcHI9Ent9AzWk+seE78Nb1zD+2s+3KjZ
3MGizy6tLGkvXI8sQz9tMJ0HCEpyWiHYwNT0jC1yks8hkqTneaGnfXMujAZ4rbSROFCYpRcAJM+6
Fhj9Ym4Dl3P6CUwbDpxx/Fb8vou5eZLnj0kSZ7vXXcc6sGBDaet1U0AN6Ptxj26LczGX0ggCmtUi
ez8XwxIUC/DUfWdXFxYJwXpfEQEBHSaCZVYo5ePQklcNU6P4aI3krYM+rp6yOHkE5tF9xqL53DAe
/Vq1JpSs1MPBPhsXmQ1NYKEwkZ/C0Y4HvyXpQcjYnjHR7RN44jU85UlcLrMKFOY0NV8EWEtv5+Jr
RRQrCT7I4Cxbwt2XwYPSYiOuI0h9sk2/cDZVDsS3681q7+vNYS7Ni7mJnNrNxWJiFxmdR7ystq6D
Xij71IbXlcBSZ5beIqKgQb5aBVP13KZUXLGMY2KipZS04bP6mSm9cnjZRFPjZal58vKlMffpQsVZ
QpbSuoYwxE6+H+Nl+85NSp4sjlEBKTj2ed1tljU47BsvStIbd5pyBKIEq/N9nV019SoiBAZ0B0k4
mCvaVSls+1RoYXmCy/LInFjeCWhV6I2ZV3llISkbgie3eBBPc6VE1X4FDiTfiRycYN3q+Ta1wLvG
te7dB25mrfMWcQQt7OFRQe/EPKeF6tYn5t0Yg7JxMk/5uiG/5n5NW4akelnLu4R9rQHIRqde6v4q
D2MIRCAFbolmrnv2daVLXd6OpUvg1NKYYUKyY26OqLtu1OFirrV0Mp1Dbbkn0vMIjAZBfJFXZnlh
gVgjhV4Gz4WVHMo0lA+lnltwKjzkQMYkeMwVAghTA+vtluRSK4Lqtv8MXuRlS5Mea5kPlXZFbomI
u1XEd10MQwkBz+A6dF10o9Q6I0USW9tuMLVjyDcCOEzSkNEOsxP9W70dEmFdGFyftRVF+nUWY38X
CMW66yfJIvR4F0Vh2NuqccdhkUweDI01qGdSnTGBS1S3plUpCP5zPi1e2tWlkeFtoXzbYq6phwGH
5M5wsSCE3E6Oew0isbkx9ca/zU00KwKE3tZzcV7QwLDM5oaR/cQCQnjotcG8jgaqQTiQCEi3d53G
wJm29Y5mGpfnzu+SdZTE9YMWhJ/nW63qfwWy87+EPKsE0weMLqZtbKSKjsa0TWwRUyhDo3oY9Sl9
0LlfjfRlm9SJ1YVmJ9+2KUxwKVGcHqFUOUe1HpwjKU/yW51GQqIIU28T8W0occOmKp2r3v9kEKyv
lCbYxH2RNJgUGPD4cNVdVPz3qDzjoz54iDAspLBZptOK10UdBxgAg3q9GyHSrpsex/Uq6PVTlmrR
OpCh8ghJ/rLjKfwig/bKqDr9Ed5CSlq8+qmpmzSX89DV8Pur3Am+NX23V2MUeKxnRUQY8UkrU/1e
uGV+57U/FIL2SW1N7aVGdX6oeb9N7uTdtipdQChj0eIsXomebyyMfxKiwljPPyMVQYBgWuROiMKk
fSnQ7TqW0TRfm3+maNAqeKq+XTuXUYYvD6NOyNoZlEMqvSOUEWMbkyo+kJVXDvN6iO8ET+eVatLb
6CJPrUn6OelibtWYaiN3c4NqXjv/nBeFLcmVWU24yFHO+NZ+rhlU71PjlP5xoJ+/8ng1dnFPYE5N
ivTKTdX0av7FKPShJpl6eF3fu566s3US9/Omb9uCNv3Wtka7d4HGQYPssO2d54VE6JPnKDHWVpGg
XVI3cL/nn69tqoF0x/s2c7UpJGItLcYyATBD705B/P2YprUgPj391BQQX/OveVF5fLuAJ/mL13Wt
Zg/F+bUcmWO0CRN0zOaNoTii1PRuP4QrSdJUlUl3ZZMj+2EfDJysZTr0AnxNDlcLub7WCa4QMkiv
POGnV0U8WHDEXX3lDFryY8WubhHwe12b67q1ItOqr+YN5wXSyulVtSunlvOKqgMfZjLk2MLTSHCa
eRxJN54xQygWcxEqU7atdJSW5qJmQBlV4Gqe5mJgBis+kNpd7mjaVZQYd/PqLkC7tTbwkAuHdHis
VFK9TCGs/VyrSHGJk+Z4jVG2cVul48uundhojl3Y5OgpsREZj2GNrhDz0em01Bg1wUwq+kWHr9Kj
5uJM8vPZGtPZMgzzN2SS+sfXs513GXG2SYVAcwFLfzsroSd8LjZ15oGLnsTSX9TRJz3112JR+TDR
HCA0c+1cMfYxPftcjkX6MVbjdDeXhqQ40lVC8YnVtRMy1oUWGARXaLv1q4p49rqvrAEok58sXYQK
LjKGQlgnuZL0Q4l81tz6ZUNL98FOF/bk6xFcSaUKrsCbeUwtuusI/4sTAvLHRuntR6Fx+MHpYR05
zlXRRvfVtDp14NmUEen0uonsx77WwyWB+OA019ZmiCfGED14Kujp2sBip+8U+7GENLZJy7DfzFtp
Wkc4sgnDC0eJnYcxPM2HtJVWnFB6JQM4HcoNQxK5Zaps5+IQDR9HfGfRsKryu8pz1/MhnZrcmDri
fN20sfZgwBqLAvtcxzoZDyEgF2NkdcYp2zp3hST3EqqmCy7UuB2G2EBu6Ht1r4BheN1kHMeBThSJ
fcmnVZewTvz21vOb9hajJUKHMeBQ16OI5A0GMt3w9NpCbdz7LtTj89we15Nqq7cQLediOe1wyuJO
+5q36cpELtEUcbaOLrd1M5SXfQrfngEAUPtS4W0ViGQ2uul98a8bv82+4OGUgBP0Jq8BA7btWNsQ
/bvwXprVs6Mr6ZfI1YC/mMUHXZPFukaZ8EQ00jzno1rggeRYn0KlWM1NC5s8n9YJ+2aM8YYbRMCX
RJbdzZg77WI+nglJMW7N4snNgSoqRc9gTInksYJUuc4C034EOHCem9ah9rG1BRxEzVQ5KSI68/+Q
uV2xtJhH/ft/iJhDvfwPWcKYav4fSlhD90FaPAPfbTduERmbWETjDnBAstIQ9rifi20ZpSvNF9q9
UVffakfH038oikgrdiSNkg1sZ/IkuhI+CHzSV2IQ5QVg+G5fqFG1QzYZHVEliFcWunkfhqF9BAJt
/GVXxypWxq91QTeBCHkIoZytR8ctLyrimVmD4EKnp09dUvhb9LIS5O/iLj8RmcMyavr1rtgg8ozN
sFEvmQfQuii6AXYENtBunZgXsaqv3V4JTqSN7GVM3HU9ry9sDSwQROf0pMtsndUdlhFewxa6E2D8
4vT2yw66vW4ZuGqpk72eZYmTYYAFnUpF6IHiycrhpbItfXVdli2KBFPF3GSudVotO5JAQEU/JEGF
EtgmLj15Nohvns1pMRf9uDOPI+aSc2leP7dQE/JHJH0slKnTEOr7tG2X4XHky2Tj43qznAXYYbre
5wj93wYegMlKBWcxC6FbY3VvOnZ0Szrdf1mfx9ayUbXqE2obsM3bL6iN8w0D/nLt5Ya785AO2tp+
nN5GHUmOWhHtF70TSwSgmyeBatMKGUf1AulUHNCaONj0hVI9lEK998qoQ1IHo6whdR5liIdKqFrR
qcmLDg8QfUC1f/CumGNAxk69a2jl3UnXavNaTgtDA7cos+shDMxJUaw5A8E8wv8Da1kaUbnXRoYV
r+2bqgo2ombKNq+bN2t9UPhD0CTbuThXiKD8imy9PLw2s0BSWVWWXELeNK/jwq0u7VZZvjZAWYah
WTh8ft1NpVvFth4h9c0bzRVNE/SrKPZdKBfsaF6n1mmP2XWQ7Odim7nmJg1y0BACbxzHk482U7pj
5wACmIvVMPhrlGrEbi5aUXZfk+66gkzl3sJQ31R1Ix/zwYPA5tyofWicSV0gwe+Jv4BhiW1Y5kxp
5nXzIgjS6gTnCtoybcWY6Rt3LPN93aYfwQJDPXdcbaUKO7zphlReGdpzQ2wB4gx2FXtkzKC8TpVZ
mUU3wgjESpAdWs/rXirc/KM+aOpxLiGlKK+c9HluPq8JpCr2DFp/3E8YZwJURK2sS6ttIZLW1UcP
DtXLPphcANcuxo+QX+xl6ZCZDkn9q1MHFKD3evtact2X0txX9ahcvNa1b0rft5s7ue8t5+3IOXW3
WkeueuoAv7d8Od5UNwnu/M12Tu+BfvS6vdcN0RlmY3SWkXvTJEO7Q44lOr+un3+9rCt6EmYdyAaa
v65OS3r6xVyuxvZz7AHMx5/h7CYyO8+/5kVVDGiqaHGDgdi/K1xVBP0PZcMKdpnwkkPY4UP5spvX
PbSVMqzVcNLum/Y/L+Z9MShoF3/84z/+9V+f+//0vmZXWTx4WfoP2IpXGXpa1Z9/mOof/8hfVu+/
/PmHBbrRMR3D1nQhIJFK1aT+89NNkHq0Vv9PKmrfDfvc+SxCTZqfereHrzBNvdpVWdTiXoLrvh8g
oPF7nqwRF3P6S82MYIoDvfjoTkNmfxpGJ9OAGprZnUPo7xDNY+1Ua1s+MMBr5ybzwk4Ke5mW4H2L
hRJ0DgMVTALijRdGxkU5Sv1lkYzqhUHXeiA3zLVGLcm4AJWfbxXVaxav7eYKcm4YaGYBksl5QFBU
prsitbuzTJP+PP/Sv/+aWqCckjKMA3fqMzU5u5q6r4Mmu84DoLSuMfxQclKxl74zbH595XXtzZWX
hu0IFXcZS9e5AfBC7LdXHmnDHgMTGWHWVQpSsRCG+3b0tzlgzT2EOuumGzu01IYy+dw10VUbG+XD
awtXMcZ132gIfHhufhg0ErBB38fZEhvBZ0RGvNOgZ/6tFAluw1PtXJwXIISfB4zJTr4h/NvX7dMO
7bhlpKrPojv++t/VjJ/+XUPotqWZNrpLSGRM9T88aImrJUPjmd6ubuix0INfdkPb+usmVp0zOGo0
qsmKlNMiGr3qcl7fArpJZUwOhTngcGCwORwywJgL3dN0ID7klAl20gH+UH6tn1MbGAjM/8l/vHln
qvkd+pzlQxl4fv2u+K/t1+ziKfla/de01fdWb7f5112W8PfLJufgc5lVpJ/ft3qzX47+7exWT/XT
m8I6rYN6uG6+lsPN16qJ63+/+1PL/9fKf3yd93I35F///ONz1pBLY2+Ie6R/fKua+gpN8IR+71um
/X+rnK7En3/cfh0+++jCfK1+2ujrU1X/+Yc0/6k5Ns8AvY1pmmLqarqvU41BDcAouD4SYqZUJTUp
kln+n38o+j8tlTpAMJYGOQnK0R//qKB3THWq+KdmSrRlJDZDDp6g2h///ve/dX0v9+3vu0LrzQNq
I9omhTqdh2EyNDT0qf6HBzQsyXgmAkZYatbOsrKNZym1Zsm0fq/mhbbRSYr9pvede9fX3vflmIZO
Aoh3QgjNmfqIH47plqpiIBQBC81+MhC9WfI17aIo2KuiU5Bwbs4iEQDk48GGTJMvuhRIM+jdKQqe
fRlLjZCFQJIGpeqLH27e33wY5E9Xw9Lx5nMsaduCyzHV/3BmQ9DXbsXwf9F4trIOEkGUUdoPgxWN
v+kIp37u7TWYjgHr1JTQ2iwxfaF+OJJVFH6DUpcHGsjExSzN/nKqvti5qHS4d2OFbjjd42/+O+en
YwJKc+h9Gd/Airf0t8fMEHcvSYR7S7Cf494I90EZKXe9jVAKwbAOabyNAwGlUgxt9evrqv787zqG
xsOKdKQlTNUWbw9d4iLXBIHDoeMIOk5AKCsPnJOpMwAMAIvsPQ/3Kc/wbr3eWesdemQhUFhMZxAn
tABdi5gcd68q+6HUGWSEPa4DOJD85jTfjgumJ9ORlm3omkkUhgnbu7ehKeq8LFD1gL8GxlQG/rFx
OhvhIC9c6ookFVwjeJOS98E+RdcdbS0JM//mYjk/P4WOqUmeC6nbvP3v71Pqpg3EzSRY9o67A0Kh
rAA4OFuwNQhOqSsJ4GTFl+DZEEjaDiA/pUSoI3S8EIZBftNgh3Pg4VpFWoTmTk/kz/HDPcQCEyW9
lTk6KIXF0DINuMESQSJcgA4madC70sz0heZ0xqYR4a1qIcIr6u5LlRrltTADDWmiIN1DjIIk24or
JTLDPdZETyZMONsKir1m2cXSBG+UpJjvOQw6GVHLDcP2r0aO9K7dKHJvhY89EB/mAvBrI1i3S0J+
6o3lyy82PU4xAEfXScguFDcHc91aXHYT7oOhfgh1A75GiK4BMpQYV19FrYG1LKYPy2EiUKq5vYpt
z9tlin8XD7m+aPDU1Hrt6MK5WBHm+UvE3FAHBFvSgpPtAv9BEDGRtZrsOhO4oUqPuDYK7Rlqdb+J
GfQuFb2R+xHJjwjB8w2Aywwh4sLb+h4dVKYigzE2/W/eVTm9EW87CMe0dDp5OBeGZcxD2B86CDJo
Gi5SPIp+ohNGkjHwfC0+ebnzQW1bUISwlFFugvUOPng36OmqsoJlhCnUVdymd01IKpWgA/x8Rz6r
yBQy8r4NHYD7iUlvX6A+YPqOuoKCrC31Ur2NV2kAGFJPrRjQcJEhExBFhzRhAo7k9cKUCtRCF4Z/
Iz3kVorkchq/NBYSWrC9ll6qBkh5DwHOuBUAUjnNBrG7iQz/GgN6dQ0h4ouhNeXKsROx0tszemT6
7tcv8N/0cCaWT6ZOVtXmmr3r4aSbuagzKP6ygpW6VsuPQTZqKwAUKJ1M991bpboLvDEIvo2P3gyP
fpxSqH/30qLewPvKZ9kW9rtPR04yHxIEh5Zl3hxC17gvTKdfNI4NE06Byj724rEmsHZZkFwklg8K
xDcurcJE1joES2xpk3uUbf6mN/mbnnd6jCy6Xj5r1vsBdzU6pmm1AWKTIKyT28KSwF3yvFppWjrs
hxGJz+tf34SfhxTToEQVKv0ol0J993lXLWIhpMkBCpCPKwABMQgYj5ajLd2itMFAV+7h10c03198
Teiaw1V3uOd8Ut8fskf6ukb3ywCGCDQciKa2CTQM8mL5oQsS7rtVh6ux1Y+yaWrsIsYvvSzMQ6GM
wxkGcp5YcjfWqxpHY02p+qVZxOYqNCODLjjLV6CcnDWasxiDtUvLga5eBiXYgEL0yxg3q8wOO5Sz
cLYLRLVFvQ9vVku54OtqbMiJMtc1xkXRJtU58+ArNqrMttD6mrPfRdj/ObD/nUSD7azo/bKSHeGa
cMQkVsmWTW2Ik20QG/MDYOFqmIcLMGwou4KOWqu5ikJFgy5Th0yU6VrGftTLo5IALY/G9NIj9U3W
3nQQ2LCbtXDQoQnwNStaY/vrW/DTF14TfOAZzuqGtFVDaO++8MLXx1wfwGWV9hBsDR1pmbbN0QII
FGfT0qdgIFPu/WG4I7lDpzUgDyX7/fxa5gnscuhdPC9+fItHL7y5SRt/dN31r09zHsH92K1ympYh
BCMgg05eau9e07gK9AjEF4poiY9cjxpWkBzQHrM7mGdS79WVgq4NlB/cRpJhPBseYs4ZTOq1meXe
ypftfki79tkaEFYeAIqXiXPrTO5prZljX6wR8YIPqSKxdmK0j9hLKYddrZv7EWeyYyBPVadki1LN
nctSgz6MPOBV2bvDptBh1dIbXA5WuKmQwC3VEseJft8lfnkkImbsOwFBDLmzMzammLQTLlzF5aj8
psdQ3/eimjAZ/1iIZBnO3JG+HawFnilblznLosuFt2qM9pMLj9lWGrhkUk15zoLu0NbjKkNXCf5J
iMDyWKdbw+dbLqVVrFPPuneg9SysFl2atEJiUWm9AIkduKq/vqM/dbwYnglH6oZNF2dM86m3Zxt7
kecipYwrBOKGuNPGZP2CJ0YBzXno0a4hUO4ssXAg+iKb57JiYE+URkMQxUbvSKscpHvMz1hmqL85
M+Zvb77gnBjjFvo1U5eQOeZQyA9f8EpHTsEuHHQVhxIXRAvfnAr6MTIW6GgwNPn1dXjf605Hswmo
WJZta0w1300oANEi9h0BVm7IsIGEQyRCOIRd/fDz0IUXZgWz/tdHVH8+JAdj8gJxhBeJ7vftlWf4
mxh66/HJ09zhnFkC/nd1VoLxLxcno33VuQoYcHwLEb5YeHLoDnrDUBMdImcHyckNffMiAA6JTqWr
oESPoMGvz1D76UlWLSbK8ydBMPd+P8vyPGvUTeDZAOoD54KWX6qM9KnFrOwwPDT1uKYXMA9AX64q
K9YWrSnxS4oaFGuawbhOOiagPrMPP3Xjj7F4ZiwOYQO9vKWIA6wWpzmzj4zKgbAS4Ndaz9dBZR7G
DuQZmly4ygaofSj91a//r3kc86YXU21oqIwPmaVMw8Pp0fvh0YrwT6qjESW6IBZY8zS9e4ub8D2a
w2Kp+byirhMD+obruEzJvK0K18zxlQOLAOaYqUH9m271p0edblVIE9ATQy/np0GGCGQGVQ7BEGmW
Jy0BvVhNjC97zM2NqjunX//7P99WDR6PaTBuoDNXOejbf59nuouKyUOg0xnUCQ9Di6LRkStVkdUY
ZO3xMFk7Ao3XwDqD+7wvNawi8APMMmPlVxZk7SiHnARsHiV6b5FXmVgXKq4apjrCxgYoB1C6vNbM
CqG0hIycjeXE3rOnQbjdPvjA0pG7wfgpEuZvLuVPL5U2DSClSeiH18p+H4KIojIVbQB8TBROvzTa
EIJUvUlz5GIU20Hga5o1/fp62sb7nkqTZIuZ8lomA1dO4O31JDWJlzoqOssq11FsSXIgBaMKsEft
DMZrcQsVXE32cU/a0axQuRhkeUKxVN86ZsPUQs/xyXJNf4feTLtTuiPKMAg8gfcXGYiqAp3HTRn0
ykZxtSs/Berfm8m1GxbDCse+ZI0338ZMkV41xpbJGUJH9AsfVbgop9pon1s8olCEDS6AYC0yBxVk
piLwGuszTmA50oMtk9nML1YqUtsLXfjuSqZqdGAiin0ivlNq5sL9d3ASD8bI2dZI2C7s2vfPg9AB
cIOYCEAGYoKZkjBv2l1Ydx98qzVXwTAgZttFyXVpy2SXVlg1uG7YHDGK69eFCQndgjB9ynTo2B62
HFuCaTtuoL9JScSvm9Qu7lttq2aABgg4nTotuPeAVuz0UY0BPcfBCpw14F8N66dS9VeRASbg17dX
/nx7Lb66ZDwI9RHXev+6WMw6coQJUMryBU48lguURCnJpNlteUa7+apNtL2e+CMy5fbWM0rvUkgN
WbGr0a8VaO0uPmwkdy7qk2IhKth1/XjTBvHelrwHWVrfpMje72qsKSAEEptW4CBHQ4UiZuZWh9YZ
L2rNwEQxbbA6AVsI5DE6VNVOVbtgBdiy26aKry+rtmlXCnmPpVsVyAGGUJrtZ63QgfgyyincqDpo
HepNo17EN1kz3iTGMOkAf65kHB5tsvlXrQOQFNuH3lG8l+v4vxIC//8ycs33+L+PXN9kyVMaPL0N
W7PFS9hac/5pCWLPjkoWlByZRTf1ErbWpvCzQ/LMkaBSBBPS72Frw54i05LIouVIg68tVd+i1ob+
TyJ/mm3bqq2zoSX/J0HraWgzDdRfP4EWb7ZhSEFGhfA55/h+qu9Xfae5EPCWERm4VdXYIaNs77IV
roQnnIAqAzblkS/mUxgs8CI+2oV5dkcMMfWhLba2pxHggwRW2RGE3JFQX5MoO6klH7VQjmggkPcs
ZFFtStcwgbBV6rrwxscica0H9OQdiBiPVcHcSwUBuEaAHHqRufa1B91SAf+mkPxH7zMy1+AI+hgh
Wy0+OBidLscMj81qrNamMGGdRGjBNqp/9grA444FBTsenDue8/2YSKwcXC2AZiNBw8c3iVUYZwxh
V6PWkqhmoKegzLNqkw4+hdmuW+7NMUEUJkCObIhQNC3L6esRZdiVZgEWZX6E6q52O2BLvup8y1g3
XgUpsNrlfWVurBK9sLYSN54eMnT0JBOSAiNyC+f3wr11evWRGRTaLn2J7kdvE6rFcoPwEahgz3JQ
+Rmhwo96d3BE06/0UG4xiMO4JCIW4Njxs9f19XWuZLu0QOzGt8IbNcXFAIHNdWeq3qpXjbXO8KH1
zXJNOjk9j5sAXqJrVWDQAyTJO9x5+I4cZN6qK/ScH4H6e4zEAmC/iAyiNWVOtlAnYUfBAQKtZjSn
IYuv1MDW4XfjXIAQX++Xz2rAwwOn0tu4lXHblAaKlQT613JoP9baXzJzsok9AECuPboAgXaBxKrC
GRfgAYiddd5BjCC8VWsYN1Xx3ANaxvYoRnDZ+RqVejbpbxXrzPrY57q7tLQY4r5sTkaJeHNsI0IA
m+VD0Tv1DmmERToYOVFNt9rUmp0dRa/vPbODRS08H0pWi5eNou+FCV2i1mF2Z8k+xBR4h1jXOewF
srVl/uRh3YRFRhXtACJCkIieBs+rdlh9kIbP/EnhgY9A80VrIpzJjBrtJYa6lj+MJ109Kah8n8lj
oXeWwgnQe6x9Ag0RuSJENiGqP3auW8GAtG+6BIib2wNMiFvE82u0aQPL37QB1ERFs0jPSIEwUb3y
eq1ZNQLjP9tAJZtM/GqMGUQNeb2IDbNYDm1y8FoN+csKn0xoUas2J2nb+OoW34ZsDfQDSmYNUNbv
UYdUEWPC3LFEz9FNNkXRQ9tD3FYMdgG7IY+gxiJWQt53jZTlB61phqXbGOivFc+q4qVbcBt8wGX8
1KYCHaOeGHVFIklr4Cr1qrlxIgS6mwqmOfCPSQDxUVQ6/Yh1H42+tu+y+j7nyvoKmtU9EmRrNw6u
+q745OYfFLX/CJaOFyq7TF3cg+EMLuEUAH4Cd4OueaCurtNeBxF8F4cZ0m8fCg0aV1dhFhHlxg4Z
mGDnJdfwVwYA4g8uem1AkBCZJq+yHPoQty6nuyiTGpEuQq9tpqA6YD9VmDdtk8CE7mY0+6qN9UXV
xfcV6PoGtmqL5uc+amA2qTqC37H2Ka9CbviiNzHGG7UejXLc7oJwjw+FvWxtmEkjF65PkSARpQ4j
mQkUEjP0l4XxQZXG5dh5VwM98y6Egr/JZbEIE6aBMNPw4imwjMwsdQOXy1vorQkYj2dMn7zLLfnZ
G21udJoxWPe6665VegRV/E0eDPnS61PuV4uGmVMjvdDr7Y0aje2Eq0YsIhYPgca7oxqOjwIaQBEE
n8+iLp5yrO52nToAGRb9qkP6EW3GwcAZCv/V0A2vyRktGgxl8FqoUAhqmlXeucFGGZRkgwDrKvf8
aJUHfrUEnLPG9CPApiRoTowsUtMyDok+yUYFzsoAXbuSMfCFJLkbCSheAS77EOvRuW9GPH1t/4tZ
wpMyHR9zB9yWGodAouqr6hr+N0p4NvS0FnXhWgua6ypXoezbyqqskNS0u8RZGxORNBv0aAPkJkA+
GZ5brybZOmz3nB/+VB6wRH/wrZWNkMl6SLiAoZMEUKQ81GctcesH1mPo5gKKkwcZWLGuiYOpO0fr
la1SVM+yzMyLyHb7Zd42H0YyCEsIUR0C7oS8ilH9oIOt3Vp+9jgLz7bNHRpTIQIJ48quiQdFDfDC
NuCcagk/QO384WCgorszzQH1d8WpzhGSSKs2zYsV4aLmyvMWvcEHWJTePWplyR16qkj+KvnWtR0N
KCTyu1HkNSsvQb3S4amuEz496EPapyEZ74StZ2cVPR3ImVNUw7Au9KJ8jPTBO4+y73gvx1tL+u0O
Df6c79ejIGN3iBlO61bvX5h2oG/K+FotESGPaywDjQEF/8AMPzKABfDoVsqV5uHXCG8tgI608Ufj
Yxd4n0Q25Mgi+CTf1pmZ6OtqjKp73S5PIuqDi0ZiKiUusMvMnwz9DiO7DisITd34kt6+ykdz2Rcj
6rNdieg1mcyisDeETJJ7AxNx0Iphi4i9WEZNbOxTvCQPvfnZ9XtC2AxRdkMdlRuF0Pa+K4WFoFro
39S85zulRBqaieC+HolVwvJObxB2yJaZhmeFRRgFS3n0C8f2ybMmgTkMqM5aQ8pNV4tu61Q2opul
33zISnndRbY8ohKIlGPmXLSpFz6mKEraMH5TMHqASfXw7KNKvVL7R5g845ONeLc3Fh+qoVkEzeju
ch8BolrXJ2I5gkfIP19CZEPZv5bxbi5WieBKKZayZKadneuyyM4a3c0KnIG/6vKE/JJL8MQ26bSc
1nOOHSDMLV/9j07tYqgk+u40/zIyfU1CndsnStVdNy7XynY1A2tebBB967lXe3kb1SJfKiJeR9Io
7wKt7JfMMMSmNvVVpof/l6XzWI5dO7LoFyEC3kxhCuUtTZETBMlLwnuPr9fCCw06uqWWHllF4JzM
nTvXrgfbAK29txQLqL/Cv4T9HXpNbX7JYbQv2USa4MjxaAQlw9AsitWTAfc0lrVtHYpr1ZV/UFcG
t1qmj2G4olSsE7edupvWuksIz4Nallstb2idezbruyXc6gwlbaW3MAOXLBkOQgLmpmcqKTDhZAgZ
7+rF8mUrGw+6Yr3XDbO/jlx3NdiF6gxmmSymOigfQJTcHMAEa9CvBCRz7CuMdWtZRvshrEBlabJK
LMb5rOiasnUJQpWQUnX4qPWnZOpXuS6dscc9hFobkHTlqi1g+FTTX/pw0v0WrDo0Ex3u0MXSPieh
Ppo1kq4EgRxHagFpWVncdCI1vqGYFQgF5DTH0OBUMtubSsnBl3qQ4ktIaZJoT1LnGgrJw4ICWIC9
GsWhK36PCpGXUZN+xTYVN0m9bBmBdBtW4qD3wQyXjJex+IqgB60rOr00gY+XMdzX6X42WZ8Ts2MQ
ApoFF5BX6Tnrxy0OO5+N663G2d4NxrY2A78Rnn2kb1uLTQRsZhNk6JY8BvDnmjORlzRE3ckQOkDP
KfToKeGT6QNEoozBaQYpdV6W3s5LPPo9xfAS/RCijDsLpYuRXUOY2owvXootmww2tqJZi6i/6xxh
Tl99tFd2yHD6grIcCkefSoiOgxuzwb/sc7iMEthzWTO99eBUC9lbnS54TlU3tCwHlcJV9Wkr8Akl
EJmpItmcRy7zHtDbJdWJ4fakV+i9KTrELvQOW3WbGGKcLXfKtoTvr00/bDHa2pS6A1U79FFOT4bz
/WCzAqLnXxl275Z6rEl4ArHpl4RLVXgh85hwpxA2kjycMn1gyD0R+rA4UZF/TjI4D/oN4HzUZ2Lv
S3p36UZd9dvy1RBhwMMA2orl61wcMWED3oQVp8jeAKkpEBCC5yvEEzs+hlpij2R6RizFNeO8VaE3
iWyMJJVxRjKyMcW5gWG96VPymSbKLcliwRNJq7OpFVuEJ5+thdJlYZ36HGh+q1l7/ojSZmhshlWy
J/6A5wDhFp2xqe96+V+nrDEGzwI46Zpypcn9Dk8JZ7RiE20PlpgQXnbH+nLygc66M4AEIyQogNqG
Bc6klvyoL31dg409yZE3kEIMAFG28+kQqeSyKGRDdGvFHXJR0jJOhEVrB8GCJ8/iEs9HRleQtMM2
KCEvCWwDLQSSeKlJbVWn8xHiOVSA96a3HiQd3oxGIumsI+2P8XFfm6f4pU6ii2a0ol3reehyvu4G
XXolcwmw47zwnbXyI6JRtMYUR4g237Ol+raCSCKuxGSlciLpSzDz5IJ6LVVN7kaMpR1uy9HpdNA0
4/w5FplqV2p2Ezpw7a2gO01Uv5FET5tKdTyYdr6OciJL7Gy45WQhhxc9ZKHfSPtLJirwpdi+7OWv
RGtOBlIMjF6MEgHWHwXjYy0/AQGaz17X1xNhYTqCoijNw0TrkH1WtfiUhbzdsGMcwpHrsDFgEA95
psFxq0Ck1p98yckCBBI/goWlflcTUoD7eCYkwljY9vyj2VudyOQaTh1ZM4HyEwDY8csi/Ne0QGzX
x8xopsw2cdhUHV8PC0Wgc5vgNYQXcrD06rtDd91NUf4X1cLXMkuMemES0pmJLAwo+Q5Grk6uS8Zh
opfk4uVUaHPxNrWCsrcYMpCfsI3gNNzm1Iq2soA1IBEAU9Ciw/WVI6DhsyZv8VvzKnLCy8N16uGR
ZxVRIA0J9HXOskumGzoCKlH2Rrvwhjv5GhCXTkwwKSFRP/T0zo6da3Ro7mWg3tI4veUGx0xtlJuC
pe5NUMg0HFnoRZUlUCKeVUliGJZ1o4sNBGKiepFGdLRcywXgEwB+AW6pELemFQE90BVrtQtwZw8d
8ULkidslT7OunIIdM7j48N5D6IwN71aqvFsA+eEgnEz2CquIvd+dnLAOxmYvy6mS9BV15z4+mKPP
BbPw/7eqx0RPTsw5i1GxU6mXNHxgYpqMPcT8DThUPNC/bf01zf/C6Wapl6a/zhNG6+dQ7OrXcroF
5lFi5T/nKNQfbUyxGX42y58M5F8FhC4yDJ+ZgVAJArg/hHQrFblCchi7JddlPH4k+l5sLkL3lQEW
ZZbAhMAuy5eEPE4OUtxIfMQovWv5J9FsXtFvTeG8kcPnsLxH/a4TXCt7wkpDnqDnByBqdZAnZ+7q
+8yZjYGbnwyDUWSJMv+NNLK76UIZIoFNfwnT9zx49JLqghawlbH9Cq1nYrI/uDXjtzT4C4SfEJPP
KL+PaDfsdNsTtw+vCgFAu2b0ayCfQMEstpCm74AfW/B9l/W7Nu2F8cbculK9RfWsbg+hbIyeavGe
GffTFB4E1YnVQ6HtlBUiXlh2wZ52Nb6tZUqUbLQjUR+GsY2MrQFKXiMefgzO84Ll7ZAjsorjPUsB
0CbPWCaCFqRezL4S/AJR2gAKagXOUO50kh0OS/ISp28JUOAej8aGoBCgoYSyKV9siTlCSy7u+McW
YDPB07F2k36XcNXVFZpR8FUr+17ZcL1PtT9o+1ZDuw9bR6hiD1t8KEFXkG1RszAmXY1N1qO/+LK8
7+fPsP9q2prLq7RH6WZaROO8zTgsMqC/o0kYN9SmL7OHvPkPHl+H8J5I8LAIUm0c4qQajpjiMLDN
qE50EpW5WcavToOFZ30PeNRlCf6N3nmoOMnrhKi0vswfkXRvTTaJyXkxSW6N55umbtkrpxxT2B58
09KPLDwGRLHE15waCaO0XdXfxuQVjO0U2MOHRX7iSGEYeZ4rgBQHqVyp3puq/RbBiLLZn8JhdqTg
FqRkJPIrLyqmBCfVHE5H5CJFuIatBj0PAqbiTETJaAeRhMyRg4vcMSZLh2l4knbI+al3LlB45cRk
xcp9gIL2Yjz19DOh7CWINfzVkHlE4Y+kaoxj1x4wa7FhddRS/0nqvwQTOv0s1F8/IYOL9KthEwvb
YNwbrGylZ7nqCRo1b/WYuU3zSPvZW/DpQf/mqBiFezX+6WawB/NKmXxpwweteU32aLMSDo2bSaES
qMIOxxCWnM9B2cndRdD3SstlMZrnHKBmBWg93kOX4BQi4RpIIlZJgKJDDqc9QaWMwZKX18BIHI0Y
AFK2fHV45T+Thxdpumr9vgdNKfmWBLuzfOvjHVd2MCJFcpOx/b9R+IxWXeHh4YkVz2P4YuWvgnHn
Z4jW2WCxXvg0Kqi1lHkSEoJZ/Mj1Q0r8OL+VlOyTeTXKe6u8Kp1q95Tb2COtmgSWlB0RuD/WnpcM
em1pbIz8RQ7eWuEvmn6t7kAcBCxUCEK4Urr5yrKyoNwL9f5fG9i7evbXWteZOpOd3uHWVMfJIgLm
Yglv4kyt/lsbN0m9dmCQ5y0RtaxyYrTuo1vWUqYGrxkD0XYvoFsfDP01JSA92/LzmM9ICiZTmNAE
3eBlCvR9tTzD9LbIZ2hTY7JHQR2Lg0z/VwHJq3OOsKM4frDmIAtbImXH/GuQq8PMqkun+XLhMqWd
sg3fMgcggc/k55xYorMnLN0K67eFepSCE+GRYrLT5jOsfSHdGOq9kYUN8EbWZHALf/X1NdcPFV+f
Kt0g9Gm21p1YGCwstoVOeXVN63PXe3xAsb9n7daUfD6RPr8WOXu6VyH+6BhxJD9JDUt9uKnKda5u
7xraUMg5LIGbJjfhqwo/+uHGQTPnl8w8D8kzj0Ho3mv1va2OQrkbu43UO+OyS6JXfTyWXGID0lT+
a4T32XpwxuT5Pie/BrhzcFOrr1JTnIGolfV4DS2KPJLHkJ0Oy/KohPBR8G239T/Sc9YD2XLh+mJU
fTf7b4nd/7D61ZddxksdY4idH1lBUp8baKx10vv4kuiibbALHZSHLvTRKBwirbkZ5uQsp9+FxJIC
jqG71TxCr9bOanrN87d5SFnJ9kiADvoLK3DwcDPisxK3mH/H8L0PL2rxyKWdTCqqTv+jyoQ1uwYY
2sXla8yjkPBiEhAWvGh8qCT+MMuNyukAF9QRS7+K70p8lJS7JbcEy37Gw2tD0SwkKN/Te5/u8/Ck
1z/19Lq0L1nsF+mlBeMdpqu4ZI94MMhPBEyobKv5H8R5sfiBqRDn710E7ZUHp7PItK3PvCPI8CW0
J3ILpw0bWjniYTKltpSeuJSVccPz4yLzjiHbtzDMzYOWHplxV/GrRI9fWF99d19aN66cNNoby537
i2+mUx2TXNv630JuqCxt1WhvDicJpEPl5fHPKFHzoNtZ83dXQYHnfubenOtXc7rB5TSpxvlI/Alw
Cs/DIyPFQyDVXT3l4V6d90G2m8fvnCuH5xeO+/i38pAW3bcCujEwVO+a8iuFviXsp9ypGs8gG2fl
+v5pdKxSR2rcy6RA8C6eC2u7j956Uw2vJBa5Gsmlnf1AuvDShflWMbeBuCvnL0ItMvlIHnpqbvrl
O6DOFH4gghjWSdVZeEZS8mFb8IRr849E498dltaHeBIJlzWclkM0EfiHPojEQlGjYmcczPOqIPs1
mwk1ZM5A7OzF4ZXjNLO+l/Q10Y7J+nIbPuiFjo1gCpMMpHoxbMCsU1ON8WTLXK9p8aDeUMTvcdoD
9R95IIhUx0WXRqIz5J1b4+Hw5pDMAI1Scsu/hG7Ko0TrTxsJy5IXNTR41cnYYZbC00BhrSqIaKcG
15zyEHIdt3PvNJnuSbOKaZPpUtQ4dXW0kkuqs83JFZqcCWFxDLxAKqNrwuKGHShcbmbR/NIbgXHW
AywRrXma+AuF8+hkxmc62XhqbRgyEMx/yP8ciT2RqluOBUDaWCX6RZu7Wn4fJwK8jioqj+SP4qme
yLIR3ufxa+DPEtKtVVtuv2S49qSBwe3YGPWeDLG23YzjKwAMvf0RGbJ3u170SGxnCIKcNs+3sdqI
8I3MmATbUzYC09d9hoM8xUrwAgGsHB3620z044Y6hAtRAD3S/i3RJpz8jgdKpjGMONdKT4s8EJNK
+xySV45ignJmZolNALbI5ZWVR1eVfJSRInTLcIeXa9tTvyGisbFDSRe5sewHyy5YTqYJOskzAITw
iIv3Ns+wAkZ7pi69vwrOuW36/LOKGtAKo0X9CQo8lE8ROST6hQhKllfbcJumXl7TyNWvAjnL02lK
PxrDsCN1Kw7blogWKuI4ubK8mGyy2m3mg7g32TTezSxsJY9K+4YKpZMRWZKbsWXtDpuPYu7Laccv
opf+bBwM7b5QKYDkHx4VTSFwxj5zzeGFGLFWOzN+sDt6EOg9+Ow/xvSatI9S3vAj6cxsQTgMgouJ
QyHbm/dApTi+K8ZXmx+k/JhGZDXEnpzvis4ljQDOb4h9NxvJb6KjH5fLNL3n2UPuvzTlJ6o+O6aC
GEDIDt9qFXO5a6Mf2/aYya78pyyPRH8TS6ZVpD62yV8tOioCnvqi19cpvmfZa1Cdze6I6dTW7NqO
lKNOWZMcze4ek7mn/iYxxkPklv08eLr0UKV/SfKI+xPRYFvIUpLNhJDIAbumvXDn6NQdA/2QKh8g
f4B1gKrKQBMsfjNel/GvHcWV8k39z56BSI6cM+XeRN0F5zD+8mSGuAqt95tUOcB2unhTkSbUX2WR
Zad9VaMxxijTAv/Y0CZnN3qb+F9wlhacgTRNjkq8pgODm1PW5hJpd+yaRMsZG19JewY3O2Qca713
yZE8n9hwEu1ijqSc8iFy6WlVu9F6TvkRM3cfbbPslqtkUkw/BidkLLx15VMBRW1Yn7VC4IsnrvE+
lzp5hsKxW+hT0j/FOlXidZo3Q79HqwiA6GPb0S+ElthzOPNnHJ0oJnCWzxUeY4V+CkzRBhux3B8D
dOHls8cSGXN6FtarIl5NCSCJLVS7tf5qiaUyDrQq6PrLpVchZ3OvD2uuLLvGuWsazCc2AP3b6UTp
rj1mZiGE4E4D8Zc0UjKWcXLRVRTX/r0X3qB4EwSbYslN7Dn4zekEmuSFL5yUVTnkNTxUgis7YC3r
czXSGVe/Ewk4esohJl1l+UWOTqX6MpZ+aGxUdQ9LO90H04vGHZ+LT17JNjtHTPJC/SzmbxYczDre
Z93DDP9yBjzg2ECJfMxrJud4TbVzD6N+jXrr5MyZMgjnCfpReU8jWIDZJS32jNvDA9Lu7LBuJ3+w
ke18avHrTGssE0TDipUndIfaPGbAoWI+Fqwzu0nR5KmICVGXlyfnPwq2/00IFBetB+QtXR8Trmyn
Z9ys/gt0stqAL47yfoGtxHEUXiNiJpWDSirO7C7Ri1AwaB24Zn57Et547hALLpFLez14sSd4Ze+q
TplRE2ce5+/sfLcIosOGoX/yXhlbJdivsZPUm5n1mhNdlpASq/A/Qf2r52/UI2V5r7STGB864Wmj
izN0P63C9T4R70Zu2WjRLnUOjSpLTHhOKcGjP5FLYCobLxuLozWg2+rX0jxyi07mx9IRJHUuxFdL
2QmeRSwdU7H0iisVOQZ23kbaiJ5Y/4RoTAw2WPtA3h++hn5N10aMR+LspvciOGnTQ6s+wHBFPeoR
3VdyzfuPcJi9XPjXxinc4sQ15iODvPXRaQiKIMgTunYmX9cOKIchEWUQdp8Vq9wlS2hpt0ktHHx7
JfkQs6s5evL4rQXf5GoiAhNFSU/fqoLPrr2dJXejgPl5HtxvUo4bzaNDnp6kKWuwKPXjPB2l8lVG
WGk/IG6C9ReOoryPAp8Smkq0YtnBfFkkryy/Go3Vt69kPAv6xeJLaKVdn23j8BZSY1QNUH9towUW
aUYOiQpjtO30vTzcqu4vaf8U4yEiKQ/YZUymq0ZDu1Eclui9jN+k8d/Mn6LlBhadMQq9tPlq5R28
4Wbiq8DC9mYuHwsCGFWEK62GwPxDMHYWeRnZe8VzUMqEd8hsnzjafwU040GkMKvYa8Jz1cVUdXbK
sPSiGfLPsnghGxLFXgr8DhfdovDW84qsk6h/GXq0Feyl6qVbNrw8EUWMcc0IGYijx2y8C8B07O+g
2eTz1jRetPgtzk6pvi/haxSHTHmL2puRf1YN3f5B07dmTc8DJPJj1tFze7fh/JSCFcj8FckPuEx2
IN5ENt5IAJa/54y4QM48FfVGnhzOUYrI4AKvgSDZLUcW2R9sVbTktIwcRVcmu6zps99P31DJr4b6
qc3Zlq8UVF1V7TUqjsEdiQPg7ySRS2huFQDp2Tvi2qy9SAspqPtKOGjADTuGF0O91ly6vEGR5H2V
ftBOpk2buS2OqB677h5OjJMnvO/ws/EO2QjusfaiwDMM0PsrflvZ5YBQhE39Jyb7pt9hEZNr38i+
B+EXkzw6D9hNAmOZCSgsNcjDayKg/syfGpdKdVZCv6m2lK9IQUnts0XvNy0SNIM6o9rTOdTyhWhz
Q/ttCarOH2SsZskr1H2p43509fGnIZYHuHkcXegfdV6FBu+8OxEvbYuvSU0qK2aPbTvfCsDN+baN
ntl8CPVNlHwBxMCL7kvj5mJOpyA7WwHrYgyabFl+ru+9xdCRo+pEo93+6cR0zY6lw3c89KRNFcWR
KJWB5JvQz2TJzRjoMLmWk9xv+r00+OhyIhpk4BbFll5lMQAd7YLyZuqvpXgICR1yhXvNqL39VBID
Wz/pORxLwDBcnWfQ2pPmVkcnLRS3uTHYofJBrrnIpoWbqwd1flmtUgKljbQe4hnC+ew25l4cTwhO
jIgOBedIWrzzYLd1xAdll8raDtlrtDys9JPdCb0+tMrl7000PxKuFtzX9thd1cmbmm1DowwuDfMH
1lO7U9/qWVnjr0hVRpVcPjPjWzNSO5duunXtakTG4TEGXkInu+PpbK3jNL1B7vZArrvBdFNDolBQ
C0JbUxR+ZX4IL+oIVahTLgZfZ2xfI42ieuYo7B4ydUpj3qflsWwWV61/1vRjg6gljzAcyx1tKiQV
Lk4EXNsgd4ZtiIaxCtvI60aIPSn/SgUBYpdXvqIea5C5g2NWrxlVWFAHTmcI6DDk3dlovAwVcKO7
LT1ym2BhoVjDhi06LfkAm9aDk1ffDPkf+7AsH5wyh7RwXhQCRLP15Wa00E2Mr/VjP1MUbTrpWs2P
UPRG77sWt4FFVVGh7PcNNjh6f/b/DXbOtqOi2wxECea99vT94rcwvg35KVtFAD3DDPcilR5ZNFSB
zIpdNTK5cDRuaUJR4dNp0yd4Teb8jB2SdzADbiNf1o+T0oF0BIhxCepnqU0dFERXNA4A9Nr1Qu+o
dgOCJglrIku2TI5lvm+/cC1X/ZOvSh/Q8dW9vJSYC+9ZRSTalpmYPfS8HU7Mfq/S/3Y9o7j5qUYH
TFsCbRA/fhBpq4nuPYzqv0V49M3F1L7IVY5nIEzACAhF26zB3Pfc+s6FL6Np+M/Tazj8xeZd3W+7
g7pmcLky36iFfk237WnBjo08tpaRrQeUL/VPmsBTvYbIt5a5o8YiBoCvoc48S3Jq2vRhq61avvQl
8EgUGWt81YOF+Dz1iNr158WudsomoQMheGDaxAkxecc+2fEnY+s2rM+tfBLDJ0OAMd6itnbVvpCc
rjmE9AYDKb7Fhkh7kKr+sg0IhuUFZEV6J3KbhOlugtRVDlgXSLVU5scUfocBg+qa+a1wVoeM7+81
0hGrYsHts95pkaTr/DpgPqtLO82pLYTZZmxuA6t1Osp0fXitPdXvkz1gNAKJ95U/YnvxR+umzC+q
RXZG09updBcRL7L4n5wj/41kmx9R9yr5jC0WBWTpV3vXh/qVkbnoc98rjglUsXQjm194YmaaHNSE
HnwbCEdTe1r97LT1W/KiVtdofl9PH7CFAM1Uf/TE3I+NZ8YpPqWmbQ4pT0CNKfZl2qCG1zdS51Gr
fMPljkKx3QQewBU9gEwpcocYH/p0UQx/wI4eaKadUKPiVtuR38FfJRlgcXnNBQoAeWRpisZ+L6cX
VfgLiHYK3pT5qJDg1GOV/JvXAJwfPf5UJLIAR2SU9yz7C3RGhuffwsYpgOSAAGdpJ3pKaoxwQqP6
iIvvQuGwG36xgdqRE2MHZpmAUfSt9GQ/Tm4WCkuUy17VR25B/nJb/KEcUesL6mUU8dzZoHKW/eIy
cY9PvSfglriKzOckvxPPArIQNPIeXYfodx0YfsTVvWyL4Cdsf8XptRYvs3KbiGZteVRqbneyYphs
XTX9O+X/yrUDAgcbAcdm3bqm4cXd4iKPIt05BMVV2/yjFE7z/K5mm0wq2A5lylL9NZXK6HbTF8+m
uGvTc2kuAalV2BAU6Z+M2Umot0jCLLmCXNi16gvsTESKm4hNMGLsIwnyQTAan5PR7RD/nAhPKULA
US2v3Mgu3kV7upiUyDvYQmPu9OSgLsxjBouSvjjF5bYPDlN5ylaDBgFjSUgCePUw+7dwE/lh7UH9
3gCK+yU7yJE6zksk2IRRQv8sgIDhlhp9sbgOyo8o1KCKFQLOrnLucYr2XyZX2ID038BVSRvYfa3s
tghki/At9c/OuFPxNjQjkScu6/AEReNOQGEkbSTzTaerVwZKKQgT/AG76pjqvuKIzLXZ3XJ5QSR9
V7fPoHrJCr+86hQqZKdJ5IXq4yoYkzU+tkQJ/MbaKYx3GON5IiRsp/0Bz6+dG1cLFzNP6vDgqJ24
siTrYvLSBltGMyjt16S49yxNmhZL4x55XxI/PntUTOFbhnHqByMgrDeQlDjHSpWcTTIr+O/tKoG0
j9IebPqV7lQoO13wI9dyQplEQ4I0hYIuogg4SygbJoFFDfEBzNRmNZGggNmPdnmxQ0/xWx1+PFS9
Q6f8qM336jQTcS31PbeRhBg69fwhO9vk2AnfdVB26y8uoZ6Mq/bLzC/SyGFe6+cc2kijOB29Lvs5
tEM8fnhLlKbZ1wWBH2JP4/OSS59tKm1QGvFhbCXjO1N/g/GeVsdK9dXysyJFBpZ7rxJ0eayt0zji
CbqvgomYW7sup7VOEkSk1yZ/khuAgLNhP3ygWcrfe+Nfb/xUw7cou4N8wuXogO1rXUIpYU867Hjx
p/EMmIx+4ppunxKxhXlD5xHgsY1/1Ogt72/39yG5qWwkpD7ZBR6lDsG7JOLsMxLPcw0kJaV0hwZr
PjqFgHljS9OT37gVTOS9gtuukzhI2PFakz3Jhk2Z8uLO4sC1Oo+QZeCK/LUjpp78m0QVofWopoMv
2sfYytgIOwLnb+8AABFcww0g1cSXGsrHzDhFYs5dSQ+ojkqz15i1N1tVOoX5mXkHYvVAs8APdSzq
JYZ1MgKPSslvdM/4bsABGpE/Wo9EQMBXIaLj4qXxzaC4CIbRlVlgiKn2xNi3ug1pJOSbJeMxVy3k
3GuI2EkMuGHj0B3Kc7BRGIIc5Y+aGjHC+2jgo8+++8Tj6yWLluvAl6wPlAIG5y9B9iNO8XEKsUUU
d6G7onw5cbjrHjOjb4pbrknzNs2NjZfUIcgX6sY/vXtLfE7f7tzUNoUB57NqIRhtqgwdV/uuwzv/
Yaqt4LsWwGVeJOutIDKDXWFvEQ8BKIC2etSBiq7CNV8DNHS4VKvGzzCGJCMFCTGpYr+pusYulWdm
/BotaqB47ejCY22Tjy6Kcf6N4Gwnn0RqY76wDV4NIpekcRvElxbDtrWQO4axvlkIq+JcjfilWDBz
dHT0eeajqSqXvWMpr2Xwp4Kai4PtaJ36eZ2KcbCs+ZQWLmPTj/5Gw8MBQEacqhODiIw5+khrq84T
/f7/gpHf8AQlO93Pxsd/FyrDxmJrCT8Vz1k5/SiVapPdahaHCow+D3H/F6mfoc2o40KLXiQIwvzS
9Sm3L9A57Sb8koxXrJB41sKQ48Zeym1IiEEyLk7eE7VMHy8Ln+QvGZbD56EDA6trcWwDvxziexyd
0uWi2BD9mmee/aJjr0ksO+bkjPUFVIiLMtwkYBBAl15k/IkWLpJQ8fOEhWa+1bD8o4udGDSsF8qI
pu20noSlgbchG055YtlV+APtiPt1l28zDK4BphtPIL0w/CW3jMmoT8WlEetA383TVPLgUnQNRu7m
9uf836wOZ03KrNZNIMyglLHU6AkqbyK7QN23wRic3WXPMverRTPDmDUZzNw2kxuitBJTP7xJXXWJ
U4u9SNmZyq+xesfdQoD6WaBEMbgGNbf3ZjoxkenQNuKa0StUU7ZsMKe7gkH7ixq5LFRxz16+xfNn
Xf6TWV/pp09dfGlYU0LRN1wSGKjaguIOCN8ZMAWs4hvgH1z/eAeLL8CfXYvzOD7q8J7zv0H6mHEc
E7HoYDRDtP5reQTYwHT6+jOkhUHOksWnysfTlgMOVuyJrADSwYyIdootOqKGcIcmkxE1/2+u3+Uh
ttt8N5LbcB6rN/hidtWSD1v9Y0WpsXwtYrJ/GnGf8Leu+w0jj1By1fyjMs8QKVyDXIatuQvUh1A8
5Xi/EGQsxq1tZozwNCxS94lzmVaoZAcGGd4h8y/rb+AyVkVYJr50ddlo4Zs8kGIS/Qz5l8EAYgor
V8hyEk5e+KY4kVfFbf4wjH08n2TtZQm+leqSzY/1H20JnyYKQ7FGspoEkHPwCdGdeHjWQF1qcyxV
dqbf6RLUie7VlZUD7khdeqqM1xmRpuHfFH98M6nVd9IGax7NRi7vuQB2HRYQDYUo6/dWu4X7jkW4
UQJP4YjCYVB2n02AQMfoCD4i7JBFJs/OsVa9Y2YcPKWbAgVLUGM2sV6J8aEXsPPES1jE2Kag031M
7cylKIl3AH1rVlKwNGNb9cV9AaPCx325fpTI2OQMOYroq8fV+NkyoV7EzsmUfz0OMSP6XOjE5wEe
SvC+PBketum7xN+XRSMM2llEg3MQIGSEJbH0/tLBB8vIg4FD27TnYfqeaadnf+2PiASn33J50cmF
xgbKJKpgZsloYZ49JKJcPvDfGqafAcvJ2ghlFcHS3Auhfl2vbm04f2KPU5mQp+N32ryF5bUVLzTf
avovEig5krdoudPrS9HH1DwyLEurfNHnd2aSAttGrAHZAOOYwlmbDK/91vBGpnV7ejhm2UK0SbnE
W44E7tZ6EHG5/mjN4K6/CwIr/jUJ2ZL0COr6elVthXUm1IcnAnPJ/jZttb2H8q1lpClxMg+vTNia
5ciyHw5YYfuNXKlREfAmjmqP+k6KuVQgoqLKinjOWL93FKDJZAy1Z4nUtv6mQrutJszw3ZfpDo6s
2PyOPm+ihPgcaa/M4kXz8B8dIz83wktNTC/PG9AG2CSLcurmS0Ct2D5F8SoKl4Lmr1D3RrbvXRzM
1mVwekbpN7nfBotCUNCuQ+JhmmsnxFbzKZl/rFqTt7gxU9KcbSO2mybc4/KfnD/IYws+auGOM8rg
e57me9rlHJcvirHRsS8zckDuiM1DXZ91cQfgheqzcLHcA51zFJE6ZHkM82M9H9XcX3u7yLLJkHW1
+FAlV0N1s9k3yt5jFRTt7cBOP3nMcrplZ4VCqK7uacqji9uC906akH/eDf0Saw8Dy2qaAjCK3xTz
o4/JlkeSvIamRxi1P4cOA6K1hsJ3NqWfKS4Vd4IytcvWF+spxefQNb16cXs2y5x4MygbyzyG0rcQ
/evkR2zQ3lyT5FNgUS7vYhQFExtRgOaLmyFE2qs/Igw8HBGhbpufJVNzJAxXszZkFBCRhKe9uBja
QSoOaNzrDIN1ifUp+x9J57XbOLKE4SciwBxuRYnKsqJt+YaQLZtRzPnp9+tZ4FwsZveMZZHdVfWn
QosF5rFIC07JOgcpKbasA666pfXyEhjkpHoyBfLGxw6ve/SDSywMvdZ5UwxEcDFNKEmQZ9tYsoZu
nmTAHzJtNuFzAFqbJluNTuj1+kcPwWRfw/gaD7tmOOfm6mXuQI7gmQbkZkhdnDVmnIilg56pnmL+
fHrlKNcjN0pWic7EHu+aetVO7uCNCz4Levt6wdPm+7TXg7OWvgug7GHTdO908ShuZobiikY46UDQ
uTucMQUDpoEfVQLo2A7FuCouXPhYyYOVxlbCIxiwpJEKjNqRAaijdWGFEwLeoNrWxtbhAiGep3jg
K8OIu2lfqOkkYA27Z38m+kRvUEC3STdBE0XAtnOuOF5VYzLhII8oLn104CPGHgECw299Il+QJl13
mbaT/C8m5Z+tKcNCVb3RGoEQOczlZoJdYRqDYkJndZlMqNB+bwHps02RjgGr4TLKLN4GRKwQXD3j
5QIuJmYh05dfkmd7HwuTUaddWL5KPiZgGyKa94SOj+QSbBlQwRZTJBb8AhPmjB3dI6/vaAwrvdRn
Xfe0ZKxNrI89YL3h4LIwed0Zy5L+ZGYux0UxXJyRCSA7mNF6hH1V7in9GbS1xuQx0SW2AKzSW0gq
p5R64WsXVOSl3xKGoemsdc+YG8YoNmLkM9PtABDRo8HUIqTtLA4jf8k2ef6I7MLkq9JA3Zw96y+5
pNN5hF9r6D4CZVnRERINKdxmszz6qXtYuVL2GC4XZrxl6+wCik7MFcVE/0NDkibzpoPPlu9KvXnl
R6f6FA1X8eSKa6J7bDFk28x+GUdewPDDnFsYWmPoSbAqGEdgyoMYYVmJEYKjx3iHmkiuv2rxUKzl
d5QsqUMouhaGsUbC0+BzGza1H7oKzWzFcl0J0mKWoftcxt+6/4tAAhclwVztASW4KOACsna/yX1j
uGWVtUDQ6l1lflcEbpTqnbXriHegu/ruzGvQpsvxK2sv9esgI03tc7IVlVmKhr/m4oSYcrUQvMdl
0WO4U90aqPUsiCN26c1axObaMbcQHzJ+kDdhlt9k9hmpq7JCiGGW7WFtuawTiiOtWVR4yF9khBCk
gqBbAukW11x9K1VoNVBO4X+ec5gVg0XOz0jehNnJb75G2PYMIb84J46NMogRqZz16c8YxZC/yI0v
rPDyRp6jB1oxztAPaNoiKBZGdMxc7LLTvFdvrHVWXzBr4jqdQICaWghDmNjH5ktk3gzEeLDYiGXe
/nvBCyGNqKcKeFV+d44NKjq2Yy0FhxC2m774K3Me1VwO17p1HFD3GHym/tqiH3HeObB19mD2KbVz
VFxBqbABWRIXGDunu2M2XFWuvrC52frjMQJVh66uv2PHZhHoX+v1oLI5BqxDMPspGVLrECK6r10Y
JNaB16c0FFpkWQH9I5yuuQXtV4OUxBz4QhGfO/w6aZu4hf8DjU8KUfXaN8Uirf+y7Nn6Os0tcvv2
23bWKt0t/ZvCypPmkXEHrzVOxUeE5B5z6K8CCVUQW2PZoCscB14v6ZM7pxyJMlrF2iHOvbL5jftN
nx8YKrUdvQK19amZUKCnSlS/bVe+DfJFsP/RSi7ZoWCAGvYnCEyS41xiv2aS+Vr0FSJDY5Nwk+j8
+wUvFWdIiDUAmYp1sGrNTyN4vCAGew6wEwEo4P6FQnGl5Ku0srlmgthoC6nbcOfp5sFuCcKu3oS2
YWBd19C/OwoLyxaM4h1EHlVl6jAl8fM5Ed5raaEV8iKGCbDSqPRInIKqAGTUwHNWNKeAPkq1NRxk
Dv6XrfxNGfPYEg3HbAr2qNBAXF7uT6Mvh1Wz6keC5nYJXus+PXShaECyCFXkZ12u2VybcCWZc4zi
jP0lO2Bmw+skWBdySlze8baF9/lAFVAWB3ZG0OY9ANwMa11HHwBqfcy8qXuIqTjNdgH31S/FJR87
3D9iUURLYA1AebbORqJPjtm0bpJNyTNUf9PG549GaBJz1mTHSN6mqLXMO0z0rGu2dG3RqcqVeUiU
S8vC0goJf5DajKonvrQh3pULqum4EqiN376zvQbJuiBMSDVdiZ3AIXYmyATyj2IUTlShwNo5OYQa
t/NHgkS3v5gj3N6cMaDuGJ58dIsQdsLpd6AoT8i4pOrKouaRUYxInnHejasKKY160pSl2SKbovug
6xK9H+ryng0SO+hQceujd61eNkKoz6g7F+RDJrtaZrijORwPXbFHvzIHVpZhd4GbpPSbhAlcWx9W
t2htD0eWaRRIAC9ohwH+VWxCaftp/qkZc/K6sZcyfOM0NykDLA7DNZ6tYiTgFh5nechcrTlXi8nt
i71NYGO8GHjFKH2YmwzrT7gkpEOi8vmZNmp48CxCnxNC2dnHVP0O7ROv5KCuyWxY2lBjOhkf+swG
xfiwFkR29LuIwVCGHE1O4j6lcHWIFfq/sFirXFMMegTd8CbJsz3LUnnYfH/aU3IedvVOOBCzX87/
JVs1CoF6zaNDYg98HDLxGvlv6xH0waJFoEOgD1T6PjAitoDOt7nebaxqP/gvl7CLjCfjgrrW7oQu
jn0jbBGddVG1r/MfDVmEMrNZv6ZqXwKyb+OryU/1O9TjZ65+ckUQzubg0z3YJ0YFwUDI55BVqC+1
8xIV1WwgwJfJckHgsoPsoNgEXyNQ2DDetDDHG4S0h+0NavmEY+QOtow1u9VJn8WhNxQoBSiyJAUi
5gqXMY16uo2j38A5qco4e5BOoR1bZ2VOW7/e+z/MF+1PIG+TnLbX5mcA5k3cddjp/aQFRo1mYMT0
uug2K5o8OsY+Yf0ZUQuY9gC5/8F+YCnMWk27YYSbEUgghtUaJalTXOv8d3yv1GNeej3kJe+CsmDR
lzLtDbT+9WeFalN9t1xmvPQMilGxOix/vPZj/mDZuWdoEPrJHGvmkJwMBOT+j+O0pKzYMzgxXB7c
2r+2tKZVVnlMcYpQRbKZjiFEJcZ6+rNkGyNvp2GmL7D/tVWGfESs9lbxhknSRkXe2/FW3NjOcrSb
/XhMlqg69XW9zJfAKJR9rC57egZfwRofuhA8Xdnx3N7JQSBM4ovfTe72vobewmNbJbStTzcXhI+w
/W6Ur3/otHNrEK2RLjLz0cxhFuHlLqNj6Dmu2js7ci24v04mZzpjxY60HwjIPg/FW4nglZ6JJsFI
3wYfWLJC6ZheqUUJ0NBL8V3ygdno6swqLRWAt4TNTUi6elQnirF/fUUOozy+CwAMpDMEUczRkzae
uSyCBQYO5u8VwwCZk1u2as2jCTfB0ykekXMf4w2zchqde2VVSgcBKPFPBJ7PRMvZsFaIsRroT3dj
gJxqT3eDWXk3Nucmu+fZNl/JiByW4S8p6HiV5xaL2lcdu5Wd+CdqD1J2A+MoDW98jNGnQZta3vPh
1jMBC6Za6Dqj/oFUg+tGQ5wGmF9+KLrvBju2f7o2S5f0ue08/83+IPKJ9BctiEwxobB4+VCo01SB
fdeLyevgULCRQ1TcRg6/dErkk1Tsx2RFg2ciUDv43V0yvtTXALU+zkLbn4/BMza+pFd+cfpn3kIR
etKiqwTH3Et/ojN8RU+5eat/aXah1Fpm8Cy+dQBRUn9pqdOTcUYzrBOkYm786KCprIvcRq878Sao
aQbSPQ+quZBxP08+s1t0hD2gDqQNAR9vvXYX5AmxpbOQttu05qRq0Bi91piUXZstNPLyD5V0cw88
A60+sgx9n1DcSPsmSIjihWiodTgCgKQvRjwhsJvsRy1fmWYsgyiOZQ/ihCawmJOTEeAY0rr3MXyq
itCE46/5KPWDk61F8zNkJyECQ27UdZsxPJmokxvp4YzbtJRnzesWGUQYYU67ddM7maSuXo9zHayG
0Na6+6iljRmfnfSQTgbQKCevPwMv4hCAEl7pkieuAFpGB9amKpfDN3FyRbmpByCJXRn+Sf1xqD80
1H36W5mwao/Ktyo6L85pS3bpyA4u7+UgJ+hGN0MQ10IhLTRXBbxT6l3UI7fxPfafTzId7s6yz615
icK/KH7voRJa5F3Al7wiFVmVDiOuzn8Ht3x46ZgsFxwhfvGgfLLpGcaeC+NRI1BsX9zO5XGSXM6b
FJ9M7SjJNx1qz0IcLxS3aX0x6c7D8CA4OTEMOaz/Q9HIattAId5tZZFSu6CQwJJfEogVJuqmwHVg
HlPt0ow0Ecl31D2TFnX5ERYArRNj24D5zagU2OE/U1p19VZB9AzOW7pqsnbyuxjT5frsW5fn52Aa
c38BXGF8VRFwc/uLlm1EZ3HCxjiouxflPZYeyfDID7D8kUa77X4X5o+gkCwwnAnayyKgP6ki1Gnj
TNgWyXxGo7jVhNRiQdJJjhan2mbpZ1V8tJgs81vHo9GU27EI71ZuL3owdpVeu/1rDUu850Sb08lb
zJ1ielrW9DLNDoip8liigFgbTSuXUxDwdtsLJ/gleMKD3q7QRaNMxlCIuaX5CznXOg1I49yYnYaQ
Fvwb14zVAmkrCC2EUb74cggTsFmkVGKxHdWDFJ2cEuaeu0CAzT2C8E1TH4tkX2delm9Cj+6UAjAs
wTbMZDFinysoLQIj0fsVXgdBkKPbFMgKu2GwxuDnR5nU9BsfsEDINFy+r/oiq8l8qh4kWrb1HDZa
P7JudYhuaUxvQzgq9CqoeTBcx5wrD6OOoH7akoYObFCdixYDqhBFcoVWjJ5Nz1dSuAI/Mqovuxpo
JZ4Kw6313bEvcrB+tAaSeqYVazC8GCoqkLjhcYRN4YHq5YAxhyhpQN4iDVXMqjS/R+tbAyxQk8JV
pbeOM2MU78CuFEfktKVL71vexHDdwY0M2VfQa3BzxUxsbjBNHiOscKXvYHbrWTccG51GfYb90dI9
vVwrseN2GCTYOE08yB8TAlKUmVK+5lbItmw+iMEkXJtEOn/YBOvn8Xb65vcXsINDQWHWliMWfHLm
4D973r031TkSYdK2z1y+ddVnJm2KZhWSXAGMibwPftQkmcFzWnOm0X8PGftSr9AHrgLN03I1VAWH
ChJHrsDeEWdUuBQl+X30j2b2G1S0O8nOYONuiXUFSQ3eQk82GUZcAV8El4A60VEp645d1QNfDAEs
w+kVP8UMbHELEtcIo04mFr9z2j4HYKNEmXf9l0R3CeOsaGsE24HmhalrLzGFg6z7b/8UFqRF0pYS
NGODTyNGkrV7Db7jX6FSMzKiRgZ8eWHloWtzRbPukLWGEDNEhPWI0y0b4IR8M1ZTb9IJtXeF/kRV
uJY/u6b1mCnnZOJU/MY1EXD/2gCnWsf+soU4DsxLLO+EpLBIelhMNrbXb752Dse34PVlOKwV3CSS
RLPM5eRCViMjdcNFRRLeDHOEumkQLgmSY27K/ez3pzJRrNSkkMgT3TnYYjuIx1Ikp2Y8g4zlIKqh
dWq1SzT77ej+cVEjGwI38spVuB70Y1rcSn+bOAeUmnz15OFg/GULuQAahJR78qVZmH5a4TXSfxr1
OiHb013AgqhZmamn/qRMdnOELC/sLnOTAJBKzJhugTK0P1vaTuuWYZKiEzfmJTFelbZD7Y9GHvtO
Y0GXUW61aMn2efyAkEhIarGcQBhlQbNUlQnTIJpXrvFNWbzzKEKHqs39Ug3uq0QWOwLnDO8lCiAe
NPQDa9z/aGAYBYH8e4A+pT07VNG+euvnCE4IKrUg++Y9NB7eLGYpyIFVsOy63764RYwftskSlWtM
8HtknBAn4/0l6pNiL+4nuupKnuk5s/KCMZu0CUAskDZEhjTuPbys9jXonwnEUddoi7682uOHSbCj
HJHI8vsKtxmd1mKca/lzbEqEebytGYgCLbacAA/MPghbKVU28obVSrxfNqNoVORr257WvGsstzio
+QlKBMKfRmtt31FWiAvNL/lmLz1jkzq9FYR8hIKbCQvcxMVn0r2J+9VH+Ueco/sroafQ04ev/CYx
d1KI8qPe8+2B8qLi25nVyoARCsM3RFCNO2gFVHCH2r5bpJY165SzVuHnHM5WvtbsE8aECqtDoJO1
eM4GeD9IEOuCBJd0Ma7+eENkEpFsn2ND6cLDPU8dkh4F/s96AvHNZdqKM76w6bDFNWhXB3yAsM+U
PmAO+AKBC+pU3XKvLifPGo+SJ+PoWrysu5r+wc6b8QdxAgFyfVk/2d0qyndSioKqnTlOAFq48Ckf
xUtZjHXJak96BOSUhXzz/Wc4Zl6HhxBxpS49decvym8BkQhUfr5XLfYIfmMd2yZBc6O03Jn9JWFC
xUw8Ke+ia9Sir9SlZamPT7RlOcuCkUIlw7mCyRaCrnQ4AF60CESaZz4tUeeIB9GUOPXEWs6RdJjS
WbwADn8kH0M2L4WDnqvbjzivkwzHPtFNGarlFNP0tM25A0NuFrjWakH0i+jBsmTVv3HDYGryp/d7
ONPRe80eRGrPKKLzgupNAhhgvz13uOFL25l30osbIHXXg7B2V25QgsUHdwXVbjKQCphjfGCiUa+6
v+GUSw/etpDm3BmeKbiLA+AVAuTaRf3jT8DaNfFCnPqQnCVhGyFUq2IOQTJ6lxLu+HQ1FIcJJKAj
LznoP1BwSy7FCOpRGFagjPuVIA6a6LuxhMPUfr3XgcgncoAysMZw1OtJyOahDhHGYYck0D9bdtZJ
z0g3xJ9m+e4PQW+obQRhaZ6G5HMQZAl3rYBvK/wx6W7kKebDg3edowvYYW5hagiHnlWU8DQUxVUr
4S4e2Xdggek1fxQrXqJoUccjrb3qaqhUEsyb4wDWQYeq1p/meJiWwbpWP9i+tZyMvQAyynTpL6m6
8HtCJKSQ6cOCsnlCSXQkhC2ULtu+sMsKlBJMgSg4MFPf86svVYJl0dBckrhTYdw6tgE6F/svaQho
0P4CIMfk3YqPPLQ5gX4+xQLhhz27Vf6hc33qwEM3voHtZyrYI+TaHMmyyrfgOHNFmRZRz8fh+ZF/
iL9vJS6NEGkpRBbNRqP98k947vCCwXtq1saOtgMbhsweVEz9GrXjS2pXuWWheKiXvVoijdvWIfKc
I7DhnLnYVWyu0hB14jxxzSldawXKeV6Ozs5mJp23Xt70R8f2ApzVZvSRYfbjm5Hh9FNxU3A83wuH
yp4jEmI0A+MgxZVP6gD01qcOPVGeb8VNUFkkIS1SpC72+C1WjhYJtnjrK6skKjCKJf1bSo6OcYz1
g/TaFfKflV81EWcE3Rl8JuVzYJdZlvLuhiyHPtbM9QyfJJSUGyO5Zi/cv8sx39EyA1CzLRfVArQD
WvSEIwyUw3m/lcW+LE+t8WPzFx/YcDGhIEgVAXpVzCINwgU64BmLNzSaLKojP0K4phSulhRL8JZN
VssgvUzhmSCfGKFys/W7U6oJcJU82XAinwD2sCTgAVlPsJ42VoshiApQhxpjuwp9lMx7+LESTiA+
SEZGskg1I2B+YbFYN+3GpS1LK5H3ZaDIN7ku+BV8ibyE3mGuoLcn5WqA429o5mWaq9z9sQVKTm2L
SBAT5wcWbERri6CLBWYtFCIVz1WQmBCRRBN2t/yc7EBEe6m1EEquyckWyGorHzQvUphF3kmFM6pP
X7m3Gju2jxD1enHGMWM594TFXkMleWPM4NGFM012HbjPxguYLv2sw3w2ujYEk99/4CYEOAaR+2KS
Jc0KhJGO8Q3/cInNmc8cYG6OoIFV9WqY0j+NtzEByR0qFLc5JF2idjNnp7U1VFI7Ywwyy62YhPwJ
q9CmSFF7ukSXskQaaRscT62uiniXsFpU8kj6ld8nY0Ver2kz/SIN5Z3Upy8LKWi6yta4OdQdwYNi
OMJkPBKVgrizCT2ra9ZOdNZrRGMNTPqK8HXepijANQvXvejFZ5G58mnu7A4EFFV8V6SYe+edfWfc
E9aDnKcs+mE1ZFCU7lKxSl4hbfO1li7ET/Xvtn/AodlHRGSObu+g93bimWOi9SdzXkvbOdrdBRtm
aG1d36D9wvIwl4O1Xj5a6a+Ir8DhWX7s0HIEAOUGUkEFJhbIYNE3e99CWH7o04fKxrSO+M8azAa7
plBVWTS21fhLb8pjZN6F2DUfRcbApe0lg1+iprR3ERBLidvv7PM80q8wRikDEtt5rbVLu7+ivKio
PcjH4t0i63Mo5keKNyFNqNcJdqTVgoU15zmSD2np4IVE5cPTxxtEn0Z4yUr1C/fF0yeCQreL2Zjj
GH0M+AVn3332h+kdJOFZ8TeN3c0aL+JxVOZ7H+0LeJhk6VRLXcVmtsnGXQLoqwn9KVwjKwjchOu0
Iuw37iiI+UdFcpJEjcIYiRwwizyNtfJzcZ0q0gbO2SHHhehscOT3zMAHcmh9mM4ATzy51iVmuWJN
pmmhfEcabYWzleRH1f20GuhjViFRIrG3tqimhVtYSEhRRAbhj02eGGUSacolFeW42arl2VfZm3vx
ERL4BH4JSlZsrOmZK1gNQBRWwen4BWgNijNAhk6lTxeacyAFFtmWyHo0ZvLPaD+YJF1KzssH8Psx
x89YfRhyMzeqDw3mgIAcYMlx1zkRSQUAQYhXBewZFH/imUbSB9mT7oDNg+AhTNRrrmceRDNsZOBP
HBUvhnljpUfeqwS//bSlz8L5M/Utt0IuffjoKqxCno3ZB9+M1DSYcEAoumMeH8yCJ98w0SRkkiyT
RezFBDFAyWho51HmRMFes9aW8Z03D53epQjPkwTgQBzOHIALXFxClNiSrjqdWYZGehvgZoz2Mb7a
2Y7/sVuH7gk3JR2DrX2oMTvsaWm0OYlSVggOM7fslVKvE+ZfcBlrOuQdSwfhbxCjRC+U4yg66B9S
e58iOEubLSwDyT8ZoGMsdQhGYreR+SP6NbW7CBkTF3ykc6HtteZqGX8RjEPYnCBZ/IBYMKSE9jHq
d6F/CuobVjQA74XPmGMWEj+Xyc6/k3knFCkgixATlIIkf/jdPjT3WnusAIJez4RM03FVV7SVjT3X
6sh9Kb/2nMhS/4lA000ZN+OoQJlDyE8sIAHkzsYbekkx8Xa1io0Kc1+GNLNB8HxUic4qpS+t1maV
9TkY92mq1oapIamcFpmNPiS9EuGNIWAOZP4q8a+j5GOiQBOeGec6VDEc1Lu0Aqsm374gIifkMCST
A7n2W0R/jnFVq6vs35y/0RvncCw0kc0MZqkX8J/jb+nVKxxkXBuzc0ck7DcAR7mJA5BFx4Af2IsY
jAhPA8SaiA8znp06N7UNLomYWXqmmzuIasn/FOp1q3vXprNqfAg/38SNpTY/WLPEwM48HL++pPA7
HN/7EavWVkK0zeHgpVRRB9d2RkeAkwzrvXOJapxJ+2E4WWPsvvrevcHWRX81GtH6PY1OWRWRm/HQ
X4Q9zQpa7Atx4YhBMPWtiLf2/1Azkk5KvKIJaTZes+YiV18AC/Rh3qQBhi17JPa5/BlRnMebsW3s
E7slOQBoOHkJVzqFWXprzqr8EdZPO9mF2QKN7q7vl1EnkMNgwS6W6hI6J/4WmWiLUp8hNpmpCADw
NRrRieztuY2zxO+hzStK01pRNz2J5Wh0ScXCrkE9cxVq9YOM7fAg9wefjBQLJhAiHIGEZ/efNZ5N
CpWoy6AFSLQ8OdulKbm73GcEfAZP1RoAzzHmcTYG80SQYDA76ghgpa32QVJQ5WP2+pb9g1wcioKz
A7Au/VjN5+TcQE8buBabCWyY2D3uEdxpme/p69QDJPYVto7pNpZraVx16vWFmS2uZqytYQ6aSHg9
0zPN6zs6LwI3CfPKl85CqDwm5TxiqgRmVxvHVdRu7kD2Zwa08N5Wt5ib9eSnUL8thokS6SM/lX2n
DFI7lQibeEEEoRzvXvUaJVNXbGO26NXAYJhplVWeolXntjRYx4AYUDx3LXJcTfeMaO1n97p1ZqMT
rCxQLCH4bXwelbTgixNtV07kgPCaI2aQPgRmhdthZkM96P5BfBOBen9ZW1Z5Cs0VyeJ5JFa/3GuT
/E1aL8vZ+uaOxzuGR7wPaJUrlGoxWu8GXsKWiLBLFhpyC6k4SMmiHd4t1C1ktM8S/36Dus5O47xw
lWRdFm+ZyrD1Jn6BOPpgpx5aMIhe5QYlRngwzAZXBsIWa/gZVhHwEcM80tgjcLKbiI0n0rHGs4E6
XiF0fCoWoQ2/wPQ/T6ZTCptzBIPTAmq2wwvyekgGwYm1K7/uL/38IjPWID0q0H+y+qAVl0n/CpGw
qWji2hsNFVoQ6ZO4t6if0whFjadzwMt9M5ddaQIgYVGCRrSmQ3yzwUGXkehOym+hnRt8/fEiA032
MSIl6ZV1oHgdNnZ7hLm6EbU7M4zvWmZF3rJudmPGfRV8juW7itZR1FqVlzHTUNgaSNeBqju4dbQJ
KOO4TEuk3nGxtvI3A014tGQxBU0DJDOxgLA34TZ+zRu2B8pgte7DsdnYy+WajBWtN9O7/+XEe4mT
C2yL1m5O3EFYbnT9IoQrcvQpvlunx3xUXZvo4bzwBwLZVcTOzEl0pbJ/jcW3Ym1agm/S70pdDeM6
im5j//GqP6XsN26+M4MqBN8wskOJ6hT7yB3eUFPhPto25UcOPs0+hn/ToqKS2L3vS3KL6Y+p7Xl5
JPkwqJ7s5EGee53AkhjeRz2DwPkOlLe83Bo6i5qVr0S/d2ib5PZbzrcADhTwLLpXpr/vkIqEGxk8
PtZ33NxoVn9LezFFmEg9i3BEdRWK6f9Y529Sf7ONRW4TOJCf0tfKnjGsFG+J/tfKpmtjJfwxkffd
rIWxIM9PkL9++OyHE2LPSXylFot9riXGFjY+gK48eM/KEkmytfQj5ka+hnojwCEDnQQbOxiytNBD
TzGKtx3VQPkRoywf00OdbcxCMN7d+CEOItaPERwTA7NCGhUTiA54a33HvBCS8l7CtHb6kyczyYcW
RU1go9pT8Uh4Sikq2FbN99prGU9vsvZeSBcNb0NCf4wcA3bJUwhHNBavnWF85tk9nfaWtsdQWCWf
L66wwj6huiF7dUnHoKtL00JgdOya1TAcCwvlguMlxY0VCBlKCMbymszt/61YECRc9q90I/D/hutJ
Nzyx8SVh+8iibb7snOBJ60vIIFGStuxFo8NlcQmRTtIb3oMRqzMdk7OLlUvVEzx0ryteO6ETFVwk
19diMhhXGCPquFmp+XMwvwu0zQng2yJfvNrjkLMiZTuYK+Hki7803Me4fYnS9ZdCnJyE+6FbSt3S
6SAaSdFAWVwExwYJFN3Pj/WZbANtKxz9SkPdELq7tS2vAnXV67OsWmryN+sxnOYYkYSNaoeAXU+2
2UByy+FVEJbPKvQvQOWxuvql128wKYlLGh7P6n7z4ELuPpBbJMPgUBui/GJbCFJhK2qvfrfqdQzE
FniZeraMN5wa6XdOBIkMIg4AVQb/kE3H/l93AA4pv5Fxi07zfVSXhkqTwszgtdXXC/ktsdzDAaK2
UzdsIIDhWCPQRcoA7+QWtKY3Nv64ernSNBqR7dD+0sIhJAXZ5cNG2TmN0WL2ABa3mKV2DbXKDCIP
rImMjEP0+qE8hK+rRfKP9C9zJel3sK1oqmLwXmU5kaN1DeR9wUtsQg5bAy7N+wiaYZFxrVQnxFP/
9oSJOFUp2TkeQ0xj7S0iGuPOZhSfXD34q7qDEAeQCIFcm+/pX3l6ExhYnN0tdi8IT9NEOK+B7e11
N3qQKCzXWD6n/YulXMXVNwi4+mkqEWB1KBCpm6B2tU72zrddHDWk1dLGYn9QeADUfCVrHDZhRLrY
W6Pv6JVeNZcQxiRcvMVSfsgsCEK+4YjEB8J/WAsBAnglDSAdnoW/tenEWchQgSLJlJ0G0mcg1wN2
ms4uQ6WyryISiQQmwvFHq4iPlu/Tm8y3gXghlKeFuc67nRUS9HZz6ApIGSjo4hyVUgDZrx1yXmwf
EcoGgL9Av9eCjekAZ2KcSQedNW7nNslxR6bzqf4gSsx/fYsXumSjR6oBbC1IS7TTY1uTEhdmQPxs
NMXnBpwmslirEZNIvQtKYIijZn469TeHnj1pxJ3NxQXZIA7VlK+qxRSwbNu/AJM1zZIznxoUyygd
cN0KNjULLhrfTugcB2U9errnBNjlc7RDzSKw3n9/ZP57JsO0f+pCq1HZi6p/+nBgqCTnHcq5Xt72
zob06ZhNTi9E1c6zt/7EZzDJtPDLwK3rU50DMy58WsRrOUfzmP+IubMlNKy7xmCVkvogR1kudvjT
ySJSR7JyHI6ctmS55SDdJsKcLe19TDdBcEKjaMt7TRNOaiCRYBuJLRdLPdiA2w3KrWnfU+ejdhCf
XnL5EPjrItpbgIduRYTcGgXbrMmfCeV7qs8la421Xyv7yzTiGdjZ4zXNV1zenPRbda7yLFwE7YmN
De7oaW6S32VYBaFzNNE1WENGt5VjWv1o271GeE20tWLGUg93nZ/dOrABpTL/vUYarwaRC25gHTUD
I8a6DwnVnCNanhP8wi3LQsApWLRgUmD+YbPR6Qm0Zmn8QLmSWYPGkDQgYRg3FxwE6wcICDQXVQ77
Asy9ZV/r1zntf6LxmKvPPlLXTX1uKg1KmTgglvDo1iPtd1N2qGFqU6reBEVQKFf5YqJ/eK3/lU6Y
seAikq9e5oeB3nBYESTNK30g5EyrLna+6xgfKqfwCLwhJAsYWcwpavvD1jxp/BDZL02/rLu3Jj3J
BIHlOxkIFDDLnhtYP+IATI+70s9E+LJB88WhfC2p13F36MbdVKO3TUk45kiBm8nEYB24Akx6MIQV
0Tk0/rgUyEyx9BUrbPzgl9sAQd3vhEhjANSlUfGxQ+q/HT3zBHrYQzwm6p20AQMasq7p7Pot6+Lb
aY25wI3+0hoR0UfnQ2n9DPVagazDB98vCuR5+kfKX6wfx+hbem1VLoueiMHh0oGglDLdLFELOrJb
J3tK/rEwvHpCjgT5tRNeVxXTTrnuJOq1xZ19+Cejkq6gR25Wkr3ptelWDda29K4a7IlZYtVYJ7i+
DNQcLQcoPRHyp7Uo5kUo7WmK3nIgYIYEkeGBz1Q4AXqZsL4de7SyXTQSKrpEHrkgcSLrPnqs7nW2
tZQdUXFVsbeKUzsjkxAtAvEwxVWtz7D+BZZzC735PH551FB0Uk1/GOK3kfoityzIoXeEqCbt7rOl
Y8zLa11/jvTz9dmqzg5FVFNXZAe+AOkSNDoCqCqls6He2A9ktYcorNzXcO90LqzpB5pfhHY3qGWQ
59tdjRNuQ3q7uQb+7rs7GxZcXAoZUB/ABO5ARkKtPDkXf8RfsIoRCA/dyfL/bH0/oY8uesR93Fhy
OMzC4k2tvUL7j6TzWm4cyYLoFyECBY9XkQS9t9ILglJL8N7j6/dgNmJ7d2Y2epoiiaprMk8iTqDu
Wmnh1m5Odr+DrTmweIffzjQzap+Rx3lXHSwaeYWMiTY4Gkzr87RGPvRU1bWUbRLtMDmwx3KpLJIF
tudJs+AdJLQO4SQqoL+InCRdQkeffDNq/zQZs0YgKGZIYjKmzrCOu+1orGxjZaQnUexDpFrSyaCD
yxGbP3T9SwyXRFqn9laH31UxIBWVI/kFNCgLwAaaPyyB9YGScJYaX4JTwHQ/p30ZuF7UqWb6Croj
kI4PNdmPxSbCVBKj3aH1XnTq2Xr/9wYOVyy1C/L/Qncv29eufUN64YqR3D3S6lQg70PKnC6nlono
9snPHPLgyFg5K/cp7HeA1KUCi8wjwcnYOaaOR2/r+f8m4lwJGSDbpHggbfXlVfISPbe9qWqUUbDP
bXOWL5rk6FeXvJrcQsamwcoxKE/N/amsX2Qz8xpBoIncezpVtPrIGsQKaWvn1MjQq8DYqj3TdBzL
AiAiKUwuiuNNr7Iov9Q8MMYusR75s4+hp5o4hugvZBB7fNo+LB2fPJIGAYvL17LXoGVgOEn5W3Nn
9QS7/uusguk0Dhp6VixmLFVKmJyThTrZVtZh7JGHz6lKI75V7hLtD64k/myVCoHtRqBcPbHVaLgt
/WQQbjXp+RDKQMfl9WY+WAOCnWatsRHGJmHgkDIea5ib5R35ZOAIDcdL1hluN2s3HaOVvRAO65lX
PTzDZm3RHvU3WJGxBNJeZ62ksgYYB47HPfVLwvwNrX9cgqw/s2iYcb7I5i4n7WGO8rg1P92pUYcA
xfppYUNDluHKbtWLEjxS/EEmtju2jMEJat8QHPLGqawHGhpk9zyOWFrt4SKCG3Rpm7mp4ruHXHlP
YS2cQA2lCiyBhmEp8KekP0vNQY4e6FXnPnNmMFPRFllpYJyqme9gGdcxmOuzwV159ZxJne/UK0s7
+LTdK81ahNGRmj0BudEgNpZRwky3RAtd08ZDxxWhNcATcbgijtYtH4kw2MdPlmZqANKBasx6IkPn
jmrik6Y/44xHyUQOHB3j+IaQAqavAgLUBUpg7vxpcRGxhodKRZEMTPg/vRAhxrPo0NQOEyu6vCTG
TOB47qNXgfIehmYFBipC0dSVK3OvZXtzfqc/tD7GRQaAkV0JZhnic5ZtxCx4A1RDpVjPNq1/s5C8
S/a8c0lV+kJkGM4YSAbnqZdHU6YwmFUOpc6o/EHsLR0rS7u8301VPk5UiaeNJ54v59hupGELppYv
owpTD36abq4eX0QFwnWUO8TZp7hdZhNhCyqRfY8TZ3L/5ZcuY1e05tb4/uWdGO0bkyEeHZDZcG3/
A/Yh1wVqyyLSRD6TySC1F35/greAldXTrVmKxT8DbC9b2sLgZtTVmiiDD+roD1pJB24ezTPfydYm
dm7VRmdWJk8VPjjNMyJGeBGe/sx4QvzxJwoJ1pt8DlA+ccO586zfD/4mLumep5EsJKX2WJmIH5Zq
DxgJdghRNaDn8dbjrhbNkh8bIk2XPIdwb8VbJOgumANrZSF0Mi44R2ZVzcZt56GRhwieqJsAALFO
SOWBRQbzeFk5hBWTXnYiGUiPNIekzA/AhDhG5d9R3A/zGjnMNJ5EotJFyzF5pQDv7GobDJvJgCyK
xWRmVqxtXp0DdcMhk9uIO0HY8HUt7xX+XG2bUKTLxFcWtAsb26RPQz0w0Fmx2ueoUtozWRz5QD5w
OBs9dpETmIJlhKRzXiCa/780WlAS8en1EEYBqecL6YFLuS2X4w1SpIfKNO2vpQauxNsH9XdvL9vJ
Mcv+0ftOE0fkRyPZEA6DRRK/KRL125jPp8GLm8wlanxlH8XPjqUmoAJFLAW5mfJhIp3qoKgmMf8g
bo3+mrxY4VeG6tsaz1M3ZwYHaR7ORLv3kFl5hII8vGI9ipXl3vtHytBVOkrutSy2pr2T9WUYYnMG
jlkPCC4u8aTm9pnBhM8HYAE2/736E9gng0VzZH6GS38J6XAM/hUSR1tmzHrpL4bpl62KBpwjwuAq
x71nX1J5q3VkB9LFgds9yMPalucyUIhh0vqJfVN/73kbaurSqjyBPcyGc0GWT68dw3gvI7HVTohf
4qL+YBIwXb+huubhLYov8mn4qCMWBh4hVBNezOfb2i0mX2VWvRNiBxWKfk5NcGgZAgOmvQWFoZct
axrYST8pHSuEHtJ1+gEbSAKJvBysp0eUaYD1UkmQsEBFjFYI0JsSbeOw0iNHUh4aowBCUKbBS7Ez
kZLRCJn4HP01eXIfNU0gyrM24C5rn5oPEd49htlShePa21ggpnR45G4ABpkntsTGW9bRmEPKy55S
FM0sDlEGkxO4YJokcZ8n2CmDYclqjKuUCc6yCVbkBqvlGXtzT0dvld9w+CYlvHUdp1qlZU2qXyYd
c2//TC12ty7gd1RfWtMtUuya3zwl7rlttm2yF+p9sg0zsfWirdFvFA3885zclbH+1YpXY3x7qB0y
xLaigsDM6EMvnEFb6MZrYJkK+s5XllPbFuiXyb2kFXPJ25f2gfX2skJ5zFoHTMFUJwvr3IkXw3sT
bYAHjY8lMEdo8ch0p0t/i+5OQRRfqXTDGu7ppOsNgr9aXAL3kfyO4fGbJOLOQbeZjr9ZS1szyVm3
IeEN6Trk/ZKJo2LspjabPJlVNi4wmWX1BjAVREgmEZl1Grm0WQMStdk+6I6Z2RnJEdZIBEATzY6c
HskocWK+pH11kd09dL9J0wVjjTqa3xYgXnGYwJLFwVeNj2Iq5VSFR2w/0aEYQ+eYZXQU7ayUn6n0
Wds3HMw6gwflmvqfFdBW44bOoJlu4ABnOfrojWaR8nCXo3UzjQYM1LT1OS42KdIZsMUaVfXwnVWI
UO05+yXvtyNvxQTliJ5nkoaDiKPoMfm/iBntQ44cdtRQtNiPw9PygsNUb8jRNwt/2B+oVrs1Q/4F
GQ8DM61ml6jLggmzQtH5U/kbLUcqi7YrXrH9sfU9cMmPuthMfkW219NEmxbfOJcgOEQItFh9qOW6
biZush47bcILImPkr5xb0GeVdey9jQk/4u0p1vkPxHa9IT9ynQPm7NjK3lMxYTVZBJi3WgGqezM9
hR0ayzjuY48hcphlM4WO3IAh3NkTgAsVlxOtaRVcVIs09MFJVg9KzeOWQvncWUAgGF34+n4yTEfV
1/Q1jxb89qJb0PzARlYylhggF5kfl0cw7tNwUw0uBBTQxdbqyQaCm1EFqAgcIFlNm4VQ/VXqS9LR
6LDCRrTkr+f5LkgPunnEuEhU7N1jK0c9M2sLWi4Jz69JswL9ugweknqoXbSJHWv1Ly1eph7LqQAj
FIHXIBokDSkSEzmxGwx2Lgy9ivRfCwdJ2TGSU4O7r1+yaGUom0K6Vhnaio2O0gVypLWxEoQ+6oK5
Mm5Fzowq3Obt70D9m4SHuEUJntKOmu8y4pAu1j0xQaSVTR2WKt5lkoKR+Yy5+kxCtFoWptC2tGDA
XuI+SqN4K4JdJ3HYa/RgrF06nJHhtjRASuUlb+I867xbqVuHSgr/mrL4IrmEu8pLtbkuidM4Tq4j
asUklf9UzT75yfhIZABUpQDSwDxfCdGP+dK25iIu8zVxzwdhrgYt++7Gr440SYsPV+3J5fKkgwFL
fsyMZ5WAR/PbpcU8xy+8bQbjPkySfUklGcgNK1VxRy8+a3Dxg4npLhZKUrCrSAvxv6URuRuYLAvo
F+6463yFyxQbSKGtbJYpTcsXrow4NAeH1tpB/z9TAnW/9/vm0MrNwbTF0sutS6ckMguXhvN3kaMN
VH0J3QyG0Da6+P24lIQGbtReyhHlptQfFXaRSDKszIZMZDptbTg9fdbE2uw4a0q5/mdpIasG82za
026HXiIm/xzhm41ubEiytRngFwXyh8zcZ+pk5JdCgRQ7wKIzeuCL/SLMoMmYwzIb0bmQPetaSK9A
S7peucxHNsCsomrlm8NYaruVSMgcVIdNJ0v72E93eRsQHDauYmSCDcIH4XFvskUYko7sNZuHCumP
kjhNri4bes4CwGug0Rtn0WlMrHtrY/VoDf2Uj93eD/Ol7gH2RY9sxmLeF1NsTk5DN6I1jBE+Snsj
2GgJ3wgqrATfGy2Ynbxi3Ce91x88TEHQNnc6DAE5Kha1CVMU7uO0xshCca5sMGxklBFP7EQ8RoFf
7Dq+GhQmAPQUMi2LZZiZGM/AEoG2h1vstBYgLdYXoyC5fhIBlWTRCG5KgefbandCe0vy9whQJZ/O
nn/CBGBjEkFQwdOqWHoyMXWpKDQuwIhKiaUtSMdP999UlsTIVnT2+v0p9JmWs1oKURv6Om0SysDI
YlGus/aD2sjeQmNurIUHO37l9FWDTedM0EZ/kGr0DwRDjgZ0GtBaNUZnnYGqwZp4GNGJ1TCfk2ge
NnQ4PXhX1up5os0UsikscGEDd7ZCuWG/bbRLBelgAilhh0Bh+nM0Oqzc/nQp9pu8WfiR+NAxXHEC
ezK9MZ1mMDruuB3iz2KsHF7ogpjNRawjrxspdNt/Ws1MiTFJeLTMnRtsU1wfDFOplOdIk9SK3Trn
h4lfoZ+6Uf/m6ytTkAHG5pLYeirCr3a8UHQn0SPH49uQQRaYiOyYTSBDC6Ru7vnJsiLdweIdifF6
xGQAfLgMylzZCvHYmQgRhrUGwM1LFhXaTo1BiJTIdyaKDcfi9PaOE9eGKAQJBr6JutrUeNvQzk8v
LqChjTPOB/XZkmHUTfJL/oW5QakS0odOkpaYtEEWYySaDB6Sd+weAzVVA29vwH7Ndd1mc6+TFkqA
3tbtnRQJ3ohXwExXuc/6sWK8RlOJMDtHohAMVCWggRT07KkAmIqJMgEC1U6VGl+lErkWegEIAmge
Wt5zLV2pQL1yN9pppVgk5UC3QQPHYHBRGNcyZw8W/GaAjw1mGArf8InupdfJfGSdm00RkDZ9dMUb
yOEOvrAcLkFNZ0wnIkzGbshMM5IzbKQOOdp1E4qdCcHYp15Gf1X/acnbwko80SkqhXkwy8qpYmV/
L+Jn2YKcVbcwvG6Q6ys6YYBAlIjpjxQwKWZELjouMSbaeUVpaKID64dq4YHbq991sjUBoPXMuyp2
czK3dsZrVQGRqLK56lr5wwprlBXhDDMWrqaMJ6UuUdF+teLb92CJJrzN584ixZRWslooPbaQkXCA
TtnG5as2cIWxRujq7859tv3B9u+xfczVR6bsq+Alik+gFVZ5l+I9X36V9lL0VCk6DQtjfqQJuUI9
WIEZoP+oaQl6/j7rnabSuDKQUPTuxm5d1lP/tA4McPfbIFqbJqjTTEQOHzH3TG7yBcJPeU75UJLo
1Bds9JV3ajF7iMU9D8G7whzBajEPISm4KWaDjFACZBsZFPFe/pmoFiwzdWMvIEoNJrDjgVv0nuaI
+gI+u++xO5nGV4IaOh7dxWT+sLUAXcm3DlHlz1duTSMgWzBz8xnGQkyqcTkGwTuomNoTCUW0QfrX
NYgnDdQO4rPCaJADDhG/IvqzmErlXyky0JBm7iYn37gUuAJIhzxL0VGUML0+A1TVkwlPuQQh2HXM
e6LM5pECmC35WI84Qot3q92N/sY70eEFYWUMWi6SCOQKZqm+6eWzl98SgnSBH4VbImCFQY4QTyBb
bxKPsvXAeEj2lwmb2egkomMLUeujUV6yoP2XHJ+FYMxnBPzCpI9TcagV1VJHzzaosyRwZxabgJoq
1C/gR8uEiEg5HDEMpDLvBY7Kmm2Bbr34Rwj9sD4Z74RTps+oWqylypf+Pyl2jNYPk7nKjd1YvqN6
xjal39XNfO4zinMh2UZxxV4JYmT/5bYTGjD+qNkDKwwVaAoRDBOKyEKbX95AEoGbrfqsWEXlfMoP
oREx2bgjqzgyqpIiwlQOGjFstBnJirw3qNEglj/MhP6h25NzMyCh7Jxsg89xTBzYzFPFrtz5nVK2
KIaTEe684CKB10PT3mxl3Iu4erRsndlw++5x+W8E9yqB/WwYU+jiNn3Jk/yrxJbi8ZIzu+eXRLIu
BBH24UTIBkydYrrcMBlXIeogdBUK3VMsg9IPUKhrdzUs5mp70tzMUcVF0u4S6ZKq8i3cm5F8C++T
VflopP8dPZWPE9ygbEcKlaN7qvt3rn+m5aExPfhHOkEbtIe/KidIdg5Sot7+FP+gkUg6PZZp8iub
d8X8rvqt4h5z4DPmNkUII1Smi79xmTuD8oiinRSuC97fyluogeUYKpoI8dcy/HafsM6Awpbulvcy
sHZME1jbsYypt7K9I4oH331lbUvslsm1mK7Z4K3R9w3qTeSfSYLI9o+f2R52mXblCRnGV8Y1mw4/
HUK+pPgC9BtHVxSGI1xM+aBZFQHdpCUra7O/V9QBCemHlartLRYpzPxrwYn4KXP9hDjbS/skN8yo
9m5xMZqftFgVvYXBl74lwMRHaHw6cu2zmSryu+KbPDH3NHsOAzio7qrXl6lCEDJaXCfDvilOaZTM
DX+niEurX2tmKDHc4ktrkG62sRzFO4TtRaF4H7ZhQS93ICGd31tY6w60xXjymY+4ylW1PstczHTu
1Dg6Ymhjn2jL7AKPJadXeR38nyR5i2TFTrPRLgn6bpp1fTwq9RoHnqpsZdJCRLh15QFT7bJonoGM
2HEXRycr25juxWfwBtWuc7clq8r2kBeOVgFf2DT6RW0QWcr30bh16BdEeoCCXtIyWoLhTXXMMOzw
xrviWaebKt/H4jMYD3J/1TgImuDOV0ZwDOB/LuxfxdZ3YkTMxo05/TgqvWiVfresdc3oxtAEDHvg
/Untg7G8GPZByOL0IweLQEnmqTuDZR3mRZYoHoZDZpdddsvFjXghBLBHI8SChO9wPElgIaelxc2w
1jXDIG0X4/UNndxmXaHv2G0PzSthI9/h+KGznfSu1I3R0tWP/EUZnWT7ZjCKtXRGlCknOtKE+KSX
d9M4+CXMobNfbBMfFf+6H5FEroDrWf7JR75IZIStHkPdmrsyVfiSS461uInqt4eW33VnI/4G7BDz
iWYNujyyXPqcWovTs70ShJ2nvzF8zeJfxPWX7H0vWDQoFizfnAv34WqrtkSD4hRYluy3VH4P3nsM
n4aFN1Xa2cmJ7mC+pALxYRuXnKWZ+i/nrrHwYPWoaaoMLU8XLgK2W5n31nvyoSn1SMNB25nFh8En
p54ONGL94It35D+y9mkY93xgAbMo0wVmIHfY1u1Oib80tvPp0fMvOv8OUrYZKCjNXmtvMvdK+MPh
WOlzxcOTMAtYS4HRq4+5tmfAUjEpxkCIzBRBwjtBQWm5F5sFWuVeQkH9BHdDuSruP5kPILvzjSiS
i9bwgf7lzMoQMfLRq4h0wdw2Gw1huce39mT1W899a9UmF8zHsq/B+6nlpd4x/s73XX8IiYtp12F4
hGdMA291KzLqMFdzwEe/09PUnKpm7yk7pXzRY8sQPcPwKcHfpIzS1J+2eYTyskA1yVrD3sYZG+J1
oDz4rsb5T1WukeX1FpmjyUeGBIlgCZwkpBozPHkEmG0EWDtxLnBOJpzFLWxIcLaQ2mcGnOcEehij
0DllYW55s9CymFX9Tg/YNDzIa2aF+1DfpmLJ0dZoj5wMAPSLevJXssYPyJikA5yhRAGtwyvLxYYw
ZE9aywbTLhSpnCZWt6naT3wQ9ciMa+OKHcNDG1d16L0UZtxUwB9Vh1WYX2OvzZswmdFRk6m6thoC
R9VfbQpUoKbp0PZF8Gtla1LZc6Ka5tlKLzqDhXzjh7epTePFtuU3XaoHz91iDDsVRi2KUbMkL8NF
fbVL418VR1LL+DfAWKgHt2540d5llD/hKUzOBLWlrlMUk+kh8dhq76zoqsW/jWC9L3/22k+u/xTZ
X4GgP52JjlTBjd/9M6J+hsF16g8b6d+UeZjQh7XlVVOecMEqqhCJYb5/wbDKGP1LlRFu4iUlSype
u9YmqdduBcpsKQj0MYFXLfuRbPhLHV0ti2H3y7cP8aMkdwGqogzjDokdlXz6F9vXBqVv/sMtyg/f
eZcMDg6gmokxC8n4lDMVCVgm7ni5huEANSCE0uCJo7D74KHxiyfPQKweJYxZ2WNgrhevFH01pISj
3gJvZ8KEpkYpNyV/UZClu7hrWGOrPdcx9UcJbhwRLtnokMn4dAocCWxo2Ed9sMGDvqGQEhQs+YvQ
vIUMiDgnBhPlylonXxJ1Wp0D+5DW6oCLgoMx9nLWKBUXAo/MgBQ+MF8rLR8W2hCiB7G/2mR82oby
yOWSIRPLSmV8W247sQ7PFpeAgsK5SdLDwK/4UD8ipm6Bqe1bFdtoZ4ENCjeVqvLIZog5ftxSp4IY
1noEI87uk3ViFVujpzbIs52Lij6x2BJbwPQkRN9IAXpQlVlcngzTPe3yJtk1ujm5sRa+nOrod4xT
aGoo58i34peg3wshBdSBoqziaKUm1bbv1F0nRXjoPkbLdcYhdySGlLYZgjBERelDCPFfvUuLYmIG
RFuAo3Wp6/UyaQmhKHPiq3Uxz9sLBLLVaPoH4XrnymrOdQ+Bwx5ouXd1cvWASrfv2h4PLcVR7QMS
iORFQ2na5P2mCL5kFAPJQF0L36lRlmkQ7xMi2YsUbYqOcJhQN6M9upz1gmZdbq8YBHLzOHj9KmG0
V/tARJBaDSx1VBhAYf2Ws/Mk3w1wwUSkxqWR8lGwRJSUW1QOcMCGZxSmOHfGXYOGQ/SYJuudPd6D
2JuPKdFIGYk85HlF2jCT8xpV8rCuou8WVxgjm4hMCax+Kz5KJ4sxqriTNS778YAh047m2FeiP51h
CJmgUK0U5HXeMuIPSjJCaml0ByDqGInnmoKwC3C91A6OTX6ZQeSXTmuoU4zlCB1NBdcysoqKvJm2
AMpvLshm5jzig2YWq1A3uj3oCbcY2eESQFR37VWWsP81MedOZXQXTG5tcpHKcZkFJJU13k4Vw8aq
miv+xDHrd8gzd3I88ECJY5rWZxrgpUZKHc4aXKOQInpy6uEnZOFFJtuvsKRnPHRXqf7trWDVmfod
vK5uDRfFi7dt7q00crRqjL11rO4KrbxJRfgrxcRdGZO8t+p29t3s83fREdNrdN9hlV5zwXeHuhSb
f2c1p07qD50Qh9QYD36ExJhTsvaJ2WMTZhuTTVgdfir4Tg3JRpMGX14gfEhJQYqL+F2VOYcIa4ue
SAYKGutqQwbradGRzLX2RUATK3SW5LCWzTR41QWroz2gszcTgoWQki+SXjH3z7sgug2+/BerKuCv
qD1U9l8vumtraedM0yHRtnNDG1cdyd+p3s1tuT/iMEMVIUMbUzWEeJQXLS86aXV2CqigMySgehDN
Xb7TnSGBnzU/UTzg5EneqrsDLsN2S58kMBpkzMomuknAK5GeSlBcCbWBCa3uEq+4Njbms0RTXtkQ
tVvlCHWf27TIXl43ltiof3pp+Nd3BKMgUFwXYOd2XJk2U3mb8WHcNB9lMZUbiHTijHC2IrKCneuO
dzNIyG4YgjMBiAibJO0jI9XXr3HEdZygaUHArsq+VWDLIZJmCYfmqpWrkOplNuasajS93OThSyWk
ykZYD3iAvJZgZSn+ShvdjWqV63KA3AttBclnnYdbhZa2iVF9oT9JLNbtVrIZfZ10ow5an7YyoFPY
8r4lbcpVcd/BIMlZj6Cu4h1aWlWwzrpwPuY47evyLA8Yx0Mf8Ik3w1myNtVuZ3iw8mVp7vrGZwCU
K3aTWdDxnJF9K3fVsjQaIjNxCFctXVi4C2jYhiDbgNW5CALc+fIvRhNLsiaQod4KrVkNDdanRt6I
8Nm3fLlFKS5j03/KfkXOB6126B9lIX4KRLrp1nJdlIVAhIt+UcTNepICMJZveNOYO5K9BkC+j96G
x3JdY98RlicvLzdtMP6MJCTwjJ9szVj3DXflhGAzuKG1fJ62LXYlvPGoYUQy7iuJz1sfd5ovb3VP
2TYmdI8Auj4Fgsl2Xwu/OmhXMYylBJmKP1BjG5B+ul2Th4ciDDYdyMleILkFjYB10M2Hfc+w0dfr
lTo0juRBa9KzZQghIKntA10N/qy1JxWH6W9bQKltHpIi3LHiCA564x5rdvJlPy5iS2LI16+rsEIj
VG9GVoAWU88CFD6R8Q5QJaJIhTGrQe3HnjgpJWCdo59tYt9x1QPxyfy3r63hP7TNScloo5mz1Aey
QEuwR0Hwk/fo88CdD/a/Sn2WUxuZvDNpabqvXL6b+hlvjfBvfSAYAgO0cHcl8++y+A4YR3lRy5Cd
wZbxWZfGPGZ4MJx8zjEf1mQhpJkJqcP2BZxVFpiQsrABywIHhX3CP9vYm46D3Qu+GvU0wet1lxmK
vNFwebXpY5psevbFpl9QQWv01amtpxekMRktSF6tSvBn5tvjsK2ZnbNhp8H2G3IOYZmowbnGPUZV
VA/o2/ekZ+HJpw7a+QRPeICztQIEceRU0hd/CNkL/sNKbzkXT47f1iRmt57ZXJJaZSMm3yXD2SwW
jbwaaWepfGsStrXyEYkVH0cVbyT3KLx3qf0pKvLym6m9C+1qqPSu0HtllLvqVQn+8X1PPIjXXwlY
S898wnTDdzRWaMZ2TjCR5PYZUMLCD+ZNcmh6pmXM5g0H2TgmGJkVcRQdelReug99nEFBioFBMklj
aXJy/3jAbenDaOAS4kepoXDUJrR1rNkdqbpj/AoNJkh//CCMgGyJcexGubegIxWuMWsvxbeM2bHV
YggJ8MV1IJuryR/9qggbVSiQuKyLadbGVFgfv1VAmDkTNSJ7NGJ8JOvLjBCjsS9KPCRObjn7Dv2e
Yzma+5mxiAniKVnPGVJMRrW9cE+9ykIuslfB0GDGQxPOm4uulMQFniL2OX2dLnU3dsJ6cs6WjsH8
2mrpF4Y10g8S0VgQk80R4eBV3ReoZVIfQMKmQIq9Ddjkngm7G6pokeqZZxCgge3dvnTWr59wKcps
wyDvaIySda9n6XTn7Q+dAHFbQ3xWthLxWVLubpiwo3gn4a+svERDQ3Fy+zXZurYTclRYxiG0vnId
OJD3ow0nKzniO2GFSCE/5lCJg+8J7aZgaWv2fXNK2cEMrK/+67fp5Kzk0ws+OvFIgf2NdEstHIS4
eKQeru8XZVRi/fPkp6HAE7lHHNXi2rRsYWo8/UZCi4TUvHsY5s7kY/DdamtI/+KaOOGHH51H2maC
Mkb1ztNhWVtfOgfjzYNNzQAlVt4RSwdvfHkZ9lc41Wz1OWlmoaHPuFCZmbN5ll6EQSFGv/oJ7iYJ
SsirZylrIezjcbTfTSY7YyTwcN1KdDJl/NuTztIKDt3gT090Fn+svgcJI+dM0giqYkaaxzd08DWK
F934CmNe2ugB0STPiqFs8xuZEO6RdrDOxO6CmH4e1PGcHZ6TGfZlqOPl9FVq/GIxMchqsfCoNabR
W2XlK91Dw9hD+BItebBAkyLUpwhjlcWo+AumSphlfGw82P+UdGHnytqWSB1Ez9sbXKmimQ+6u/GZ
Nrmdtu2jfGGwT80lgGbkoBo2I0mtc0Ku4A4irhb2JIHwz6rJhr8RhbzvvO7cs42LdR4WzM8JCZ69
H63pmUkvIsuptVhZX72Q83LUDoGWrwTyDclFNU+JYQrfseTE4VWTOZ46WUmt3BXLNDQWoxUjfBGf
eQDrpOgJDod8Zy2HTj94JV6tzGcDMgkgWMl4dw+qhRUh1GPs26H+oDyY5164qIur7kekMpJq56O5
CRx/ZMuHXdnVUdgh8I1poGVZgjYYOQo/QtjzhKvutkiPgZXusECDHCkkxxjtB7+1g+5JqCieU2M2
yqgCFLggCkSsIoJ9TcwVpBBdgwoHCCEByDQq6IF7DmDkkTELo6xj1YYFJ48XcItmFVwwfRo918U8
o8ShNvPrXU8CTJh2hzoYFwkqjzSEfOex/W/FvKuHRde5G4kJENpcAVyq5M/rO3MVgPDU42ZpDSZQ
T1bsqnxsmKWNbrKwZyX5JZqrLSRrWAw2+ep02QaQShqchZ53q6HD9oIio7YDpwUdKSN1DUwF8dKI
C2dvGCjX2X1noN682loWTIIYWQzWPRThJimsFX1JI2dzsyH6TTJfVWXPZQaT1On8IqiCr0m46sdq
41vkf85GaWfQ0BmUVRHLx4EZiA34R6aW9AhO/+2YBGkoTrrJovwnRU85Z+oU9fMOX2xksh/CqGgH
2OHa7wImTX6ETGuxg1ONWTatqKMGYTH7XSLa/OhlFgQUfwUs9wecomZz1JqnwZYoc9eVcYn0H036
aun5I5lqRpzL6Bri3cWcv9VF5Khn39t7WcSWcGx5TdUh16VbEJZr5jPZIiKJOq2C/dQa5vk4t/Hr
9ISkZBcVoEzrxOGxBakQB59KfyvFtxnv1fZXT1d98JQlJ1RvFgme6TKST2X5k1jraew+ZN1appNT
pV3YzUGYu+LhQgwuznoTLRKSVUTxE7EzC2oEd9a7EbvJdOSBS0cBKlvfaYci/GKz0dBRGbraJDnx
ZnWTLWyT0PVPX9VnHaO8iN1cp//IkzcTA5OjJc0mkPDNBRSUD1u+V5KY8T8A72FF6EvNRrOELUE/
FykexGRrCLIXUMfRBhrQJylJDIFDUK4ILyIpvCTCmC3Y9MckCeYJc2A9adNgTBPvVRCgP1dbctav
qn0aQhj7FJc1sG8ciGwgkGLJRvKvYTcu1Gpdc4RKkc5qPnBitpEtXiPpUAk0fl298UpSWELYBp7H
ABfuPqzIDDJGqdTzEv+e1rMOM+4p92FlN+zfq6VIx2Vvq4uul9Gm9k6eV1dJ/XI5pk0Gr2DKA7ub
qXaI+qta2oXqtIY7V93AEbU2byPLafMCTfaXOtCWwMWx7UMV3F3F/xjtU5yZSPVNKJ+9U+I9kC2X
Q1XF9xD/j7Mz660byfL8V0n4eVjNIBlcGp314LtKutolW/ILIUsy9zWCW3z6+TG7psfpSTsHBRQS
ZUu+C8mIOOf8t1c9IHgr+PhAebOiDsRa3ZsI8yGWurxuCu+G0bC9lFzwtdRA7kHG3hQRnAKLuING
CpKL3SRe9WST0FjX8FyqdDlUMUP75LmG7pRDq0i8zw5cYVhWHelnpmuOi46wR5G7ucCfCbZFZsh3
XGYC2yHfI3ZtO7LNSNQgp7dyIG3VCNZBrhpg+IjtcbSZTGtYKN9mKtCJ1KN1P8nxrZ7BftG/rTB7
Py6cwp80CFEdArNIs1NLvJlbRewfQko+nEZsMZAxWYI6ZzBanAunZClTXlub1OEvOOpoRQ9F9qnN
Yb8h5KC809bFOGIn9NaCkDUOwpvqm6MpvcWzGQbCk5ItTLN1oNruxz746NGBm5noOis7toHZcWaR
C3TS+Hb7JI22yXDqp/AiVEgsnOGQEZyxVFiHeq0A3ACHKU9jkZIENYwcAuYay7lnqCAVU2e5OOeN
qC+dQF1nfHA64j6n1wukuik972WpussWUzAjrj2BN0zA0vjodOgi1oNeltbeDBwzilFJP1+V03Bo
B3KVSnGVROl9N4pPq/LIzSA5Onl2EZYsCrtFFkJEvXO1rgCRO8dxsd/I776MmwQ7s/DY2wsLTePx
5WOzll35Ate7pjufjH9jvMs4Sr+aormPGUxVlvrMvI7Jc4MTv8ZSIh7esGxMtbovGw8GBYZzvKsl
ltd1MDjo4aqI8FfKV7+A/iohvrp8jAZMtiJ4y+VjFeW7AFlUkc+fhkZhc0K1Mj2VmLYoyzsrFzBy
GFHQqhAXFsu+SdS1k7aQ1Et1wQI6jcKHZ+Kxp0FJluJZQMRYZQZW/2wHYFdywunWXIi2OGOQCgML
0nrU32Q+vabkBFv6/rKnEc1ysuz88mn0esgZifumwm4vk+Szl8hPsZjuYrC4yH4gAOCu5CItFlZb
EfO0j9nB8dlXQppHAl5fJzgN2mNKVvoXckEHlhcHu+dTN/2VFOtzQNlZi4cmggwjlsfIIs5ldmib
2qz8HJj8EHpUxr73bUqaM7vs9mLK9v0U381N8Im3vS+85MqFEZV0kAUnuJtWiVddRbHv+9N1FCHT
GyjlQbxu+0yx68D6TRAc9i3Oi1C5U/c1VSSH9eQGBdapLcN92N7i4b8NyYMoWGw5OKfq1CnAFYtO
fUXN2rsE9vgCiuYOHVriO9fMNyZHKoacz+phka/2pilh8hCIGMbnJWYnQJQjJ5xwsstmNE9Q4ajP
l0uefLiJTzZy55LxJrDlbiFFfpA0cya4LyBQ2E6OnWtxiY56H2Ko6Nf3VVIdUJZbyfKkISnkqbeH
4wrQS6583D8YxvhDQvSl45yWIrqUmkncwJS4uYgNgeETHqa4K/rYivozxB+XbbFzvxqaOYE4K57s
b71d7sQkj/noXiyF+1gm9l4O8qxtQT3JaMXoH+bBvsqSB6H1FTyIb0njbd1Un2l844NpP/K4jUSo
49Fe6vSsgymSws3KSRcrnHJvpP6a6nA/BXdQ/LZjV1711DZZc1qiGoAIwIOpLJ7lZwFSrkUmjEOr
m2Ykm6CLH5e5trYUJNeTfxKRIDI+w/hH0LQxvbL9gZKZLGl40e5cXYW5up2bIzGy+EjOsXVV1ZiE
uhBSvobhfHRZv6ZCaYj5RgZqHBKNW3DY1waKixGnbkIWN9gQeeUFOuzPcgi+zd8Cgk2dkHmUdwky
KnC/YMK38cLrfvLvllW+qeX7Ol1zivjCAV/o0u6mM8HJju2rxl6QYi4HPWPE5ZOM3Yw3K3mgo6ua
LIMndH0T1rjr1VhSeaG1d311FK26SSZMGRBni6jUe5qRjwrDAJHEmBQGuDK6e401gVjGC+yEh8Bs
Ry/83PRIQWPwm6ZQG2YSMN/MLryqa2jXIfVqgjgB3UrhwYvS7X0EUy2rYBvALXSf5NjvZzIPOK2A
+3J/U4TD+QgGjYe9WApsayJCz1FxFBGI+BDfDR1dRD5M265aTjOQEInvL50mJ05dhHV1lJE6ufN4
Vrq4MzOzHGV+6lOomQNh7uFlN6PRO4kUflINfjVJAnLaM23h6suhY2Wwfnzm+NrZkKdeoetrOATJ
PGiBC/Sgr+JPJYTFfHkd2mrfLtEGKzl31sfKNPsC7tSSeURdhXgLuNhMOJux9/e2Pe5b7NcbyY2v
wLpidbA9yC/NvK1w4K/mA83kmSJ1VzPj94n5VnTk6DBPHcFUNl1Zh2ChKZ4DrBMVAiBsTMMvXYiL
+5OVN3RScCMEjOQk3XKL91npM/2rtvEqnITx1ymN3cLzTDZDvCV6PkKvp3GpXbAZX6vulsEmyVET
jahkqiBXxwVUdRlzEnelrEHC7l50DysL+lZGU+uSzlpnKDZavB0NYzCQ+QyBraA5qsivNikK6jHf
fw5cfHVsDmwd4XnTIR2EvgpJkpqByJTXsT/VAN1h+mXJvyrzNK4jogobQx+hD35+fM2X2hq2DUUu
RxcqvQa8sdmHLrJO/8IGhsr6kPkMA3dbws5+cLL0aIlbxyepr880btoUiKkrSNkZHHKfqzVskIiG
ZjDoECI6MOHh9dVa7XhWKxR9UQYNSA6YWPt47c/NU9CH6dZzqdfTz5Xxv7q5fi6xhNkKO9sGBsGv
djreP0++uE5O6VWL66wn4ycICxilIf4nk8WnxfjIKSBzKM+59TtMzqqQYU2D0VzHV2gKSRkYQMiu
7QInmqq9Ep2+UThBJl0GaXeog73WJyvmCHO8OdwEFSxPi0DV0ayoSslDlnr4pZgsbPc18SNuKZxj
ht1J1LXsagLSd1jAw8y9OgcvpuycpUiPPocPaagUkzj8xklB3CLUqtmfAkbbxVYFsTo1iAudwCO5
EymzFXhfuynAqnUmyDEuH0RAZoVVDK+Y9m3H0t8XwtmFDmJlBkybkAahzqAN+G/+uJqDZNmJlbS6
IPsY2rbx0Unx46L+RdpMJn0YQYbNvuigvi5a66HwJEY7CT1/c0onfcpldyynlirah0igzHIK0W+l
5XjGhRX7vKLm8eabUAf3eR3j0OHEI1Z0+X2UpreBqHZFhVbf+C6turaBSyAHoPnHaBIi4GRBZxAh
YXHzaj1K8EDm4x+SZMFZgqbZESg2Oh1eVgV2WBore5vAjclhbO3IFFbg+p+6zoFMAwwKkpkzxIbU
K/PwvB+AVdP23pnlN9e/JZEDc0ZLEv2T3Bgb3/Hc/zwSY+v4uPvzyfN77VT4Mc0vc0VkAkhyc6g9
nNHclIck6R7cvEWGIueDV7K4XDVdWMHoHqL6ItN5dVEN8SEMGCNXAT1WUtrTca6SU9divZJlMbTx
bci5uZkTfD5zG1P8uiQQzJTlXiwpRh+Zi/F7PO50j04xZFK9cRdvOPSsom5NPJL912QIil2SmpWD
Xh0LubrX4P44O8ZsF4NG019ZTuRyiSGb9rq25l3Yzm9TV71qh0gOXyhadKb4DmN6O3/sSf0+K01I
IFfpvsfYUnY+YPUQg9m6qjq3O0hiAfPDLuwuRdEBqg+44WYFBl1FoHELQ0kRAghs3E+U0G+JblCw
FAZ6g3ipJyjaU7vNa2ZvfSJfVdtOux5LSFtymQb8tSacSoQhc7EinkJVpYPvTQF3NAJ/9/Nn1MkP
JhgchOoV/RNBaLYB5l5E/CwhAjQmee0rGK2FS1JdDnk7qqqndsz9o5vFp7oBSPMxz+oWjBf7wD/G
QCzbsaahcz3v3sZhDqzvIMgWbQOM9RmjmWOr7XeYG6Z86AzEoSXBfnHOjEs9bK7CiZmOGifUtYJa
iEihKnuRJR6tU/wwOnjmpsCbooFkOYpkN6eEelise0/7X3NnvMh7kghqI4lSRDjhdN+mOP62COYB
M3VB1kKe6wraUpgDdZLhlRxcKVqtbWBDx4/sLzHTnnmG0pM7ztZbVja1g3A5c6PzzsXuXFjBc4Rv
3ogjjfLui5BmwpXxO3tNxYHFoELdSbQmYlzehNtZWJsQL4hrlhNgFcEBVsa2AREpqUmix0mxMur5
S+4jM84NubDCCy6b9qFgPOXno4Dyze3wAsZ/1qGhKv4YBv7GbRKM+G2iha2ekDVh1fEpQabm4igX
rl5spqmAfMrpaYy6ncTMKq4sGja400PiUNk0Gu3t2MKpUB3Vwl1UNBeBh9G1IoY7LzKsbEbYs3ET
wEWa9nPtAWguOcYTxj3NIe4WTpteS+85c7EDiGMsR+OV1x0SG4FDQo4VtfC4Gh0OGEEw32m3Pbme
Y287Q5gp6JYKcLFxgIBDmv6y7D4D015XYYMpcGydOVhqR4N30XDF2TmZOakyvh95ePD8xJXVclFw
SNVtTbCdYyp43wI/q7NLx/IMkSq33R9XovPyndO758XA3Ej1hKUNGpKHtG46aHUlZRfzUzQLQ4W8
a6a3CUI5wAe965gxlJBnkLANBL1ItIdTh/Z9rYQKLT9FCnJnNJ6JpEV3Cv29T5h6iV7flQKxj3Io
Vqre4MmEXQ+kK+E1z16agKLNCaK6IqON6nH9InRoMfrMzZS7rS129g5VnVxiErEZvVg11Jsp/JIr
SIqzXQPVS6+DA3I5GgJBnDBiLG/hOAcFORlRIdq4da/XkRD6rQ8LTPn9nYLvg88SyJIXNU913IOC
uQzo0ps+sN8BB+7DvidgMdoT7Qt5P5oq+KCo6Hyf3T0QMAfjIDlmIDmNIoesqIh2yPrhnHWJWDFF
kKZWR53ZwQUDX8Alr2E3j1G4hQHwWNr6JLTEtohIEPbqcw/yL83aU80yBR0rNmlG1ker7H5n28QM
6+xNjqQWLE5Hz4cdL+hbt+mZF3eWPLLiQMpmHvV4xoZ8BPcv8wTYAUGT01i7pgj4uSfg8MF76xbi
jKL+FVotk1WFj2OBU27aFJ9Ghymt5aMxlPRPQRJD6WU2NLJ8mNHceWVdbkfErxTgzWaaEBZF+ZCA
Roh7bESbILM3so9KAoqZK9Zk08JYhEmdM6jvnJZ4SxFhIGHGHRrDJa7srR7eZB1TBHrjk2SX6hQ+
NgM4j+y9+xqS/+jWGJUvo79bdIMXQnibzMEaMG5wGxhBq0soG6myn3KXysgTUwERGmbeAKOWutvs
nFo/IZwrvBzXBz+5dVvlsZFBXyrS4MIfQH9joLHBFP2GhxRR9niV24y0HSnRbTsSm63ynBgGxIYA
WqOlLmdHvsUG/GGU79aibPDWmel/yZjM8+WxLc+qCQd5rV5bC4KKiVaPfTqVwX6C/GrAAWVUHiw/
/EzBgGtcxpPoVYTlWtmjKJaI4R50pqWNrrL+trS7NQMEY6h0QDc0jfNDi/eAV4B0oyIndsjJzebO
6KJE8xkjI/Sg0cosfZShmxx9l5llNkb+IVcloNaIBiLqvLOYI/Vk4RpXVvmzW8ubpbeJu+7eUsWR
aRUOr6G/Zk0redIMriPZY1uL5dTXN0kTczds5jTDjLdaEOIoRcs6Jg3iKichIhOZhJ0BiJg6Yx6I
FebcJMT64isglo7tgNjM0DBgK9TF5HiPKq4w4vHQ9ma1Xa+1Is8NCHw+qBb94owmfWm+BPkawliB
MzhoKHDcZZxuJ3eu034Gd1l8yjkrx4dn7CUDxfi2DN0Y1YB4cGLmnV0xX6VjSKxM7Hq7cSoui14z
tgqza6eY0WJRdyUZuEPZK8wzhoEgGObTrf2FLIps0/hOy7qcUVVN/RviRdixBqmRHbu7Ikj1eVz6
t63WL81YMGmDvXdQ0BrGwacrm/2bIIBCPDUNsijakKgMxSEeqOBspm0tm7rXkOGr82SdbViEr+pw
PUYxvpuj7JMc0rfA1cve7k+mQCI0UCh/9AGY6XAwmtKSFckwoBpoJnt9aZn2erYC1K1uEW6dnEC2
GHcRRYeYxxUzoglRk6uYMBQRHNzl3Hc1iT0iYt4S2teFTQHvJvit1jTQfQk7EnFgnNVAe8lwJA1n
W7gWTi6CvndwiFWe8k0LTXsjZvfr7A7ApAgNIkObaeXurlXjOXbtL04aIbTugaCKOmI+zIGCdMhz
aT/1SoXryR7wktbGPNB/iD343VkafgxViCSwNdXWsXZ1sDyN6Verq55rq3vWOcOCOELJ0mTqKUwT
xG2a258o71HIh7zG3Ru3V+ICA/ajSe9E4XwzlK4sY06E3Oo3KWmnesbDsNBuBJWmOpRZc6yUwukQ
lQHSz8ZCA2dHYr+QJY3k8aNKcd+IL9upx7cVb87151NDmQjNkNCO07QG42mPSXkBMW+LtXQc4ear
WussX5kW6cpNTmPUOnKtrw1T5XYVuA9KfSFy/TWAw2Sb8EKM5XYaZA9fjWKE8cp2GImwDBsq5GUS
93MCQE6KO7ODV0+GAnMtPl0VffWrmVjChVDKNIMCxEASXwyibbO15GWOCMhE7kAgrlXofoFJ+bU1
3b1vD/uc+dKmnG4td1zZkQprwOZzPWNhkIJrqcRAGyjXPnBGIO0K8ro1nimZPgwYN8AuURN2k1WO
ksSf9lGCl8eSWcSGDwCwAVZLg3MiyW3CorLLaf3SkRbaSYGLVa5xWxNQTbwzJ28DlCh1tastLm+Q
o2suQu8oLE6RaXJm0meTYziEEK5tF51UGO5NizIO0tfTXNVf04Z5k+kBSaBMfg4bheTMO1hzTthn
GAF5MHPM6vj4x+/pLNkR83zXVPaDmzgPIBivCNQvBkll7bi0hVX9R5d0TNOaywwWOa757g4elXb+
LRn8a9Xd5wwKMKjhIVvM+NRZ5r12YcXYSBTj4nGe6H28Xj82LorumrJMGbCg4tbpPNIByy8NyY5h
12wjgydAzYRgqCSckkgeNI6yFa/+0V/f2bVwh7I5TRbQEMIxDMOi1WmlKLatsOhvnekQWsQMuC4S
vDyCc2Db7Fb8K+ZVX1XqvVawWbMsfUqrCOfaezmh4/T80t9GEtpdk6GebKEZcnAB/gJ2shX0Q5hs
u1R98ZGX1Sn64c6Flpn64+vUWo8qytND83mI85nstRNagBc/NbSYCpOWDtggbRhBJemEp2JUvJPi
4aysGSej92GG/ome9VhAgITiVHiUf5thQNqJgcaFN47JDoNXbIECj4B4uyG594Sc8H3U6W3m2ee6
GBB3U8A0ErcCZ1AeSmRIQ8UcJbvK52hJd9on9TJAjNDG0bGLaFzaKax2UnJwB+sjpeUDut1rJ57U
thq5Z1GoH90RApkJXm1LOqBbOI6zV8nli07QkkrkeptE85acPiVWUNWVW9BcLoOoLrpJP1XRY5V4
50Vdb0p4aoufc9rNJWNAROENGGhZN8vOdHTi5dx+G/rgSSTHPnZv+EQXRYJAcfYhtuFQzPw62zfL
TOkxMKKZCvHukkYaa/A9EzXnWbSsU0js0KwxOLoB5KhiwjXdUAwObjJvg5gi2R0pttMkBo+atx2+
pl7gP/WTh5uq6zVbTqQZeN8Bx+ToAtdjz1XjsnH5SMyHk2RHFP2DtBlignU+Jrj5EIWygHOsTD5Z
PumQ4Ug/NxP4dB9tqjHjideLte3o2U0rYugL05tjsdf1Cc3QbJaj32L52Ac8bUNL5+/5QJxDeiFL
ao85C7uPiV22fPu1AhP7NrU+2RF1YJ22tDLCPWo5rS4dsDpi4mmAZvINk2WUy6L5ZnrIHFUlaOal
evAL6EQQBo7N7F5GbOooJrkyXcyV890SqV+1M8S3YCE64dDZhgzOS2x8KiaiXZeFhxYPzLlFOVXK
/Yybg5vaN7UHUbyNLfySZsIqB41PSouXbGuDvWi57OaetFhqQZHVuyBtY4iFX0r1aCRlf1G4KOYc
TA9cJKuoQVlrEgy1rjDVV7ho1H0DYYE13XrNuZgJedYJ3CNLBWe01tuk4nEsPWYhU45fUZowMZo0
aBGjODQRq+VbEkJgrJfpU+gEwXlLsx/kzKcZkecGpquPlF4NdX6pRutOs48dirl7cTvgNhHwutIf
mosZOF/lLvfLbqhYxXKfBE1zFs3BRTc0K8H6um7s4DwDwNzIRlwsKXtVmyb9kfrwaPVkQic1Q147
tmgVSIEqE9xp5eIFe6PYvtxyfo5suK1+0KUfoyYMGeAjQ4P4u5M5yyNzcDtuBrw7Jp5MIC/7Gr+D
fDvXCM76iAiLZnozLaWejrubwULUVABrNiFZjw1xM3UBHy8btDr3BnkbLmNzX0NGA8QfgLCu6HVw
1rexQ45TVB76wI6/7OyaUDHTPjPbosxyQ2Y2lOiLQeZpl+gZOfCJLuw/wrjhjrb3jKFC+tnwWcbi
Si78q1QKGuU+2DSQFDbIZ46MJFG07seU0IzZ7gZoJQyLTDvD45KkWhY06HOaHh3pY9An7GeVuhbM
guHcxP17vXIX8rMgp9OsS6x+g2w16pyoktyPceNQzSwxrgTtuItZlW5xVvj8OXTwEseTo9/B52f/
Iku0K7zPAqbmYLHM7Ewu4LXDN+Y5Bg4Xto9stTWk6Kg6abJ1w0nsq7Y56sp9M40hFrBih4+sXVIE
d3ZFios3r1aNqf06aYySmsm9nAR0X1G/x0k7beYZf2QX0aGD0aMUGcDPAhk2pSPuRFOSddseWhlC
jS0UoGedXZTYgGCjjKKmDYIHKZvuUHjzFp+S5KiokCGMRN8KVtrOJM9u3tfHZCzWj0ybTKt12yYu
0Ojk5YdGu+SDE/AAtctytiqtyKl1rero+pDdOj2XmxYDtpCxMcm+lMpL+Iqwqh4Frjlh+cpThUWY
Gdn7a7NZEg/zeYkILqHbE9ME415VLHrF5tIrGPysbKKARvQeMw2zJWeYtjQreFjDcYsrrDsKpikf
w54axq0XAgHSQiH7bvdxob/YA71RNqafTDr2x4xYLsnsRAUMabO4vazQ0aUdNNnEQCtYlmXaTB2J
OYX1UM5Mb0LVuUfOHvBAUe8SosP7KjeXmSdQzSfmHL+XHWoKclHr6DUPP80dDtS+DXejTYqbJBsf
qiXExapxgF9g89YB+5KpV3pmWb20or8cMxAZUfHYdE6OHUp9m5Zw2p1oldKn7qP288PsLp+G2n+t
BP1SXMDI9GYwe7yYBsJqppwHEwykMtjWScDcFMoA7KdvdoxTeuWSwBJA6YiieZXaDdk2B6g7JNEz
W6beCFovpDQMp4a62ERh/yxnzm9XstUr4T+l2hYXXQAfz1Ew5jPnhbNqP3sYeEoPD4EibeFSQZkr
rfS5S6i8inHvhqrZNtF2ktAnfdrYpqfQJhw35CSLJuJvUty3EswVrR68IA0xb1/PFhQxew8YnyTU
i6wclqOhC9vw22eyhoRZsZ/g7SG/QUMsR4xYphom+KzhLy+PnR8Ph5y1+jEcurNCxswCI7pf1JI3
deA/itLXO2kKMMfU26UJvjGDRfhqAHFdJybfRfhzzGmM/aPvge4lw11RwkJFgjE3C66YwdvsMoJV
UbPvJaKNJYkf5lSStFRy0HhD+t46SjKvtM6nJCaGPkcgQ6xh2sec1gvDj2ImetOhssatnlauHxg7
RndORVsa65Krn8L0Gf2lO3TzKY6CiRPdxgLfCwliq8Ld0K0oXl/Gh8UwOFtqNBVhUXXH2N6NzXK5
RGj6mto7851hOsPo5Hq0P2lTk4I+1hDxGw4QxFiMAIJmj1WQbFlRPUGdinAqLA9eZwxsu7L7BsCY
79zEOsrJwQM4YrZKP+Qd6R1QZjMszjJ5GyicF1pEAOjr4VMu16nX+eewKMczs/TvOawPvExLa7tM
9HapeGQC28Ow1OwI1MKjlmQZ2tt4yUi88NNdO2n46+QQu1YQ8zvljWn0uM9gdgcYN+mI6wl5jEiL
qd65qfhcpW29A3W0Aj8iyE/dzUSsKRxmSMUgGTuAhWpK/Z5R9ZyLYLy1SOnY9mX0VMTx10T1+cnV
ZEUkQRqfZVaLAwpEudIjEA09HSy+hh0+dZh9+iLZm7JhNDTSoKvyFe4C9qSOg32DN3dHP4zeisk/
y1mO7EvqeiKrZrBL7DwtePRAHMF2iC4qj/dwQnmRhriayCVzQRgDTI8sG/s301u7tCoewsXBrH7B
krpJX/sRWl9djNiOsdpLW0aYiM9nfn+RelNyMxvU2YZqFiJeyTlFTlBSgDcnKGGqpr72JrvazimD
yxg9wHk/a/SDnGAOkyykfAumCbDXJjwSDsGIqbduvWMQjtVWwuAqPfwfHCfGdKhmSM1swg9wafXb
HlEpgCiKqOLZFxQR3uBMWz9Q896tmqf+NTPRIXHRsChUuuPY7qrlzkRZtgshlm8drmZY4KmQZOTF
JXW2NS30JQ7kF9b9C8FhBVX1/L54HvlNFvogA74cCas9pRZFqoUjRAEAVDjmqu6DrX7tS+nupa8e
vLw+GfSdZgBaR84EPkiymPdVIBPdharAldua7xZzGSr6xaYzmN+VkJlm+NYCA8YmEe59RFfvpYQ6
yFyeioEGM/OmS23hiOuulOxFQqOmrdRkPFMrDlDaGGEGzmb1DbGct2qdbCPUw2an/JqjBofsgB0d
B//KPIYpmsLNjDRTmDqHfqV81z/SaaQR6q5IdeacXf6YB0CqzEeZiMn6VjnuZWdcys8JJsbaw5Qw
MJHI0co3nWO2KV6qnphv0F49ezJo2ANTtOWyxfmuhzM44e0ecWEaNZ5VsVhY0zflAOXdWAhodOzh
mxpDU9eYma40MTvvY8wC531X+BoCaXoOxxU757hhoC5CVANTj907DO4oIazHg/I+xFy3ShQ1Svke
z9BcYL2Ik2Ah2R5gzBFGkzVqn/dsH5NRTCbCiu0iBv9EZ7d3e/hTXcfEU6cUonjTQvykjW7nifxA
WGKB6JPD0urHosOhCbnnuK16/t+knMce3CRVqt6NQX1lYRi37fNdB0VtC606g2zBcZRFlTrZ6Z78
4eQ04i7NztXDaBxwSesZ7VjZoU3YfSK/mo55qq+9MWCbqn2Yk374ECcVJHbNaGTosG1Z+vlUOIE5
+jbgLkpk6+OH3/7jn//1H6/zfybvzU1TAjTW6p//xZ9fERP2WQLt8M9//OdDU/G/P/7N//zOD79y
mb32jWq+6V/+1uG9uXqp3tWPv7R+mv95Zd79X59u+6Jf/vSHHSeJXm6Hd+yr3tVQ6j8+Bd9j/c3/
3x/+9v7Hqzws7fvvH17X7mJ9tSRr6g//+tHZ2+8fWIp/XKj/vk7r6//rh+sX+P3D5Uv5sqjs5f/5
J+8vSvOvRfQPJ0BdGtgM56LQ8z78Nr2vP4mif/ie7Qd2ELCgAhGGH37jwNPp7x+Cf7iBkMK2OXrd
SAjhfvhNNcP6I/sfoZSOiCIf/N7hH0vnw//57n+6h//3nv5WD7Dcslqr3z/ID7+1/32n169mOcCp
4JDURvz968tdVif8kvhfVV2hu3SJlIBgfWug0Hui+hRF8uy7S/Gvt/v+5blSf/ny69t+9/KqDTnk
OVgRvtDWMUXvXaSZ0YNtk7gbV+e/fhcu4V++y/r3371LY6fIcrNRHwyhKj4xVWkZ3fz6pbkHf/nS
3IDvXxrhao3D16APynmIB7FTxXs53PjtfAFgbtPj/PptfnYbnD+/TeDhMZf6nT5watE6dCQNG6yS
+92vX369m391l8WfXz5KOzdPXV4+BisKc1A++zKa9Ee34XFmb/jT1vD9ff7Z57d/eAMf2rVXNfoQ
wce0HGZzqEFKe9j++uV/8vmD6M8vT1kcB6FeZQBjjiRpJS/wLCf7LMJrOQgK6/jr93F+8iQF62Pw
3ZM0msBz2qgn4XGTnuUOPvTb+q1+LshFR0y0hTyxGU7xK1APsjubw2ZfbUEDPgZb/29u1U+uZLCu
pO8+QdXGnsPgXh261PucW4q2hYSJaD78+hv+7Er+sN7TKMP9te3UQXqaXLscK2Z/MASziqehGP5m
0fzsTdbv9t13SKehXJpGw4SMxk0CMSRmJJs4BCIX/+bX+GHFqwTsZxwHKLSpDTUwPSgfkm9tk/6Y
/N2NWJ/dv1g0wQ9Ln7aGwWvDpWr1inf2JO8dpckZlbpzQPhpJ5xvBRTMa6G6/Eh5BFa+8gZ9MZlz
tYyIlmqRrPEsoN+JQCMxmQIwsK3s81xVCSbBuGW8LNMS3UcaiaM1+/mjreCkRIxTS1nQYAnYFQZd
/zaRrtwj3SkPWWJl55kKoTyNVumcDWrsDsZUEHPlrM+oC7PtbEGBNHYtbzPqxevEpU5Kpnl+y0qJ
f9sUqoFBbusED5a0mpMbKwaDiMshC6S++qS72Nx0lVd/+reeOv+H9dspkC8mPAQSwYQswnCjJ3LR
8HJQF79+g5+sW/+HdTvgDlMETqkOA8I8iOh4dBBzefXrF18/5V88CGsZ8P3jDNgUQ6pe5fCu/4bb
/DsMkcumz94LK3gZlXqMhUIr1D7++u1+tnp+OAtIL156AvbUQUOfo9uY9bvr3ZZQVv+91//hMEDu
WKeUpLgrxF8tWR3q+Cq1KZARK/z6DX5yM4IfDgNViap3YxZnG4V3flZfDnn+d4vyJ7fih+1L+SaM
YI+pgxmQa6/yOIFXsb399Qf/yZX3f9y3TB3WSH4VFsvJLiBwnlPtY4A8XlnV33yBn1wbf/3777bG
md7eDGPO1tjF3UWTIGezFrf8m2Ug1nv4V4/qD3uWYwFKMr7iUTXGh99OXCVVJ46V/5uz81huXGfb
7RWxCszk1AqULck59oTlbtsEcwLj1Z/Fb7R/nZZd1bNdu9ySCBIgwvus5YJOGjpQ6r0vKABo6pjz
5sYMrLh17y2/dn54gy5N9bcfcPLwphOYuiQs20Dm9lFy1EehG2ct/r/NM5yTZzfuhtTmzKQNcoyF
7Yz4XYZ/hBTH7x+Ac3fn5MmlwKyw3Gxqg8gpNz1FDYR0f+gUy2Dxl4axT4ZAz9VntgxhmlgJ5f8u
BTEUQeHMbbEhs532T7/fPhkG83ZsdDtlnB17mNzOoUl+aJgzPcM+GQIp3Uq7bPlgpzCACL3l4xhE
iUZZyQ/PzbnmOenYcKytfAJ+FWikZgpbUTIY3bOJ9KvLCrAp7g8d5MwNtk96uCP02ZY1j2edk10e
o+ZRlkP5Q+ufefbtk76tRxpvazdtg7R1jpQPP4xLBXKJw+f7u3vuJpx07ixiH96aaKM6wj5idPuw
AbDX59PNQGz6++84dw0n/TejtLaTPi/SsPxdp4DIxzdWDj800LkLOO29JlXZJdW6ge6jl4qMIJbF
7cQ8yU/bw/e//9wNPunBVV8UYdvRzZjQOKLHkTT90PpnWsY66cCTlxg1CgHmMDFqXn3PvaaKMPmh
ac78buuk51oWVfGeQ9M0U8YSDSiJ0zof37eJsdy8v4w91knvjdKOk1Odn66GlFolYU9kl0sOPpW0
m5U2GvLObLPsd5ghLEwbxLIqqYa1xokIbKi5f/B0XbxPXh/tVQJcS0GKvJojJyJG55EmDPV+P1tg
Kls7malQIIn2/S8/88BYJ6PCFMtUOTbDfVvoG2YVkAuL934iqWQo9W9Dm7Xc7/+8kbtmaKgYnBU0
wRfNeZcE3AbhUzjh/fDgnLuIk2EhNchMuN4AWnhhVFJXCtUw5RTDS6Yfmunco3kyMBTwxKzE5BKw
plNSrEr9SjmFfz/WRfT1/Z0493yejAvUzwo9zPkKJfsZsqRV++/Er/L19x9/ro1ORobC5/xeT1MV
DO6+py6s7toVpy7sQ6fb77/h3AWcDAwg9xo9GxMVuEb7kFfovwhVff/RZ368eTIyNMlUpnJmk8sB
oFDnBFoLClboHCA8v/+GMzfYPB0dOp28YRTxCFF+PkmwBZzT6jL+ofXPvHzNk/HBK8pi6Avq+urm
tz5Q7KfeyL6yk/86uI//dgVL2/2nl7WZlbd9VbGPxsGaA5I0T0pS8fXD9x+/NMRfRjjzpBPPWtyb
rSJ8n6bD9BLCEdiFTeo/i7pIyNlQ26cEdNnIxw79/Teeu+nLc/afCyJiE1M1RdrTjORvJyIJ6IRk
/tKIbEcNMfj7bzl3Z056tt5Jk8ie0wZFQ20MZau28+5UCANsuF3jD5dypmuYJ3079CNvngyfeYWB
ZaJRxS+/IR78/RWca6eTnl0BDc1rRTvF5XNvPfdtuBu7X3PU/NA1zn3+Sb8eS9O07IzP1+TMGaJV
BAaUgDCLLzkM+bfJqXHSwSl9Kq2wWO6CejV4PU+JC3Lntp2/CmjS37fTmZtgnHRxJ4tCVQm+g034
aqmG+C2xGXz/2WeGD+Okf5vzQN3T8vuT8kY6PvYBfLji9fsPP/OIGic9WxaDk0PTo2e74rJqkxWc
MS8e1rHtQBJ5+rcvOenfGQkwZ/DZwLZdwlrUEHn5/LsZOe+d+uJ9mClF+v6LzjXVSbeWZgqcJTNa
gFfhmkQRiYIMP6n7w8efu8sn/dlVBSAmwXFLUtoHCvMvS0jI//bLT3ox26FyKhU7UYpaYH3KyVA1
4Fet9fcff25rwTjpyFoP6dYUgrVxqpLXviddkmQccmdabTxYEbiVZsY8IMfEh2qctFfAMilhFmH9
Qw9ZettfxnjjpKeT4varuODWmBAT37GlphHshYByVg1L6PDDt5y5Q/pJX59kXGlNwkzEckvvyuiQ
p3bhYPzQimceL/2kl9uD01GNxP0fh2KfJ85XWmgPtdvdf3+Tzv34k47uG2PoqGlmdz8yrgcW7eu6
mpwffvuZjq6fdPQYItrkO2yOeAnhCPOV98YFNf4XPqfyHr6b7y/hzHiun/R0faCwd6LqIlBNGm7I
YAF1zLHKK9JnH3XUaz9czXKE+rfHSV/a8D8v8HnIjCmZ4zqQdn1ZWmgItGnnTwIXCGSw0d74C0cG
MEK+BHtQN81d8+rXT99fpnnuVp2MBKk1ZDMo8joQKq3nXWmkiUmAgKCkX/pRfyEtUMYXXR4Rkbcq
MICFMedU9FX93rOE95p5dvqWCs37Cidi6GCRjNtO5uImryc4MEKoKx5llpJ5xnRxcat3Vv+rt8z6
MgH99TUljZYAfjUQjc7N+AzrCsym04ttTwjgOTIoHvUGf34GVyoDgmth/cMdXp71v/Rj/WSgKho7
nqUcwQ2Wkl9QNk8TmaSwHHfw3G/nYTxiBfu3xd3/BrP/3OTKzrV6SqImiGPlbAxH+9IN+y5z9S/V
Rr++v5Xn+sXJuBQaap5qJZsAaOqAioXRyLJlDkkIorsmOB4EovBD2+lnvkycDE8+z43lxaIItIiY
t3ERevaVS3wgEtaVZG1vEHaauHU5MNZxqRQHJD2MbFhECdWANjhHUpnUoH1/6WeGM3EynFHnGxZV
DNcy8iisiUyVEt+dCBwZ2Y/vnXNXvPz//9zCLnEl8TK9CNClIVQZMx2KhVGRUXbM23YE6jR21Lq2
jWatkwTCpO2JeddXmbtpBAgNcyjsIM0ycBeWZ7wYBv/lD44bfN8E58YRcTIsSqupzDypOZebEydo
0979CMeheXaccFyHhUx2pRgrsNYxABT+EinHaCaBU8LqNOjqxYVJ4OeHG3Jm9BQno+dsEYOynWYI
NDwSYVlvTPSFFgvq1Hj/4XqXbvqX7itOxs2YDFZazU0WCHL1DnmFeEReUUfhn4Q55o3mtyBda13o
H5CyTNaTOu4/35zMYicE3Ai9b5sfFi7nHo2TMVSKRmuLnmylzMsbInKQ+ApcRfLg5PpjwZD3/SWf
+5qTASsEGuY41Wyw8+ea7F1q+TGh6PFmAESy4krJI/q6Mjb/9m0n86zcQDAAjdEIksocjx2p+ut+
HKpDDrTm4BYu9GRtcMcfzjbPvIbEyeBl+1NJ3YZnBCNTu51w8zcvrrwfRt//vUv//2fF9E9GqyZT
YaWJxAz60l+CYarddZFGtiKpycMQzIGizObDQw0LiVpyo7iSWgdni6g5LHiULAYhroXEAT/6+9b9
+8uHMPT/HU3UrMZiajszKPgBfnQQhvYVUiTpUF+vJ9krh3L/9kUnw5bZUn0HbsDkJC65dsoHcyaW
YMm107eo6pCh2+R+v/+qvz+fpn8yAtn6RPpQRWYwpMU2du1NjlRbZ93i+ep6LP+ps5n+ydDS5iGJ
dwngPpTwLwprJDA1o6weFYFy2f0edBX+0AX+/lCa/skQYxqzTeWqhVu8qoBP+cDYlWdsv2+tcx9+
MmgoCIUDsE0jMOHq32fU1+996hP+sZVOxgrp6a3Sco423NgfyTxV5i0J++bSqUP/rh9r94mSz+Ll
+0s5d+NPhgo2nGqSd4BKPQpzB/brKp9y38kEK2A7/c4q7AY8SocL5vvvO1MeZfono0U26brmFxVA
40i9RUZ130E6csxH9nguUX4EDfRmE3K6C220KLEio5+eY1AibvRFZ1iZZLqX5Ptcm5tYCLqdy2yU
/HsOg2DIAtJKPww95vKT/jL0eCdDT+ZZMk+E3QeWRztcJE1VO8S2kcB2Kox2vamVe0oJ1gs8t3Dn
YPDJ/sqipoyo1no8fupDxaaDRbsim2OCLF6rME8ICTZMs5hO1bDt4nYXMvVZuzZRzZwtgw3msjxQ
oQF1yq/qZ6WN4cMA1ekGlRXUGSPlFv1wN/Rzl3gyllEcn8/Q2HkTYyIhU2RMTHFJ3ZkXEEaIjNit
7x3tzhoehFcW/Uay5PkDaIMC9++fhzPPn7f8//9MzUjiRJlDqivodVusk6ElQSh8arC1LPyYi256
Ev7s6z8M3X+f23Aa9n+/LbQGaqzcsQikGuEkG8CbsidNupeWKm6+v6CzTXoyyCVWHI8m4SP2mPpg
6FuyORVMUyLabd6uhREaSAT78gJIEqz87uP7rz3zUvKWoeo/7VhrhuU0SnRBbhbh2i/j8lKbKeYX
vUCSMUr0aiLK7gVJhx/acvnkv/WOk0EQiIoo0lDC+I3sd9OdXPQLw0+bdUtj/e3DT8ZATWvNikyB
CqrYJm5Wu9T6Z7UQ1yQq6vvvm+zcw3Ay9GVDWYypFv7vPKo5KtbNx9guIwJl+KSOdj6mzQ9Nde6b
TsY8FC6cqknWOB3Lh8CcsMJb+D3ebHYk7kmG6z90pjOtdlrjWmh2THyiZ/+a0FAAQNRfT5YDgzZh
6//7Rjuzh2e6J493C+0zajsKpcF6lsYKLFTGYTl4n3jcVzmQQG/Kky1Tsh3r2SuvepFzbf8wXJ15
5E4rn1gS2zWhauidmayQkRj2CsxPs/vh0uz/Lbj+8tid1u662qDykPppQD9J/RnBAbjJ9WgJqcb6
tK0SBx9OZUuUnZW7oQgEEnRSjFtVau61WaSchHsw2vILf+KpNZyNpi/MjWI7YgcJhz/pnG2rYslQ
VtCW2vx3ETqkQSbYF9Wmg47dSsSN7XRIwzwgp7ol7rayJwX9OL6cNGCtXoExJLLTVc/+ju7fuvGw
MSt7Qdx+OiYLtqoKSbNVK0XepiHSrU+EYisAGON8Velx4MriyPvmQutek5HKWgcyV6L7aOqNyygE
gJ3Yb7JkaWxjHY/bJwfD51y5H3knDsUCLCC+fiFGOJzU+mkW6SK49tYkPhPnScMLSFj2yp10Yu/Q
p5cqzWWjMiOZDc9rntRixFaowUkl1uWesPSjNwzbfDZuqOzfhtZVFv7OCVf59vBmtdWfsYS+H+H3
btZ6djtkX1b4EYMs4U6A2WBh3OlwqfCLGeawtmDqRayQDcJ8TdQcIrf7LIDo1FpFsMq/ssOdQ6DP
gJFhYG/xH9sFhYJIIk/vUlCpfbjS85tMJY9paQUtyOTQeDTD+QI0/UUJE2bS32JK+qqkpezUQeFY
XNp+N61tsDUKfBnr8wut9Fb2cB2N/WuTPzTdRz6wzI3ACM7Qmws53sy+d031P6wd/PB107HbPlwO
CfR58xBBFl7IkK95paFPjdWT9F8hEgZOOq+NGRlKemvKz3z4lSdYqbMbGascHJQGKRZKrOXveFcf
lcOhBppcfYRhS957mHNQo2peDd1dk6FICz/ZcVqp0D4YOruxAPXWeULDRYRbj2C5bKRbALk4IAYI
IlwTX8ej1d0XIrkLGYlZqvN9FfQYa4fseJe7461jqLs5Hm8avzzUXghNrwL527F/pKlkCwdi3bf1
peb/Jvy0Gq3+YA3y1ve+FGZDgpiBNLS156BL5wa6vkXeT6d0nn2WOCYYiW8PYlPN+nmBSBrgFTr2
Mx1/uprt8I1KZPYPWv5BuzhgPhvmYb03MxaJ7lGnwIYQ+Jq4GbM0O7qwNNL/3pb52GaGmD9U99A9
IVyJXdnYQOkMNoAqO9nruIVnMlt6KAPpt/OFaeEv9rf2vLBJHpWLnMW0iwPYTURG5SfbShfa9Ktz
vRtR3ZXprfIIzWXTDej6dTfMMJ6q/biQLKjtCrPwopOXKN743+7FEBWMo29qtABBztvU7HaZAigA
lkMn71/nL43Z3Izz/KajEY4pu6c8bLp1ahSp6WrEb9UonpPsPdSKPc8Trhn/yjWSqwTgpNZ7WzCO
QHz1TcOtXrCFuRld2Y79Wyf+L2s2eppr1/6dwYDXbArH+9+SsDlmnW2c6gxFOZ0sf3TlcGd0RBo0
TgVSuYYvyYdbG9u1/8yFvcjOUcSzq5EBfyswpptPVRiBnwFHZv924o/ReCNzCrcDqF7FP64xdINP
xcyDMNgewzsbiMxqnOpt6ICgqstt77/1fY97IXnpo2MzU2c+cr3eRQ+syOp9+NW+s5PYRIWBfEfU
O7t8ReS8B3UU2PlbhuRF15tPeL47Z0KCtpjcw1xfKS+8UtNrXXdBJgOlyn003gD8eGzqY0HgTauO
2hD+6kmRC8kLwDauCtdfVWVxFIZYGTkoSYvRaUpWIUuPAr1slker1JnW0mi2JsuoWLU3Guqfubr2
PVYw1tuYA5YGnx9anxUBYmAlW638GLPblnSr7hbPUfpqRTowMjB5ns1qfELsLi8kz8MUV3tHdVdS
oLEgWDtAnh7tbDPJT48kpeO9l0nxjFnlOLqQHqPhMNXcktpVV5UkRNthlwXAVgIoNRuxZpwIasaN
wsxuwrp51wskOpKnu0OTMzgjmi3GDMPbg7u4DNllMVN3XmWGAf+KHjo6uwiWt/RD2MyPOaRoETsr
Gc3bqsalZbMQc9WnBVKDDMCKnEVAReDKaZiMxv5mbseLxHwRQ3QpASx2Rnnbw54mj7Dxsj3pg42H
xo8yzrzj5tRgEGrTCLL63ejegSJs5ZSCZ4Ph4y0eOCzYIma0O0ag8WQa/0klqzXxaFS2gCMiEhJL
wvOblxhxXXdBqHHYQ/G1CDHYCTtvTaLCvUvVFqj4sgyvKys3rqvCE+tqjioI271tsxJGkyKGXjwY
7Qg72yiq+1SU0TZruAIqKEHqdfPY7tm57Q6j1tomEfRwuM9llBzx8emXqZYSzdL9uLlKWU6Va9Kd
8irWHWgnkxuh6bCmONrPjQ1wK257PE6Nrm/GznPXPiLfHUez7rjiUNb6SuIEEB8MYHomG142odZ4
wPXh6M4lutHnSLkLF2Vub6pwJP5jZ275KMfivYu1XVKLg4OHtom0bN+YEwBJSPf17bSgTjnSEkHP
BGYTUSi/sVwPC4PitVyNT5Mvl9cexPoqai7rzPzdsxG9d0zuQ2kwMpUxKZ2Zwuc2+RK+c2014Qq4
DgbZFp8v1t4MDUKvleVTEolDb+ebhiNnKgmdA2csmMWQdoKQZM3cpoM6CmtGazvk18043BhTXW1G
2xLXyZw8jEuFDKGTgwHQKTVAVJdu36xg9XoX+mwogl3UdyemeKPccFNmdbcWmbpLfS8n/O5YKALz
J3vynHWaDMM+9Zxj5oNaKnQGuMzvnwYpX+LGF7grC21VRx1EbkBOnOvSu+L0Hinli27ol3GmHjrP
Otg+zo7SBVWdzq+xV26wa7loaRzwDwnnf/U4OiSYao5dBrTZSdOt+HV8YJXcD0aL4FLtSt26dcvi
ul5sc6YGClO89HURrybm0jrVHCvdm/b+PL0UOgclwO5eldv7l1KKB9erLwlmEYnnmam9dlvrNnTj
xRSnUKRg2YYF6WVNATETDJVeT79i2CJrMn1XUlkLXj+8aotU7LTIABPePYUzOqDMtj9I/YQwCJTP
OFUpOF19SW0aMWObCWmTbF24fX/KeJpXXqzinSx6F62rH8l0k5hhyutReQnId79iCotBbCFTJaaU
G7vrYP1znG0U912buflK8yzWKq1O7ZhWmtVWOIMBF1a206NvRsVLNvtNtdfDfnKCbhrzkH9tJZ+u
WcJ+zvyy2GZoPO6EN5l7y6uYnJlV06DwjWboK51em79dTKNUt5dJvULKucBK594x12amwa5IcwHB
NWOV7CeJe3QGUx09fWZC2XrGvVKUvvSG7cMt7MsV/SU1t27oDdVuaObhXTeWjeA+mSBN5s3grNGU
4R9L0/mJOgcHg8Aw+M0qmWEItE3L2OKJVsRbX4r0SrcIPA5mrPYpXAIOw2I9BQMdRU2zJw6XVZs6
1Rq2f2m1/o8FskuCbrMoX5hML91iPNY3ylTzwa4zwVvUViBUc/RzNEjElr/dj4t8iM0H/tbBdZEO
C+58lMeky4BPy667H7SWdnQHp3KurMLNmdH4bKNgXnRSRLk2FMoL36pN4LYOJC1fa3m9p3VYXlq5
X5VXnWmk6rIHcgySG054yFAtq3IbR+NcBC5CYLWRofh0M1E+VAw/9tqfVBJvKygtHKCbWhZdzBEk
vXXBQjbewU6G810kwHxZzpIKjZnBMNHIzfpAxAxVNe8nhARTNENT5PxdBxrCgvTClbX2HBWVcd3K
qr7rlaW/q66mqGjSKC5udZHf27Y511d5DjzgwrEsmjyTlrp1Ql3tLJ7nwGdttbcjN2bO4gOP610L
qoKuw7uQnNjuTLtJnrwq9G5KCKubKJ/GeyQu83hRWdZ4RxVnB1cjD8ubEifgDVROPVCOwGnsd+3O
UzrTH3syr63WrY8kNpFFjmP/EDf4HQZrFncDbPl5JXiTb3OQJ8EUTc0V55koWh2DIlqB53LreY3z
OUCWui+AcVwTxs9/jxpggpKTNa7JwClpLNNJE6WODPxKeoFj2YQqC0MBkuGEBPFUZDPqx9N1aFvN
fpam2jpeU20b4QLanMDhoEpVcu8z93ftusRk7qbVYUgA8GXFpkmTSy/xogTAvQ5VqU77q1LWxUOX
9gC1oavD3neyfRtHw2Mk23DbLNNUW6Qsl7VBFF/Mb7J1l7e/J/QJmIfU7eiVkmk9RWC21nX7yTGv
miJmoFB3WGnBKksIdJkZTmt9cjnjqeIvfaqOqT3LX4k9vM9uyJpScFACpebeMGBfg8V8owgMfpyc
o+3gqCeRyhLxQdZe1zzBW9X7IbcIXFY1W2Ij+DtG6OYl0bRkpRfFs0bafdeGHe5JzWF+IvTLEspF
0DXdgKpgjtdeja8VTsYRosa4D0PISLUnoiOsY7lKIF2QaY0/azzRYOPli9FAvAiHpDzasd9TXwoL
vw7z/CaN9fjgobOhgKyaN71v+It+dFrn2oQ4Muq0td4wE1fV9DD4dvPhu7n3pHnsDo+T5V3TCac1
ME1vlWKfQDzhdg8jxIhLv2CdWII1Ws2R623L1nQ2EDnC+5BqrL21QBghaJaQ1opFtOW8lGA2qNou
wlWSVfVbGBmAGW1j3kJGhioPsjdAXLvDx9DA3fWstcdMu7NYhRq25i3IMAgXIalKt9KKx17K8KiS
Cc9xpIEx7uEe+bndX8VooEHTk5lSOQLf0cjiK6NqEZ2XGnUsEfiXiyYHRNpG9kIOnT+nCrUhEZ8X
hOSIGIqkfSg55LzMjXwO5jIb1rbZgkTribI6dpwfNeXUeBxET8oX0N7gNY95FXFbEnmf5PG8Vmke
byoVj5z3x90vS/bqNRuFS2KpvkmW8aMrBzhVjrPwj9x+lWfV66xlaOJscutYdqJjCEowyCDWUmtD
I7MMM6/NoUqOohE66jQTQQNLpBuwh/Kg0tE8mBFIbE78vQubv76YbeAwArcWLjY919bJiK95cAD5
G1YOjQtQj1/4vNWpdwcWAmTWrln2F1H+lQEl7czuDt+Rs20L71H0QAqZ098RRMaqPUn0q/pCSoWG
+zByvn8htIK9E70vHiyyR5sWmtC67LI71fD2zA0zD+ze1YK2Le9TVwNpnrMHUif+R57NxWaq8qtG
dd7lIEWIcKR/H+IZo4sV0mM5DIYI0/wGXjffzLq188OQM8bcKJ/1NMSv1M46R/pC3w199Bk7XQGP
XzY3k9LFfZ+UxSpOKIhPdO8ypkBmk5PV24jGjagMlMlGlPazcrLuKC0ES4XSiaCONZQfvaqY5g/P
TR6xqzEmzDAdgyVHj35MYqCIfUQZvtPtAGTyzg01/zqLGlTp5XxpOZW2xxuYrSuDZGhYfkZ4yBHg
9pgHVNJwzFPXOzJ+xtYqdS9A6OHtm4UKE3v6uC5nwPZ6pG6Yfl3SWw5jwhBiagxzjeF9xK3W3PLj
b0tXHQu9zdNdD0Effa+TeRu3LfKbKemMdFOl42KbDce7ntzNigVXdWfa8/DBGsLguShboDx61PXv
4BGhYg4ybi9dthc29VSF82Z0PErWcze/E6ULlrOYtM+2xpwQm5l1P8c5qp8xYhuyk9WG5SfUl74Y
Lv0GspmZ464ryPugJCG2HqKxvh0pPNxHdIeHWszTEyvDxa7cdxQJFcrUP5zKjbbMBODeZ3F6K8vP
1DbrXd6zWkyxoQbjBAgKvqaFN9l4HY00gywsWDL7zJn2IHORVNm18J9HXgmPGnO3J6stmm0CmG9F
YN2/iGtAw5MxZlsjAUy64Sig/VLpBLq/COW4nkY0OdAth3yPqoNFlV8YfL7Ik+QN8BqohbYCGMqQ
wEtEmgJuu9R+NVaaXxLJ19n+CfV7WeX5k2pr9161gMT00XAum1ZjTC00Yy8l2lXTB/XLZt8kOHZ0
teaZSRdYSa/xwsXVOE6/QDZOJaxVuPPs3zrs2ugwHJUcmfkXacIxYtyyjIM9ZTVHa+oHKnz6zmbQ
sPE5wxtfidESR7Auzp0eces2fjH5AVQJhYUXe4HUafNlEdYFxjxFV5WLeNstEp5ChxFkX2m6+4Sm
mfPRWMQLyjRU9aspSuvDmeF0YhAiz8Wkhl0vLY3STVj74qBxSvGUW+TeoBmF74nROsW2w7hUBiKP
2cqrAZMzYlde/qzHcV2tKq9i6kw3RodNtq2DWl+QVdoQFyOROlf+WCPhZeZyLEGM7Xs5Dy7RtCwa
EC6zg0iRKXUZVQ8SNc3RJ20Gb3bzI/RVfQwMQeuibnDD6752M7TFffzhJCwvoIqXOIl6K/oT971a
O0lavqUFqcN1ZZPjv9C0sD+KIe6veL3oLH9LDbODaab1KibVse4NMgpsCkyOjmbPBz7VYgylW7ex
6d4Q4Y2epxkPkmIL9o+Smf4UzZb9Mfamu9ZEKa/DKCq3kayHW1qzXhQnvN4y32Q1kebJuh8n0J2w
ZJY0z4z+Q3PNtfQygsyZ41yrERYM+PnsueFwYqN6pzgYmm6+5KoIX1H7mp+9m8tinaQmQFtz9ubu
Im9j5+BoJVuyoe15fwy9doNWuOltMZu4iEnfo/AMDxxJzL9xjYo9drTuMGNOWoNOBOgZx4zltT/6
u0gBeiviLnuzfc/jF0QDxP5oYAeDTWItam5VYgkUWK7SQMLyzAZDnTDh7Mfod+zmeI5QamwB5RiH
0a+HjehbrKB5/wV71+KFAfEG4feSh8ttdtMYiO+9RTDe2/OlVhdyrey8Xvnj2LDFl7yU4cQzE74s
zDzwvc6uL/kX0nE7AO5o0Fh6b7TO6CGaZeKCe7lOqgiV6FIp4AmXL+i9g1PjLe/SvVY5uG1LUL8Y
GrbDFMfFuh94t5QsQtag4/yNCj38NrPwmPrVT9DGA6/TMKn77Nb17h3KkHuOcHXKtTJr01lzvZlG
n01Rplsyrn+pIUnvlqhxaYwHlgwbVUKYC4fqw+qnN8PSH8qJH2XUzJ/REtpeeggH6yC0PmhA6K3c
ybkSCevfNP509WTn9Q07QOwQUxfQz6yghgjBhFvk3b7Pk1s2vHeGm2S4CQHgyTBl6orWgO3uxUIf
1pxMFL11zLRfdb/vS+05l5h3zITTuTRawplx4IcVOoRwA+f+EHdsL4664++VyK/M2g84IAg6YphO
P2GRarzAGL0ndgm3Zhaz6sx5DZs3WgZldSyYnHPA4tCL52CaJBWSqCfbTu0jDW15wBZq/2rbzlxv
fziWM90z536nQBtvVEbduY7c+VGdJmvXRAAdEWvCG9yET7aXp9e6wBG8wLy6+1riFEMcFTd/yqSc
H5q61Xa+yxxwQQqZCFbD1gzSuhixR1TSWNwadnPIBgnxtUuRJ251ZnTHjOIVa0vqsi3WU6JBcGWN
3+6hI4Ac5FnsvsKknJyVVZgV++Ac6N7abSE+K7fRLxGyyGrFRhcrItlaHKxVcz/+KsfSeDDKIn2G
meV4hF1GcKp2Ow+XVtGhsHE4eWHJbd+HuSXuGDPpwFrtrZIqlV8xVjZE8iMyBuZA2k3Xd3qD9CGs
1bprzfrXaKg8ZVok4FXHCV5KKKgC7qoC+F3MHYAW3eufqqoJj5qbmI+tZ8+HqYOlWaUCy23tWez6
4o/CjMGmcL+vXKzQudHIIz+iu0W14PmE04RxCRSYPy0pt3mtUc8vnSsfvyabU9+LMa0r9yJzpn6X
ZHBCmJmG4VFHzfM5Tz25LSFVd3TYpbsZ9dJ8aV0r2kU1C3WmI4sAstHC+I+WJ/q+oA7m1W+i6sWd
ivLOVCYOM6dq3VXXjPbBtibtYmxa/ZeBiGZjW6YVhHnkXVtpbTb0AbM9hKbLsRVFe19ArNgvzjyc
EWX0mVJYyOlU1bu3clLqSdmQaMVkPTNHjS4RVTcLLzBFnmqQS8ZaNd0bajAPbl7yRqkjd7jUUQ9v
xsi0fpUctOOZa6rwcZgcAOVGgY7Gz3Lv1q9jxNf06oYGpr7uqmkHtsUjH6OkUSCJvojGtD1m01Re
enVq3oS2yQIyneSImUlPbLgquoYLr2dVg0O5wl4agooPjQmFJjKMHOYyIizbCRUlBTJ5Ub4JOxCH
Grt6FnPWZXnut89hZ6h3ObUh0ve4glFdeh1Hsq6mIIOz4neL7VQJhqDEIbk0KN+TuySy7INpNmRl
8NGHT87ATsc21OMQ72iW3v0/6s6kOW5jXdO/CCeARGLa1jywqjiT4gYhSzpAYkZixq/vp+jT99q8
phjd0Zve0KZMq4ooIPPLd8zthI3edaaYAq2pbboV7YOgq2FBPjTEJH11gK+5PrSWRSI+/X3tyetm
n2ADQXavM3FeXHE/+c+0dsy86abi7lbZVO0i1VTNMkrG8KiaUH3zUtfZz/VAHwYzIOmGKXPTQo9B
cBOplk4rcO6rhDc61rBax7h2UpohCpvCKdm2VL3kdGrtujgc8gWu5uzsuZ3cJ2FXfXf6GR4g54bY
qEJRfhGN9vRTcBJ4xq9SEeTiXhVao17FbSl+Al2YZB+NdkpLUJ3bT5DhzfccaRgF1kZU3RH+kvxw
LDs8ctsparpab96nrfRO/YS7V89UAOiGsVykBEjjDZLfK0U/FgWU87zVjHA7B4SRxsW08S95N2aP
raXmZ6kAn71ZNa8jabivc2Q3z2IuWlIc2WuZ2WnZDoDsEurHMs1hnTOJcFY9hOrOmBW9ix04F1nn
WRH/kZtdvZmIjN60eWQNqyy1TLretJhfxBB3v7pgFtXK6dOaMpBOD/82Ej/ec1SY2ZNV+VoC49DU
MbGH5LPs/yi9enpxeEReFNntFwJsu5MRy+CFQLfxlw9ev9F9Z7pLBlbrTE+fB/k6zeZ26KroF2Vq
LflVsAFvDQGZyDXbVK49Um+fCi9rdlqZ+W3QtdmRmF7/Ze5VfhlK13lQWZ/UKw9C+MHvA6oXAtoS
3oja7zbXgXvfVoV5TXmDzfXHxLve6VRS81Mh+aKRE6hjaaYWofupRQqQENG1m9OcxmOQB9MSfo/A
04mAIIjaaaZGiiz9JydvJmTbEctoqrOnZFSeXompVc+hP0PDVGFY7AZjmo/mYMf1UohgdpZVfUU3
s1hDBJhG1xh0TGTkysbSR4gw1HST0O1gNlRZWLJPFn2dly9NGPXRLiOeimywrHafdDCK3Rx75S/f
CQh95lqBiLQDUIo3lc2tm+bpi4iz+QfVTmBPFBEiC8ni4VtTBsEPejYmmjStcHyiVzM6NVNTktPu
iHuhuuIUZIC84O+drte9n+gzRbHqRgwuJx7A88FbWf6QDyvtBD1U3AiIGNoVb5/r1BUrzIl8qi0f
JTWCae6ehNvPG6oKwwO2r+IPr4MNsMzC1Ee/jSaUuS07Mi0iU7QtKMagkNvSEPJhp9d+YbQPuavL
grffANa41wZ7OoLs25Rm+A17BF0CgNQcsxs8MmmpmPGzfqpIknDyO8TftN0XRFw3aVbSw5P6UPGa
XkS/xukS5dZtQWjrsjHMfJ/mpFe7uDVvXCsx93MJ2kAVT0Yfd1AfR2mIS1L06Vn3gBVxW1Xpgn05
J/x8MF6zGj2rNUy+WjOT91tLYIBaoqeVlOskQ3oDxkj8c+ULkPCuzFet6xdr5TbcjFJcqyOkXoWu
4x6yQLCruHn1FLgj9U0NsoqYnkKk5V0novISxpJb3NUhxRy12btPFeefcIUehhXR1dBdlsVOuYAR
mN+Eup5InZiI28UMdFHDkEDIjUGYXCpluNRUw9VVNO+RBWtV9mvhV8W5DA0UNkwrCFtQRlClBVQC
Vmka8X3eSfPCh6W+222E6MLN2uZs96aidUkUwb5OoKRy51oXVWZ+c/bLHkNTFxJPusxC7d6rlpoV
c7bmuwZoYS/tSjEgiWtjS2/K8Cnyp+JxQLKPQJamLTRYSfGkK/LprcnQPG5Vc9/Xg7pNDH84TG4G
F2tFzXTpLMN41lMeLI2oMY5jbk7rvgq9703A8k9FDR6PmidwY2YhHLDP9RMZ+dChQ0KJDiW/wER2
Mxn3NFRqWCEqsUw6qpjcvMCj5MR2hk031YrYwyx46dJBPujSbx4CUdB2KEzxWlTUgZqNqLbUmqdr
P4VV9zvnbZgEKGgMGLTC4CxBUYmbunfp7ztHk6yXTRdZu8g1U5uiAsGIUmeyK1cJJOyC1w8us2MZ
t9qlR3gL7uOMiHrGayWcyycDXtWKC/dOnhOqbXfzTeml/ZNyk7Z7nHpQ6bWkJtMDO6O2rfQi+y2s
hftooGMTi9hsI2pyeZKoh3ZMIqsdWNaBZpHR8jiAdONeUYfHuS0Yc+zGQ6u/l540qgdv9NQ27nT+
I4fFBFspQ1Uu2U3xruXInK72Q4tlvJ9646GLzBa2PgJ/eCKLfPR3RH8HdOBOGNQBErp147Td2rdC
+VDGsV7lcd8BwQeDeUrpZtxQ+wuFCvVH+N88N0xG44TYKsin+KVnXN6EojeQhxic3RBuLif4iHXj
1+O69WhTNLMotxfKpTeg8yIkPbyrncrh6iDGnH0ytkSfIzP+niji6uOiyO/LSQ1PmhV46zWNONl2
7ZFRb8r0NaNA5gLDWT+HuppfSI2N92NkpQfH02qflZRT2UlhXeV2Fu0H7C0HctT773VtZ3dR4j3X
aJdeWCLzPeim8R5vjr6kLN66sST1ux6mDdt2+Fi3kXkwW1UeB7pEd+aM/MpTdE8wJfnBLux6sZda
RE8oEoIni42O9WKyuaA6o0KuG7Ll5IAdAtVH+4gLtJ66GlDBJXRFgbvn010kFbovmp7me8dnqUWs
FVPRFrCM/5o6VoRkjMpfQ5egthmnzinXdmeB7roOfVdmlq7TWsDmerlGHleGFqtF7Ov2tkD6wGFD
K2ddtjRsTLr1/SsbUB+0WdDBbZqwDCEb4orTkFKHmcD5wyTj7lzXc7lDm4gUixNFYdOEigR/7rPx
kSrM5AJrGlJfPGAdTiPLvy/HgYfA6asVmV/z0xw76asRj+ZjVlnBFg64LZYOicn3rcLQGpqdfVMa
uj50htVDf7rUxNDvePANEFRW6xApGlvDPhh0ewdnQI5uNic/o0azx8U0UtEpAxlj2AhsQ7wK4zhd
63wTUCtLOgYh3uG4zvqQ/ZLVob2p8jZAlTIF1dkZ34s55Ex0UqcJqmkxKsWtX100/I9Jf1PjHklx
Ji89KCvj1BhWfO+2tjzaA7RuBkVH1VEsLiBc2SpgDaV5ot/7JA89KEfR7+XFEK0LghqG22juzW1S
dEgpJCedfU6f0K94kBZyzin5aeRV+sKOXUWEgATkMcE+78TAEWQQkX/wCeJ/bjtv2A2BiI9JPiT3
Y9fhpCpwGaPOR56RLk2QXw8o0/DgyK1qBbFTfBuU4e+MrCC0vEUSsJgbd6xA6ChGvDYPGRb8rgje
7NFwT5E3V0RBjc2uCEdC95OhLs2F25jTVvehehy1XW86R9vP2jWyLcf/ad0gXdwBIdXfJwLfmGXj
CkM/NygkcptrKq6i2ruwufY38OXBH3Vk2FTpRLNxgGYfNZBZEv+MvbhHoJPK6OBlY3qTkNq798dO
/Qg8ZfwRRMlEbRSrojRnqCnmq4JQUPCh01ClAk2IDna014sNiUPhgy/i8qlmsGNnQbWGsKzCuWIg
PLEbWnrZv9ROcre8sdJbP0ejsn8mCWfsuU9pCJFW5BFBXIYbiRH7EWa/uJBFPyWo8qBdl5j8KUNu
DW99rXnd86r6JKicPXAz+OjnfDrjfFTEvoCj5J5q9yNxE3AxyOX8yK+R+QIFY+jNgvGptoz0tgZw
WqnUrU+w5OSFwLfRbpBYB/pCo6MXuTyLjQzePDG21SpzcxUs3DpGktnRM0Qrb2NR61qy0UccoC3k
bsoeznoQMe0Hoipv+nSehnUe5TxD2qIArxhjakmc4D5O53ZTuXl0GzbFfMyYG0/UxQ03tcnxbpCB
elVzRr16SkHTbNOF45CiuNVxTD2S4YRrak+KJcqCCeKymrdiGqKtDY4MvDtM3JoFGdh7ncKqLlsr
ShF0mpS7UHYeUG41GEOyNVPX2Pd1hI7WHTiDYo0/RElC97elxvs8QBgWj2icohDM3S4Gf+emajxN
3kBfBaG8alvUfXDsmjgGznc9/sdRx0fivq7FeCEFJmXo3BoddXUgTqhuOORl5yJNzbuoDa1Dbdh6
X6S03MAQi4vjJPqnAwGan2Tvi0swuS1hBbZ2n9Mub79JyxJ/DDppNoOivp3VG523tIaqpQ4RknRD
4Oislpol9Uc+Nea1RLtOjuk0OttaK+piJLvmaDfiW+Ze85MiPALerZ8ZfHBOJaZf/dT0Z0rYiz14
PU9QFjiBuyCD2783U2bWphiDYkc6zrxSSd7fc/pAB+Kk0bhOZTBvOFMOqKtn76BlaazDfAoOksqV
b9VsRHdMO+1mTgJj1Q6ZPM2tjl89BAXxUluBXivKV9hjY/9pdEKSBJpC/dJpS6+UtB15lkFO8XzX
a3nEDlm+SJu2F7uF9IsoFkLShh1hUSaOgA6aq1trcAuKfLQW58Ia2DQ9Ydz0sVdvXeoq9y1T1wBM
E7QXnIjzBaOEtSIIenxSmLSC5eTnwQ1EFZ2GhiXpaS19RBZUG+JBK9NLacxRt1bYxgP62vwAAmRE
PAOtVaKZH822p1wL2no5eHOBYs4uX1gDzcsAgranOs2/dZggviXUWy81kuI7P+ittUxC76HVyhhW
Vu3bS0YD9ykoE0DWKHfTY1mng16R5yPBmZ0ClFHbqBUqc53Os3PHDuPcN8m7HCSLphcJk9CtZo5z
SwSKSYI4ObI2XQqcPdi5vUuNsThm2szvVKdsJFvoxBJ0XMdsLGiYY5G8kigsInNm3SMjye5hpdTP
qMjlkWq7+UeKqhvR9jg7D+DgIdLpflqHBT3QcT3NP5gmrzxBMKzhIORaAreulGmEK88t/VXeN8Tv
cA8f+hgKFeZWLAfI9XVRI5s1dSMoRWzt+ZzidXg2WAcpUO/KZKvssd8YWncXrILjLYlK81rTVTIs
fMow9lkKHuzGvb82TCgy3kqntqlH3XiQ5tlZG27EIu+n9yPZwskicmXy3PojeHncAtfDkLcrI3Qn
ZjJfPao8H84ZWUpgUz3y0UJyfoZCBgoqonkdj2nu75IScA4XQpY+UhTS/RA4hm5CJKPxyhy4Y6ks
SkOmznygmbeygQqHVHaXmuozenjZN3h+PbVpLVB8OkxiFhdaxo5eEnT+0bCFJ1dVKS04ccli1mtK
g+wOBrd1LPcpTiMEoW7fdTSHN1fXYDts7LAwdrnZDrtmMNCwdeB5N5R61sZyKIPxeUhNKLKMwi46
MT3nDMYbPjASWfeZaLM1AWjMQEHHPRmpKCLXOW2QRFauSt8AGmPuV51Atw1uEmxNwT69gvTPLKCf
oV5Wjp62gH+9cSS8OfDW1zbvP6gBjM8IxaK96LR9h9NlCi6tYZgrq8f8+Gj3rkFhuqVMFGm2sNsb
CBjqchaWLdzoocfI8l2peaSaDQwc5E9izupG028B95rsxTJcOS5g3cvoiXght1r1qeGA5qZhf0JH
DUIo6fQtLB5NSEVC+RWZF21AYssID3Cs+ux6SnccTDQCEYWhKSrFlOA6azMyw/7GNcMp30WazZMj
TCC8MNrLEPUIvUM8qCvTMcCGhlDxOKa1n2ATsKIT7fNhcU/VUvkU1uAaK0/HdMwnE3IlCuYSMMag
i+ufedJ05qqI9aS5QMAKh3qE0VnYkzF1a6QWNj+uhxhXSEy5yzKNcxLW7WAe1EIkOU1cBQeVZe0x
kW9dcyyGAxwJwpFoGHLjrcyreKcFWn624v4nwnjpfSsSCGtiPSoDXX6unGRruzomd8Tqq3nf94P1
oJjETDqB2pQ+M1FmM5iGZj/WcSdXatbiMkcNJWNArqoACevF/eik7nfhMBlA8k3qIl2LD36mm3zw
iwKjikrot+embWDgnpFvpCsbkHPlDd10EGHI2QaiakMFN7ncCE7AzEfZOOAASYLfSGaCkmVphGuP
WQxDgJtxQETNDs0/p+mm0XN0D2Od4KvhRjsgl4u2I2T3g66mbNNZzhyhBR3bc+3FjbsDTInQqSOs
Xeeyr7813tT+AmhtNqKhMUhFQIt9BOOzbA3avBtDpOgyRTIt3Aiha2U480p30bWszQUyO2dqHP9d
yyu32kWDyUNaqPNcMgUpc6aQshFRTG+joDWD3L9tn8zyjQ5WHEwQlG9FnKYTcuZAnJKw6t7apk0v
No/nfewnDcCfX/+aU3QSZafmDYoWtaE20/jGIlhRgeqPwxppenqItT9wHIOWeZMJ2R3z0Fa/xBzB
G1gKAh35A5Z1RiU3ETeyNqZfOPykQ2vrWD2hw4w3fT1ih0CwfK8lAK4XFf4B9Kb/wW4wgI/amnWF
Dyk99IZbf++DND6mbovOZsjdUixkbA2vQebJmJ2Q6LCkbDo0F3oCxuswR/+qOAPOwiH/E5H7tdra
pZELxP4IrBAc0Mh0+abItfnQFh2LVUhN7MoJVRMBVsQIBOawWiPi8cCG3fm+yYb6ZiKi54cTehFv
Mqcnc+iN1l/USjSHoh1tDEO6AooJIc8KozvGnED/LRi71kC8161wAhJvI9/vlhS0lj+MXovvLg1l
h8ooi+8U7qQ/yENodnU/9jszDF1j1WVXF9LvGc7PbJsfXMlVGZVGWU3ddpTa2HlolnadfJcbosT/
/Ut8xqBe//wv9uCQSj8q93S+NdVo7p25lWuT1qovKNrPfoEPVmC/67AQDDLbJo3R8WjYEF3NiMoi
mO0vrK3is9f44AhmYuUcnob23kBOsiPuibL60DDye2/qBvrzJrwuBaPPCxoGuYtMad87VZ3u58i3
7pAIlgfba/UN7fL+nnuGQlHKI0dmcztRW1DN8puY6NcO58RzV7bbTUC5xKwbENnpQg7o2veDh8jo
95+HfTUZ/5PT9IP5mLquwJES/skP8hBwV9geEQFD6qMozOfopzHgMcAkFbY5FYNRsrODalznOdYF
8qFMvZp1z7w6xl31C9zbf55zlzu/q0cwvARDC+Je5NInvEni22D4/jkNVfbgtSxFdExl21jZhbtk
Qcy/+zOM0gqqOb4UY5f+kbZZftf1eBqQ9XhfFCx99vl98ECPTtHWg4++zrZn4xYxtfWtDprwlUCL
+j/1Yp9WCH3is/7YERIa1UhR3jDzodvjD7bO4g+lDawRk4NwuST46Yu78bMX+hCbQIQFn08h270d
ej114b6xcqYm38SePV4qO4v+76JA3I/pCFFe9qNB9kchzGxbI+y/N+2svJc2+4rsXbrO6XF8+P09
ef1L/+GWdD8sQxTJDH7tTN2+RCxEePU1/3/qKBoIGNoLBhAX9ervX+qTm8G9/vlflqMoFyaTVNLs
Y11q7G1R393BCpvPvlTZ0+9f4z1u8Z9+nw+rUj0FeSKhuPd1wMnJz9hg+874NvlmsLEmiS+jzpAs
ciw/2qO0kF+H8bosGekk8Wd7x5LZXe8CAPb2yCmC08AiVhbFhKGb7KaE8J8v3ugna4H7YWkbUJgA
MiXOnvJEvKfSn9sfQha5udRG4T/lYTKtAr/kgOw2V5DMaXwA1jI4QFhDvn/xLq6pJv90uT6sSEXi
2Soh3G/vl0bWbxusd8VSCzUeqqSzc0zrg3FnmI79nOZXMZ2jI/MJsbn5xGjt/zGgedwhXyBtx28l
xeq6Eh3SfrOZ1lKa7UtvRMi7CaGYHn//jj+7iT6sKAlNw1XvxOwIRSs4pSMWfJBMAijVmvCrq/JJ
robzIQMGmDn2Jx2X0MiNe0gp57ta3IuDyGlYzdMifQ2QU89IXKvgBbtjeMl6OA0jKmY6Gl37kbxo
xOFR4iAdGkukYnPoAMzLXNW7xEX+8cVd9MnV+NjbkVQlOWYuT69LwMmBvN5TqzRr04Rj8PfX+5NF
z/mwGMVmVhKU1vM8DZwfk0R4J5Qv7VslrylbIv0q5eGz3+TDOoRehZFxzLo9jgHqdMdifgntmTpe
hsjki3nos9/l+tp/WYDQW6JeSLhafRDtPGSvK9+yMXD2Dfhl/1UR22c3z4epaxD0ypddw4pqGWLC
9413sa10ehdP6Cyz0r6aBBEZ5DHexi/u2E8eY+fDqkfivV1HRdftE2s0Hj0AOY56ZElQ5ZVjC08s
8eZYPRCqlQ7W2Tc6YObf3x+f/bbi79c0yHMsjlHc7YnRAI22ZQLJ77VAJHpKWTeJS5KPmKVg3dIE
/fX69y9rXf/+f1i4nA8LV4CU0wbyRzRJJNRE0eyxyyfIbfhyAAPdyGznaqWPYZ+Aog2o+Rzcgtus
KJiF+rr9Kvb3s+Qf58OClKVIlxrUoHtf9fbRbRIPNNCzrGThKhqM46nIVyns87IQqFeZ9nIk4KgY
zK/Gks/C8uSH1YpTI3Buofo9Lhrx4odwJSuYGLTolqExphPgfQy0lD/9iOQl8PF8fAZCsrJ1EpTI
MJKB841FzBZG1YYJ/os745PJ4n80k9imGfQEwe4zts6XsBnS1YxjZanK3lzJUGksihRT//5++OQB
+NhUYpYqphvXmvdJashjFQh7aaG3PjgqupbkIcRqwzjdFDXVCjE6rS9Wx/emg3+4DT8WjSRdg9q6
d/nrB+jpqmnaE0N+/iBUbC8jr3b6ZYmubp1XvbezVUcmQzX7b1QuFzeI3optmFjhik21OJhgPfcZ
dqi1iSr+WzQUFq0fY3bIW9JXZnBIb41yJXseVTw+T6AGz9fJl0Os55SXwihnyrO9co2NMtwiaktP
UxsVyKF1GJLc7g6oGXBdu3i+D/bQOackC4PN7y//ew71P12HD0traeDvlH0/7+s+LH6EEWxMbgpB
b6sxO+ZCkhH05iBzXVdWjvZLdeKXtFOF1RYaU7Qe8tDWdvxtgN4R7IVshbEgMGcZVKb5rbPa9osj
2CdbwLVM969bQJgLvD3sv3uztO6S0X8iQGJT2XLVIhf64sb/ZCuTHxbjhjryEZYSa8mYebu5bawz
eqV8713Bqd9f789e4sOqG81e7FZ+Y+2QErYb3zPrDS4LXEpd239xpT57iQ8LLIs18UKlJh8l7cZt
0Kh+TRhrsNFR/p9Svv/XxdDb/38qn4Xgcv1X/+3/qHx+GH79/PW3juj3/+HPwmch/2W5+FNNy4Jw
c9EZ/e/CZ8v6l+l7ljRN37YtgUfjvwqf3eBfpnuFTf7T8uw4/7Ihyiw+eqRf/MP5Pyl5fu9i+O/H
2jNpmRa2b7uB4ziBCWn298cmqUwPtXfTrpyRZTxxMgTRdtZtKLfKF04S1lfvwpOKJ/+t8cZ92vs+
nLNt7oKUqEzkz4sU3fdNEbftTdMn7Q1bM5Ew79+/f1Gmq+hhdf2XOrB+FQRn3CvViIMhiX8QVf5V
5On7O/7wG0GhOlK4Nq41y/7wkBbaH0eJ6XllqmwHSBScJzQe+6SsvO0EI7EKOzrSMKiFJL7k024s
vUvfUxkwy/D431+q3n9LKsM41j7pUZUEjXGMbIl30OwWUewcrWSKT/HY9Pd+rVZiiKJbPVvRkhaw
7uoRmE4lPrmTo9VZe7PeZXN3L5kUt1k480JhQaFXX72mlopPBYr5U1CgqvbnflEiSz9X1bSo3cR/
Czy4NoIYnN1QgnpNqFRzJ+0x2lvFvjB0+dwgEi7aosfLWlunCe3IjT9QqJOOtfFSKXGaDbv5aQfj
CzLR3V9u79s/r+tf653FOwrz9+vte9IUNqNPEHBDXufHv8zegDSZ9x5UUTN8Ljkdsc2N4NSoIYZ+
2Sh/2JtFOd6r0T+iprRfCGUx9nUuUiTodvDYSeaVFj/ZNoW0uilDbXfLcTTHfZR3LxO6lxuLLu+H
KmjkvgW2Ri5nxg++IR6lMzxVfuodXYVegPIPGMzIWeP8XyfIyG69ABpkIFJgZ6k0MpBOKs58De5/
SISd0IX9FKSiWKGE0OTl+2Q9WKPzABw97BtzjJYFaTGFEO62hikjpyhW6wBt8F2ZjWs3cYO9Iohl
b7KG7vLJr2+HpFu65JIcwdych2JoxjVyXCTHBM0FUqBKSuz96GQ/+iljfKIk5UQua7707X4nIACW
ZGcGl/cvPaESF25iPPsTXpK38hrfW3aBtUSMem1pDR5qrKvLzpyilU/+dr8wPYKkyP/3CZqXr3aT
n2qMPk9DWAoEO1WwNTDurrGdkcIy9/QpkEKP/ZarkNsEmUSBla7b1gqXFZkQVyxR/9tomof4arAm
GK6uvimH8KxEO09kFjCgB6M8Z4n/s2ljYy8NnZ/hjje5G7+GFRymIAJmacRE+dttzl9RFVl/Unmv
bzg1bPz8oYEhexEyKM8iIkqp6/rpQq9AhL3Ccb+loV9CyHPSSkqngpgdKPqQtl5HbeXeemLt+ikP
XpflZG8FQXPI0vkuu4qaONjOq0kF+r50q9dy9PO3ZK6KVVT1zTFKXfmoq+FYX//8qvdYc9AeNmPk
hd021gRwKdPylprT9wH1VvUsJfMeHXnawSYSWhBg4/TqOi94eIelbPAdG3bd3KexWKFZWagpLs95
TbTIfx5nqyN5tSJKqA7Nt1l5KFJtO7rX5dFsZ2el+3p+ceL4zsp4bbdyyRIbKyxxqLlsNFS2OKQJ
MbWbIe1vRd3Lp5mRgBSBPHlUceOtr5oNJ7WrPT7o6FwHDio8JxxI8fQXgZngs4b/OWQ+MNCMQmrN
iVg8vX8r5tswSsmqut4ExX/9QFfY3cUxp8fZ8ww8ZhnBndcntyvEXmfz2p+m4k06rmLxz9XSBWbq
lpmOodSKODu0if+Q6LTeu8JGPW2bF5ophvOAhgRpbaSy10yi4K6UnVxaaaDBZ44uVciyZTbtpslj
ci69FLfShI6+pNq9gGnf1oU/nCx7etBdhSXdpn/5EEwivyX51Vw1vTQUmo3kRwl9dTJmOzq5G57O
Nva83fujNiI4I0OuFpv3FWTE0VXKabz1Y9gl2i4u3fWZm60BMwor5qbEYbJ6/4mYHK4Rb2Gnf8Hj
htezP7w7v845b8fw/P5vnfKZwVUrVgLD2O9X2Xew9m+LrOP5jgki6+NSM8l1//siS/oa3sq2HrFG
s18sWEGrXU3wBUlz3XSWsW88z1hU8zGTy1aKgqtuNPeV19SUCa+iXIebNGlchJu5Xo597WyjUcab
8urMiFDwvnG6ivitTLGOLV+Qe5nHpxBhwJIPjftDlnqbzISrOiE2nxa+5kZCPiyKxiLuwGlthJqE
/r9/mzj5ogi9F7Nzj7IFVhLXL7hR0F52aUV+m0HVLbf0fYn1/tExHQGUduV/WjE/apI07mKe7vfv
wr43H43cW+Mvx3rM4fqRnNIrnK2to3f9Np5CrLgkdeE+xSbDNGK/oM9Brzzb8+n92+Ylk3X7xcbn
WO8AwF8/FMv1bccOhOMSDAWv+mF26kIUlWQdWUvv/QGIU9fGWqHRUtSs1fhr+8dsRpTnkSPYP826
nm5900ReTurtIkQepVluX030KHyK6b8DUNlyItASy+VpTovitsqqh4gyBWTo4ECr9Do4kKaHDQm1
9RG9Po5keTZUKs+Wg7ahCjEHhYG+g9rNT3YlDxOu/V0pFV7v1nCOYHtPGlhBbSKRwWnr9jIPL3++
lbSOePQIuEHP7T3ggUBk0qfOVdVVb+aRLTF0spZ4kN59pSoH5lbgoFX9bR20P4uwlTeTk1Z46ow3
v2I59RJsnBRAPMowQaCTdikBYXJjkJu5EkFkPwm7tFe1RaIPUafrSA/Ta0PRWRMG7rYPcq5T2JKg
M/Dzrt3FD3ky34BI1ZskCGgDNots9+fW1Camz0pggOoqeOp5uiZ3GEGwruqyvc/r3N1oQuNWkkoo
rXJ1n/qT2Cs/79Zm1l1c1ePKvF7v0PQ8jJXjoumb7CchNPHpz50LC8YS4wwGahMfBtK+5Cpej9cz
gh5ETnW5Lrs+vot6FeJ4qdxlA9GDCJzcCOkJ72AnybOIxvziG+EP28P+WHZIe8bCv6umyoc29Mu7
uqnH3fuElOTFS0oa1Wqo+AwT9tJV3wpx1iiHdoWrCY/HbJYEptrVQiYPkz/+IMmA8hN3/mnXxGvk
XUPnCgt6u8jwn67+vIvIvn19X/r6rCGftHHOvR0/TETcLd9vm/Z677QCpeafv3aRsnOZYsC4QDjC
C1mPJEBcR9WosTBmJKWJ/NhN++Ofy+vgEaRKytzaanGxLLSe3nCtyX0xSNQoESBiXCQBVhUnuCQu
nr7C4gBdUFO2dBFlo7fxkgU6vu+lk5FFBuDok5k6qF0ancbrYIYmZN4Bg7tkOlfy7Fy/aLQG6/F9
a5mqWm0ywYx3fVDev7gsRJs//2tZ9+W+SFzBPYAwJZmaZo0blfgz1cUwzP0LhrhxUZRt8VrkCEOM
Hj950uv62ljerpn8mdHz1txyNL9Yk2+vI9w831xbb+JkxjjBUK4H/6ZnALz/X0yd13KkWLRtv4gI
vHlNSNKnvFSqF6KMCm83ZsPX3wHqc+55yUhVd1dLStgsM+eY3y8odbAUNSGcwvVRAU5gaWRy13VT
BaO5+DaRTv9iy7j3GXXG0qoMGDs0OjY2BWfA0Ti5l+0ilnQh1/6koNwDXjnozwmQ1zfAiNqehhJp
dtKfVOH0j6KXUPPMr1U0h0Xhr1gc+9ZozhjG/e/CcsXPOEEWEpXowxzSYBM6F/CEjqKn4ItG8dtI
iPlFknpMZ5BTOXS1u1fPFHNxzeU/xd4uyXUt5MRF3zKbN6g2892NCi8gy4MLRaJBjOyy/YTQuD6Q
t09misVJt7jfOpBax1ww0KhqEMwU3+/g6cejNTevRWVMtxJV4V4xmLGXx5wZEWFiSNvwArhGAKsp
DWTbO8d2aoy3bk7fsrn7O5YpeTImeLugKeDSCTkI7Iqo5qa0IrRLGoGjSOOZSlnuZ2FVfuV69dFq
iR7Ii7z9ZMXztDgg68rxiBFvfh9z7zxaafpbQQZIhcFDcsj3ie1Ov5URqXXtiN+dyinTVD9lKfRT
3nqQKROM15VlKaey78HbAs7iF2AiNeL91MxPtcYGZ276J801m8/vW8zKxPxorYVnVRS/qhbiSSZ+
bM+ORThYmYQJInJ7lLCmCTMnxh7IN4TLTB1etnOUtdUYoCxLwimiflyPSm18X1QpTzKL3CeByHdX
Twki04ErEHOyfZ64y/cLGu6tth9UJ74qNaleyCr5kJCyqzJtP9mz35SGjfviGekxa8zXbERMyIlm
vsdRRfPkHLBl6PdpPTiG8bWe61+mXjp/Z8lokI1riHZ4uYg4ylELLfIBV/v0bLjWo2PW3g+v7q0w
oU8/tJHt/phjnbEhq8YSw38DDPRkyNYJNctpH8ba4LvgqYFrgkC2xDFviQcOM62rko7EzF6loy7c
y4V+ba1BeceScqxGMrgW2xqhBdeo5u3u0/PqKczRZIeIT/adqXuH1OQO0tcahgR47zAvqR50nfXM
r3W49vrXIGjtZ9M4EN/0JwetsVd60/ioE6qjguPCT1ZBMbAj+/n71zk5OTJQqU/PZd88aObySh38
ImTVfCi5qPzco0N0kkW5DdpAsduvW06XCa9fl0YNRABZfMkB4EZ/3EL0fl7qBhd0sRwrJQXjydOy
M0flp1pfMb7pT7RR1MNOZr9HS1I9enNnnQFGvXrC3fUusuMxnhuszV3a7GqTSgkWZYaZPq3YHtjl
OzSj/TJY6ieISx0sz2jjyNHix617NGLjYa4HGNKEswWpWASSfeRYmT6JB9OLEMhl/VfXOT+F1sJV
QsuGWYX77v+/I27L3nu280U3Jm86RNyQ5GUs3Un6b8LB9KrY3J6xpe1UM1Ne9d4YblqicMqvF4nu
9mmQoys96ziwfuRvTiysl1oQDCfgrMeWiM5VkUZ3MszrnTMm7QXoLWGXRszvVslanW2JbT5Apl07
F/hpiP0yfC5zWe2XuPzDk9+9aEiz/RKMq8+yjWHAWtbX/1vbIzHG15cMSfj9NIzfQYTHkvYEQXn+
sb1bIK7IrragfzTULiloBN/I40su+f98P9HWQ7Nt5jx9AklpsODSltXLUXnhnAlvJ+E4YjNMujfX
Sv6SYzvstpMC2+NTj1w2CbpIRvuG7NbAtMRe8awxBk1I1Fkrch+xkQlLlZs3K1tgmPBLAi99N1Kn
f1XrZfUmeR5JaTTtGLq/XFPpj73iXk3XmH+sdDerhQ2nYyCMErs4q+l8GRZLId5CwwLoupckGs5q
3C93QuLFCwJfVgBd0KjWtTA0A55k5mqX7aVOnzprtC55nGhXy2E5+H3aiaqa4FN7+dV2Fny0cwO9
WMpnNy9D2+GHKR0FXOqg1ndaBRtFhPJcxlgBcwMSagpm8Vcdx6vAPHouZ23adS2o2lFPlXc3qzDm
R6P5aEPKOHQ5xd5KM4A1lBN81wBaNNuue9bs6BHPqpjV4g3SH+gfWgO8zVhCLRd+cWuUr73Sx8dm
LH9HqguZ2MyS87S0zg9wQyhSteu88Md9B1jRVl0BU9WG1CwetgYVKjCjBdsKZY1peSlgdG5F46ir
4M9U5k69OX66aZ7deuargSgcuuuC3pEnhXNsLAjfHcLYcz7mD4LS8tZ6izyN03wh1a6+bS+Ni0u3
3TWryj0eS5ubp118jZ61s6z2uNV4DjGEd9tUcI40JaffAO/MYXuMBrI5dbBxcWqtLfNsxc3ebub5
nln2b8i8fIeGO9/rxSvvC4TFQ8wM81bX1RIUkcTHjpYsVOf5DxrB7rp0Wb0vMiYV31Vf6eS0wVOL
VmGa1hfLo0JmvNA20bXTphtF75sdUQe2Dby3tnkDdji+uVVTPA+edQKtHHZdHt9jOxZPYHZ25hJf
W4VHTbsO+Jh9xJdhxPKv1Ir5YupJe/u+1ZtcG56BDVevsHgbZ9BeTeFor1PaPKq9cnbrTnlMc+il
FCr6xVRsdYdqgNrY7aYjjVl6Za8/BFEHnDRVvT6gsqK7Klw8dW3CENB1bDRDXm/e5s5EIs4zz7Ut
pOnLeNm+Qi4sr6i1z2nTDAzB3Vk9dF0LgYO//dbY2o9tRhk3fOPol69tLZMHkKA2y2MYvt/zwNrD
Ym3xl3zPCL32HThd9oJ0n97Cs8WzmFBq96KwfRsnQLhdXYk4Dm5znRE731WU/cBYmbUQLTzB6O+X
l6kHvsiwBotwxJdFHRm7AVx+qDGeqcKsQBKvXG37M26EEoLOwSRIZVfDoeNtsb2V9pjydVkfB1tC
ffKMjzQpqlOigB+S7exvH7NJbXXwim6v1bq9DtWSecUVKM2OlDf7wFIkQaedUfOjIkDs3Ti/egfT
f5SUp6mePS10cpCT32VTN1jVnvYxPmMeAH8cCTqBdRA5CvPdtvox843e+pg0qV5A/IXeRE5G2teO
r7Z0KHm9yKumtOIocKDucslnmETeM+KrErVpXt8jjfCHEmMqTNFifk6W3NstXKFHc7Tks+rImCiJ
fCfpXko/b0okxQmR8nAh77XIUvQJ1fDW4xwk9MBI/w5J51diyhA3V8O1bc3ysW3Hn66XF5d+xcaA
j7BeKJB8yJ9x8P17aAr+7qLXTlVFOYQ5w/yoZfSmiqk4NZP3oipGk8OTDtpUWLeCg/MAiK7DVq7X
997Kv4BLzI/fRYCBZP0xL72bJ+xfAnjCT72uORkEUwrNJLHKaAb3xVObGxmd2if5Vd5+yHV55BGZ
7wo4vDewnMUOjhm3fN7SXyXK79hLHkSsNK+sHMpLFMuH2WZOvy/KgdhzzebD9FLaOzYELxSaDV5E
p3y1wfmf4dBR0U4dRkIXDzfDyewZkSP/B7dt+ad82XpQKOyFPTFyNHxoeLY5+CuQuQUjARiIddAR
530mmbfyhR7lwUr/21sYSqCJk21iTOa/mXEXf6P6QGiu42dJSW0VMY6JzWXfSJiy7hJNd4PxitOa
KNgResYBxGmTlq3el1sTuv0r65d50Zs7OKjYcNalkO0W0cWgQj0lcXXqhTKeUmwj4dQp9S8cIkBw
ll/KXL56qv4rZugKcRoI6vqOIr16d9CVncqZHx9uuvDlYBk3NP/mbehG45ZWjnbQquZXq00YgiPL
AnjDu2H2in28qDhxprl72n7BfaEAQR97d29NmvCjCsrf9lI77jFK2+XstclZm4qi9kH7SDrBQ2Xj
Ed92HZ2rlMfZXAX4lWq82bpW/9dQkN1XB+RWyC6fbwCi8ZNoDnEYhpHuR6Ezq5m5yHzoJpwY/aPK
xvARu430dekx+c+Y5zXRIO8eYS7PpRBv0mmzz614mdGv/WhFSvq7kbznDN6v0FZqX3iq8oMebG/b
bQA7Aul25XbHCpcREQxVel30trxJpXZCzGzJzemT/15yzbpERR0/pPn4U8ms6ItHLh7WaHn8XtZE
MsayN60eilj9g0sblIprdO/s6rqgs9abDEr1roRsf2HCxSW0vdWn/lkeMwPmtJFE2W/H6Y/gBXAq
AHEOei9H5oI96iJFNhDAMffHZrHn/4b8cRznzFSfancmYpk3mb7mFMjiKZtwHqiWZ2CsSzz4sUzw
yJnjZf4uAyFx69jQIFTExSOWFKjKVkcEUza4OCvIguDhl50jEgi+jw+rAyyZ53tU78OKIjUQ7r1X
H9FiycdhUfaNK5Ybtvn5UZ1wRm8dXqwZ7zBmuVrckopMh8ZgT6xM+pkR3DjRoax03lrT3p1qWsLt
5HD0X14dKz/IqqmO2x/nID92czROUWjMlncxGICnOCa/TK28JJozfZL/WgadXcuTWUiiUBUiy3jS
3UG8mRcx0+kjCV5OAIq0Qz6R/bVy1HeW2sZ/NeU5dd1Qw0b1fwY4MnHVfdnCPksmx7mly8DVguU7
2L7U5vqaDRXpGpZCzT0WyRLYxA0Husb9l4I/niwurHXPVjf2y/dUcVpYGBCwUBzr1vKTtY+BgOLL
ifVCpUerp9HtQodB7Q12vbMWqqytsyDHje6na/Hqxs7r3GgL3QVktm1AwxauALzev1hotXzNSWp2
bMt/u7xyzHJwCutiE0y+AWalVW5lvqbTrPMH4TIO6mh2J/EUr3nfrhWP3+/63MXNwzYVceqRut98
K4vSeHbT5KDLCk9/V6FBjOw/MmIIzAyQxNt1QLe92ItnsVG0ykBJPfJNdQRy23jAgDnM1F774emz
8hzvC7Urb9DWeZ6NSfPRlC0MJD7WjM8jhap93J65TQ9wantqzu21IYz9xR7dTyooSlTZDc9Jq/kx
kN3XGpDu/30npbsTKpjOSKjGDVwQ/qWcxBq8mnW4/RlOoVSuTWU1TI+GJBGZIedDLeriQR/vSucO
T4OhDKfvMSZI0MsCDu2e6saunrO2QsRdiX0xO0WwGFFzdFZ8/NZ8QE/XrpWi/nE8oflMGMvXthoq
tFMT+Fc1c0LTGRQkzej8OjjUuw5g4lOp2gBUhnWz6E5KaM2lCclYJmDeTEHxXCmg3M2Z3CAb9+sy
RU9oHbLb93Sm0fNrujZ9GqV1INpOPGwvqjNHx2K2qVy7dbbnVY/auokz8abaiRY9lNMi3rJUf8rd
SH3YZjvrV/OQL9fvS9c1X2x7uOQZgrIkIaWAMfl+O8zZDuG7stOn7Y8cQyMfK88HOHXMtT0QwdHc
FWenv2WlVYL0A/zKyZ5NYECi9FRaykW1jEMvE9DA66g196IliM3cwzXoWS/ezHKigxefmlF9x2b6
P8vNrfZAUb3C+TrtqguJG20A/RUbNJS5OFPx2l9m/oohlpOUT+LBLSBmj4vGtGndXAjdTsJMVrlf
DtkXvLXxbtuTcqqI/AmaMdY+66b+bNzKuDBx+SHiKrpWHmjaCbv5r97UoBNU8i0ujPZUsOEPa/y5
CZmbS9o1hJp4+QdFX4CiGdY2AaA4sppCPUSEsXZ6d9wGtSs1/rZE44NOP7kfp746uXgN95GRiSt0
MDv8/v2nAtnl4jI73rmLV/z39Pw+EStPmQ9zEeVXsE35lYwMIDQt5/T2EThgDvbDrOFAXlTX3ZnK
9fthlSkmF27DHy2d+1Dainhxp1Xw1TflcYwYKszukvlZbiXXOgWcHjmT9W7Z4DOtARmuXhr5C1k3
zDrSFXvNhN9NsewOsn+u1ZFyupdjtzcwvFEb1dFTs648bRn/Ii6ETKV1XMiYOnlgoLOzFeljsymC
mJnLCKaf2AymlzMQwIdIgTq57S6E24Q6jJkXkh3Y9m5d5Pelr4N7Om4XLpV7QRBAf67MNSKVMvup
nAsjtJJYEmGinlhJzz/UWJCb4GLxx/hfXBSnaQJnEOmJ2RvbSc+Tj8SW9yTHDsWNfg8lfkbm9VIO
u9xq13QxxDNWpI0nZ40rKdzc5mfoKbFh6h/0JqOOwQeqWJX9V5HevjDlq0iYvtnILKYkN1lRlyzr
zYSjOK/bw1AqeNGn7EuNG+fUDZ0dYpL1ThMaKlys9Xy1VPAnkIyWkCPnk8W24+OXhOG1Kjc20UYJ
BLdqXO+aNfqvaNI5wyouyU5rp0uuuNET68nQXMqrApf4a30jRa99QCB+Ibq1vm0vTjP+905+au05
zbL03NVCPM1uDkiXYJeQZTnXRR3pJ3sYT2UHb6PUxuN29ZVt9jU53RJuX3kNlM9tHIYiQ4a6YmgU
9+ft0k8iLPeRMmknpmlWaIE1wMPbReirmz9mXf2w5hjtUD+9RGhr0BPUbP0qBRhIiwF/nUbPSaJ/
a1kiQ5CJEtsEpKr0v7EinbBsAcNvn9MwkvvLMCIK8kqLbuZUQYn+33dmJhhR5sZ0bpv3rXvfXtIS
cRkaCIIbTXufu9DNE+AIO8uwixdj4s7so/HNqmFNF21nPmdL/6+iFHwFwAE2DciT1avy+0zz+sPs
kTlsDqmCL5txLM7BG8Mk7UFRzFvcJ9BfpUa4gKm4H1bDysV2Vdih8HT975WD6uqgJUQKdIPIHJCi
73WVOIyQUSTNhZ49TKl5rJjCMkckluR76rWMJSegpoZ1q88/Ocyczk4+Yx0mcGGR/YRHloceIWYO
gWsvQxaTz7fEt5Hds69rVhrYtXKeIFKfM6NsjUCbx/IAEAi5Uixr8JOWEWbRhItVEyiGWjaRTYJe
JIXmdnNm4VA5DOU5MQ37MqQkH3WDftiqk+16TfK5DfoWLZDHRj3Q2KrfGu/JrpHqtepk+7DpXyqs
BUe8u/VNWa9Rt1jMA9ASLZS6Vpxt8Kx7MUXxSzO2b9Z6BzLfbh9qqZ0n1dvb4GNu0arVKDVRPeoR
qTSgmaLjbHWEu3Pg7TBIyVujaN2esCOCiKZFu1gyZ6yIr/DLq7R1qeqNzMZG+VxBmwsjlEWXNIvp
B7cdSz31eCf14hLLtDlt7xatXd8RYiQT4wdaZVDiY+oIgGK7hOQ21raRdsLf3QWZp6vnvpuucYlU
BwB0W4bAGGKUf5/QYL/6kXtDt//aAPALRXHPo27wiN82nd9jMTEx8olKeV3aTt/LrDWeyGrZWV7b
POjonx12mmMzJxeAKirZdrFzpAGtGKK7Q9C4bXYA5c3omSypW2msQKnB+mqWvruJtiZhrV0SGsV1
dVREMA42URyEP8IEpso4bAtc5kxrVg0H/JSsSrF1E2kuYFCVaYUNDNaPbeQ5FDzWTKh2u7Vi2GbR
gGHmm5KpLFkn725bC1XqpkTaJgq9XXZBS9PvW5UwQjdip+1lJFTNmizuhPxN8PDyGfcnBOmZFdku
hnnRqWYKuZdh4Xr8a4kVnWOWqID02ePU09/JHcpX7b8vPAigr/q6heGfmCznj1NPk7ZNASXHRIg1
nisRm1w1saXYHjKTscjL9mUDHWYHx2TabZ1uzo+tZoe4mqy/RK5cc/rbK2Dp+tLG5eqiByy2oFwh
RrXwi9mIP3VDR8tlwGXn8QnZlCyaiyOUKkwXqtG+MKugS8b4prYMIr9v63YUoIfVlIhWlvPTqR7r
fbpptlitiPO3KGSrj4pu+ZFF/5p12mEvRf7cLaY89VUCZHwg7jVOe6JUUfbf+nL0iN0rQzP28jcL
L+HOMU1nnyV9QXBdbB0JjRM76RjGI6w389HsoEvFvYiveoM/2GEueNveqeuX3+888gGTIhnDXBBF
ahFt6JqZ+gsA8BJEgP/2woqLg5l3I5BC1iAjk6HS0eLz1iyuHPrKmdvzd/8I4fXqIB7jU5TN52TD
K9GBiWBzzOJ93zHV2tRQ9djcoH9Vu0yJ/yU5TXotn8pulqghW7kjzFp7QcYhw1yiUjHm4PsaQeyB
9mjp9snsZA/btFS3Zl+r1/FbixMuQRCwizHM/qyEPEZ2MnwUNvHl4xgdkzSfz1qLA8sDXhPnWUGB
bujQYB7i2cqu26VBzPW//+r00U2eGIb/pnEmYVdjPbgz1O6p8UrjwH8HTW4pn6BamS8oM3bbhTpm
1AF1yUo5N3BqFNWPwVA1TBmS4Lm0La/AKbQdbtSVr0btp6Hs2W9fNhAuCDHxuhud+RDMVTScTFMS
TKM1A/shOKssugUTj8Xdb3e5d9maTbtvKSmxN2GATwpkTZV9phCRt0qhYQNwzsRTgZOiDN4zPvjs
kuZK/5iyW0WPXMG/yOTsf3/J1LpRnextsFIWGX33VujK5FdrmSXJ0Tpo6xU1rddWkhL6GzVzuQel
TZBJ6iG4swzrRSbyhClpOitlfusLnceRo2jgaLhsJsf90YwURF0l50cAyApnRt4d7GKuYLOK+ADs
WvufMTef9PaEo0EpfZVeaz+zx8GjrKbw/LvlYmlQz+BoersSKFngJInYaUVfc+hwnLhJ3wa1C0ud
VIwURfbY/gSSQnDhPDff77Y/+/6nE3Um8VkiyAY9ehp61gdxrmlYu1LlSVht9GS7biCzPTGnrayH
j8mCtKkAnL8TWs+ob2k1klxEDJ1L0x4QzDuB7SgNDpZ1g6vjTOvXZ3HZVB3NKBkHSjwoTxK3Ej/3
+JqyDntVFpD/0X9FQaH/HSyAGMb2BIEc0u0Qp9h3y+pfEhLCXjm8hxW6TiG1kNwW1DYxT7n5tgkS
v6e94Mm552qD6VffrbY4jUAcO/uXy/QxlYP3gDihOouRniwuMbZiXHObW5xDQuF7tYU+70HDutJK
D4XFOroykY4qhX1MtUILPdQ/+xoVzquJAY7Mi8wjZijqn5sBMe+sjA5SeoYg7fRbM2wZpPA9dmpt
nOCwF+QYjX1IKMFHDy/VF7a9+KnOB2oi9FW5cDioR5QgkRb0KEFYJ0v2K2hb1Kbx4Zo9NayuAvKd
0MvX2LNLFCiRyT67rF/MxWMenlYtM+X2xVu0fIf8N/btqsKGp5EvB6aP8AXyKTEf/E5yA1SZ2CkO
ic0ClfXNYovFSJ98ozQ7Ci9hrNHCxoLWeubngWqy7OqOVoKHfxLGHZ81TFrwzkaC6c4rXV+m/clq
2op1cINcW9pH14DL5/W7Rngs+EWt7PAo/NEBxodjYgUN+bS+3nRZ4KndgmhqYbyu7JrVKxCDjg/r
rh35/d+MbOBnE8M/rSDbmM7XenetTX4zh8lq+ivWK0nODGKhCdx7mDaYHFJfsx1tHw3p1VJMcdGY
AYWs6hkCL+ODPaSfPDPhFpKUCr+aUFC0M/sptWBFNL/MhEFUTCRUkhd/o3G5k9qp7iU6Vg6uy4qO
y9UsPpgAgXad6pxmA2pPZoP8V+MvYdVhMkq6VGWafBId6XHLEKb+tB/gq+wGc1y18cxBUmwMiP5V
0DnGwfQaGZIBrfDMVb+MpXsfI6Rqs2ufpaV/sWUqH5n+W8H2okDJZ0+sFEd98U6LNJKrVAHqSHXZ
R/Hym31hendn66EDsTzSuC3luASOXo67ahivDKWnMwgWisd4EiHkK0DqwHx7eW9ragxrFl8QPptd
b/T/psoBLeuOky/JvKJzJTR1zKdnucCPmz065gmIYZ9RqS0W50E6Wj8lsVskC9hAWFgnKeJDxsQB
I6j5ZXQ8VGKQxIgaSU0XRMwL5WOQ2nGsRLpPzIZWUFMfk16djyrJ9Bzg4pXEAfh/Nb6EyA2tXmoX
mav+XKclo4JpvDfJ51QhTpORVjzjRSM9RXHYyI0UM6r73rVwTVtCvAIPkjsNsfsXEL1zlxrYBCEO
k4jNS5g3Crg9PtIi9gJNHf94UwgaC0eAUx08h2kZKDBtP0/g0FA0HE4OI/VT14sXBAzOE3kYe8It
hqbSQ2mh0eS8avy5YfM3ZKnl130f8t+qIYOyfq9DGWq7/LHvl3eukPmYIm7ydQPVbxW70cPgKfyb
gx4zC+aWz0etxy+uGESuZURgqc5LTONPj5wax14qvyLmqBzUmdyr1SKCrhQTS1oBXbYnZ7lxwECJ
DDD6pOsgUMm12U9DkI5jw7XoTIfKsOl39XBJSIfNwAKC4swPc6n+YhD4ZzLrAzPGgrlh9xqrLHFl
a/xUtfxpkn0WLFEy+XqrxoSDEbYiquR5rlSCbvLOCBrF84kJEqc6lj91h2Dytiv+lZMidv0kz2NZ
A4cjWoBnDRRq7od/GtEm+94BFwSaFdgCP5PWUG+wiCDWrSEhhkhJNXCYPnPLp3/dgWuhsBwtKDS0
sLFb+kDgnUAfYcwbCaUbCTF7EbcIsFUzILURq/aYQO1O9GMaFzncVOdWRDzpJpOtosXdE3Qqn3da
Gs3NGf8gDdcvq6EeW6+m+QiO9ZNeXVFbnpl+RHfdmdEVdfk9bqNDMaJVdG33XJXVWelQGmcFvZrR
6bs10/JO/htHgTcM/oiwZxPG7pOpuQmCCfeJx/KjsyPjoKEa0JANHkWt3tEHan5icovZhs78264x
XmV8wzAnUOLpF8Uw7EeSp4pVYq6/8iyIAgxu416LyHBoUtVf2FXx9Dxqo4NwKIp+av2ggU6L9HDU
kV1M5vA1Kyn3bRKT8Qjsf5fNH0U2YGSFbMY8m4iktApdhT2k1laXaPqsWa4zepEBuZ/tfXauaflb
jYRyMgZRBqMt8hBGqOq3S/zIpsjE1EtKWVeTqcR3yv+k/pPX2qMrEGD0LYYyd/DSY5P3LRVOK8MB
aO45io8D2Y2DProBNkII+smPeujkXZjZYSF8+bFoqg+FDO3KbBIgX8ZX3UZ/Y9qZQMIFclvPO3Mn
BXXTlQ91ojo70Cn90VXkp0rga2BTD5DGcPbqpNojUMPPOxE3a6L/F81sHVUx7Ex9IYnMakicyQoE
U2I+WVmc3pz1xUzF26KmP3trHj8LRqGDCsjcEupzrhZXdGLliXhb71J37HAtkZHHiRJ5pwvDfl71
NABvi5slchr/VP+ROPEvN0nLGw8ni2jL/qMg1PmWUkgHlvfqwDrGEMvkWFOnp/at6RdyYVrvc67F
n6qLnnSAnAHuOJ8jAzsENEgSq11rL5n6QL1DJCNIoOkrZ7r2tncrtKG71NrEL0uUVaAR3Rcj1yel
Tec+oikZEzd6FHpfHxaXfXPeVbDaGTntDWriXYREyJ2K6Eh6uhKSzuPHop/vTs9viUFhc4jzCm0J
uKZ6iK0gLrzpELek8izKxG8dJePZzce7ZFN8By9oAdGE+kMYDasttvD4tkq4nUWyV8xDbQrVHwVF
PlS02u/n/HcFYeTRqRyoq49YuIwD4WxoNTlRg75r32orR++aUMzqVXVLRYoo1UlcZP1RfVNPxVDA
6+4xEo2qEnokc/rmVFxtw22PozPiJSNUvqbC83Mn5bIxHY4iVj/rE+GuTNWZ2hkrQoqY047dkzEP
6M0KKyf9WlXDrtF5WBnICFQ0yI+jSd4H3hvdh2tv3d2MSl3T3GQ/kpC1Z2uTkrwmnAeb8eFuUVIM
KjDl8UZq9NT6IyZZiiGXJr7fRwF4YhOAFyb3kocXas6JSFknn49syt+6wlBDKJtZWE3jj2Eouqud
LuNxIK9lgRR/zpXDmBKstptQn8WWJBRrMm6GbEBpSPBgkwNByFjn1RmutZ4k2YVvD0WnqpDVpgOa
VFwryOMBI5bx7Ex9G9bM+XeDQVFr6fkfz1QW4nJyc8dqwQvw/NeM5trfNBynWB+st6SGQy+RZh0m
UPRkMsLJQ0eyYKhCV447Hv3M2dVcn64f8Hyuq/fRUqH3d5oSmNNYXKp4XJUOMM5BnLsXyhY/Nyrz
XGGlg3MiB1DOquVnLsmFGhUmqrYPgx1LQPa1wPPX/QPj4UcCeEW2LybNei+xd1QIn0azxKlXoq7N
1HNDoGxAs8QEV7gHTy0Lf4RULIeC9Qx+wZOjsxU1jPqSNC8K3ey5c7JTMyMbd+djDYvf4iK8MHTX
r4XOhiS3E8JZWsIM1jaIfchfcAoJ0iqyGd1VnY0mCbitETPVXDiB9PmXM3rFMWVoBktQPU7jh9uK
5qrmIMhTh/D0jj4haBgp7It8JI0tfeABnh8hE3xNUfGA9mjNuKBgTUjDgM7z2ZNadPYiJDPstmPf
6vWVGp7rEELb+KKYU+nrJXlyRUen3BDUsQcmb7Ex6hjgefLcZQrVklYcW7V6onsf0QuQOsU+62iL
Ir95kpNnbGmZpCCvqspdPsvkYQEbHjpWxqVqI3yp7AvpZJixVIVgCM0DL+aqPxPZ/x7W51vlNOqB
UM8pexRp69yMIiMYgjDsaxw5NLqIGzgzwIO+N0WV+egZqwMyGO7wZaBwayqGi8ix/E7YEhtcSXOM
+WbfQSp2uDx36agXx5iPnChS1w5Ycc+BU2CT1HQQ0kqPa9ezruWQE2KejdhY01xHsVBnN9Oy3vq6
JNzLCYfa8oGzqCcyG6QvePAhAema8/aiETK9LA2E6qJkedijWooGWjVHQ3ZjgtjfoaCuw3IcXoBN
c1eX4wfLnsKPdJ6fruU251RpuKe2t0ah/j/ezmtHcmTLsr8yuO8EqMVguh9c61Ae8oUIldSaRtL4
9b3IqJ6sqsHUnadBAoQ73cPTBUkzO2fvtcsDrAJOjOmR+e58K0Nhly7mm3+6X8x7WXmXa9fvv3/u
Ut5IDm3kqleK7Mo1QfhZJQwa4XQvq/IXzsX4Mj8WpyxvyII0D25VBo+JoFhgN4G3nR8tOdRoA3dk
ARiyu0/9CjmVLjZ2Q2utrJoFR43PKegum5EkSdF2ckW80kVD6nJutWpbGMm4d4ukPYw4SCPLveTG
FYOA+jyEDca9ojCfBCQPPWiuNhbVS6EhXO7Awy6tqL0z8VWfO6j2MJInblmU3hgZDRO1g7ZSuIVF
7DmL4xKYr0tqBXETJdxuWPVoYfBGUVx9qe0javVsY+RDv7Xc1uYs1VIGjwJEeafdxqTM77QwfCtF
+1mnzdlyYgQRUSkmkcZTxXThRPC1uFdYzVkoJ5pKVCfDzS+j4od380ZIVb9J/W8kOiCknZ7KnZVB
R1Vz2kS+xicnTzU6UIa4VKLrLn0Z+7QprI51YuRhLPSUZ12xPzz/NjAD/ZG+mXalVKHYxZMIJCvO
WO0e8pGYA1t4CwpixZYlsHrnhzI54BsA4K5Cl5UUTvdjTvLJ0NM2Il4l3uU65esRhTKnZXZ5Bq3T
H8pMuYTUWLZ9GZhnTaTeBk4+Sz8lmxxLuY7sVUJbAQMDT8qSC8dztfP8AJnhgOZ6bznf+71xokE/
z09TBvpdqC8Jr5/2/X7KfGve53d4rVIptPXvR+cHVKmYcqEj+mipcx7+9gLzXa3WuF6bxOBM73P+
H//0p21mGushRVX++29/v/l5X64YeHi0sd7Mr8DUadgBrroj3aUE7+IG9iEsI24GZmkf5vvgGkhe
m28SE2UfCPigmOHDYJ/3zU+cHxjUKFyXLdw4etcFwQsZFdqaWo7jI3lXMW3QnHB/Aa3KjrPUEg9E
SKltPOYDPkUP0E4rg5r3Z6+43LgnoP+siUqrq84/NzPT1JFqJs7a9toKVqki153Vv/lM62ih/vem
A8VzznrP31lmc3aBia56zwGXFZYSUUAV1OuhJebERxrtU+K03D20/4eiFtpFbw9ljrAeBVn1IcsG
wTQSBoaP8FGxxDcRROkF9PMnCTLWiric+K6Wno7so6luet02NurQaeckzN1tLfL4RPZasq8Kkh56
10ZKDyCaFLnIOwYI3HYmzuJzrBnuRvSxucwpHezbqTJZtlwCB6Sf3lSstHPNwD0nljoVhYOslV9t
5nY39bQZuw5XV8GyfN5n0/m/iTiUb2hwx+SGFM9c2Qm9QxLAKcXGZ7V5me+Gg3Jvu4O2iinBL+Ai
N5fBzJuL+b9v9eFnD6p5b1L47dIqvESkeFHNIavrYtfiJU2ZAYQG5AC0cQT19MUWC75/nUpgsU49
Z8DXrpSBswl7pBUQKpxbTttLOpYIe4jUWA0DNqTG9R+ipDiwJvAo8rIhFi1eSV3rN7/3NY35qw87
/RDrrYdCJn5zzSw/Vt6NYiUehPveu1fCcq/C7SaZi3YZUHmJ5JzNqADyogOrbe2iZuaX+VDfCa68
mTe4qssbCyy27bQPERyDV1NH+mgF6LuUtsquzH8P8360zeOG2p/cZm5KrsOYrgl98h8hPdlHzIYG
CXPYZGXhfSoOBA+LMnkXZ5sibjdCRtkjZ/A2cJDOVbKptxnOlNBFsRd5TU56lec/JnpK1Y7q2UKD
g8yB6WTEpCW0Ustr6RTBqXfMcmlRw9MML34gWAcbtlrujJjJYtp33jr0nRKOrozzTWrrLZ5hxSRy
VoleU0wrGwlm/jhvlJwGLivjR68kB9SJx+IuC412Z/fC2BFOb9+q0Uja8kQaqFj+yzz4bI1wpyAS
fxE1aWsK0p2DII7zLqptzKeDHnw6KJEHmrpPaH4mfLcS7kMoJg+I68Kf13Cz8VGNoYQOVPvphZDx
UHWOfm2d8mX+TwzP/VLNyj3G8KJXUe+Mx7JxFSao083E0MNN5k2ZcYNYNk4GHSyKtI2ZdvldQ7Tg
XdS02cKtixvTTMeNY1sNibKiudd8daPihbyZd1EqLI+q6L/me4pooHLH0MwgQ1DIo7N9sKkpXhOs
n2uN1EEMxWPH+J22TERSkuZFV7D4cay3Un+FcBGhXMqtG7dQ7/0w0B78engfFTr2eRJYt7ZnkGIR
FCzdSOp6z4S4BAOL+RrL/ArrMIpTPVepDmrJu0e8JWTT7LUEsjB1/cetonveS6QNZPGQhM6ICMyB
MNJe96J7vbGrXcIieRdBVt7VmsNcEbzIwvet6LNo1GMknS8hE+VEYxQECOT+NNSsXWS1R2E54oFl
PXwDlnybqnPvKclUD5FaiENBnM5ivltWevXg2+nG0k3m+6lxyeDgPZiQtFekoBobavfeg++rrIQH
pmq2pn2YEOKWNVKoXezKd1qnxkWxjK8W38lKKVWoPHy1FwK4aK+1GDwMz3ucfmVDmIs2caoXMXRf
aRRQlQy6RywxtJEzsK4p3iJZ1LgLEDEShENqN0X1Fb/OQ0/y1G01rU+GGGifmO7O+5yiKG5Dm4gf
zsADapHidt5lZ06w42dnmJ+e8fsPBrhG9pD5x/nP5/1o8TmgA0Y30dIdI+6RVycqYuPUtFjmv6dJ
ajOx65J11/bqYd6omaUe5LT5fXe+VSKKZC7/f3vYK33MhfqwmZ9cz0+eX2b+i3nnvDEz533s2vyY
oTBV0yg8RRBufH6CgRTz2LfWCum6t/PGk2mzBzHIat5OlGZtV2ula9PbUaNtS33KPATqIEl+YeDN
kakB9BfLXh+MGxARdGoIdX+ta9tZWqqic3oG+dJMYpcUb9NbBootHg2vYpI2tOkS1rHDIjdDYxbo
gO1p8E8N5/Q8b4hb++PWfFdryPEokHdhjo2O6Ob/2NQdP8tivj+kdnh0Sq3ag0d4a4uY9PchK66Z
gXaRhvF8x/Ele0zcGCKyxKl/qYZx2I1NYdzjwyKY16kRK7j6/bxxp4xMhdnxerSJ+KocU26MmGtv
6/eopd2mvnVI7STYF4ezLMr2fSxTjGmBeBSVQvxE62APnPZrB+iw+XsyFvmmRqq9T3phPkLxP6Ik
8p5iM9/ZEMOXdp2oN35Q+OgyDYRKtaY/k314ohBif3oJ/7WbGQqkI8PZqm6EcRq5/b1nIlifnzK9
kIh676V26ZgTgmPT/KQSLJOuPitwkSbfRPMi0/zCbCT4dgJ5o9R99ELWsYL5xIjPkQ3hylFNDSry
2D3VrvE8P7XmpdveC948Gs8rdEHDRTgMtwwfclOpDEsibl3Wp8wD8tZHssDJus5czD1x5CS4u53q
1kZedTu4BI6R/nQvyejwsPXyQKZTjmiRQMzPmJ8biH4HEcw5BOZblYTGCfc9gWJWWeNYm25CHCrX
cqAFRO0AcI4H7iI31GUUIM0u4jQQ1J3YGRZ2l6/mm3z/7anbzrctvFKr3E2UJYXQlc36iPCOrr40
XvpVs8j8CGmlsJjXv6ys3LsAavDw4NAvw4h4JiKXk0qlvp737yJsRgJxOtzDnZ0+dW12pNaokNOY
/7EZp7vzPpZt216jpEMelUfavXD+/LyfP9OtxwAn1q6XWcc636UMl3QB0pwWUe68CewoOHH5Dk6j
NKxdYVh0F2j1Fcn4EoxRvB1aIzopKpXLu/mBvncJ9cs6BYMbzyO97zHnSr/Fr0Mxq7aJox5qR15y
XPeSrDEu/n4Zbst1oXfGje089lzLb5OGmMoyqpRbSLDb2FKG8+/9WTExMPiSVDm2W0i+B9wYzZ2u
htmd+4BGZdyYFnFBiV4b57FC/2g4hfaBroYFSd2+OTAj12R+WgeEV9Wd27cdaj2e4aQl51kEJ1v2
5jYOh9tcmtaqx1n72NkaIumm/Yin3DnZF+TihYVxpOjoTJXB9oOoRYWes56SzIrAi1qD5m5VQ3jL
vIrqneaiueuRaj4xQtExyrTJDFWJlYer/M6ssc1Wir3xyki74pbINn4Vquti8hIOJmEuCr8sljUe
NSJco3rzxtr+IW/L4iUn3nPbpwgO0evkL5j+cXuFnri0NvEqWin0RVEN0V3IOmZDSY/uQan2sDE4
3Fh+M6duknrT0hrcsjQhsyYm9YkcMu9BoPFZhmSSPWU2NksMiBaLzlaeMmldDD1XfrmtRXc7rr6C
MCsXatU2p6R2EdEXUbKORNzfOkxSNqxxUAgrmUJBOGvP0UBMu67QsKJDbTCPYezkyDskLjaNht/t
MoVkUd5w26sydBQ3YUW9h6M8g0D1iGsEGVkQLERWcH0l32BEl9ZkOC8plYQkP2HRgKYUl9lViYr0
6PuCQCzZqW96op2bptOuWh/ZfKe0zeb9Ih6OGB8JevNVknvGdOs2tnELEaO9Ig90CZhMoanafXt1
xrbc4O1o1+YUxtd33bBioCJvjInyVnTm+OxSsVtEZdRdLN1P4eAtFaDvz3pTWuci6EiBVvxxi6lE
bHPP2vp64LxhNZ6o0Wpz6+l0GtMKiIBmJGQ3ZtRTUPQsczUuPlSlPGa9Pz4lXWtux7Zl5mpm4on5
w2l+whCjsBEIm2+stInONLZC3p6afyQ0ttDIZScKnT0Dp1NvtDFt92kUFzt0B8x+dPHqk/m6IOyu
OJJvHRnBeNdmmrxLyLK4VKq3+r0L9w/HgV3czE+Y98eBRZKuGrEu5G/mjdMM2sJFMbNsB/o1IT8r
MislSU5I+m56mYZ3YtrA3rBuco2E2//eExd2cJerhH0htbnM+20nCo+NnsWrNDLEJhjL7llD0bqQ
jt2dEKB3z3UzVYda80oj2rlNG06RaXeLC3tvuHW5mv8o9giebigw7Oc/omn6lImxue1ru3w0GpOo
rcJdocGROA8KLJbDtFoBFCOWteGbQNhLrBDTqga54rflMBmtMbJuGFaHNyluq8G23pHdcwgnlGsx
zsj7zAp+zfv7EFizO6rhXZSQiF0hc1o10x9UtbJEDW28YP2KJohvvVMIonriIDpYbm29K46Nr64x
jEMSMqlhKWg9gkjKcGJFwbkNPfOx8yAe6V1RnS3Qno9UFn5pdab9PFh2ZCPLYl2Dcn9xhKlvaLpH
24ns/oKO62prUXNmWhdtYInArPPAD3tNuwvIBYHaL/CPy52iEMTEWv6tdwCwlRqRvkoRsnDX0k/C
jvkgE4ApWw9QdsIs/sh64y0sBC2ulpKxjoV0uuyuWk1+mH7bLGpjVMHjxevYUg10wM15zML8SMU3
YHF2JAIp32MnoaZXI9ZKQmcpzPYsm1bf6fTDlqZvjisVF7HPMbobHavbdx3VfbPyMFGR32yN4WG+
18EzX6lG3K989OuXQGOjMhAsDU/G6wlqd+jGnBxYMDx6wpxCj8QqNTVl2ZUaeJksf2WkZT2Npvzi
e9cyDz1Ozbg4udnwkkkomCUK/dY36Sglw0PQtmtHyA+mwpYu6TDp/gXbZ7mo/FhfpQaxdpYBGUfJ
NlZRvbl2PG7IHAeSoTinmkvks5YEd0GoxJtQUiWf2BZvlt1hHsE0RgpRfsiT7EB4h71y9Fh5hFxx
jPpUf9cFlli7J4LB8oOzRbgUzSACbojoXTZmuDXSKN+mjX518uEeiObSbMNHOx7OppIdkR2cItlc
lZBE4dT/GG31F65OfPzqePRH9QNjxtlpkvLsIf9Kbb56V0ua3dTNthDyHGtdhc0SFXtFhUUjfXPX
ixJpXodAg0g55AgFci2XMK6V6KlM8HHBb2S7qqDN2ce0llSrdBaNaxRLdJgrifgUO6mfLgsFBWWh
XICIeGuJu4PGXw65IQtWLSuEWiTIQhps37onoWZgoyXyNDy6lu8uVIVSDDRQd+UqXrg0BlI8MmaC
sIeMrVrjNUESMjJYB+1CIpU6FLa1whJo034t64XIiKHVCvK7RBsvXTADq0T237XXyzOL5U+yCfd6
S75wD0enZPhbRqGpriOrv8YAIB+TMb7m9z59gAORb4SVqcAXhrbI0aO43Zby3jNdPJ0gW4oGMR8G
PGS6RfMwbmudame6kgHGGycmx3ZMjGuB5nERc0Iu/XC0Frqr0uYzxpjg9KxahO+isP2DJpn06Kqv
ra3qs8+FsgiMqF8WMkfdkj22vmujeOOsAJO3BvB/kXZeoqEkSd7o+hOLJndJ6p7klYe9lwKjoH4K
lOE+zA1EVAHBVxjVYYX0Y3HQSfY1PJwHxNzthzxoVyURwhFYLiLrNqIL6Seo6kkN++6E4hVGBuI/
1DCHwWuvrp6GQFL1cUsB/CEB1rUNCIgGGQS72/HsX0y2ciJSu+9s+sgo1VdGmEDhr5fhQKvQDr2X
pop/mZayU8P4CddpwnyTThvx9Bu6nTayu8pdpyQXaT5tNDW/umoV7sIK25lupuvSIf+sL7ONW8XP
RpV8UNdBatzFlMfWSRRc6P+xWv0MyurYIAPLtURfm+oQLtKxP3X9KpXwXw0IxLhjcoyWIAsiL3ti
rCM03iF3UVH6vVr6e5URKwyVbdtG3+pIwtvY9Y9qPyoLqoxyDS1X3XiOXh86fzhmrP6XY0KsbyLJ
tCsbf5kn7YXOzWpQwgdPI36+q4wzuYh0mVv1lYGdK5h+K2XvQvlCjlHaKAWzklZjLIIFLMXLFF1q
EmVY6Af0C/gcfBVnn7pqI/OjZamyTLP2kZi9ZTAkA8qDNFySYqpwoT+OoiwXeqDpS10Gn0pS3k0f
UqbRu+2f4Y+yCpILbexrJtt6viuEfNN0U27xIZ5KEZdctOME42COQVCHZWtakQ4D7BQ3GWq3ejH2
NmX+COVfk2cL+iLt0ldsDvDYJ+VScLU6qG7/XPfjly9G5rRlthJY8uze++Vqqr8oyIpfBrpP8KrJ
SepwdCej9s6FFSWgboZ7JRjybVdpRz1N61XawhyIMPifHfPSW5lc7IyC9yFD79oW/cnGEI72MH9o
L6kJSLCgy667aT1VLj4rg2JQYkOF67gGs+ibpgt7QFA7A7UtBql1CnMraEjGchATDy3JZlWeYhsJ
s/cSAdU1MtqL5erPfiHvGqc8j6mgB1QpBCLmDl8x2lIU/ZxUZrIrtYL2fxc+mT1XFmr78UKJnHtb
rb6Idjr1xH7Gafpse/quIwhokVc4OtBShz7ehDJPAL4oPmZgf1EarwZQQYCDwMNI+kUGYSJ0Mexu
OVb2tzJW5JVFtI9wCi+T3j9WbTqsMJy9Kogk9DbZh4kEuSVONjbooeOlyt5dYVwh7Tw7pWN2M9Iu
bunvmq24lVQFyY6vl1RXVpGdhIsyUDCxgWklDDUl5GpwinOYDHe22Xb3nHMd/Th1X4TZF6TLeMsB
FKAuWWaRfCBhYBLXqhGLc5tdYR6QIm8cnHHkug2Ct1L8YUOkzzYnvWHTVHBxNaAEjUcok96oKNjq
L1QY1EM9dJeyKbdRLy5EaDw5gnU2imBO0h4R3CR7aP13pttH194ihuSHuYegRYymPPj6qMGqwPU7
dICv0XuKKRVMtHKp5/FVCBO5UcFaxVSqj15v8J3a4TWsu6NPQHvhJftBZbkFbCdIbqupLVT2306m
nGuletfG+6AybyyMEFbU77JI3ypWcFvX76PenEGOfVtldqN24XuKijftvHDTJHCog29E8B5ujYrz
2/SfFEpkiJn3vLUeaW8N7Lg41hrXXuAQwRZpflSsVAlARzGQIzeStTa/AxqRDqOLVEIH6B1KDi9A
6Gz4abYYDfTraV9Hm5HMqAW6DI3yDxIka8gxilPpiNRhxC0j1mOdMN4IVV80jIKLGtuWqpYLPP3f
YCtAs9iqJCA6NkEVwDhW6tcuYWrvKeWv0kxXTkeyjeqq9dJTt0VVIbygrrQuMyog1NT2EHNXZM7l
u8ahm5RylTdd5aMZO9RsXn5KsgCtNGWfNO5WObXgI8Q3JvJdRhw0pKUbW83rlUcy5LNvZk9hUze/
kr5aWKIgNLMzwRMJR97SqgnxFKdLOdT+kp9wx3ehbHhv2X50EdsoGVQzY3KQmVlGOj0WXxyvLDM7
aEYkQdI/mtwqec+iPCJJc6mYrvMYTLdyXVEPs5clU4y3SNO3tm0av8a83ekIoN6ZYy3CpqDZSHos
70A5KvFgv/Y6eiEqsJJfM/3WJ9+SUWHlzDOOPaV3P/LIqOH5UTJ3aUdYSn+Wpa7umwZuhZ7kt/Om
D7qlrt3/cKKD0hI3re3LQylHZVUPTrPTUKw8BS7AJpDW70XXQaR89JogXYXSIo33VxzE2aeveLSR
wfK9lab/IjXXWMWGjZVsoml1QXb/Y/7UoxKlYQLqO8m6gk8FL212E/zYh2E35CdPIcx17OVbbFnn
H6Zy3cn6ZGl5tzUHisWmPQ5n8JLkiNeFy2GjZLcK9OYzEVrmPlOHNQoX+eJyjV6kOBLAkPaxt8pB
/G3t2oEk3lA91jRhf5Umizyve3Irh8kMSKjfm7q7Gw3QMXbqFMfchhvXydeQbtPU28dIVw4qP6VM
evpaEouEi5RTUfKjUHR6hzMNomzB+pB417e+tYlEI19zJp8uWTLvQQu8taMzuSrFGNy1tLEx0Qjl
DOjtnWBN5ilxaTxje2LwAFCGLTS6yco6ObGQ0jdN6X3Oxloz+xrwLioN6z3Ao/JES9i+DmK0uYQT
klD0jXVFkNRsnLyzGBUR1sdOZPJ2nfrO0lFeWSqJkG4eQUVimntrWCBp4L03G+Z1cHWawjnX7XCF
AJ091tb40ge5vB2qEZcISVSRIZsnnBBQMl0Ks300HlS/Lo+G1SuLFM9KG9hALScIQqp6ZyunNtC6
4FfblM4HqrS9iPP7hA9zmp9Uoydd4ItaFRNzxsxc/VCq3UZ1yks90YSYTqgI4+1mKyVR5DnHaWU5
zm0TxuqdMOGGLzsD2eHMXR4qdESdSSZrBmhgRBmzGaA/7NQ6kbhF8AwaRc3QrSLYI1vgrckx9v7Y
5kAPLdyO9Or5fXTRYG0pO0DV6+v+DLb4qVEL9ZBbDaxoF+P1zJn1e/0Ni6241byyhg4LdsI+g+JU
T+A36T7Fgv/WYpUZSfMeTrOFgaFWl73fhh9jo20dGpuWfz9zxZowMh4w9jGZ58SnsEQngHqcoTer
ICbwNzJ5hyxmci4q4XTo/SpG6js1b9kkVv4rUO9lbD7lou0/aOc/KZ35gjevvge3QFLTlHnwc3bl
STlAOnLVXVuV/Z1O+SpuOrFOigyp1XwMJIGJvFJBcpOnQ3vj0/yfzWie/50bZXr98VN239Qv0AGw
dq8mUJqouLoFebhPW1s5B/akTsyIKQrxUWqqG9/PG9rA4V5ozncKpl/tlf5BNrYOWLlsKYtFxaVA
MsfspD100ilfx9Cz0VqmFUZUBejqbLzNEk85m4H1jljOJ3ue4rPd/tIL6SKhsEpEFGqyFr1ycirH
OgmStHFHZRW/yq4nueH680UEfWbidMqthyxlNkHPM9oq2biULb7RGVmPEv/VSdvh1jQpyP/As2rk
1fAKM5oj0gG4GPeMGdhQg0MJz4jGhnwYNZqjBqvjY+zC93A645koiWzXjt5a7Qf5YNWQL/yK1odu
v2elSR9uoqdX9Ui5rRghiHaw1Py4vJOEQfGri5fctod75BDhgqmLfDJCLE7lBOe0c7nBUJBdgQQZ
B6x7F+hT7nUoox4Cr5vsbVRQaz8KPAqrKryjiYoxk2+7AkuMELBc2whTj7A7ZRfKQjv9jA4SQyIB
R+aiSYx2XbUDvO2G6ubC0XPzpM43B5v8SBbQ1Wo+WSFYUuV60yql2+qes8yDIdjlgYiPirID8OLd
liSTLPHaENGcfo5J5bLIjO1hGwiOAaJzF3Ci7feyEf7Ss2r90rjodXqIm+uq7+0nRVj3XQGrNeQI
E23U3rtcNnHLXrzOm8x16ADmrxJynsB7zxCsalFKk7ioH/pJ2uaiM1dC0z2Igswjyax0KTCZX6rK
f/5BBwdZltzjsY1RpMKwlGlirvjg6tKZEPXtGNk7XcshbfVjCUS1h5SkFu0mM3YqTqRi2bkyWRcw
dX9Muy48MGOowjulkTaYCJeSu3AwmGaQI1SIjpTD6KXBNdNV03kZNZR7TfjRU49cum6HxSqVe5rq
wVOnDki+02U5+sozyDUTNyoma6pKUGOhsFxLjclgmHUorMOEQZ/hJaDwAgvYpL4+T27ILXS2k3//
groCif8LTorH2NW2LnzMgzXYw6akr7EDZEgHXwpxhbuorZU4LjcBnc8E3z946SBCgFRrBcdFGjXE
2pBEKIIBf7fbgOtXfOup0xlMoD9gB5gHWTcwr8be5TjazUTv3xtwNtZWje33MEbZnhtGuGTZQkC5
iXAfJYWf/Zs0LXPKtPozR1/Vbct0kYZb7pRE5P0tIVIbqsK0aROuW5TTpxnB4Q2pOOWVe0bvLsIw
/8xKS19ip2wv7NG8yFuJyggfgjTI70d5HCenBF1pfTtyKT25Men2UuMjU7BqbrpG+nulSO/ziasQ
Nta4odJPNTVQtF3Q8tPRJ/CXkDH7FfJ9nGzGXne6cmvaTMMlgxcRzMQuBEhUDEnPn5+jfCrIGEhi
iPtBZu3CsOoe/jn0Qdf+mmVGwJNDq9zRDdOd/ml/jzLyOCMTqTvK0vK98iAVSlESD8ps61exwx4R
AnwxdOJVGKSCV6UasWhoFDBDvQG5FNc7T6VClXlkHCHs0aDpozuCQQRvoffrdzept6p5nb/KeWNY
1O1q3Vb2cR1HDxJe8amR8vX3M9TCHxadVgeHnkQZpiXdKek8/eQ4XDwa3yzfBl8NFrZe3ssh1i6e
6a/HLFEvSk5ETZuOpBBY3zP3yk90c1f75bgGYFi9ak72VGsSe65h5Dd641XMwtjv+k6+GsE4Hyql
ORjxJM2+z6I0pRikVhcuoxu307qNrQ467S0sbY5PVa7U4dJPm8QcFDySYhMlbTf1CleBFR3LoiOa
gEveBqVSeeiTSVJLV3BZNVnw7indukBD8eUO4xfk4/rR8kqoN5aIjnas5hcNA9RKhSDzmujBHhSh
/5X14tkawv4piKBhJKPTY1VLN35q6bclLUGBTeOAqSm6BGqA9WmoLsKNwOHLdWYGxTem/jcBrLE1
bW8HtBcN+MR2C8kVEgET1K7JWXJIO/vGF2OZVoFVRx13joM235iwOh1HeDNNdwrT6Y/q8IwOrVW7
7N1nAFu7ARB2z4bECuOLD+Fn78L1I2goD3mUpcC41ORo4sj62cz7bC8EQIBZ9UKv/f5Hwm/UMeos
jf+ZJBjdTqOnrEeEHJh2dO48Pzs6NCe4JBHU0oUpMyoRtF+DcW0tKr9oh7/6gVWVZ7lPYiCcuWz0
lDp+E7LIjrUtQQ3iboR1sqQqQj8jx5wrAHJ3naTO0A3gYbzReh6cDPW5Lz8SLyaaIRXZnWIGsIRG
1955WlQco2I4JkJR6KKk1m4w1e466s5TnNjiY+D0pUKR2XcyqtTDIBT0ilxtpol9vQJ4wOGcWNop
8qmtj2F7SUaIUENhaDtr6CKsX4zhkDSse6Mw2qU9FiZ8a3LPkSEQcSEc6opNKoDTUqED5bGibNHd
4KfSd2Xz3cMTPmJRDo/ltFEgivDNTDdV0+Dm/DiM/fBoeP2vf76mmH+/pKgWOTJgb1TTRo7mGH/L
FwyHGPdEaomVXW/0cvzqdI2RtrPRH0Kt2mRFrDxbLc34zMOAE9Z2/CzivaJX4VOK7FWT8mgaVF8p
b5Ty2EyFYda+7co/zZ4mISr9x93UTRYno2hZIAT5pJJWXBz4DbpE5OqIgHz/HJZt+xyMF01xyqdE
tfUb38BnKXX7KQhXIWCQszoaN9Iowgehp6/h0HyMGRfo0naGhUdn5zFxrOAsqn8Tvjh/C38ZkWwb
w7SB2E9TPcdW/xa30zQJ/W5NaVZqPYnDIzUmFicHdtw0xrmtPSZY8Fw2RqiAzYxDZw/1z1kShWU9
BU5ZIUJAXBnZbnY7ur5PCS3l/KUqFOys0sH4FaEQavVHva7TuyBR9j4CUJqCLRBzHTUqcLbmARdq
vtESroI51rADU17lIOpmXHXZ4P27lNMpFO+vHxitnm5qumGZfOS/R7oOgR47iceRWrtkKWgTlq7V
ZbdvbWa2M9fX9vDh/9QRQpNqL6g9HoyaNTMCLPwIgfvSeBSeY9JucOoc52Bv3hA/o+F5IsNL7wSe
Mpj2gq6jy1AQejVDjZMeywHlkSXSYEfSaM949MUESTurhNHsRpmauLnb4Yz+SfkJwPz/lU75OfzP
zwKfDQjB9j/P0Sf4reJX+7+m//73/r/ebf5zvh98F1Ny5F/urHPmx/JOfNfy/ruhov7Pj/JK/D9/
vNBtEeXttfg/XuL/6Un//EL/43t+X1dZfv/Hvz5JpWmn9xcQq/CvPx7af/3Hvzhs/nQdmj7b/Jbm
T/NPr5D+F3dnt9xGdtzxV0HtVXIBGPMNVMWuEimuVitRkUXtpuK7ITEmxwQx9AAjmUqlKq+R61zl
Ind5g32TPEl+fWZGnjPAkhL62Htsl0suivLBoKdPf/773zlfullxdLSYLRdL1hZhmpIgY93VN5N1
tbnuf53M4ihCRbMli7AC2ubm87pX/fkDD8jg8a/Xi/oxWT72BVrpiAjYV2ytBf1aAUyDcMbUcpaF
lGrMbk++4kACQTajkILVBrIeZRHJh28SUOtAHM6yZBGkUZyEARFvZOtAmMzQM5hyM5L1BCn5JoBg
0WrlSJm+4hagAwuyM3b3sDY2paOKVg10gDHT2TwKlkmwnMfMd8jyV9E6j65BsGALmu4izGdJuEiS
BHsgiWEcLGwpBGk6W0YxVHvIIvROAqHEXDoJRFwEAmAAkhEp4CJcsHN4qAZJOptTEJ1jMJN5uKR2
45saqC9CNmPXWigriaMsnGdzApahBNIACfH1jXbEBBHe+YP2lRxvCuL5jBF3kBdBgB5w520JxDF3
YMGbD7Mg47pI7cAzS6DVgSkGn68WzCN0gAXV5iUPlCCI4lm8nLNxGFMBEYjcEr9EwCtTGYIomrEP
fBmnIcihkGIQS+0HAsAOzkPKZvNgnpFKeugNtFEhlyAiFIyXQUhWwviU9f3jbJbiJuapRE0xRHCI
xzMFaGOU463ANJpJTIiGR1hCkrPY9oXhcoYVnBMwLCVxIzD2TQRheyuPF0Eyn6WSk84jkUEaz/mK
g0sQz8jV52TpmIEgorXtnQS6XOV4CQQ4OwrBEXvxoiBexoFtBgibk4zLESIaVAFd8U4HYq0hIDDG
yaW8/jTJkiVEgZYSTJFQHATLVHxFtFhQK/JOBlpnEEYzXj09qBRmCYyihDyDe7AkXljQQSFowGC0
vsIvY5ioMwMuQpqG3ISMJDgmDbJFEGMssYJk0SSJCTGjdwFBqI2JQswdbznD188xe2SKlhJMs8WM
lGCepDHXRIJG/0TQOmmFNcxmAaF/QNqThtgDqVUO7sF0sZhBCJGlhIshdA2Jf1FB2Lqo40UwDdJZ
JmkBs44xX5AkwJZBipokGY4xjkiT2gTSL2PQVW+Ol0EQzYA10hfG1GH7wwBNH6pBspwlCfX7OGNU
nF5D5F1wSEhrnJRCBjEGjz5MInngARkEJEjZnN1W6ElqnIZ3XjHUusU4nS3mlIHmWDwufZrZFnFB
zTAgdyIyaEMn7wyig3JRgkUUg7dAG8ZJ0jQLZlyOFFyFlykiUZvyFpAF8n4XYUiOQNmYouHIEmAI
qCjOwzl0YJlEkL7dArUIpmE4I/+Xvgkzo9InsW8BseMCW4nBTNLlov21X/5A8lqe6HhbmMxS4gGY
TyLgEaEUTS0tIIHASxA6BcliTk0p8U4JpLijksCU5kHGG6YMwBueUzq3S4YogeCsiIzRANyC1FT9
UgISG6UM0lkcL8TWs/0zJEhe2lowXc4IC8mR+VfZMqC+7l2uHKjLBSGZYEpngJIodWMwI9ZFmAbU
1EKCQqYYsIUUDVqZ+9RDWmrVYDEj+SEkooXCFw0ZFLBlsJjPWLJGwBCSSRIgedg+0FZM4iVFIzGE
/Dln/8IoLgoSus006ygnYA6NqfDMFqizpIjAh2pZFJAomwq57RMjcqhFirn83D/wzRx2mavCJwYz
quaEPtkyDKmMjX0iloCwaBkSM8UJRRPvfGIYap2iVM2kWERdGNAEvs8yBAkJFOkhgeFySXHVwy5a
F6werwPBgg7BIs4oC7ZJgH0LptmcJhoBEe5Q2gf+9dPFcKniIioFhMTUjoFTSHwordJhpYCCEXD6
MEE+UBmLN/DNEGTtEymUAGtP2AuekSq5aaZaIgB8RfpEsShJpKDinxkIHHTTxQ3yHbnpdApH0CLa
bHx1KRSxJmdJ/bjDMnkUFGXaYlGyoHQcSf0cIXRqPrgGNNsXAIKXGbdgyV6mLgbzSAL0+5WWAJcP
qIzEIJ2TK0uTxLoGQZghA9KGOe4CXtEuI/NIBGz7VIogoGJID3W+lF5azHe1y6a0FCinEQ9TSoKF
lHqSb7ZQYhiVO1iSBeMNyINplYEtk97k8B4QESQkRUugBQRFHkbG6muAmtNIJAFmBKDtqVsSoJMY
U1MnaqZ27iWuJtMWjTGF3HNEAHRkEaMMlgAiVIQaGukhKVIC0LL1Ph7ZAWl/qy4BDSIyZNxB10oe
3YGUXjJZAXUUUy3s6pMeCYBYRSmBWNqEWZxBNAnUck7YZ+lAsJzJzN18STgUe9lB6ztax0eF4OcC
mqRLaiBSEaVuaomABhoXADCFREVMSntYKAq0WkDdnKyPBImo70DzJKNemOILAWHCHwga2Ttwkait
yhJMGSzADoCk5VsmKNUoNCZOmi0JCUNKRUARPUQULLRhIS1EaoQUg2gdUTk1X9GKCIiXQRIAuCB5
YMdS+3keWcNUew2oBuLyY5kooERCK9Euk0yBWzN5gS/EYwKuIDQ2WueRCAAIKi8CaNKAyFBmb2iQ
cNntMoE4BPJHAaFJzOgh4pxar1IEBD7Bkhkr6SSKwR9VSoBUBDJ/hQQYXCU88M4a0vdSiiChXkgL
PUvDZWvtRuUysJb0VAIpmpJEzZlJ8+0mLLRaAJ6UxgDTR1H3lm0RgLIT7Bk+A2mn7aQeHsgjWyDz
QiqfaDwetRBKwgwZ8aLt2BC0KT1ELsqcNCmkntbBWz0SAVBYpQxomBMTzBm8AEYIkiq1ayVTsEU0
FTADoE0jOMzk936pgYSzKjUIZsbY0ywlMKKVlthqQCOV1DGS+ST2cy4JkXyTQBepHJ8h4BOBzAAV
kLnTRQbq0soQ0IEgJkVagE5fSlXRu8p5oMbYkSmTJ+P1GLSSmdTRDMqU/gqACnpIlI2ZwvCwWMBU
hPIiMIYTEPwALkcQ3aDNIECWuin1JEoppErYi9g7NRAYiMoUEBkJyjRi3IqCkURB1kUgjUQ4YUY9
jdED//onqbZ5MA1TjCGpARcqpKHKMJolAHrtMBUBOcdKLmEc8i9HYpBWqQMkyrROqJRIdCRzSHZc
hIZQRUIDmEwwHZZW5zwKCgBIKkUwDaFpWDKgz7zhZ68/sAQ0kXATTPAvQ0gcJFE0H+iRDJZaEZAq
UyJY8qZlCmmvXDKles7IIliKVkX8swWdkz4+KKCfLtOmlErmoEooENq2ENrIGfNJmEgDSfdwKpMb
rLwHMdPnzKczd8iFF4dgR4ZTeq1YQxCWfPvYS7xtqIab4hLBTxLz0SztuyQDUzBdLiEpWES4iwD4
DRFke/M8sgXYKaUeRDTNoTMFek3ZlCqp1MUGMpD5C1qJ1JfDhIYa7QbfzCH9XqUIiH8pFNBMpVEg
Y8rj+DgLZ2AqUjptmEWxG965hECNLonmEBXMKQkxlMaC3jHWkj4LGEP+Q7kkMsAC79RAPZgItIJe
OUIAagoOfy9TjKipoANgCtoug3c3IdQGBlQOQVcxftB1y0bFUyKnOWhUGsuiKu3Inl/1kiDT1owS
prRBnqMAEgOKObDMIZETZCbM4RA/MqDbg1k88giGglWXKJIm4fAXVIZppsFOYXcR4oRmmhA7+Yiy
a2PV4wNDOGkoAyQgKbuOOmHW0BtmArimmEq5aEHYmLYgBo9efzcNcrwEUqFioJVIDYDG+j5t0VKy
aO4G5GVtD8m79ICxCWVAIDRthoojhq3EUBFYWpAE9JjIoCmUtUR+3okg1hZLZNYMLwfUFjo7RvEW
fMXhPZhTUuRXDODQVfeymSr9X5UZBF1DhgjKjJuA3zd8jQMRpBm4CsGdgCowLAX+lc6l56MTAVO5
ODuAVAcLx4zwA78E08plMH0274qmPL1SBPDULcBSCpObCXlGLXXILKih0G5nPpmSmYekLUGkFUFM
YZSLzgx+h6e1M8QMHJ4UCKBt8XT8gius1AIZwWHoAmjR4WE8KspUEgYdd+88QtfkPz4ukKHLLCEi
AFPAlW9D34E9nJI8gLrGLRI+JEI53Qrdo9iIvFapB1QKSIBiDD6slgZoNXKLzOkI5pxKgqkUeFcv
0l4EbEHAjAkjKG34K7DagRIwt8vQNheBNtqc+KitzHikAtL9VblEAiMSQIzqgMJ3IACBmTGiQvZI
fR098JDAifenlAGcjl3jYFQpo5YIsbOwnOEKu4FdpO3R+wdUoqbt4Q4ISR2zFRDYUg0cCSGEyI1h
3ZiOusEe+5cjqvmNiYkYS5cUGNR1N10wuATwU0BZA5uNRIbCeuldpQw3pbwDAiGDmwtIicmODGvl
UASYCZSE2jRxE6Vl7xwBLQ+lBEBMAKeWGQsmMExN2HIFuErhe4ULv0MVeJcccHWVIqCNSO4rAyj4
RL7pHofZnFJZFlMsROEA5vpH4EWXXykDwRwDrOnnDcfNE6EwA2AnVPAYC5lINJ/nkUvARytFID4f
TDlvuRs7HaEq6CIygwOxE+1UL4ez4VVSimAKiy+vF1ZLykFovFH1gT2kdQC9MUPJ4I4xmXhh39Sg
e6LjEyRhtMcl0j4CZmbmrSx7KLQ99BXQkX4kzTcJoJ9KLRDCFon9GdBPwdcwpG6JAAEBQZUqAYhL
iQy8UwKohJQiAFdNh4AuKl00pq+ZRbdEwFoE8HUxg5mIQmrM3iXJofoiAC8yuy0g5BAyt3SEKBBA
Lg1mIkd6rVI69s4jgInRaoHMHwuYEJvXNkosLZBaCmUEaN5kG5BgS7yzBZLUqBJl8QdMGwohhcwp
Q2lsiYDoUDrJyIgCMrVV7xppDMopJQCgFLC11EQxeAKsseumUyaUGVWTi9CNZnpnC5gZUMqAyx7S
QIC1kcDgAGMH9TTqRdQUAZyYXpp3F6H1UceHBVOKImBqAJERIZqqoB0dTlNpsoA3ximYGW7/iNwA
BCnVgAGDVIqG8BVCZQYGHYM3iA6nsh4An0mmwBoAGo9dmc6nLEFdQEcGIE2FyViaiu2ei4EM8AhU
lImOiZPBo3poEQUkq3IJU9ZiUTc24zay/WxvOZhRA745LFcp3CUGoe9X/VAyfJUMqA4yjs5wptTJ
BYXOgQMtEHQF2Aowp5B/yrC+f11lNc3tlDlk6kLYAiJlUKdm7m4gA5lllw0QHf7KVBT80gKGrJVq
wFWAnAbuDirI/Jdq+WgRREY3TTIlJGQGVD30CnrAJaMWEhoSIMjoocHVDvQASjfW4WAQKa701I+e
6YF6FMPsiANSzHc3m5FGpNfETTDdthNpPk5lcYWVF4GJJBbEQVLErDpwmjFlgbDakSdTLqCKzB8e
7gwlfVPKYErGLIMmpMVEQFCajflL2JJGRADBCfU1EFkechl1dYzjw2QKI9REMPqGyhfqMrt0JCyn
sLfIJhAcB9GTd7kSS28hItMGylMonUTVhb6NSJFSoZ0toCRUDhjGIFCUe9NRyXkUKMM8orwOUium
dEg60BXJbBEsBIsje2HalSgehgdkekoRyBrhAbfbeFaXAAp0Lubys5qYz/NIC/TFE2IDqZuQMx+a
yQGCQHgM6Ret1Z4M1a/YgP0EWiWgrQTmDJdA3ixspvY9SFkVBpGTAPOAqHrZZRdSQlW2JMxepMsR
nSVZGyeFIitdorZiSG8BKeMefCTB7wjJj3eMJISCIOAaMKm4LwEQV2yLwFOwS4774OWIotYaTmUd
BHUDKIvAGdA8HPWVEtkrHwgShYlWLynu1ON5cBewDYN2CZkitJ5m3m+QKrFgFBgOxAafKfB8cwgd
Cur4eyDsDYDtmUnHIHbAuoEEZIssfK+0FAwDmn+cVlR9lMaQyRxBHrYjqCPQGXSvxMRRBCk03oIm
s3etVcI55feHu0LwdswgtyVi+Y4DDZBd2nRTaDgZZ+njlG5HMKW4BNxzfD38FCQBcJeN4LcCQYD+
kKYqeuAnu52a+1qqQmTK+AEAhvsEfxRMBHUndKC+LlBV42+lcwg1ByWDlsJhPLMvw9oGeQjHC1Vm
EBe+eQPQYEpjwCIwOiXSMROGhnYZ2tAYwFsA5RcBAZmiiY59E4F6JgUKP1kBJhR+tFapm4zp7Vik
yxhny3XqY5bc+ajjrSFwI+66UPzBXSe5ge0Q6L9LTZGIAN8zl8URvukAgDDlNSDsweFRNvsz0//g
FqQsRaFOgrsAikHd0EPiCrUSJLIFjCaJpMmRkFrZSmCWJ8m67SwW6J2HzGZBx0F7/D3A1lEyZDqP
XVNzGU2wk+TpgtC5uyE+CiBUc9hMhc+JaiHpEU6R2EDYkQb3AKg6SBt+wVBOuzzUN0vAgK3SEsBc
YM1cjHoIpNDwe3IFmFdG4Ibfxa+CGQm8VgTMppnxQ0HakgqN2O2mmArAuUAQ8Jctt5l3aqDmuZwa
gAFUTcNOyeAqUFETPBJoJIrrflZOSW+UisCOVCayQ3A04AtgxKc8aNmDKTPLmEtUBKSFzCR0g6Ee
FdDZe6oUgsBwhfCTaVzJmplYtGQA/Fo48P7MasWv/TIIbL5UioDRFKwd8Eqo4hDoaHZ/SluVBjaD
egxqQonu4V4I2nxKEQCmIfyFue3wavU2dJC9GISIEesl2yKNRxeBt6cUAVgb4PgkQpIqsjGMtz26
CkgBJnzZG+fpmBYOSykEiCoCVoOQBLERTHYn23BsogdmVlilxaWT6rJ/EANoVpQigLhKWLBxCW2n
RLKhgWcUKg+mWmEIZnJDdmu1eufTVeh29xyfKUigDJqXuhE8FvwPmaElAypHxM4wf/FrfKeHCeOi
TeKPF4GkCjAgAzGGzRFRjKZTBItDEgGdiWzRYWbRvzWaeDPlTWA2F0Ad9pAlGLzr8fDylH1JbM0D
biVEB8KI2fZxfboKXTHneD2QygnoGnDYFJPjlsxwYA1kSknWazKihFMAouqdNaDlq1QDKoiyLpbt
IMTA8PyNNksjIUhfF4RG5AtsDfJwt7YMFakABjSWKRtK04ibwB+A7y2DCBRZQCgwPXBXQGv7R2oD
PEIpA8FjYwpYD8ayGMqFFAksGZjWKslUxxjvXYSoZ3qjsZgCLqBxhgLszS7D98JyNdmi2HYaOmCP
R9YQvKBSB2QRDGSmQCgY3BW6Nw4cWEOhtQGjze8kY/SS+jPRXgOsHV0ErAHZMrmATCQOJbAggJbQ
+HMH3j+fKCSNKms4pVpOAZV1sszosx0qGxNaQOxCjiA3oaUG9XAqoctcjg8MYDUUEgM8Py2TbjnY
QBHEK9J2pMcOVNvLIXYqO0o9AF0J+JJBfgDZpAiGwGcgArhvqCcsWKvEhYDUwT8wNntslCIgDZA8
CTQ+8/rkAiOfyGSOWQ2AoURKxJHeeUU1sQt06MSE0WeoyShdJnGAD1DgeDA9CRFWW6nyyCuq0acw
GoLagu8ZpDH1IRP8Da4BWH1YlITsjOIqdRMCB6N0HolAXTCgSMz9poAYLSgKyV4A2yuCMeBqMNls
lmb52F1Ur9PMCP5wicT+TOcwuSszXwMtWNBYY4CtJYeltOadIdCPaMlGJGpiWEPqYoCv7PRAggbC
ZsIGkkVZj+DhEkGpduoiI3weObJshyNLNDbf0gI2RYHDxkYwpSZIFP/2yqqBFnhE4ETMZKAM7As1
1m5wD6gpsVSXJoLAEj1cDUBqo9QBWilcA9qJQAtBWoxR6OIQiZegBEw/z7b71VBTr83iDvANYbgl
OqSNbsjjBiowlaFl4YWlmcYSai9HUjouyuPTA8CXBATQGkFdw6yitFJsSyBADFGAedKN8PsWFBgD
rrOGLIskGCBXplqUCdmzHRbI1A4uEaYPuKC9ZDHgDSmtgbRSUrgqMPrtfrQRFhugRUinQWhPKB7G
7USrX/aAmWulEFigRpZIX5H2uuxOGu0UncoWaiazqJ2RJZh1Gd5dho556niDIBPswO6IDdu4YDSx
O2Vsg8xBtk0SHmMtPBzZVZfRhemKuMjQWYmqj2wiTTWERIO5ZQD1EIyMHVdeBSYzQCCSCgmvGfMX
tI0sv8D2MJIIfksA2SJRvbsKakpg6S7LMkViRKHERd8tEUgVmfEkZlbbBQJmbsE3k6itnbFAjAYt
bB7cAvaCMLxpyUC4b2i6CdpEhnd9xByp18ZM6ZewWZQwmEgQkpu9MSVa7IALwF1J39VHkiP1zhQQ
iKCxCYUFcWJ6JqMIKQWURMcVxDozCi03oF83QZstweIg0R8to740Yt0DVmrSURYyOMmXfWRIh7VQ
6RLw/GRDMqFPjVBwFnZvmUYD7FfAlEmZ427fpF86AEhEKQIiQK649NexhYYk3i4eYQSwFdTPuS2y
a87DhpJ6pSTJEBywkLwKhIJmgu0UWbxKnsgmckoqAFW/CoH5BZXm7W/+qQ1tT2/K9epssyt3ZbH9
bVPUD++KbbPePfkPfv6ASSHHPbxc/fobnD2kJ9Y/ff9wX7SHt/9Mfv7NVcX/ZcNfmKUgg1/IUw5+
rK6KfPPEv7mqms1OvsZ1WW22e/+4E4753t2zDP/qbCgK68H73/R/+V1Z1Hl9dfNgfvHQfes3+V3x
62+e/b4ur/JvBpLA3fU/yqf++pvPX3lwlR49crPj03ajY9u6c2EEfuS529J6ULDFxLyaE8+aurov
+jNEDZjDlDqj5tA3Vb27mTy7K8aCZcBJIJmasy+q5vDZEUtxMHWasxFGPpIwJJ4wNFEeoTsCzx1+
jnzb/oxmoMHDfMC6rZ836Fh/O7jDvaZ+/e+7xzHvTjob1kndrbFvpnXr9i7dI//2l7qhB68TRdpH
XsUv/CZaTf/7exWn+SZfWTZIRuF/9kJ8ob18URfFZp1vVv1RosxS2dIefF78qbyq+nPaK/Kk1rTO
9jH7fpGXm93kLU6lLiY89uS8/GNTUEYffhLltP7H3toPTMUXSuaHTbkrVpOLXb4rtv1x8j2IN/sf
jz/9FPnW+fqgqaYyvucFB8/PwxDoPi2q07wuLy+JBPqnNS9B+msL2WH1sy+4Pf+Qt//rmFLjWvsv
OAxAHjGPfwum9PfXN/mm3O7sF+Lgqj37VNSXefkH+2Ba6T/7ir9Qg57Vd8XGjntIxLWnnuSb63W+
KrY3/VnmVjkQxPlDvrnLa+tYFw9804xfmgMLcFI3m6IcPqtAcbXCPc3vLquV/c5kLYv23Iu6nLzO
N7eWA9oP1ps/R2RfqGNc8I19qAPF/a7aXE9eyR8Xz971X741fw7e3MvNqtoUo3DVTNpppczJ9quD
7b9//ON9zff5vW0awJ/qT331UF8/fBqbM7MwWSuGNot5VdWFpRlACvWP3WYxB852oBiv8k/57c2+
SBzc69d5hV9uBWsUWaaKtHI+z6/yau+KCNBBfTJ3r1qPdFkwJOqD8/Wq/GAHZIZQ3sHB+cP4Tgtg
T3vwm+I+X/fHmFcnTQ3tqW/zOr8q1pOXWwnebdWQ/qH+/Nu9UIVis4ODqaSV9/eUsayHNhP72oe+
KDfX+T1mo39ME1jINIb25Pc3eTnOkgxMWn1w/odyX9KQtjt45rz8aNt9ZtQdHNvUtxIWjs2c4V3X
iuOHT5fFAXHI0JD26B/LYrfJ7/qDjGq4MHUvd03d3HcXcXg6+58EHqF97lfNJt/elPWhT2BLoIP4
4OK+znfrh0O2BD5QYRDQfofzcrVaF5OzfLvrDxP5gwp+9HQsxBdluhc35W1FiH5ARJTlmEN1UCg5
z9f5Qz551dTl+v/+4z+3t/LTu3J1bRkbUncGHR1UH96Xd1U9fV1sd/b5PU++9o1cFMTyt03/zn/1
vMyrB9KccvLbZrPKrcINTOnMMjlQtOfV7aqa/GryPr8l+yvvrOiOCYGYDk+vH8eHu6/ypqzL2/4g
43LBVICvcRB/vM2n63J6dVPm0+22OfAZDt79BQnygZMd2JLX+f3uZhSNtKJ50t/8cvWg1kpoC0LD
5xfdork2/KszJw2tk/ympkBpvTwHr+304b5urHDJxT15QbZCebMu763nnTvIDV/WduARSPNea7Je
buu8sCNpYQZXH1vnf+xPMbZCkAvaQ7+v6tVIBKEDEbxqPual5ULZFax/2tfFZb6xS+i09PTn/vPd
SAYyba8V7W9zOrz9MeaFCW5We+pF3qzKybM6v7STVsMdpD78oR6d6qIA0zUo5JknZ3clMdwopRKm
E+2j/wsRyISKreVOQyGz0J78rwVZRH+MvEezO1l76ouKNG3yXVFe3+wsiwnG2oXRfN9sLvugafjw
xBcQPwmHrvYbPLtsJufN1oqNutMdWOZ/e3d2cfbux7Pn/z6RV1vUm8nFWDvBnTHKz7QSu0RZyg6R
y5MX7JArfcTBtuAZy6WfDR3wU7/vhCxaI4gR66DOuf+NN4vW10A4LB1wcJmfSVHOOtSBkT+pdlvq
DNaxMs2hvQcn1Bhs+/BkjPp0T/SEXJ0ae/90okAuCqmnN/lqeOY+jKf56sbIu+K+uVyXV5Pq95Pd
TTE5lZKq9SEOMjJz6OQfnr87/UfraAfKRieqqCs7qhBOSq1enFZkxnYxPHFQl/zckDeYtM2kF3//
wKIqLtzeaX5fTH4s6pWV18uYsVYwz/9QXgLRspRbZgi0555dP9zv+mNEDC6q4md/bPJdhYlbT140
FIMt8yHrC9VPXZe7Uf9I6PrUx+5uyuretswuSiPvueEv6N3aJwtfn/aJX+SX9iUUgmD1oUAZrFe2
cPDK9hWB/QT6Zz396X93xWRF0e7lh6q0mwMA6PUf8KrYPFjCOIANbb7a/r8uL8chQOCi4U5Nsdrd
WJ6ExU96KfC8IynIRJRW0c7BvF3n26tRyufCkZznD9XOLq/CZefikdf5R8sKG4pIvSTWo0Md3ONz
XOnVCKbnIk06z6mTU5G3zRm7ZByIt/okdhLUX3+W+KRA+Gq0In5TEnX3x5hTXZh2c+pIELKATPu0
rbmcnpTbbd70x5mn3kdjN19tft4R09twU0OZqX3oDkS+B/yHAqb/CsdX/mlqFNd2eZvVng7OFbhp
PnldAPvpTxNBQwbc/6h46OouHyElGHlzcG4zqkCaQULt+3tf2UkIjCUOHvWn/6om76u7n/7bQHrf
1j/9z+aqtIcjwkfh/1/YKKR6U44wHmHkINd5n28+jY0d1Kh6yfxwvXcLXaD5SINvgd1Nvs23ViDA
TjD9MzPbU47iWEOaoVW9M8oMjD9ZThBuMf0D/24v7jZLdbTP+7vy7jK//GhbDBcV8NaGXuzdb5m1
0z70CUCD94QvVp8lebrJ8MsVANvpo7/DEmB9LS/TTrMehUt8oRE8AZj3wY5HXPSmTur8k602LlzD
KXAx6wa5SFVOq3U1TrVdQIHOrpp8VVkRpFBea+/kt3WxubqROsko6XZx4b/N17eCbDvU1MgceLAX
DaB8OzuW5TxamVyQX4DmslTD7MDSHizAyusmf+gf0QTUwg2sPriom/6U9lAH+dsPdTN+WEPCrn3Y
H4mkPzFXZb04s1Lo8ZN/OTdAqagdbNJ6guFX+IsBRZ7VzaUlWwdX4hneAmUwIfRJXl8SHwz1zUGc
Tv+oKde2UrhA18rTYjitfm3gIJ+XoiqQnPwut4520Xx/k3/IybsPIA5dDCmc5g9AJw6ZZBdI2NOR
7gnP7ePX+unG2vPqjtDcHuZ3gU3tzz3ckEkd2GUmYMeDtS7a+K3Tnr4gImA8tbGTWRcFmu9AAlm5
EL16/Xv8nssyeo1mY45WPzpxnOe1pHDj4p2LBt455BhbqdNYvSoW1OiF8hbCj10F2teulLIdT3/2
xW7yqtzttsZsvyk+lLapcoEgb2emXzdXo6DfiYklDCtX+co8/vvqMh+Vh4TRWas776lWtPI5RTer
7SG7CHOw/oN4Fz+Wmyue13wd6bq31mFvWsVFa+OECnm5veEj6+vyoLGH/UL/pX64ePQTHKjwSbXJ
R321MHNw7imkIAyo9SIwFVcXBfmL3I69wsxBCbC9ZGcNYzG7srEvsYtqf3s+kRJauS7urPwEnrhe
SIo6tBArnOd8gA3Lg4DURcOfu9Ua//5J5XWyI+JpqoZhQH7WocT+OtiylpBHm1A8gkT7pVhd1uB9
bWfgIAR8xlg07nf4fh3E8M+4USMknGwT0fqUk2J9XTb2NJiDHOyk2iJY4z2+K+pPxXX1YVTBc+EQ
efh8NBDgwv2dNOtrOEOsNygLHLWyfl4IK4OFIBZ6V+2xL2vEYBPXuGgCn2131ehyQM6mftrTT4VM
DfUHifVz4Ra+LffYe55G6z6dzn2b11VxKM7aJxFrvrq1/C3TIVfFUBKyRlSrDi/KSwh1RrMBLiaW
XxD9b7aF5XFlS4f6gYuaJN8+1oUcYHSypbt0YIZP64q4xlJfVlnohfBdw8h2bQmBzQf6c18yHD8y
DoDZHZy7y9f207rIor4v6pGCwWWpf9jvqSGBcrLjObNtS6u7r/PdqIXEnk/9A78udzfNODRhaaD+
5It19SG/HSlw7EDGr0vsOiEzsxQ2XN3s91DLuflTAaFPU1/3IjCtAxdVwPNqvUIm1rmJA7NGHSa3
6yRsees/5fj0hPnrnf2wLsqLbwrSqVoshZWxsbpQ/8Sw2Hwc9ZFcuOa3MuG06h/PqIOLeuVbmEOb
EXjKrLjQqvA78E2jeMpso9eeKzeaERFLJ6CO6wVzvKYxfi2parmxKw8uso6L+9F0cOhigvXiQ05C
V1s6ASG0A0l8LFa28zC03uo397HcQVk3VmMY3/WP/MOtDGBbwSVr5xyc27JBvoJhZlXZaaMLUPaP
BFdX6N0pjND9w8rVhvy7//F4hZbKuCAja1uhXWQ1FzAPjq6giykLWI0KmXs6H80PsznXjWGGyBjy
qwIeN/vpA1ZZO3BWr6pt9cGS9pLFHenTQxK/XK2LBTuwjmprXcPnF4X9y7AsFOvy0+iK62/JaUXp
Vno8lkdxwVl2tp5c5OsPY2iQixI57cVdAX7YembZsam10TAoroSTuz/JxBlP12qfriy8QcAGYWOd
/Cjh7Rfi2t6CM7IpZVik13/Kz1nPocKe/VWLy4f4zf8mrt+LoqJhZWmcC8a5d812DM120dCW5qFd
u4Eg/C+kFYeUaUA03xnDq3WR17/5fwAAAP//</cx:binary>
              </cx:geoCache>
            </cx:geography>
          </cx:layoutPr>
          <cx:valueColors>
            <cx:minColor>
              <a:srgbClr val="FCD5B4"/>
            </cx:minColor>
            <cx:maxColor>
              <a:srgbClr val="E06C25"/>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18" Type="http://schemas.openxmlformats.org/officeDocument/2006/relationships/chart" Target="../charts/chart15.xml"/><Relationship Id="rId3" Type="http://schemas.openxmlformats.org/officeDocument/2006/relationships/chart" Target="../charts/chart2.xml"/><Relationship Id="rId21" Type="http://schemas.openxmlformats.org/officeDocument/2006/relationships/chart" Target="../charts/chart18.xml"/><Relationship Id="rId7" Type="http://schemas.openxmlformats.org/officeDocument/2006/relationships/chart" Target="../charts/chart5.xml"/><Relationship Id="rId12" Type="http://schemas.openxmlformats.org/officeDocument/2006/relationships/chart" Target="../charts/chart9.xml"/><Relationship Id="rId17" Type="http://schemas.openxmlformats.org/officeDocument/2006/relationships/chart" Target="../charts/chart14.xml"/><Relationship Id="rId2" Type="http://schemas.openxmlformats.org/officeDocument/2006/relationships/chart" Target="../charts/chart1.xml"/><Relationship Id="rId16" Type="http://schemas.openxmlformats.org/officeDocument/2006/relationships/chart" Target="../charts/chart13.xml"/><Relationship Id="rId20" Type="http://schemas.openxmlformats.org/officeDocument/2006/relationships/chart" Target="../charts/chart17.xml"/><Relationship Id="rId1" Type="http://schemas.microsoft.com/office/2014/relationships/chartEx" Target="../charts/chartEx1.xml"/><Relationship Id="rId6" Type="http://schemas.microsoft.com/office/2014/relationships/chartEx" Target="../charts/chartEx2.xml"/><Relationship Id="rId11" Type="http://schemas.microsoft.com/office/2014/relationships/chartEx" Target="../charts/chartEx3.xml"/><Relationship Id="rId5" Type="http://schemas.openxmlformats.org/officeDocument/2006/relationships/chart" Target="../charts/chart4.xml"/><Relationship Id="rId15" Type="http://schemas.openxmlformats.org/officeDocument/2006/relationships/chart" Target="../charts/chart12.xml"/><Relationship Id="rId10" Type="http://schemas.openxmlformats.org/officeDocument/2006/relationships/chart" Target="../charts/chart8.xml"/><Relationship Id="rId19" Type="http://schemas.openxmlformats.org/officeDocument/2006/relationships/chart" Target="../charts/chart16.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1.xml"/><Relationship Id="rId22"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xdr:col>
      <xdr:colOff>25400</xdr:colOff>
      <xdr:row>41</xdr:row>
      <xdr:rowOff>88901</xdr:rowOff>
    </xdr:from>
    <xdr:to>
      <xdr:col>10</xdr:col>
      <xdr:colOff>774700</xdr:colOff>
      <xdr:row>65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379B7B-2F9F-5749-9D30-2809F5094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1562101"/>
              <a:ext cx="84201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53</xdr:row>
      <xdr:rowOff>90067</xdr:rowOff>
    </xdr:from>
    <xdr:to>
      <xdr:col>14</xdr:col>
      <xdr:colOff>260335</xdr:colOff>
      <xdr:row>65</xdr:row>
      <xdr:rowOff>93115</xdr:rowOff>
    </xdr:to>
    <xdr:graphicFrame macro="">
      <xdr:nvGraphicFramePr>
        <xdr:cNvPr id="8" name="Chart 7">
          <a:extLst>
            <a:ext uri="{FF2B5EF4-FFF2-40B4-BE49-F238E27FC236}">
              <a16:creationId xmlns:a16="http://schemas.microsoft.com/office/drawing/2014/main" id="{8FAF8D33-7324-7D49-8585-3CBD341AA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258472</xdr:colOff>
      <xdr:row>41</xdr:row>
      <xdr:rowOff>104007</xdr:rowOff>
    </xdr:from>
    <xdr:to>
      <xdr:col>18</xdr:col>
      <xdr:colOff>187441</xdr:colOff>
      <xdr:row>53</xdr:row>
      <xdr:rowOff>107055</xdr:rowOff>
    </xdr:to>
    <xdr:graphicFrame macro="">
      <xdr:nvGraphicFramePr>
        <xdr:cNvPr id="9" name="Chart 8">
          <a:extLst>
            <a:ext uri="{FF2B5EF4-FFF2-40B4-BE49-F238E27FC236}">
              <a16:creationId xmlns:a16="http://schemas.microsoft.com/office/drawing/2014/main" id="{446A003B-F992-8A4B-A8A7-F4FAB705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107935</xdr:colOff>
      <xdr:row>41</xdr:row>
      <xdr:rowOff>103406</xdr:rowOff>
    </xdr:from>
    <xdr:to>
      <xdr:col>14</xdr:col>
      <xdr:colOff>260335</xdr:colOff>
      <xdr:row>53</xdr:row>
      <xdr:rowOff>106454</xdr:rowOff>
    </xdr:to>
    <xdr:graphicFrame macro="">
      <xdr:nvGraphicFramePr>
        <xdr:cNvPr id="10" name="Chart 9">
          <a:extLst>
            <a:ext uri="{FF2B5EF4-FFF2-40B4-BE49-F238E27FC236}">
              <a16:creationId xmlns:a16="http://schemas.microsoft.com/office/drawing/2014/main" id="{4FB026FE-E380-A742-8A34-A7BEFD813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262446</xdr:colOff>
      <xdr:row>53</xdr:row>
      <xdr:rowOff>106387</xdr:rowOff>
    </xdr:from>
    <xdr:to>
      <xdr:col>18</xdr:col>
      <xdr:colOff>187442</xdr:colOff>
      <xdr:row>65</xdr:row>
      <xdr:rowOff>92701</xdr:rowOff>
    </xdr:to>
    <xdr:graphicFrame macro="">
      <xdr:nvGraphicFramePr>
        <xdr:cNvPr id="12" name="Chart 11">
          <a:extLst>
            <a:ext uri="{FF2B5EF4-FFF2-40B4-BE49-F238E27FC236}">
              <a16:creationId xmlns:a16="http://schemas.microsoft.com/office/drawing/2014/main" id="{F8B46332-5FE8-E348-BEF4-C54AAB747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40</xdr:row>
      <xdr:rowOff>165100</xdr:rowOff>
    </xdr:from>
    <xdr:to>
      <xdr:col>18</xdr:col>
      <xdr:colOff>190500</xdr:colOff>
      <xdr:row>40</xdr:row>
      <xdr:rowOff>165100</xdr:rowOff>
    </xdr:to>
    <xdr:cxnSp macro="">
      <xdr:nvCxnSpPr>
        <xdr:cNvPr id="13" name="Straight Connector 12">
          <a:extLst>
            <a:ext uri="{FF2B5EF4-FFF2-40B4-BE49-F238E27FC236}">
              <a16:creationId xmlns:a16="http://schemas.microsoft.com/office/drawing/2014/main" id="{A322C9DA-B400-E24C-A093-B687CA9E7239}"/>
            </a:ext>
          </a:extLst>
        </xdr:cNvPr>
        <xdr:cNvCxnSpPr/>
      </xdr:nvCxnSpPr>
      <xdr:spPr>
        <a:xfrm>
          <a:off x="2400300" y="1384300"/>
          <a:ext cx="12141200"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268</xdr:row>
      <xdr:rowOff>88901</xdr:rowOff>
    </xdr:from>
    <xdr:to>
      <xdr:col>10</xdr:col>
      <xdr:colOff>774700</xdr:colOff>
      <xdr:row>292</xdr:row>
      <xdr:rowOff>88900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FE8BAE7-FA37-BA43-8CD0-2E598038FA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0777" y="1562580"/>
              <a:ext cx="7638451" cy="4888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280</xdr:row>
      <xdr:rowOff>90067</xdr:rowOff>
    </xdr:from>
    <xdr:to>
      <xdr:col>14</xdr:col>
      <xdr:colOff>260335</xdr:colOff>
      <xdr:row>292</xdr:row>
      <xdr:rowOff>93115</xdr:rowOff>
    </xdr:to>
    <xdr:graphicFrame macro="">
      <xdr:nvGraphicFramePr>
        <xdr:cNvPr id="24" name="Chart 23">
          <a:extLst>
            <a:ext uri="{FF2B5EF4-FFF2-40B4-BE49-F238E27FC236}">
              <a16:creationId xmlns:a16="http://schemas.microsoft.com/office/drawing/2014/main" id="{051A6154-215E-FB4D-A9FD-2A2380168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258472</xdr:colOff>
      <xdr:row>268</xdr:row>
      <xdr:rowOff>104007</xdr:rowOff>
    </xdr:from>
    <xdr:to>
      <xdr:col>18</xdr:col>
      <xdr:colOff>187441</xdr:colOff>
      <xdr:row>280</xdr:row>
      <xdr:rowOff>107055</xdr:rowOff>
    </xdr:to>
    <xdr:graphicFrame macro="">
      <xdr:nvGraphicFramePr>
        <xdr:cNvPr id="25" name="Chart 24">
          <a:extLst>
            <a:ext uri="{FF2B5EF4-FFF2-40B4-BE49-F238E27FC236}">
              <a16:creationId xmlns:a16="http://schemas.microsoft.com/office/drawing/2014/main" id="{F5A8F2E1-463F-6D49-AFAC-F68A6900A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107935</xdr:colOff>
      <xdr:row>268</xdr:row>
      <xdr:rowOff>103406</xdr:rowOff>
    </xdr:from>
    <xdr:to>
      <xdr:col>14</xdr:col>
      <xdr:colOff>260335</xdr:colOff>
      <xdr:row>280</xdr:row>
      <xdr:rowOff>106454</xdr:rowOff>
    </xdr:to>
    <xdr:graphicFrame macro="">
      <xdr:nvGraphicFramePr>
        <xdr:cNvPr id="26" name="Chart 25">
          <a:extLst>
            <a:ext uri="{FF2B5EF4-FFF2-40B4-BE49-F238E27FC236}">
              <a16:creationId xmlns:a16="http://schemas.microsoft.com/office/drawing/2014/main" id="{97161D88-716F-924C-95F9-ADEADBEF8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262446</xdr:colOff>
      <xdr:row>280</xdr:row>
      <xdr:rowOff>106387</xdr:rowOff>
    </xdr:from>
    <xdr:to>
      <xdr:col>18</xdr:col>
      <xdr:colOff>187442</xdr:colOff>
      <xdr:row>292</xdr:row>
      <xdr:rowOff>92701</xdr:rowOff>
    </xdr:to>
    <xdr:graphicFrame macro="">
      <xdr:nvGraphicFramePr>
        <xdr:cNvPr id="27" name="Chart 26">
          <a:extLst>
            <a:ext uri="{FF2B5EF4-FFF2-40B4-BE49-F238E27FC236}">
              <a16:creationId xmlns:a16="http://schemas.microsoft.com/office/drawing/2014/main" id="{32643A0E-F8A7-754E-912E-EF46C6455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611038</xdr:colOff>
      <xdr:row>267</xdr:row>
      <xdr:rowOff>165100</xdr:rowOff>
    </xdr:from>
    <xdr:to>
      <xdr:col>18</xdr:col>
      <xdr:colOff>190500</xdr:colOff>
      <xdr:row>267</xdr:row>
      <xdr:rowOff>165100</xdr:rowOff>
    </xdr:to>
    <xdr:cxnSp macro="">
      <xdr:nvCxnSpPr>
        <xdr:cNvPr id="28" name="Straight Connector 27">
          <a:extLst>
            <a:ext uri="{FF2B5EF4-FFF2-40B4-BE49-F238E27FC236}">
              <a16:creationId xmlns:a16="http://schemas.microsoft.com/office/drawing/2014/main" id="{D74CE4F6-F587-884D-BAED-41827A2D0087}"/>
            </a:ext>
          </a:extLst>
        </xdr:cNvPr>
        <xdr:cNvCxnSpPr/>
      </xdr:nvCxnSpPr>
      <xdr:spPr>
        <a:xfrm>
          <a:off x="3786038" y="12098308"/>
          <a:ext cx="9967104"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495</xdr:row>
      <xdr:rowOff>88901</xdr:rowOff>
    </xdr:from>
    <xdr:to>
      <xdr:col>10</xdr:col>
      <xdr:colOff>774700</xdr:colOff>
      <xdr:row>519</xdr:row>
      <xdr:rowOff>88900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B09BAF08-6841-7842-8BD6-3B4432CD7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14867" y="12263968"/>
              <a:ext cx="76581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507</xdr:row>
      <xdr:rowOff>90067</xdr:rowOff>
    </xdr:from>
    <xdr:to>
      <xdr:col>14</xdr:col>
      <xdr:colOff>260335</xdr:colOff>
      <xdr:row>519</xdr:row>
      <xdr:rowOff>93115</xdr:rowOff>
    </xdr:to>
    <xdr:graphicFrame macro="">
      <xdr:nvGraphicFramePr>
        <xdr:cNvPr id="37" name="Chart 36">
          <a:extLst>
            <a:ext uri="{FF2B5EF4-FFF2-40B4-BE49-F238E27FC236}">
              <a16:creationId xmlns:a16="http://schemas.microsoft.com/office/drawing/2014/main" id="{05B9BFCE-89E6-5F40-9202-B592B2882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258472</xdr:colOff>
      <xdr:row>495</xdr:row>
      <xdr:rowOff>104007</xdr:rowOff>
    </xdr:from>
    <xdr:to>
      <xdr:col>18</xdr:col>
      <xdr:colOff>187441</xdr:colOff>
      <xdr:row>507</xdr:row>
      <xdr:rowOff>107055</xdr:rowOff>
    </xdr:to>
    <xdr:graphicFrame macro="">
      <xdr:nvGraphicFramePr>
        <xdr:cNvPr id="38" name="Chart 37">
          <a:extLst>
            <a:ext uri="{FF2B5EF4-FFF2-40B4-BE49-F238E27FC236}">
              <a16:creationId xmlns:a16="http://schemas.microsoft.com/office/drawing/2014/main" id="{0F4377DE-EA40-1A4F-99CC-214AE1B50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107935</xdr:colOff>
      <xdr:row>495</xdr:row>
      <xdr:rowOff>103406</xdr:rowOff>
    </xdr:from>
    <xdr:to>
      <xdr:col>14</xdr:col>
      <xdr:colOff>260335</xdr:colOff>
      <xdr:row>507</xdr:row>
      <xdr:rowOff>106454</xdr:rowOff>
    </xdr:to>
    <xdr:graphicFrame macro="">
      <xdr:nvGraphicFramePr>
        <xdr:cNvPr id="39" name="Chart 38">
          <a:extLst>
            <a:ext uri="{FF2B5EF4-FFF2-40B4-BE49-F238E27FC236}">
              <a16:creationId xmlns:a16="http://schemas.microsoft.com/office/drawing/2014/main" id="{0C7C4F18-4F0A-AB44-A016-3C7DD288F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262446</xdr:colOff>
      <xdr:row>507</xdr:row>
      <xdr:rowOff>106387</xdr:rowOff>
    </xdr:from>
    <xdr:to>
      <xdr:col>18</xdr:col>
      <xdr:colOff>187442</xdr:colOff>
      <xdr:row>519</xdr:row>
      <xdr:rowOff>92701</xdr:rowOff>
    </xdr:to>
    <xdr:graphicFrame macro="">
      <xdr:nvGraphicFramePr>
        <xdr:cNvPr id="40" name="Chart 39">
          <a:extLst>
            <a:ext uri="{FF2B5EF4-FFF2-40B4-BE49-F238E27FC236}">
              <a16:creationId xmlns:a16="http://schemas.microsoft.com/office/drawing/2014/main" id="{1D5F5DF8-24B0-0341-B1F4-07F676D07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389467</xdr:colOff>
      <xdr:row>494</xdr:row>
      <xdr:rowOff>165100</xdr:rowOff>
    </xdr:from>
    <xdr:to>
      <xdr:col>18</xdr:col>
      <xdr:colOff>190500</xdr:colOff>
      <xdr:row>494</xdr:row>
      <xdr:rowOff>165100</xdr:rowOff>
    </xdr:to>
    <xdr:cxnSp macro="">
      <xdr:nvCxnSpPr>
        <xdr:cNvPr id="41" name="Straight Connector 40">
          <a:extLst>
            <a:ext uri="{FF2B5EF4-FFF2-40B4-BE49-F238E27FC236}">
              <a16:creationId xmlns:a16="http://schemas.microsoft.com/office/drawing/2014/main" id="{ED5FB9BE-B4C3-1142-9522-8FA5630A0BF7}"/>
            </a:ext>
          </a:extLst>
        </xdr:cNvPr>
        <xdr:cNvCxnSpPr/>
      </xdr:nvCxnSpPr>
      <xdr:spPr>
        <a:xfrm>
          <a:off x="2794000" y="22703367"/>
          <a:ext cx="10977033"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31403</xdr:colOff>
      <xdr:row>7</xdr:row>
      <xdr:rowOff>37060</xdr:rowOff>
    </xdr:from>
    <xdr:to>
      <xdr:col>12</xdr:col>
      <xdr:colOff>88900</xdr:colOff>
      <xdr:row>21</xdr:row>
      <xdr:rowOff>26900</xdr:rowOff>
    </xdr:to>
    <xdr:graphicFrame macro="">
      <xdr:nvGraphicFramePr>
        <xdr:cNvPr id="46" name="Chart 45">
          <a:extLst>
            <a:ext uri="{FF2B5EF4-FFF2-40B4-BE49-F238E27FC236}">
              <a16:creationId xmlns:a16="http://schemas.microsoft.com/office/drawing/2014/main" id="{74D042E3-4475-4846-AF95-7E0C66A74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7</xdr:row>
      <xdr:rowOff>18469</xdr:rowOff>
    </xdr:from>
    <xdr:to>
      <xdr:col>7</xdr:col>
      <xdr:colOff>419099</xdr:colOff>
      <xdr:row>35</xdr:row>
      <xdr:rowOff>154328</xdr:rowOff>
    </xdr:to>
    <xdr:graphicFrame macro="">
      <xdr:nvGraphicFramePr>
        <xdr:cNvPr id="50" name="Chart 49">
          <a:extLst>
            <a:ext uri="{FF2B5EF4-FFF2-40B4-BE49-F238E27FC236}">
              <a16:creationId xmlns:a16="http://schemas.microsoft.com/office/drawing/2014/main" id="{87309561-2F35-BC48-881F-0337539A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31403</xdr:colOff>
      <xdr:row>21</xdr:row>
      <xdr:rowOff>165100</xdr:rowOff>
    </xdr:from>
    <xdr:to>
      <xdr:col>12</xdr:col>
      <xdr:colOff>88900</xdr:colOff>
      <xdr:row>35</xdr:row>
      <xdr:rowOff>154940</xdr:rowOff>
    </xdr:to>
    <xdr:graphicFrame macro="">
      <xdr:nvGraphicFramePr>
        <xdr:cNvPr id="56" name="Chart 55">
          <a:extLst>
            <a:ext uri="{FF2B5EF4-FFF2-40B4-BE49-F238E27FC236}">
              <a16:creationId xmlns:a16="http://schemas.microsoft.com/office/drawing/2014/main" id="{8853F35A-963F-1745-9887-A682A3632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260003</xdr:colOff>
      <xdr:row>7</xdr:row>
      <xdr:rowOff>37060</xdr:rowOff>
    </xdr:from>
    <xdr:to>
      <xdr:col>16</xdr:col>
      <xdr:colOff>76200</xdr:colOff>
      <xdr:row>21</xdr:row>
      <xdr:rowOff>26900</xdr:rowOff>
    </xdr:to>
    <xdr:graphicFrame macro="">
      <xdr:nvGraphicFramePr>
        <xdr:cNvPr id="57" name="Chart 56">
          <a:extLst>
            <a:ext uri="{FF2B5EF4-FFF2-40B4-BE49-F238E27FC236}">
              <a16:creationId xmlns:a16="http://schemas.microsoft.com/office/drawing/2014/main" id="{D74DF092-721E-2D43-B953-10B3635E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260003</xdr:colOff>
      <xdr:row>21</xdr:row>
      <xdr:rowOff>165100</xdr:rowOff>
    </xdr:from>
    <xdr:to>
      <xdr:col>16</xdr:col>
      <xdr:colOff>76200</xdr:colOff>
      <xdr:row>35</xdr:row>
      <xdr:rowOff>154940</xdr:rowOff>
    </xdr:to>
    <xdr:graphicFrame macro="">
      <xdr:nvGraphicFramePr>
        <xdr:cNvPr id="58" name="Chart 57">
          <a:extLst>
            <a:ext uri="{FF2B5EF4-FFF2-40B4-BE49-F238E27FC236}">
              <a16:creationId xmlns:a16="http://schemas.microsoft.com/office/drawing/2014/main" id="{25FF70BD-51BE-C944-8A89-799EBA7BC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241300</xdr:colOff>
      <xdr:row>7</xdr:row>
      <xdr:rowOff>37060</xdr:rowOff>
    </xdr:from>
    <xdr:to>
      <xdr:col>19</xdr:col>
      <xdr:colOff>349597</xdr:colOff>
      <xdr:row>21</xdr:row>
      <xdr:rowOff>26900</xdr:rowOff>
    </xdr:to>
    <xdr:graphicFrame macro="">
      <xdr:nvGraphicFramePr>
        <xdr:cNvPr id="59" name="Chart 58">
          <a:extLst>
            <a:ext uri="{FF2B5EF4-FFF2-40B4-BE49-F238E27FC236}">
              <a16:creationId xmlns:a16="http://schemas.microsoft.com/office/drawing/2014/main" id="{75F7BEF3-CA66-5A48-B3CE-947811162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241300</xdr:colOff>
      <xdr:row>21</xdr:row>
      <xdr:rowOff>165100</xdr:rowOff>
    </xdr:from>
    <xdr:to>
      <xdr:col>19</xdr:col>
      <xdr:colOff>349597</xdr:colOff>
      <xdr:row>35</xdr:row>
      <xdr:rowOff>154940</xdr:rowOff>
    </xdr:to>
    <xdr:graphicFrame macro="">
      <xdr:nvGraphicFramePr>
        <xdr:cNvPr id="60" name="Chart 59">
          <a:extLst>
            <a:ext uri="{FF2B5EF4-FFF2-40B4-BE49-F238E27FC236}">
              <a16:creationId xmlns:a16="http://schemas.microsoft.com/office/drawing/2014/main" id="{057DAFC8-FFD3-D54B-A738-9BE7D52DA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1905000</xdr:colOff>
      <xdr:row>6</xdr:row>
      <xdr:rowOff>34636</xdr:rowOff>
    </xdr:from>
    <xdr:to>
      <xdr:col>8</xdr:col>
      <xdr:colOff>150091</xdr:colOff>
      <xdr:row>17</xdr:row>
      <xdr:rowOff>196272</xdr:rowOff>
    </xdr:to>
    <xdr:sp macro="" textlink="">
      <xdr:nvSpPr>
        <xdr:cNvPr id="2" name="TextBox 1">
          <a:extLst>
            <a:ext uri="{FF2B5EF4-FFF2-40B4-BE49-F238E27FC236}">
              <a16:creationId xmlns:a16="http://schemas.microsoft.com/office/drawing/2014/main" id="{6E684683-A7B1-AE4C-A12F-D22160E5A56E}"/>
            </a:ext>
          </a:extLst>
        </xdr:cNvPr>
        <xdr:cNvSpPr txBox="1"/>
      </xdr:nvSpPr>
      <xdr:spPr>
        <a:xfrm>
          <a:off x="2447636" y="1304636"/>
          <a:ext cx="62230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rial" panose="020B0604020202020204" pitchFamily="34" charset="0"/>
              <a:cs typeface="Arial" panose="020B0604020202020204" pitchFamily="34" charset="0"/>
            </a:rPr>
            <a:t>This</a:t>
          </a:r>
          <a:r>
            <a:rPr lang="en-US" sz="1800" baseline="0">
              <a:latin typeface="Arial" panose="020B0604020202020204" pitchFamily="34" charset="0"/>
              <a:cs typeface="Arial" panose="020B0604020202020204" pitchFamily="34" charset="0"/>
            </a:rPr>
            <a:t> options page is functional but still barebones. The next step is to add explanatory language and visuals that not only help the user adjust the aggregation but also understand the methodology throughout.</a:t>
          </a:r>
          <a:endParaRPr lang="en-US" sz="18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49</xdr:col>
      <xdr:colOff>288409</xdr:colOff>
      <xdr:row>98</xdr:row>
      <xdr:rowOff>85413</xdr:rowOff>
    </xdr:from>
    <xdr:to>
      <xdr:col>53</xdr:col>
      <xdr:colOff>320430</xdr:colOff>
      <xdr:row>113</xdr:row>
      <xdr:rowOff>138328</xdr:rowOff>
    </xdr:to>
    <xdr:graphicFrame macro="">
      <xdr:nvGraphicFramePr>
        <xdr:cNvPr id="6" name="Chart 5">
          <a:extLst>
            <a:ext uri="{FF2B5EF4-FFF2-40B4-BE49-F238E27FC236}">
              <a16:creationId xmlns:a16="http://schemas.microsoft.com/office/drawing/2014/main" id="{8AEA2579-7646-384B-A0EF-0D4DDC532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523178</xdr:colOff>
      <xdr:row>98</xdr:row>
      <xdr:rowOff>85413</xdr:rowOff>
    </xdr:from>
    <xdr:to>
      <xdr:col>57</xdr:col>
      <xdr:colOff>536669</xdr:colOff>
      <xdr:row>113</xdr:row>
      <xdr:rowOff>138328</xdr:rowOff>
    </xdr:to>
    <xdr:graphicFrame macro="">
      <xdr:nvGraphicFramePr>
        <xdr:cNvPr id="7" name="Chart 6">
          <a:extLst>
            <a:ext uri="{FF2B5EF4-FFF2-40B4-BE49-F238E27FC236}">
              <a16:creationId xmlns:a16="http://schemas.microsoft.com/office/drawing/2014/main" id="{9EEA78CF-F436-0748-AD28-49380BA02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692328</xdr:colOff>
      <xdr:row>98</xdr:row>
      <xdr:rowOff>85413</xdr:rowOff>
    </xdr:from>
    <xdr:to>
      <xdr:col>61</xdr:col>
      <xdr:colOff>700824</xdr:colOff>
      <xdr:row>113</xdr:row>
      <xdr:rowOff>138328</xdr:rowOff>
    </xdr:to>
    <xdr:graphicFrame macro="">
      <xdr:nvGraphicFramePr>
        <xdr:cNvPr id="8" name="Chart 7">
          <a:extLst>
            <a:ext uri="{FF2B5EF4-FFF2-40B4-BE49-F238E27FC236}">
              <a16:creationId xmlns:a16="http://schemas.microsoft.com/office/drawing/2014/main" id="{943FEF86-C9F9-7C40-88AC-5B42A263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407878</xdr:colOff>
      <xdr:row>82</xdr:row>
      <xdr:rowOff>0</xdr:rowOff>
    </xdr:from>
    <xdr:to>
      <xdr:col>53</xdr:col>
      <xdr:colOff>439899</xdr:colOff>
      <xdr:row>97</xdr:row>
      <xdr:rowOff>57911</xdr:rowOff>
    </xdr:to>
    <xdr:graphicFrame macro="">
      <xdr:nvGraphicFramePr>
        <xdr:cNvPr id="11" name="Chart 10">
          <a:extLst>
            <a:ext uri="{FF2B5EF4-FFF2-40B4-BE49-F238E27FC236}">
              <a16:creationId xmlns:a16="http://schemas.microsoft.com/office/drawing/2014/main" id="{93FECABC-5891-364A-91DB-BD094892B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606456</xdr:colOff>
      <xdr:row>82</xdr:row>
      <xdr:rowOff>0</xdr:rowOff>
    </xdr:from>
    <xdr:to>
      <xdr:col>57</xdr:col>
      <xdr:colOff>619947</xdr:colOff>
      <xdr:row>97</xdr:row>
      <xdr:rowOff>57911</xdr:rowOff>
    </xdr:to>
    <xdr:graphicFrame macro="">
      <xdr:nvGraphicFramePr>
        <xdr:cNvPr id="12" name="Chart 11">
          <a:extLst>
            <a:ext uri="{FF2B5EF4-FFF2-40B4-BE49-F238E27FC236}">
              <a16:creationId xmlns:a16="http://schemas.microsoft.com/office/drawing/2014/main" id="{F2006B81-C229-C14B-BAA7-5BE4D2C4C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57</xdr:col>
      <xdr:colOff>760236</xdr:colOff>
      <xdr:row>82</xdr:row>
      <xdr:rowOff>0</xdr:rowOff>
    </xdr:from>
    <xdr:to>
      <xdr:col>61</xdr:col>
      <xdr:colOff>768732</xdr:colOff>
      <xdr:row>97</xdr:row>
      <xdr:rowOff>57911</xdr:rowOff>
    </xdr:to>
    <xdr:graphicFrame macro="">
      <xdr:nvGraphicFramePr>
        <xdr:cNvPr id="14" name="Chart 13">
          <a:extLst>
            <a:ext uri="{FF2B5EF4-FFF2-40B4-BE49-F238E27FC236}">
              <a16:creationId xmlns:a16="http://schemas.microsoft.com/office/drawing/2014/main" id="{B563FCC7-70AD-C540-BED7-649CECC95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0</xdr:colOff>
      <xdr:row>82</xdr:row>
      <xdr:rowOff>70309</xdr:rowOff>
    </xdr:from>
    <xdr:to>
      <xdr:col>49</xdr:col>
      <xdr:colOff>121850</xdr:colOff>
      <xdr:row>113</xdr:row>
      <xdr:rowOff>111486</xdr:rowOff>
    </xdr:to>
    <xdr:graphicFrame macro="">
      <xdr:nvGraphicFramePr>
        <xdr:cNvPr id="15" name="Chart 14">
          <a:extLst>
            <a:ext uri="{FF2B5EF4-FFF2-40B4-BE49-F238E27FC236}">
              <a16:creationId xmlns:a16="http://schemas.microsoft.com/office/drawing/2014/main" id="{774FA574-8B3B-674C-913B-68E862CD1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12700</xdr:rowOff>
    </xdr:from>
    <xdr:to>
      <xdr:col>6</xdr:col>
      <xdr:colOff>0</xdr:colOff>
      <xdr:row>29</xdr:row>
      <xdr:rowOff>76200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825500"/>
          <a:ext cx="4762500" cy="5143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baseline="0">
            <a:latin typeface="Arial" panose="020B0604020202020204" pitchFamily="34" charset="0"/>
            <a:cs typeface="Arial" panose="020B0604020202020204" pitchFamily="34" charset="0"/>
          </a:endParaRPr>
        </a:p>
        <a:p>
          <a:r>
            <a:rPr lang="en-US" sz="1400" b="0" u="none" baseline="0">
              <a:latin typeface="Arial" panose="020B0604020202020204" pitchFamily="34" charset="0"/>
              <a:cs typeface="Arial" panose="020B0604020202020204" pitchFamily="34" charset="0"/>
            </a:rPr>
            <a:t>TK This document is an interactive version of the Compound Risk Monitor. The file was last updated on DD/MM/YYYY. The most recent version of the monitor can be found at </a:t>
          </a:r>
          <a:r>
            <a:rPr lang="en-US" sz="1400" b="0" i="0" u="sng" strike="noStrike">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https://compound-risk-monitor.netlify.app</a:t>
          </a:r>
          <a:endParaRPr lang="en-US" sz="1400" b="0" u="sng" baseline="0">
            <a:latin typeface="Arial" panose="020B0604020202020204" pitchFamily="34" charset="0"/>
            <a:cs typeface="Arial" panose="020B0604020202020204" pitchFamily="34" charset="0"/>
          </a:endParaRPr>
        </a:p>
        <a:p>
          <a:endParaRPr lang="en-US" sz="1400" b="0" u="none" baseline="0">
            <a:latin typeface="Arial" panose="020B0604020202020204" pitchFamily="34" charset="0"/>
            <a:cs typeface="Arial" panose="020B0604020202020204" pitchFamily="34" charset="0"/>
          </a:endParaRPr>
        </a:p>
        <a:p>
          <a:r>
            <a:rPr lang="en-US" sz="1400" b="0" u="none" baseline="0">
              <a:latin typeface="Arial" panose="020B0604020202020204" pitchFamily="34" charset="0"/>
              <a:cs typeface="Arial" panose="020B0604020202020204" pitchFamily="34" charset="0"/>
            </a:rPr>
            <a:t>The workbook contains sheets </a:t>
          </a:r>
        </a:p>
        <a:p>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Dimension Sheets</a:t>
          </a:r>
          <a:endParaRPr kumimoji="0" lang="en-US" sz="18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Socio-economic vulnerability</a:t>
          </a: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0</xdr:colOff>
      <xdr:row>4</xdr:row>
      <xdr:rowOff>12700</xdr:rowOff>
    </xdr:from>
    <xdr:to>
      <xdr:col>12</xdr:col>
      <xdr:colOff>0</xdr:colOff>
      <xdr:row>29</xdr:row>
      <xdr:rowOff>76200</xdr:rowOff>
    </xdr:to>
    <xdr:sp macro="" textlink="">
      <xdr:nvSpPr>
        <xdr:cNvPr id="3" name="TextBox 2">
          <a:extLst>
            <a:ext uri="{FF2B5EF4-FFF2-40B4-BE49-F238E27FC236}">
              <a16:creationId xmlns:a16="http://schemas.microsoft.com/office/drawing/2014/main" id="{98D37197-9211-8645-A090-1928B360D8CC}"/>
            </a:ext>
          </a:extLst>
        </xdr:cNvPr>
        <xdr:cNvSpPr txBox="1"/>
      </xdr:nvSpPr>
      <xdr:spPr>
        <a:xfrm>
          <a:off x="6667500" y="825500"/>
          <a:ext cx="4762500" cy="5143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 </a:t>
          </a:r>
          <a:endParaRPr lang="en-US" sz="2400" b="1" baseline="0">
            <a:latin typeface="Arial" panose="020B0604020202020204" pitchFamily="34" charset="0"/>
            <a:cs typeface="Arial" panose="020B0604020202020204" pitchFamily="34" charset="0"/>
          </a:endParaRPr>
        </a:p>
        <a:p>
          <a:endParaRPr lang="en-US" sz="1600" b="0"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About the Monitor</a:t>
          </a:r>
        </a:p>
        <a:p>
          <a:r>
            <a:rPr lang="en-US" sz="1800" b="0" u="sng" baseline="0">
              <a:latin typeface="Arial" panose="020B0604020202020204" pitchFamily="34" charset="0"/>
              <a:cs typeface="Arial" panose="020B0604020202020204" pitchFamily="34" charset="0"/>
            </a:rPr>
            <a:t>                              </a:t>
          </a:r>
          <a:endParaRPr lang="en-US" sz="1800" b="0" u="sng">
            <a:latin typeface="Arial" panose="020B0604020202020204" pitchFamily="34" charset="0"/>
            <a:cs typeface="Arial" panose="020B0604020202020204" pitchFamily="34"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ealth" connectionId="3" xr16:uid="{31AC9B2E-0CDA-2948-9F37-04F0E52FBB33}"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ood Security" connectionId="2" xr16:uid="{C1DB5AEE-D64D-B545-8963-9108BB75981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onflict and Fragility" connectionId="1" xr16:uid="{9FC9F3EE-BC56-4C41-A3FD-F3DD03F6DD4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 Fiscal" connectionId="4" xr16:uid="{C4E87F13-0771-A845-B0A0-D2522E63E32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atural Hazard" connectionId="5" xr16:uid="{707FA958-C752-AD4C-A70A-688740232B89}"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ocioeconomic Vulnerability" connectionId="6" xr16:uid="{43FD248E-14C7-EB47-8B9A-040419043D79}"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89C0B92-7D5C-AD46-8D2B-9A3F2C6D14F9}" name="Table13" displayName="Table13" ref="B299:R489" totalsRowShown="0" headerRowDxfId="258" tableBorderDxfId="257">
  <autoFilter ref="B299:R489" xr:uid="{AF9F9920-083E-4346-A8DE-71577C15336F}">
    <filterColumn colId="6">
      <top10 val="10" filterVal="5.5"/>
    </filterColumn>
  </autoFilter>
  <sortState xmlns:xlrd2="http://schemas.microsoft.com/office/spreadsheetml/2017/richdata2" ref="B300:R489">
    <sortCondition descending="1" ref="H299:H489"/>
  </sortState>
  <tableColumns count="17">
    <tableColumn id="1" xr3:uid="{15C748A3-4D6D-0C4A-97CB-C900FC091C61}" name="Country_x000a_Name" dataDxfId="256">
      <calculatedColumnFormula>'Compound Alert'!B6</calculatedColumnFormula>
    </tableColumn>
    <tableColumn id="2" xr3:uid="{0E0E2050-71C9-BB4D-A410-694424BDAC07}" name="Country Code" dataDxfId="255">
      <calculatedColumnFormula>'Compound Alert'!C6</calculatedColumnFormula>
    </tableColumn>
    <tableColumn id="3" xr3:uid="{A201F05C-6025-AA44-9E1F-EFE0C63D32B7}" name="Blank2" dataDxfId="254">
      <calculatedColumnFormula>'Compound Alert'!F6</calculatedColumnFormula>
    </tableColumn>
    <tableColumn id="4" xr3:uid="{6A87F9AD-7F36-9C44-B91C-EE2A1CF44CC6}" name="Underlying Vulnerability" dataDxfId="253">
      <calculatedColumnFormula>'Compound Alert'!I6</calculatedColumnFormula>
    </tableColumn>
    <tableColumn id="5" xr3:uid="{3BD50F5F-B1F3-FF4D-BB11-135CE3AD8798}" name="Column1" dataDxfId="252"/>
    <tableColumn id="6" xr3:uid="{AD438898-0350-274E-B9EF-294CD3F84924}" name="Blank3" dataDxfId="251">
      <calculatedColumnFormula>'Compound Alert'!M6</calculatedColumnFormula>
    </tableColumn>
    <tableColumn id="7" xr3:uid="{6270D74A-9136-6940-83FB-BE2AFC343D8E}" name="Health2" dataDxfId="250">
      <calculatedColumnFormula>'Compound Alert'!U6</calculatedColumnFormula>
    </tableColumn>
    <tableColumn id="8" xr3:uid="{968C9EAF-7961-7745-8A83-00F55323C7FF}" name="Food Security3" dataDxfId="249">
      <calculatedColumnFormula>'Compound Alert'!V6</calculatedColumnFormula>
    </tableColumn>
    <tableColumn id="9" xr3:uid="{7FCF98DB-6FB5-9941-B027-C4FFBFD30DED}" name="Macro Fiscal4" dataDxfId="248">
      <calculatedColumnFormula>'Compound Alert'!U6</calculatedColumnFormula>
    </tableColumn>
    <tableColumn id="10" xr3:uid="{1B0260AF-3258-D346-B932-9AF8C00F7556}" name="Socio-Econ Vulnerability5" dataDxfId="247">
      <calculatedColumnFormula>'Compound Alert'!V6</calculatedColumnFormula>
    </tableColumn>
    <tableColumn id="11" xr3:uid="{57CFCA9A-8B90-604B-950B-57C96827F467}" name="Natural Hazards6" dataDxfId="246">
      <calculatedColumnFormula>'Compound Alert'!W6</calculatedColumnFormula>
    </tableColumn>
    <tableColumn id="12" xr3:uid="{A802981F-2DBF-BF4D-9727-CF24B7B4644F}" name="Conflict and Fragility" dataDxfId="245">
      <calculatedColumnFormula>'Compound Alert'!X6</calculatedColumnFormula>
    </tableColumn>
    <tableColumn id="13" xr3:uid="{4F9204A1-B19E-8C42-BCDC-38014D0577DB}" name="Blank7" dataDxfId="244">
      <calculatedColumnFormula>'Compound Alert'!Y6</calculatedColumnFormula>
    </tableColumn>
    <tableColumn id="14" xr3:uid="{155D1916-253D-B047-BC69-2CB58CB7613C}" name="Underlying Vulnerability12" dataDxfId="243">
      <calculatedColumnFormula>'Compound Alert'!Z6</calculatedColumnFormula>
    </tableColumn>
    <tableColumn id="15" xr3:uid="{021CA6FF-08D0-2A4C-AF40-80BCB9191EDA}" name="Column2" dataDxfId="242"/>
    <tableColumn id="16" xr3:uid="{04D17CB2-5942-5448-B000-D0517EF953DB}" name="Upcoming Threats14" dataDxfId="240">
      <calculatedColumnFormula>'Compound Alert'!AI6</calculatedColumnFormula>
    </tableColumn>
    <tableColumn id="17" xr3:uid="{8D6524E2-D287-EE49-8B00-ABEBABBD49EB}" name="Upcoming Threats15" dataDxfId="241">
      <calculatedColumnFormula>'Compound Alert'!AJ6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92B26A5-F49F-C449-89D5-DBBF82DC851E}" name="Table14" displayName="Table14" ref="B527:R718" totalsRowShown="0" headerRowDxfId="274" tableBorderDxfId="273">
  <autoFilter ref="B527:R718" xr:uid="{ED2AC098-075D-C74A-A7C6-1DD3F2DD3FD6}">
    <filterColumn colId="6">
      <top10 val="10" filterVal="5.5"/>
    </filterColumn>
  </autoFilter>
  <sortState xmlns:xlrd2="http://schemas.microsoft.com/office/spreadsheetml/2017/richdata2" ref="B528:R718">
    <sortCondition descending="1" ref="H527:H718"/>
  </sortState>
  <tableColumns count="17">
    <tableColumn id="1" xr3:uid="{8E7D959B-4ACB-AC4B-8AA6-4618A76D2683}" name="Country_x000a_Name" dataDxfId="272">
      <calculatedColumnFormula>'Compound Alert'!B6</calculatedColumnFormula>
    </tableColumn>
    <tableColumn id="2" xr3:uid="{E2AC52D0-7C3D-C142-8BF3-90BD1BDB60BF}" name="Country Code" dataDxfId="271">
      <calculatedColumnFormula>'Compound Alert'!C6</calculatedColumnFormula>
    </tableColumn>
    <tableColumn id="3" xr3:uid="{359FA8BA-410D-DB43-9D9B-94D4CBC2F71C}" name="Blank2" dataDxfId="270">
      <calculatedColumnFormula>'Compound Alert'!F6</calculatedColumnFormula>
    </tableColumn>
    <tableColumn id="4" xr3:uid="{0910E68E-F757-6141-BFD2-3DE04695A107}" name="Upcoming Threats" dataDxfId="269">
      <calculatedColumnFormula>'Compound Alert'!K6</calculatedColumnFormula>
    </tableColumn>
    <tableColumn id="5" xr3:uid="{B4A9544A-42E6-BA49-B6EC-288C39886CDF}" name="Column1" dataDxfId="268"/>
    <tableColumn id="6" xr3:uid="{E6E80466-EAEC-1642-8EF3-0B286113CC22}" name="Blank3" dataDxfId="267">
      <calculatedColumnFormula>'Compound Alert'!M6</calculatedColumnFormula>
    </tableColumn>
    <tableColumn id="7" xr3:uid="{996367AD-1AE4-724E-87D5-5B5EA24D9D85}" name="Health7" dataDxfId="266">
      <calculatedColumnFormula>'Compound Alert'!AB6</calculatedColumnFormula>
    </tableColumn>
    <tableColumn id="8" xr3:uid="{FAF6B431-1854-B842-A987-D787E7FB8294}" name="Food Security8" dataDxfId="265">
      <calculatedColumnFormula>'Compound Alert'!AC6</calculatedColumnFormula>
    </tableColumn>
    <tableColumn id="9" xr3:uid="{6898BE5F-4A9D-074B-A45C-D802A33647C5}" name="Socio-Econ Vulnerability9" dataDxfId="237">
      <calculatedColumnFormula>'Compound Alert'!AB6</calculatedColumnFormula>
    </tableColumn>
    <tableColumn id="10" xr3:uid="{625C576E-35C9-2140-BF64-83E8CF0B9ABE}" name="Macro Fiscal10" dataDxfId="264">
      <calculatedColumnFormula>'Compound Alert'!AC6</calculatedColumnFormula>
    </tableColumn>
    <tableColumn id="11" xr3:uid="{0FC0FF3D-0362-A645-8ED4-FDE1F80C802B}" name="Natural Hazards11" dataDxfId="263">
      <calculatedColumnFormula>'Compound Alert'!AD6</calculatedColumnFormula>
    </tableColumn>
    <tableColumn id="12" xr3:uid="{B66D8E14-96EF-4D48-99DB-317AFB4A521C}" name="Institutional Fragility" dataDxfId="262">
      <calculatedColumnFormula>'Compound Alert'!AE6</calculatedColumnFormula>
    </tableColumn>
    <tableColumn id="13" xr3:uid="{F06339DC-6A87-9944-B25B-A2261A4CF1FE}" name="Blank7" dataDxfId="261">
      <calculatedColumnFormula>'Compound Alert'!AF6</calculatedColumnFormula>
    </tableColumn>
    <tableColumn id="14" xr3:uid="{B4502214-0D9A-744F-A2BC-3CB2D6626257}" name="Underlying Vulnerability12" dataDxfId="260">
      <calculatedColumnFormula>'Compound Alert'!AG6</calculatedColumnFormula>
    </tableColumn>
    <tableColumn id="15" xr3:uid="{6B37EEE5-9986-7346-AC07-210866DD2F09}" name="Column2" dataDxfId="259"/>
    <tableColumn id="16" xr3:uid="{88F5A493-C202-F044-9768-8FD239F3BFA7}" name="Upcoming Threats14" dataDxfId="239">
      <calculatedColumnFormula>'Compound Alert'!AI6</calculatedColumnFormula>
    </tableColumn>
    <tableColumn id="17" xr3:uid="{57C03270-4C46-1346-92FF-60D56D634820}" name="Upcoming Threats15" dataDxfId="238">
      <calculatedColumnFormula>'Compound Alert'!AJ202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0B32-D227-3F45-BEBF-0E7FF02F6742}">
  <sheetPr filterMode="1"/>
  <dimension ref="A2:HI718"/>
  <sheetViews>
    <sheetView tabSelected="1" zoomScaleNormal="100" workbookViewId="0">
      <selection activeCell="O38" sqref="O38"/>
    </sheetView>
    <sheetView tabSelected="1" zoomScaleNormal="100" workbookViewId="1">
      <selection activeCell="G3" sqref="G3"/>
    </sheetView>
  </sheetViews>
  <sheetFormatPr baseColWidth="10" defaultColWidth="8.7109375" defaultRowHeight="16" x14ac:dyDescent="0.2"/>
  <cols>
    <col min="1" max="1" width="4.42578125" style="71" customWidth="1"/>
    <col min="2" max="2" width="22.5703125" style="29" customWidth="1"/>
    <col min="3" max="3" width="8.7109375" style="29" customWidth="1"/>
    <col min="4" max="4" width="8.28515625" style="59" customWidth="1"/>
    <col min="5" max="5" width="8.7109375" style="30" customWidth="1"/>
    <col min="6" max="6" width="2.7109375" style="31" customWidth="1"/>
    <col min="7" max="7" width="8.7109375" style="30" customWidth="1"/>
    <col min="8" max="8" width="4.85546875" style="30" customWidth="1"/>
    <col min="9" max="9" width="2.7109375" style="28" customWidth="1"/>
    <col min="10" max="10" width="9.7109375" style="28" customWidth="1"/>
    <col min="11" max="11" width="9.7109375" style="59" customWidth="1"/>
    <col min="12" max="15" width="9.7109375" style="31" customWidth="1"/>
    <col min="16" max="16" width="2.7109375" style="31" customWidth="1"/>
    <col min="17" max="17" width="9.7109375" style="31" customWidth="1"/>
    <col min="18" max="18" width="9.7109375" style="63" customWidth="1"/>
    <col min="19" max="19" width="9.140625" style="31" customWidth="1"/>
    <col min="20" max="20" width="15.28515625" style="31" customWidth="1"/>
    <col min="21" max="21" width="14.42578125" style="31" customWidth="1"/>
    <col min="22" max="22" width="24.140625" style="31" customWidth="1"/>
    <col min="23" max="23" width="17.140625" style="31" customWidth="1"/>
    <col min="24" max="24" width="20.140625" style="31" customWidth="1"/>
    <col min="25" max="25" width="8.5703125" style="63" customWidth="1"/>
    <col min="26" max="26" width="27.85546875" style="30" bestFit="1" customWidth="1"/>
    <col min="27" max="27" width="12.42578125" style="30" bestFit="1" customWidth="1"/>
    <col min="28" max="28" width="18.7109375" style="30" bestFit="1" customWidth="1"/>
    <col min="29" max="29" width="17.85546875" style="30" bestFit="1" customWidth="1"/>
    <col min="30" max="30" width="27.85546875" style="30" bestFit="1" customWidth="1"/>
    <col min="31" max="31" width="20.5703125" style="30" bestFit="1" customWidth="1"/>
    <col min="32" max="32" width="20.7109375" style="59" bestFit="1" customWidth="1"/>
    <col min="33" max="33" width="12.140625" style="28" bestFit="1" customWidth="1"/>
    <col min="34" max="34" width="11.140625" style="28" bestFit="1" customWidth="1"/>
    <col min="35" max="46" width="12.140625" style="28" bestFit="1" customWidth="1"/>
    <col min="47" max="47" width="21.140625" style="28" bestFit="1" customWidth="1"/>
    <col min="48" max="49" width="12.140625" style="28" bestFit="1" customWidth="1"/>
    <col min="50" max="50" width="17" style="28" bestFit="1" customWidth="1"/>
    <col min="51" max="51" width="12.140625" style="28" bestFit="1" customWidth="1"/>
    <col min="52" max="52" width="12" style="28" bestFit="1" customWidth="1"/>
    <col min="53" max="53" width="7.42578125" style="28" bestFit="1" customWidth="1"/>
    <col min="54" max="57" width="12.140625" style="28" bestFit="1" customWidth="1"/>
    <col min="58" max="58" width="21.28515625" style="28" bestFit="1" customWidth="1"/>
    <col min="59" max="60" width="5.28515625" style="28" bestFit="1" customWidth="1"/>
    <col min="61" max="64" width="12.140625" style="28" bestFit="1" customWidth="1"/>
    <col min="65" max="65" width="9.28515625" style="28" bestFit="1" customWidth="1"/>
    <col min="66" max="70" width="12.140625" style="28" bestFit="1" customWidth="1"/>
    <col min="71" max="71" width="13.7109375" style="28" bestFit="1" customWidth="1"/>
    <col min="72" max="72" width="11.140625" style="28" bestFit="1" customWidth="1"/>
    <col min="73" max="74" width="12.140625" style="28" bestFit="1" customWidth="1"/>
    <col min="75" max="75" width="17.5703125" style="28" bestFit="1" customWidth="1"/>
    <col min="76" max="78" width="12.140625" style="28" bestFit="1" customWidth="1"/>
    <col min="79" max="79" width="15.7109375" style="28" bestFit="1" customWidth="1"/>
    <col min="80" max="85" width="12.140625" style="28" bestFit="1" customWidth="1"/>
    <col min="86" max="86" width="6.85546875" style="28" bestFit="1" customWidth="1"/>
    <col min="87" max="87" width="6.42578125" style="28" bestFit="1" customWidth="1"/>
    <col min="88" max="90" width="12.140625" style="28" bestFit="1" customWidth="1"/>
    <col min="91" max="91" width="11.140625" style="28" bestFit="1" customWidth="1"/>
    <col min="92" max="93" width="12.140625" style="28" bestFit="1" customWidth="1"/>
    <col min="94" max="94" width="11.140625" style="28" bestFit="1" customWidth="1"/>
    <col min="95" max="95" width="7" style="28" bestFit="1" customWidth="1"/>
    <col min="96" max="96" width="13.140625" style="28" bestFit="1" customWidth="1"/>
    <col min="97" max="97" width="12.140625" style="28" bestFit="1" customWidth="1"/>
    <col min="98" max="98" width="11.140625" style="28" bestFit="1" customWidth="1"/>
    <col min="99" max="105" width="12.140625" style="28" bestFit="1" customWidth="1"/>
    <col min="106" max="106" width="6.85546875" style="28" bestFit="1" customWidth="1"/>
    <col min="107" max="114" width="12.140625" style="28" bestFit="1" customWidth="1"/>
    <col min="115" max="115" width="10.140625" style="28" bestFit="1" customWidth="1"/>
    <col min="116" max="116" width="15.5703125" style="28" bestFit="1" customWidth="1"/>
    <col min="117" max="122" width="12.140625" style="28" bestFit="1" customWidth="1"/>
    <col min="123" max="123" width="11.140625" style="28" bestFit="1" customWidth="1"/>
    <col min="124" max="133" width="12.140625" style="28" bestFit="1" customWidth="1"/>
    <col min="134" max="134" width="14.5703125" style="28" bestFit="1" customWidth="1"/>
    <col min="135" max="137" width="12.140625" style="28" bestFit="1" customWidth="1"/>
    <col min="138" max="138" width="10.140625" style="28" bestFit="1" customWidth="1"/>
    <col min="139" max="139" width="17.7109375" style="28" bestFit="1" customWidth="1"/>
    <col min="140" max="145" width="12.140625" style="28" bestFit="1" customWidth="1"/>
    <col min="146" max="146" width="6" style="28" bestFit="1" customWidth="1"/>
    <col min="147" max="152" width="12.140625" style="28" bestFit="1" customWidth="1"/>
    <col min="153" max="153" width="14.85546875" style="28" bestFit="1" customWidth="1"/>
    <col min="154" max="156" width="12.140625" style="28" bestFit="1" customWidth="1"/>
    <col min="157" max="157" width="5.85546875" style="28" bestFit="1" customWidth="1"/>
    <col min="158" max="158" width="12.140625" style="28" bestFit="1" customWidth="1"/>
    <col min="159" max="159" width="16.7109375" style="28" bestFit="1" customWidth="1"/>
    <col min="160" max="166" width="12.140625" style="28" bestFit="1" customWidth="1"/>
    <col min="167" max="167" width="17.140625" style="28" bestFit="1" customWidth="1"/>
    <col min="168" max="168" width="12.140625" style="28" bestFit="1" customWidth="1"/>
    <col min="169" max="169" width="18.28515625" style="28" bestFit="1" customWidth="1"/>
    <col min="170" max="170" width="11.140625" style="28" bestFit="1" customWidth="1"/>
    <col min="171" max="171" width="28.85546875" style="28" bestFit="1" customWidth="1"/>
    <col min="172" max="172" width="12.140625" style="28" bestFit="1" customWidth="1"/>
    <col min="173" max="173" width="20.28515625" style="28" bestFit="1" customWidth="1"/>
    <col min="174" max="177" width="12.140625" style="28" bestFit="1" customWidth="1"/>
    <col min="178" max="178" width="11.5703125" style="28" bestFit="1" customWidth="1"/>
    <col min="179" max="181" width="12.140625" style="28" bestFit="1" customWidth="1"/>
    <col min="182" max="182" width="14.7109375" style="28" bestFit="1" customWidth="1"/>
    <col min="183" max="183" width="7.7109375" style="28" bestFit="1" customWidth="1"/>
    <col min="184" max="184" width="12.140625" style="28" bestFit="1" customWidth="1"/>
    <col min="185" max="185" width="11.42578125" style="28" bestFit="1" customWidth="1"/>
    <col min="186" max="190" width="12.140625" style="28" bestFit="1" customWidth="1"/>
    <col min="191" max="191" width="10.5703125" style="28" bestFit="1" customWidth="1"/>
    <col min="192" max="197" width="12.140625" style="28" bestFit="1" customWidth="1"/>
    <col min="198" max="198" width="11.140625" style="28" bestFit="1" customWidth="1"/>
    <col min="199" max="199" width="17.85546875" style="28" bestFit="1" customWidth="1"/>
    <col min="200" max="201" width="12.140625" style="28" bestFit="1" customWidth="1"/>
    <col min="202" max="202" width="12.28515625" style="28" bestFit="1" customWidth="1"/>
    <col min="203" max="203" width="6.5703125" style="28" bestFit="1" customWidth="1"/>
    <col min="204" max="204" width="7.28515625" style="28" bestFit="1" customWidth="1"/>
    <col min="205" max="205" width="12.140625" style="28" bestFit="1" customWidth="1"/>
    <col min="206" max="206" width="18.7109375" style="28" bestFit="1" customWidth="1"/>
    <col min="207" max="207" width="14" style="28" bestFit="1" customWidth="1"/>
    <col min="208" max="208" width="21.7109375" style="28" bestFit="1" customWidth="1"/>
    <col min="209" max="217" width="12.140625" style="28" bestFit="1" customWidth="1"/>
    <col min="218" max="16384" width="8.7109375" style="28"/>
  </cols>
  <sheetData>
    <row r="2" spans="2:2" x14ac:dyDescent="0.2">
      <c r="B2" s="211" t="s">
        <v>571</v>
      </c>
    </row>
    <row r="3" spans="2:2" x14ac:dyDescent="0.2">
      <c r="B3" s="255" t="s">
        <v>611</v>
      </c>
    </row>
    <row r="4" spans="2:2" x14ac:dyDescent="0.2">
      <c r="B4" s="255" t="s">
        <v>610</v>
      </c>
    </row>
    <row r="5" spans="2:2" x14ac:dyDescent="0.2">
      <c r="B5" s="255" t="s">
        <v>608</v>
      </c>
    </row>
    <row r="6" spans="2:2" x14ac:dyDescent="0.2">
      <c r="B6" s="255" t="s">
        <v>609</v>
      </c>
    </row>
    <row r="7" spans="2:2" x14ac:dyDescent="0.2">
      <c r="B7" s="212"/>
    </row>
    <row r="8" spans="2:2" x14ac:dyDescent="0.2">
      <c r="B8" s="212"/>
    </row>
    <row r="9" spans="2:2" x14ac:dyDescent="0.2">
      <c r="B9" s="212"/>
    </row>
    <row r="10" spans="2:2" x14ac:dyDescent="0.2">
      <c r="B10" s="212"/>
    </row>
    <row r="11" spans="2:2" x14ac:dyDescent="0.2">
      <c r="B11" s="212"/>
    </row>
    <row r="12" spans="2:2" x14ac:dyDescent="0.2">
      <c r="B12" s="212"/>
    </row>
    <row r="13" spans="2:2" x14ac:dyDescent="0.2">
      <c r="B13" s="212"/>
    </row>
    <row r="14" spans="2:2" x14ac:dyDescent="0.2">
      <c r="B14" s="212"/>
    </row>
    <row r="15" spans="2:2" x14ac:dyDescent="0.2">
      <c r="B15" s="212"/>
    </row>
    <row r="16" spans="2:2" x14ac:dyDescent="0.2">
      <c r="B16" s="212"/>
    </row>
    <row r="17" spans="2:2" x14ac:dyDescent="0.2">
      <c r="B17" s="212"/>
    </row>
    <row r="18" spans="2:2" x14ac:dyDescent="0.2">
      <c r="B18" s="212"/>
    </row>
    <row r="19" spans="2:2" x14ac:dyDescent="0.2">
      <c r="B19" s="212"/>
    </row>
    <row r="20" spans="2:2" x14ac:dyDescent="0.2">
      <c r="B20" s="212"/>
    </row>
    <row r="21" spans="2:2" x14ac:dyDescent="0.2">
      <c r="B21" s="212"/>
    </row>
    <row r="22" spans="2:2" x14ac:dyDescent="0.2">
      <c r="B22" s="212"/>
    </row>
    <row r="23" spans="2:2" x14ac:dyDescent="0.2">
      <c r="B23" s="212"/>
    </row>
    <row r="24" spans="2:2" x14ac:dyDescent="0.2">
      <c r="B24" s="212"/>
    </row>
    <row r="25" spans="2:2" x14ac:dyDescent="0.2">
      <c r="B25" s="212"/>
    </row>
    <row r="26" spans="2:2" x14ac:dyDescent="0.2">
      <c r="B26" s="212"/>
    </row>
    <row r="27" spans="2:2" x14ac:dyDescent="0.2">
      <c r="B27" s="212"/>
    </row>
    <row r="28" spans="2:2" x14ac:dyDescent="0.2">
      <c r="B28" s="212"/>
    </row>
    <row r="29" spans="2:2" x14ac:dyDescent="0.2">
      <c r="B29" s="212"/>
    </row>
    <row r="30" spans="2:2" x14ac:dyDescent="0.2">
      <c r="B30" s="212"/>
    </row>
    <row r="31" spans="2:2" x14ac:dyDescent="0.2">
      <c r="B31" s="212"/>
    </row>
    <row r="32" spans="2:2" x14ac:dyDescent="0.2">
      <c r="B32" s="212"/>
    </row>
    <row r="33" spans="2:2" x14ac:dyDescent="0.2">
      <c r="B33" s="212"/>
    </row>
    <row r="34" spans="2:2" x14ac:dyDescent="0.2">
      <c r="B34" s="212"/>
    </row>
    <row r="35" spans="2:2" x14ac:dyDescent="0.2">
      <c r="B35" s="212"/>
    </row>
    <row r="36" spans="2:2" x14ac:dyDescent="0.2">
      <c r="B36" s="212"/>
    </row>
    <row r="37" spans="2:2" x14ac:dyDescent="0.2">
      <c r="B37" s="212"/>
    </row>
    <row r="38" spans="2:2" x14ac:dyDescent="0.2">
      <c r="B38" s="212"/>
    </row>
    <row r="39" spans="2:2" x14ac:dyDescent="0.2">
      <c r="B39" s="212"/>
    </row>
    <row r="40" spans="2:2" x14ac:dyDescent="0.2">
      <c r="B40" s="212"/>
    </row>
    <row r="41" spans="2:2" ht="20" x14ac:dyDescent="0.2">
      <c r="B41" s="91" t="s">
        <v>582</v>
      </c>
    </row>
    <row r="67" spans="1:217" x14ac:dyDescent="0.2">
      <c r="R67" s="245" t="s">
        <v>583</v>
      </c>
    </row>
    <row r="68" spans="1:217" s="71" customFormat="1" x14ac:dyDescent="0.2"/>
    <row r="69" spans="1:217" s="71" customFormat="1" ht="20" x14ac:dyDescent="0.2">
      <c r="B69" s="91" t="s">
        <v>504</v>
      </c>
    </row>
    <row r="70" spans="1:217" s="71" customFormat="1" x14ac:dyDescent="0.2"/>
    <row r="71" spans="1:217" s="1" customFormat="1" ht="50" customHeight="1" x14ac:dyDescent="0.2">
      <c r="A71" s="52" t="s">
        <v>478</v>
      </c>
      <c r="B71" s="11" t="s">
        <v>396</v>
      </c>
      <c r="C71" s="12" t="s">
        <v>397</v>
      </c>
      <c r="D71" s="12" t="s">
        <v>584</v>
      </c>
      <c r="E71" s="12" t="s">
        <v>589</v>
      </c>
      <c r="F71" s="68" t="s">
        <v>479</v>
      </c>
      <c r="G71" s="243" t="s">
        <v>4</v>
      </c>
      <c r="H71" s="244"/>
      <c r="I71" s="55" t="s">
        <v>480</v>
      </c>
      <c r="J71" s="250" t="s">
        <v>399</v>
      </c>
      <c r="K71" s="250" t="s">
        <v>400</v>
      </c>
      <c r="L71" s="250" t="s">
        <v>401</v>
      </c>
      <c r="M71" s="250" t="s">
        <v>556</v>
      </c>
      <c r="N71" s="250" t="s">
        <v>403</v>
      </c>
      <c r="O71" s="251" t="s">
        <v>404</v>
      </c>
      <c r="P71" s="251"/>
      <c r="Q71" s="253" t="s">
        <v>5</v>
      </c>
      <c r="R71" s="253" t="s">
        <v>398</v>
      </c>
      <c r="S71" s="13"/>
      <c r="T71" s="13"/>
      <c r="U71" s="13"/>
      <c r="V71" s="13"/>
      <c r="W71" s="13"/>
      <c r="X71" s="13"/>
      <c r="AJ71" s="13"/>
      <c r="AK71" s="13"/>
      <c r="AL71" s="13"/>
      <c r="AM71" s="13"/>
      <c r="AN71" s="13"/>
      <c r="AO71" s="13"/>
      <c r="AP71" s="13"/>
      <c r="AQ71" s="13"/>
      <c r="AR71" s="13"/>
      <c r="AS71" s="13"/>
      <c r="AT71" s="13"/>
      <c r="AU71" s="13"/>
      <c r="AV71" s="13"/>
      <c r="AW71" s="13"/>
      <c r="AX71" s="13"/>
    </row>
    <row r="72" spans="1:217" s="19" customFormat="1" x14ac:dyDescent="0.2">
      <c r="A72" s="52" t="s">
        <v>478</v>
      </c>
      <c r="B72" s="72" t="s">
        <v>396</v>
      </c>
      <c r="C72" s="73" t="s">
        <v>397</v>
      </c>
      <c r="F72" s="69" t="s">
        <v>479</v>
      </c>
      <c r="G72" s="74" t="s">
        <v>4</v>
      </c>
      <c r="H72" s="74" t="s">
        <v>485</v>
      </c>
      <c r="I72" s="56" t="s">
        <v>480</v>
      </c>
      <c r="J72" s="76" t="s">
        <v>399</v>
      </c>
      <c r="K72" s="76" t="s">
        <v>400</v>
      </c>
      <c r="L72" s="76" t="s">
        <v>401</v>
      </c>
      <c r="M72" s="76" t="s">
        <v>572</v>
      </c>
      <c r="N72" s="76" t="s">
        <v>403</v>
      </c>
      <c r="O72" s="76" t="s">
        <v>404</v>
      </c>
      <c r="P72" s="76" t="s">
        <v>481</v>
      </c>
      <c r="Q72" s="56" t="s">
        <v>5</v>
      </c>
      <c r="R72" s="56" t="s">
        <v>398</v>
      </c>
      <c r="S72" s="18"/>
      <c r="T72" s="18"/>
      <c r="U72" s="18"/>
      <c r="V72" s="18"/>
      <c r="W72" s="18"/>
      <c r="X72" s="18"/>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row>
    <row r="73" spans="1:217" x14ac:dyDescent="0.2">
      <c r="A73" s="71">
        <v>1</v>
      </c>
      <c r="B73" s="20" t="str">
        <f>'Compound Alert'!B40</f>
        <v>Congo DR</v>
      </c>
      <c r="C73" s="20" t="str">
        <f>'Compound Alert'!C40</f>
        <v>COD</v>
      </c>
      <c r="D73" s="20" t="str">
        <f>'Compound Alert'!D80</f>
        <v>ECS           Europe &amp; Central Asia</v>
      </c>
      <c r="E73" s="20" t="str">
        <f>'Compound Alert'!E80</f>
        <v xml:space="preserve"> </v>
      </c>
      <c r="F73" s="57">
        <f>'Compound Alert'!F40</f>
        <v>0</v>
      </c>
      <c r="G73" s="22">
        <f>'Compound Alert'!G40</f>
        <v>6</v>
      </c>
      <c r="H73" s="23">
        <f>'Compound Alert'!H40</f>
        <v>6</v>
      </c>
      <c r="I73" s="57">
        <f>'Compound Alert'!M40</f>
        <v>0</v>
      </c>
      <c r="J73" s="25">
        <f>'Compound Alert'!N40</f>
        <v>10</v>
      </c>
      <c r="K73" s="25">
        <f>'Compound Alert'!O40</f>
        <v>10</v>
      </c>
      <c r="L73" s="25">
        <f>'Compound Alert'!P40</f>
        <v>7.6870611478580688</v>
      </c>
      <c r="M73" s="25">
        <f>'Compound Alert'!Q40</f>
        <v>9.7833678104365323</v>
      </c>
      <c r="N73" s="25">
        <f>'Compound Alert'!R40</f>
        <v>8</v>
      </c>
      <c r="O73" s="25">
        <f>'Compound Alert'!S40</f>
        <v>10</v>
      </c>
      <c r="P73" s="25"/>
      <c r="Q73" s="27">
        <f>'Compound Alert'!AI40</f>
        <v>0</v>
      </c>
      <c r="R73" s="27">
        <f>'Compound Alert'!AJ40</f>
        <v>0.2</v>
      </c>
      <c r="S73" s="21"/>
      <c r="T73" s="21"/>
      <c r="U73" s="21"/>
      <c r="V73" s="21"/>
      <c r="W73" s="21"/>
      <c r="X73" s="21"/>
      <c r="Y73" s="28"/>
      <c r="Z73" s="28"/>
      <c r="AA73" s="28"/>
      <c r="AB73" s="28"/>
      <c r="AC73" s="28"/>
      <c r="AD73" s="28"/>
      <c r="AE73" s="28"/>
      <c r="AF73" s="28"/>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row>
    <row r="74" spans="1:217" x14ac:dyDescent="0.2">
      <c r="A74" s="71">
        <v>2</v>
      </c>
      <c r="B74" s="20" t="str">
        <f>'Compound Alert'!B120</f>
        <v>Myanmar</v>
      </c>
      <c r="C74" s="20" t="str">
        <f>'Compound Alert'!C120</f>
        <v>MMR</v>
      </c>
      <c r="D74" s="20" t="str">
        <f>'Compound Alert'!D160</f>
        <v>ECS           Europe &amp; Central Asia</v>
      </c>
      <c r="E74" s="20" t="str">
        <f>'Compound Alert'!E160</f>
        <v>IBRD</v>
      </c>
      <c r="F74" s="57">
        <f>'Compound Alert'!F120</f>
        <v>0</v>
      </c>
      <c r="G74" s="22">
        <f>'Compound Alert'!G120</f>
        <v>6</v>
      </c>
      <c r="H74" s="23">
        <f>'Compound Alert'!H120</f>
        <v>6</v>
      </c>
      <c r="I74" s="57">
        <f>'Compound Alert'!M120</f>
        <v>0</v>
      </c>
      <c r="J74" s="25">
        <f>'Compound Alert'!N120</f>
        <v>8.3666002653407556</v>
      </c>
      <c r="K74" s="25">
        <f>'Compound Alert'!O120</f>
        <v>7.0813397129186599</v>
      </c>
      <c r="L74" s="25">
        <f>'Compound Alert'!P120</f>
        <v>7.2286889822916587</v>
      </c>
      <c r="M74" s="25">
        <f>'Compound Alert'!Q120</f>
        <v>8.4024263844897789</v>
      </c>
      <c r="N74" s="25">
        <f>'Compound Alert'!R120</f>
        <v>8</v>
      </c>
      <c r="O74" s="25">
        <f>'Compound Alert'!S120</f>
        <v>10</v>
      </c>
      <c r="P74" s="25"/>
      <c r="Q74" s="27">
        <f>'Compound Alert'!AI41</f>
        <v>0</v>
      </c>
      <c r="R74" s="27">
        <f>'Compound Alert'!AJ41</f>
        <v>0.4</v>
      </c>
      <c r="S74" s="21"/>
      <c r="T74" s="21"/>
      <c r="U74" s="21"/>
      <c r="V74" s="21"/>
      <c r="W74" s="21"/>
      <c r="X74" s="21"/>
      <c r="Y74" s="28"/>
      <c r="Z74" s="28"/>
      <c r="AA74" s="28"/>
      <c r="AB74" s="28"/>
      <c r="AC74" s="28"/>
      <c r="AD74" s="28"/>
      <c r="AE74" s="28"/>
      <c r="AF74" s="28"/>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row>
    <row r="75" spans="1:217" x14ac:dyDescent="0.2">
      <c r="A75" s="71">
        <v>3</v>
      </c>
      <c r="B75" s="20" t="str">
        <f>'Compound Alert'!B129</f>
        <v>Niger</v>
      </c>
      <c r="C75" s="20" t="str">
        <f>'Compound Alert'!C129</f>
        <v>NER</v>
      </c>
      <c r="D75" s="20" t="str">
        <f>'Compound Alert'!D169</f>
        <v>MEA           Middle East &amp; North Africa</v>
      </c>
      <c r="E75" s="20" t="str">
        <f>'Compound Alert'!E169</f>
        <v>IDA</v>
      </c>
      <c r="F75" s="57">
        <f>'Compound Alert'!F129</f>
        <v>0</v>
      </c>
      <c r="G75" s="22">
        <f>'Compound Alert'!G129</f>
        <v>6</v>
      </c>
      <c r="H75" s="23">
        <f>'Compound Alert'!H129</f>
        <v>6</v>
      </c>
      <c r="I75" s="57">
        <f>'Compound Alert'!M129</f>
        <v>0</v>
      </c>
      <c r="J75" s="25">
        <f>'Compound Alert'!N129</f>
        <v>9.7590007294853081</v>
      </c>
      <c r="K75" s="25">
        <f>'Compound Alert'!O129</f>
        <v>10</v>
      </c>
      <c r="L75" s="25">
        <f>'Compound Alert'!P129</f>
        <v>9.0909090909090899</v>
      </c>
      <c r="M75" s="25">
        <f>'Compound Alert'!Q129</f>
        <v>10</v>
      </c>
      <c r="N75" s="25">
        <f>'Compound Alert'!R129</f>
        <v>7.875</v>
      </c>
      <c r="O75" s="25">
        <f>'Compound Alert'!S129</f>
        <v>10</v>
      </c>
      <c r="P75" s="25"/>
      <c r="Q75" s="27">
        <f>'Compound Alert'!AI42</f>
        <v>0</v>
      </c>
      <c r="R75" s="27">
        <f>'Compound Alert'!AJ42</f>
        <v>0.3</v>
      </c>
      <c r="S75" s="21"/>
      <c r="T75" s="21"/>
      <c r="U75" s="21"/>
      <c r="V75" s="21"/>
      <c r="W75" s="21"/>
      <c r="X75" s="21"/>
      <c r="Y75" s="28"/>
      <c r="Z75" s="28"/>
      <c r="AA75" s="28"/>
      <c r="AB75" s="28"/>
      <c r="AC75" s="28"/>
      <c r="AD75" s="28"/>
      <c r="AE75" s="28"/>
      <c r="AF75" s="28"/>
      <c r="AJ75" s="21"/>
      <c r="AK75" s="21"/>
      <c r="AL75" s="21"/>
      <c r="AM75" s="21"/>
      <c r="AN75" s="21"/>
      <c r="AO75" s="21"/>
      <c r="AP75" s="21"/>
      <c r="AQ75" s="21"/>
      <c r="AR75" s="21"/>
      <c r="AS75" s="21"/>
      <c r="AT75" s="21"/>
      <c r="AU75" s="21"/>
      <c r="AV75" s="21"/>
      <c r="AW75" s="21"/>
      <c r="AX75" s="21"/>
    </row>
    <row r="76" spans="1:217" x14ac:dyDescent="0.2">
      <c r="A76" s="71">
        <v>4</v>
      </c>
      <c r="B76" s="20" t="str">
        <f>'Compound Alert'!B130</f>
        <v>Nigeria</v>
      </c>
      <c r="C76" s="20" t="str">
        <f>'Compound Alert'!C130</f>
        <v>NGA</v>
      </c>
      <c r="D76" s="20" t="str">
        <f>'Compound Alert'!D170</f>
        <v>SSF           Sub-Saharan Africa</v>
      </c>
      <c r="E76" s="20" t="str">
        <f>'Compound Alert'!E170</f>
        <v>IDA</v>
      </c>
      <c r="F76" s="57">
        <f>'Compound Alert'!F130</f>
        <v>0</v>
      </c>
      <c r="G76" s="22">
        <f>'Compound Alert'!G130</f>
        <v>6</v>
      </c>
      <c r="H76" s="23">
        <f>'Compound Alert'!H130</f>
        <v>6</v>
      </c>
      <c r="I76" s="57">
        <f>'Compound Alert'!M130</f>
        <v>0</v>
      </c>
      <c r="J76" s="25">
        <f>'Compound Alert'!N130</f>
        <v>9.8742088290657488</v>
      </c>
      <c r="K76" s="25">
        <f>'Compound Alert'!O130</f>
        <v>9.2156513424213156</v>
      </c>
      <c r="L76" s="25">
        <f>'Compound Alert'!P130</f>
        <v>7.2375180772733252</v>
      </c>
      <c r="M76" s="25">
        <f>'Compound Alert'!Q130</f>
        <v>8.8640526042791841</v>
      </c>
      <c r="N76" s="25">
        <f>'Compound Alert'!R130</f>
        <v>7.75</v>
      </c>
      <c r="O76" s="25">
        <f>'Compound Alert'!S130</f>
        <v>7.8099114642860643</v>
      </c>
      <c r="P76" s="25"/>
      <c r="Q76" s="27">
        <f>'Compound Alert'!AI43</f>
        <v>0</v>
      </c>
      <c r="R76" s="27">
        <f>'Compound Alert'!AJ43</f>
        <v>0.5</v>
      </c>
      <c r="S76" s="21"/>
      <c r="T76" s="21"/>
      <c r="U76" s="21"/>
      <c r="V76" s="21"/>
      <c r="W76" s="21"/>
      <c r="X76" s="21"/>
      <c r="Y76" s="28"/>
      <c r="Z76" s="28"/>
      <c r="AA76" s="28"/>
      <c r="AB76" s="28"/>
      <c r="AC76" s="28"/>
      <c r="AD76" s="28"/>
      <c r="AE76" s="28"/>
      <c r="AF76" s="28"/>
      <c r="AJ76" s="21"/>
      <c r="AK76" s="21"/>
      <c r="AL76" s="21"/>
      <c r="AM76" s="21"/>
      <c r="AN76" s="21"/>
      <c r="AO76" s="21"/>
      <c r="AP76" s="21"/>
      <c r="AQ76" s="21"/>
      <c r="AR76" s="21"/>
      <c r="AS76" s="21"/>
      <c r="AT76" s="21"/>
      <c r="AU76" s="21"/>
      <c r="AV76" s="21"/>
      <c r="AW76" s="21"/>
      <c r="AX76" s="21"/>
    </row>
    <row r="77" spans="1:217" x14ac:dyDescent="0.2">
      <c r="A77" s="71">
        <v>5</v>
      </c>
      <c r="B77" s="20" t="str">
        <f>'Compound Alert'!B159</f>
        <v>Somalia</v>
      </c>
      <c r="C77" s="20" t="str">
        <f>'Compound Alert'!C159</f>
        <v>SOM</v>
      </c>
      <c r="D77" s="20">
        <f>'Compound Alert'!D199</f>
        <v>0</v>
      </c>
      <c r="E77" s="20">
        <f>'Compound Alert'!E199</f>
        <v>0</v>
      </c>
      <c r="F77" s="57">
        <f>'Compound Alert'!F159</f>
        <v>0</v>
      </c>
      <c r="G77" s="22">
        <f>'Compound Alert'!G159</f>
        <v>6</v>
      </c>
      <c r="H77" s="23">
        <f>'Compound Alert'!H159</f>
        <v>6</v>
      </c>
      <c r="I77" s="57">
        <f>'Compound Alert'!M159</f>
        <v>0</v>
      </c>
      <c r="J77" s="25">
        <f>'Compound Alert'!N159</f>
        <v>10</v>
      </c>
      <c r="K77" s="25">
        <f>'Compound Alert'!O159</f>
        <v>10</v>
      </c>
      <c r="L77" s="25">
        <f>'Compound Alert'!P159</f>
        <v>8.3937205966451671</v>
      </c>
      <c r="M77" s="25">
        <f>'Compound Alert'!Q159</f>
        <v>10</v>
      </c>
      <c r="N77" s="25">
        <f>'Compound Alert'!R159</f>
        <v>9.875</v>
      </c>
      <c r="O77" s="25">
        <f>'Compound Alert'!S159</f>
        <v>10</v>
      </c>
      <c r="P77" s="25"/>
      <c r="Q77" s="27">
        <f>'Compound Alert'!AI44</f>
        <v>0</v>
      </c>
      <c r="R77" s="27">
        <f>'Compound Alert'!AJ44</f>
        <v>0.4</v>
      </c>
      <c r="S77" s="21"/>
      <c r="T77" s="21"/>
      <c r="U77" s="21"/>
      <c r="V77" s="21"/>
      <c r="W77" s="21"/>
      <c r="X77" s="21"/>
      <c r="Y77" s="28"/>
      <c r="Z77" s="28"/>
      <c r="AA77" s="28"/>
      <c r="AB77" s="28"/>
      <c r="AC77" s="28"/>
      <c r="AD77" s="28"/>
      <c r="AE77" s="28"/>
      <c r="AF77" s="28"/>
      <c r="AJ77" s="21"/>
      <c r="AK77" s="21"/>
      <c r="AL77" s="21"/>
      <c r="AM77" s="21"/>
      <c r="AN77" s="21"/>
      <c r="AO77" s="21"/>
      <c r="AP77" s="21"/>
      <c r="AQ77" s="21"/>
      <c r="AR77" s="21"/>
      <c r="AS77" s="21"/>
      <c r="AT77" s="21"/>
      <c r="AU77" s="21"/>
      <c r="AV77" s="21"/>
      <c r="AW77" s="21"/>
      <c r="AX77" s="21"/>
    </row>
    <row r="78" spans="1:217" x14ac:dyDescent="0.2">
      <c r="A78" s="71">
        <v>6</v>
      </c>
      <c r="B78" s="20" t="str">
        <f>'Compound Alert'!B192</f>
        <v>Yemen</v>
      </c>
      <c r="C78" s="20" t="str">
        <f>'Compound Alert'!C192</f>
        <v>YEM</v>
      </c>
      <c r="D78" s="20">
        <f>'Compound Alert'!D232</f>
        <v>0</v>
      </c>
      <c r="E78" s="20">
        <f>'Compound Alert'!E232</f>
        <v>0</v>
      </c>
      <c r="F78" s="57">
        <f>'Compound Alert'!F192</f>
        <v>0</v>
      </c>
      <c r="G78" s="22">
        <f>'Compound Alert'!G192</f>
        <v>6</v>
      </c>
      <c r="H78" s="23">
        <f>'Compound Alert'!H192</f>
        <v>6</v>
      </c>
      <c r="I78" s="57">
        <f>'Compound Alert'!M192</f>
        <v>0</v>
      </c>
      <c r="J78" s="25">
        <f>'Compound Alert'!N192</f>
        <v>10</v>
      </c>
      <c r="K78" s="25">
        <f>'Compound Alert'!O192</f>
        <v>10</v>
      </c>
      <c r="L78" s="25">
        <f>'Compound Alert'!P192</f>
        <v>8.3937205966451671</v>
      </c>
      <c r="M78" s="25">
        <f>'Compound Alert'!Q192</f>
        <v>8.7633939202202544</v>
      </c>
      <c r="N78" s="25">
        <f>'Compound Alert'!R192</f>
        <v>9.125</v>
      </c>
      <c r="O78" s="25">
        <f>'Compound Alert'!S192</f>
        <v>10</v>
      </c>
      <c r="P78" s="25"/>
      <c r="Q78" s="27">
        <f>'Compound Alert'!AI45</f>
        <v>0</v>
      </c>
      <c r="R78" s="27">
        <f>'Compound Alert'!AJ45</f>
        <v>0.2</v>
      </c>
      <c r="S78" s="21"/>
      <c r="T78" s="21"/>
      <c r="U78" s="21"/>
      <c r="V78" s="21"/>
      <c r="W78" s="21"/>
      <c r="X78" s="21"/>
      <c r="Y78" s="28"/>
      <c r="Z78" s="28"/>
      <c r="AA78" s="28"/>
      <c r="AB78" s="28"/>
      <c r="AC78" s="28"/>
      <c r="AD78" s="28"/>
      <c r="AE78" s="28"/>
      <c r="AF78" s="28"/>
      <c r="AJ78" s="21"/>
      <c r="AK78" s="21"/>
      <c r="AL78" s="21"/>
      <c r="AM78" s="21"/>
      <c r="AN78" s="21"/>
      <c r="AO78" s="21"/>
      <c r="AP78" s="21"/>
      <c r="AQ78" s="21"/>
      <c r="AR78" s="21"/>
      <c r="AS78" s="21"/>
      <c r="AT78" s="21"/>
      <c r="AU78" s="21"/>
      <c r="AV78" s="21"/>
      <c r="AW78" s="21"/>
      <c r="AX78" s="21"/>
    </row>
    <row r="79" spans="1:217" x14ac:dyDescent="0.2">
      <c r="A79" s="71">
        <v>7</v>
      </c>
      <c r="B79" s="20" t="str">
        <f>'Compound Alert'!B6</f>
        <v>Afghanistan</v>
      </c>
      <c r="C79" s="20" t="str">
        <f>'Compound Alert'!C6</f>
        <v>AFG</v>
      </c>
      <c r="D79" s="20" t="str">
        <f>'Compound Alert'!D46</f>
        <v>LCN           Latin America &amp; Caribbean</v>
      </c>
      <c r="E79" s="20" t="str">
        <f>'Compound Alert'!E46</f>
        <v xml:space="preserve"> </v>
      </c>
      <c r="F79" s="57">
        <f>'Compound Alert'!F6</f>
        <v>0</v>
      </c>
      <c r="G79" s="22">
        <f>'Compound Alert'!G6</f>
        <v>5.5</v>
      </c>
      <c r="H79" s="23">
        <f>'Compound Alert'!H6</f>
        <v>5.5</v>
      </c>
      <c r="I79" s="57">
        <f>'Compound Alert'!M6</f>
        <v>0</v>
      </c>
      <c r="J79" s="25">
        <f>'Compound Alert'!N6</f>
        <v>9.6961530833307599</v>
      </c>
      <c r="K79" s="25">
        <f>'Compound Alert'!O6</f>
        <v>10</v>
      </c>
      <c r="L79" s="25">
        <f>'Compound Alert'!P6</f>
        <v>5.819408445077431</v>
      </c>
      <c r="M79" s="25">
        <f>'Compound Alert'!Q6</f>
        <v>10</v>
      </c>
      <c r="N79" s="25">
        <f>'Compound Alert'!R6</f>
        <v>9.75</v>
      </c>
      <c r="O79" s="25">
        <f>'Compound Alert'!S6</f>
        <v>10</v>
      </c>
      <c r="P79" s="25"/>
      <c r="Q79" s="27">
        <f>'Compound Alert'!AI46</f>
        <v>0</v>
      </c>
      <c r="R79" s="27">
        <f>'Compound Alert'!AJ46</f>
        <v>0.5</v>
      </c>
      <c r="S79" s="21"/>
      <c r="T79" s="21"/>
      <c r="U79" s="21"/>
      <c r="V79" s="21"/>
      <c r="W79" s="21"/>
      <c r="X79" s="21"/>
      <c r="Y79" s="28"/>
      <c r="Z79" s="28"/>
      <c r="AA79" s="28"/>
      <c r="AB79" s="28"/>
      <c r="AC79" s="28"/>
      <c r="AD79" s="28"/>
      <c r="AE79" s="28"/>
      <c r="AF79" s="28"/>
      <c r="AJ79" s="21"/>
      <c r="AK79" s="21"/>
      <c r="AL79" s="21"/>
      <c r="AM79" s="21"/>
      <c r="AN79" s="21"/>
      <c r="AO79" s="21"/>
      <c r="AP79" s="21"/>
      <c r="AQ79" s="21"/>
      <c r="AR79" s="21"/>
      <c r="AS79" s="21"/>
      <c r="AT79" s="21"/>
      <c r="AU79" s="21"/>
      <c r="AV79" s="21"/>
      <c r="AW79" s="21"/>
      <c r="AX79" s="21"/>
    </row>
    <row r="80" spans="1:217" x14ac:dyDescent="0.2">
      <c r="A80" s="71">
        <v>8</v>
      </c>
      <c r="B80" s="20" t="str">
        <f>'Compound Alert'!B33</f>
        <v>Central African Republic</v>
      </c>
      <c r="C80" s="20" t="str">
        <f>'Compound Alert'!C33</f>
        <v>CAF</v>
      </c>
      <c r="D80" s="20" t="str">
        <f>'Compound Alert'!D73</f>
        <v>ECS           Europe &amp; Central Asia</v>
      </c>
      <c r="E80" s="20" t="str">
        <f>'Compound Alert'!E73</f>
        <v xml:space="preserve"> </v>
      </c>
      <c r="F80" s="57">
        <f>'Compound Alert'!F33</f>
        <v>0</v>
      </c>
      <c r="G80" s="22">
        <f>'Compound Alert'!G33</f>
        <v>5.5</v>
      </c>
      <c r="H80" s="23">
        <f>'Compound Alert'!H33</f>
        <v>5.5</v>
      </c>
      <c r="I80" s="57">
        <f>'Compound Alert'!M33</f>
        <v>0</v>
      </c>
      <c r="J80" s="25">
        <f>'Compound Alert'!N33</f>
        <v>10</v>
      </c>
      <c r="K80" s="25">
        <f>'Compound Alert'!O33</f>
        <v>10</v>
      </c>
      <c r="L80" s="25">
        <f>'Compound Alert'!P33</f>
        <v>7.6870611478580688</v>
      </c>
      <c r="M80" s="25">
        <f>'Compound Alert'!Q33</f>
        <v>9.6310746905206948</v>
      </c>
      <c r="N80" s="25">
        <f>'Compound Alert'!R33</f>
        <v>6.375</v>
      </c>
      <c r="O80" s="25">
        <f>'Compound Alert'!S33</f>
        <v>9.2068226752663165</v>
      </c>
      <c r="P80" s="25"/>
      <c r="Q80" s="27">
        <f>'Compound Alert'!AI47</f>
        <v>0</v>
      </c>
      <c r="R80" s="27">
        <f>'Compound Alert'!AJ47</f>
        <v>0.5</v>
      </c>
      <c r="S80" s="21"/>
      <c r="T80" s="21"/>
      <c r="U80" s="21"/>
      <c r="V80" s="21"/>
      <c r="W80" s="21"/>
      <c r="X80" s="21"/>
      <c r="Y80" s="28"/>
      <c r="Z80" s="28"/>
      <c r="AA80" s="28"/>
      <c r="AB80" s="28"/>
      <c r="AC80" s="28"/>
      <c r="AD80" s="28"/>
      <c r="AE80" s="28"/>
      <c r="AF80" s="28"/>
      <c r="AJ80" s="21"/>
      <c r="AK80" s="21"/>
      <c r="AL80" s="21"/>
      <c r="AM80" s="21"/>
      <c r="AN80" s="21"/>
      <c r="AO80" s="21"/>
      <c r="AP80" s="21"/>
      <c r="AQ80" s="21"/>
      <c r="AR80" s="21"/>
      <c r="AS80" s="21"/>
      <c r="AT80" s="21"/>
      <c r="AU80" s="21"/>
      <c r="AV80" s="21"/>
      <c r="AW80" s="21"/>
      <c r="AX80" s="21"/>
    </row>
    <row r="81" spans="1:50" x14ac:dyDescent="0.2">
      <c r="A81" s="71">
        <v>9</v>
      </c>
      <c r="B81" s="20" t="str">
        <f>'Compound Alert'!B39</f>
        <v>Cameroon</v>
      </c>
      <c r="C81" s="20" t="str">
        <f>'Compound Alert'!C39</f>
        <v>CMR</v>
      </c>
      <c r="D81" s="20" t="str">
        <f>'Compound Alert'!D79</f>
        <v>LCN           Latin America &amp; Caribbean</v>
      </c>
      <c r="E81" s="20" t="str">
        <f>'Compound Alert'!E79</f>
        <v>IDA</v>
      </c>
      <c r="F81" s="57">
        <f>'Compound Alert'!F39</f>
        <v>0</v>
      </c>
      <c r="G81" s="22">
        <f>'Compound Alert'!G39</f>
        <v>5.5</v>
      </c>
      <c r="H81" s="23">
        <f>'Compound Alert'!H39</f>
        <v>5.5</v>
      </c>
      <c r="I81" s="57">
        <f>'Compound Alert'!M39</f>
        <v>0</v>
      </c>
      <c r="J81" s="25">
        <f>'Compound Alert'!N39</f>
        <v>9.6176920308356717</v>
      </c>
      <c r="K81" s="25">
        <f>'Compound Alert'!O39</f>
        <v>9.0188531930983498</v>
      </c>
      <c r="L81" s="25">
        <f>'Compound Alert'!P39</f>
        <v>6.310284022750773</v>
      </c>
      <c r="M81" s="25">
        <f>'Compound Alert'!Q39</f>
        <v>8.4285714285714306</v>
      </c>
      <c r="N81" s="25">
        <f>'Compound Alert'!R39</f>
        <v>7.625</v>
      </c>
      <c r="O81" s="25">
        <f>'Compound Alert'!S39</f>
        <v>10</v>
      </c>
      <c r="P81" s="25"/>
      <c r="Q81" s="27">
        <f>'Compound Alert'!AI48</f>
        <v>0</v>
      </c>
      <c r="R81" s="27">
        <f>'Compound Alert'!AJ48</f>
        <v>0.4</v>
      </c>
      <c r="S81" s="21"/>
      <c r="T81" s="21"/>
      <c r="U81" s="21"/>
      <c r="V81" s="21"/>
      <c r="W81" s="21"/>
      <c r="X81" s="21"/>
      <c r="Y81" s="28"/>
      <c r="Z81" s="28"/>
      <c r="AA81" s="28"/>
      <c r="AB81" s="28"/>
      <c r="AC81" s="28"/>
      <c r="AD81" s="28"/>
      <c r="AE81" s="28"/>
      <c r="AF81" s="28"/>
      <c r="AJ81" s="21"/>
      <c r="AK81" s="21"/>
      <c r="AL81" s="21"/>
      <c r="AM81" s="21"/>
      <c r="AN81" s="21"/>
      <c r="AO81" s="21"/>
      <c r="AP81" s="21"/>
      <c r="AQ81" s="21"/>
      <c r="AR81" s="21"/>
      <c r="AS81" s="21"/>
      <c r="AT81" s="21"/>
      <c r="AU81" s="21"/>
      <c r="AV81" s="21"/>
      <c r="AW81" s="21"/>
      <c r="AX81" s="21"/>
    </row>
    <row r="82" spans="1:50" x14ac:dyDescent="0.2">
      <c r="A82" s="71">
        <v>10</v>
      </c>
      <c r="B82" s="20" t="str">
        <f>'Compound Alert'!B60</f>
        <v>Ethiopia</v>
      </c>
      <c r="C82" s="20" t="str">
        <f>'Compound Alert'!C60</f>
        <v>ETH</v>
      </c>
      <c r="D82" s="20" t="str">
        <f>'Compound Alert'!D100</f>
        <v>EAS           East Asia &amp; Pacific</v>
      </c>
      <c r="E82" s="20" t="str">
        <f>'Compound Alert'!E100</f>
        <v>IDA</v>
      </c>
      <c r="F82" s="57">
        <f>'Compound Alert'!F60</f>
        <v>0</v>
      </c>
      <c r="G82" s="22">
        <f>'Compound Alert'!G60</f>
        <v>5.5</v>
      </c>
      <c r="H82" s="23">
        <f>'Compound Alert'!H60</f>
        <v>5.5</v>
      </c>
      <c r="I82" s="57">
        <f>'Compound Alert'!M60</f>
        <v>0</v>
      </c>
      <c r="J82" s="25">
        <f>'Compound Alert'!N60</f>
        <v>9.8742088290657488</v>
      </c>
      <c r="K82" s="25">
        <f>'Compound Alert'!O60</f>
        <v>10</v>
      </c>
      <c r="L82" s="25">
        <f>'Compound Alert'!P60</f>
        <v>8.1742389136959925</v>
      </c>
      <c r="M82" s="25">
        <f>'Compound Alert'!Q60</f>
        <v>9.4868329805051381</v>
      </c>
      <c r="N82" s="25">
        <f>'Compound Alert'!R60</f>
        <v>5.875</v>
      </c>
      <c r="O82" s="25">
        <f>'Compound Alert'!S60</f>
        <v>10</v>
      </c>
      <c r="P82" s="25"/>
      <c r="Q82" s="27">
        <f>'Compound Alert'!AI49</f>
        <v>0</v>
      </c>
      <c r="R82" s="27">
        <f>'Compound Alert'!AJ49</f>
        <v>0.4</v>
      </c>
      <c r="S82" s="21"/>
      <c r="T82" s="21"/>
      <c r="U82" s="21"/>
      <c r="V82" s="21"/>
      <c r="W82" s="21"/>
      <c r="X82" s="21"/>
      <c r="Y82" s="28"/>
      <c r="Z82" s="28"/>
      <c r="AA82" s="28"/>
      <c r="AB82" s="28"/>
      <c r="AC82" s="28"/>
      <c r="AD82" s="28"/>
      <c r="AE82" s="28"/>
      <c r="AF82" s="28"/>
      <c r="AJ82" s="21"/>
      <c r="AK82" s="21"/>
      <c r="AL82" s="21"/>
      <c r="AM82" s="21"/>
      <c r="AN82" s="21"/>
      <c r="AO82" s="21"/>
      <c r="AP82" s="21"/>
      <c r="AQ82" s="21"/>
      <c r="AR82" s="21"/>
      <c r="AS82" s="21"/>
      <c r="AT82" s="21"/>
      <c r="AU82" s="21"/>
      <c r="AV82" s="21"/>
      <c r="AW82" s="21"/>
      <c r="AX82" s="21"/>
    </row>
    <row r="83" spans="1:50" x14ac:dyDescent="0.2">
      <c r="A83" s="71">
        <v>11</v>
      </c>
      <c r="B83" s="20" t="str">
        <f>'Compound Alert'!B153</f>
        <v>Sudan</v>
      </c>
      <c r="C83" s="20" t="str">
        <f>'Compound Alert'!C153</f>
        <v>SDN</v>
      </c>
      <c r="D83" s="20" t="str">
        <f>'Compound Alert'!D193</f>
        <v>SSF           Sub-Saharan Africa</v>
      </c>
      <c r="E83" s="20" t="str">
        <f>'Compound Alert'!E193</f>
        <v>IBRD</v>
      </c>
      <c r="F83" s="57">
        <f>'Compound Alert'!F153</f>
        <v>0</v>
      </c>
      <c r="G83" s="22">
        <f>'Compound Alert'!G153</f>
        <v>5.5</v>
      </c>
      <c r="H83" s="23">
        <f>'Compound Alert'!H153</f>
        <v>5.5</v>
      </c>
      <c r="I83" s="57">
        <f>'Compound Alert'!M153</f>
        <v>0</v>
      </c>
      <c r="J83" s="25">
        <f>'Compound Alert'!N153</f>
        <v>9.7467943448089631</v>
      </c>
      <c r="K83" s="25">
        <f>'Compound Alert'!O153</f>
        <v>10</v>
      </c>
      <c r="L83" s="25">
        <f>'Compound Alert'!P153</f>
        <v>8.6602540378443873</v>
      </c>
      <c r="M83" s="25">
        <f>'Compound Alert'!Q153</f>
        <v>9.1807251503197893</v>
      </c>
      <c r="N83" s="25">
        <f>'Compound Alert'!R153</f>
        <v>6.875</v>
      </c>
      <c r="O83" s="25">
        <f>'Compound Alert'!S153</f>
        <v>10</v>
      </c>
      <c r="P83" s="25"/>
      <c r="Q83" s="27">
        <f>'Compound Alert'!AI50</f>
        <v>0</v>
      </c>
      <c r="R83" s="27">
        <f>'Compound Alert'!AJ50</f>
        <v>0.3</v>
      </c>
      <c r="S83" s="21"/>
      <c r="T83" s="21"/>
      <c r="U83" s="21"/>
      <c r="V83" s="21"/>
      <c r="W83" s="21"/>
      <c r="X83" s="21"/>
      <c r="Y83" s="28"/>
      <c r="Z83" s="28"/>
      <c r="AA83" s="28"/>
      <c r="AB83" s="28"/>
      <c r="AC83" s="28"/>
      <c r="AD83" s="28"/>
      <c r="AE83" s="28"/>
      <c r="AF83" s="28"/>
      <c r="AJ83" s="21"/>
      <c r="AK83" s="21"/>
      <c r="AL83" s="21"/>
      <c r="AM83" s="21"/>
      <c r="AN83" s="21"/>
      <c r="AO83" s="21"/>
      <c r="AP83" s="21"/>
      <c r="AQ83" s="21"/>
      <c r="AR83" s="21"/>
      <c r="AS83" s="21"/>
      <c r="AT83" s="21"/>
      <c r="AU83" s="21"/>
      <c r="AV83" s="21"/>
      <c r="AW83" s="21"/>
      <c r="AX83" s="21"/>
    </row>
    <row r="84" spans="1:50" x14ac:dyDescent="0.2">
      <c r="A84" s="71">
        <v>12</v>
      </c>
      <c r="B84" s="20" t="str">
        <f>'Compound Alert'!B169</f>
        <v>Syria</v>
      </c>
      <c r="C84" s="20" t="str">
        <f>'Compound Alert'!C169</f>
        <v>SYR</v>
      </c>
      <c r="D84" s="20">
        <f>'Compound Alert'!D209</f>
        <v>0</v>
      </c>
      <c r="E84" s="20">
        <f>'Compound Alert'!E209</f>
        <v>0</v>
      </c>
      <c r="F84" s="57">
        <f>'Compound Alert'!F169</f>
        <v>0</v>
      </c>
      <c r="G84" s="22">
        <f>'Compound Alert'!G169</f>
        <v>5.5</v>
      </c>
      <c r="H84" s="23">
        <f>'Compound Alert'!H169</f>
        <v>5.5</v>
      </c>
      <c r="I84" s="57">
        <f>'Compound Alert'!M169</f>
        <v>0</v>
      </c>
      <c r="J84" s="25">
        <f>'Compound Alert'!N169</f>
        <v>8.7951035328668077</v>
      </c>
      <c r="K84" s="25">
        <f>'Compound Alert'!O169</f>
        <v>7.8563660835196254</v>
      </c>
      <c r="L84" s="25">
        <f>'Compound Alert'!P169</f>
        <v>6.7419986246324095</v>
      </c>
      <c r="M84" s="25">
        <f>'Compound Alert'!Q169</f>
        <v>10</v>
      </c>
      <c r="N84" s="25">
        <f>'Compound Alert'!R169</f>
        <v>9.5</v>
      </c>
      <c r="O84" s="25">
        <f>'Compound Alert'!S169</f>
        <v>10</v>
      </c>
      <c r="P84" s="25"/>
      <c r="Q84" s="27">
        <f>'Compound Alert'!AI51</f>
        <v>0.2</v>
      </c>
      <c r="R84" s="27">
        <f>'Compound Alert'!AJ51</f>
        <v>0.6</v>
      </c>
      <c r="S84" s="21"/>
      <c r="T84" s="21"/>
      <c r="U84" s="21"/>
      <c r="V84" s="21"/>
      <c r="W84" s="21"/>
      <c r="X84" s="21"/>
      <c r="Y84" s="28"/>
      <c r="Z84" s="28"/>
      <c r="AA84" s="28"/>
      <c r="AB84" s="28"/>
      <c r="AC84" s="28"/>
      <c r="AD84" s="28"/>
      <c r="AE84" s="28"/>
      <c r="AF84" s="28"/>
      <c r="AJ84" s="21"/>
      <c r="AK84" s="21"/>
      <c r="AL84" s="21"/>
      <c r="AM84" s="21"/>
      <c r="AN84" s="21"/>
      <c r="AO84" s="21"/>
      <c r="AP84" s="21"/>
      <c r="AQ84" s="21"/>
      <c r="AR84" s="21"/>
      <c r="AS84" s="21"/>
      <c r="AT84" s="21"/>
      <c r="AU84" s="21"/>
      <c r="AV84" s="21"/>
      <c r="AW84" s="21"/>
      <c r="AX84" s="21"/>
    </row>
    <row r="85" spans="1:50" x14ac:dyDescent="0.2">
      <c r="A85" s="71">
        <v>13</v>
      </c>
      <c r="B85" s="20" t="str">
        <f>'Compound Alert'!B182</f>
        <v>Uganda</v>
      </c>
      <c r="C85" s="20" t="str">
        <f>'Compound Alert'!C182</f>
        <v>UGA</v>
      </c>
      <c r="D85" s="20">
        <f>'Compound Alert'!D222</f>
        <v>0</v>
      </c>
      <c r="E85" s="20">
        <f>'Compound Alert'!E222</f>
        <v>0</v>
      </c>
      <c r="F85" s="57">
        <f>'Compound Alert'!F182</f>
        <v>0</v>
      </c>
      <c r="G85" s="22">
        <f>'Compound Alert'!G182</f>
        <v>5.5</v>
      </c>
      <c r="H85" s="23">
        <f>'Compound Alert'!H182</f>
        <v>5.5</v>
      </c>
      <c r="I85" s="57">
        <f>'Compound Alert'!M182</f>
        <v>0</v>
      </c>
      <c r="J85" s="25">
        <f>'Compound Alert'!N182</f>
        <v>10</v>
      </c>
      <c r="K85" s="25">
        <f>'Compound Alert'!O182</f>
        <v>10</v>
      </c>
      <c r="L85" s="25">
        <f>'Compound Alert'!P182</f>
        <v>7.4374425857534332</v>
      </c>
      <c r="M85" s="25">
        <f>'Compound Alert'!Q182</f>
        <v>9.4868329805051381</v>
      </c>
      <c r="N85" s="25">
        <f>'Compound Alert'!R182</f>
        <v>5.625</v>
      </c>
      <c r="O85" s="25">
        <f>'Compound Alert'!S182</f>
        <v>10</v>
      </c>
      <c r="P85" s="25"/>
      <c r="Q85" s="27">
        <f>'Compound Alert'!AI52</f>
        <v>0</v>
      </c>
      <c r="R85" s="27">
        <f>'Compound Alert'!AJ52</f>
        <v>0.5</v>
      </c>
      <c r="S85" s="21"/>
      <c r="T85" s="21"/>
      <c r="U85" s="21"/>
      <c r="V85" s="21"/>
      <c r="W85" s="21"/>
      <c r="X85" s="21"/>
      <c r="Y85" s="28"/>
      <c r="Z85" s="28"/>
      <c r="AA85" s="28"/>
      <c r="AB85" s="28"/>
      <c r="AC85" s="28"/>
      <c r="AD85" s="28"/>
      <c r="AE85" s="28"/>
      <c r="AF85" s="28"/>
      <c r="AJ85" s="21"/>
      <c r="AK85" s="21"/>
      <c r="AL85" s="21"/>
      <c r="AM85" s="21"/>
      <c r="AN85" s="21"/>
      <c r="AO85" s="21"/>
      <c r="AP85" s="21"/>
      <c r="AQ85" s="21"/>
      <c r="AR85" s="21"/>
      <c r="AS85" s="21"/>
      <c r="AT85" s="21"/>
      <c r="AU85" s="21"/>
      <c r="AV85" s="21"/>
      <c r="AW85" s="21"/>
      <c r="AX85" s="21"/>
    </row>
    <row r="86" spans="1:50" hidden="1" x14ac:dyDescent="0.2">
      <c r="A86" s="71">
        <v>14</v>
      </c>
      <c r="B86" s="20" t="str">
        <f>'Compound Alert'!B38</f>
        <v>Côte d'Ivoire</v>
      </c>
      <c r="C86" s="20" t="str">
        <f>'Compound Alert'!C38</f>
        <v>CIV</v>
      </c>
      <c r="D86" s="20" t="str">
        <f>'Compound Alert'!D78</f>
        <v>ECS           Europe &amp; Central Asia</v>
      </c>
      <c r="E86" s="20" t="str">
        <f>'Compound Alert'!E78</f>
        <v>IBRD</v>
      </c>
      <c r="F86" s="57">
        <f>'Compound Alert'!F38</f>
        <v>0</v>
      </c>
      <c r="G86" s="22">
        <f>'Compound Alert'!G38</f>
        <v>5</v>
      </c>
      <c r="H86" s="23">
        <f>'Compound Alert'!H38</f>
        <v>5</v>
      </c>
      <c r="I86" s="57">
        <f>'Compound Alert'!M38</f>
        <v>0</v>
      </c>
      <c r="J86" s="25">
        <f>'Compound Alert'!N38</f>
        <v>7.4420840753525042</v>
      </c>
      <c r="K86" s="25">
        <f>'Compound Alert'!O38</f>
        <v>7.2966507177033497</v>
      </c>
      <c r="L86" s="25">
        <f>'Compound Alert'!P38</f>
        <v>5.8775381364525865</v>
      </c>
      <c r="M86" s="25">
        <f>'Compound Alert'!Q38</f>
        <v>8.5714285714285694</v>
      </c>
      <c r="N86" s="25">
        <f>'Compound Alert'!R38</f>
        <v>5.125</v>
      </c>
      <c r="O86" s="25">
        <f>'Compound Alert'!S38</f>
        <v>10</v>
      </c>
      <c r="P86" s="25"/>
      <c r="Q86" s="27">
        <f>'Compound Alert'!AI53</f>
        <v>0</v>
      </c>
      <c r="R86" s="27">
        <f>'Compound Alert'!AJ53</f>
        <v>0.4</v>
      </c>
      <c r="S86" s="21"/>
      <c r="T86" s="21"/>
      <c r="U86" s="21"/>
      <c r="V86" s="21"/>
      <c r="W86" s="21"/>
      <c r="X86" s="21"/>
      <c r="Y86" s="28"/>
      <c r="Z86" s="28"/>
      <c r="AA86" s="28"/>
      <c r="AB86" s="28"/>
      <c r="AC86" s="28"/>
      <c r="AD86" s="28"/>
      <c r="AE86" s="28"/>
      <c r="AF86" s="28"/>
      <c r="AJ86" s="21"/>
      <c r="AK86" s="21"/>
      <c r="AL86" s="21"/>
      <c r="AM86" s="21"/>
      <c r="AN86" s="21"/>
      <c r="AO86" s="21"/>
      <c r="AP86" s="21"/>
      <c r="AQ86" s="21"/>
      <c r="AR86" s="21"/>
      <c r="AS86" s="21"/>
      <c r="AT86" s="21"/>
      <c r="AU86" s="21"/>
      <c r="AV86" s="21"/>
      <c r="AW86" s="21"/>
      <c r="AX86" s="21"/>
    </row>
    <row r="87" spans="1:50" hidden="1" x14ac:dyDescent="0.2">
      <c r="A87" s="71">
        <v>15</v>
      </c>
      <c r="B87" s="20" t="str">
        <f>'Compound Alert'!B41</f>
        <v>Congo</v>
      </c>
      <c r="C87" s="20" t="str">
        <f>'Compound Alert'!C41</f>
        <v>COG</v>
      </c>
      <c r="D87" s="20" t="str">
        <f>'Compound Alert'!D81</f>
        <v>EAS           East Asia &amp; Pacific</v>
      </c>
      <c r="E87" s="20" t="str">
        <f>'Compound Alert'!E81</f>
        <v>IBRD</v>
      </c>
      <c r="F87" s="57">
        <f>'Compound Alert'!F41</f>
        <v>0</v>
      </c>
      <c r="G87" s="22">
        <f>'Compound Alert'!G41</f>
        <v>5</v>
      </c>
      <c r="H87" s="23">
        <f>'Compound Alert'!H41</f>
        <v>5</v>
      </c>
      <c r="I87" s="57">
        <f>'Compound Alert'!M41</f>
        <v>0</v>
      </c>
      <c r="J87" s="25">
        <f>'Compound Alert'!N41</f>
        <v>8.0153698508648876</v>
      </c>
      <c r="K87" s="25">
        <f>'Compound Alert'!O41</f>
        <v>10</v>
      </c>
      <c r="L87" s="25">
        <f>'Compound Alert'!P41</f>
        <v>7.6404947503452041</v>
      </c>
      <c r="M87" s="25">
        <f>'Compound Alert'!Q41</f>
        <v>7.5714285714285703</v>
      </c>
      <c r="N87" s="25">
        <f>'Compound Alert'!R41</f>
        <v>2.5</v>
      </c>
      <c r="O87" s="25">
        <f>'Compound Alert'!S41</f>
        <v>10</v>
      </c>
      <c r="P87" s="25"/>
      <c r="Q87" s="27">
        <f>'Compound Alert'!AI54</f>
        <v>0</v>
      </c>
      <c r="R87" s="27">
        <f>'Compound Alert'!AJ54</f>
        <v>0.2</v>
      </c>
      <c r="S87" s="21"/>
      <c r="T87" s="21"/>
      <c r="U87" s="21"/>
      <c r="V87" s="21"/>
      <c r="W87" s="21"/>
      <c r="X87" s="21"/>
      <c r="Y87" s="28"/>
      <c r="Z87" s="28"/>
      <c r="AA87" s="28"/>
      <c r="AB87" s="28"/>
      <c r="AC87" s="28"/>
      <c r="AD87" s="28"/>
      <c r="AE87" s="28"/>
      <c r="AF87" s="28"/>
      <c r="AJ87" s="21"/>
      <c r="AK87" s="21"/>
      <c r="AL87" s="21"/>
      <c r="AM87" s="21"/>
      <c r="AN87" s="21"/>
      <c r="AO87" s="21"/>
      <c r="AP87" s="21"/>
      <c r="AQ87" s="21"/>
      <c r="AR87" s="21"/>
      <c r="AS87" s="21"/>
      <c r="AT87" s="21"/>
      <c r="AU87" s="21"/>
      <c r="AV87" s="21"/>
      <c r="AW87" s="21"/>
      <c r="AX87" s="21"/>
    </row>
    <row r="88" spans="1:50" hidden="1" x14ac:dyDescent="0.2">
      <c r="A88" s="71">
        <v>16</v>
      </c>
      <c r="B88" s="20" t="str">
        <f>'Compound Alert'!B100</f>
        <v>Lao PDR</v>
      </c>
      <c r="C88" s="20" t="str">
        <f>'Compound Alert'!C100</f>
        <v>LAO</v>
      </c>
      <c r="D88" s="20" t="str">
        <f>'Compound Alert'!D140</f>
        <v>LCN           Latin America &amp; Caribbean</v>
      </c>
      <c r="E88" s="20" t="str">
        <f>'Compound Alert'!E140</f>
        <v>IBRD</v>
      </c>
      <c r="F88" s="57">
        <f>'Compound Alert'!F100</f>
        <v>0</v>
      </c>
      <c r="G88" s="22">
        <f>'Compound Alert'!G100</f>
        <v>5</v>
      </c>
      <c r="H88" s="23">
        <f>'Compound Alert'!H100</f>
        <v>5</v>
      </c>
      <c r="I88" s="57">
        <f>'Compound Alert'!M100</f>
        <v>0</v>
      </c>
      <c r="J88" s="25">
        <f>'Compound Alert'!N100</f>
        <v>8.0622577482985491</v>
      </c>
      <c r="K88" s="25">
        <f>'Compound Alert'!O100</f>
        <v>8.6602870813397104</v>
      </c>
      <c r="L88" s="25">
        <f>'Compound Alert'!P100</f>
        <v>7.6574384513598055</v>
      </c>
      <c r="M88" s="25">
        <f>'Compound Alert'!Q100</f>
        <v>7.1576933051666893</v>
      </c>
      <c r="N88" s="25">
        <f>'Compound Alert'!R100</f>
        <v>2.5</v>
      </c>
      <c r="O88" s="25">
        <f>'Compound Alert'!S100</f>
        <v>10</v>
      </c>
      <c r="P88" s="25"/>
      <c r="Q88" s="27">
        <f>'Compound Alert'!AI55</f>
        <v>0</v>
      </c>
      <c r="R88" s="27">
        <f>'Compound Alert'!AJ55</f>
        <v>0.3</v>
      </c>
      <c r="S88" s="21"/>
      <c r="T88" s="21"/>
      <c r="U88" s="21"/>
      <c r="V88" s="21"/>
      <c r="W88" s="21"/>
      <c r="X88" s="21"/>
      <c r="Y88" s="28"/>
      <c r="Z88" s="28"/>
      <c r="AA88" s="28"/>
      <c r="AB88" s="28"/>
      <c r="AC88" s="28"/>
      <c r="AD88" s="28"/>
      <c r="AE88" s="28"/>
      <c r="AF88" s="28"/>
      <c r="AJ88" s="21"/>
      <c r="AK88" s="21"/>
      <c r="AL88" s="21"/>
      <c r="AM88" s="21"/>
      <c r="AN88" s="21"/>
      <c r="AO88" s="21"/>
      <c r="AP88" s="21"/>
      <c r="AQ88" s="21"/>
      <c r="AR88" s="21"/>
      <c r="AS88" s="21"/>
      <c r="AT88" s="21"/>
      <c r="AU88" s="21"/>
      <c r="AV88" s="21"/>
      <c r="AW88" s="21"/>
      <c r="AX88" s="21"/>
    </row>
    <row r="89" spans="1:50" hidden="1" x14ac:dyDescent="0.2">
      <c r="A89" s="71">
        <v>17</v>
      </c>
      <c r="B89" s="20" t="str">
        <f>'Compound Alert'!B102</f>
        <v>Liberia</v>
      </c>
      <c r="C89" s="20" t="str">
        <f>'Compound Alert'!C102</f>
        <v>LBR</v>
      </c>
      <c r="D89" s="20" t="str">
        <f>'Compound Alert'!D142</f>
        <v>EAS           East Asia &amp; Pacific</v>
      </c>
      <c r="E89" s="20" t="str">
        <f>'Compound Alert'!E142</f>
        <v>IBRD</v>
      </c>
      <c r="F89" s="57">
        <f>'Compound Alert'!F102</f>
        <v>0</v>
      </c>
      <c r="G89" s="22">
        <f>'Compound Alert'!G102</f>
        <v>5</v>
      </c>
      <c r="H89" s="23">
        <f>'Compound Alert'!H102</f>
        <v>5</v>
      </c>
      <c r="I89" s="57">
        <f>'Compound Alert'!M102</f>
        <v>0</v>
      </c>
      <c r="J89" s="25">
        <f>'Compound Alert'!N102</f>
        <v>7.5671354197964833</v>
      </c>
      <c r="K89" s="25">
        <f>'Compound Alert'!O102</f>
        <v>9.7368421052631593</v>
      </c>
      <c r="L89" s="25">
        <f>'Compound Alert'!P102</f>
        <v>7.5095731540262909</v>
      </c>
      <c r="M89" s="25">
        <f>'Compound Alert'!Q102</f>
        <v>10</v>
      </c>
      <c r="N89" s="25">
        <f>'Compound Alert'!R102</f>
        <v>2.25</v>
      </c>
      <c r="O89" s="25">
        <f>'Compound Alert'!S102</f>
        <v>10</v>
      </c>
      <c r="P89" s="25"/>
      <c r="Q89" s="27">
        <f>'Compound Alert'!AI56</f>
        <v>0</v>
      </c>
      <c r="R89" s="27">
        <f>'Compound Alert'!AJ56</f>
        <v>0.3</v>
      </c>
      <c r="S89" s="21"/>
      <c r="T89" s="21"/>
      <c r="U89" s="21"/>
      <c r="V89" s="21"/>
      <c r="W89" s="21"/>
      <c r="X89" s="21"/>
      <c r="Y89" s="28"/>
      <c r="Z89" s="28"/>
      <c r="AA89" s="28"/>
      <c r="AB89" s="28"/>
      <c r="AC89" s="28"/>
      <c r="AD89" s="28"/>
      <c r="AE89" s="28"/>
      <c r="AF89" s="28"/>
      <c r="AJ89" s="21"/>
      <c r="AK89" s="21"/>
      <c r="AL89" s="21"/>
      <c r="AM89" s="21"/>
      <c r="AN89" s="21"/>
      <c r="AO89" s="21"/>
      <c r="AP89" s="21"/>
      <c r="AQ89" s="21"/>
      <c r="AR89" s="21"/>
      <c r="AS89" s="21"/>
      <c r="AT89" s="21"/>
      <c r="AU89" s="21"/>
      <c r="AV89" s="21"/>
      <c r="AW89" s="21"/>
      <c r="AX89" s="21"/>
    </row>
    <row r="90" spans="1:50" hidden="1" x14ac:dyDescent="0.2">
      <c r="A90" s="71">
        <v>18</v>
      </c>
      <c r="B90" s="20" t="str">
        <f>'Compound Alert'!B123</f>
        <v>Mozambique</v>
      </c>
      <c r="C90" s="20" t="str">
        <f>'Compound Alert'!C123</f>
        <v>MOZ</v>
      </c>
      <c r="D90" s="20" t="str">
        <f>'Compound Alert'!D163</f>
        <v>LCN           Latin America &amp; Caribbean</v>
      </c>
      <c r="E90" s="20" t="str">
        <f>'Compound Alert'!E163</f>
        <v>IBRD</v>
      </c>
      <c r="F90" s="57">
        <f>'Compound Alert'!F123</f>
        <v>0</v>
      </c>
      <c r="G90" s="22">
        <f>'Compound Alert'!G123</f>
        <v>5</v>
      </c>
      <c r="H90" s="23">
        <f>'Compound Alert'!H123</f>
        <v>5</v>
      </c>
      <c r="I90" s="57">
        <f>'Compound Alert'!M123</f>
        <v>0</v>
      </c>
      <c r="J90" s="25">
        <f>'Compound Alert'!N123</f>
        <v>6.2017367294604258</v>
      </c>
      <c r="K90" s="25">
        <f>'Compound Alert'!O123</f>
        <v>10</v>
      </c>
      <c r="L90" s="25">
        <f>'Compound Alert'!P123</f>
        <v>6.3960214906683124</v>
      </c>
      <c r="M90" s="25">
        <f>'Compound Alert'!Q123</f>
        <v>10</v>
      </c>
      <c r="N90" s="25">
        <f>'Compound Alert'!R123</f>
        <v>8.2915619758885004</v>
      </c>
      <c r="O90" s="25">
        <f>'Compound Alert'!S123</f>
        <v>10</v>
      </c>
      <c r="P90" s="25"/>
      <c r="Q90" s="27">
        <f>'Compound Alert'!AI57</f>
        <v>0.1</v>
      </c>
      <c r="R90" s="27">
        <f>'Compound Alert'!AJ57</f>
        <v>0.4</v>
      </c>
      <c r="S90" s="21"/>
      <c r="T90" s="21"/>
      <c r="U90" s="21"/>
      <c r="V90" s="21"/>
      <c r="W90" s="21"/>
      <c r="X90" s="21"/>
      <c r="Y90" s="28"/>
      <c r="Z90" s="28"/>
      <c r="AA90" s="28"/>
      <c r="AB90" s="28"/>
      <c r="AC90" s="28"/>
      <c r="AD90" s="28"/>
      <c r="AE90" s="28"/>
      <c r="AF90" s="28"/>
      <c r="AJ90" s="21"/>
      <c r="AK90" s="21"/>
      <c r="AL90" s="21"/>
      <c r="AM90" s="21"/>
      <c r="AN90" s="21"/>
      <c r="AO90" s="21"/>
      <c r="AP90" s="21"/>
      <c r="AQ90" s="21"/>
      <c r="AR90" s="21"/>
      <c r="AS90" s="21"/>
      <c r="AT90" s="21"/>
      <c r="AU90" s="21"/>
      <c r="AV90" s="21"/>
      <c r="AW90" s="21"/>
      <c r="AX90" s="21"/>
    </row>
    <row r="91" spans="1:50" hidden="1" x14ac:dyDescent="0.2">
      <c r="A91" s="71">
        <v>19</v>
      </c>
      <c r="B91" s="20" t="str">
        <f>'Compound Alert'!B143</f>
        <v>Papua New Guinea</v>
      </c>
      <c r="C91" s="20" t="str">
        <f>'Compound Alert'!C143</f>
        <v>PNG</v>
      </c>
      <c r="D91" s="20" t="str">
        <f>'Compound Alert'!D183</f>
        <v>ECS           Europe &amp; Central Asia</v>
      </c>
      <c r="E91" s="20" t="str">
        <f>'Compound Alert'!E183</f>
        <v>IBRD</v>
      </c>
      <c r="F91" s="57">
        <f>'Compound Alert'!F143</f>
        <v>0</v>
      </c>
      <c r="G91" s="22">
        <f>'Compound Alert'!G143</f>
        <v>5</v>
      </c>
      <c r="H91" s="23">
        <f>'Compound Alert'!H143</f>
        <v>5</v>
      </c>
      <c r="I91" s="57">
        <f>'Compound Alert'!M143</f>
        <v>0</v>
      </c>
      <c r="J91" s="25">
        <f>'Compound Alert'!N143</f>
        <v>8.1284333405292966</v>
      </c>
      <c r="K91" s="25">
        <f>'Compound Alert'!O143</f>
        <v>10</v>
      </c>
      <c r="L91" s="25">
        <f>'Compound Alert'!P143</f>
        <v>7.4603887600304617</v>
      </c>
      <c r="M91" s="25">
        <f>'Compound Alert'!Q143</f>
        <v>7.9328953503395709</v>
      </c>
      <c r="N91" s="25">
        <f>'Compound Alert'!R143</f>
        <v>4.875</v>
      </c>
      <c r="O91" s="25">
        <f>'Compound Alert'!S143</f>
        <v>10</v>
      </c>
      <c r="P91" s="25"/>
      <c r="Q91" s="27">
        <f>'Compound Alert'!AI58</f>
        <v>0</v>
      </c>
      <c r="R91" s="27">
        <f>'Compound Alert'!AJ58</f>
        <v>0.3</v>
      </c>
      <c r="S91" s="21"/>
      <c r="T91" s="21"/>
      <c r="U91" s="21"/>
      <c r="V91" s="21"/>
      <c r="W91" s="21"/>
      <c r="X91" s="21"/>
      <c r="Y91" s="28"/>
      <c r="Z91" s="28"/>
      <c r="AA91" s="28"/>
      <c r="AB91" s="28"/>
      <c r="AC91" s="28"/>
      <c r="AD91" s="28"/>
      <c r="AE91" s="28"/>
      <c r="AF91" s="28"/>
      <c r="AJ91" s="21"/>
      <c r="AK91" s="21"/>
      <c r="AL91" s="21"/>
      <c r="AM91" s="21"/>
      <c r="AN91" s="21"/>
      <c r="AO91" s="21"/>
      <c r="AP91" s="21"/>
      <c r="AQ91" s="21"/>
      <c r="AR91" s="21"/>
      <c r="AS91" s="21"/>
      <c r="AT91" s="21"/>
      <c r="AU91" s="21"/>
      <c r="AV91" s="21"/>
      <c r="AW91" s="21"/>
      <c r="AX91" s="21"/>
    </row>
    <row r="92" spans="1:50" hidden="1" x14ac:dyDescent="0.2">
      <c r="A92" s="71">
        <v>20</v>
      </c>
      <c r="B92" s="20" t="str">
        <f>'Compound Alert'!B170</f>
        <v>Chad</v>
      </c>
      <c r="C92" s="20" t="str">
        <f>'Compound Alert'!C170</f>
        <v>TCD</v>
      </c>
      <c r="D92" s="20">
        <f>'Compound Alert'!D210</f>
        <v>0</v>
      </c>
      <c r="E92" s="20">
        <f>'Compound Alert'!E210</f>
        <v>0</v>
      </c>
      <c r="F92" s="57">
        <f>'Compound Alert'!F170</f>
        <v>0</v>
      </c>
      <c r="G92" s="22">
        <f>'Compound Alert'!G170</f>
        <v>5</v>
      </c>
      <c r="H92" s="23">
        <f>'Compound Alert'!H170</f>
        <v>5</v>
      </c>
      <c r="I92" s="57">
        <f>'Compound Alert'!M170</f>
        <v>0</v>
      </c>
      <c r="J92" s="25">
        <f>'Compound Alert'!N170</f>
        <v>10</v>
      </c>
      <c r="K92" s="25">
        <f>'Compound Alert'!O170</f>
        <v>10</v>
      </c>
      <c r="L92" s="25">
        <f>'Compound Alert'!P170</f>
        <v>6.527696296024585</v>
      </c>
      <c r="M92" s="25">
        <f>'Compound Alert'!Q170</f>
        <v>10</v>
      </c>
      <c r="N92" s="25">
        <f>'Compound Alert'!R170</f>
        <v>5.875</v>
      </c>
      <c r="O92" s="25">
        <f>'Compound Alert'!S170</f>
        <v>10</v>
      </c>
      <c r="P92" s="25"/>
      <c r="Q92" s="27">
        <f>'Compound Alert'!AI59</f>
        <v>0</v>
      </c>
      <c r="R92" s="27">
        <f>'Compound Alert'!AJ59</f>
        <v>0.4</v>
      </c>
      <c r="S92" s="21"/>
      <c r="T92" s="21"/>
      <c r="U92" s="21"/>
      <c r="V92" s="21"/>
      <c r="W92" s="21"/>
      <c r="X92" s="21"/>
      <c r="Y92" s="28"/>
      <c r="Z92" s="28"/>
      <c r="AA92" s="28"/>
      <c r="AB92" s="28"/>
      <c r="AC92" s="28"/>
      <c r="AD92" s="28"/>
      <c r="AE92" s="28"/>
      <c r="AF92" s="28"/>
      <c r="AJ92" s="21"/>
      <c r="AK92" s="21"/>
      <c r="AL92" s="21"/>
      <c r="AM92" s="21"/>
      <c r="AN92" s="21"/>
      <c r="AO92" s="21"/>
      <c r="AP92" s="21"/>
      <c r="AQ92" s="21"/>
      <c r="AR92" s="21"/>
      <c r="AS92" s="21"/>
      <c r="AT92" s="21"/>
      <c r="AU92" s="21"/>
      <c r="AV92" s="21"/>
      <c r="AW92" s="21"/>
      <c r="AX92" s="21"/>
    </row>
    <row r="93" spans="1:50" hidden="1" x14ac:dyDescent="0.2">
      <c r="A93" s="71">
        <v>21</v>
      </c>
      <c r="B93" s="20" t="str">
        <f>'Compound Alert'!B57</f>
        <v>Eritrea</v>
      </c>
      <c r="C93" s="20" t="str">
        <f>'Compound Alert'!C57</f>
        <v>ERI</v>
      </c>
      <c r="D93" s="20" t="str">
        <f>'Compound Alert'!D97</f>
        <v>LCN           Latin America &amp; Caribbean</v>
      </c>
      <c r="E93" s="20" t="str">
        <f>'Compound Alert'!E97</f>
        <v>IBRD</v>
      </c>
      <c r="F93" s="57">
        <f>'Compound Alert'!F57</f>
        <v>0</v>
      </c>
      <c r="G93" s="22">
        <f>'Compound Alert'!G57</f>
        <v>4.5</v>
      </c>
      <c r="H93" s="23">
        <f>'Compound Alert'!H57</f>
        <v>4.5</v>
      </c>
      <c r="I93" s="57">
        <f>'Compound Alert'!M57</f>
        <v>0</v>
      </c>
      <c r="J93" s="25">
        <f>'Compound Alert'!N57</f>
        <v>9.6362411165942934</v>
      </c>
      <c r="K93" s="25">
        <f>'Compound Alert'!O57</f>
        <v>10</v>
      </c>
      <c r="L93" s="25">
        <f>'Compound Alert'!P57</f>
        <v>6.0302268915552677</v>
      </c>
      <c r="M93" s="25">
        <f>'Compound Alert'!Q57</f>
        <v>9</v>
      </c>
      <c r="N93" s="25">
        <f>'Compound Alert'!R57</f>
        <v>3</v>
      </c>
      <c r="O93" s="25">
        <f>'Compound Alert'!S57</f>
        <v>10</v>
      </c>
      <c r="P93" s="25"/>
      <c r="Q93" s="27">
        <f>'Compound Alert'!AI60</f>
        <v>0</v>
      </c>
      <c r="R93" s="27">
        <f>'Compound Alert'!AJ60</f>
        <v>0.2</v>
      </c>
      <c r="S93" s="21"/>
      <c r="T93" s="21"/>
      <c r="U93" s="21"/>
      <c r="V93" s="21"/>
      <c r="W93" s="21"/>
      <c r="X93" s="21"/>
      <c r="Y93" s="28"/>
      <c r="Z93" s="28"/>
      <c r="AA93" s="28"/>
      <c r="AB93" s="28"/>
      <c r="AC93" s="28"/>
      <c r="AD93" s="28"/>
      <c r="AE93" s="28"/>
      <c r="AF93" s="28"/>
      <c r="AJ93" s="21"/>
      <c r="AK93" s="21"/>
      <c r="AL93" s="21"/>
      <c r="AM93" s="21"/>
      <c r="AN93" s="21"/>
      <c r="AO93" s="21"/>
      <c r="AP93" s="21"/>
      <c r="AQ93" s="21"/>
      <c r="AR93" s="21"/>
      <c r="AS93" s="21"/>
      <c r="AT93" s="21"/>
      <c r="AU93" s="21"/>
      <c r="AV93" s="21"/>
      <c r="AW93" s="21"/>
      <c r="AX93" s="21"/>
    </row>
    <row r="94" spans="1:50" hidden="1" x14ac:dyDescent="0.2">
      <c r="A94" s="71">
        <v>22</v>
      </c>
      <c r="B94" s="20" t="str">
        <f>'Compound Alert'!B70</f>
        <v>Gambia</v>
      </c>
      <c r="C94" s="20" t="str">
        <f>'Compound Alert'!C70</f>
        <v>GMB</v>
      </c>
      <c r="D94" s="20" t="str">
        <f>'Compound Alert'!D110</f>
        <v>ECS           Europe &amp; Central Asia</v>
      </c>
      <c r="E94" s="20" t="str">
        <f>'Compound Alert'!E110</f>
        <v xml:space="preserve"> </v>
      </c>
      <c r="F94" s="57">
        <f>'Compound Alert'!F70</f>
        <v>0</v>
      </c>
      <c r="G94" s="22">
        <f>'Compound Alert'!G70</f>
        <v>4.5</v>
      </c>
      <c r="H94" s="23">
        <f>'Compound Alert'!H70</f>
        <v>4.5</v>
      </c>
      <c r="I94" s="57">
        <f>'Compound Alert'!M70</f>
        <v>0</v>
      </c>
      <c r="J94" s="25">
        <f>'Compound Alert'!N70</f>
        <v>9.3859063544890375</v>
      </c>
      <c r="K94" s="25">
        <f>'Compound Alert'!O70</f>
        <v>7.5119617224880404</v>
      </c>
      <c r="L94" s="25">
        <f>'Compound Alert'!P70</f>
        <v>6.44283654532786</v>
      </c>
      <c r="M94" s="25">
        <f>'Compound Alert'!Q70</f>
        <v>10</v>
      </c>
      <c r="N94" s="25">
        <f>'Compound Alert'!R70</f>
        <v>1.375</v>
      </c>
      <c r="O94" s="25">
        <f>'Compound Alert'!S70</f>
        <v>10</v>
      </c>
      <c r="P94" s="25"/>
      <c r="Q94" s="27">
        <f>'Compound Alert'!AI61</f>
        <v>0</v>
      </c>
      <c r="R94" s="27">
        <f>'Compound Alert'!AJ61</f>
        <v>0.5</v>
      </c>
      <c r="S94" s="21"/>
      <c r="T94" s="21"/>
      <c r="U94" s="21"/>
      <c r="V94" s="21"/>
      <c r="W94" s="21"/>
      <c r="X94" s="21"/>
      <c r="Y94" s="28"/>
      <c r="Z94" s="28"/>
      <c r="AA94" s="28"/>
      <c r="AB94" s="28"/>
      <c r="AC94" s="28"/>
      <c r="AD94" s="28"/>
      <c r="AE94" s="28"/>
      <c r="AF94" s="28"/>
      <c r="AJ94" s="21"/>
      <c r="AK94" s="21"/>
      <c r="AL94" s="21"/>
      <c r="AM94" s="21"/>
      <c r="AN94" s="21"/>
      <c r="AO94" s="21"/>
      <c r="AP94" s="21"/>
      <c r="AQ94" s="21"/>
      <c r="AR94" s="21"/>
      <c r="AS94" s="21"/>
      <c r="AT94" s="21"/>
      <c r="AU94" s="21"/>
      <c r="AV94" s="21"/>
      <c r="AW94" s="21"/>
      <c r="AX94" s="21"/>
    </row>
    <row r="95" spans="1:50" hidden="1" x14ac:dyDescent="0.2">
      <c r="A95" s="71">
        <v>23</v>
      </c>
      <c r="B95" s="20" t="str">
        <f>'Compound Alert'!B79</f>
        <v>Haiti</v>
      </c>
      <c r="C95" s="20" t="str">
        <f>'Compound Alert'!C79</f>
        <v>HTI</v>
      </c>
      <c r="D95" s="20" t="str">
        <f>'Compound Alert'!D119</f>
        <v>MEA           Middle East &amp; North Africa</v>
      </c>
      <c r="E95" s="20" t="str">
        <f>'Compound Alert'!E119</f>
        <v xml:space="preserve"> </v>
      </c>
      <c r="F95" s="57">
        <f>'Compound Alert'!F79</f>
        <v>0</v>
      </c>
      <c r="G95" s="22">
        <f>'Compound Alert'!G79</f>
        <v>4.5</v>
      </c>
      <c r="H95" s="23">
        <f>'Compound Alert'!H79</f>
        <v>4.5</v>
      </c>
      <c r="I95" s="57">
        <f>'Compound Alert'!M79</f>
        <v>0</v>
      </c>
      <c r="J95" s="25">
        <f>'Compound Alert'!N79</f>
        <v>7.735035179672372</v>
      </c>
      <c r="K95" s="25">
        <f>'Compound Alert'!O79</f>
        <v>10</v>
      </c>
      <c r="L95" s="25">
        <f>'Compound Alert'!P79</f>
        <v>5.834236630001052</v>
      </c>
      <c r="M95" s="25">
        <f>'Compound Alert'!Q79</f>
        <v>10</v>
      </c>
      <c r="N95" s="25">
        <f>'Compound Alert'!R79</f>
        <v>5.875</v>
      </c>
      <c r="O95" s="25">
        <f>'Compound Alert'!S79</f>
        <v>5.3463315160032403</v>
      </c>
      <c r="P95" s="25"/>
      <c r="Q95" s="27">
        <f>'Compound Alert'!AI62</f>
        <v>0</v>
      </c>
      <c r="R95" s="27">
        <f>'Compound Alert'!AJ62</f>
        <v>0.3</v>
      </c>
      <c r="S95" s="21"/>
      <c r="T95" s="21"/>
      <c r="U95" s="21"/>
      <c r="V95" s="21"/>
      <c r="W95" s="21"/>
      <c r="X95" s="21"/>
      <c r="Y95" s="28"/>
      <c r="Z95" s="28"/>
      <c r="AA95" s="28"/>
      <c r="AB95" s="28"/>
      <c r="AC95" s="28"/>
      <c r="AD95" s="28"/>
      <c r="AE95" s="28"/>
      <c r="AF95" s="28"/>
      <c r="AJ95" s="21"/>
      <c r="AK95" s="21"/>
      <c r="AL95" s="21"/>
      <c r="AM95" s="21"/>
      <c r="AN95" s="21"/>
      <c r="AO95" s="21"/>
      <c r="AP95" s="21"/>
      <c r="AQ95" s="21"/>
      <c r="AR95" s="21"/>
      <c r="AS95" s="21"/>
      <c r="AT95" s="21"/>
      <c r="AU95" s="21"/>
      <c r="AV95" s="21"/>
      <c r="AW95" s="21"/>
      <c r="AX95" s="21"/>
    </row>
    <row r="96" spans="1:50" hidden="1" x14ac:dyDescent="0.2">
      <c r="A96" s="71">
        <v>24</v>
      </c>
      <c r="B96" s="20" t="str">
        <f>'Compound Alert'!B85</f>
        <v>Iraq</v>
      </c>
      <c r="C96" s="20" t="str">
        <f>'Compound Alert'!C85</f>
        <v>IRQ</v>
      </c>
      <c r="D96" s="20" t="str">
        <f>'Compound Alert'!D125</f>
        <v>SSF           Sub-Saharan Africa</v>
      </c>
      <c r="E96" s="20" t="str">
        <f>'Compound Alert'!E125</f>
        <v>IBRD</v>
      </c>
      <c r="F96" s="57">
        <f>'Compound Alert'!F85</f>
        <v>0</v>
      </c>
      <c r="G96" s="22">
        <f>'Compound Alert'!G85</f>
        <v>4.5</v>
      </c>
      <c r="H96" s="23">
        <f>'Compound Alert'!H85</f>
        <v>4.5</v>
      </c>
      <c r="I96" s="57">
        <f>'Compound Alert'!M85</f>
        <v>0</v>
      </c>
      <c r="J96" s="25">
        <f>'Compound Alert'!N85</f>
        <v>9.396404732233572</v>
      </c>
      <c r="K96" s="25">
        <f>'Compound Alert'!O85</f>
        <v>5.9090909090909101</v>
      </c>
      <c r="L96" s="25">
        <f>'Compound Alert'!P85</f>
        <v>6.215815605080615</v>
      </c>
      <c r="M96" s="25">
        <f>'Compound Alert'!Q85</f>
        <v>5.5714285714285703</v>
      </c>
      <c r="N96" s="25">
        <f>'Compound Alert'!R85</f>
        <v>8.25</v>
      </c>
      <c r="O96" s="25">
        <f>'Compound Alert'!S85</f>
        <v>10</v>
      </c>
      <c r="P96" s="25"/>
      <c r="Q96" s="27">
        <f>'Compound Alert'!AI63</f>
        <v>0</v>
      </c>
      <c r="R96" s="27">
        <f>'Compound Alert'!AJ63</f>
        <v>0.3</v>
      </c>
      <c r="S96" s="21"/>
      <c r="T96" s="21"/>
      <c r="U96" s="21"/>
      <c r="V96" s="21"/>
      <c r="W96" s="21"/>
      <c r="X96" s="21"/>
      <c r="Y96" s="28"/>
      <c r="Z96" s="28"/>
      <c r="AA96" s="28"/>
      <c r="AB96" s="28"/>
      <c r="AC96" s="28"/>
      <c r="AD96" s="28"/>
      <c r="AE96" s="28"/>
      <c r="AF96" s="28"/>
      <c r="AJ96" s="21"/>
      <c r="AK96" s="21"/>
      <c r="AL96" s="21"/>
      <c r="AM96" s="21"/>
      <c r="AN96" s="21"/>
      <c r="AO96" s="21"/>
      <c r="AP96" s="21"/>
      <c r="AQ96" s="21"/>
      <c r="AR96" s="21"/>
      <c r="AS96" s="21"/>
      <c r="AT96" s="21"/>
      <c r="AU96" s="21"/>
      <c r="AV96" s="21"/>
      <c r="AW96" s="21"/>
      <c r="AX96" s="21"/>
    </row>
    <row r="97" spans="1:50" hidden="1" x14ac:dyDescent="0.2">
      <c r="A97" s="71">
        <v>25</v>
      </c>
      <c r="B97" s="20" t="str">
        <f>'Compound Alert'!B161</f>
        <v>South Sudan</v>
      </c>
      <c r="C97" s="20" t="str">
        <f>'Compound Alert'!C161</f>
        <v>SSD</v>
      </c>
      <c r="D97" s="20">
        <f>'Compound Alert'!D201</f>
        <v>0</v>
      </c>
      <c r="E97" s="20">
        <f>'Compound Alert'!E201</f>
        <v>0</v>
      </c>
      <c r="F97" s="57">
        <f>'Compound Alert'!F161</f>
        <v>0</v>
      </c>
      <c r="G97" s="22">
        <f>'Compound Alert'!G161</f>
        <v>4.5</v>
      </c>
      <c r="H97" s="23">
        <f>'Compound Alert'!H161</f>
        <v>4.5</v>
      </c>
      <c r="I97" s="57">
        <f>'Compound Alert'!M161</f>
        <v>0</v>
      </c>
      <c r="J97" s="25">
        <f>'Compound Alert'!N161</f>
        <v>10</v>
      </c>
      <c r="K97" s="25">
        <f>'Compound Alert'!O161</f>
        <v>10</v>
      </c>
      <c r="L97" s="25">
        <f>'Compound Alert'!P161</f>
        <v>0</v>
      </c>
      <c r="M97" s="25">
        <f>'Compound Alert'!Q161</f>
        <v>10</v>
      </c>
      <c r="N97" s="25">
        <f>'Compound Alert'!R161</f>
        <v>6.75</v>
      </c>
      <c r="O97" s="25">
        <f>'Compound Alert'!S161</f>
        <v>10</v>
      </c>
      <c r="P97" s="25"/>
      <c r="Q97" s="27">
        <f>'Compound Alert'!AI64</f>
        <v>0.2</v>
      </c>
      <c r="R97" s="27">
        <f>'Compound Alert'!AJ64</f>
        <v>0.8</v>
      </c>
      <c r="S97" s="21"/>
      <c r="T97" s="21"/>
      <c r="U97" s="21"/>
      <c r="V97" s="21"/>
      <c r="W97" s="21"/>
      <c r="X97" s="21"/>
      <c r="Y97" s="28"/>
      <c r="Z97" s="28"/>
      <c r="AA97" s="28"/>
      <c r="AB97" s="28"/>
      <c r="AC97" s="28"/>
      <c r="AD97" s="28"/>
      <c r="AE97" s="28"/>
      <c r="AF97" s="28"/>
      <c r="AJ97" s="21"/>
      <c r="AK97" s="21"/>
      <c r="AL97" s="21"/>
      <c r="AM97" s="21"/>
      <c r="AN97" s="21"/>
      <c r="AO97" s="21"/>
      <c r="AP97" s="21"/>
      <c r="AQ97" s="21"/>
      <c r="AR97" s="21"/>
      <c r="AS97" s="21"/>
      <c r="AT97" s="21"/>
      <c r="AU97" s="21"/>
      <c r="AV97" s="21"/>
      <c r="AW97" s="21"/>
      <c r="AX97" s="21"/>
    </row>
    <row r="98" spans="1:50" hidden="1" x14ac:dyDescent="0.2">
      <c r="A98" s="71">
        <v>26</v>
      </c>
      <c r="B98" s="20" t="str">
        <f>'Compound Alert'!B195</f>
        <v>Zimbabwe</v>
      </c>
      <c r="C98" s="20" t="str">
        <f>'Compound Alert'!C195</f>
        <v>ZWE</v>
      </c>
      <c r="D98" s="20">
        <f>'Compound Alert'!D235</f>
        <v>0</v>
      </c>
      <c r="E98" s="20">
        <f>'Compound Alert'!E235</f>
        <v>0</v>
      </c>
      <c r="F98" s="57">
        <f>'Compound Alert'!F195</f>
        <v>0</v>
      </c>
      <c r="G98" s="22">
        <f>'Compound Alert'!G195</f>
        <v>4.5</v>
      </c>
      <c r="H98" s="23">
        <f>'Compound Alert'!H195</f>
        <v>4.5</v>
      </c>
      <c r="I98" s="57">
        <f>'Compound Alert'!M195</f>
        <v>0</v>
      </c>
      <c r="J98" s="25">
        <f>'Compound Alert'!N195</f>
        <v>6.2678317052800718</v>
      </c>
      <c r="K98" s="25">
        <f>'Compound Alert'!O195</f>
        <v>10</v>
      </c>
      <c r="L98" s="25">
        <f>'Compound Alert'!P195</f>
        <v>7.0710678118654755</v>
      </c>
      <c r="M98" s="25">
        <f>'Compound Alert'!Q195</f>
        <v>8</v>
      </c>
      <c r="N98" s="25">
        <f>'Compound Alert'!R195</f>
        <v>3.5</v>
      </c>
      <c r="O98" s="25">
        <f>'Compound Alert'!S195</f>
        <v>10</v>
      </c>
      <c r="P98" s="25"/>
      <c r="Q98" s="27">
        <f>'Compound Alert'!AI65</f>
        <v>0</v>
      </c>
      <c r="R98" s="27">
        <f>'Compound Alert'!AJ65</f>
        <v>0.4</v>
      </c>
      <c r="S98" s="21"/>
      <c r="T98" s="21"/>
      <c r="U98" s="21"/>
      <c r="V98" s="21"/>
      <c r="W98" s="21"/>
      <c r="X98" s="21"/>
      <c r="Y98" s="28"/>
      <c r="Z98" s="28"/>
      <c r="AA98" s="28"/>
      <c r="AB98" s="28"/>
      <c r="AC98" s="28"/>
      <c r="AD98" s="28"/>
      <c r="AE98" s="28"/>
      <c r="AF98" s="28"/>
      <c r="AJ98" s="21"/>
      <c r="AK98" s="21"/>
      <c r="AL98" s="21"/>
      <c r="AM98" s="21"/>
      <c r="AN98" s="21"/>
      <c r="AO98" s="21"/>
      <c r="AP98" s="21"/>
      <c r="AQ98" s="21"/>
      <c r="AR98" s="21"/>
      <c r="AS98" s="21"/>
      <c r="AT98" s="21"/>
      <c r="AU98" s="21"/>
      <c r="AV98" s="21"/>
      <c r="AW98" s="21"/>
      <c r="AX98" s="21"/>
    </row>
    <row r="99" spans="1:50" hidden="1" x14ac:dyDescent="0.2">
      <c r="A99" s="71">
        <v>27</v>
      </c>
      <c r="B99" s="20" t="str">
        <f>'Compound Alert'!B16</f>
        <v>Burundi</v>
      </c>
      <c r="C99" s="20" t="str">
        <f>'Compound Alert'!C16</f>
        <v>BDI</v>
      </c>
      <c r="D99" s="20" t="str">
        <f>'Compound Alert'!D56</f>
        <v>MEA           Middle East &amp; North Africa</v>
      </c>
      <c r="E99" s="20" t="str">
        <f>'Compound Alert'!E56</f>
        <v>IBRD</v>
      </c>
      <c r="F99" s="57">
        <f>'Compound Alert'!F16</f>
        <v>0</v>
      </c>
      <c r="G99" s="22">
        <f>'Compound Alert'!G16</f>
        <v>4</v>
      </c>
      <c r="H99" s="23">
        <f>'Compound Alert'!H16</f>
        <v>4</v>
      </c>
      <c r="I99" s="57">
        <f>'Compound Alert'!M16</f>
        <v>0</v>
      </c>
      <c r="J99" s="25">
        <f>'Compound Alert'!N16</f>
        <v>10</v>
      </c>
      <c r="K99" s="25">
        <f>'Compound Alert'!O16</f>
        <v>9.9282296650717701</v>
      </c>
      <c r="L99" s="25">
        <f>'Compound Alert'!P16</f>
        <v>3.3709993123162008</v>
      </c>
      <c r="M99" s="25">
        <f>'Compound Alert'!Q16</f>
        <v>10</v>
      </c>
      <c r="N99" s="25">
        <f>'Compound Alert'!R16</f>
        <v>4.875</v>
      </c>
      <c r="O99" s="25">
        <f>'Compound Alert'!S16</f>
        <v>10</v>
      </c>
      <c r="P99" s="25"/>
      <c r="Q99" s="27">
        <f>'Compound Alert'!AI66</f>
        <v>0</v>
      </c>
      <c r="R99" s="27">
        <f>'Compound Alert'!AJ66</f>
        <v>0.5</v>
      </c>
      <c r="S99" s="21"/>
      <c r="T99" s="21"/>
      <c r="U99" s="21"/>
      <c r="V99" s="21"/>
      <c r="W99" s="21"/>
      <c r="X99" s="21"/>
      <c r="Y99" s="28"/>
      <c r="Z99" s="28"/>
      <c r="AA99" s="28"/>
      <c r="AB99" s="28"/>
      <c r="AC99" s="28"/>
      <c r="AD99" s="28"/>
      <c r="AE99" s="28"/>
      <c r="AF99" s="28"/>
      <c r="AJ99" s="21"/>
      <c r="AK99" s="21"/>
      <c r="AL99" s="21"/>
      <c r="AM99" s="21"/>
      <c r="AN99" s="21"/>
      <c r="AO99" s="21"/>
      <c r="AP99" s="21"/>
      <c r="AQ99" s="21"/>
      <c r="AR99" s="21"/>
      <c r="AS99" s="21"/>
      <c r="AT99" s="21"/>
      <c r="AU99" s="21"/>
      <c r="AV99" s="21"/>
      <c r="AW99" s="21"/>
      <c r="AX99" s="21"/>
    </row>
    <row r="100" spans="1:50" hidden="1" x14ac:dyDescent="0.2">
      <c r="A100" s="71">
        <v>28</v>
      </c>
      <c r="B100" s="20" t="str">
        <f>'Compound Alert'!B18</f>
        <v>Benin</v>
      </c>
      <c r="C100" s="20" t="str">
        <f>'Compound Alert'!C18</f>
        <v>BEN</v>
      </c>
      <c r="D100" s="20" t="str">
        <f>'Compound Alert'!D58</f>
        <v>ECS           Europe &amp; Central Asia</v>
      </c>
      <c r="E100" s="20" t="str">
        <f>'Compound Alert'!E58</f>
        <v xml:space="preserve"> </v>
      </c>
      <c r="F100" s="57">
        <f>'Compound Alert'!F18</f>
        <v>0</v>
      </c>
      <c r="G100" s="22">
        <f>'Compound Alert'!G18</f>
        <v>4</v>
      </c>
      <c r="H100" s="23">
        <f>'Compound Alert'!H18</f>
        <v>4</v>
      </c>
      <c r="I100" s="57">
        <f>'Compound Alert'!M18</f>
        <v>0</v>
      </c>
      <c r="J100" s="25">
        <f>'Compound Alert'!N18</f>
        <v>8.2375447104791206</v>
      </c>
      <c r="K100" s="25">
        <f>'Compound Alert'!O18</f>
        <v>8.6124401913875595</v>
      </c>
      <c r="L100" s="25">
        <f>'Compound Alert'!P18</f>
        <v>8.2148760330578501</v>
      </c>
      <c r="M100" s="25">
        <f>'Compound Alert'!Q18</f>
        <v>9.28571428571429</v>
      </c>
      <c r="N100" s="25">
        <f>'Compound Alert'!R18</f>
        <v>1.5</v>
      </c>
      <c r="O100" s="25">
        <f>'Compound Alert'!S18</f>
        <v>0</v>
      </c>
      <c r="P100" s="25"/>
      <c r="Q100" s="27">
        <f>'Compound Alert'!AI67</f>
        <v>0</v>
      </c>
      <c r="R100" s="27">
        <f>'Compound Alert'!AJ67</f>
        <v>0.3</v>
      </c>
      <c r="S100" s="21"/>
      <c r="T100" s="21"/>
      <c r="U100" s="21"/>
      <c r="V100" s="21"/>
      <c r="W100" s="21"/>
      <c r="X100" s="21"/>
      <c r="Y100" s="28"/>
      <c r="Z100" s="28"/>
      <c r="AA100" s="28"/>
      <c r="AB100" s="28"/>
      <c r="AC100" s="28"/>
      <c r="AD100" s="28"/>
      <c r="AE100" s="28"/>
      <c r="AF100" s="28"/>
      <c r="AJ100" s="21"/>
      <c r="AK100" s="21"/>
      <c r="AL100" s="21"/>
      <c r="AM100" s="21"/>
      <c r="AN100" s="21"/>
      <c r="AO100" s="21"/>
      <c r="AP100" s="21"/>
      <c r="AQ100" s="21"/>
      <c r="AR100" s="21"/>
      <c r="AS100" s="21"/>
      <c r="AT100" s="21"/>
      <c r="AU100" s="21"/>
      <c r="AV100" s="21"/>
      <c r="AW100" s="21"/>
      <c r="AX100" s="21"/>
    </row>
    <row r="101" spans="1:50" hidden="1" x14ac:dyDescent="0.2">
      <c r="A101" s="71">
        <v>29</v>
      </c>
      <c r="B101" s="20" t="str">
        <f>'Compound Alert'!B19</f>
        <v>Burkina Faso</v>
      </c>
      <c r="C101" s="20" t="str">
        <f>'Compound Alert'!C19</f>
        <v>BFA</v>
      </c>
      <c r="D101" s="20" t="str">
        <f>'Compound Alert'!D59</f>
        <v>ECS           Europe &amp; Central Asia</v>
      </c>
      <c r="E101" s="20" t="str">
        <f>'Compound Alert'!E59</f>
        <v xml:space="preserve"> </v>
      </c>
      <c r="F101" s="57">
        <f>'Compound Alert'!F19</f>
        <v>0</v>
      </c>
      <c r="G101" s="22">
        <f>'Compound Alert'!G19</f>
        <v>4</v>
      </c>
      <c r="H101" s="23">
        <f>'Compound Alert'!H19</f>
        <v>4</v>
      </c>
      <c r="I101" s="57">
        <f>'Compound Alert'!M19</f>
        <v>0</v>
      </c>
      <c r="J101" s="25">
        <f>'Compound Alert'!N19</f>
        <v>10</v>
      </c>
      <c r="K101" s="25">
        <f>'Compound Alert'!O19</f>
        <v>9.3573398256363536</v>
      </c>
      <c r="L101" s="25">
        <f>'Compound Alert'!P19</f>
        <v>1.8811413323422554</v>
      </c>
      <c r="M101" s="25">
        <f>'Compound Alert'!Q19</f>
        <v>5.2341527774894665</v>
      </c>
      <c r="N101" s="25">
        <f>'Compound Alert'!R19</f>
        <v>5.75</v>
      </c>
      <c r="O101" s="25">
        <f>'Compound Alert'!S19</f>
        <v>10</v>
      </c>
      <c r="P101" s="25"/>
      <c r="Q101" s="27">
        <f>'Compound Alert'!AI68</f>
        <v>0</v>
      </c>
      <c r="R101" s="27">
        <f>'Compound Alert'!AJ68</f>
        <v>0.3</v>
      </c>
      <c r="S101" s="21"/>
      <c r="T101" s="21"/>
      <c r="U101" s="21"/>
      <c r="V101" s="21"/>
      <c r="W101" s="21"/>
      <c r="X101" s="21"/>
      <c r="Y101" s="28"/>
      <c r="Z101" s="28"/>
      <c r="AA101" s="28"/>
      <c r="AB101" s="28"/>
      <c r="AC101" s="28"/>
      <c r="AD101" s="28"/>
      <c r="AE101" s="28"/>
      <c r="AF101" s="28"/>
      <c r="AJ101" s="21"/>
      <c r="AK101" s="21"/>
      <c r="AL101" s="21"/>
      <c r="AM101" s="21"/>
      <c r="AN101" s="21"/>
      <c r="AO101" s="21"/>
      <c r="AP101" s="21"/>
      <c r="AQ101" s="21"/>
      <c r="AR101" s="21"/>
      <c r="AS101" s="21"/>
      <c r="AT101" s="21"/>
      <c r="AU101" s="21"/>
      <c r="AV101" s="21"/>
      <c r="AW101" s="21"/>
      <c r="AX101" s="21"/>
    </row>
    <row r="102" spans="1:50" hidden="1" x14ac:dyDescent="0.2">
      <c r="A102" s="71">
        <v>30</v>
      </c>
      <c r="B102" s="20" t="str">
        <f>'Compound Alert'!B43</f>
        <v>Comoros</v>
      </c>
      <c r="C102" s="20" t="str">
        <f>'Compound Alert'!C43</f>
        <v>COM</v>
      </c>
      <c r="D102" s="20" t="str">
        <f>'Compound Alert'!D83</f>
        <v>ECS           Europe &amp; Central Asia</v>
      </c>
      <c r="E102" s="20" t="str">
        <f>'Compound Alert'!E83</f>
        <v xml:space="preserve"> </v>
      </c>
      <c r="F102" s="57">
        <f>'Compound Alert'!F43</f>
        <v>0</v>
      </c>
      <c r="G102" s="22">
        <f>'Compound Alert'!G43</f>
        <v>4</v>
      </c>
      <c r="H102" s="23">
        <f>'Compound Alert'!H43</f>
        <v>4</v>
      </c>
      <c r="I102" s="57">
        <f>'Compound Alert'!M43</f>
        <v>0</v>
      </c>
      <c r="J102" s="25">
        <f>'Compound Alert'!N43</f>
        <v>7.2498275841567441</v>
      </c>
      <c r="K102" s="25">
        <f>'Compound Alert'!O43</f>
        <v>8.2296650717703397</v>
      </c>
      <c r="L102" s="25">
        <f>'Compound Alert'!P43</f>
        <v>0</v>
      </c>
      <c r="M102" s="25">
        <f>'Compound Alert'!Q43</f>
        <v>8.71428571428571</v>
      </c>
      <c r="N102" s="25">
        <f>'Compound Alert'!R43</f>
        <v>0.75</v>
      </c>
      <c r="O102" s="25">
        <f>'Compound Alert'!S43</f>
        <v>10</v>
      </c>
      <c r="P102" s="25"/>
      <c r="Q102" s="27">
        <f>'Compound Alert'!AI69</f>
        <v>0</v>
      </c>
      <c r="R102" s="27">
        <f>'Compound Alert'!AJ69</f>
        <v>0.3</v>
      </c>
      <c r="S102" s="21"/>
      <c r="T102" s="21"/>
      <c r="U102" s="21"/>
      <c r="V102" s="21"/>
      <c r="W102" s="21"/>
      <c r="X102" s="21"/>
      <c r="Y102" s="28"/>
      <c r="Z102" s="28"/>
      <c r="AA102" s="28"/>
      <c r="AB102" s="28"/>
      <c r="AC102" s="28"/>
      <c r="AD102" s="28"/>
      <c r="AE102" s="28"/>
      <c r="AF102" s="28"/>
      <c r="AJ102" s="21"/>
      <c r="AK102" s="21"/>
      <c r="AL102" s="21"/>
      <c r="AM102" s="21"/>
      <c r="AN102" s="21"/>
      <c r="AO102" s="21"/>
      <c r="AP102" s="21"/>
      <c r="AQ102" s="21"/>
      <c r="AR102" s="21"/>
      <c r="AS102" s="21"/>
      <c r="AT102" s="21"/>
      <c r="AU102" s="21"/>
      <c r="AV102" s="21"/>
      <c r="AW102" s="21"/>
      <c r="AX102" s="21"/>
    </row>
    <row r="103" spans="1:50" hidden="1" x14ac:dyDescent="0.2">
      <c r="A103" s="71">
        <v>31</v>
      </c>
      <c r="B103" s="20" t="str">
        <f>'Compound Alert'!B77</f>
        <v>Honduras</v>
      </c>
      <c r="C103" s="20" t="str">
        <f>'Compound Alert'!C77</f>
        <v>HND</v>
      </c>
      <c r="D103" s="20" t="str">
        <f>'Compound Alert'!D117</f>
        <v>ECS           Europe &amp; Central Asia</v>
      </c>
      <c r="E103" s="20" t="str">
        <f>'Compound Alert'!E117</f>
        <v>IBRD</v>
      </c>
      <c r="F103" s="57">
        <f>'Compound Alert'!F77</f>
        <v>0</v>
      </c>
      <c r="G103" s="22">
        <f>'Compound Alert'!G77</f>
        <v>4</v>
      </c>
      <c r="H103" s="23">
        <f>'Compound Alert'!H77</f>
        <v>4</v>
      </c>
      <c r="I103" s="57">
        <f>'Compound Alert'!M77</f>
        <v>0</v>
      </c>
      <c r="J103" s="25">
        <f>'Compound Alert'!N77</f>
        <v>7.7827648410721171</v>
      </c>
      <c r="K103" s="25">
        <f>'Compound Alert'!O77</f>
        <v>6.14832535885167</v>
      </c>
      <c r="L103" s="25">
        <f>'Compound Alert'!P77</f>
        <v>6.6882944945389502</v>
      </c>
      <c r="M103" s="25">
        <f>'Compound Alert'!Q77</f>
        <v>7.5498344352707489</v>
      </c>
      <c r="N103" s="25">
        <f>'Compound Alert'!R77</f>
        <v>4.875</v>
      </c>
      <c r="O103" s="25">
        <f>'Compound Alert'!S77</f>
        <v>10</v>
      </c>
      <c r="P103" s="25"/>
      <c r="Q103" s="27">
        <f>'Compound Alert'!AI70</f>
        <v>0</v>
      </c>
      <c r="R103" s="27">
        <f>'Compound Alert'!AJ70</f>
        <v>0.4</v>
      </c>
      <c r="S103" s="21"/>
      <c r="T103" s="21"/>
      <c r="U103" s="21"/>
      <c r="V103" s="21"/>
      <c r="W103" s="21"/>
      <c r="X103" s="21"/>
      <c r="Y103" s="28"/>
      <c r="Z103" s="28"/>
      <c r="AA103" s="28"/>
      <c r="AB103" s="28"/>
      <c r="AC103" s="28"/>
      <c r="AD103" s="28"/>
      <c r="AE103" s="28"/>
      <c r="AF103" s="28"/>
      <c r="AJ103" s="21"/>
      <c r="AK103" s="21"/>
      <c r="AL103" s="21"/>
      <c r="AM103" s="21"/>
      <c r="AN103" s="21"/>
      <c r="AO103" s="21"/>
      <c r="AP103" s="21"/>
      <c r="AQ103" s="21"/>
      <c r="AR103" s="21"/>
      <c r="AS103" s="21"/>
      <c r="AT103" s="21"/>
      <c r="AU103" s="21"/>
      <c r="AV103" s="21"/>
      <c r="AW103" s="21"/>
      <c r="AX103" s="21"/>
    </row>
    <row r="104" spans="1:50" hidden="1" x14ac:dyDescent="0.2">
      <c r="A104" s="71">
        <v>32</v>
      </c>
      <c r="B104" s="20" t="str">
        <f>'Compound Alert'!B101</f>
        <v>Lebanon</v>
      </c>
      <c r="C104" s="20" t="str">
        <f>'Compound Alert'!C101</f>
        <v>LBN</v>
      </c>
      <c r="D104" s="20" t="str">
        <f>'Compound Alert'!D141</f>
        <v>EAS           East Asia &amp; Pacific</v>
      </c>
      <c r="E104" s="20" t="str">
        <f>'Compound Alert'!E141</f>
        <v>IBRD</v>
      </c>
      <c r="F104" s="57">
        <f>'Compound Alert'!F101</f>
        <v>0</v>
      </c>
      <c r="G104" s="22">
        <f>'Compound Alert'!G101</f>
        <v>4</v>
      </c>
      <c r="H104" s="23">
        <f>'Compound Alert'!H101</f>
        <v>4</v>
      </c>
      <c r="I104" s="57">
        <f>'Compound Alert'!M101</f>
        <v>0</v>
      </c>
      <c r="J104" s="25">
        <f>'Compound Alert'!N101</f>
        <v>8.6602540378443873</v>
      </c>
      <c r="K104" s="25">
        <f>'Compound Alert'!O101</f>
        <v>5.8079305622801565</v>
      </c>
      <c r="L104" s="25">
        <f>'Compound Alert'!P101</f>
        <v>9.663768920667863</v>
      </c>
      <c r="M104" s="25">
        <f>'Compound Alert'!Q101</f>
        <v>5.5714285714285703</v>
      </c>
      <c r="N104" s="25">
        <f>'Compound Alert'!R101</f>
        <v>4.625</v>
      </c>
      <c r="O104" s="25">
        <f>'Compound Alert'!S101</f>
        <v>7.2287690978134105</v>
      </c>
      <c r="P104" s="25"/>
      <c r="Q104" s="27">
        <f>'Compound Alert'!AI71</f>
        <v>0</v>
      </c>
      <c r="R104" s="27">
        <f>'Compound Alert'!AJ71</f>
        <v>0.4</v>
      </c>
      <c r="S104" s="21"/>
      <c r="T104" s="21"/>
      <c r="U104" s="21"/>
      <c r="V104" s="21"/>
      <c r="W104" s="21"/>
      <c r="X104" s="21"/>
      <c r="Y104" s="28"/>
      <c r="Z104" s="28"/>
      <c r="AA104" s="28"/>
      <c r="AB104" s="28"/>
      <c r="AC104" s="28"/>
      <c r="AD104" s="28"/>
      <c r="AE104" s="28"/>
      <c r="AF104" s="28"/>
      <c r="AJ104" s="21"/>
      <c r="AK104" s="21"/>
      <c r="AL104" s="21"/>
      <c r="AM104" s="21"/>
      <c r="AN104" s="21"/>
      <c r="AO104" s="21"/>
      <c r="AP104" s="21"/>
      <c r="AQ104" s="21"/>
      <c r="AR104" s="21"/>
      <c r="AS104" s="21"/>
      <c r="AT104" s="21"/>
      <c r="AU104" s="21"/>
      <c r="AV104" s="21"/>
      <c r="AW104" s="21"/>
      <c r="AX104" s="21"/>
    </row>
    <row r="105" spans="1:50" hidden="1" x14ac:dyDescent="0.2">
      <c r="A105" s="71">
        <v>33</v>
      </c>
      <c r="B105" s="20" t="str">
        <f>'Compound Alert'!B118</f>
        <v>Mali</v>
      </c>
      <c r="C105" s="20" t="str">
        <f>'Compound Alert'!C118</f>
        <v>MLI</v>
      </c>
      <c r="D105" s="20" t="str">
        <f>'Compound Alert'!D158</f>
        <v>LCN           Latin America &amp; Caribbean</v>
      </c>
      <c r="E105" s="20" t="str">
        <f>'Compound Alert'!E158</f>
        <v>IBRD</v>
      </c>
      <c r="F105" s="57">
        <f>'Compound Alert'!F118</f>
        <v>0</v>
      </c>
      <c r="G105" s="22">
        <f>'Compound Alert'!G118</f>
        <v>4</v>
      </c>
      <c r="H105" s="23">
        <f>'Compound Alert'!H118</f>
        <v>4</v>
      </c>
      <c r="I105" s="57">
        <f>'Compound Alert'!M118</f>
        <v>0</v>
      </c>
      <c r="J105" s="25">
        <f>'Compound Alert'!N118</f>
        <v>9.6176920308356717</v>
      </c>
      <c r="K105" s="25">
        <f>'Compound Alert'!O118</f>
        <v>9.0717501463446073</v>
      </c>
      <c r="L105" s="25">
        <f>'Compound Alert'!P118</f>
        <v>6.9478036787121695</v>
      </c>
      <c r="M105" s="25">
        <f>'Compound Alert'!Q118</f>
        <v>3.9480456175283996</v>
      </c>
      <c r="N105" s="25">
        <f>'Compound Alert'!R118</f>
        <v>5.75</v>
      </c>
      <c r="O105" s="25">
        <f>'Compound Alert'!S118</f>
        <v>10</v>
      </c>
      <c r="P105" s="25"/>
      <c r="Q105" s="27">
        <f>'Compound Alert'!AI72</f>
        <v>0</v>
      </c>
      <c r="R105" s="27">
        <f>'Compound Alert'!AJ72</f>
        <v>0.5</v>
      </c>
      <c r="S105" s="21"/>
      <c r="T105" s="21"/>
      <c r="U105" s="21"/>
      <c r="V105" s="21"/>
      <c r="W105" s="21"/>
      <c r="X105" s="21"/>
      <c r="Y105" s="28"/>
      <c r="Z105" s="28"/>
      <c r="AA105" s="28"/>
      <c r="AB105" s="28"/>
      <c r="AC105" s="28"/>
      <c r="AD105" s="28"/>
      <c r="AE105" s="28"/>
      <c r="AF105" s="28"/>
      <c r="AJ105" s="21"/>
      <c r="AK105" s="21"/>
      <c r="AL105" s="21"/>
      <c r="AM105" s="21"/>
      <c r="AN105" s="21"/>
      <c r="AO105" s="21"/>
      <c r="AP105" s="21"/>
      <c r="AQ105" s="21"/>
      <c r="AR105" s="21"/>
      <c r="AS105" s="21"/>
      <c r="AT105" s="21"/>
      <c r="AU105" s="21"/>
      <c r="AV105" s="21"/>
      <c r="AW105" s="21"/>
      <c r="AX105" s="21"/>
    </row>
    <row r="106" spans="1:50" hidden="1" x14ac:dyDescent="0.2">
      <c r="A106" s="71">
        <v>34</v>
      </c>
      <c r="B106" s="20" t="str">
        <f>'Compound Alert'!B151</f>
        <v>Rwanda</v>
      </c>
      <c r="C106" s="20" t="str">
        <f>'Compound Alert'!C151</f>
        <v>RWA</v>
      </c>
      <c r="D106" s="20" t="str">
        <f>'Compound Alert'!D191</f>
        <v>EAS           East Asia &amp; Pacific</v>
      </c>
      <c r="E106" s="20" t="str">
        <f>'Compound Alert'!E191</f>
        <v>IDA</v>
      </c>
      <c r="F106" s="57">
        <f>'Compound Alert'!F151</f>
        <v>0</v>
      </c>
      <c r="G106" s="22">
        <f>'Compound Alert'!G151</f>
        <v>4</v>
      </c>
      <c r="H106" s="23">
        <f>'Compound Alert'!H151</f>
        <v>4</v>
      </c>
      <c r="I106" s="57">
        <f>'Compound Alert'!M151</f>
        <v>0</v>
      </c>
      <c r="J106" s="25">
        <f>'Compound Alert'!N151</f>
        <v>8.4515425472851451</v>
      </c>
      <c r="K106" s="25">
        <f>'Compound Alert'!O151</f>
        <v>9.0669856459330198</v>
      </c>
      <c r="L106" s="25">
        <f>'Compound Alert'!P151</f>
        <v>7.4842685000751557</v>
      </c>
      <c r="M106" s="25">
        <f>'Compound Alert'!Q151</f>
        <v>9</v>
      </c>
      <c r="N106" s="25">
        <f>'Compound Alert'!R151</f>
        <v>1.875</v>
      </c>
      <c r="O106" s="25">
        <f>'Compound Alert'!S151</f>
        <v>0</v>
      </c>
      <c r="P106" s="25"/>
      <c r="Q106" s="27">
        <f>'Compound Alert'!AI73</f>
        <v>0</v>
      </c>
      <c r="R106" s="27">
        <f>'Compound Alert'!AJ73</f>
        <v>0.3</v>
      </c>
      <c r="S106" s="21"/>
      <c r="T106" s="21"/>
      <c r="U106" s="21"/>
      <c r="V106" s="21"/>
      <c r="W106" s="21"/>
      <c r="X106" s="21"/>
      <c r="Y106" s="28"/>
      <c r="Z106" s="28"/>
      <c r="AA106" s="28"/>
      <c r="AB106" s="28"/>
      <c r="AC106" s="28"/>
      <c r="AD106" s="28"/>
      <c r="AE106" s="28"/>
      <c r="AF106" s="28"/>
      <c r="AJ106" s="21"/>
      <c r="AK106" s="21"/>
      <c r="AL106" s="21"/>
      <c r="AM106" s="21"/>
      <c r="AN106" s="21"/>
      <c r="AO106" s="21"/>
      <c r="AP106" s="21"/>
      <c r="AQ106" s="21"/>
      <c r="AR106" s="21"/>
      <c r="AS106" s="21"/>
      <c r="AT106" s="21"/>
      <c r="AU106" s="21"/>
      <c r="AV106" s="21"/>
      <c r="AW106" s="21"/>
      <c r="AX106" s="21"/>
    </row>
    <row r="107" spans="1:50" hidden="1" x14ac:dyDescent="0.2">
      <c r="A107" s="71">
        <v>35</v>
      </c>
      <c r="B107" s="20" t="str">
        <f>'Compound Alert'!B156</f>
        <v>Solomon Islands</v>
      </c>
      <c r="C107" s="20" t="str">
        <f>'Compound Alert'!C156</f>
        <v>SLB</v>
      </c>
      <c r="D107" s="20">
        <f>'Compound Alert'!D196</f>
        <v>0</v>
      </c>
      <c r="E107" s="20">
        <f>'Compound Alert'!E196</f>
        <v>0</v>
      </c>
      <c r="F107" s="57">
        <f>'Compound Alert'!F156</f>
        <v>0</v>
      </c>
      <c r="G107" s="22">
        <f>'Compound Alert'!G156</f>
        <v>4</v>
      </c>
      <c r="H107" s="23">
        <f>'Compound Alert'!H156</f>
        <v>4</v>
      </c>
      <c r="I107" s="57">
        <f>'Compound Alert'!M156</f>
        <v>0</v>
      </c>
      <c r="J107" s="25">
        <f>'Compound Alert'!N156</f>
        <v>8.8051086569978469</v>
      </c>
      <c r="K107" s="25">
        <f>'Compound Alert'!O156</f>
        <v>9.1387559808612497</v>
      </c>
      <c r="L107" s="25">
        <f>'Compound Alert'!P156</f>
        <v>0</v>
      </c>
      <c r="M107" s="25">
        <f>'Compound Alert'!Q156</f>
        <v>8.4285714285714306</v>
      </c>
      <c r="N107" s="25">
        <f>'Compound Alert'!R156</f>
        <v>3.25</v>
      </c>
      <c r="O107" s="25">
        <f>'Compound Alert'!S156</f>
        <v>10</v>
      </c>
      <c r="P107" s="25"/>
      <c r="Q107" s="27">
        <f>'Compound Alert'!AI74</f>
        <v>0.2</v>
      </c>
      <c r="R107" s="27">
        <f>'Compound Alert'!AJ74</f>
        <v>0.5</v>
      </c>
      <c r="S107" s="21"/>
      <c r="T107" s="21"/>
      <c r="U107" s="21"/>
      <c r="V107" s="21"/>
      <c r="W107" s="21"/>
      <c r="X107" s="21"/>
      <c r="Y107" s="28"/>
      <c r="Z107" s="28"/>
      <c r="AA107" s="28"/>
      <c r="AB107" s="28"/>
      <c r="AC107" s="28"/>
      <c r="AD107" s="28"/>
      <c r="AE107" s="28"/>
      <c r="AF107" s="28"/>
      <c r="AJ107" s="21"/>
      <c r="AK107" s="21"/>
      <c r="AL107" s="21"/>
      <c r="AM107" s="21"/>
      <c r="AN107" s="21"/>
      <c r="AO107" s="21"/>
      <c r="AP107" s="21"/>
      <c r="AQ107" s="21"/>
      <c r="AR107" s="21"/>
      <c r="AS107" s="21"/>
      <c r="AT107" s="21"/>
      <c r="AU107" s="21"/>
      <c r="AV107" s="21"/>
      <c r="AW107" s="21"/>
      <c r="AX107" s="21"/>
    </row>
    <row r="108" spans="1:50" hidden="1" x14ac:dyDescent="0.2">
      <c r="A108" s="71">
        <v>36</v>
      </c>
      <c r="B108" s="20" t="str">
        <f>'Compound Alert'!B175</f>
        <v>Timor-Leste</v>
      </c>
      <c r="C108" s="20" t="str">
        <f>'Compound Alert'!C175</f>
        <v>TLS</v>
      </c>
      <c r="D108" s="20">
        <f>'Compound Alert'!D215</f>
        <v>0</v>
      </c>
      <c r="E108" s="20">
        <f>'Compound Alert'!E215</f>
        <v>0</v>
      </c>
      <c r="F108" s="57">
        <f>'Compound Alert'!F175</f>
        <v>0</v>
      </c>
      <c r="G108" s="22">
        <f>'Compound Alert'!G175</f>
        <v>4</v>
      </c>
      <c r="H108" s="23">
        <f>'Compound Alert'!H175</f>
        <v>4</v>
      </c>
      <c r="I108" s="57">
        <f>'Compound Alert'!M175</f>
        <v>0</v>
      </c>
      <c r="J108" s="25">
        <f>'Compound Alert'!N175</f>
        <v>9.1547541643412487</v>
      </c>
      <c r="K108" s="25">
        <f>'Compound Alert'!O175</f>
        <v>9.3062200956937797</v>
      </c>
      <c r="L108" s="25">
        <f>'Compound Alert'!P175</f>
        <v>3.6682486399026004</v>
      </c>
      <c r="M108" s="25">
        <f>'Compound Alert'!Q175</f>
        <v>7.1428571428571397</v>
      </c>
      <c r="N108" s="25">
        <f>'Compound Alert'!R175</f>
        <v>2.5</v>
      </c>
      <c r="O108" s="25">
        <f>'Compound Alert'!S175</f>
        <v>10</v>
      </c>
      <c r="P108" s="25"/>
      <c r="Q108" s="27">
        <f>'Compound Alert'!AI75</f>
        <v>0</v>
      </c>
      <c r="R108" s="27">
        <f>'Compound Alert'!AJ75</f>
        <v>0.2</v>
      </c>
      <c r="S108" s="21"/>
      <c r="T108" s="21"/>
      <c r="U108" s="21"/>
      <c r="V108" s="21"/>
      <c r="W108" s="21"/>
      <c r="X108" s="21"/>
      <c r="Y108" s="28"/>
      <c r="Z108" s="28"/>
      <c r="AA108" s="28"/>
      <c r="AB108" s="28"/>
      <c r="AC108" s="28"/>
      <c r="AD108" s="28"/>
      <c r="AE108" s="28"/>
      <c r="AF108" s="28"/>
      <c r="AJ108" s="21"/>
      <c r="AK108" s="21"/>
      <c r="AL108" s="21"/>
      <c r="AM108" s="21"/>
      <c r="AN108" s="21"/>
      <c r="AO108" s="21"/>
      <c r="AP108" s="21"/>
      <c r="AQ108" s="21"/>
      <c r="AR108" s="21"/>
      <c r="AS108" s="21"/>
      <c r="AT108" s="21"/>
      <c r="AU108" s="21"/>
      <c r="AV108" s="21"/>
      <c r="AW108" s="21"/>
      <c r="AX108" s="21"/>
    </row>
    <row r="109" spans="1:50" hidden="1" x14ac:dyDescent="0.2">
      <c r="A109" s="71">
        <v>37</v>
      </c>
      <c r="B109" s="20" t="str">
        <f>'Compound Alert'!B194</f>
        <v>Zambia</v>
      </c>
      <c r="C109" s="20" t="str">
        <f>'Compound Alert'!C194</f>
        <v>ZMB</v>
      </c>
      <c r="D109" s="20">
        <f>'Compound Alert'!D234</f>
        <v>0</v>
      </c>
      <c r="E109" s="20">
        <f>'Compound Alert'!E234</f>
        <v>0</v>
      </c>
      <c r="F109" s="57">
        <f>'Compound Alert'!F194</f>
        <v>0</v>
      </c>
      <c r="G109" s="22">
        <f>'Compound Alert'!G194</f>
        <v>4</v>
      </c>
      <c r="H109" s="23">
        <f>'Compound Alert'!H194</f>
        <v>4</v>
      </c>
      <c r="I109" s="57">
        <f>'Compound Alert'!M194</f>
        <v>0</v>
      </c>
      <c r="J109" s="25">
        <f>'Compound Alert'!N194</f>
        <v>8.5736627124988001</v>
      </c>
      <c r="K109" s="25">
        <f>'Compound Alert'!O194</f>
        <v>8.7081339712918702</v>
      </c>
      <c r="L109" s="25">
        <f>'Compound Alert'!P194</f>
        <v>8.4641374539860799</v>
      </c>
      <c r="M109" s="25">
        <f>'Compound Alert'!Q194</f>
        <v>9.3350338586883073</v>
      </c>
      <c r="N109" s="25">
        <f>'Compound Alert'!R194</f>
        <v>1.625</v>
      </c>
      <c r="O109" s="25">
        <f>'Compound Alert'!S194</f>
        <v>0</v>
      </c>
      <c r="P109" s="25"/>
      <c r="Q109" s="27">
        <f>'Compound Alert'!AI76</f>
        <v>0</v>
      </c>
      <c r="R109" s="27">
        <f>'Compound Alert'!AJ76</f>
        <v>0.4</v>
      </c>
      <c r="S109" s="21"/>
      <c r="T109" s="21"/>
      <c r="U109" s="21"/>
      <c r="V109" s="21"/>
      <c r="W109" s="21"/>
      <c r="X109" s="21"/>
      <c r="Y109" s="28"/>
      <c r="Z109" s="28"/>
      <c r="AA109" s="28"/>
      <c r="AB109" s="28"/>
      <c r="AC109" s="28"/>
      <c r="AD109" s="28"/>
      <c r="AE109" s="28"/>
      <c r="AF109" s="28"/>
      <c r="AJ109" s="21"/>
      <c r="AK109" s="21"/>
      <c r="AL109" s="21"/>
      <c r="AM109" s="21"/>
      <c r="AN109" s="21"/>
      <c r="AO109" s="21"/>
      <c r="AP109" s="21"/>
      <c r="AQ109" s="21"/>
      <c r="AR109" s="21"/>
      <c r="AS109" s="21"/>
      <c r="AT109" s="21"/>
      <c r="AU109" s="21"/>
      <c r="AV109" s="21"/>
      <c r="AW109" s="21"/>
      <c r="AX109" s="21"/>
    </row>
    <row r="110" spans="1:50" hidden="1" x14ac:dyDescent="0.2">
      <c r="A110" s="71">
        <v>38</v>
      </c>
      <c r="B110" s="20" t="str">
        <f>'Compound Alert'!B42</f>
        <v>Colombia</v>
      </c>
      <c r="C110" s="20" t="str">
        <f>'Compound Alert'!C42</f>
        <v>COL</v>
      </c>
      <c r="D110" s="20" t="str">
        <f>'Compound Alert'!D82</f>
        <v>SAS           South Asia</v>
      </c>
      <c r="E110" s="20" t="str">
        <f>'Compound Alert'!E82</f>
        <v>IBRD</v>
      </c>
      <c r="F110" s="57">
        <f>'Compound Alert'!F42</f>
        <v>0</v>
      </c>
      <c r="G110" s="22">
        <f>'Compound Alert'!G42</f>
        <v>3.5</v>
      </c>
      <c r="H110" s="23">
        <f>'Compound Alert'!H42</f>
        <v>3.5</v>
      </c>
      <c r="I110" s="57">
        <f>'Compound Alert'!M42</f>
        <v>0</v>
      </c>
      <c r="J110" s="25">
        <f>'Compound Alert'!N42</f>
        <v>6.6045060375473961</v>
      </c>
      <c r="K110" s="25">
        <f>'Compound Alert'!O42</f>
        <v>5.0717703349282299</v>
      </c>
      <c r="L110" s="25">
        <f>'Compound Alert'!P42</f>
        <v>2.1756110051385513</v>
      </c>
      <c r="M110" s="25">
        <f>'Compound Alert'!Q42</f>
        <v>6.082762530298222</v>
      </c>
      <c r="N110" s="25">
        <f>'Compound Alert'!R42</f>
        <v>7.375</v>
      </c>
      <c r="O110" s="25">
        <f>'Compound Alert'!S42</f>
        <v>9.2561716553139295</v>
      </c>
      <c r="P110" s="25"/>
      <c r="Q110" s="27">
        <f>'Compound Alert'!AI77</f>
        <v>0</v>
      </c>
      <c r="R110" s="27">
        <f>'Compound Alert'!AJ77</f>
        <v>0.2</v>
      </c>
      <c r="S110" s="21"/>
      <c r="T110" s="21"/>
      <c r="U110" s="21"/>
      <c r="V110" s="21"/>
      <c r="W110" s="21"/>
      <c r="X110" s="21"/>
      <c r="Y110" s="28"/>
      <c r="Z110" s="28"/>
      <c r="AA110" s="28"/>
      <c r="AB110" s="28"/>
      <c r="AC110" s="28"/>
      <c r="AD110" s="28"/>
      <c r="AE110" s="28"/>
      <c r="AF110" s="28"/>
      <c r="AJ110" s="21"/>
      <c r="AK110" s="21"/>
      <c r="AL110" s="21"/>
      <c r="AM110" s="21"/>
      <c r="AN110" s="21"/>
      <c r="AO110" s="21"/>
      <c r="AP110" s="21"/>
      <c r="AQ110" s="21"/>
      <c r="AR110" s="21"/>
      <c r="AS110" s="21"/>
      <c r="AT110" s="21"/>
      <c r="AU110" s="21"/>
      <c r="AV110" s="21"/>
      <c r="AW110" s="21"/>
      <c r="AX110" s="21"/>
    </row>
    <row r="111" spans="1:50" hidden="1" x14ac:dyDescent="0.2">
      <c r="A111" s="71">
        <v>39</v>
      </c>
      <c r="B111" s="20" t="str">
        <f>'Compound Alert'!B50</f>
        <v>Djibouti</v>
      </c>
      <c r="C111" s="20" t="str">
        <f>'Compound Alert'!C50</f>
        <v>DJI</v>
      </c>
      <c r="D111" s="20" t="str">
        <f>'Compound Alert'!D90</f>
        <v>MEA           Middle East &amp; North Africa</v>
      </c>
      <c r="E111" s="20" t="str">
        <f>'Compound Alert'!E90</f>
        <v>IBRD</v>
      </c>
      <c r="F111" s="57">
        <f>'Compound Alert'!F50</f>
        <v>0</v>
      </c>
      <c r="G111" s="22">
        <f>'Compound Alert'!G50</f>
        <v>3.5</v>
      </c>
      <c r="H111" s="23">
        <f>'Compound Alert'!H50</f>
        <v>3.5</v>
      </c>
      <c r="I111" s="57">
        <f>'Compound Alert'!M50</f>
        <v>0</v>
      </c>
      <c r="J111" s="25">
        <f>'Compound Alert'!N50</f>
        <v>9.674709297958259</v>
      </c>
      <c r="K111" s="25">
        <f>'Compound Alert'!O50</f>
        <v>8.2535885167464098</v>
      </c>
      <c r="L111" s="25">
        <f>'Compound Alert'!P50</f>
        <v>5.0482272182006112</v>
      </c>
      <c r="M111" s="25">
        <f>'Compound Alert'!Q50</f>
        <v>8.5799861524246204</v>
      </c>
      <c r="N111" s="25">
        <f>'Compound Alert'!R50</f>
        <v>3.375</v>
      </c>
      <c r="O111" s="25">
        <f>'Compound Alert'!S50</f>
        <v>0</v>
      </c>
      <c r="P111" s="25"/>
      <c r="Q111" s="27">
        <f>'Compound Alert'!AI78</f>
        <v>0</v>
      </c>
      <c r="R111" s="27">
        <f>'Compound Alert'!AJ78</f>
        <v>0.3</v>
      </c>
      <c r="S111" s="21"/>
      <c r="T111" s="21"/>
      <c r="U111" s="21"/>
      <c r="V111" s="21"/>
      <c r="W111" s="21"/>
      <c r="X111" s="21"/>
      <c r="Y111" s="28"/>
      <c r="Z111" s="28"/>
      <c r="AA111" s="28"/>
      <c r="AB111" s="28"/>
      <c r="AC111" s="28"/>
      <c r="AD111" s="28"/>
      <c r="AE111" s="28"/>
      <c r="AF111" s="28"/>
      <c r="AJ111" s="21"/>
      <c r="AK111" s="21"/>
      <c r="AL111" s="21"/>
      <c r="AM111" s="21"/>
      <c r="AN111" s="21"/>
      <c r="AO111" s="21"/>
      <c r="AP111" s="21"/>
      <c r="AQ111" s="21"/>
      <c r="AR111" s="21"/>
      <c r="AS111" s="21"/>
      <c r="AT111" s="21"/>
      <c r="AU111" s="21"/>
      <c r="AV111" s="21"/>
      <c r="AW111" s="21"/>
      <c r="AX111" s="21"/>
    </row>
    <row r="112" spans="1:50" hidden="1" x14ac:dyDescent="0.2">
      <c r="A112" s="71">
        <v>40</v>
      </c>
      <c r="B112" s="20" t="str">
        <f>'Compound Alert'!B82</f>
        <v>India</v>
      </c>
      <c r="C112" s="20" t="str">
        <f>'Compound Alert'!C82</f>
        <v>IND</v>
      </c>
      <c r="D112" s="20" t="str">
        <f>'Compound Alert'!D122</f>
        <v>EAS           East Asia &amp; Pacific</v>
      </c>
      <c r="E112" s="20" t="str">
        <f>'Compound Alert'!E122</f>
        <v>IBRD</v>
      </c>
      <c r="F112" s="57">
        <f>'Compound Alert'!F82</f>
        <v>0</v>
      </c>
      <c r="G112" s="22">
        <f>'Compound Alert'!G82</f>
        <v>3.5</v>
      </c>
      <c r="H112" s="23">
        <f>'Compound Alert'!H82</f>
        <v>3.5</v>
      </c>
      <c r="I112" s="57">
        <f>'Compound Alert'!M82</f>
        <v>0</v>
      </c>
      <c r="J112" s="25">
        <f>'Compound Alert'!N82</f>
        <v>6.8138514386924536</v>
      </c>
      <c r="K112" s="25">
        <f>'Compound Alert'!O82</f>
        <v>7.1770334928229698</v>
      </c>
      <c r="L112" s="25">
        <f>'Compound Alert'!P82</f>
        <v>6.0991735537190097</v>
      </c>
      <c r="M112" s="25">
        <f>'Compound Alert'!Q82</f>
        <v>6.71428571428571</v>
      </c>
      <c r="N112" s="25">
        <f>'Compound Alert'!R82</f>
        <v>8</v>
      </c>
      <c r="O112" s="25">
        <f>'Compound Alert'!S82</f>
        <v>0</v>
      </c>
      <c r="P112" s="25"/>
      <c r="Q112" s="27">
        <f>'Compound Alert'!AI79</f>
        <v>0</v>
      </c>
      <c r="R112" s="27">
        <f>'Compound Alert'!AJ79</f>
        <v>0.2</v>
      </c>
      <c r="S112" s="21"/>
      <c r="T112" s="21"/>
      <c r="U112" s="21"/>
      <c r="V112" s="21"/>
      <c r="W112" s="21"/>
      <c r="X112" s="21"/>
      <c r="Y112" s="28"/>
      <c r="Z112" s="28"/>
      <c r="AA112" s="28"/>
      <c r="AB112" s="28"/>
      <c r="AC112" s="28"/>
      <c r="AD112" s="28"/>
      <c r="AE112" s="28"/>
      <c r="AF112" s="28"/>
      <c r="AJ112" s="21"/>
      <c r="AK112" s="21"/>
      <c r="AL112" s="21"/>
      <c r="AM112" s="21"/>
      <c r="AN112" s="21"/>
      <c r="AO112" s="21"/>
      <c r="AP112" s="21"/>
      <c r="AQ112" s="21"/>
      <c r="AR112" s="21"/>
      <c r="AS112" s="21"/>
      <c r="AT112" s="21"/>
      <c r="AU112" s="21"/>
      <c r="AV112" s="21"/>
      <c r="AW112" s="21"/>
      <c r="AX112" s="21"/>
    </row>
    <row r="113" spans="1:50" hidden="1" x14ac:dyDescent="0.2">
      <c r="A113" s="71">
        <v>41</v>
      </c>
      <c r="B113" s="20" t="str">
        <f>'Compound Alert'!B93</f>
        <v>Kenya</v>
      </c>
      <c r="C113" s="20" t="str">
        <f>'Compound Alert'!C93</f>
        <v>KEN</v>
      </c>
      <c r="D113" s="20" t="str">
        <f>'Compound Alert'!D133</f>
        <v>ECS           Europe &amp; Central Asia</v>
      </c>
      <c r="E113" s="20" t="str">
        <f>'Compound Alert'!E133</f>
        <v>Europe &amp; Central Asia</v>
      </c>
      <c r="F113" s="57">
        <f>'Compound Alert'!F93</f>
        <v>0</v>
      </c>
      <c r="G113" s="22">
        <f>'Compound Alert'!G93</f>
        <v>3.5</v>
      </c>
      <c r="H113" s="23">
        <f>'Compound Alert'!H93</f>
        <v>3.5</v>
      </c>
      <c r="I113" s="57">
        <f>'Compound Alert'!M93</f>
        <v>0</v>
      </c>
      <c r="J113" s="25">
        <f>'Compound Alert'!N93</f>
        <v>6.4450338663548994</v>
      </c>
      <c r="K113" s="25">
        <f>'Compound Alert'!O93</f>
        <v>10</v>
      </c>
      <c r="L113" s="25">
        <f>'Compound Alert'!P93</f>
        <v>6.0274229317010617</v>
      </c>
      <c r="M113" s="25">
        <f>'Compound Alert'!Q93</f>
        <v>8.8640526042791841</v>
      </c>
      <c r="N113" s="25">
        <f>'Compound Alert'!R93</f>
        <v>6.125</v>
      </c>
      <c r="O113" s="25">
        <f>'Compound Alert'!S93</f>
        <v>0</v>
      </c>
      <c r="P113" s="25"/>
      <c r="Q113" s="27">
        <f>'Compound Alert'!AI80</f>
        <v>0</v>
      </c>
      <c r="R113" s="27">
        <f>'Compound Alert'!AJ80</f>
        <v>0.3</v>
      </c>
      <c r="S113" s="21"/>
      <c r="T113" s="21"/>
      <c r="U113" s="21"/>
      <c r="V113" s="21"/>
      <c r="W113" s="21"/>
      <c r="X113" s="21"/>
      <c r="Y113" s="28"/>
      <c r="Z113" s="28"/>
      <c r="AA113" s="28"/>
      <c r="AB113" s="28"/>
      <c r="AC113" s="28"/>
      <c r="AD113" s="28"/>
      <c r="AE113" s="28"/>
      <c r="AF113" s="28"/>
      <c r="AJ113" s="21"/>
      <c r="AK113" s="21"/>
      <c r="AL113" s="21"/>
      <c r="AM113" s="21"/>
      <c r="AN113" s="21"/>
      <c r="AO113" s="21"/>
      <c r="AP113" s="21"/>
      <c r="AQ113" s="21"/>
      <c r="AR113" s="21"/>
      <c r="AS113" s="21"/>
      <c r="AT113" s="21"/>
      <c r="AU113" s="21"/>
      <c r="AV113" s="21"/>
      <c r="AW113" s="21"/>
      <c r="AX113" s="21"/>
    </row>
    <row r="114" spans="1:50" hidden="1" x14ac:dyDescent="0.2">
      <c r="A114" s="71">
        <v>42</v>
      </c>
      <c r="B114" s="20" t="str">
        <f>'Compound Alert'!B95</f>
        <v>Cambodia</v>
      </c>
      <c r="C114" s="20" t="str">
        <f>'Compound Alert'!C95</f>
        <v>KHM</v>
      </c>
      <c r="D114" s="20" t="str">
        <f>'Compound Alert'!D135</f>
        <v>EAS           East Asia &amp; Pacific</v>
      </c>
      <c r="E114" s="20" t="str">
        <f>'Compound Alert'!E135</f>
        <v>IBRD</v>
      </c>
      <c r="F114" s="57">
        <f>'Compound Alert'!F95</f>
        <v>0</v>
      </c>
      <c r="G114" s="22">
        <f>'Compound Alert'!G95</f>
        <v>3.5</v>
      </c>
      <c r="H114" s="23">
        <f>'Compound Alert'!H95</f>
        <v>3.5</v>
      </c>
      <c r="I114" s="57">
        <f>'Compound Alert'!M95</f>
        <v>0</v>
      </c>
      <c r="J114" s="25">
        <f>'Compound Alert'!N95</f>
        <v>7.1962291712892279</v>
      </c>
      <c r="K114" s="25">
        <f>'Compound Alert'!O95</f>
        <v>9.3301435406698605</v>
      </c>
      <c r="L114" s="25">
        <f>'Compound Alert'!P95</f>
        <v>5.2409988667201244</v>
      </c>
      <c r="M114" s="25">
        <f>'Compound Alert'!Q95</f>
        <v>7.7814764127403064</v>
      </c>
      <c r="N114" s="25">
        <f>'Compound Alert'!R95</f>
        <v>4</v>
      </c>
      <c r="O114" s="25">
        <f>'Compound Alert'!S95</f>
        <v>0</v>
      </c>
      <c r="P114" s="25"/>
      <c r="Q114" s="27">
        <f>'Compound Alert'!AI81</f>
        <v>0</v>
      </c>
      <c r="R114" s="27">
        <f>'Compound Alert'!AJ81</f>
        <v>0.2</v>
      </c>
      <c r="S114" s="21"/>
      <c r="T114" s="21"/>
      <c r="U114" s="21"/>
      <c r="V114" s="21"/>
      <c r="W114" s="21"/>
      <c r="X114" s="21"/>
      <c r="Y114" s="28"/>
      <c r="Z114" s="28"/>
      <c r="AA114" s="28"/>
      <c r="AB114" s="28"/>
      <c r="AC114" s="28"/>
      <c r="AD114" s="28"/>
      <c r="AE114" s="28"/>
      <c r="AF114" s="28"/>
      <c r="AJ114" s="21"/>
      <c r="AK114" s="21"/>
      <c r="AL114" s="21"/>
      <c r="AM114" s="21"/>
      <c r="AN114" s="21"/>
      <c r="AO114" s="21"/>
      <c r="AP114" s="21"/>
      <c r="AQ114" s="21"/>
      <c r="AR114" s="21"/>
      <c r="AS114" s="21"/>
      <c r="AT114" s="21"/>
      <c r="AU114" s="21"/>
      <c r="AV114" s="21"/>
      <c r="AW114" s="21"/>
      <c r="AX114" s="21"/>
    </row>
    <row r="115" spans="1:50" hidden="1" x14ac:dyDescent="0.2">
      <c r="A115" s="71">
        <v>43</v>
      </c>
      <c r="B115" s="20" t="str">
        <f>'Compound Alert'!B96</f>
        <v>Kiribati</v>
      </c>
      <c r="C115" s="20" t="str">
        <f>'Compound Alert'!C96</f>
        <v>KIR</v>
      </c>
      <c r="D115" s="20" t="str">
        <f>'Compound Alert'!D136</f>
        <v>EAS           East Asia &amp; Pacific</v>
      </c>
      <c r="E115" s="20" t="str">
        <f>'Compound Alert'!E136</f>
        <v>East Asia &amp; Pacific</v>
      </c>
      <c r="F115" s="57">
        <f>'Compound Alert'!F96</f>
        <v>0</v>
      </c>
      <c r="G115" s="22">
        <f>'Compound Alert'!G96</f>
        <v>3.5</v>
      </c>
      <c r="H115" s="23">
        <f>'Compound Alert'!H96</f>
        <v>3.5</v>
      </c>
      <c r="I115" s="57">
        <f>'Compound Alert'!M96</f>
        <v>0</v>
      </c>
      <c r="J115" s="25">
        <f>'Compound Alert'!N96</f>
        <v>9.9568298940205615</v>
      </c>
      <c r="K115" s="25">
        <f>'Compound Alert'!O96</f>
        <v>5.7655502392344502</v>
      </c>
      <c r="L115" s="25">
        <f>'Compound Alert'!P96</f>
        <v>0</v>
      </c>
      <c r="M115" s="25">
        <f>'Compound Alert'!Q96</f>
        <v>8.4285714285714306</v>
      </c>
      <c r="N115" s="25">
        <f>'Compound Alert'!R96</f>
        <v>1.375</v>
      </c>
      <c r="O115" s="25">
        <f>'Compound Alert'!S96</f>
        <v>10</v>
      </c>
      <c r="P115" s="25"/>
      <c r="Q115" s="27">
        <f>'Compound Alert'!AI82</f>
        <v>0</v>
      </c>
      <c r="R115" s="27">
        <f>'Compound Alert'!AJ82</f>
        <v>0.2</v>
      </c>
      <c r="S115" s="21"/>
      <c r="T115" s="21"/>
      <c r="U115" s="21"/>
      <c r="V115" s="21"/>
      <c r="W115" s="21"/>
      <c r="X115" s="21"/>
      <c r="Y115" s="28"/>
      <c r="Z115" s="28"/>
      <c r="AA115" s="28"/>
      <c r="AB115" s="28"/>
      <c r="AC115" s="28"/>
      <c r="AD115" s="28"/>
      <c r="AE115" s="28"/>
      <c r="AF115" s="28"/>
      <c r="AJ115" s="21"/>
      <c r="AK115" s="21"/>
      <c r="AL115" s="21"/>
      <c r="AM115" s="21"/>
      <c r="AN115" s="21"/>
      <c r="AO115" s="21"/>
      <c r="AP115" s="21"/>
      <c r="AQ115" s="21"/>
      <c r="AR115" s="21"/>
      <c r="AS115" s="21"/>
      <c r="AT115" s="21"/>
      <c r="AU115" s="21"/>
      <c r="AV115" s="21"/>
      <c r="AW115" s="21"/>
      <c r="AX115" s="21"/>
    </row>
    <row r="116" spans="1:50" hidden="1" x14ac:dyDescent="0.2">
      <c r="A116" s="71">
        <v>44</v>
      </c>
      <c r="B116" s="20" t="str">
        <f>'Compound Alert'!B106</f>
        <v>Sri Lanka</v>
      </c>
      <c r="C116" s="20" t="str">
        <f>'Compound Alert'!C106</f>
        <v>LKA</v>
      </c>
      <c r="D116" s="20" t="str">
        <f>'Compound Alert'!D146</f>
        <v>ECS           Europe &amp; Central Asia</v>
      </c>
      <c r="E116" s="20" t="str">
        <f>'Compound Alert'!E146</f>
        <v>Europe &amp; Central Asia</v>
      </c>
      <c r="F116" s="57">
        <f>'Compound Alert'!F106</f>
        <v>0</v>
      </c>
      <c r="G116" s="22">
        <f>'Compound Alert'!G106</f>
        <v>3.5</v>
      </c>
      <c r="H116" s="23">
        <f>'Compound Alert'!H106</f>
        <v>3.5</v>
      </c>
      <c r="I116" s="57">
        <f>'Compound Alert'!M106</f>
        <v>0</v>
      </c>
      <c r="J116" s="25">
        <f>'Compound Alert'!N106</f>
        <v>8.4970583144992009</v>
      </c>
      <c r="K116" s="25">
        <f>'Compound Alert'!O106</f>
        <v>5.6698564593301404</v>
      </c>
      <c r="L116" s="25">
        <f>'Compound Alert'!P106</f>
        <v>5.8677685950413201</v>
      </c>
      <c r="M116" s="25">
        <f>'Compound Alert'!Q106</f>
        <v>5.4772255750516639</v>
      </c>
      <c r="N116" s="25">
        <f>'Compound Alert'!R106</f>
        <v>4.25</v>
      </c>
      <c r="O116" s="25">
        <f>'Compound Alert'!S106</f>
        <v>7.2825721468623401</v>
      </c>
      <c r="P116" s="25"/>
      <c r="Q116" s="27">
        <f>'Compound Alert'!AI83</f>
        <v>0</v>
      </c>
      <c r="R116" s="27">
        <f>'Compound Alert'!AJ83</f>
        <v>0.5</v>
      </c>
      <c r="S116" s="21"/>
      <c r="T116" s="21"/>
      <c r="U116" s="21"/>
      <c r="V116" s="21"/>
      <c r="W116" s="21"/>
      <c r="X116" s="21"/>
      <c r="Y116" s="28"/>
      <c r="Z116" s="28"/>
      <c r="AA116" s="28"/>
      <c r="AB116" s="28"/>
      <c r="AC116" s="28"/>
      <c r="AD116" s="28"/>
      <c r="AE116" s="28"/>
      <c r="AF116" s="28"/>
      <c r="AJ116" s="21"/>
      <c r="AK116" s="21"/>
      <c r="AL116" s="21"/>
      <c r="AM116" s="21"/>
      <c r="AN116" s="21"/>
      <c r="AO116" s="21"/>
      <c r="AP116" s="21"/>
      <c r="AQ116" s="21"/>
      <c r="AR116" s="21"/>
      <c r="AS116" s="21"/>
      <c r="AT116" s="21"/>
      <c r="AU116" s="21"/>
      <c r="AV116" s="21"/>
      <c r="AW116" s="21"/>
      <c r="AX116" s="21"/>
    </row>
    <row r="117" spans="1:50" hidden="1" x14ac:dyDescent="0.2">
      <c r="A117" s="71">
        <v>45</v>
      </c>
      <c r="B117" s="20" t="str">
        <f>'Compound Alert'!B126</f>
        <v>Malawi</v>
      </c>
      <c r="C117" s="20" t="str">
        <f>'Compound Alert'!C126</f>
        <v>MWI</v>
      </c>
      <c r="D117" s="20" t="str">
        <f>'Compound Alert'!D166</f>
        <v>ECS           Europe &amp; Central Asia</v>
      </c>
      <c r="E117" s="20" t="str">
        <f>'Compound Alert'!E166</f>
        <v>Europe &amp; Central Asia</v>
      </c>
      <c r="F117" s="57">
        <f>'Compound Alert'!F126</f>
        <v>0</v>
      </c>
      <c r="G117" s="22">
        <f>'Compound Alert'!G126</f>
        <v>3.5</v>
      </c>
      <c r="H117" s="23">
        <f>'Compound Alert'!H126</f>
        <v>3.5</v>
      </c>
      <c r="I117" s="57">
        <f>'Compound Alert'!M126</f>
        <v>0</v>
      </c>
      <c r="J117" s="25">
        <f>'Compound Alert'!N126</f>
        <v>7.1684941021324509</v>
      </c>
      <c r="K117" s="25">
        <f>'Compound Alert'!O126</f>
        <v>10</v>
      </c>
      <c r="L117" s="25">
        <f>'Compound Alert'!P126</f>
        <v>6.0426731935308835</v>
      </c>
      <c r="M117" s="25">
        <f>'Compound Alert'!Q126</f>
        <v>10</v>
      </c>
      <c r="N117" s="25">
        <f>'Compound Alert'!R126</f>
        <v>4.8733971724044816</v>
      </c>
      <c r="O117" s="25">
        <f>'Compound Alert'!S126</f>
        <v>0</v>
      </c>
      <c r="P117" s="25"/>
      <c r="Q117" s="27">
        <f>'Compound Alert'!AI84</f>
        <v>0</v>
      </c>
      <c r="R117" s="27">
        <f>'Compound Alert'!AJ84</f>
        <v>0.2</v>
      </c>
      <c r="S117" s="21"/>
      <c r="T117" s="21"/>
      <c r="U117" s="21"/>
      <c r="V117" s="21"/>
      <c r="W117" s="21"/>
      <c r="X117" s="21"/>
      <c r="Y117" s="28"/>
      <c r="Z117" s="28"/>
      <c r="AA117" s="28"/>
      <c r="AB117" s="28"/>
      <c r="AC117" s="28"/>
      <c r="AD117" s="28"/>
      <c r="AE117" s="28"/>
      <c r="AF117" s="28"/>
      <c r="AJ117" s="21"/>
      <c r="AK117" s="21"/>
      <c r="AL117" s="21"/>
      <c r="AM117" s="21"/>
      <c r="AN117" s="21"/>
      <c r="AO117" s="21"/>
      <c r="AP117" s="21"/>
      <c r="AQ117" s="21"/>
      <c r="AR117" s="21"/>
      <c r="AS117" s="21"/>
      <c r="AT117" s="21"/>
      <c r="AU117" s="21"/>
      <c r="AV117" s="21"/>
      <c r="AW117" s="21"/>
      <c r="AX117" s="21"/>
    </row>
    <row r="118" spans="1:50" hidden="1" x14ac:dyDescent="0.2">
      <c r="A118" s="71">
        <v>46</v>
      </c>
      <c r="B118" s="20" t="str">
        <f>'Compound Alert'!B131</f>
        <v>Nicaragua</v>
      </c>
      <c r="C118" s="20" t="str">
        <f>'Compound Alert'!C131</f>
        <v>NIC</v>
      </c>
      <c r="D118" s="20" t="str">
        <f>'Compound Alert'!D171</f>
        <v>SSF           Sub-Saharan Africa</v>
      </c>
      <c r="E118" s="20" t="str">
        <f>'Compound Alert'!E171</f>
        <v>IDA</v>
      </c>
      <c r="F118" s="57">
        <f>'Compound Alert'!F131</f>
        <v>0</v>
      </c>
      <c r="G118" s="22">
        <f>'Compound Alert'!G131</f>
        <v>3.5</v>
      </c>
      <c r="H118" s="23">
        <f>'Compound Alert'!H131</f>
        <v>3.5</v>
      </c>
      <c r="I118" s="57">
        <f>'Compound Alert'!M131</f>
        <v>0</v>
      </c>
      <c r="J118" s="25">
        <f>'Compound Alert'!N131</f>
        <v>8.0622577482985491</v>
      </c>
      <c r="K118" s="25">
        <f>'Compound Alert'!O131</f>
        <v>6.7942583732057402</v>
      </c>
      <c r="L118" s="25">
        <f>'Compound Alert'!P131</f>
        <v>6.8872534405901709</v>
      </c>
      <c r="M118" s="25">
        <f>'Compound Alert'!Q131</f>
        <v>7.0710678118654737</v>
      </c>
      <c r="N118" s="25">
        <f>'Compound Alert'!R131</f>
        <v>5.25</v>
      </c>
      <c r="O118" s="25">
        <f>'Compound Alert'!S131</f>
        <v>0</v>
      </c>
      <c r="P118" s="25"/>
      <c r="Q118" s="27">
        <f>'Compound Alert'!AI85</f>
        <v>0</v>
      </c>
      <c r="R118" s="27">
        <f>'Compound Alert'!AJ85</f>
        <v>0.4</v>
      </c>
      <c r="S118" s="21"/>
      <c r="T118" s="21"/>
      <c r="U118" s="21"/>
      <c r="V118" s="21"/>
      <c r="W118" s="21"/>
      <c r="X118" s="21"/>
      <c r="Y118" s="28"/>
      <c r="Z118" s="28"/>
      <c r="AA118" s="28"/>
      <c r="AB118" s="28"/>
      <c r="AC118" s="28"/>
      <c r="AD118" s="28"/>
      <c r="AE118" s="28"/>
      <c r="AF118" s="28"/>
      <c r="AJ118" s="21"/>
      <c r="AK118" s="21"/>
      <c r="AL118" s="21"/>
      <c r="AM118" s="21"/>
      <c r="AN118" s="21"/>
      <c r="AO118" s="21"/>
      <c r="AP118" s="21"/>
      <c r="AQ118" s="21"/>
      <c r="AR118" s="21"/>
      <c r="AS118" s="21"/>
      <c r="AT118" s="21"/>
      <c r="AU118" s="21"/>
      <c r="AV118" s="21"/>
      <c r="AW118" s="21"/>
      <c r="AX118" s="21"/>
    </row>
    <row r="119" spans="1:50" hidden="1" x14ac:dyDescent="0.2">
      <c r="A119" s="71">
        <v>47</v>
      </c>
      <c r="B119" s="20" t="str">
        <f>'Compound Alert'!B134</f>
        <v>Nepal</v>
      </c>
      <c r="C119" s="20" t="str">
        <f>'Compound Alert'!C134</f>
        <v>NPL</v>
      </c>
      <c r="D119" s="20" t="str">
        <f>'Compound Alert'!D174</f>
        <v>ECS           Europe &amp; Central Asia</v>
      </c>
      <c r="E119" s="20" t="str">
        <f>'Compound Alert'!E174</f>
        <v>IBRD</v>
      </c>
      <c r="F119" s="57">
        <f>'Compound Alert'!F134</f>
        <v>0</v>
      </c>
      <c r="G119" s="22">
        <f>'Compound Alert'!G134</f>
        <v>3.5</v>
      </c>
      <c r="H119" s="23">
        <f>'Compound Alert'!H134</f>
        <v>3.5</v>
      </c>
      <c r="I119" s="57">
        <f>'Compound Alert'!M134</f>
        <v>0</v>
      </c>
      <c r="J119" s="25">
        <f>'Compound Alert'!N134</f>
        <v>6.0749289629395449</v>
      </c>
      <c r="K119" s="25">
        <f>'Compound Alert'!O134</f>
        <v>9.0430622009569408</v>
      </c>
      <c r="L119" s="25">
        <f>'Compound Alert'!P134</f>
        <v>6.0810948438891907</v>
      </c>
      <c r="M119" s="25">
        <f>'Compound Alert'!Q134</f>
        <v>8.2857142857142794</v>
      </c>
      <c r="N119" s="25">
        <f>'Compound Alert'!R134</f>
        <v>5.75</v>
      </c>
      <c r="O119" s="25">
        <f>'Compound Alert'!S134</f>
        <v>0</v>
      </c>
      <c r="P119" s="25"/>
      <c r="Q119" s="27">
        <f>'Compound Alert'!AI86</f>
        <v>0</v>
      </c>
      <c r="R119" s="27">
        <f>'Compound Alert'!AJ86</f>
        <v>0.5</v>
      </c>
      <c r="S119" s="21"/>
      <c r="T119" s="21"/>
      <c r="U119" s="21"/>
      <c r="V119" s="21"/>
      <c r="W119" s="21"/>
      <c r="X119" s="21"/>
      <c r="Y119" s="28"/>
      <c r="Z119" s="28"/>
      <c r="AA119" s="28"/>
      <c r="AB119" s="28"/>
      <c r="AC119" s="28"/>
      <c r="AD119" s="28"/>
      <c r="AE119" s="28"/>
      <c r="AF119" s="28"/>
      <c r="AJ119" s="21"/>
      <c r="AK119" s="21"/>
      <c r="AL119" s="21"/>
      <c r="AM119" s="21"/>
      <c r="AN119" s="21"/>
      <c r="AO119" s="21"/>
      <c r="AP119" s="21"/>
      <c r="AQ119" s="21"/>
      <c r="AR119" s="21"/>
      <c r="AS119" s="21"/>
      <c r="AT119" s="21"/>
      <c r="AU119" s="21"/>
      <c r="AV119" s="21"/>
      <c r="AW119" s="21"/>
      <c r="AX119" s="21"/>
    </row>
    <row r="120" spans="1:50" hidden="1" x14ac:dyDescent="0.2">
      <c r="A120" s="71">
        <v>48</v>
      </c>
      <c r="B120" s="20" t="str">
        <f>'Compound Alert'!B171</f>
        <v>Togo</v>
      </c>
      <c r="C120" s="20" t="str">
        <f>'Compound Alert'!C171</f>
        <v>TGO</v>
      </c>
      <c r="D120" s="20">
        <f>'Compound Alert'!D211</f>
        <v>0</v>
      </c>
      <c r="E120" s="20">
        <f>'Compound Alert'!E211</f>
        <v>0</v>
      </c>
      <c r="F120" s="57">
        <f>'Compound Alert'!F171</f>
        <v>0</v>
      </c>
      <c r="G120" s="22">
        <f>'Compound Alert'!G171</f>
        <v>3.5</v>
      </c>
      <c r="H120" s="23">
        <f>'Compound Alert'!H171</f>
        <v>3.5</v>
      </c>
      <c r="I120" s="57">
        <f>'Compound Alert'!M171</f>
        <v>0</v>
      </c>
      <c r="J120" s="25">
        <f>'Compound Alert'!N171</f>
        <v>9.8742088290657488</v>
      </c>
      <c r="K120" s="25">
        <f>'Compound Alert'!O171</f>
        <v>8.6842105263157894</v>
      </c>
      <c r="L120" s="25">
        <f>'Compound Alert'!P171</f>
        <v>6.3860290786166676</v>
      </c>
      <c r="M120" s="25">
        <f>'Compound Alert'!Q171</f>
        <v>8.71428571428571</v>
      </c>
      <c r="N120" s="25">
        <f>'Compound Alert'!R171</f>
        <v>1.75</v>
      </c>
      <c r="O120" s="25">
        <f>'Compound Alert'!S171</f>
        <v>0</v>
      </c>
      <c r="P120" s="25"/>
      <c r="Q120" s="27">
        <f>'Compound Alert'!AI87</f>
        <v>0</v>
      </c>
      <c r="R120" s="27">
        <f>'Compound Alert'!AJ87</f>
        <v>0.4</v>
      </c>
      <c r="S120" s="21"/>
      <c r="T120" s="21"/>
      <c r="U120" s="21"/>
      <c r="V120" s="21"/>
      <c r="W120" s="21"/>
      <c r="X120" s="21"/>
      <c r="Y120" s="28"/>
      <c r="Z120" s="28"/>
      <c r="AA120" s="28"/>
      <c r="AB120" s="28"/>
      <c r="AC120" s="28"/>
      <c r="AD120" s="28"/>
      <c r="AE120" s="28"/>
      <c r="AF120" s="28"/>
      <c r="AJ120" s="21"/>
      <c r="AK120" s="21"/>
      <c r="AL120" s="21"/>
      <c r="AM120" s="21"/>
      <c r="AN120" s="21"/>
      <c r="AO120" s="21"/>
      <c r="AP120" s="21"/>
      <c r="AQ120" s="21"/>
      <c r="AR120" s="21"/>
      <c r="AS120" s="21"/>
      <c r="AT120" s="21"/>
      <c r="AU120" s="21"/>
      <c r="AV120" s="21"/>
      <c r="AW120" s="21"/>
      <c r="AX120" s="21"/>
    </row>
    <row r="121" spans="1:50" hidden="1" x14ac:dyDescent="0.2">
      <c r="A121" s="71">
        <v>49</v>
      </c>
      <c r="B121" s="20" t="str">
        <f>'Compound Alert'!B181</f>
        <v>Tanzania</v>
      </c>
      <c r="C121" s="20" t="str">
        <f>'Compound Alert'!C181</f>
        <v>TZA</v>
      </c>
      <c r="D121" s="20">
        <f>'Compound Alert'!D221</f>
        <v>0</v>
      </c>
      <c r="E121" s="20">
        <f>'Compound Alert'!E221</f>
        <v>0</v>
      </c>
      <c r="F121" s="57">
        <f>'Compound Alert'!F181</f>
        <v>0</v>
      </c>
      <c r="G121" s="22">
        <f>'Compound Alert'!G181</f>
        <v>3.5</v>
      </c>
      <c r="H121" s="23">
        <f>'Compound Alert'!H181</f>
        <v>3.5</v>
      </c>
      <c r="I121" s="57">
        <f>'Compound Alert'!M181</f>
        <v>0</v>
      </c>
      <c r="J121" s="25">
        <f>'Compound Alert'!N181</f>
        <v>9.4868329805051381</v>
      </c>
      <c r="K121" s="25">
        <f>'Compound Alert'!O181</f>
        <v>9.7129186602870803</v>
      </c>
      <c r="L121" s="25">
        <f>'Compound Alert'!P181</f>
        <v>6.0426731935308835</v>
      </c>
      <c r="M121" s="25">
        <f>'Compound Alert'!Q181</f>
        <v>8.4285714285714306</v>
      </c>
      <c r="N121" s="25">
        <f>'Compound Alert'!R181</f>
        <v>3.5</v>
      </c>
      <c r="O121" s="25">
        <f>'Compound Alert'!S181</f>
        <v>0</v>
      </c>
      <c r="P121" s="25"/>
      <c r="Q121" s="27">
        <f>'Compound Alert'!AI88</f>
        <v>0</v>
      </c>
      <c r="R121" s="27">
        <f>'Compound Alert'!AJ88</f>
        <v>0.3</v>
      </c>
      <c r="S121" s="21"/>
      <c r="T121" s="21"/>
      <c r="U121" s="21"/>
      <c r="V121" s="21"/>
      <c r="W121" s="21"/>
      <c r="X121" s="21"/>
      <c r="Y121" s="28"/>
      <c r="Z121" s="28"/>
      <c r="AA121" s="28"/>
      <c r="AB121" s="28"/>
      <c r="AC121" s="28"/>
      <c r="AD121" s="28"/>
      <c r="AE121" s="28"/>
      <c r="AF121" s="28"/>
      <c r="AJ121" s="21"/>
      <c r="AK121" s="21"/>
      <c r="AL121" s="21"/>
      <c r="AM121" s="21"/>
      <c r="AN121" s="21"/>
      <c r="AO121" s="21"/>
      <c r="AP121" s="21"/>
      <c r="AQ121" s="21"/>
      <c r="AR121" s="21"/>
      <c r="AS121" s="21"/>
      <c r="AT121" s="21"/>
      <c r="AU121" s="21"/>
      <c r="AV121" s="21"/>
      <c r="AW121" s="21"/>
      <c r="AX121" s="21"/>
    </row>
    <row r="122" spans="1:50" hidden="1" x14ac:dyDescent="0.2">
      <c r="A122" s="71">
        <v>50</v>
      </c>
      <c r="B122" s="20" t="str">
        <f>'Compound Alert'!B188</f>
        <v>Venezuela</v>
      </c>
      <c r="C122" s="20" t="str">
        <f>'Compound Alert'!C188</f>
        <v>VEN</v>
      </c>
      <c r="D122" s="20">
        <f>'Compound Alert'!D228</f>
        <v>0</v>
      </c>
      <c r="E122" s="20">
        <f>'Compound Alert'!E228</f>
        <v>0</v>
      </c>
      <c r="F122" s="57">
        <f>'Compound Alert'!F188</f>
        <v>0</v>
      </c>
      <c r="G122" s="22">
        <f>'Compound Alert'!G188</f>
        <v>3.5</v>
      </c>
      <c r="H122" s="23">
        <f>'Compound Alert'!H188</f>
        <v>3.5</v>
      </c>
      <c r="I122" s="57">
        <f>'Compound Alert'!M188</f>
        <v>0</v>
      </c>
      <c r="J122" s="25">
        <f>'Compound Alert'!N188</f>
        <v>6.6904338246413104</v>
      </c>
      <c r="K122" s="25">
        <f>'Compound Alert'!O188</f>
        <v>7.1216362831362217</v>
      </c>
      <c r="L122" s="25">
        <f>'Compound Alert'!P188</f>
        <v>7.0710678118654755</v>
      </c>
      <c r="M122" s="25">
        <f>'Compound Alert'!Q188</f>
        <v>4.71428571428571</v>
      </c>
      <c r="N122" s="25">
        <f>'Compound Alert'!R188</f>
        <v>4.5</v>
      </c>
      <c r="O122" s="25">
        <f>'Compound Alert'!S188</f>
        <v>10</v>
      </c>
      <c r="P122" s="25"/>
      <c r="Q122" s="27">
        <f>'Compound Alert'!AI89</f>
        <v>0</v>
      </c>
      <c r="R122" s="27">
        <f>'Compound Alert'!AJ89</f>
        <v>0.4</v>
      </c>
      <c r="S122" s="21"/>
      <c r="T122" s="21"/>
      <c r="U122" s="21"/>
      <c r="V122" s="21"/>
      <c r="W122" s="21"/>
      <c r="X122" s="21"/>
      <c r="Y122" s="28"/>
      <c r="Z122" s="28"/>
      <c r="AA122" s="28"/>
      <c r="AB122" s="28"/>
      <c r="AC122" s="28"/>
      <c r="AD122" s="28"/>
      <c r="AE122" s="28"/>
      <c r="AF122" s="28"/>
      <c r="AJ122" s="21"/>
      <c r="AK122" s="21"/>
      <c r="AL122" s="21"/>
      <c r="AM122" s="21"/>
      <c r="AN122" s="21"/>
      <c r="AO122" s="21"/>
      <c r="AP122" s="21"/>
      <c r="AQ122" s="21"/>
      <c r="AR122" s="21"/>
      <c r="AS122" s="21"/>
      <c r="AT122" s="21"/>
      <c r="AU122" s="21"/>
      <c r="AV122" s="21"/>
      <c r="AW122" s="21"/>
      <c r="AX122" s="21"/>
    </row>
    <row r="123" spans="1:50" hidden="1" x14ac:dyDescent="0.2">
      <c r="A123" s="71">
        <v>51</v>
      </c>
      <c r="B123" s="20" t="str">
        <f>'Compound Alert'!B193</f>
        <v>South Africa</v>
      </c>
      <c r="C123" s="20" t="str">
        <f>'Compound Alert'!C193</f>
        <v>ZAF</v>
      </c>
      <c r="D123" s="20">
        <f>'Compound Alert'!D233</f>
        <v>0</v>
      </c>
      <c r="E123" s="20">
        <f>'Compound Alert'!E233</f>
        <v>0</v>
      </c>
      <c r="F123" s="57">
        <f>'Compound Alert'!F193</f>
        <v>0</v>
      </c>
      <c r="G123" s="22">
        <f>'Compound Alert'!G193</f>
        <v>3.5</v>
      </c>
      <c r="H123" s="23">
        <f>'Compound Alert'!H193</f>
        <v>3.5</v>
      </c>
      <c r="I123" s="57">
        <f>'Compound Alert'!M193</f>
        <v>0</v>
      </c>
      <c r="J123" s="25">
        <f>'Compound Alert'!N193</f>
        <v>6.9436507482941208</v>
      </c>
      <c r="K123" s="25">
        <f>'Compound Alert'!O193</f>
        <v>5.4306220095693796</v>
      </c>
      <c r="L123" s="25">
        <f>'Compound Alert'!P193</f>
        <v>5.1502591241441671</v>
      </c>
      <c r="M123" s="25">
        <f>'Compound Alert'!Q193</f>
        <v>7.8376381281972565</v>
      </c>
      <c r="N123" s="25">
        <f>'Compound Alert'!R193</f>
        <v>7.245688373094719</v>
      </c>
      <c r="O123" s="25">
        <f>'Compound Alert'!S193</f>
        <v>0</v>
      </c>
      <c r="P123" s="25"/>
      <c r="Q123" s="27">
        <f>'Compound Alert'!AI90</f>
        <v>0</v>
      </c>
      <c r="R123" s="27">
        <f>'Compound Alert'!AJ90</f>
        <v>0.3</v>
      </c>
      <c r="S123" s="21"/>
      <c r="T123" s="21"/>
      <c r="U123" s="21"/>
      <c r="V123" s="21"/>
      <c r="W123" s="21"/>
      <c r="X123" s="21"/>
      <c r="Y123" s="28"/>
      <c r="Z123" s="28"/>
      <c r="AA123" s="28"/>
      <c r="AB123" s="28"/>
      <c r="AC123" s="28"/>
      <c r="AD123" s="28"/>
      <c r="AE123" s="28"/>
      <c r="AF123" s="28"/>
      <c r="AJ123" s="21"/>
      <c r="AK123" s="21"/>
      <c r="AL123" s="21"/>
      <c r="AM123" s="21"/>
      <c r="AN123" s="21"/>
      <c r="AO123" s="21"/>
      <c r="AP123" s="21"/>
      <c r="AQ123" s="21"/>
      <c r="AR123" s="21"/>
      <c r="AS123" s="21"/>
      <c r="AT123" s="21"/>
      <c r="AU123" s="21"/>
      <c r="AV123" s="21"/>
      <c r="AW123" s="21"/>
      <c r="AX123" s="21"/>
    </row>
    <row r="124" spans="1:50" hidden="1" x14ac:dyDescent="0.2">
      <c r="A124" s="71">
        <v>52</v>
      </c>
      <c r="B124" s="20" t="str">
        <f>'Compound Alert'!B7</f>
        <v>Angola</v>
      </c>
      <c r="C124" s="20" t="str">
        <f>'Compound Alert'!C7</f>
        <v>AGO</v>
      </c>
      <c r="D124" s="20" t="str">
        <f>'Compound Alert'!D47</f>
        <v>ECS           Europe &amp; Central Asia</v>
      </c>
      <c r="E124" s="20" t="str">
        <f>'Compound Alert'!E47</f>
        <v xml:space="preserve"> </v>
      </c>
      <c r="F124" s="57">
        <f>'Compound Alert'!F7</f>
        <v>0</v>
      </c>
      <c r="G124" s="22">
        <f>'Compound Alert'!G7</f>
        <v>3</v>
      </c>
      <c r="H124" s="23">
        <f>'Compound Alert'!H7</f>
        <v>3</v>
      </c>
      <c r="I124" s="57">
        <f>'Compound Alert'!M7</f>
        <v>0</v>
      </c>
      <c r="J124" s="25">
        <f>'Compound Alert'!N7</f>
        <v>6.8501544058959247</v>
      </c>
      <c r="K124" s="25">
        <f>'Compound Alert'!O7</f>
        <v>9.8325358851674594</v>
      </c>
      <c r="L124" s="25">
        <f>'Compound Alert'!P7</f>
        <v>6.6057825907581647</v>
      </c>
      <c r="M124" s="25">
        <f>'Compound Alert'!Q7</f>
        <v>8.4285714285714306</v>
      </c>
      <c r="N124" s="25">
        <f>'Compound Alert'!R7</f>
        <v>3.25</v>
      </c>
      <c r="O124" s="25">
        <f>'Compound Alert'!S7</f>
        <v>0</v>
      </c>
      <c r="P124" s="25"/>
      <c r="Q124" s="27">
        <f>'Compound Alert'!AI91</f>
        <v>0</v>
      </c>
      <c r="R124" s="27">
        <f>'Compound Alert'!AJ91</f>
        <v>0.3</v>
      </c>
      <c r="S124" s="21"/>
      <c r="T124" s="21"/>
      <c r="U124" s="21"/>
      <c r="V124" s="21"/>
      <c r="W124" s="21"/>
      <c r="X124" s="21"/>
      <c r="Y124" s="28"/>
      <c r="Z124" s="28"/>
      <c r="AA124" s="28"/>
      <c r="AB124" s="28"/>
      <c r="AC124" s="28"/>
      <c r="AD124" s="28"/>
      <c r="AE124" s="28"/>
      <c r="AF124" s="28"/>
      <c r="AJ124" s="21"/>
      <c r="AK124" s="21"/>
      <c r="AL124" s="21"/>
      <c r="AM124" s="21"/>
      <c r="AN124" s="21"/>
      <c r="AO124" s="21"/>
      <c r="AP124" s="21"/>
      <c r="AQ124" s="21"/>
      <c r="AR124" s="21"/>
      <c r="AS124" s="21"/>
      <c r="AT124" s="21"/>
      <c r="AU124" s="21"/>
      <c r="AV124" s="21"/>
      <c r="AW124" s="21"/>
      <c r="AX124" s="21"/>
    </row>
    <row r="125" spans="1:50" hidden="1" x14ac:dyDescent="0.2">
      <c r="A125" s="71">
        <v>53</v>
      </c>
      <c r="B125" s="20" t="str">
        <f>'Compound Alert'!B15</f>
        <v>Azerbaijan</v>
      </c>
      <c r="C125" s="20" t="str">
        <f>'Compound Alert'!C15</f>
        <v>AZE</v>
      </c>
      <c r="D125" s="20" t="str">
        <f>'Compound Alert'!D55</f>
        <v>LCN           Latin America &amp; Caribbean</v>
      </c>
      <c r="E125" s="20" t="str">
        <f>'Compound Alert'!E55</f>
        <v>IBRD</v>
      </c>
      <c r="F125" s="57">
        <f>'Compound Alert'!F15</f>
        <v>0</v>
      </c>
      <c r="G125" s="22">
        <f>'Compound Alert'!G15</f>
        <v>3</v>
      </c>
      <c r="H125" s="23">
        <f>'Compound Alert'!H15</f>
        <v>3</v>
      </c>
      <c r="I125" s="57">
        <f>'Compound Alert'!M15</f>
        <v>0</v>
      </c>
      <c r="J125" s="25">
        <f>'Compound Alert'!N15</f>
        <v>7.1514234347335996</v>
      </c>
      <c r="K125" s="25">
        <f>'Compound Alert'!O15</f>
        <v>4.2344497607655498</v>
      </c>
      <c r="L125" s="25">
        <f>'Compound Alert'!P15</f>
        <v>6.9774779898199801</v>
      </c>
      <c r="M125" s="25">
        <f>'Compound Alert'!Q15</f>
        <v>5.0990195135927818</v>
      </c>
      <c r="N125" s="25">
        <f>'Compound Alert'!R15</f>
        <v>4.375</v>
      </c>
      <c r="O125" s="25">
        <f>'Compound Alert'!S15</f>
        <v>10</v>
      </c>
      <c r="P125" s="25"/>
      <c r="Q125" s="27">
        <f>'Compound Alert'!AI92</f>
        <v>0</v>
      </c>
      <c r="R125" s="27">
        <f>'Compound Alert'!AJ92</f>
        <v>0.3</v>
      </c>
      <c r="S125" s="21"/>
      <c r="T125" s="21"/>
      <c r="U125" s="21"/>
      <c r="V125" s="21"/>
      <c r="W125" s="21"/>
      <c r="X125" s="21"/>
      <c r="Y125" s="28"/>
      <c r="Z125" s="28"/>
      <c r="AA125" s="28"/>
      <c r="AB125" s="28"/>
      <c r="AC125" s="28"/>
      <c r="AD125" s="28"/>
      <c r="AE125" s="28"/>
      <c r="AF125" s="28"/>
      <c r="AJ125" s="21"/>
      <c r="AK125" s="21"/>
      <c r="AL125" s="21"/>
      <c r="AM125" s="21"/>
      <c r="AN125" s="21"/>
      <c r="AO125" s="21"/>
      <c r="AP125" s="21"/>
      <c r="AQ125" s="21"/>
      <c r="AR125" s="21"/>
      <c r="AS125" s="21"/>
      <c r="AT125" s="21"/>
      <c r="AU125" s="21"/>
      <c r="AV125" s="21"/>
      <c r="AW125" s="21"/>
      <c r="AX125" s="21"/>
    </row>
    <row r="126" spans="1:50" hidden="1" x14ac:dyDescent="0.2">
      <c r="A126" s="71">
        <v>54</v>
      </c>
      <c r="B126" s="20" t="str">
        <f>'Compound Alert'!B20</f>
        <v>Bangladesh</v>
      </c>
      <c r="C126" s="20" t="str">
        <f>'Compound Alert'!C20</f>
        <v>BGD</v>
      </c>
      <c r="D126" s="20" t="str">
        <f>'Compound Alert'!D60</f>
        <v>SSF           Sub-Saharan Africa</v>
      </c>
      <c r="E126" s="20" t="str">
        <f>'Compound Alert'!E60</f>
        <v>IDA</v>
      </c>
      <c r="F126" s="57">
        <f>'Compound Alert'!F20</f>
        <v>0</v>
      </c>
      <c r="G126" s="22">
        <f>'Compound Alert'!G20</f>
        <v>3</v>
      </c>
      <c r="H126" s="23">
        <f>'Compound Alert'!H20</f>
        <v>3</v>
      </c>
      <c r="I126" s="57">
        <f>'Compound Alert'!M20</f>
        <v>0</v>
      </c>
      <c r="J126" s="25">
        <f>'Compound Alert'!N20</f>
        <v>4.3643578047198375</v>
      </c>
      <c r="K126" s="25">
        <f>'Compound Alert'!O20</f>
        <v>8.03827751196172</v>
      </c>
      <c r="L126" s="25">
        <f>'Compound Alert'!P20</f>
        <v>6.5098318983560093</v>
      </c>
      <c r="M126" s="25">
        <f>'Compound Alert'!Q20</f>
        <v>6.8571428571428603</v>
      </c>
      <c r="N126" s="25">
        <f>'Compound Alert'!R20</f>
        <v>8</v>
      </c>
      <c r="O126" s="25">
        <f>'Compound Alert'!S20</f>
        <v>0</v>
      </c>
      <c r="P126" s="25"/>
      <c r="Q126" s="27">
        <f>'Compound Alert'!AI93</f>
        <v>0</v>
      </c>
      <c r="R126" s="27">
        <f>'Compound Alert'!AJ93</f>
        <v>0.1</v>
      </c>
      <c r="S126" s="21"/>
      <c r="T126" s="21"/>
      <c r="U126" s="21"/>
      <c r="V126" s="21"/>
      <c r="W126" s="21"/>
      <c r="X126" s="21"/>
      <c r="Y126" s="28"/>
      <c r="Z126" s="28"/>
      <c r="AA126" s="28"/>
      <c r="AB126" s="28"/>
      <c r="AC126" s="28"/>
      <c r="AD126" s="28"/>
      <c r="AE126" s="28"/>
      <c r="AF126" s="28"/>
      <c r="AJ126" s="21"/>
      <c r="AK126" s="21"/>
      <c r="AL126" s="21"/>
      <c r="AM126" s="21"/>
      <c r="AN126" s="21"/>
      <c r="AO126" s="21"/>
      <c r="AP126" s="21"/>
      <c r="AQ126" s="21"/>
      <c r="AR126" s="21"/>
      <c r="AS126" s="21"/>
      <c r="AT126" s="21"/>
      <c r="AU126" s="21"/>
      <c r="AV126" s="21"/>
      <c r="AW126" s="21"/>
      <c r="AX126" s="21"/>
    </row>
    <row r="127" spans="1:50" hidden="1" x14ac:dyDescent="0.2">
      <c r="A127" s="71">
        <v>55</v>
      </c>
      <c r="B127" s="20" t="str">
        <f>'Compound Alert'!B27</f>
        <v>Bolivia</v>
      </c>
      <c r="C127" s="20" t="str">
        <f>'Compound Alert'!C27</f>
        <v>BOL</v>
      </c>
      <c r="D127" s="20" t="str">
        <f>'Compound Alert'!D67</f>
        <v>ECS           Europe &amp; Central Asia</v>
      </c>
      <c r="E127" s="20" t="str">
        <f>'Compound Alert'!E67</f>
        <v>IBRD</v>
      </c>
      <c r="F127" s="57">
        <f>'Compound Alert'!F27</f>
        <v>0</v>
      </c>
      <c r="G127" s="22">
        <f>'Compound Alert'!G27</f>
        <v>3</v>
      </c>
      <c r="H127" s="23">
        <f>'Compound Alert'!H27</f>
        <v>3</v>
      </c>
      <c r="I127" s="57">
        <f>'Compound Alert'!M27</f>
        <v>0</v>
      </c>
      <c r="J127" s="25">
        <f>'Compound Alert'!N27</f>
        <v>7.4259420536801528</v>
      </c>
      <c r="K127" s="25">
        <f>'Compound Alert'!O27</f>
        <v>8.0861244019138798</v>
      </c>
      <c r="L127" s="25">
        <f>'Compound Alert'!P27</f>
        <v>5.4338450176124917</v>
      </c>
      <c r="M127" s="25">
        <f>'Compound Alert'!Q27</f>
        <v>6.7082039324993694</v>
      </c>
      <c r="N127" s="25">
        <f>'Compound Alert'!R27</f>
        <v>3.875</v>
      </c>
      <c r="O127" s="25">
        <f>'Compound Alert'!S27</f>
        <v>0</v>
      </c>
      <c r="P127" s="25"/>
      <c r="Q127" s="27">
        <f>'Compound Alert'!AI94</f>
        <v>0</v>
      </c>
      <c r="R127" s="27">
        <f>'Compound Alert'!AJ94</f>
        <v>0.2</v>
      </c>
      <c r="S127" s="21"/>
      <c r="T127" s="21"/>
      <c r="U127" s="21"/>
      <c r="V127" s="21"/>
      <c r="W127" s="21"/>
      <c r="X127" s="21"/>
      <c r="Y127" s="28"/>
      <c r="Z127" s="28"/>
      <c r="AA127" s="28"/>
      <c r="AB127" s="28"/>
      <c r="AC127" s="28"/>
      <c r="AD127" s="28"/>
      <c r="AE127" s="28"/>
      <c r="AF127" s="28"/>
      <c r="AJ127" s="21"/>
      <c r="AK127" s="21"/>
      <c r="AL127" s="21"/>
      <c r="AM127" s="21"/>
      <c r="AN127" s="21"/>
      <c r="AO127" s="21"/>
      <c r="AP127" s="21"/>
      <c r="AQ127" s="21"/>
      <c r="AR127" s="21"/>
      <c r="AS127" s="21"/>
      <c r="AT127" s="21"/>
      <c r="AU127" s="21"/>
      <c r="AV127" s="21"/>
      <c r="AW127" s="21"/>
      <c r="AX127" s="21"/>
    </row>
    <row r="128" spans="1:50" hidden="1" x14ac:dyDescent="0.2">
      <c r="A128" s="71">
        <v>56</v>
      </c>
      <c r="B128" s="20" t="str">
        <f>'Compound Alert'!B31</f>
        <v>Bhutan</v>
      </c>
      <c r="C128" s="20" t="str">
        <f>'Compound Alert'!C31</f>
        <v>BTN</v>
      </c>
      <c r="D128" s="20" t="str">
        <f>'Compound Alert'!D71</f>
        <v>SSF           Sub-Saharan Africa</v>
      </c>
      <c r="E128" s="20" t="str">
        <f>'Compound Alert'!E71</f>
        <v>IDA</v>
      </c>
      <c r="F128" s="57">
        <f>'Compound Alert'!F31</f>
        <v>0</v>
      </c>
      <c r="G128" s="22">
        <f>'Compound Alert'!G31</f>
        <v>3</v>
      </c>
      <c r="H128" s="23">
        <f>'Compound Alert'!H31</f>
        <v>3</v>
      </c>
      <c r="I128" s="57">
        <f>'Compound Alert'!M31</f>
        <v>0</v>
      </c>
      <c r="J128" s="25">
        <f>'Compound Alert'!N31</f>
        <v>7.7071395471990778</v>
      </c>
      <c r="K128" s="25">
        <f>'Compound Alert'!O31</f>
        <v>6.9856459330143599</v>
      </c>
      <c r="L128" s="25">
        <f>'Compound Alert'!P31</f>
        <v>5.254599788103083</v>
      </c>
      <c r="M128" s="25">
        <f>'Compound Alert'!Q31</f>
        <v>7.4285714285714297</v>
      </c>
      <c r="N128" s="25">
        <f>'Compound Alert'!R31</f>
        <v>1.25</v>
      </c>
      <c r="O128" s="25">
        <f>'Compound Alert'!S31</f>
        <v>0</v>
      </c>
      <c r="P128" s="25"/>
      <c r="Q128" s="27">
        <f>'Compound Alert'!AI95</f>
        <v>0</v>
      </c>
      <c r="R128" s="27">
        <f>'Compound Alert'!AJ95</f>
        <v>0.4</v>
      </c>
      <c r="S128" s="21"/>
      <c r="T128" s="21"/>
      <c r="U128" s="21"/>
      <c r="V128" s="21"/>
      <c r="W128" s="21"/>
      <c r="X128" s="21"/>
      <c r="Y128" s="28"/>
      <c r="Z128" s="28"/>
      <c r="AA128" s="28"/>
      <c r="AB128" s="28"/>
      <c r="AC128" s="28"/>
      <c r="AD128" s="28"/>
      <c r="AE128" s="28"/>
      <c r="AF128" s="28"/>
      <c r="AJ128" s="21"/>
      <c r="AK128" s="21"/>
      <c r="AL128" s="21"/>
      <c r="AM128" s="21"/>
      <c r="AN128" s="21"/>
      <c r="AO128" s="21"/>
      <c r="AP128" s="21"/>
      <c r="AQ128" s="21"/>
      <c r="AR128" s="21"/>
      <c r="AS128" s="21"/>
      <c r="AT128" s="21"/>
      <c r="AU128" s="21"/>
      <c r="AV128" s="21"/>
      <c r="AW128" s="21"/>
      <c r="AX128" s="21"/>
    </row>
    <row r="129" spans="1:50" hidden="1" x14ac:dyDescent="0.2">
      <c r="A129" s="71">
        <v>57</v>
      </c>
      <c r="B129" s="20" t="str">
        <f>'Compound Alert'!B64</f>
        <v>Micronesia</v>
      </c>
      <c r="C129" s="20" t="str">
        <f>'Compound Alert'!C64</f>
        <v>FSM</v>
      </c>
      <c r="D129" s="20" t="str">
        <f>'Compound Alert'!D104</f>
        <v>LCN           Latin America &amp; Caribbean</v>
      </c>
      <c r="E129" s="20" t="str">
        <f>'Compound Alert'!E104</f>
        <v>Blend</v>
      </c>
      <c r="F129" s="57">
        <f>'Compound Alert'!F64</f>
        <v>0</v>
      </c>
      <c r="G129" s="22">
        <f>'Compound Alert'!G64</f>
        <v>3</v>
      </c>
      <c r="H129" s="23">
        <f>'Compound Alert'!H64</f>
        <v>3</v>
      </c>
      <c r="I129" s="57">
        <f>'Compound Alert'!M64</f>
        <v>0</v>
      </c>
      <c r="J129" s="25">
        <f>'Compound Alert'!N64</f>
        <v>7.44</v>
      </c>
      <c r="K129" s="25">
        <f>'Compound Alert'!O64</f>
        <v>0</v>
      </c>
      <c r="L129" s="25">
        <f>'Compound Alert'!P64</f>
        <v>0</v>
      </c>
      <c r="M129" s="25">
        <f>'Compound Alert'!Q64</f>
        <v>8</v>
      </c>
      <c r="N129" s="25">
        <f>'Compound Alert'!R64</f>
        <v>1.75</v>
      </c>
      <c r="O129" s="25">
        <f>'Compound Alert'!S64</f>
        <v>10</v>
      </c>
      <c r="P129" s="25"/>
      <c r="Q129" s="27">
        <f>'Compound Alert'!AI96</f>
        <v>0.2</v>
      </c>
      <c r="R129" s="27">
        <f>'Compound Alert'!AJ96</f>
        <v>0.8</v>
      </c>
      <c r="S129" s="21"/>
      <c r="T129" s="21"/>
      <c r="U129" s="21"/>
      <c r="V129" s="21"/>
      <c r="W129" s="21"/>
      <c r="X129" s="21"/>
      <c r="Y129" s="28"/>
      <c r="Z129" s="28"/>
      <c r="AA129" s="28"/>
      <c r="AB129" s="28"/>
      <c r="AC129" s="28"/>
      <c r="AD129" s="28"/>
      <c r="AE129" s="28"/>
      <c r="AF129" s="28"/>
      <c r="AJ129" s="21"/>
      <c r="AK129" s="21"/>
      <c r="AL129" s="21"/>
      <c r="AM129" s="21"/>
      <c r="AN129" s="21"/>
      <c r="AO129" s="21"/>
      <c r="AP129" s="21"/>
      <c r="AQ129" s="21"/>
      <c r="AR129" s="21"/>
      <c r="AS129" s="21"/>
      <c r="AT129" s="21"/>
      <c r="AU129" s="21"/>
      <c r="AV129" s="21"/>
      <c r="AW129" s="21"/>
      <c r="AX129" s="21"/>
    </row>
    <row r="130" spans="1:50" hidden="1" x14ac:dyDescent="0.2">
      <c r="A130" s="71">
        <v>58</v>
      </c>
      <c r="B130" s="20" t="str">
        <f>'Compound Alert'!B68</f>
        <v>Ghana</v>
      </c>
      <c r="C130" s="20" t="str">
        <f>'Compound Alert'!C68</f>
        <v>GHA</v>
      </c>
      <c r="D130" s="20" t="str">
        <f>'Compound Alert'!D108</f>
        <v>ECS           Europe &amp; Central Asia</v>
      </c>
      <c r="E130" s="20" t="str">
        <f>'Compound Alert'!E108</f>
        <v xml:space="preserve"> </v>
      </c>
      <c r="F130" s="57">
        <f>'Compound Alert'!F68</f>
        <v>0</v>
      </c>
      <c r="G130" s="22">
        <f>'Compound Alert'!G68</f>
        <v>3</v>
      </c>
      <c r="H130" s="23">
        <f>'Compound Alert'!H68</f>
        <v>3</v>
      </c>
      <c r="I130" s="57">
        <f>'Compound Alert'!M68</f>
        <v>0</v>
      </c>
      <c r="J130" s="25">
        <f>'Compound Alert'!N68</f>
        <v>6.2391197604001301</v>
      </c>
      <c r="K130" s="25">
        <f>'Compound Alert'!O68</f>
        <v>7.1770334928229698</v>
      </c>
      <c r="L130" s="25">
        <f>'Compound Alert'!P68</f>
        <v>6.799699467438475</v>
      </c>
      <c r="M130" s="25">
        <f>'Compound Alert'!Q68</f>
        <v>8.7013956187663197</v>
      </c>
      <c r="N130" s="25">
        <f>'Compound Alert'!R68</f>
        <v>2.375</v>
      </c>
      <c r="O130" s="25">
        <f>'Compound Alert'!S68</f>
        <v>0</v>
      </c>
      <c r="P130" s="25"/>
      <c r="Q130" s="27">
        <f>'Compound Alert'!AI97</f>
        <v>0.2</v>
      </c>
      <c r="R130" s="27">
        <f>'Compound Alert'!AJ97</f>
        <v>0.7</v>
      </c>
      <c r="S130" s="21"/>
      <c r="T130" s="21"/>
      <c r="U130" s="21"/>
      <c r="V130" s="21"/>
      <c r="W130" s="21"/>
      <c r="X130" s="21"/>
      <c r="Y130" s="28"/>
      <c r="Z130" s="28"/>
      <c r="AA130" s="28"/>
      <c r="AB130" s="28"/>
      <c r="AC130" s="28"/>
      <c r="AD130" s="28"/>
      <c r="AE130" s="28"/>
      <c r="AF130" s="28"/>
      <c r="AJ130" s="21"/>
      <c r="AK130" s="21"/>
      <c r="AL130" s="21"/>
      <c r="AM130" s="21"/>
      <c r="AN130" s="21"/>
      <c r="AO130" s="21"/>
      <c r="AP130" s="21"/>
      <c r="AQ130" s="21"/>
      <c r="AR130" s="21"/>
      <c r="AS130" s="21"/>
      <c r="AT130" s="21"/>
      <c r="AU130" s="21"/>
      <c r="AV130" s="21"/>
      <c r="AW130" s="21"/>
      <c r="AX130" s="21"/>
    </row>
    <row r="131" spans="1:50" hidden="1" x14ac:dyDescent="0.2">
      <c r="A131" s="71">
        <v>59</v>
      </c>
      <c r="B131" s="20" t="str">
        <f>'Compound Alert'!B69</f>
        <v>Guinea</v>
      </c>
      <c r="C131" s="20" t="str">
        <f>'Compound Alert'!C69</f>
        <v>GIN</v>
      </c>
      <c r="D131" s="20" t="str">
        <f>'Compound Alert'!D109</f>
        <v>ECS           Europe &amp; Central Asia</v>
      </c>
      <c r="E131" s="20" t="str">
        <f>'Compound Alert'!E109</f>
        <v xml:space="preserve"> </v>
      </c>
      <c r="F131" s="57">
        <f>'Compound Alert'!F69</f>
        <v>0</v>
      </c>
      <c r="G131" s="22">
        <f>'Compound Alert'!G69</f>
        <v>3</v>
      </c>
      <c r="H131" s="23">
        <f>'Compound Alert'!H69</f>
        <v>3</v>
      </c>
      <c r="I131" s="57">
        <f>'Compound Alert'!M69</f>
        <v>0</v>
      </c>
      <c r="J131" s="25">
        <f>'Compound Alert'!N69</f>
        <v>10</v>
      </c>
      <c r="K131" s="25">
        <f>'Compound Alert'!O69</f>
        <v>8.8277511961722492</v>
      </c>
      <c r="L131" s="25">
        <f>'Compound Alert'!P69</f>
        <v>3.9886201760873394</v>
      </c>
      <c r="M131" s="25">
        <f>'Compound Alert'!Q69</f>
        <v>7.8571428571428603</v>
      </c>
      <c r="N131" s="25">
        <f>'Compound Alert'!R69</f>
        <v>3.875</v>
      </c>
      <c r="O131" s="25">
        <f>'Compound Alert'!S69</f>
        <v>0</v>
      </c>
      <c r="P131" s="25"/>
      <c r="Q131" s="27">
        <f>'Compound Alert'!AI98</f>
        <v>0</v>
      </c>
      <c r="R131" s="27">
        <f>'Compound Alert'!AJ98</f>
        <v>0.4</v>
      </c>
      <c r="S131" s="21"/>
      <c r="T131" s="21"/>
      <c r="U131" s="21"/>
      <c r="V131" s="21"/>
      <c r="W131" s="21"/>
      <c r="X131" s="21"/>
      <c r="Y131" s="28"/>
      <c r="Z131" s="28"/>
      <c r="AA131" s="28"/>
      <c r="AB131" s="28"/>
      <c r="AC131" s="28"/>
      <c r="AD131" s="28"/>
      <c r="AE131" s="28"/>
      <c r="AF131" s="28"/>
      <c r="AJ131" s="21"/>
      <c r="AK131" s="21"/>
      <c r="AL131" s="21"/>
      <c r="AM131" s="21"/>
      <c r="AN131" s="21"/>
      <c r="AO131" s="21"/>
      <c r="AP131" s="21"/>
      <c r="AQ131" s="21"/>
      <c r="AR131" s="21"/>
      <c r="AS131" s="21"/>
      <c r="AT131" s="21"/>
      <c r="AU131" s="21"/>
      <c r="AV131" s="21"/>
      <c r="AW131" s="21"/>
      <c r="AX131" s="21"/>
    </row>
    <row r="132" spans="1:50" hidden="1" x14ac:dyDescent="0.2">
      <c r="A132" s="71">
        <v>60</v>
      </c>
      <c r="B132" s="20" t="str">
        <f>'Compound Alert'!B71</f>
        <v>Guinea-Bissau</v>
      </c>
      <c r="C132" s="20" t="str">
        <f>'Compound Alert'!C71</f>
        <v>GNB</v>
      </c>
      <c r="D132" s="20" t="str">
        <f>'Compound Alert'!D111</f>
        <v>MEA           Middle East &amp; North Africa</v>
      </c>
      <c r="E132" s="20" t="str">
        <f>'Compound Alert'!E111</f>
        <v>IBRD</v>
      </c>
      <c r="F132" s="57">
        <f>'Compound Alert'!F71</f>
        <v>0</v>
      </c>
      <c r="G132" s="22">
        <f>'Compound Alert'!G71</f>
        <v>3</v>
      </c>
      <c r="H132" s="23">
        <f>'Compound Alert'!H71</f>
        <v>3</v>
      </c>
      <c r="I132" s="57">
        <f>'Compound Alert'!M71</f>
        <v>0</v>
      </c>
      <c r="J132" s="25">
        <f>'Compound Alert'!N71</f>
        <v>3.7847624916234044</v>
      </c>
      <c r="K132" s="25">
        <f>'Compound Alert'!O71</f>
        <v>8.6602870813397104</v>
      </c>
      <c r="L132" s="25">
        <f>'Compound Alert'!P71</f>
        <v>0</v>
      </c>
      <c r="M132" s="25">
        <f>'Compound Alert'!Q71</f>
        <v>10</v>
      </c>
      <c r="N132" s="25">
        <f>'Compound Alert'!R71</f>
        <v>1.75</v>
      </c>
      <c r="O132" s="25">
        <f>'Compound Alert'!S71</f>
        <v>10</v>
      </c>
      <c r="P132" s="25"/>
      <c r="Q132" s="27">
        <f>'Compound Alert'!AI99</f>
        <v>0</v>
      </c>
      <c r="R132" s="27">
        <f>'Compound Alert'!AJ99</f>
        <v>0.4</v>
      </c>
      <c r="S132" s="21"/>
      <c r="T132" s="21"/>
      <c r="U132" s="21"/>
      <c r="V132" s="21"/>
      <c r="W132" s="21"/>
      <c r="X132" s="21"/>
      <c r="Y132" s="28"/>
      <c r="Z132" s="28"/>
      <c r="AA132" s="28"/>
      <c r="AB132" s="28"/>
      <c r="AC132" s="28"/>
      <c r="AD132" s="28"/>
      <c r="AE132" s="28"/>
      <c r="AF132" s="28"/>
      <c r="AJ132" s="21"/>
      <c r="AK132" s="21"/>
      <c r="AL132" s="21"/>
      <c r="AM132" s="21"/>
      <c r="AN132" s="21"/>
      <c r="AO132" s="21"/>
      <c r="AP132" s="21"/>
      <c r="AQ132" s="21"/>
      <c r="AR132" s="21"/>
      <c r="AS132" s="21"/>
      <c r="AT132" s="21"/>
      <c r="AU132" s="21"/>
      <c r="AV132" s="21"/>
      <c r="AW132" s="21"/>
      <c r="AX132" s="21"/>
    </row>
    <row r="133" spans="1:50" hidden="1" x14ac:dyDescent="0.2">
      <c r="A133" s="71">
        <v>61</v>
      </c>
      <c r="B133" s="20" t="str">
        <f>'Compound Alert'!B107</f>
        <v>Lesotho</v>
      </c>
      <c r="C133" s="20" t="str">
        <f>'Compound Alert'!C107</f>
        <v>LSO</v>
      </c>
      <c r="D133" s="20" t="str">
        <f>'Compound Alert'!D147</f>
        <v>LCN           Latin America &amp; Caribbean</v>
      </c>
      <c r="E133" s="20" t="str">
        <f>'Compound Alert'!E147</f>
        <v>IBRD</v>
      </c>
      <c r="F133" s="57">
        <f>'Compound Alert'!F107</f>
        <v>0</v>
      </c>
      <c r="G133" s="22">
        <f>'Compound Alert'!G107</f>
        <v>3</v>
      </c>
      <c r="H133" s="23">
        <f>'Compound Alert'!H107</f>
        <v>3</v>
      </c>
      <c r="I133" s="57">
        <f>'Compound Alert'!M107</f>
        <v>0</v>
      </c>
      <c r="J133" s="25">
        <f>'Compound Alert'!N107</f>
        <v>9.8671171068352077</v>
      </c>
      <c r="K133" s="25">
        <f>'Compound Alert'!O107</f>
        <v>8.7559808612440193</v>
      </c>
      <c r="L133" s="25">
        <f>'Compound Alert'!P107</f>
        <v>4.2780870199146772</v>
      </c>
      <c r="M133" s="25">
        <f>'Compound Alert'!Q107</f>
        <v>9.1428571428571406</v>
      </c>
      <c r="N133" s="25">
        <f>'Compound Alert'!R107</f>
        <v>2.9580398915498081</v>
      </c>
      <c r="O133" s="25">
        <f>'Compound Alert'!S107</f>
        <v>0</v>
      </c>
      <c r="P133" s="25"/>
      <c r="Q133" s="27">
        <f>'Compound Alert'!AI100</f>
        <v>0</v>
      </c>
      <c r="R133" s="27">
        <f>'Compound Alert'!AJ100</f>
        <v>0.5</v>
      </c>
      <c r="S133" s="21"/>
      <c r="T133" s="21"/>
      <c r="U133" s="21"/>
      <c r="V133" s="21"/>
      <c r="W133" s="21"/>
      <c r="X133" s="21"/>
      <c r="Y133" s="28"/>
      <c r="Z133" s="28"/>
      <c r="AA133" s="28"/>
      <c r="AB133" s="28"/>
      <c r="AC133" s="28"/>
      <c r="AD133" s="28"/>
      <c r="AE133" s="28"/>
      <c r="AF133" s="28"/>
      <c r="AJ133" s="21"/>
      <c r="AK133" s="21"/>
      <c r="AL133" s="21"/>
      <c r="AM133" s="21"/>
      <c r="AN133" s="21"/>
      <c r="AO133" s="21"/>
      <c r="AP133" s="21"/>
      <c r="AQ133" s="21"/>
      <c r="AR133" s="21"/>
      <c r="AS133" s="21"/>
      <c r="AT133" s="21"/>
      <c r="AU133" s="21"/>
      <c r="AV133" s="21"/>
      <c r="AW133" s="21"/>
      <c r="AX133" s="21"/>
    </row>
    <row r="134" spans="1:50" hidden="1" x14ac:dyDescent="0.2">
      <c r="A134" s="71">
        <v>62</v>
      </c>
      <c r="B134" s="20" t="str">
        <f>'Compound Alert'!B113</f>
        <v>Madagascar</v>
      </c>
      <c r="C134" s="20" t="str">
        <f>'Compound Alert'!C113</f>
        <v>MDG</v>
      </c>
      <c r="D134" s="20" t="str">
        <f>'Compound Alert'!D153</f>
        <v>SSF           Sub-Saharan Africa</v>
      </c>
      <c r="E134" s="20" t="str">
        <f>'Compound Alert'!E153</f>
        <v>IDA</v>
      </c>
      <c r="F134" s="57">
        <f>'Compound Alert'!F113</f>
        <v>0</v>
      </c>
      <c r="G134" s="22">
        <f>'Compound Alert'!G113</f>
        <v>3</v>
      </c>
      <c r="H134" s="23">
        <f>'Compound Alert'!H113</f>
        <v>3</v>
      </c>
      <c r="I134" s="57">
        <f>'Compound Alert'!M113</f>
        <v>0</v>
      </c>
      <c r="J134" s="25">
        <f>'Compound Alert'!N113</f>
        <v>7.735035179672372</v>
      </c>
      <c r="K134" s="25">
        <f>'Compound Alert'!O113</f>
        <v>10</v>
      </c>
      <c r="L134" s="25">
        <f>'Compound Alert'!P113</f>
        <v>4.6661657632501363</v>
      </c>
      <c r="M134" s="25">
        <f>'Compound Alert'!Q113</f>
        <v>8.8908482587130084</v>
      </c>
      <c r="N134" s="25">
        <f>'Compound Alert'!R113</f>
        <v>3.5</v>
      </c>
      <c r="O134" s="25">
        <f>'Compound Alert'!S113</f>
        <v>0</v>
      </c>
      <c r="P134" s="25"/>
      <c r="Q134" s="27">
        <f>'Compound Alert'!AI101</f>
        <v>0</v>
      </c>
      <c r="R134" s="27">
        <f>'Compound Alert'!AJ101</f>
        <v>0.3</v>
      </c>
      <c r="S134" s="21"/>
      <c r="T134" s="21"/>
      <c r="U134" s="21"/>
      <c r="V134" s="21"/>
      <c r="W134" s="21"/>
      <c r="X134" s="21"/>
      <c r="Y134" s="28"/>
      <c r="Z134" s="28"/>
      <c r="AA134" s="28"/>
      <c r="AB134" s="28"/>
      <c r="AC134" s="28"/>
      <c r="AD134" s="28"/>
      <c r="AE134" s="28"/>
      <c r="AF134" s="28"/>
      <c r="AJ134" s="21"/>
      <c r="AK134" s="21"/>
      <c r="AL134" s="21"/>
      <c r="AM134" s="21"/>
      <c r="AN134" s="21"/>
      <c r="AO134" s="21"/>
      <c r="AP134" s="21"/>
      <c r="AQ134" s="21"/>
      <c r="AR134" s="21"/>
      <c r="AS134" s="21"/>
      <c r="AT134" s="21"/>
      <c r="AU134" s="21"/>
      <c r="AV134" s="21"/>
      <c r="AW134" s="21"/>
      <c r="AX134" s="21"/>
    </row>
    <row r="135" spans="1:50" hidden="1" x14ac:dyDescent="0.2">
      <c r="A135" s="71">
        <v>63</v>
      </c>
      <c r="B135" s="20" t="str">
        <f>'Compound Alert'!B116</f>
        <v>Marshall Islands</v>
      </c>
      <c r="C135" s="20" t="str">
        <f>'Compound Alert'!C116</f>
        <v>MHL</v>
      </c>
      <c r="D135" s="20" t="str">
        <f>'Compound Alert'!D156</f>
        <v>EAS           East Asia &amp; Pacific</v>
      </c>
      <c r="E135" s="20" t="str">
        <f>'Compound Alert'!E156</f>
        <v>IDA</v>
      </c>
      <c r="F135" s="57">
        <f>'Compound Alert'!F116</f>
        <v>0</v>
      </c>
      <c r="G135" s="22">
        <f>'Compound Alert'!G116</f>
        <v>3</v>
      </c>
      <c r="H135" s="23">
        <f>'Compound Alert'!H116</f>
        <v>3</v>
      </c>
      <c r="I135" s="57">
        <f>'Compound Alert'!M116</f>
        <v>0</v>
      </c>
      <c r="J135" s="25">
        <f>'Compound Alert'!N116</f>
        <v>10</v>
      </c>
      <c r="K135" s="25">
        <f>'Compound Alert'!O116</f>
        <v>0</v>
      </c>
      <c r="L135" s="25">
        <f>'Compound Alert'!P116</f>
        <v>0</v>
      </c>
      <c r="M135" s="25">
        <f>'Compound Alert'!Q116</f>
        <v>7.7142857142857197</v>
      </c>
      <c r="N135" s="25">
        <f>'Compound Alert'!R116</f>
        <v>1.25</v>
      </c>
      <c r="O135" s="25">
        <f>'Compound Alert'!S116</f>
        <v>10</v>
      </c>
      <c r="P135" s="25"/>
      <c r="Q135" s="27">
        <f>'Compound Alert'!AI102</f>
        <v>0</v>
      </c>
      <c r="R135" s="27">
        <f>'Compound Alert'!AJ102</f>
        <v>0.3</v>
      </c>
      <c r="S135" s="21"/>
      <c r="T135" s="21"/>
      <c r="U135" s="21"/>
      <c r="V135" s="21"/>
      <c r="W135" s="21"/>
      <c r="X135" s="21"/>
      <c r="Y135" s="28"/>
      <c r="Z135" s="28"/>
      <c r="AA135" s="28"/>
      <c r="AB135" s="28"/>
      <c r="AC135" s="28"/>
      <c r="AD135" s="28"/>
      <c r="AE135" s="28"/>
      <c r="AF135" s="28"/>
      <c r="AJ135" s="21"/>
      <c r="AK135" s="21"/>
      <c r="AL135" s="21"/>
      <c r="AM135" s="21"/>
      <c r="AN135" s="21"/>
      <c r="AO135" s="21"/>
      <c r="AP135" s="21"/>
      <c r="AQ135" s="21"/>
      <c r="AR135" s="21"/>
      <c r="AS135" s="21"/>
      <c r="AT135" s="21"/>
      <c r="AU135" s="21"/>
      <c r="AV135" s="21"/>
      <c r="AW135" s="21"/>
      <c r="AX135" s="21"/>
    </row>
    <row r="136" spans="1:50" hidden="1" x14ac:dyDescent="0.2">
      <c r="A136" s="71">
        <v>64</v>
      </c>
      <c r="B136" s="20" t="str">
        <f>'Compound Alert'!B124</f>
        <v>Mauritania</v>
      </c>
      <c r="C136" s="20" t="str">
        <f>'Compound Alert'!C124</f>
        <v>MRT</v>
      </c>
      <c r="D136" s="20" t="str">
        <f>'Compound Alert'!D164</f>
        <v>ECS           Europe &amp; Central Asia</v>
      </c>
      <c r="E136" s="20" t="str">
        <f>'Compound Alert'!E164</f>
        <v>Europe &amp; Central Asia</v>
      </c>
      <c r="F136" s="57">
        <f>'Compound Alert'!F124</f>
        <v>0</v>
      </c>
      <c r="G136" s="22">
        <f>'Compound Alert'!G124</f>
        <v>3</v>
      </c>
      <c r="H136" s="23">
        <f>'Compound Alert'!H124</f>
        <v>3</v>
      </c>
      <c r="I136" s="57">
        <f>'Compound Alert'!M124</f>
        <v>0</v>
      </c>
      <c r="J136" s="25">
        <f>'Compound Alert'!N124</f>
        <v>9.7467943448089631</v>
      </c>
      <c r="K136" s="25">
        <f>'Compound Alert'!O124</f>
        <v>8.1339712918660307</v>
      </c>
      <c r="L136" s="25">
        <f>'Compound Alert'!P124</f>
        <v>1.9459256400345599</v>
      </c>
      <c r="M136" s="25">
        <f>'Compound Alert'!Q124</f>
        <v>8.71428571428571</v>
      </c>
      <c r="N136" s="25">
        <f>'Compound Alert'!R124</f>
        <v>3.875</v>
      </c>
      <c r="O136" s="25">
        <f>'Compound Alert'!S124</f>
        <v>0</v>
      </c>
      <c r="P136" s="25"/>
      <c r="Q136" s="27">
        <f>'Compound Alert'!AI103</f>
        <v>0</v>
      </c>
      <c r="R136" s="27">
        <f>'Compound Alert'!AJ103</f>
        <v>0.4</v>
      </c>
      <c r="S136" s="21"/>
      <c r="T136" s="21"/>
      <c r="U136" s="21"/>
      <c r="V136" s="21"/>
      <c r="W136" s="21"/>
      <c r="X136" s="21"/>
      <c r="Y136" s="28"/>
      <c r="Z136" s="28"/>
      <c r="AA136" s="28"/>
      <c r="AB136" s="28"/>
      <c r="AC136" s="28"/>
      <c r="AD136" s="28"/>
      <c r="AE136" s="28"/>
      <c r="AF136" s="28"/>
      <c r="AJ136" s="21"/>
      <c r="AK136" s="21"/>
      <c r="AL136" s="21"/>
      <c r="AM136" s="21"/>
      <c r="AN136" s="21"/>
      <c r="AO136" s="21"/>
      <c r="AP136" s="21"/>
      <c r="AQ136" s="21"/>
      <c r="AR136" s="21"/>
      <c r="AS136" s="21"/>
      <c r="AT136" s="21"/>
      <c r="AU136" s="21"/>
      <c r="AV136" s="21"/>
      <c r="AW136" s="21"/>
      <c r="AX136" s="21"/>
    </row>
    <row r="137" spans="1:50" hidden="1" x14ac:dyDescent="0.2">
      <c r="A137" s="71">
        <v>65</v>
      </c>
      <c r="B137" s="20" t="str">
        <f>'Compound Alert'!B138</f>
        <v>Pakistan</v>
      </c>
      <c r="C137" s="20" t="str">
        <f>'Compound Alert'!C138</f>
        <v>PAK</v>
      </c>
      <c r="D137" s="20" t="str">
        <f>'Compound Alert'!D178</f>
        <v>MEA           Middle East &amp; North Africa</v>
      </c>
      <c r="E137" s="20" t="str">
        <f>'Compound Alert'!E178</f>
        <v>IBRD</v>
      </c>
      <c r="F137" s="57">
        <f>'Compound Alert'!F138</f>
        <v>0</v>
      </c>
      <c r="G137" s="22">
        <f>'Compound Alert'!G138</f>
        <v>3</v>
      </c>
      <c r="H137" s="23">
        <f>'Compound Alert'!H138</f>
        <v>3</v>
      </c>
      <c r="I137" s="57">
        <f>'Compound Alert'!M138</f>
        <v>0</v>
      </c>
      <c r="J137" s="25">
        <f>'Compound Alert'!N138</f>
        <v>5.1145719423863953</v>
      </c>
      <c r="K137" s="25">
        <f>'Compound Alert'!O138</f>
        <v>6.6267942583732102</v>
      </c>
      <c r="L137" s="25">
        <f>'Compound Alert'!P138</f>
        <v>2.0290897242213708</v>
      </c>
      <c r="M137" s="25">
        <f>'Compound Alert'!Q138</f>
        <v>7.7142857142857197</v>
      </c>
      <c r="N137" s="25">
        <f>'Compound Alert'!R138</f>
        <v>7.75</v>
      </c>
      <c r="O137" s="25">
        <f>'Compound Alert'!S138</f>
        <v>0</v>
      </c>
      <c r="P137" s="25"/>
      <c r="Q137" s="27">
        <f>'Compound Alert'!AI104</f>
        <v>0.4</v>
      </c>
      <c r="R137" s="27">
        <f>'Compound Alert'!AJ104</f>
        <v>0.6</v>
      </c>
      <c r="S137" s="21"/>
      <c r="T137" s="21"/>
      <c r="U137" s="21"/>
      <c r="V137" s="21"/>
      <c r="W137" s="21"/>
      <c r="X137" s="21"/>
      <c r="Y137" s="28"/>
      <c r="Z137" s="28"/>
      <c r="AA137" s="28"/>
      <c r="AB137" s="28"/>
      <c r="AC137" s="28"/>
      <c r="AD137" s="28"/>
      <c r="AE137" s="28"/>
      <c r="AF137" s="28"/>
      <c r="AJ137" s="21"/>
      <c r="AK137" s="21"/>
      <c r="AL137" s="21"/>
      <c r="AM137" s="21"/>
      <c r="AN137" s="21"/>
      <c r="AO137" s="21"/>
      <c r="AP137" s="21"/>
      <c r="AQ137" s="21"/>
      <c r="AR137" s="21"/>
      <c r="AS137" s="21"/>
      <c r="AT137" s="21"/>
      <c r="AU137" s="21"/>
      <c r="AV137" s="21"/>
      <c r="AW137" s="21"/>
      <c r="AX137" s="21"/>
    </row>
    <row r="138" spans="1:50" hidden="1" x14ac:dyDescent="0.2">
      <c r="A138" s="71">
        <v>66</v>
      </c>
      <c r="B138" s="20" t="str">
        <f>'Compound Alert'!B140</f>
        <v>Peru</v>
      </c>
      <c r="C138" s="20" t="str">
        <f>'Compound Alert'!C140</f>
        <v>PER</v>
      </c>
      <c r="D138" s="20" t="str">
        <f>'Compound Alert'!D180</f>
        <v>EAS           East Asia &amp; Pacific</v>
      </c>
      <c r="E138" s="20" t="str">
        <f>'Compound Alert'!E180</f>
        <v>IDA</v>
      </c>
      <c r="F138" s="57">
        <f>'Compound Alert'!F140</f>
        <v>0</v>
      </c>
      <c r="G138" s="22">
        <f>'Compound Alert'!G140</f>
        <v>3</v>
      </c>
      <c r="H138" s="23">
        <f>'Compound Alert'!H140</f>
        <v>3</v>
      </c>
      <c r="I138" s="57">
        <f>'Compound Alert'!M140</f>
        <v>0</v>
      </c>
      <c r="J138" s="25">
        <f>'Compound Alert'!N140</f>
        <v>7.5828754440515498</v>
      </c>
      <c r="K138" s="25">
        <f>'Compound Alert'!O140</f>
        <v>6.6507177033492804</v>
      </c>
      <c r="L138" s="25">
        <f>'Compound Alert'!P140</f>
        <v>1.9765720236531312</v>
      </c>
      <c r="M138" s="25">
        <f>'Compound Alert'!Q140</f>
        <v>5.8309518948453025</v>
      </c>
      <c r="N138" s="25">
        <f>'Compound Alert'!R140</f>
        <v>5.25</v>
      </c>
      <c r="O138" s="25">
        <f>'Compound Alert'!S140</f>
        <v>5.1808919215418596</v>
      </c>
      <c r="P138" s="25"/>
      <c r="Q138" s="27">
        <f>'Compound Alert'!AI105</f>
        <v>0.4</v>
      </c>
      <c r="R138" s="27">
        <f>'Compound Alert'!AJ105</f>
        <v>0.8</v>
      </c>
      <c r="S138" s="21"/>
      <c r="T138" s="21"/>
      <c r="U138" s="21"/>
      <c r="V138" s="21"/>
      <c r="W138" s="21"/>
      <c r="X138" s="21"/>
      <c r="Y138" s="28"/>
      <c r="Z138" s="28"/>
      <c r="AA138" s="28"/>
      <c r="AB138" s="28"/>
      <c r="AC138" s="28"/>
      <c r="AD138" s="28"/>
      <c r="AE138" s="28"/>
      <c r="AF138" s="28"/>
      <c r="AJ138" s="21"/>
      <c r="AK138" s="21"/>
      <c r="AL138" s="21"/>
      <c r="AM138" s="21"/>
      <c r="AN138" s="21"/>
      <c r="AO138" s="21"/>
      <c r="AP138" s="21"/>
      <c r="AQ138" s="21"/>
      <c r="AR138" s="21"/>
      <c r="AS138" s="21"/>
      <c r="AT138" s="21"/>
      <c r="AU138" s="21"/>
      <c r="AV138" s="21"/>
      <c r="AW138" s="21"/>
      <c r="AX138" s="21"/>
    </row>
    <row r="139" spans="1:50" hidden="1" x14ac:dyDescent="0.2">
      <c r="A139" s="71">
        <v>67</v>
      </c>
      <c r="B139" s="20" t="str">
        <f>'Compound Alert'!B141</f>
        <v>Philippines</v>
      </c>
      <c r="C139" s="20" t="str">
        <f>'Compound Alert'!C141</f>
        <v>PHL</v>
      </c>
      <c r="D139" s="20" t="str">
        <f>'Compound Alert'!D181</f>
        <v>SSF           Sub-Saharan Africa</v>
      </c>
      <c r="E139" s="20" t="str">
        <f>'Compound Alert'!E181</f>
        <v>IDA</v>
      </c>
      <c r="F139" s="57">
        <f>'Compound Alert'!F141</f>
        <v>0</v>
      </c>
      <c r="G139" s="22">
        <f>'Compound Alert'!G141</f>
        <v>3</v>
      </c>
      <c r="H139" s="23">
        <f>'Compound Alert'!H141</f>
        <v>3</v>
      </c>
      <c r="I139" s="57">
        <f>'Compound Alert'!M141</f>
        <v>0</v>
      </c>
      <c r="J139" s="25">
        <f>'Compound Alert'!N141</f>
        <v>6.9436507482941208</v>
      </c>
      <c r="K139" s="25">
        <f>'Compound Alert'!O141</f>
        <v>7.2009569377990399</v>
      </c>
      <c r="L139" s="25">
        <f>'Compound Alert'!P141</f>
        <v>4.3864760401818437</v>
      </c>
      <c r="M139" s="25">
        <f>'Compound Alert'!Q141</f>
        <v>6.2449979983983974</v>
      </c>
      <c r="N139" s="25">
        <f>'Compound Alert'!R141</f>
        <v>8.5</v>
      </c>
      <c r="O139" s="25">
        <f>'Compound Alert'!S141</f>
        <v>3.7831541634821599</v>
      </c>
      <c r="P139" s="25"/>
      <c r="Q139" s="27">
        <f>'Compound Alert'!AI106</f>
        <v>0</v>
      </c>
      <c r="R139" s="27">
        <f>'Compound Alert'!AJ106</f>
        <v>0.3</v>
      </c>
      <c r="S139" s="21"/>
      <c r="T139" s="21"/>
      <c r="U139" s="21"/>
      <c r="V139" s="21"/>
      <c r="W139" s="21"/>
      <c r="X139" s="21"/>
      <c r="Y139" s="28"/>
      <c r="Z139" s="28"/>
      <c r="AA139" s="28"/>
      <c r="AB139" s="28"/>
      <c r="AC139" s="28"/>
      <c r="AD139" s="28"/>
      <c r="AE139" s="28"/>
      <c r="AF139" s="28"/>
      <c r="AJ139" s="21"/>
      <c r="AK139" s="21"/>
      <c r="AL139" s="21"/>
      <c r="AM139" s="21"/>
      <c r="AN139" s="21"/>
      <c r="AO139" s="21"/>
      <c r="AP139" s="21"/>
      <c r="AQ139" s="21"/>
      <c r="AR139" s="21"/>
      <c r="AS139" s="21"/>
      <c r="AT139" s="21"/>
      <c r="AU139" s="21"/>
      <c r="AV139" s="21"/>
      <c r="AW139" s="21"/>
      <c r="AX139" s="21"/>
    </row>
    <row r="140" spans="1:50" hidden="1" x14ac:dyDescent="0.2">
      <c r="A140" s="71">
        <v>68</v>
      </c>
      <c r="B140" s="20" t="str">
        <f>'Compound Alert'!B145</f>
        <v>Korea DPR</v>
      </c>
      <c r="C140" s="20" t="str">
        <f>'Compound Alert'!C145</f>
        <v>PRK</v>
      </c>
      <c r="D140" s="20" t="str">
        <f>'Compound Alert'!D185</f>
        <v>NAC           North America</v>
      </c>
      <c r="E140" s="20" t="str">
        <f>'Compound Alert'!E185</f>
        <v>North America</v>
      </c>
      <c r="F140" s="57">
        <f>'Compound Alert'!F145</f>
        <v>0</v>
      </c>
      <c r="G140" s="22">
        <f>'Compound Alert'!G145</f>
        <v>3</v>
      </c>
      <c r="H140" s="23">
        <f>'Compound Alert'!H145</f>
        <v>3</v>
      </c>
      <c r="I140" s="57">
        <f>'Compound Alert'!M145</f>
        <v>0</v>
      </c>
      <c r="J140" s="25">
        <f>'Compound Alert'!N145</f>
        <v>6.75</v>
      </c>
      <c r="K140" s="25">
        <f>'Compound Alert'!O145</f>
        <v>8.6363636363636402</v>
      </c>
      <c r="L140" s="25">
        <f>'Compound Alert'!P145</f>
        <v>6.7419986246324095</v>
      </c>
      <c r="M140" s="25">
        <f>'Compound Alert'!Q145</f>
        <v>9</v>
      </c>
      <c r="N140" s="25">
        <f>'Compound Alert'!R145</f>
        <v>4.25</v>
      </c>
      <c r="O140" s="25">
        <f>'Compound Alert'!S145</f>
        <v>0</v>
      </c>
      <c r="P140" s="25"/>
      <c r="Q140" s="27">
        <f>'Compound Alert'!AI107</f>
        <v>0</v>
      </c>
      <c r="R140" s="27">
        <f>'Compound Alert'!AJ107</f>
        <v>0.4</v>
      </c>
      <c r="S140" s="21"/>
      <c r="T140" s="21"/>
      <c r="U140" s="21"/>
      <c r="V140" s="21"/>
      <c r="W140" s="21"/>
      <c r="X140" s="21"/>
      <c r="Y140" s="28"/>
      <c r="Z140" s="28"/>
      <c r="AA140" s="28"/>
      <c r="AB140" s="28"/>
      <c r="AC140" s="28"/>
      <c r="AD140" s="28"/>
      <c r="AE140" s="28"/>
      <c r="AF140" s="28"/>
      <c r="AJ140" s="21"/>
      <c r="AK140" s="21"/>
      <c r="AL140" s="21"/>
      <c r="AM140" s="21"/>
      <c r="AN140" s="21"/>
      <c r="AO140" s="21"/>
      <c r="AP140" s="21"/>
      <c r="AQ140" s="21"/>
      <c r="AR140" s="21"/>
      <c r="AS140" s="21"/>
      <c r="AT140" s="21"/>
      <c r="AU140" s="21"/>
      <c r="AV140" s="21"/>
      <c r="AW140" s="21"/>
      <c r="AX140" s="21"/>
    </row>
    <row r="141" spans="1:50" hidden="1" x14ac:dyDescent="0.2">
      <c r="A141" s="71">
        <v>69</v>
      </c>
      <c r="B141" s="20" t="str">
        <f>'Compound Alert'!B154</f>
        <v>Senegal</v>
      </c>
      <c r="C141" s="20" t="str">
        <f>'Compound Alert'!C154</f>
        <v>SEN</v>
      </c>
      <c r="D141" s="20" t="str">
        <f>'Compound Alert'!D194</f>
        <v>SSF           Sub-Saharan Africa</v>
      </c>
      <c r="E141" s="20" t="str">
        <f>'Compound Alert'!E194</f>
        <v>IDA</v>
      </c>
      <c r="F141" s="57">
        <f>'Compound Alert'!F154</f>
        <v>0</v>
      </c>
      <c r="G141" s="22">
        <f>'Compound Alert'!G154</f>
        <v>3</v>
      </c>
      <c r="H141" s="23">
        <f>'Compound Alert'!H154</f>
        <v>3</v>
      </c>
      <c r="I141" s="57">
        <f>'Compound Alert'!M154</f>
        <v>0</v>
      </c>
      <c r="J141" s="25">
        <f>'Compound Alert'!N154</f>
        <v>8.8034084308295046</v>
      </c>
      <c r="K141" s="25">
        <f>'Compound Alert'!O154</f>
        <v>7.3923444976076604</v>
      </c>
      <c r="L141" s="25">
        <f>'Compound Alert'!P154</f>
        <v>4.6334458490158958</v>
      </c>
      <c r="M141" s="25">
        <f>'Compound Alert'!Q154</f>
        <v>9.4868329805051381</v>
      </c>
      <c r="N141" s="25">
        <f>'Compound Alert'!R154</f>
        <v>3.125</v>
      </c>
      <c r="O141" s="25">
        <f>'Compound Alert'!S154</f>
        <v>0</v>
      </c>
      <c r="P141" s="25"/>
      <c r="Q141" s="27">
        <f>'Compound Alert'!AI108</f>
        <v>0</v>
      </c>
      <c r="R141" s="27">
        <f>'Compound Alert'!AJ108</f>
        <v>0.5</v>
      </c>
      <c r="S141" s="21"/>
      <c r="T141" s="21"/>
      <c r="U141" s="21"/>
      <c r="V141" s="21"/>
      <c r="W141" s="21"/>
      <c r="X141" s="21"/>
      <c r="Y141" s="28"/>
      <c r="Z141" s="28"/>
      <c r="AA141" s="28"/>
      <c r="AB141" s="28"/>
      <c r="AC141" s="28"/>
      <c r="AD141" s="28"/>
      <c r="AE141" s="28"/>
      <c r="AF141" s="28"/>
      <c r="AJ141" s="21"/>
      <c r="AK141" s="21"/>
      <c r="AL141" s="21"/>
      <c r="AM141" s="21"/>
      <c r="AN141" s="21"/>
      <c r="AO141" s="21"/>
      <c r="AP141" s="21"/>
      <c r="AQ141" s="21"/>
      <c r="AR141" s="21"/>
      <c r="AS141" s="21"/>
      <c r="AT141" s="21"/>
      <c r="AU141" s="21"/>
      <c r="AV141" s="21"/>
      <c r="AW141" s="21"/>
      <c r="AX141" s="21"/>
    </row>
    <row r="142" spans="1:50" hidden="1" x14ac:dyDescent="0.2">
      <c r="A142" s="71">
        <v>70</v>
      </c>
      <c r="B142" s="20" t="str">
        <f>'Compound Alert'!B157</f>
        <v>Sierra Leone</v>
      </c>
      <c r="C142" s="20" t="str">
        <f>'Compound Alert'!C157</f>
        <v>SLE</v>
      </c>
      <c r="D142" s="20">
        <f>'Compound Alert'!D197</f>
        <v>0</v>
      </c>
      <c r="E142" s="20">
        <f>'Compound Alert'!E197</f>
        <v>0</v>
      </c>
      <c r="F142" s="57">
        <f>'Compound Alert'!F157</f>
        <v>0</v>
      </c>
      <c r="G142" s="22">
        <f>'Compound Alert'!G157</f>
        <v>3</v>
      </c>
      <c r="H142" s="23">
        <f>'Compound Alert'!H157</f>
        <v>3</v>
      </c>
      <c r="I142" s="57">
        <f>'Compound Alert'!M157</f>
        <v>0</v>
      </c>
      <c r="J142" s="25">
        <f>'Compound Alert'!N157</f>
        <v>10</v>
      </c>
      <c r="K142" s="25">
        <f>'Compound Alert'!O157</f>
        <v>9.8189349347874035</v>
      </c>
      <c r="L142" s="25">
        <f>'Compound Alert'!P157</f>
        <v>3.6223905087312112</v>
      </c>
      <c r="M142" s="25">
        <f>'Compound Alert'!Q157</f>
        <v>9.8571428571428594</v>
      </c>
      <c r="N142" s="25">
        <f>'Compound Alert'!R157</f>
        <v>3.5</v>
      </c>
      <c r="O142" s="25">
        <f>'Compound Alert'!S157</f>
        <v>0</v>
      </c>
      <c r="P142" s="25"/>
      <c r="Q142" s="27">
        <f>'Compound Alert'!AI109</f>
        <v>0</v>
      </c>
      <c r="R142" s="27">
        <f>'Compound Alert'!AJ109</f>
        <v>0.5</v>
      </c>
      <c r="S142" s="21"/>
      <c r="T142" s="21"/>
      <c r="U142" s="21"/>
      <c r="V142" s="21"/>
      <c r="W142" s="21"/>
      <c r="X142" s="21"/>
      <c r="Y142" s="28"/>
      <c r="Z142" s="28"/>
      <c r="AA142" s="28"/>
      <c r="AB142" s="28"/>
      <c r="AC142" s="28"/>
      <c r="AD142" s="28"/>
      <c r="AE142" s="28"/>
      <c r="AF142" s="28"/>
      <c r="AJ142" s="21"/>
      <c r="AK142" s="21"/>
      <c r="AL142" s="21"/>
      <c r="AM142" s="21"/>
      <c r="AN142" s="21"/>
      <c r="AO142" s="21"/>
      <c r="AP142" s="21"/>
      <c r="AQ142" s="21"/>
      <c r="AR142" s="21"/>
      <c r="AS142" s="21"/>
      <c r="AT142" s="21"/>
      <c r="AU142" s="21"/>
      <c r="AV142" s="21"/>
      <c r="AW142" s="21"/>
      <c r="AX142" s="21"/>
    </row>
    <row r="143" spans="1:50" hidden="1" x14ac:dyDescent="0.2">
      <c r="A143" s="71">
        <v>71</v>
      </c>
      <c r="B143" s="20" t="str">
        <f>'Compound Alert'!B162</f>
        <v>Sao Tome and Principe</v>
      </c>
      <c r="C143" s="20" t="str">
        <f>'Compound Alert'!C162</f>
        <v>STP</v>
      </c>
      <c r="D143" s="20">
        <f>'Compound Alert'!D202</f>
        <v>0</v>
      </c>
      <c r="E143" s="20">
        <f>'Compound Alert'!E202</f>
        <v>0</v>
      </c>
      <c r="F143" s="57">
        <f>'Compound Alert'!F162</f>
        <v>0</v>
      </c>
      <c r="G143" s="22">
        <f>'Compound Alert'!G162</f>
        <v>3</v>
      </c>
      <c r="H143" s="23">
        <f>'Compound Alert'!H162</f>
        <v>3</v>
      </c>
      <c r="I143" s="57">
        <f>'Compound Alert'!M162</f>
        <v>0</v>
      </c>
      <c r="J143" s="25">
        <f>'Compound Alert'!N162</f>
        <v>8.7705801930702911</v>
      </c>
      <c r="K143" s="25">
        <f>'Compound Alert'!O162</f>
        <v>8.2057416267942607</v>
      </c>
      <c r="L143" s="25">
        <f>'Compound Alert'!P162</f>
        <v>3.4590010413929537</v>
      </c>
      <c r="M143" s="25">
        <f>'Compound Alert'!Q162</f>
        <v>8.71428571428571</v>
      </c>
      <c r="N143" s="25">
        <f>'Compound Alert'!R162</f>
        <v>0</v>
      </c>
      <c r="O143" s="25">
        <f>'Compound Alert'!S162</f>
        <v>0</v>
      </c>
      <c r="P143" s="25"/>
      <c r="Q143" s="27">
        <f>'Compound Alert'!AI110</f>
        <v>0</v>
      </c>
      <c r="R143" s="27">
        <f>'Compound Alert'!AJ110</f>
        <v>0.5</v>
      </c>
      <c r="S143" s="21"/>
      <c r="T143" s="21"/>
      <c r="U143" s="21"/>
      <c r="V143" s="21"/>
      <c r="W143" s="21"/>
      <c r="X143" s="21"/>
      <c r="Y143" s="28"/>
      <c r="Z143" s="28"/>
      <c r="AA143" s="28"/>
      <c r="AB143" s="28"/>
      <c r="AC143" s="28"/>
      <c r="AD143" s="28"/>
      <c r="AE143" s="28"/>
      <c r="AF143" s="28"/>
      <c r="AJ143" s="21"/>
      <c r="AK143" s="21"/>
      <c r="AL143" s="21"/>
      <c r="AM143" s="21"/>
      <c r="AN143" s="21"/>
      <c r="AO143" s="21"/>
      <c r="AP143" s="21"/>
      <c r="AQ143" s="21"/>
      <c r="AR143" s="21"/>
      <c r="AS143" s="21"/>
      <c r="AT143" s="21"/>
      <c r="AU143" s="21"/>
      <c r="AV143" s="21"/>
      <c r="AW143" s="21"/>
      <c r="AX143" s="21"/>
    </row>
    <row r="144" spans="1:50" hidden="1" x14ac:dyDescent="0.2">
      <c r="A144" s="71">
        <v>72</v>
      </c>
      <c r="B144" s="20" t="str">
        <f>'Compound Alert'!B173</f>
        <v>Tajikistan</v>
      </c>
      <c r="C144" s="20" t="str">
        <f>'Compound Alert'!C173</f>
        <v>TJK</v>
      </c>
      <c r="D144" s="20">
        <f>'Compound Alert'!D213</f>
        <v>0</v>
      </c>
      <c r="E144" s="20">
        <f>'Compound Alert'!E213</f>
        <v>0</v>
      </c>
      <c r="F144" s="57">
        <f>'Compound Alert'!F173</f>
        <v>0</v>
      </c>
      <c r="G144" s="22">
        <f>'Compound Alert'!G173</f>
        <v>3</v>
      </c>
      <c r="H144" s="23">
        <f>'Compound Alert'!H173</f>
        <v>3</v>
      </c>
      <c r="I144" s="57">
        <f>'Compound Alert'!M173</f>
        <v>0</v>
      </c>
      <c r="J144" s="25">
        <f>'Compound Alert'!N173</f>
        <v>8.4579666587188687</v>
      </c>
      <c r="K144" s="25">
        <f>'Compound Alert'!O173</f>
        <v>5.9090909090909101</v>
      </c>
      <c r="L144" s="25">
        <f>'Compound Alert'!P173</f>
        <v>4.7673129462279586</v>
      </c>
      <c r="M144" s="25">
        <f>'Compound Alert'!Q173</f>
        <v>7.0449012765586305</v>
      </c>
      <c r="N144" s="25">
        <f>'Compound Alert'!R173</f>
        <v>5.125</v>
      </c>
      <c r="O144" s="25">
        <f>'Compound Alert'!S173</f>
        <v>0</v>
      </c>
      <c r="P144" s="25"/>
      <c r="Q144" s="27">
        <f>'Compound Alert'!AI111</f>
        <v>0</v>
      </c>
      <c r="R144" s="27">
        <f>'Compound Alert'!AJ111</f>
        <v>0.2</v>
      </c>
      <c r="S144" s="21"/>
      <c r="T144" s="21"/>
      <c r="U144" s="21"/>
      <c r="V144" s="21"/>
      <c r="W144" s="21"/>
      <c r="X144" s="21"/>
      <c r="Y144" s="28"/>
      <c r="Z144" s="28"/>
      <c r="AA144" s="28"/>
      <c r="AB144" s="28"/>
      <c r="AC144" s="28"/>
      <c r="AD144" s="28"/>
      <c r="AE144" s="28"/>
      <c r="AF144" s="28"/>
      <c r="AJ144" s="21"/>
      <c r="AK144" s="21"/>
      <c r="AL144" s="21"/>
      <c r="AM144" s="21"/>
      <c r="AN144" s="21"/>
      <c r="AO144" s="21"/>
      <c r="AP144" s="21"/>
      <c r="AQ144" s="21"/>
      <c r="AR144" s="21"/>
      <c r="AS144" s="21"/>
      <c r="AT144" s="21"/>
      <c r="AU144" s="21"/>
      <c r="AV144" s="21"/>
      <c r="AW144" s="21"/>
      <c r="AX144" s="21"/>
    </row>
    <row r="145" spans="1:50" hidden="1" x14ac:dyDescent="0.2">
      <c r="A145" s="71">
        <v>73</v>
      </c>
      <c r="B145" s="20" t="str">
        <f>'Compound Alert'!B180</f>
        <v>Tuvalu</v>
      </c>
      <c r="C145" s="20" t="str">
        <f>'Compound Alert'!C180</f>
        <v>TUV</v>
      </c>
      <c r="D145" s="20">
        <f>'Compound Alert'!D220</f>
        <v>0</v>
      </c>
      <c r="E145" s="20">
        <f>'Compound Alert'!E220</f>
        <v>0</v>
      </c>
      <c r="F145" s="57">
        <f>'Compound Alert'!F180</f>
        <v>0</v>
      </c>
      <c r="G145" s="22">
        <f>'Compound Alert'!G180</f>
        <v>3</v>
      </c>
      <c r="H145" s="23">
        <f>'Compound Alert'!H180</f>
        <v>3</v>
      </c>
      <c r="I145" s="57">
        <f>'Compound Alert'!M180</f>
        <v>0</v>
      </c>
      <c r="J145" s="25">
        <f>'Compound Alert'!N180</f>
        <v>9.68</v>
      </c>
      <c r="K145" s="25">
        <f>'Compound Alert'!O180</f>
        <v>0</v>
      </c>
      <c r="L145" s="25">
        <f>'Compound Alert'!P180</f>
        <v>0</v>
      </c>
      <c r="M145" s="25">
        <f>'Compound Alert'!Q180</f>
        <v>7.1428571428571397</v>
      </c>
      <c r="N145" s="25">
        <f>'Compound Alert'!R180</f>
        <v>0.75</v>
      </c>
      <c r="O145" s="25">
        <f>'Compound Alert'!S180</f>
        <v>10</v>
      </c>
      <c r="P145" s="25"/>
      <c r="Q145" s="27">
        <f>'Compound Alert'!AI112</f>
        <v>0</v>
      </c>
      <c r="R145" s="27">
        <f>'Compound Alert'!AJ112</f>
        <v>0.3</v>
      </c>
      <c r="S145" s="21"/>
      <c r="T145" s="21"/>
      <c r="U145" s="21"/>
      <c r="V145" s="21"/>
      <c r="W145" s="21"/>
      <c r="X145" s="21"/>
      <c r="Y145" s="28"/>
      <c r="Z145" s="28"/>
      <c r="AA145" s="28"/>
      <c r="AB145" s="28"/>
      <c r="AC145" s="28"/>
      <c r="AD145" s="28"/>
      <c r="AE145" s="28"/>
      <c r="AF145" s="28"/>
      <c r="AJ145" s="21"/>
      <c r="AK145" s="21"/>
      <c r="AL145" s="21"/>
      <c r="AM145" s="21"/>
      <c r="AN145" s="21"/>
      <c r="AO145" s="21"/>
      <c r="AP145" s="21"/>
      <c r="AQ145" s="21"/>
      <c r="AR145" s="21"/>
      <c r="AS145" s="21"/>
      <c r="AT145" s="21"/>
      <c r="AU145" s="21"/>
      <c r="AV145" s="21"/>
      <c r="AW145" s="21"/>
      <c r="AX145" s="21"/>
    </row>
    <row r="146" spans="1:50" hidden="1" x14ac:dyDescent="0.2">
      <c r="A146" s="71">
        <v>74</v>
      </c>
      <c r="B146" s="20" t="str">
        <f>'Compound Alert'!B190</f>
        <v>Vanuatu</v>
      </c>
      <c r="C146" s="20" t="str">
        <f>'Compound Alert'!C190</f>
        <v>VUT</v>
      </c>
      <c r="D146" s="20">
        <f>'Compound Alert'!D230</f>
        <v>0</v>
      </c>
      <c r="E146" s="20">
        <f>'Compound Alert'!E230</f>
        <v>0</v>
      </c>
      <c r="F146" s="57">
        <f>'Compound Alert'!F190</f>
        <v>0</v>
      </c>
      <c r="G146" s="22">
        <f>'Compound Alert'!G190</f>
        <v>3</v>
      </c>
      <c r="H146" s="23">
        <f>'Compound Alert'!H190</f>
        <v>3</v>
      </c>
      <c r="I146" s="57">
        <f>'Compound Alert'!M190</f>
        <v>0</v>
      </c>
      <c r="J146" s="25">
        <f>'Compound Alert'!N190</f>
        <v>9.1443451170134225</v>
      </c>
      <c r="K146" s="25">
        <f>'Compound Alert'!O190</f>
        <v>8.2296650717703397</v>
      </c>
      <c r="L146" s="25">
        <f>'Compound Alert'!P190</f>
        <v>0</v>
      </c>
      <c r="M146" s="25">
        <f>'Compound Alert'!Q190</f>
        <v>7.8571428571428603</v>
      </c>
      <c r="N146" s="25">
        <f>'Compound Alert'!R190</f>
        <v>2.5</v>
      </c>
      <c r="O146" s="25">
        <f>'Compound Alert'!S190</f>
        <v>0</v>
      </c>
      <c r="P146" s="25"/>
      <c r="Q146" s="27">
        <f>'Compound Alert'!AI113</f>
        <v>0</v>
      </c>
      <c r="R146" s="27">
        <f>'Compound Alert'!AJ113</f>
        <v>0.2</v>
      </c>
      <c r="S146" s="21"/>
      <c r="T146" s="21"/>
      <c r="U146" s="21"/>
      <c r="V146" s="21"/>
      <c r="W146" s="21"/>
      <c r="X146" s="21"/>
      <c r="Y146" s="28"/>
      <c r="Z146" s="28"/>
      <c r="AA146" s="28"/>
      <c r="AB146" s="28"/>
      <c r="AC146" s="28"/>
      <c r="AD146" s="28"/>
      <c r="AE146" s="28"/>
      <c r="AF146" s="28"/>
      <c r="AJ146" s="21"/>
      <c r="AK146" s="21"/>
      <c r="AL146" s="21"/>
      <c r="AM146" s="21"/>
      <c r="AN146" s="21"/>
      <c r="AO146" s="21"/>
      <c r="AP146" s="21"/>
      <c r="AQ146" s="21"/>
      <c r="AR146" s="21"/>
      <c r="AS146" s="21"/>
      <c r="AT146" s="21"/>
      <c r="AU146" s="21"/>
      <c r="AV146" s="21"/>
      <c r="AW146" s="21"/>
      <c r="AX146" s="21"/>
    </row>
    <row r="147" spans="1:50" hidden="1" x14ac:dyDescent="0.2">
      <c r="A147" s="71">
        <v>75</v>
      </c>
      <c r="B147" s="20" t="str">
        <f>'Compound Alert'!B28</f>
        <v>Brazil</v>
      </c>
      <c r="C147" s="20" t="str">
        <f>'Compound Alert'!C28</f>
        <v>BRA</v>
      </c>
      <c r="D147" s="20" t="str">
        <f>'Compound Alert'!D68</f>
        <v>SSF           Sub-Saharan Africa</v>
      </c>
      <c r="E147" s="20" t="str">
        <f>'Compound Alert'!E68</f>
        <v>IDA</v>
      </c>
      <c r="F147" s="57">
        <f>'Compound Alert'!F28</f>
        <v>0</v>
      </c>
      <c r="G147" s="22">
        <f>'Compound Alert'!G28</f>
        <v>2.5</v>
      </c>
      <c r="H147" s="23">
        <f>'Compound Alert'!H28</f>
        <v>2.5</v>
      </c>
      <c r="I147" s="57">
        <f>'Compound Alert'!M28</f>
        <v>0</v>
      </c>
      <c r="J147" s="25">
        <f>'Compound Alert'!N28</f>
        <v>6.1237243569579451</v>
      </c>
      <c r="K147" s="25">
        <f>'Compound Alert'!O28</f>
        <v>3.7320574162679399</v>
      </c>
      <c r="L147" s="25">
        <f>'Compound Alert'!P28</f>
        <v>6.4462809917355397</v>
      </c>
      <c r="M147" s="25">
        <f>'Compound Alert'!Q28</f>
        <v>5.8309518948453025</v>
      </c>
      <c r="N147" s="25">
        <f>'Compound Alert'!R28</f>
        <v>7.75</v>
      </c>
      <c r="O147" s="25">
        <f>'Compound Alert'!S28</f>
        <v>0</v>
      </c>
      <c r="P147" s="25"/>
      <c r="Q147" s="27">
        <f>'Compound Alert'!AI114</f>
        <v>0</v>
      </c>
      <c r="R147" s="27">
        <f>'Compound Alert'!AJ114</f>
        <v>0.4</v>
      </c>
      <c r="S147" s="21"/>
      <c r="T147" s="21"/>
      <c r="U147" s="21"/>
      <c r="V147" s="21"/>
      <c r="W147" s="21"/>
      <c r="X147" s="21"/>
      <c r="Y147" s="28"/>
      <c r="Z147" s="28"/>
      <c r="AA147" s="28"/>
      <c r="AB147" s="28"/>
      <c r="AC147" s="28"/>
      <c r="AD147" s="28"/>
      <c r="AE147" s="28"/>
      <c r="AF147" s="28"/>
      <c r="AJ147" s="21"/>
      <c r="AK147" s="21"/>
      <c r="AL147" s="21"/>
      <c r="AM147" s="21"/>
      <c r="AN147" s="21"/>
      <c r="AO147" s="21"/>
      <c r="AP147" s="21"/>
      <c r="AQ147" s="21"/>
      <c r="AR147" s="21"/>
      <c r="AS147" s="21"/>
      <c r="AT147" s="21"/>
      <c r="AU147" s="21"/>
      <c r="AV147" s="21"/>
      <c r="AW147" s="21"/>
      <c r="AX147" s="21"/>
    </row>
    <row r="148" spans="1:50" hidden="1" x14ac:dyDescent="0.2">
      <c r="A148" s="71">
        <v>76</v>
      </c>
      <c r="B148" s="20" t="str">
        <f>'Compound Alert'!B65</f>
        <v>Gabon</v>
      </c>
      <c r="C148" s="20" t="str">
        <f>'Compound Alert'!C65</f>
        <v>GAB</v>
      </c>
      <c r="D148" s="20" t="str">
        <f>'Compound Alert'!D105</f>
        <v>ECS           Europe &amp; Central Asia</v>
      </c>
      <c r="E148" s="20" t="str">
        <f>'Compound Alert'!E105</f>
        <v xml:space="preserve"> </v>
      </c>
      <c r="F148" s="57">
        <f>'Compound Alert'!F65</f>
        <v>0</v>
      </c>
      <c r="G148" s="22">
        <f>'Compound Alert'!G65</f>
        <v>2.5</v>
      </c>
      <c r="H148" s="23">
        <f>'Compound Alert'!H65</f>
        <v>2.5</v>
      </c>
      <c r="I148" s="57">
        <f>'Compound Alert'!M65</f>
        <v>0</v>
      </c>
      <c r="J148" s="25">
        <f>'Compound Alert'!N65</f>
        <v>10</v>
      </c>
      <c r="K148" s="25">
        <f>'Compound Alert'!O65</f>
        <v>6.6028708133971303</v>
      </c>
      <c r="L148" s="25">
        <f>'Compound Alert'!P65</f>
        <v>4.2197346813949528</v>
      </c>
      <c r="M148" s="25">
        <f>'Compound Alert'!Q65</f>
        <v>7.8376381281972565</v>
      </c>
      <c r="N148" s="25">
        <f>'Compound Alert'!R65</f>
        <v>3</v>
      </c>
      <c r="O148" s="25">
        <f>'Compound Alert'!S65</f>
        <v>0</v>
      </c>
      <c r="P148" s="25"/>
      <c r="Q148" s="27">
        <f>'Compound Alert'!AI115</f>
        <v>0</v>
      </c>
      <c r="R148" s="27">
        <f>'Compound Alert'!AJ115</f>
        <v>0.2</v>
      </c>
      <c r="S148" s="21"/>
      <c r="T148" s="21"/>
      <c r="U148" s="21"/>
      <c r="V148" s="21"/>
      <c r="W148" s="21"/>
      <c r="X148" s="21"/>
      <c r="Y148" s="28"/>
      <c r="Z148" s="28"/>
      <c r="AA148" s="28"/>
      <c r="AB148" s="28"/>
      <c r="AC148" s="28"/>
      <c r="AD148" s="28"/>
      <c r="AE148" s="28"/>
      <c r="AF148" s="28"/>
      <c r="AJ148" s="21"/>
      <c r="AK148" s="21"/>
      <c r="AL148" s="21"/>
      <c r="AM148" s="21"/>
      <c r="AN148" s="21"/>
      <c r="AO148" s="21"/>
      <c r="AP148" s="21"/>
      <c r="AQ148" s="21"/>
      <c r="AR148" s="21"/>
      <c r="AS148" s="21"/>
      <c r="AT148" s="21"/>
      <c r="AU148" s="21"/>
      <c r="AV148" s="21"/>
      <c r="AW148" s="21"/>
      <c r="AX148" s="21"/>
    </row>
    <row r="149" spans="1:50" hidden="1" x14ac:dyDescent="0.2">
      <c r="A149" s="71">
        <v>77</v>
      </c>
      <c r="B149" s="20" t="str">
        <f>'Compound Alert'!B81</f>
        <v>Indonesia</v>
      </c>
      <c r="C149" s="20" t="str">
        <f>'Compound Alert'!C81</f>
        <v>IDN</v>
      </c>
      <c r="D149" s="20" t="str">
        <f>'Compound Alert'!D121</f>
        <v>ECS           Europe &amp; Central Asia</v>
      </c>
      <c r="E149" s="20" t="str">
        <f>'Compound Alert'!E121</f>
        <v>IBRD</v>
      </c>
      <c r="F149" s="57">
        <f>'Compound Alert'!F81</f>
        <v>0</v>
      </c>
      <c r="G149" s="22">
        <f>'Compound Alert'!G81</f>
        <v>2.5</v>
      </c>
      <c r="H149" s="23">
        <f>'Compound Alert'!H81</f>
        <v>2.5</v>
      </c>
      <c r="I149" s="57">
        <f>'Compound Alert'!M81</f>
        <v>0</v>
      </c>
      <c r="J149" s="25">
        <f>'Compound Alert'!N81</f>
        <v>5.3452248382484751</v>
      </c>
      <c r="K149" s="25">
        <f>'Compound Alert'!O81</f>
        <v>5.2392344497607697</v>
      </c>
      <c r="L149" s="25">
        <f>'Compound Alert'!P81</f>
        <v>2.6326562704456915</v>
      </c>
      <c r="M149" s="25">
        <f>'Compound Alert'!Q81</f>
        <v>5.744562646538026</v>
      </c>
      <c r="N149" s="25">
        <f>'Compound Alert'!R81</f>
        <v>8</v>
      </c>
      <c r="O149" s="25">
        <f>'Compound Alert'!S81</f>
        <v>0</v>
      </c>
      <c r="P149" s="25"/>
      <c r="Q149" s="27">
        <f>'Compound Alert'!AI116</f>
        <v>0.3</v>
      </c>
      <c r="R149" s="27">
        <f>'Compound Alert'!AJ116</f>
        <v>0.7</v>
      </c>
      <c r="S149" s="21"/>
      <c r="T149" s="21"/>
      <c r="U149" s="21"/>
      <c r="V149" s="21"/>
      <c r="W149" s="21"/>
      <c r="X149" s="21"/>
      <c r="Y149" s="28"/>
      <c r="Z149" s="28"/>
      <c r="AA149" s="28"/>
      <c r="AB149" s="28"/>
      <c r="AC149" s="28"/>
      <c r="AD149" s="28"/>
      <c r="AE149" s="28"/>
      <c r="AF149" s="28"/>
      <c r="AJ149" s="21"/>
      <c r="AK149" s="21"/>
      <c r="AL149" s="21"/>
      <c r="AM149" s="21"/>
      <c r="AN149" s="21"/>
      <c r="AO149" s="21"/>
      <c r="AP149" s="21"/>
      <c r="AQ149" s="21"/>
      <c r="AR149" s="21"/>
      <c r="AS149" s="21"/>
      <c r="AT149" s="21"/>
      <c r="AU149" s="21"/>
      <c r="AV149" s="21"/>
      <c r="AW149" s="21"/>
      <c r="AX149" s="21"/>
    </row>
    <row r="150" spans="1:50" hidden="1" x14ac:dyDescent="0.2">
      <c r="A150" s="71">
        <v>78</v>
      </c>
      <c r="B150" s="20" t="str">
        <f>'Compound Alert'!B103</f>
        <v>Libya</v>
      </c>
      <c r="C150" s="20" t="str">
        <f>'Compound Alert'!C103</f>
        <v>LBY</v>
      </c>
      <c r="D150" s="20" t="str">
        <f>'Compound Alert'!D143</f>
        <v>EAS           East Asia &amp; Pacific</v>
      </c>
      <c r="E150" s="20" t="str">
        <f>'Compound Alert'!E143</f>
        <v>Blend</v>
      </c>
      <c r="F150" s="57">
        <f>'Compound Alert'!F103</f>
        <v>0</v>
      </c>
      <c r="G150" s="22">
        <f>'Compound Alert'!G103</f>
        <v>2.5</v>
      </c>
      <c r="H150" s="23">
        <f>'Compound Alert'!H103</f>
        <v>2.5</v>
      </c>
      <c r="I150" s="57">
        <f>'Compound Alert'!M103</f>
        <v>0</v>
      </c>
      <c r="J150" s="25">
        <f>'Compound Alert'!N103</f>
        <v>6.0293665951293347</v>
      </c>
      <c r="K150" s="25">
        <f>'Compound Alert'!O103</f>
        <v>3.42105263157895</v>
      </c>
      <c r="L150" s="25">
        <f>'Compound Alert'!P103</f>
        <v>4.7673129462279586</v>
      </c>
      <c r="M150" s="25">
        <f>'Compound Alert'!Q103</f>
        <v>3.8571428571428599</v>
      </c>
      <c r="N150" s="25">
        <f>'Compound Alert'!R103</f>
        <v>9</v>
      </c>
      <c r="O150" s="25">
        <f>'Compound Alert'!S103</f>
        <v>8.0142206048408919</v>
      </c>
      <c r="P150" s="25"/>
      <c r="Q150" s="27">
        <f>'Compound Alert'!AI117</f>
        <v>0</v>
      </c>
      <c r="R150" s="27">
        <f>'Compound Alert'!AJ117</f>
        <v>0.3</v>
      </c>
      <c r="S150" s="21"/>
      <c r="T150" s="21"/>
      <c r="U150" s="21"/>
      <c r="V150" s="21"/>
      <c r="W150" s="21"/>
      <c r="X150" s="21"/>
      <c r="Y150" s="28"/>
      <c r="Z150" s="28"/>
      <c r="AA150" s="28"/>
      <c r="AB150" s="28"/>
      <c r="AC150" s="28"/>
      <c r="AD150" s="28"/>
      <c r="AE150" s="28"/>
      <c r="AF150" s="28"/>
      <c r="AJ150" s="21"/>
      <c r="AK150" s="21"/>
      <c r="AL150" s="21"/>
      <c r="AM150" s="21"/>
      <c r="AN150" s="21"/>
      <c r="AO150" s="21"/>
      <c r="AP150" s="21"/>
      <c r="AQ150" s="21"/>
      <c r="AR150" s="21"/>
      <c r="AS150" s="21"/>
      <c r="AT150" s="21"/>
      <c r="AU150" s="21"/>
      <c r="AV150" s="21"/>
      <c r="AW150" s="21"/>
      <c r="AX150" s="21"/>
    </row>
    <row r="151" spans="1:50" hidden="1" x14ac:dyDescent="0.2">
      <c r="A151" s="71">
        <v>79</v>
      </c>
      <c r="B151" s="20" t="str">
        <f>'Compound Alert'!B115</f>
        <v>Mexico</v>
      </c>
      <c r="C151" s="20" t="str">
        <f>'Compound Alert'!C115</f>
        <v>MEX</v>
      </c>
      <c r="D151" s="20" t="str">
        <f>'Compound Alert'!D155</f>
        <v>EAS           East Asia &amp; Pacific</v>
      </c>
      <c r="E151" s="20" t="str">
        <f>'Compound Alert'!E155</f>
        <v>East Asia &amp; Pacific</v>
      </c>
      <c r="F151" s="57">
        <f>'Compound Alert'!F115</f>
        <v>0</v>
      </c>
      <c r="G151" s="22">
        <f>'Compound Alert'!G115</f>
        <v>2.5</v>
      </c>
      <c r="H151" s="23">
        <f>'Compound Alert'!H115</f>
        <v>2.5</v>
      </c>
      <c r="I151" s="57">
        <f>'Compound Alert'!M115</f>
        <v>0</v>
      </c>
      <c r="J151" s="25">
        <f>'Compound Alert'!N115</f>
        <v>6.5192024052026483</v>
      </c>
      <c r="K151" s="25">
        <f>'Compound Alert'!O115</f>
        <v>3.2296650717703299</v>
      </c>
      <c r="L151" s="25">
        <f>'Compound Alert'!P115</f>
        <v>5.2417155845172223</v>
      </c>
      <c r="M151" s="25">
        <f>'Compound Alert'!Q115</f>
        <v>5.8309518948453025</v>
      </c>
      <c r="N151" s="25">
        <f>'Compound Alert'!R115</f>
        <v>8.875</v>
      </c>
      <c r="O151" s="25">
        <f>'Compound Alert'!S115</f>
        <v>0</v>
      </c>
      <c r="P151" s="25"/>
      <c r="Q151" s="27">
        <f>'Compound Alert'!AI118</f>
        <v>0</v>
      </c>
      <c r="R151" s="27">
        <f>'Compound Alert'!AJ118</f>
        <v>0.2</v>
      </c>
      <c r="S151" s="21"/>
      <c r="T151" s="21"/>
      <c r="U151" s="21"/>
      <c r="V151" s="21"/>
      <c r="W151" s="21"/>
      <c r="X151" s="21"/>
      <c r="Y151" s="28"/>
      <c r="Z151" s="28"/>
      <c r="AA151" s="28"/>
      <c r="AB151" s="28"/>
      <c r="AC151" s="28"/>
      <c r="AD151" s="28"/>
      <c r="AE151" s="28"/>
      <c r="AF151" s="28"/>
      <c r="AJ151" s="21"/>
      <c r="AK151" s="21"/>
      <c r="AL151" s="21"/>
      <c r="AM151" s="21"/>
      <c r="AN151" s="21"/>
      <c r="AO151" s="21"/>
      <c r="AP151" s="21"/>
      <c r="AQ151" s="21"/>
      <c r="AR151" s="21"/>
      <c r="AS151" s="21"/>
      <c r="AT151" s="21"/>
      <c r="AU151" s="21"/>
      <c r="AV151" s="21"/>
      <c r="AW151" s="21"/>
      <c r="AX151" s="21"/>
    </row>
    <row r="152" spans="1:50" hidden="1" x14ac:dyDescent="0.2">
      <c r="A152" s="71">
        <v>80</v>
      </c>
      <c r="B152" s="20" t="str">
        <f>'Compound Alert'!B128</f>
        <v>Namibia</v>
      </c>
      <c r="C152" s="20" t="str">
        <f>'Compound Alert'!C128</f>
        <v>NAM</v>
      </c>
      <c r="D152" s="20" t="str">
        <f>'Compound Alert'!D168</f>
        <v>SSF           Sub-Saharan Africa</v>
      </c>
      <c r="E152" s="20" t="str">
        <f>'Compound Alert'!E168</f>
        <v>IBRD</v>
      </c>
      <c r="F152" s="57">
        <f>'Compound Alert'!F128</f>
        <v>0</v>
      </c>
      <c r="G152" s="22">
        <f>'Compound Alert'!G128</f>
        <v>2.5</v>
      </c>
      <c r="H152" s="23">
        <f>'Compound Alert'!H128</f>
        <v>2.5</v>
      </c>
      <c r="I152" s="57">
        <f>'Compound Alert'!M128</f>
        <v>0</v>
      </c>
      <c r="J152" s="25">
        <f>'Compound Alert'!N128</f>
        <v>6.198076624740442</v>
      </c>
      <c r="K152" s="25">
        <f>'Compound Alert'!O128</f>
        <v>9.2822966507177096</v>
      </c>
      <c r="L152" s="25">
        <f>'Compound Alert'!P128</f>
        <v>4.7396532095668356</v>
      </c>
      <c r="M152" s="25">
        <f>'Compound Alert'!Q128</f>
        <v>8</v>
      </c>
      <c r="N152" s="25">
        <f>'Compound Alert'!R128</f>
        <v>1.75</v>
      </c>
      <c r="O152" s="25">
        <f>'Compound Alert'!S128</f>
        <v>0</v>
      </c>
      <c r="P152" s="25"/>
      <c r="Q152" s="27">
        <f>'Compound Alert'!AI119</f>
        <v>0</v>
      </c>
      <c r="R152" s="27">
        <f>'Compound Alert'!AJ119</f>
        <v>0.5</v>
      </c>
      <c r="S152" s="21"/>
      <c r="T152" s="21"/>
      <c r="U152" s="21"/>
      <c r="V152" s="21"/>
      <c r="W152" s="21"/>
      <c r="X152" s="21"/>
      <c r="Y152" s="28"/>
      <c r="Z152" s="28"/>
      <c r="AA152" s="28"/>
      <c r="AB152" s="28"/>
      <c r="AC152" s="28"/>
      <c r="AD152" s="28"/>
      <c r="AE152" s="28"/>
      <c r="AF152" s="28"/>
      <c r="AJ152" s="21"/>
      <c r="AK152" s="21"/>
      <c r="AL152" s="21"/>
      <c r="AM152" s="21"/>
      <c r="AN152" s="21"/>
      <c r="AO152" s="21"/>
      <c r="AP152" s="21"/>
      <c r="AQ152" s="21"/>
      <c r="AR152" s="21"/>
      <c r="AS152" s="21"/>
      <c r="AT152" s="21"/>
      <c r="AU152" s="21"/>
      <c r="AV152" s="21"/>
      <c r="AW152" s="21"/>
      <c r="AX152" s="21"/>
    </row>
    <row r="153" spans="1:50" hidden="1" x14ac:dyDescent="0.2">
      <c r="A153" s="71">
        <v>81</v>
      </c>
      <c r="B153" s="20" t="str">
        <f>'Compound Alert'!B158</f>
        <v>El Salvador</v>
      </c>
      <c r="C153" s="20" t="str">
        <f>'Compound Alert'!C158</f>
        <v>SLV</v>
      </c>
      <c r="D153" s="20">
        <f>'Compound Alert'!D198</f>
        <v>0</v>
      </c>
      <c r="E153" s="20">
        <f>'Compound Alert'!E198</f>
        <v>0</v>
      </c>
      <c r="F153" s="57">
        <f>'Compound Alert'!F158</f>
        <v>0</v>
      </c>
      <c r="G153" s="22">
        <f>'Compound Alert'!G158</f>
        <v>2.5</v>
      </c>
      <c r="H153" s="23">
        <f>'Compound Alert'!H158</f>
        <v>2.5</v>
      </c>
      <c r="I153" s="57">
        <f>'Compound Alert'!M158</f>
        <v>0</v>
      </c>
      <c r="J153" s="25">
        <f>'Compound Alert'!N158</f>
        <v>6.2678317052800727</v>
      </c>
      <c r="K153" s="25">
        <f>'Compound Alert'!O158</f>
        <v>4.9760765550239201</v>
      </c>
      <c r="L153" s="25">
        <f>'Compound Alert'!P158</f>
        <v>1.9196872397404336</v>
      </c>
      <c r="M153" s="25">
        <f>'Compound Alert'!Q158</f>
        <v>6.6332495807108014</v>
      </c>
      <c r="N153" s="25">
        <f>'Compound Alert'!R158</f>
        <v>5.125</v>
      </c>
      <c r="O153" s="25">
        <f>'Compound Alert'!S158</f>
        <v>9.1286241755822193</v>
      </c>
      <c r="P153" s="25"/>
      <c r="Q153" s="27">
        <f>'Compound Alert'!AI120</f>
        <v>0</v>
      </c>
      <c r="R153" s="27">
        <f>'Compound Alert'!AJ120</f>
        <v>0.2</v>
      </c>
      <c r="S153" s="21"/>
      <c r="T153" s="21"/>
      <c r="U153" s="21"/>
      <c r="V153" s="21"/>
      <c r="W153" s="21"/>
      <c r="X153" s="21"/>
      <c r="Y153" s="28"/>
      <c r="Z153" s="28"/>
      <c r="AA153" s="28"/>
      <c r="AB153" s="28"/>
      <c r="AC153" s="28"/>
      <c r="AD153" s="28"/>
      <c r="AE153" s="28"/>
      <c r="AF153" s="28"/>
      <c r="AJ153" s="21"/>
      <c r="AK153" s="21"/>
      <c r="AL153" s="21"/>
      <c r="AM153" s="21"/>
      <c r="AN153" s="21"/>
      <c r="AO153" s="21"/>
      <c r="AP153" s="21"/>
      <c r="AQ153" s="21"/>
      <c r="AR153" s="21"/>
      <c r="AS153" s="21"/>
      <c r="AT153" s="21"/>
      <c r="AU153" s="21"/>
      <c r="AV153" s="21"/>
      <c r="AW153" s="21"/>
      <c r="AX153" s="21"/>
    </row>
    <row r="154" spans="1:50" hidden="1" x14ac:dyDescent="0.2">
      <c r="A154" s="71">
        <v>82</v>
      </c>
      <c r="B154" s="20" t="str">
        <f>'Compound Alert'!B167</f>
        <v>Eswatini</v>
      </c>
      <c r="C154" s="20" t="str">
        <f>'Compound Alert'!C167</f>
        <v>SWZ</v>
      </c>
      <c r="D154" s="20">
        <f>'Compound Alert'!D207</f>
        <v>0</v>
      </c>
      <c r="E154" s="20">
        <f>'Compound Alert'!E207</f>
        <v>0</v>
      </c>
      <c r="F154" s="57">
        <f>'Compound Alert'!F167</f>
        <v>0</v>
      </c>
      <c r="G154" s="22">
        <f>'Compound Alert'!G167</f>
        <v>2.5</v>
      </c>
      <c r="H154" s="23">
        <f>'Compound Alert'!H167</f>
        <v>2.5</v>
      </c>
      <c r="I154" s="57">
        <f>'Compound Alert'!M167</f>
        <v>0</v>
      </c>
      <c r="J154" s="25">
        <f>'Compound Alert'!N167</f>
        <v>6.5321512536070383</v>
      </c>
      <c r="K154" s="25">
        <f>'Compound Alert'!O167</f>
        <v>7.9186602870813401</v>
      </c>
      <c r="L154" s="25">
        <f>'Compound Alert'!P167</f>
        <v>1.8140448803568439</v>
      </c>
      <c r="M154" s="25">
        <f>'Compound Alert'!Q167</f>
        <v>8</v>
      </c>
      <c r="N154" s="25">
        <f>'Compound Alert'!R167</f>
        <v>1</v>
      </c>
      <c r="O154" s="25">
        <f>'Compound Alert'!S167</f>
        <v>0</v>
      </c>
      <c r="P154" s="25"/>
      <c r="Q154" s="27">
        <f>'Compound Alert'!AI121</f>
        <v>0</v>
      </c>
      <c r="R154" s="27">
        <f>'Compound Alert'!AJ121</f>
        <v>0.4</v>
      </c>
      <c r="S154" s="21"/>
      <c r="T154" s="21"/>
      <c r="U154" s="21"/>
      <c r="V154" s="21"/>
      <c r="W154" s="21"/>
      <c r="X154" s="21"/>
      <c r="Y154" s="28"/>
      <c r="Z154" s="28"/>
      <c r="AA154" s="28"/>
      <c r="AB154" s="28"/>
      <c r="AC154" s="28"/>
      <c r="AD154" s="28"/>
      <c r="AE154" s="28"/>
      <c r="AF154" s="28"/>
      <c r="AJ154" s="21"/>
      <c r="AK154" s="21"/>
      <c r="AL154" s="21"/>
      <c r="AM154" s="21"/>
      <c r="AN154" s="21"/>
      <c r="AO154" s="21"/>
      <c r="AP154" s="21"/>
      <c r="AQ154" s="21"/>
      <c r="AR154" s="21"/>
      <c r="AS154" s="21"/>
      <c r="AT154" s="21"/>
      <c r="AU154" s="21"/>
      <c r="AV154" s="21"/>
      <c r="AW154" s="21"/>
      <c r="AX154" s="21"/>
    </row>
    <row r="155" spans="1:50" hidden="1" x14ac:dyDescent="0.2">
      <c r="A155" s="71">
        <v>83</v>
      </c>
      <c r="B155" s="20" t="str">
        <f>'Compound Alert'!B25</f>
        <v>Belarus</v>
      </c>
      <c r="C155" s="20" t="str">
        <f>'Compound Alert'!C25</f>
        <v>BLR</v>
      </c>
      <c r="D155" s="20" t="str">
        <f>'Compound Alert'!D65</f>
        <v>SSF           Sub-Saharan Africa</v>
      </c>
      <c r="E155" s="20" t="str">
        <f>'Compound Alert'!E65</f>
        <v>IBRD</v>
      </c>
      <c r="F155" s="57">
        <f>'Compound Alert'!F25</f>
        <v>0</v>
      </c>
      <c r="G155" s="22">
        <f>'Compound Alert'!G25</f>
        <v>2</v>
      </c>
      <c r="H155" s="23">
        <f>'Compound Alert'!H25</f>
        <v>2</v>
      </c>
      <c r="I155" s="57">
        <f>'Compound Alert'!M25</f>
        <v>0</v>
      </c>
      <c r="J155" s="25">
        <f>'Compound Alert'!N25</f>
        <v>6.8929172120596167</v>
      </c>
      <c r="K155" s="25">
        <f>'Compound Alert'!O25</f>
        <v>1.02870813397129</v>
      </c>
      <c r="L155" s="25">
        <f>'Compound Alert'!P25</f>
        <v>9.3684894749005458</v>
      </c>
      <c r="M155" s="25">
        <f>'Compound Alert'!Q25</f>
        <v>1.71428571428572</v>
      </c>
      <c r="N155" s="25">
        <f>'Compound Alert'!R25</f>
        <v>1</v>
      </c>
      <c r="O155" s="25">
        <f>'Compound Alert'!S25</f>
        <v>5</v>
      </c>
      <c r="P155" s="25"/>
      <c r="Q155" s="27">
        <f>'Compound Alert'!AI122</f>
        <v>0</v>
      </c>
      <c r="R155" s="27">
        <f>'Compound Alert'!AJ122</f>
        <v>0.3</v>
      </c>
      <c r="S155" s="21"/>
      <c r="T155" s="21"/>
      <c r="U155" s="21"/>
      <c r="V155" s="21"/>
      <c r="W155" s="21"/>
      <c r="X155" s="21"/>
      <c r="Y155" s="28"/>
      <c r="Z155" s="28"/>
      <c r="AA155" s="28"/>
      <c r="AB155" s="28"/>
      <c r="AC155" s="28"/>
      <c r="AD155" s="28"/>
      <c r="AE155" s="28"/>
      <c r="AF155" s="28"/>
      <c r="AJ155" s="21"/>
      <c r="AK155" s="21"/>
      <c r="AL155" s="21"/>
      <c r="AM155" s="21"/>
      <c r="AN155" s="21"/>
      <c r="AO155" s="21"/>
      <c r="AP155" s="21"/>
      <c r="AQ155" s="21"/>
      <c r="AR155" s="21"/>
      <c r="AS155" s="21"/>
      <c r="AT155" s="21"/>
      <c r="AU155" s="21"/>
      <c r="AV155" s="21"/>
      <c r="AW155" s="21"/>
      <c r="AX155" s="21"/>
    </row>
    <row r="156" spans="1:50" hidden="1" x14ac:dyDescent="0.2">
      <c r="A156" s="71">
        <v>84</v>
      </c>
      <c r="B156" s="20" t="str">
        <f>'Compound Alert'!B26</f>
        <v>Belize</v>
      </c>
      <c r="C156" s="20" t="str">
        <f>'Compound Alert'!C26</f>
        <v>BLZ</v>
      </c>
      <c r="D156" s="20" t="str">
        <f>'Compound Alert'!D66</f>
        <v>ECS           Europe &amp; Central Asia</v>
      </c>
      <c r="E156" s="20" t="str">
        <f>'Compound Alert'!E66</f>
        <v xml:space="preserve"> </v>
      </c>
      <c r="F156" s="57">
        <f>'Compound Alert'!F26</f>
        <v>0</v>
      </c>
      <c r="G156" s="22">
        <f>'Compound Alert'!G26</f>
        <v>2</v>
      </c>
      <c r="H156" s="23">
        <f>'Compound Alert'!H26</f>
        <v>2</v>
      </c>
      <c r="I156" s="57">
        <f>'Compound Alert'!M26</f>
        <v>0</v>
      </c>
      <c r="J156" s="25">
        <f>'Compound Alert'!N26</f>
        <v>8.7407093533648617</v>
      </c>
      <c r="K156" s="25">
        <f>'Compound Alert'!O26</f>
        <v>4.6650717703349303</v>
      </c>
      <c r="L156" s="25">
        <f>'Compound Alert'!P26</f>
        <v>3.8172962373237596</v>
      </c>
      <c r="M156" s="25">
        <f>'Compound Alert'!Q26</f>
        <v>7.2702917999997023</v>
      </c>
      <c r="N156" s="25">
        <f>'Compound Alert'!R26</f>
        <v>2.75</v>
      </c>
      <c r="O156" s="25">
        <f>'Compound Alert'!S26</f>
        <v>0</v>
      </c>
      <c r="P156" s="25"/>
      <c r="Q156" s="27">
        <f>'Compound Alert'!AI123</f>
        <v>0</v>
      </c>
      <c r="R156" s="27">
        <f>'Compound Alert'!AJ123</f>
        <v>0.2</v>
      </c>
      <c r="S156" s="21"/>
      <c r="T156" s="21"/>
      <c r="U156" s="21"/>
      <c r="V156" s="21"/>
      <c r="W156" s="21"/>
      <c r="X156" s="21"/>
      <c r="Y156" s="28"/>
      <c r="Z156" s="28"/>
      <c r="AA156" s="28"/>
      <c r="AB156" s="28"/>
      <c r="AC156" s="28"/>
      <c r="AD156" s="28"/>
      <c r="AE156" s="28"/>
      <c r="AF156" s="28"/>
      <c r="AJ156" s="21"/>
      <c r="AK156" s="21"/>
      <c r="AL156" s="21"/>
      <c r="AM156" s="21"/>
      <c r="AN156" s="21"/>
      <c r="AO156" s="21"/>
      <c r="AP156" s="21"/>
      <c r="AQ156" s="21"/>
      <c r="AR156" s="21"/>
      <c r="AS156" s="21"/>
      <c r="AT156" s="21"/>
      <c r="AU156" s="21"/>
      <c r="AV156" s="21"/>
      <c r="AW156" s="21"/>
      <c r="AX156" s="21"/>
    </row>
    <row r="157" spans="1:50" hidden="1" x14ac:dyDescent="0.2">
      <c r="A157" s="71">
        <v>85</v>
      </c>
      <c r="B157" s="20" t="str">
        <f>'Compound Alert'!B32</f>
        <v>Botswana</v>
      </c>
      <c r="C157" s="20" t="str">
        <f>'Compound Alert'!C32</f>
        <v>BWA</v>
      </c>
      <c r="D157" s="20" t="str">
        <f>'Compound Alert'!D72</f>
        <v>SSF           Sub-Saharan Africa</v>
      </c>
      <c r="E157" s="20" t="str">
        <f>'Compound Alert'!E72</f>
        <v>IBRD</v>
      </c>
      <c r="F157" s="57">
        <f>'Compound Alert'!F32</f>
        <v>0</v>
      </c>
      <c r="G157" s="22">
        <f>'Compound Alert'!G32</f>
        <v>2</v>
      </c>
      <c r="H157" s="23">
        <f>'Compound Alert'!H32</f>
        <v>2</v>
      </c>
      <c r="I157" s="57">
        <f>'Compound Alert'!M32</f>
        <v>0</v>
      </c>
      <c r="J157" s="25">
        <f>'Compound Alert'!N32</f>
        <v>8.6078590889510824</v>
      </c>
      <c r="K157" s="25">
        <f>'Compound Alert'!O32</f>
        <v>6.9377990430622001</v>
      </c>
      <c r="L157" s="25">
        <f>'Compound Alert'!P32</f>
        <v>3.5016364104106743</v>
      </c>
      <c r="M157" s="25">
        <f>'Compound Alert'!Q32</f>
        <v>6.4285714285714297</v>
      </c>
      <c r="N157" s="25">
        <f>'Compound Alert'!R32</f>
        <v>0.875</v>
      </c>
      <c r="O157" s="25">
        <f>'Compound Alert'!S32</f>
        <v>0</v>
      </c>
      <c r="P157" s="25"/>
      <c r="Q157" s="27">
        <f>'Compound Alert'!AI124</f>
        <v>0</v>
      </c>
      <c r="R157" s="27">
        <f>'Compound Alert'!AJ124</f>
        <v>0.2</v>
      </c>
      <c r="S157" s="21"/>
      <c r="T157" s="21"/>
      <c r="U157" s="21"/>
      <c r="V157" s="21"/>
      <c r="W157" s="21"/>
      <c r="X157" s="21"/>
      <c r="Y157" s="28"/>
      <c r="Z157" s="28"/>
      <c r="AA157" s="28"/>
      <c r="AB157" s="28"/>
      <c r="AC157" s="28"/>
      <c r="AD157" s="28"/>
      <c r="AE157" s="28"/>
      <c r="AF157" s="28"/>
      <c r="AJ157" s="21"/>
      <c r="AK157" s="21"/>
      <c r="AL157" s="21"/>
      <c r="AM157" s="21"/>
      <c r="AN157" s="21"/>
      <c r="AO157" s="21"/>
      <c r="AP157" s="21"/>
      <c r="AQ157" s="21"/>
      <c r="AR157" s="21"/>
      <c r="AS157" s="21"/>
      <c r="AT157" s="21"/>
      <c r="AU157" s="21"/>
      <c r="AV157" s="21"/>
      <c r="AW157" s="21"/>
      <c r="AX157" s="21"/>
    </row>
    <row r="158" spans="1:50" hidden="1" x14ac:dyDescent="0.2">
      <c r="A158" s="71">
        <v>86</v>
      </c>
      <c r="B158" s="20" t="str">
        <f>'Compound Alert'!B37</f>
        <v>China</v>
      </c>
      <c r="C158" s="20" t="str">
        <f>'Compound Alert'!C37</f>
        <v>CHN</v>
      </c>
      <c r="D158" s="20" t="str">
        <f>'Compound Alert'!D77</f>
        <v>LCN           Latin America &amp; Caribbean</v>
      </c>
      <c r="E158" s="20" t="str">
        <f>'Compound Alert'!E77</f>
        <v>IDA</v>
      </c>
      <c r="F158" s="57">
        <f>'Compound Alert'!F37</f>
        <v>0</v>
      </c>
      <c r="G158" s="22">
        <f>'Compound Alert'!G37</f>
        <v>2</v>
      </c>
      <c r="H158" s="23">
        <f>'Compound Alert'!H37</f>
        <v>2</v>
      </c>
      <c r="I158" s="57">
        <f>'Compound Alert'!M37</f>
        <v>0</v>
      </c>
      <c r="J158" s="25">
        <f>'Compound Alert'!N37</f>
        <v>6.6030296076876711</v>
      </c>
      <c r="K158" s="25">
        <f>'Compound Alert'!O37</f>
        <v>2.9186602870813401</v>
      </c>
      <c r="L158" s="25">
        <f>'Compound Alert'!P37</f>
        <v>5.4214876033057902</v>
      </c>
      <c r="M158" s="25">
        <f>'Compound Alert'!Q37</f>
        <v>3.71428571428571</v>
      </c>
      <c r="N158" s="25">
        <f>'Compound Alert'!R37</f>
        <v>7.5</v>
      </c>
      <c r="O158" s="25">
        <f>'Compound Alert'!S37</f>
        <v>0</v>
      </c>
      <c r="P158" s="25"/>
      <c r="Q158" s="27">
        <f>'Compound Alert'!AI125</f>
        <v>0</v>
      </c>
      <c r="R158" s="27">
        <f>'Compound Alert'!AJ125</f>
        <v>0.3</v>
      </c>
      <c r="S158" s="21"/>
      <c r="T158" s="21"/>
      <c r="U158" s="21"/>
      <c r="V158" s="21"/>
      <c r="W158" s="21"/>
      <c r="X158" s="21"/>
      <c r="Y158" s="28"/>
      <c r="Z158" s="28"/>
      <c r="AA158" s="28"/>
      <c r="AB158" s="28"/>
      <c r="AC158" s="28"/>
      <c r="AD158" s="28"/>
      <c r="AE158" s="28"/>
      <c r="AF158" s="28"/>
      <c r="AJ158" s="21"/>
      <c r="AK158" s="21"/>
      <c r="AL158" s="21"/>
      <c r="AM158" s="21"/>
      <c r="AN158" s="21"/>
      <c r="AO158" s="21"/>
      <c r="AP158" s="21"/>
      <c r="AQ158" s="21"/>
      <c r="AR158" s="21"/>
      <c r="AS158" s="21"/>
      <c r="AT158" s="21"/>
      <c r="AU158" s="21"/>
      <c r="AV158" s="21"/>
      <c r="AW158" s="21"/>
      <c r="AX158" s="21"/>
    </row>
    <row r="159" spans="1:50" hidden="1" x14ac:dyDescent="0.2">
      <c r="A159" s="71">
        <v>87</v>
      </c>
      <c r="B159" s="20" t="str">
        <f>'Compound Alert'!B56</f>
        <v>Egypt</v>
      </c>
      <c r="C159" s="20" t="str">
        <f>'Compound Alert'!C56</f>
        <v>EGY</v>
      </c>
      <c r="D159" s="20" t="str">
        <f>'Compound Alert'!D96</f>
        <v>EAS           East Asia &amp; Pacific</v>
      </c>
      <c r="E159" s="20" t="str">
        <f>'Compound Alert'!E96</f>
        <v>IDA</v>
      </c>
      <c r="F159" s="57">
        <f>'Compound Alert'!F56</f>
        <v>0</v>
      </c>
      <c r="G159" s="22">
        <f>'Compound Alert'!G56</f>
        <v>2</v>
      </c>
      <c r="H159" s="23">
        <f>'Compound Alert'!H56</f>
        <v>2</v>
      </c>
      <c r="I159" s="57">
        <f>'Compound Alert'!M56</f>
        <v>0</v>
      </c>
      <c r="J159" s="25">
        <f>'Compound Alert'!N56</f>
        <v>4.0954421194598973</v>
      </c>
      <c r="K159" s="25">
        <f>'Compound Alert'!O56</f>
        <v>1.79425837320574</v>
      </c>
      <c r="L159" s="25">
        <f>'Compound Alert'!P56</f>
        <v>5.0604905877523692</v>
      </c>
      <c r="M159" s="25">
        <f>'Compound Alert'!Q56</f>
        <v>6.7470972995184004</v>
      </c>
      <c r="N159" s="25">
        <f>'Compound Alert'!R56</f>
        <v>8.125</v>
      </c>
      <c r="O159" s="25">
        <f>'Compound Alert'!S56</f>
        <v>0</v>
      </c>
      <c r="P159" s="25"/>
      <c r="Q159" s="27">
        <f>'Compound Alert'!AI126</f>
        <v>0</v>
      </c>
      <c r="R159" s="27">
        <f>'Compound Alert'!AJ126</f>
        <v>0.2</v>
      </c>
      <c r="S159" s="21"/>
      <c r="T159" s="21"/>
      <c r="U159" s="21"/>
      <c r="V159" s="21"/>
      <c r="W159" s="21"/>
      <c r="X159" s="21"/>
      <c r="Y159" s="28"/>
      <c r="Z159" s="28"/>
      <c r="AA159" s="28"/>
      <c r="AB159" s="28"/>
      <c r="AC159" s="28"/>
      <c r="AD159" s="28"/>
      <c r="AE159" s="28"/>
      <c r="AF159" s="28"/>
      <c r="AJ159" s="21"/>
      <c r="AK159" s="21"/>
      <c r="AL159" s="21"/>
      <c r="AM159" s="21"/>
      <c r="AN159" s="21"/>
      <c r="AO159" s="21"/>
      <c r="AP159" s="21"/>
      <c r="AQ159" s="21"/>
      <c r="AR159" s="21"/>
      <c r="AS159" s="21"/>
      <c r="AT159" s="21"/>
      <c r="AU159" s="21"/>
      <c r="AV159" s="21"/>
      <c r="AW159" s="21"/>
      <c r="AX159" s="21"/>
    </row>
    <row r="160" spans="1:50" hidden="1" x14ac:dyDescent="0.2">
      <c r="A160" s="71">
        <v>88</v>
      </c>
      <c r="B160" s="20" t="str">
        <f>'Compound Alert'!B72</f>
        <v>Equatorial Guinea</v>
      </c>
      <c r="C160" s="20" t="str">
        <f>'Compound Alert'!C72</f>
        <v>GNQ</v>
      </c>
      <c r="D160" s="20" t="str">
        <f>'Compound Alert'!D112</f>
        <v>ECS           Europe &amp; Central Asia</v>
      </c>
      <c r="E160" s="20" t="str">
        <f>'Compound Alert'!E112</f>
        <v>IBRD</v>
      </c>
      <c r="F160" s="57">
        <f>'Compound Alert'!F72</f>
        <v>0</v>
      </c>
      <c r="G160" s="22">
        <f>'Compound Alert'!G72</f>
        <v>2</v>
      </c>
      <c r="H160" s="23">
        <f>'Compound Alert'!H72</f>
        <v>2</v>
      </c>
      <c r="I160" s="57">
        <f>'Compound Alert'!M72</f>
        <v>0</v>
      </c>
      <c r="J160" s="25">
        <f>'Compound Alert'!N72</f>
        <v>1.8496486152780478</v>
      </c>
      <c r="K160" s="25">
        <f>'Compound Alert'!O72</f>
        <v>5.4066985645932997</v>
      </c>
      <c r="L160" s="25">
        <f>'Compound Alert'!P72</f>
        <v>8.0176364575315358</v>
      </c>
      <c r="M160" s="25">
        <f>'Compound Alert'!Q72</f>
        <v>6</v>
      </c>
      <c r="N160" s="25">
        <f>'Compound Alert'!R72</f>
        <v>1.875</v>
      </c>
      <c r="O160" s="25">
        <f>'Compound Alert'!S72</f>
        <v>0</v>
      </c>
      <c r="P160" s="25"/>
      <c r="Q160" s="27">
        <f>'Compound Alert'!AI127</f>
        <v>0</v>
      </c>
      <c r="R160" s="27">
        <f>'Compound Alert'!AJ127</f>
        <v>0.2</v>
      </c>
      <c r="S160" s="21"/>
      <c r="T160" s="21"/>
      <c r="U160" s="21"/>
      <c r="V160" s="21"/>
      <c r="W160" s="21"/>
      <c r="X160" s="21"/>
      <c r="Y160" s="28"/>
      <c r="Z160" s="28"/>
      <c r="AA160" s="28"/>
      <c r="AB160" s="28"/>
      <c r="AC160" s="28"/>
      <c r="AD160" s="28"/>
      <c r="AE160" s="28"/>
      <c r="AF160" s="28"/>
      <c r="AJ160" s="21"/>
      <c r="AK160" s="21"/>
      <c r="AL160" s="21"/>
      <c r="AM160" s="21"/>
      <c r="AN160" s="21"/>
      <c r="AO160" s="21"/>
      <c r="AP160" s="21"/>
      <c r="AQ160" s="21"/>
      <c r="AR160" s="21"/>
      <c r="AS160" s="21"/>
      <c r="AT160" s="21"/>
      <c r="AU160" s="21"/>
      <c r="AV160" s="21"/>
      <c r="AW160" s="21"/>
      <c r="AX160" s="21"/>
    </row>
    <row r="161" spans="1:50" hidden="1" x14ac:dyDescent="0.2">
      <c r="A161" s="71">
        <v>89</v>
      </c>
      <c r="B161" s="20" t="str">
        <f>'Compound Alert'!B75</f>
        <v>Guatemala</v>
      </c>
      <c r="C161" s="20" t="str">
        <f>'Compound Alert'!C75</f>
        <v>GTM</v>
      </c>
      <c r="D161" s="20" t="str">
        <f>'Compound Alert'!D115</f>
        <v>LCN           Latin America &amp; Caribbean</v>
      </c>
      <c r="E161" s="20" t="str">
        <f>'Compound Alert'!E115</f>
        <v>IBRD</v>
      </c>
      <c r="F161" s="57">
        <f>'Compound Alert'!F75</f>
        <v>0</v>
      </c>
      <c r="G161" s="22">
        <f>'Compound Alert'!G75</f>
        <v>2</v>
      </c>
      <c r="H161" s="23">
        <f>'Compound Alert'!H75</f>
        <v>2</v>
      </c>
      <c r="I161" s="57">
        <f>'Compound Alert'!M75</f>
        <v>0</v>
      </c>
      <c r="J161" s="25">
        <f>'Compound Alert'!N75</f>
        <v>6.3125174790313974</v>
      </c>
      <c r="K161" s="25">
        <f>'Compound Alert'!O75</f>
        <v>6.5071770334928196</v>
      </c>
      <c r="L161" s="25">
        <f>'Compound Alert'!P75</f>
        <v>5.4109830706752735</v>
      </c>
      <c r="M161" s="25">
        <f>'Compound Alert'!Q75</f>
        <v>4.9789029323189018</v>
      </c>
      <c r="N161" s="25">
        <f>'Compound Alert'!R75</f>
        <v>5.75</v>
      </c>
      <c r="O161" s="25">
        <f>'Compound Alert'!S75</f>
        <v>0</v>
      </c>
      <c r="P161" s="25"/>
      <c r="Q161" s="27">
        <f>'Compound Alert'!AI128</f>
        <v>0</v>
      </c>
      <c r="R161" s="27">
        <f>'Compound Alert'!AJ128</f>
        <v>0.3</v>
      </c>
      <c r="S161" s="21"/>
      <c r="T161" s="21"/>
      <c r="U161" s="21"/>
      <c r="V161" s="21"/>
      <c r="W161" s="21"/>
      <c r="X161" s="21"/>
      <c r="Y161" s="28"/>
      <c r="Z161" s="28"/>
      <c r="AA161" s="28"/>
      <c r="AB161" s="28"/>
      <c r="AC161" s="28"/>
      <c r="AD161" s="28"/>
      <c r="AE161" s="28"/>
      <c r="AF161" s="28"/>
      <c r="AJ161" s="21"/>
      <c r="AK161" s="21"/>
      <c r="AL161" s="21"/>
      <c r="AM161" s="21"/>
      <c r="AN161" s="21"/>
      <c r="AO161" s="21"/>
      <c r="AP161" s="21"/>
      <c r="AQ161" s="21"/>
      <c r="AR161" s="21"/>
      <c r="AS161" s="21"/>
      <c r="AT161" s="21"/>
      <c r="AU161" s="21"/>
      <c r="AV161" s="21"/>
      <c r="AW161" s="21"/>
      <c r="AX161" s="21"/>
    </row>
    <row r="162" spans="1:50" hidden="1" x14ac:dyDescent="0.2">
      <c r="A162" s="71">
        <v>90</v>
      </c>
      <c r="B162" s="20" t="str">
        <f>'Compound Alert'!B89</f>
        <v>Jamaica</v>
      </c>
      <c r="C162" s="20" t="str">
        <f>'Compound Alert'!C89</f>
        <v>JAM</v>
      </c>
      <c r="D162" s="20" t="str">
        <f>'Compound Alert'!D129</f>
        <v>SSF           Sub-Saharan Africa</v>
      </c>
      <c r="E162" s="20" t="str">
        <f>'Compound Alert'!E129</f>
        <v>IDA</v>
      </c>
      <c r="F162" s="57">
        <f>'Compound Alert'!F89</f>
        <v>0</v>
      </c>
      <c r="G162" s="22">
        <f>'Compound Alert'!G89</f>
        <v>2</v>
      </c>
      <c r="H162" s="23">
        <f>'Compound Alert'!H89</f>
        <v>2</v>
      </c>
      <c r="I162" s="57">
        <f>'Compound Alert'!M89</f>
        <v>0</v>
      </c>
      <c r="J162" s="25">
        <f>'Compound Alert'!N89</f>
        <v>8.114049623184167</v>
      </c>
      <c r="K162" s="25">
        <f>'Compound Alert'!O89</f>
        <v>4.2105263157894699</v>
      </c>
      <c r="L162" s="25">
        <f>'Compound Alert'!P89</f>
        <v>5.1239669421487601</v>
      </c>
      <c r="M162" s="25">
        <f>'Compound Alert'!Q89</f>
        <v>5.5714285714285703</v>
      </c>
      <c r="N162" s="25">
        <f>'Compound Alert'!R89</f>
        <v>2.875</v>
      </c>
      <c r="O162" s="25">
        <f>'Compound Alert'!S89</f>
        <v>0</v>
      </c>
      <c r="P162" s="25"/>
      <c r="Q162" s="27">
        <f>'Compound Alert'!AI129</f>
        <v>0</v>
      </c>
      <c r="R162" s="27">
        <f>'Compound Alert'!AJ129</f>
        <v>0.2</v>
      </c>
      <c r="S162" s="21"/>
      <c r="T162" s="21"/>
      <c r="U162" s="21"/>
      <c r="V162" s="21"/>
      <c r="W162" s="21"/>
      <c r="X162" s="21"/>
      <c r="Y162" s="28"/>
      <c r="Z162" s="28"/>
      <c r="AA162" s="28"/>
      <c r="AB162" s="28"/>
      <c r="AC162" s="28"/>
      <c r="AD162" s="28"/>
      <c r="AE162" s="28"/>
      <c r="AF162" s="28"/>
      <c r="AJ162" s="21"/>
      <c r="AK162" s="21"/>
      <c r="AL162" s="21"/>
      <c r="AM162" s="21"/>
      <c r="AN162" s="21"/>
      <c r="AO162" s="21"/>
      <c r="AP162" s="21"/>
      <c r="AQ162" s="21"/>
      <c r="AR162" s="21"/>
      <c r="AS162" s="21"/>
      <c r="AT162" s="21"/>
      <c r="AU162" s="21"/>
      <c r="AV162" s="21"/>
      <c r="AW162" s="21"/>
      <c r="AX162" s="21"/>
    </row>
    <row r="163" spans="1:50" hidden="1" x14ac:dyDescent="0.2">
      <c r="A163" s="71">
        <v>91</v>
      </c>
      <c r="B163" s="20" t="str">
        <f>'Compound Alert'!B90</f>
        <v>Jordan</v>
      </c>
      <c r="C163" s="20" t="str">
        <f>'Compound Alert'!C90</f>
        <v>JOR</v>
      </c>
      <c r="D163" s="20" t="str">
        <f>'Compound Alert'!D130</f>
        <v>SSF           Sub-Saharan Africa</v>
      </c>
      <c r="E163" s="20" t="str">
        <f>'Compound Alert'!E130</f>
        <v>Blend</v>
      </c>
      <c r="F163" s="57">
        <f>'Compound Alert'!F90</f>
        <v>0</v>
      </c>
      <c r="G163" s="22">
        <f>'Compound Alert'!G90</f>
        <v>2</v>
      </c>
      <c r="H163" s="23">
        <f>'Compound Alert'!H90</f>
        <v>2</v>
      </c>
      <c r="I163" s="57">
        <f>'Compound Alert'!M90</f>
        <v>0</v>
      </c>
      <c r="J163" s="25">
        <f>'Compound Alert'!N90</f>
        <v>7.5828754440515498</v>
      </c>
      <c r="K163" s="25">
        <f>'Compound Alert'!O90</f>
        <v>2.5358851674641101</v>
      </c>
      <c r="L163" s="25">
        <f>'Compound Alert'!P90</f>
        <v>5.830049879099434</v>
      </c>
      <c r="M163" s="25">
        <f>'Compound Alert'!Q90</f>
        <v>5.1428571428571397</v>
      </c>
      <c r="N163" s="25">
        <f>'Compound Alert'!R90</f>
        <v>3</v>
      </c>
      <c r="O163" s="25">
        <f>'Compound Alert'!S90</f>
        <v>0</v>
      </c>
      <c r="P163" s="25"/>
      <c r="Q163" s="27">
        <f>'Compound Alert'!AI130</f>
        <v>0</v>
      </c>
      <c r="R163" s="27">
        <f>'Compound Alert'!AJ130</f>
        <v>0.1</v>
      </c>
      <c r="S163" s="21"/>
      <c r="T163" s="21"/>
      <c r="U163" s="21"/>
      <c r="V163" s="21"/>
      <c r="W163" s="21"/>
      <c r="X163" s="21"/>
      <c r="Y163" s="28"/>
      <c r="Z163" s="28"/>
      <c r="AA163" s="28"/>
      <c r="AB163" s="28"/>
      <c r="AC163" s="28"/>
      <c r="AD163" s="28"/>
      <c r="AE163" s="28"/>
      <c r="AF163" s="28"/>
      <c r="AJ163" s="21"/>
      <c r="AK163" s="21"/>
      <c r="AL163" s="21"/>
      <c r="AM163" s="21"/>
      <c r="AN163" s="21"/>
      <c r="AO163" s="21"/>
      <c r="AP163" s="21"/>
      <c r="AQ163" s="21"/>
      <c r="AR163" s="21"/>
      <c r="AS163" s="21"/>
      <c r="AT163" s="21"/>
      <c r="AU163" s="21"/>
      <c r="AV163" s="21"/>
      <c r="AW163" s="21"/>
      <c r="AX163" s="21"/>
    </row>
    <row r="164" spans="1:50" hidden="1" x14ac:dyDescent="0.2">
      <c r="A164" s="71">
        <v>92</v>
      </c>
      <c r="B164" s="20" t="str">
        <f>'Compound Alert'!B112</f>
        <v>Moldova Republic of</v>
      </c>
      <c r="C164" s="20" t="str">
        <f>'Compound Alert'!C112</f>
        <v>MDA</v>
      </c>
      <c r="D164" s="20" t="str">
        <f>'Compound Alert'!D152</f>
        <v>MEA           Middle East &amp; North Africa</v>
      </c>
      <c r="E164" s="20" t="str">
        <f>'Compound Alert'!E152</f>
        <v>Middle East &amp; North Africa</v>
      </c>
      <c r="F164" s="57">
        <f>'Compound Alert'!F112</f>
        <v>0</v>
      </c>
      <c r="G164" s="22">
        <f>'Compound Alert'!G112</f>
        <v>2</v>
      </c>
      <c r="H164" s="23">
        <f>'Compound Alert'!H112</f>
        <v>2</v>
      </c>
      <c r="I164" s="57">
        <f>'Compound Alert'!M112</f>
        <v>0</v>
      </c>
      <c r="J164" s="25">
        <f>'Compound Alert'!N112</f>
        <v>7.4947661738042237</v>
      </c>
      <c r="K164" s="25">
        <f>'Compound Alert'!O112</f>
        <v>4.5933014354067003</v>
      </c>
      <c r="L164" s="25">
        <f>'Compound Alert'!P112</f>
        <v>5.080124349951415</v>
      </c>
      <c r="M164" s="25">
        <f>'Compound Alert'!Q112</f>
        <v>4.9999999999999991</v>
      </c>
      <c r="N164" s="25">
        <f>'Compound Alert'!R112</f>
        <v>2.375</v>
      </c>
      <c r="O164" s="25">
        <f>'Compound Alert'!S112</f>
        <v>0</v>
      </c>
      <c r="P164" s="25"/>
      <c r="Q164" s="27">
        <f>'Compound Alert'!AI131</f>
        <v>0</v>
      </c>
      <c r="R164" s="27">
        <f>'Compound Alert'!AJ131</f>
        <v>0.2</v>
      </c>
      <c r="S164" s="21"/>
      <c r="T164" s="21"/>
      <c r="U164" s="21"/>
      <c r="V164" s="21"/>
      <c r="W164" s="21"/>
      <c r="X164" s="21"/>
      <c r="Y164" s="28"/>
      <c r="Z164" s="28"/>
      <c r="AA164" s="28"/>
      <c r="AB164" s="28"/>
      <c r="AC164" s="28"/>
      <c r="AD164" s="28"/>
      <c r="AE164" s="28"/>
      <c r="AF164" s="28"/>
      <c r="AJ164" s="21"/>
      <c r="AK164" s="21"/>
      <c r="AL164" s="21"/>
      <c r="AM164" s="21"/>
      <c r="AN164" s="21"/>
      <c r="AO164" s="21"/>
      <c r="AP164" s="21"/>
      <c r="AQ164" s="21"/>
      <c r="AR164" s="21"/>
      <c r="AS164" s="21"/>
      <c r="AT164" s="21"/>
      <c r="AU164" s="21"/>
      <c r="AV164" s="21"/>
      <c r="AW164" s="21"/>
      <c r="AX164" s="21"/>
    </row>
    <row r="165" spans="1:50" hidden="1" x14ac:dyDescent="0.2">
      <c r="A165" s="71">
        <v>93</v>
      </c>
      <c r="B165" s="20" t="str">
        <f>'Compound Alert'!B122</f>
        <v>Mongolia</v>
      </c>
      <c r="C165" s="20" t="str">
        <f>'Compound Alert'!C122</f>
        <v>MNG</v>
      </c>
      <c r="D165" s="20" t="str">
        <f>'Compound Alert'!D162</f>
        <v>SSF           Sub-Saharan Africa</v>
      </c>
      <c r="E165" s="20" t="str">
        <f>'Compound Alert'!E162</f>
        <v>IDA</v>
      </c>
      <c r="F165" s="57">
        <f>'Compound Alert'!F122</f>
        <v>0</v>
      </c>
      <c r="G165" s="22">
        <f>'Compound Alert'!G122</f>
        <v>2</v>
      </c>
      <c r="H165" s="23">
        <f>'Compound Alert'!H122</f>
        <v>2</v>
      </c>
      <c r="I165" s="57">
        <f>'Compound Alert'!M122</f>
        <v>0</v>
      </c>
      <c r="J165" s="25">
        <f>'Compound Alert'!N122</f>
        <v>6.5192024052026483</v>
      </c>
      <c r="K165" s="25">
        <f>'Compound Alert'!O122</f>
        <v>7.2009569377990399</v>
      </c>
      <c r="L165" s="25">
        <f>'Compound Alert'!P122</f>
        <v>2.5931192545020152</v>
      </c>
      <c r="M165" s="25">
        <f>'Compound Alert'!Q122</f>
        <v>6.082762530298222</v>
      </c>
      <c r="N165" s="25">
        <f>'Compound Alert'!R122</f>
        <v>0.625</v>
      </c>
      <c r="O165" s="25">
        <f>'Compound Alert'!S122</f>
        <v>0</v>
      </c>
      <c r="P165" s="25"/>
      <c r="Q165" s="27">
        <f>'Compound Alert'!AI132</f>
        <v>0</v>
      </c>
      <c r="R165" s="27">
        <f>'Compound Alert'!AJ132</f>
        <v>0.4</v>
      </c>
      <c r="S165" s="21"/>
      <c r="T165" s="21"/>
      <c r="U165" s="21"/>
      <c r="V165" s="21"/>
      <c r="W165" s="21"/>
      <c r="X165" s="21"/>
      <c r="Y165" s="28"/>
      <c r="Z165" s="28"/>
      <c r="AA165" s="28"/>
      <c r="AB165" s="28"/>
      <c r="AC165" s="28"/>
      <c r="AD165" s="28"/>
      <c r="AE165" s="28"/>
      <c r="AF165" s="28"/>
      <c r="AJ165" s="21"/>
      <c r="AK165" s="21"/>
      <c r="AL165" s="21"/>
      <c r="AM165" s="21"/>
      <c r="AN165" s="21"/>
      <c r="AO165" s="21"/>
      <c r="AP165" s="21"/>
      <c r="AQ165" s="21"/>
      <c r="AR165" s="21"/>
      <c r="AS165" s="21"/>
      <c r="AT165" s="21"/>
      <c r="AU165" s="21"/>
      <c r="AV165" s="21"/>
      <c r="AW165" s="21"/>
      <c r="AX165" s="21"/>
    </row>
    <row r="166" spans="1:50" hidden="1" x14ac:dyDescent="0.2">
      <c r="A166" s="71">
        <v>94</v>
      </c>
      <c r="B166" s="20" t="str">
        <f>'Compound Alert'!B147</f>
        <v>Paraguay</v>
      </c>
      <c r="C166" s="20" t="str">
        <f>'Compound Alert'!C147</f>
        <v>PRY</v>
      </c>
      <c r="D166" s="20" t="str">
        <f>'Compound Alert'!D187</f>
        <v>LCN           Latin America &amp; Caribbean</v>
      </c>
      <c r="E166" s="20" t="str">
        <f>'Compound Alert'!E187</f>
        <v>Blend</v>
      </c>
      <c r="F166" s="57">
        <f>'Compound Alert'!F147</f>
        <v>0</v>
      </c>
      <c r="G166" s="22">
        <f>'Compound Alert'!G147</f>
        <v>2</v>
      </c>
      <c r="H166" s="23">
        <f>'Compound Alert'!H147</f>
        <v>2</v>
      </c>
      <c r="I166" s="57">
        <f>'Compound Alert'!M147</f>
        <v>0</v>
      </c>
      <c r="J166" s="25">
        <f>'Compound Alert'!N147</f>
        <v>6.1343840114554293</v>
      </c>
      <c r="K166" s="25">
        <f>'Compound Alert'!O147</f>
        <v>5.2870813397129197</v>
      </c>
      <c r="L166" s="25">
        <f>'Compound Alert'!P147</f>
        <v>6.1306217396852496</v>
      </c>
      <c r="M166" s="25">
        <f>'Compound Alert'!Q147</f>
        <v>5.9999999999999982</v>
      </c>
      <c r="N166" s="25">
        <f>'Compound Alert'!R147</f>
        <v>1.375</v>
      </c>
      <c r="O166" s="25">
        <f>'Compound Alert'!S147</f>
        <v>0</v>
      </c>
      <c r="P166" s="25"/>
      <c r="Q166" s="27">
        <f>'Compound Alert'!AI133</f>
        <v>0</v>
      </c>
      <c r="R166" s="27">
        <f>'Compound Alert'!AJ133</f>
        <v>0.5</v>
      </c>
      <c r="S166" s="21"/>
      <c r="T166" s="21"/>
      <c r="U166" s="21"/>
      <c r="V166" s="21"/>
      <c r="W166" s="21"/>
      <c r="X166" s="21"/>
      <c r="Y166" s="28"/>
      <c r="Z166" s="28"/>
      <c r="AA166" s="28"/>
      <c r="AB166" s="28"/>
      <c r="AC166" s="28"/>
      <c r="AD166" s="28"/>
      <c r="AE166" s="28"/>
      <c r="AF166" s="28"/>
      <c r="AJ166" s="21"/>
      <c r="AK166" s="21"/>
      <c r="AL166" s="21"/>
      <c r="AM166" s="21"/>
      <c r="AN166" s="21"/>
      <c r="AO166" s="21"/>
      <c r="AP166" s="21"/>
      <c r="AQ166" s="21"/>
      <c r="AR166" s="21"/>
      <c r="AS166" s="21"/>
      <c r="AT166" s="21"/>
      <c r="AU166" s="21"/>
      <c r="AV166" s="21"/>
      <c r="AW166" s="21"/>
      <c r="AX166" s="21"/>
    </row>
    <row r="167" spans="1:50" hidden="1" x14ac:dyDescent="0.2">
      <c r="A167" s="71">
        <v>95</v>
      </c>
      <c r="B167" s="20" t="str">
        <f>'Compound Alert'!B176</f>
        <v>Tonga</v>
      </c>
      <c r="C167" s="20" t="str">
        <f>'Compound Alert'!C176</f>
        <v>TON</v>
      </c>
      <c r="D167" s="20">
        <f>'Compound Alert'!D216</f>
        <v>0</v>
      </c>
      <c r="E167" s="20">
        <f>'Compound Alert'!E216</f>
        <v>0</v>
      </c>
      <c r="F167" s="57">
        <f>'Compound Alert'!F176</f>
        <v>0</v>
      </c>
      <c r="G167" s="22">
        <f>'Compound Alert'!G176</f>
        <v>2</v>
      </c>
      <c r="H167" s="23">
        <f>'Compound Alert'!H176</f>
        <v>2</v>
      </c>
      <c r="I167" s="57">
        <f>'Compound Alert'!M176</f>
        <v>0</v>
      </c>
      <c r="J167" s="25">
        <f>'Compound Alert'!N176</f>
        <v>7.9813995302539791</v>
      </c>
      <c r="K167" s="25">
        <f>'Compound Alert'!O176</f>
        <v>4.5215311004784704</v>
      </c>
      <c r="L167" s="25">
        <f>'Compound Alert'!P176</f>
        <v>0</v>
      </c>
      <c r="M167" s="25">
        <f>'Compound Alert'!Q176</f>
        <v>7.8571428571428603</v>
      </c>
      <c r="N167" s="25">
        <f>'Compound Alert'!R176</f>
        <v>2.5</v>
      </c>
      <c r="O167" s="25">
        <f>'Compound Alert'!S176</f>
        <v>0</v>
      </c>
      <c r="P167" s="25"/>
      <c r="Q167" s="27">
        <f>'Compound Alert'!AI134</f>
        <v>0</v>
      </c>
      <c r="R167" s="27">
        <f>'Compound Alert'!AJ134</f>
        <v>0.3</v>
      </c>
      <c r="S167" s="21"/>
      <c r="T167" s="21"/>
      <c r="U167" s="21"/>
      <c r="V167" s="21"/>
      <c r="W167" s="21"/>
      <c r="X167" s="21"/>
      <c r="Y167" s="28"/>
      <c r="Z167" s="28"/>
      <c r="AA167" s="28"/>
      <c r="AB167" s="28"/>
      <c r="AC167" s="28"/>
      <c r="AD167" s="28"/>
      <c r="AE167" s="28"/>
      <c r="AF167" s="28"/>
      <c r="AJ167" s="21"/>
      <c r="AK167" s="21"/>
      <c r="AL167" s="21"/>
      <c r="AM167" s="21"/>
      <c r="AN167" s="21"/>
      <c r="AO167" s="21"/>
      <c r="AP167" s="21"/>
      <c r="AQ167" s="21"/>
      <c r="AR167" s="21"/>
      <c r="AS167" s="21"/>
      <c r="AT167" s="21"/>
      <c r="AU167" s="21"/>
      <c r="AV167" s="21"/>
      <c r="AW167" s="21"/>
      <c r="AX167" s="21"/>
    </row>
    <row r="168" spans="1:50" hidden="1" x14ac:dyDescent="0.2">
      <c r="A168" s="71">
        <v>96</v>
      </c>
      <c r="B168" s="20" t="str">
        <f>'Compound Alert'!B186</f>
        <v>Uzbekistan</v>
      </c>
      <c r="C168" s="20" t="str">
        <f>'Compound Alert'!C186</f>
        <v>UZB</v>
      </c>
      <c r="D168" s="20">
        <f>'Compound Alert'!D226</f>
        <v>0</v>
      </c>
      <c r="E168" s="20">
        <f>'Compound Alert'!E226</f>
        <v>0</v>
      </c>
      <c r="F168" s="57">
        <f>'Compound Alert'!F186</f>
        <v>0</v>
      </c>
      <c r="G168" s="22">
        <f>'Compound Alert'!G186</f>
        <v>2</v>
      </c>
      <c r="H168" s="23">
        <f>'Compound Alert'!H186</f>
        <v>2</v>
      </c>
      <c r="I168" s="57">
        <f>'Compound Alert'!M186</f>
        <v>0</v>
      </c>
      <c r="J168" s="25">
        <f>'Compound Alert'!N186</f>
        <v>7.1599720669846185</v>
      </c>
      <c r="K168" s="25">
        <f>'Compound Alert'!O186</f>
        <v>3.2535885167464098</v>
      </c>
      <c r="L168" s="25">
        <f>'Compound Alert'!P186</f>
        <v>6.3001556275722637</v>
      </c>
      <c r="M168" s="25">
        <f>'Compound Alert'!Q186</f>
        <v>6.9693205243716987</v>
      </c>
      <c r="N168" s="25">
        <f>'Compound Alert'!R186</f>
        <v>3.5</v>
      </c>
      <c r="O168" s="25">
        <f>'Compound Alert'!S186</f>
        <v>0</v>
      </c>
      <c r="P168" s="25"/>
      <c r="Q168" s="27">
        <f>'Compound Alert'!AI135</f>
        <v>0.4</v>
      </c>
      <c r="R168" s="27">
        <f>'Compound Alert'!AJ135</f>
        <v>0.8</v>
      </c>
      <c r="S168" s="21"/>
      <c r="T168" s="21"/>
      <c r="U168" s="21"/>
      <c r="V168" s="21"/>
      <c r="W168" s="21"/>
      <c r="X168" s="21"/>
      <c r="Y168" s="28"/>
      <c r="Z168" s="28"/>
      <c r="AA168" s="28"/>
      <c r="AB168" s="28"/>
      <c r="AC168" s="28"/>
      <c r="AD168" s="28"/>
      <c r="AE168" s="28"/>
      <c r="AF168" s="28"/>
      <c r="AJ168" s="21"/>
      <c r="AK168" s="21"/>
      <c r="AL168" s="21"/>
      <c r="AM168" s="21"/>
      <c r="AN168" s="21"/>
      <c r="AO168" s="21"/>
      <c r="AP168" s="21"/>
      <c r="AQ168" s="21"/>
      <c r="AR168" s="21"/>
      <c r="AS168" s="21"/>
      <c r="AT168" s="21"/>
      <c r="AU168" s="21"/>
      <c r="AV168" s="21"/>
      <c r="AW168" s="21"/>
      <c r="AX168" s="21"/>
    </row>
    <row r="169" spans="1:50" hidden="1" x14ac:dyDescent="0.2">
      <c r="A169" s="71">
        <v>97</v>
      </c>
      <c r="B169" s="20" t="str">
        <f>'Compound Alert'!B189</f>
        <v>Viet Nam</v>
      </c>
      <c r="C169" s="20" t="str">
        <f>'Compound Alert'!C189</f>
        <v>VNM</v>
      </c>
      <c r="D169" s="20">
        <f>'Compound Alert'!D229</f>
        <v>0</v>
      </c>
      <c r="E169" s="20">
        <f>'Compound Alert'!E229</f>
        <v>0</v>
      </c>
      <c r="F169" s="57">
        <f>'Compound Alert'!F189</f>
        <v>0</v>
      </c>
      <c r="G169" s="22">
        <f>'Compound Alert'!G189</f>
        <v>2</v>
      </c>
      <c r="H169" s="23">
        <f>'Compound Alert'!H189</f>
        <v>2</v>
      </c>
      <c r="I169" s="57">
        <f>'Compound Alert'!M189</f>
        <v>0</v>
      </c>
      <c r="J169" s="25">
        <f>'Compound Alert'!N189</f>
        <v>2.9086079144497972</v>
      </c>
      <c r="K169" s="25">
        <f>'Compound Alert'!O189</f>
        <v>5.5263157894736796</v>
      </c>
      <c r="L169" s="25">
        <f>'Compound Alert'!P189</f>
        <v>5.5926054001272671</v>
      </c>
      <c r="M169" s="25">
        <f>'Compound Alert'!Q189</f>
        <v>5.5832122747392665</v>
      </c>
      <c r="N169" s="25">
        <f>'Compound Alert'!R189</f>
        <v>5.375</v>
      </c>
      <c r="O169" s="25">
        <f>'Compound Alert'!S189</f>
        <v>0</v>
      </c>
      <c r="P169" s="25"/>
      <c r="Q169" s="27">
        <f>'Compound Alert'!AI136</f>
        <v>0</v>
      </c>
      <c r="R169" s="27">
        <f>'Compound Alert'!AJ136</f>
        <v>0.5</v>
      </c>
      <c r="S169" s="21"/>
      <c r="T169" s="21"/>
      <c r="U169" s="21"/>
      <c r="V169" s="21"/>
      <c r="W169" s="21"/>
      <c r="X169" s="21"/>
      <c r="Y169" s="28"/>
      <c r="Z169" s="28"/>
      <c r="AA169" s="28"/>
      <c r="AB169" s="28"/>
      <c r="AC169" s="28"/>
      <c r="AD169" s="28"/>
      <c r="AE169" s="28"/>
      <c r="AF169" s="28"/>
      <c r="AJ169" s="21"/>
      <c r="AK169" s="21"/>
      <c r="AL169" s="21"/>
      <c r="AM169" s="21"/>
      <c r="AN169" s="21"/>
      <c r="AO169" s="21"/>
      <c r="AP169" s="21"/>
      <c r="AQ169" s="21"/>
      <c r="AR169" s="21"/>
      <c r="AS169" s="21"/>
      <c r="AT169" s="21"/>
      <c r="AU169" s="21"/>
      <c r="AV169" s="21"/>
      <c r="AW169" s="21"/>
      <c r="AX169" s="21"/>
    </row>
    <row r="170" spans="1:50" hidden="1" x14ac:dyDescent="0.2">
      <c r="A170" s="71">
        <v>98</v>
      </c>
      <c r="B170" s="20" t="str">
        <f>'Compound Alert'!B22</f>
        <v>Bahrain</v>
      </c>
      <c r="C170" s="20" t="str">
        <f>'Compound Alert'!C22</f>
        <v>BHR</v>
      </c>
      <c r="D170" s="20" t="str">
        <f>'Compound Alert'!D62</f>
        <v>EAS           East Asia &amp; Pacific</v>
      </c>
      <c r="E170" s="20" t="str">
        <f>'Compound Alert'!E62</f>
        <v>Blend</v>
      </c>
      <c r="F170" s="57">
        <f>'Compound Alert'!F22</f>
        <v>0</v>
      </c>
      <c r="G170" s="22">
        <f>'Compound Alert'!G22</f>
        <v>1.5</v>
      </c>
      <c r="H170" s="23">
        <f>'Compound Alert'!H22</f>
        <v>1.5</v>
      </c>
      <c r="I170" s="57">
        <f>'Compound Alert'!M22</f>
        <v>0</v>
      </c>
      <c r="J170" s="25">
        <f>'Compound Alert'!N22</f>
        <v>7.8230428862431785</v>
      </c>
      <c r="K170" s="25">
        <f>'Compound Alert'!O22</f>
        <v>0.52631578947368296</v>
      </c>
      <c r="L170" s="25">
        <f>'Compound Alert'!P22</f>
        <v>6.7609165419232893</v>
      </c>
      <c r="M170" s="25">
        <f>'Compound Alert'!Q22</f>
        <v>1.8571428571428601</v>
      </c>
      <c r="N170" s="25">
        <f>'Compound Alert'!R22</f>
        <v>0</v>
      </c>
      <c r="O170" s="25">
        <f>'Compound Alert'!S22</f>
        <v>0</v>
      </c>
      <c r="P170" s="25"/>
      <c r="Q170" s="27">
        <f>'Compound Alert'!AI137</f>
        <v>0</v>
      </c>
      <c r="R170" s="27">
        <f>'Compound Alert'!AJ137</f>
        <v>0.4</v>
      </c>
      <c r="S170" s="21"/>
      <c r="T170" s="21"/>
      <c r="U170" s="21"/>
      <c r="V170" s="21"/>
      <c r="W170" s="21"/>
      <c r="X170" s="21"/>
      <c r="Y170" s="28"/>
      <c r="Z170" s="28"/>
      <c r="AA170" s="28"/>
      <c r="AB170" s="28"/>
      <c r="AC170" s="28"/>
      <c r="AD170" s="28"/>
      <c r="AE170" s="28"/>
      <c r="AF170" s="28"/>
      <c r="AJ170" s="21"/>
      <c r="AK170" s="21"/>
      <c r="AL170" s="21"/>
      <c r="AM170" s="21"/>
      <c r="AN170" s="21"/>
      <c r="AO170" s="21"/>
      <c r="AP170" s="21"/>
      <c r="AQ170" s="21"/>
      <c r="AR170" s="21"/>
      <c r="AS170" s="21"/>
      <c r="AT170" s="21"/>
      <c r="AU170" s="21"/>
      <c r="AV170" s="21"/>
      <c r="AW170" s="21"/>
      <c r="AX170" s="21"/>
    </row>
    <row r="171" spans="1:50" hidden="1" x14ac:dyDescent="0.2">
      <c r="A171" s="71">
        <v>99</v>
      </c>
      <c r="B171" s="20" t="str">
        <f>'Compound Alert'!B23</f>
        <v>Bahamas</v>
      </c>
      <c r="C171" s="20" t="str">
        <f>'Compound Alert'!C23</f>
        <v>BHS</v>
      </c>
      <c r="D171" s="20" t="str">
        <f>'Compound Alert'!D63</f>
        <v>ECS           Europe &amp; Central Asia</v>
      </c>
      <c r="E171" s="20" t="str">
        <f>'Compound Alert'!E63</f>
        <v xml:space="preserve"> </v>
      </c>
      <c r="F171" s="57">
        <f>'Compound Alert'!F23</f>
        <v>0</v>
      </c>
      <c r="G171" s="22">
        <f>'Compound Alert'!G23</f>
        <v>1.5</v>
      </c>
      <c r="H171" s="23">
        <f>'Compound Alert'!H23</f>
        <v>1.5</v>
      </c>
      <c r="I171" s="57">
        <f>'Compound Alert'!M23</f>
        <v>0</v>
      </c>
      <c r="J171" s="25">
        <f>'Compound Alert'!N23</f>
        <v>8.8769364084688593</v>
      </c>
      <c r="K171" s="25">
        <f>'Compound Alert'!O23</f>
        <v>3.58851674641148</v>
      </c>
      <c r="L171" s="25">
        <f>'Compound Alert'!P23</f>
        <v>2.0982623127920124</v>
      </c>
      <c r="M171" s="25">
        <f>'Compound Alert'!Q23</f>
        <v>6.0944940022004364</v>
      </c>
      <c r="N171" s="25">
        <f>'Compound Alert'!R23</f>
        <v>1.125</v>
      </c>
      <c r="O171" s="25">
        <f>'Compound Alert'!S23</f>
        <v>0</v>
      </c>
      <c r="P171" s="25"/>
      <c r="Q171" s="27">
        <f>'Compound Alert'!AI138</f>
        <v>0</v>
      </c>
      <c r="R171" s="27">
        <f>'Compound Alert'!AJ138</f>
        <v>0.3</v>
      </c>
      <c r="S171" s="21"/>
      <c r="T171" s="21"/>
      <c r="U171" s="21"/>
      <c r="V171" s="21"/>
      <c r="W171" s="21"/>
      <c r="X171" s="21"/>
      <c r="Y171" s="28"/>
      <c r="Z171" s="28"/>
      <c r="AA171" s="28"/>
      <c r="AB171" s="28"/>
      <c r="AC171" s="28"/>
      <c r="AD171" s="28"/>
      <c r="AE171" s="28"/>
      <c r="AF171" s="28"/>
      <c r="AJ171" s="21"/>
      <c r="AK171" s="21"/>
      <c r="AL171" s="21"/>
      <c r="AM171" s="21"/>
      <c r="AN171" s="21"/>
      <c r="AO171" s="21"/>
      <c r="AP171" s="21"/>
      <c r="AQ171" s="21"/>
      <c r="AR171" s="21"/>
      <c r="AS171" s="21"/>
      <c r="AT171" s="21"/>
      <c r="AU171" s="21"/>
      <c r="AV171" s="21"/>
      <c r="AW171" s="21"/>
      <c r="AX171" s="21"/>
    </row>
    <row r="172" spans="1:50" hidden="1" x14ac:dyDescent="0.2">
      <c r="A172" s="71">
        <v>100</v>
      </c>
      <c r="B172" s="20" t="str">
        <f>'Compound Alert'!B24</f>
        <v>Bosnia and Herzegovina</v>
      </c>
      <c r="C172" s="20" t="str">
        <f>'Compound Alert'!C24</f>
        <v>BIH</v>
      </c>
      <c r="D172" s="20" t="str">
        <f>'Compound Alert'!D64</f>
        <v>EAS           East Asia &amp; Pacific</v>
      </c>
      <c r="E172" s="20" t="str">
        <f>'Compound Alert'!E64</f>
        <v>IDA</v>
      </c>
      <c r="F172" s="57">
        <f>'Compound Alert'!F24</f>
        <v>0</v>
      </c>
      <c r="G172" s="22">
        <f>'Compound Alert'!G24</f>
        <v>1.5</v>
      </c>
      <c r="H172" s="23">
        <f>'Compound Alert'!H24</f>
        <v>1.5</v>
      </c>
      <c r="I172" s="57">
        <f>'Compound Alert'!M24</f>
        <v>0</v>
      </c>
      <c r="J172" s="25">
        <f>'Compound Alert'!N24</f>
        <v>6.6732181142234515</v>
      </c>
      <c r="K172" s="25">
        <f>'Compound Alert'!O24</f>
        <v>3.2296650717703299</v>
      </c>
      <c r="L172" s="25">
        <f>'Compound Alert'!P24</f>
        <v>6.9014202743461128</v>
      </c>
      <c r="M172" s="25">
        <f>'Compound Alert'!Q24</f>
        <v>5.1961524227066338</v>
      </c>
      <c r="N172" s="25">
        <f>'Compound Alert'!R24</f>
        <v>2.5</v>
      </c>
      <c r="O172" s="25">
        <f>'Compound Alert'!S24</f>
        <v>1.6952912574300001</v>
      </c>
      <c r="P172" s="25"/>
      <c r="Q172" s="27">
        <f>'Compound Alert'!AI139</f>
        <v>0</v>
      </c>
      <c r="R172" s="27">
        <f>'Compound Alert'!AJ139</f>
        <v>0.4</v>
      </c>
      <c r="S172" s="21"/>
      <c r="T172" s="21"/>
      <c r="U172" s="21"/>
      <c r="V172" s="21"/>
      <c r="W172" s="21"/>
      <c r="X172" s="21"/>
      <c r="Y172" s="28"/>
      <c r="Z172" s="28"/>
      <c r="AA172" s="28"/>
      <c r="AB172" s="28"/>
      <c r="AC172" s="28"/>
      <c r="AD172" s="28"/>
      <c r="AE172" s="28"/>
      <c r="AF172" s="28"/>
      <c r="AJ172" s="21"/>
      <c r="AK172" s="21"/>
      <c r="AL172" s="21"/>
      <c r="AM172" s="21"/>
      <c r="AN172" s="21"/>
      <c r="AO172" s="21"/>
      <c r="AP172" s="21"/>
      <c r="AQ172" s="21"/>
      <c r="AR172" s="21"/>
      <c r="AS172" s="21"/>
      <c r="AT172" s="21"/>
      <c r="AU172" s="21"/>
      <c r="AV172" s="21"/>
      <c r="AW172" s="21"/>
      <c r="AX172" s="21"/>
    </row>
    <row r="173" spans="1:50" hidden="1" x14ac:dyDescent="0.2">
      <c r="A173" s="71">
        <v>101</v>
      </c>
      <c r="B173" s="20" t="str">
        <f>'Compound Alert'!B51</f>
        <v>Dominica</v>
      </c>
      <c r="C173" s="20" t="str">
        <f>'Compound Alert'!C51</f>
        <v>DMA</v>
      </c>
      <c r="D173" s="20" t="str">
        <f>'Compound Alert'!D91</f>
        <v>EAS           East Asia &amp; Pacific</v>
      </c>
      <c r="E173" s="20" t="str">
        <f>'Compound Alert'!E91</f>
        <v xml:space="preserve"> </v>
      </c>
      <c r="F173" s="57">
        <f>'Compound Alert'!F51</f>
        <v>0</v>
      </c>
      <c r="G173" s="22">
        <f>'Compound Alert'!G51</f>
        <v>1.5</v>
      </c>
      <c r="H173" s="23">
        <f>'Compound Alert'!H51</f>
        <v>1.5</v>
      </c>
      <c r="I173" s="57">
        <f>'Compound Alert'!M51</f>
        <v>0</v>
      </c>
      <c r="J173" s="25">
        <f>'Compound Alert'!N51</f>
        <v>9.3605046668994945</v>
      </c>
      <c r="K173" s="25">
        <f>'Compound Alert'!O51</f>
        <v>5.5023923444976104</v>
      </c>
      <c r="L173" s="25">
        <f>'Compound Alert'!P51</f>
        <v>0</v>
      </c>
      <c r="M173" s="25">
        <f>'Compound Alert'!Q51</f>
        <v>4.71428571428571</v>
      </c>
      <c r="N173" s="25">
        <f>'Compound Alert'!R51</f>
        <v>2.25</v>
      </c>
      <c r="O173" s="25">
        <f>'Compound Alert'!S51</f>
        <v>0</v>
      </c>
      <c r="P173" s="25"/>
      <c r="Q173" s="27">
        <f>'Compound Alert'!AI140</f>
        <v>0</v>
      </c>
      <c r="R173" s="27">
        <f>'Compound Alert'!AJ140</f>
        <v>0.3</v>
      </c>
      <c r="S173" s="21"/>
      <c r="T173" s="21"/>
      <c r="U173" s="21"/>
      <c r="V173" s="21"/>
      <c r="W173" s="21"/>
      <c r="X173" s="21"/>
      <c r="Y173" s="28"/>
      <c r="Z173" s="28"/>
      <c r="AA173" s="28"/>
      <c r="AB173" s="28"/>
      <c r="AC173" s="28"/>
      <c r="AD173" s="28"/>
      <c r="AE173" s="28"/>
      <c r="AF173" s="28"/>
      <c r="AJ173" s="21"/>
      <c r="AK173" s="21"/>
      <c r="AL173" s="21"/>
      <c r="AM173" s="21"/>
      <c r="AN173" s="21"/>
      <c r="AO173" s="21"/>
      <c r="AP173" s="21"/>
      <c r="AQ173" s="21"/>
      <c r="AR173" s="21"/>
      <c r="AS173" s="21"/>
      <c r="AT173" s="21"/>
      <c r="AU173" s="21"/>
      <c r="AV173" s="21"/>
      <c r="AW173" s="21"/>
      <c r="AX173" s="21"/>
    </row>
    <row r="174" spans="1:50" hidden="1" x14ac:dyDescent="0.2">
      <c r="A174" s="71">
        <v>102</v>
      </c>
      <c r="B174" s="20" t="str">
        <f>'Compound Alert'!B55</f>
        <v>Ecuador</v>
      </c>
      <c r="C174" s="20" t="str">
        <f>'Compound Alert'!C55</f>
        <v>ECU</v>
      </c>
      <c r="D174" s="20" t="str">
        <f>'Compound Alert'!D95</f>
        <v>EAS           East Asia &amp; Pacific</v>
      </c>
      <c r="E174" s="20" t="str">
        <f>'Compound Alert'!E95</f>
        <v>IDA</v>
      </c>
      <c r="F174" s="57">
        <f>'Compound Alert'!F55</f>
        <v>0</v>
      </c>
      <c r="G174" s="22">
        <f>'Compound Alert'!G55</f>
        <v>1.5</v>
      </c>
      <c r="H174" s="23">
        <f>'Compound Alert'!H55</f>
        <v>1.5</v>
      </c>
      <c r="I174" s="57">
        <f>'Compound Alert'!M55</f>
        <v>0</v>
      </c>
      <c r="J174" s="25">
        <f>'Compound Alert'!N55</f>
        <v>4.7559486560566979</v>
      </c>
      <c r="K174" s="25">
        <f>'Compound Alert'!O55</f>
        <v>5.1435406698564599</v>
      </c>
      <c r="L174" s="25">
        <f>'Compound Alert'!P55</f>
        <v>5.1132919994241339</v>
      </c>
      <c r="M174" s="25">
        <f>'Compound Alert'!Q55</f>
        <v>5.8309518948453025</v>
      </c>
      <c r="N174" s="25">
        <f>'Compound Alert'!R55</f>
        <v>4.5</v>
      </c>
      <c r="O174" s="25">
        <f>'Compound Alert'!S55</f>
        <v>0</v>
      </c>
      <c r="P174" s="25"/>
      <c r="Q174" s="27">
        <f>'Compound Alert'!AI141</f>
        <v>0</v>
      </c>
      <c r="R174" s="27">
        <f>'Compound Alert'!AJ141</f>
        <v>0.2</v>
      </c>
      <c r="S174" s="21"/>
      <c r="T174" s="21"/>
      <c r="U174" s="21"/>
      <c r="V174" s="21"/>
      <c r="W174" s="21"/>
      <c r="X174" s="21"/>
      <c r="Y174" s="28"/>
      <c r="Z174" s="28"/>
      <c r="AA174" s="28"/>
      <c r="AB174" s="28"/>
      <c r="AC174" s="28"/>
      <c r="AD174" s="28"/>
      <c r="AE174" s="28"/>
      <c r="AF174" s="28"/>
      <c r="AJ174" s="21"/>
      <c r="AK174" s="21"/>
      <c r="AL174" s="21"/>
      <c r="AM174" s="21"/>
      <c r="AN174" s="21"/>
      <c r="AO174" s="21"/>
      <c r="AP174" s="21"/>
      <c r="AQ174" s="21"/>
      <c r="AR174" s="21"/>
      <c r="AS174" s="21"/>
      <c r="AT174" s="21"/>
      <c r="AU174" s="21"/>
      <c r="AV174" s="21"/>
      <c r="AW174" s="21"/>
      <c r="AX174" s="21"/>
    </row>
    <row r="175" spans="1:50" hidden="1" x14ac:dyDescent="0.2">
      <c r="A175" s="71">
        <v>103</v>
      </c>
      <c r="B175" s="20" t="str">
        <f>'Compound Alert'!B62</f>
        <v>Fiji</v>
      </c>
      <c r="C175" s="20" t="str">
        <f>'Compound Alert'!C62</f>
        <v>FJI</v>
      </c>
      <c r="D175" s="20" t="str">
        <f>'Compound Alert'!D102</f>
        <v>SSF           Sub-Saharan Africa</v>
      </c>
      <c r="E175" s="20" t="str">
        <f>'Compound Alert'!E102</f>
        <v>IDA</v>
      </c>
      <c r="F175" s="57">
        <f>'Compound Alert'!F62</f>
        <v>0</v>
      </c>
      <c r="G175" s="22">
        <f>'Compound Alert'!G62</f>
        <v>1.5</v>
      </c>
      <c r="H175" s="23">
        <f>'Compound Alert'!H62</f>
        <v>1.5</v>
      </c>
      <c r="I175" s="57">
        <f>'Compound Alert'!M62</f>
        <v>0</v>
      </c>
      <c r="J175" s="25">
        <f>'Compound Alert'!N62</f>
        <v>9.4127573006000738</v>
      </c>
      <c r="K175" s="25">
        <f>'Compound Alert'!O62</f>
        <v>4.9043062200956902</v>
      </c>
      <c r="L175" s="25">
        <f>'Compound Alert'!P62</f>
        <v>0</v>
      </c>
      <c r="M175" s="25">
        <f>'Compound Alert'!Q62</f>
        <v>5.8309518948453025</v>
      </c>
      <c r="N175" s="25">
        <f>'Compound Alert'!R62</f>
        <v>1.5</v>
      </c>
      <c r="O175" s="25">
        <f>'Compound Alert'!S62</f>
        <v>0</v>
      </c>
      <c r="P175" s="25"/>
      <c r="Q175" s="27">
        <f>'Compound Alert'!AI142</f>
        <v>0.4</v>
      </c>
      <c r="R175" s="27">
        <f>'Compound Alert'!AJ142</f>
        <v>0.8</v>
      </c>
      <c r="S175" s="21"/>
      <c r="T175" s="21"/>
      <c r="U175" s="21"/>
      <c r="V175" s="21"/>
      <c r="W175" s="21"/>
      <c r="X175" s="21"/>
      <c r="Y175" s="28"/>
      <c r="Z175" s="28"/>
      <c r="AA175" s="28"/>
      <c r="AB175" s="28"/>
      <c r="AC175" s="28"/>
      <c r="AD175" s="28"/>
      <c r="AE175" s="28"/>
      <c r="AF175" s="28"/>
      <c r="AJ175" s="21"/>
      <c r="AK175" s="21"/>
      <c r="AL175" s="21"/>
      <c r="AM175" s="21"/>
      <c r="AN175" s="21"/>
      <c r="AO175" s="21"/>
      <c r="AP175" s="21"/>
      <c r="AQ175" s="21"/>
      <c r="AR175" s="21"/>
      <c r="AS175" s="21"/>
      <c r="AT175" s="21"/>
      <c r="AU175" s="21"/>
      <c r="AV175" s="21"/>
      <c r="AW175" s="21"/>
      <c r="AX175" s="21"/>
    </row>
    <row r="176" spans="1:50" hidden="1" x14ac:dyDescent="0.2">
      <c r="A176" s="71">
        <v>104</v>
      </c>
      <c r="B176" s="20" t="str">
        <f>'Compound Alert'!B67</f>
        <v>Georgia</v>
      </c>
      <c r="C176" s="20" t="str">
        <f>'Compound Alert'!C67</f>
        <v>GEO</v>
      </c>
      <c r="D176" s="20" t="str">
        <f>'Compound Alert'!D107</f>
        <v>SSF           Sub-Saharan Africa</v>
      </c>
      <c r="E176" s="20" t="str">
        <f>'Compound Alert'!E107</f>
        <v>IDA</v>
      </c>
      <c r="F176" s="57">
        <f>'Compound Alert'!F67</f>
        <v>0</v>
      </c>
      <c r="G176" s="22">
        <f>'Compound Alert'!G67</f>
        <v>1.5</v>
      </c>
      <c r="H176" s="23">
        <f>'Compound Alert'!H67</f>
        <v>1.5</v>
      </c>
      <c r="I176" s="57">
        <f>'Compound Alert'!M67</f>
        <v>0</v>
      </c>
      <c r="J176" s="25">
        <f>'Compound Alert'!N67</f>
        <v>6.9006555934235259</v>
      </c>
      <c r="K176" s="25">
        <f>'Compound Alert'!O67</f>
        <v>4.9282296650717701</v>
      </c>
      <c r="L176" s="25">
        <f>'Compound Alert'!P67</f>
        <v>1.9343080696956956</v>
      </c>
      <c r="M176" s="25">
        <f>'Compound Alert'!Q67</f>
        <v>3.4285714285714302</v>
      </c>
      <c r="N176" s="25">
        <f>'Compound Alert'!R67</f>
        <v>3.5</v>
      </c>
      <c r="O176" s="25">
        <f>'Compound Alert'!S67</f>
        <v>10</v>
      </c>
      <c r="P176" s="25"/>
      <c r="Q176" s="27">
        <f>'Compound Alert'!AI143</f>
        <v>0</v>
      </c>
      <c r="R176" s="27">
        <f>'Compound Alert'!AJ143</f>
        <v>0.4</v>
      </c>
      <c r="S176" s="21"/>
      <c r="T176" s="21"/>
      <c r="U176" s="21"/>
      <c r="V176" s="21"/>
      <c r="W176" s="21"/>
      <c r="X176" s="21"/>
      <c r="Y176" s="28"/>
      <c r="Z176" s="28"/>
      <c r="AA176" s="28"/>
      <c r="AB176" s="28"/>
      <c r="AC176" s="28"/>
      <c r="AD176" s="28"/>
      <c r="AE176" s="28"/>
      <c r="AF176" s="28"/>
      <c r="AJ176" s="21"/>
      <c r="AK176" s="21"/>
      <c r="AL176" s="21"/>
      <c r="AM176" s="21"/>
      <c r="AN176" s="21"/>
      <c r="AO176" s="21"/>
      <c r="AP176" s="21"/>
      <c r="AQ176" s="21"/>
      <c r="AR176" s="21"/>
      <c r="AS176" s="21"/>
      <c r="AT176" s="21"/>
      <c r="AU176" s="21"/>
      <c r="AV176" s="21"/>
      <c r="AW176" s="21"/>
      <c r="AX176" s="21"/>
    </row>
    <row r="177" spans="1:50" hidden="1" x14ac:dyDescent="0.2">
      <c r="A177" s="71">
        <v>105</v>
      </c>
      <c r="B177" s="20" t="str">
        <f>'Compound Alert'!B76</f>
        <v>Guyana</v>
      </c>
      <c r="C177" s="20" t="str">
        <f>'Compound Alert'!C76</f>
        <v>GUY</v>
      </c>
      <c r="D177" s="20" t="str">
        <f>'Compound Alert'!D116</f>
        <v>EAS           East Asia &amp; Pacific</v>
      </c>
      <c r="E177" s="20" t="str">
        <f>'Compound Alert'!E116</f>
        <v>IDA</v>
      </c>
      <c r="F177" s="57">
        <f>'Compound Alert'!F76</f>
        <v>0</v>
      </c>
      <c r="G177" s="22">
        <f>'Compound Alert'!G76</f>
        <v>1.5</v>
      </c>
      <c r="H177" s="23">
        <f>'Compound Alert'!H76</f>
        <v>1.5</v>
      </c>
      <c r="I177" s="57">
        <f>'Compound Alert'!M76</f>
        <v>0</v>
      </c>
      <c r="J177" s="25">
        <f>'Compound Alert'!N76</f>
        <v>8.7521425948164264</v>
      </c>
      <c r="K177" s="25">
        <f>'Compound Alert'!O76</f>
        <v>4.6650717703349303</v>
      </c>
      <c r="L177" s="25">
        <f>'Compound Alert'!P76</f>
        <v>4.6334458490158958</v>
      </c>
      <c r="M177" s="25">
        <f>'Compound Alert'!Q76</f>
        <v>6.28571428571429</v>
      </c>
      <c r="N177" s="25">
        <f>'Compound Alert'!R76</f>
        <v>1.625</v>
      </c>
      <c r="O177" s="25">
        <f>'Compound Alert'!S76</f>
        <v>0</v>
      </c>
      <c r="P177" s="25"/>
      <c r="Q177" s="27">
        <f>'Compound Alert'!AI144</f>
        <v>0</v>
      </c>
      <c r="R177" s="27">
        <f>'Compound Alert'!AJ144</f>
        <v>0.3</v>
      </c>
      <c r="S177" s="21"/>
      <c r="T177" s="21"/>
      <c r="U177" s="21"/>
      <c r="V177" s="21"/>
      <c r="W177" s="21"/>
      <c r="X177" s="21"/>
      <c r="Y177" s="28"/>
      <c r="Z177" s="28"/>
      <c r="AA177" s="28"/>
      <c r="AB177" s="28"/>
      <c r="AC177" s="28"/>
      <c r="AD177" s="28"/>
      <c r="AE177" s="28"/>
      <c r="AF177" s="28"/>
      <c r="AJ177" s="21"/>
      <c r="AK177" s="21"/>
      <c r="AL177" s="21"/>
      <c r="AM177" s="21"/>
      <c r="AN177" s="21"/>
      <c r="AO177" s="21"/>
      <c r="AP177" s="21"/>
      <c r="AQ177" s="21"/>
      <c r="AR177" s="21"/>
      <c r="AS177" s="21"/>
      <c r="AT177" s="21"/>
      <c r="AU177" s="21"/>
      <c r="AV177" s="21"/>
      <c r="AW177" s="21"/>
      <c r="AX177" s="21"/>
    </row>
    <row r="178" spans="1:50" hidden="1" x14ac:dyDescent="0.2">
      <c r="A178" s="71">
        <v>106</v>
      </c>
      <c r="B178" s="20" t="str">
        <f>'Compound Alert'!B84</f>
        <v>Iran</v>
      </c>
      <c r="C178" s="20" t="str">
        <f>'Compound Alert'!C84</f>
        <v>IRN</v>
      </c>
      <c r="D178" s="20" t="str">
        <f>'Compound Alert'!D124</f>
        <v>SSF           Sub-Saharan Africa</v>
      </c>
      <c r="E178" s="20" t="str">
        <f>'Compound Alert'!E124</f>
        <v>IDA</v>
      </c>
      <c r="F178" s="57">
        <f>'Compound Alert'!F84</f>
        <v>0</v>
      </c>
      <c r="G178" s="22">
        <f>'Compound Alert'!G84</f>
        <v>1.5</v>
      </c>
      <c r="H178" s="23">
        <f>'Compound Alert'!H84</f>
        <v>1.5</v>
      </c>
      <c r="I178" s="57">
        <f>'Compound Alert'!M84</f>
        <v>0</v>
      </c>
      <c r="J178" s="25">
        <f>'Compound Alert'!N84</f>
        <v>4.8574706175127815</v>
      </c>
      <c r="K178" s="25">
        <f>'Compound Alert'!O84</f>
        <v>2.9665071770334901</v>
      </c>
      <c r="L178" s="25">
        <f>'Compound Alert'!P84</f>
        <v>10</v>
      </c>
      <c r="M178" s="25">
        <f>'Compound Alert'!Q84</f>
        <v>4.8989794855663575</v>
      </c>
      <c r="N178" s="25">
        <f>'Compound Alert'!R84</f>
        <v>6.5</v>
      </c>
      <c r="O178" s="25">
        <f>'Compound Alert'!S84</f>
        <v>1.45422691536203</v>
      </c>
      <c r="P178" s="25"/>
      <c r="Q178" s="27">
        <f>'Compound Alert'!AI145</f>
        <v>0.1</v>
      </c>
      <c r="R178" s="27">
        <f>'Compound Alert'!AJ145</f>
        <v>0.6</v>
      </c>
      <c r="S178" s="21"/>
      <c r="T178" s="21"/>
      <c r="U178" s="21"/>
      <c r="V178" s="21"/>
      <c r="W178" s="21"/>
      <c r="X178" s="21"/>
      <c r="Y178" s="28"/>
      <c r="Z178" s="28"/>
      <c r="AA178" s="28"/>
      <c r="AB178" s="28"/>
      <c r="AC178" s="28"/>
      <c r="AD178" s="28"/>
      <c r="AE178" s="28"/>
      <c r="AF178" s="28"/>
      <c r="AJ178" s="21"/>
      <c r="AK178" s="21"/>
      <c r="AL178" s="21"/>
      <c r="AM178" s="21"/>
      <c r="AN178" s="21"/>
      <c r="AO178" s="21"/>
      <c r="AP178" s="21"/>
      <c r="AQ178" s="21"/>
      <c r="AR178" s="21"/>
      <c r="AS178" s="21"/>
      <c r="AT178" s="21"/>
      <c r="AU178" s="21"/>
      <c r="AV178" s="21"/>
      <c r="AW178" s="21"/>
      <c r="AX178" s="21"/>
    </row>
    <row r="179" spans="1:50" hidden="1" x14ac:dyDescent="0.2">
      <c r="A179" s="71">
        <v>107</v>
      </c>
      <c r="B179" s="20" t="str">
        <f>'Compound Alert'!B94</f>
        <v>Kyrgyzstan</v>
      </c>
      <c r="C179" s="20" t="str">
        <f>'Compound Alert'!C94</f>
        <v>KGZ</v>
      </c>
      <c r="D179" s="20" t="str">
        <f>'Compound Alert'!D134</f>
        <v>SAS           South Asia</v>
      </c>
      <c r="E179" s="20" t="str">
        <f>'Compound Alert'!E134</f>
        <v>IDA</v>
      </c>
      <c r="F179" s="57">
        <f>'Compound Alert'!F94</f>
        <v>0</v>
      </c>
      <c r="G179" s="22">
        <f>'Compound Alert'!G94</f>
        <v>1.5</v>
      </c>
      <c r="H179" s="23">
        <f>'Compound Alert'!H94</f>
        <v>1.5</v>
      </c>
      <c r="I179" s="57">
        <f>'Compound Alert'!M94</f>
        <v>0</v>
      </c>
      <c r="J179" s="25">
        <f>'Compound Alert'!N94</f>
        <v>5.5467246052200805</v>
      </c>
      <c r="K179" s="25">
        <f>'Compound Alert'!O94</f>
        <v>3.7320574162679399</v>
      </c>
      <c r="L179" s="25">
        <f>'Compound Alert'!P94</f>
        <v>5.4610842350020734</v>
      </c>
      <c r="M179" s="25">
        <f>'Compound Alert'!Q94</f>
        <v>5.744562646538026</v>
      </c>
      <c r="N179" s="25">
        <f>'Compound Alert'!R94</f>
        <v>4.625</v>
      </c>
      <c r="O179" s="25">
        <f>'Compound Alert'!S94</f>
        <v>0</v>
      </c>
      <c r="P179" s="25"/>
      <c r="Q179" s="27">
        <f>'Compound Alert'!AI146</f>
        <v>0</v>
      </c>
      <c r="R179" s="27">
        <f>'Compound Alert'!AJ146</f>
        <v>0.4</v>
      </c>
      <c r="S179" s="21"/>
      <c r="T179" s="21"/>
      <c r="U179" s="21"/>
      <c r="V179" s="21"/>
      <c r="W179" s="21"/>
      <c r="X179" s="21"/>
      <c r="Y179" s="28"/>
      <c r="Z179" s="28"/>
      <c r="AA179" s="28"/>
      <c r="AB179" s="28"/>
      <c r="AC179" s="28"/>
      <c r="AD179" s="28"/>
      <c r="AE179" s="28"/>
      <c r="AF179" s="28"/>
      <c r="AJ179" s="21"/>
      <c r="AK179" s="21"/>
      <c r="AL179" s="21"/>
      <c r="AM179" s="21"/>
      <c r="AN179" s="21"/>
      <c r="AO179" s="21"/>
      <c r="AP179" s="21"/>
      <c r="AQ179" s="21"/>
      <c r="AR179" s="21"/>
      <c r="AS179" s="21"/>
      <c r="AT179" s="21"/>
      <c r="AU179" s="21"/>
      <c r="AV179" s="21"/>
      <c r="AW179" s="21"/>
      <c r="AX179" s="21"/>
    </row>
    <row r="180" spans="1:50" hidden="1" x14ac:dyDescent="0.2">
      <c r="A180" s="71">
        <v>108</v>
      </c>
      <c r="B180" s="20" t="str">
        <f>'Compound Alert'!B105</f>
        <v>Liechtenstein</v>
      </c>
      <c r="C180" s="20" t="str">
        <f>'Compound Alert'!C105</f>
        <v>LIE</v>
      </c>
      <c r="D180" s="20" t="str">
        <f>'Compound Alert'!D145</f>
        <v>EAS           East Asia &amp; Pacific</v>
      </c>
      <c r="E180" s="20" t="str">
        <f>'Compound Alert'!E145</f>
        <v>East Asia &amp; Pacific</v>
      </c>
      <c r="F180" s="57">
        <f>'Compound Alert'!F105</f>
        <v>0</v>
      </c>
      <c r="G180" s="22">
        <f>'Compound Alert'!G105</f>
        <v>1.5</v>
      </c>
      <c r="H180" s="23">
        <f>'Compound Alert'!H105</f>
        <v>1.5</v>
      </c>
      <c r="I180" s="57">
        <f>'Compound Alert'!M105</f>
        <v>0</v>
      </c>
      <c r="J180" s="25">
        <f>'Compound Alert'!N105</f>
        <v>7.2801098892805181</v>
      </c>
      <c r="K180" s="25">
        <f>'Compound Alert'!O105</f>
        <v>0</v>
      </c>
      <c r="L180" s="25">
        <f>'Compound Alert'!P105</f>
        <v>5.2272727272727302</v>
      </c>
      <c r="M180" s="25">
        <f>'Compound Alert'!Q105</f>
        <v>0</v>
      </c>
      <c r="N180" s="25">
        <f>'Compound Alert'!R105</f>
        <v>0</v>
      </c>
      <c r="O180" s="25">
        <f>'Compound Alert'!S105</f>
        <v>0</v>
      </c>
      <c r="P180" s="25"/>
      <c r="Q180" s="27">
        <f>'Compound Alert'!AI147</f>
        <v>0</v>
      </c>
      <c r="R180" s="27">
        <f>'Compound Alert'!AJ147</f>
        <v>0.3</v>
      </c>
      <c r="S180" s="21"/>
      <c r="T180" s="21"/>
      <c r="U180" s="21"/>
      <c r="V180" s="21"/>
      <c r="W180" s="21"/>
      <c r="X180" s="21"/>
      <c r="Y180" s="28"/>
      <c r="Z180" s="28"/>
      <c r="AA180" s="28"/>
      <c r="AB180" s="28"/>
      <c r="AC180" s="28"/>
      <c r="AD180" s="28"/>
      <c r="AE180" s="28"/>
      <c r="AF180" s="28"/>
      <c r="AJ180" s="21"/>
      <c r="AK180" s="21"/>
      <c r="AL180" s="21"/>
      <c r="AM180" s="21"/>
      <c r="AN180" s="21"/>
      <c r="AO180" s="21"/>
      <c r="AP180" s="21"/>
      <c r="AQ180" s="21"/>
      <c r="AR180" s="21"/>
      <c r="AS180" s="21"/>
      <c r="AT180" s="21"/>
      <c r="AU180" s="21"/>
      <c r="AV180" s="21"/>
      <c r="AW180" s="21"/>
      <c r="AX180" s="21"/>
    </row>
    <row r="181" spans="1:50" hidden="1" x14ac:dyDescent="0.2">
      <c r="A181" s="71">
        <v>109</v>
      </c>
      <c r="B181" s="20" t="str">
        <f>'Compound Alert'!B121</f>
        <v>Montenegro</v>
      </c>
      <c r="C181" s="20" t="str">
        <f>'Compound Alert'!C121</f>
        <v>MNE</v>
      </c>
      <c r="D181" s="20" t="str">
        <f>'Compound Alert'!D161</f>
        <v>SSF           Sub-Saharan Africa</v>
      </c>
      <c r="E181" s="20" t="str">
        <f>'Compound Alert'!E161</f>
        <v>IDA</v>
      </c>
      <c r="F181" s="57">
        <f>'Compound Alert'!F121</f>
        <v>0</v>
      </c>
      <c r="G181" s="22">
        <f>'Compound Alert'!G121</f>
        <v>1.5</v>
      </c>
      <c r="H181" s="23">
        <f>'Compound Alert'!H121</f>
        <v>1.5</v>
      </c>
      <c r="I181" s="57">
        <f>'Compound Alert'!M121</f>
        <v>0</v>
      </c>
      <c r="J181" s="25">
        <f>'Compound Alert'!N121</f>
        <v>7.2525857457874974</v>
      </c>
      <c r="K181" s="25">
        <f>'Compound Alert'!O121</f>
        <v>1.1722488038277501</v>
      </c>
      <c r="L181" s="25">
        <f>'Compound Alert'!P121</f>
        <v>6.6171464088792815</v>
      </c>
      <c r="M181" s="25">
        <f>'Compound Alert'!Q121</f>
        <v>3.1428571428571401</v>
      </c>
      <c r="N181" s="25">
        <f>'Compound Alert'!R121</f>
        <v>1.75</v>
      </c>
      <c r="O181" s="25">
        <f>'Compound Alert'!S121</f>
        <v>0</v>
      </c>
      <c r="P181" s="25"/>
      <c r="Q181" s="27">
        <f>'Compound Alert'!AI148</f>
        <v>0</v>
      </c>
      <c r="R181" s="27">
        <f>'Compound Alert'!AJ148</f>
        <v>0.3</v>
      </c>
      <c r="S181" s="21"/>
      <c r="T181" s="21"/>
      <c r="U181" s="21"/>
      <c r="V181" s="21"/>
      <c r="W181" s="21"/>
      <c r="X181" s="21"/>
      <c r="Y181" s="28"/>
      <c r="Z181" s="28"/>
      <c r="AA181" s="28"/>
      <c r="AB181" s="28"/>
      <c r="AC181" s="28"/>
      <c r="AD181" s="28"/>
      <c r="AE181" s="28"/>
      <c r="AF181" s="28"/>
      <c r="AJ181" s="21"/>
      <c r="AK181" s="21"/>
      <c r="AL181" s="21"/>
      <c r="AM181" s="21"/>
      <c r="AN181" s="21"/>
      <c r="AO181" s="21"/>
      <c r="AP181" s="21"/>
      <c r="AQ181" s="21"/>
      <c r="AR181" s="21"/>
      <c r="AS181" s="21"/>
      <c r="AT181" s="21"/>
      <c r="AU181" s="21"/>
      <c r="AV181" s="21"/>
      <c r="AW181" s="21"/>
      <c r="AX181" s="21"/>
    </row>
    <row r="182" spans="1:50" hidden="1" x14ac:dyDescent="0.2">
      <c r="A182" s="71">
        <v>110</v>
      </c>
      <c r="B182" s="20" t="str">
        <f>'Compound Alert'!B125</f>
        <v>Mauritius</v>
      </c>
      <c r="C182" s="20" t="str">
        <f>'Compound Alert'!C125</f>
        <v>MUS</v>
      </c>
      <c r="D182" s="20" t="str">
        <f>'Compound Alert'!D165</f>
        <v>ECS           Europe &amp; Central Asia</v>
      </c>
      <c r="E182" s="20" t="str">
        <f>'Compound Alert'!E165</f>
        <v>Europe &amp; Central Asia</v>
      </c>
      <c r="F182" s="57">
        <f>'Compound Alert'!F125</f>
        <v>0</v>
      </c>
      <c r="G182" s="22">
        <f>'Compound Alert'!G125</f>
        <v>1.5</v>
      </c>
      <c r="H182" s="23">
        <f>'Compound Alert'!H125</f>
        <v>1.5</v>
      </c>
      <c r="I182" s="57">
        <f>'Compound Alert'!M125</f>
        <v>0</v>
      </c>
      <c r="J182" s="25">
        <f>'Compound Alert'!N125</f>
        <v>8.3785440262613644</v>
      </c>
      <c r="K182" s="25">
        <f>'Compound Alert'!O125</f>
        <v>1.79425837320574</v>
      </c>
      <c r="L182" s="25">
        <f>'Compound Alert'!P125</f>
        <v>3.9607389516130649</v>
      </c>
      <c r="M182" s="25">
        <f>'Compound Alert'!Q125</f>
        <v>5.6061191058138782</v>
      </c>
      <c r="N182" s="25">
        <f>'Compound Alert'!R125</f>
        <v>1.375</v>
      </c>
      <c r="O182" s="25">
        <f>'Compound Alert'!S125</f>
        <v>0</v>
      </c>
      <c r="P182" s="25"/>
      <c r="Q182" s="27">
        <f>'Compound Alert'!AI149</f>
        <v>0</v>
      </c>
      <c r="R182" s="27">
        <f>'Compound Alert'!AJ149</f>
        <v>0.3</v>
      </c>
      <c r="S182" s="21"/>
      <c r="T182" s="21"/>
      <c r="U182" s="21"/>
      <c r="V182" s="21"/>
      <c r="W182" s="21"/>
      <c r="X182" s="21"/>
      <c r="Y182" s="28"/>
      <c r="Z182" s="28"/>
      <c r="AA182" s="28"/>
      <c r="AB182" s="28"/>
      <c r="AC182" s="28"/>
      <c r="AD182" s="28"/>
      <c r="AE182" s="28"/>
      <c r="AF182" s="28"/>
      <c r="AJ182" s="21"/>
      <c r="AK182" s="21"/>
      <c r="AL182" s="21"/>
      <c r="AM182" s="21"/>
      <c r="AN182" s="21"/>
      <c r="AO182" s="21"/>
      <c r="AP182" s="21"/>
      <c r="AQ182" s="21"/>
      <c r="AR182" s="21"/>
      <c r="AS182" s="21"/>
      <c r="AT182" s="21"/>
      <c r="AU182" s="21"/>
      <c r="AV182" s="21"/>
      <c r="AW182" s="21"/>
      <c r="AX182" s="21"/>
    </row>
    <row r="183" spans="1:50" hidden="1" x14ac:dyDescent="0.2">
      <c r="A183" s="71">
        <v>111</v>
      </c>
      <c r="B183" s="20" t="str">
        <f>'Compound Alert'!B135</f>
        <v>Nauru</v>
      </c>
      <c r="C183" s="20" t="str">
        <f>'Compound Alert'!C135</f>
        <v>NRU</v>
      </c>
      <c r="D183" s="20" t="str">
        <f>'Compound Alert'!D175</f>
        <v>EAS           East Asia &amp; Pacific</v>
      </c>
      <c r="E183" s="20" t="str">
        <f>'Compound Alert'!E175</f>
        <v>Blend</v>
      </c>
      <c r="F183" s="57">
        <f>'Compound Alert'!F135</f>
        <v>0</v>
      </c>
      <c r="G183" s="22">
        <f>'Compound Alert'!G135</f>
        <v>1.5</v>
      </c>
      <c r="H183" s="23">
        <f>'Compound Alert'!H135</f>
        <v>1.5</v>
      </c>
      <c r="I183" s="57">
        <f>'Compound Alert'!M135</f>
        <v>0</v>
      </c>
      <c r="J183" s="25">
        <f>'Compound Alert'!N135</f>
        <v>9.84</v>
      </c>
      <c r="K183" s="25">
        <f>'Compound Alert'!O135</f>
        <v>0</v>
      </c>
      <c r="L183" s="25">
        <f>'Compound Alert'!P135</f>
        <v>0</v>
      </c>
      <c r="M183" s="25">
        <f>'Compound Alert'!Q135</f>
        <v>6</v>
      </c>
      <c r="N183" s="25">
        <f>'Compound Alert'!R135</f>
        <v>0.625</v>
      </c>
      <c r="O183" s="25">
        <f>'Compound Alert'!S135</f>
        <v>0</v>
      </c>
      <c r="P183" s="25"/>
      <c r="Q183" s="27">
        <f>'Compound Alert'!AI150</f>
        <v>0</v>
      </c>
      <c r="R183" s="27">
        <f>'Compound Alert'!AJ150</f>
        <v>0.2</v>
      </c>
      <c r="S183" s="21"/>
      <c r="T183" s="21"/>
      <c r="U183" s="21"/>
      <c r="V183" s="21"/>
      <c r="W183" s="21"/>
      <c r="X183" s="21"/>
      <c r="Y183" s="28"/>
      <c r="Z183" s="28"/>
      <c r="AA183" s="28"/>
      <c r="AB183" s="28"/>
      <c r="AC183" s="28"/>
      <c r="AD183" s="28"/>
      <c r="AE183" s="28"/>
      <c r="AF183" s="28"/>
      <c r="AJ183" s="21"/>
      <c r="AK183" s="21"/>
      <c r="AL183" s="21"/>
      <c r="AM183" s="21"/>
      <c r="AN183" s="21"/>
      <c r="AO183" s="21"/>
      <c r="AP183" s="21"/>
      <c r="AQ183" s="21"/>
      <c r="AR183" s="21"/>
      <c r="AS183" s="21"/>
      <c r="AT183" s="21"/>
      <c r="AU183" s="21"/>
      <c r="AV183" s="21"/>
      <c r="AW183" s="21"/>
      <c r="AX183" s="21"/>
    </row>
    <row r="184" spans="1:50" hidden="1" x14ac:dyDescent="0.2">
      <c r="A184" s="71">
        <v>112</v>
      </c>
      <c r="B184" s="20" t="str">
        <f>'Compound Alert'!B139</f>
        <v>Panama</v>
      </c>
      <c r="C184" s="20" t="str">
        <f>'Compound Alert'!C139</f>
        <v>PAN</v>
      </c>
      <c r="D184" s="20" t="str">
        <f>'Compound Alert'!D179</f>
        <v>ECS           Europe &amp; Central Asia</v>
      </c>
      <c r="E184" s="20" t="str">
        <f>'Compound Alert'!E179</f>
        <v>IBRD</v>
      </c>
      <c r="F184" s="57">
        <f>'Compound Alert'!F139</f>
        <v>0</v>
      </c>
      <c r="G184" s="22">
        <f>'Compound Alert'!G139</f>
        <v>1.5</v>
      </c>
      <c r="H184" s="23">
        <f>'Compound Alert'!H139</f>
        <v>1.5</v>
      </c>
      <c r="I184" s="57">
        <f>'Compound Alert'!M139</f>
        <v>0</v>
      </c>
      <c r="J184" s="25">
        <f>'Compound Alert'!N139</f>
        <v>6.518456872604129</v>
      </c>
      <c r="K184" s="25">
        <f>'Compound Alert'!O139</f>
        <v>5.0956937799043098</v>
      </c>
      <c r="L184" s="25">
        <f>'Compound Alert'!P139</f>
        <v>4.1652892561983501</v>
      </c>
      <c r="M184" s="25">
        <f>'Compound Alert'!Q139</f>
        <v>5.0990195135927818</v>
      </c>
      <c r="N184" s="25">
        <f>'Compound Alert'!R139</f>
        <v>3.5</v>
      </c>
      <c r="O184" s="25">
        <f>'Compound Alert'!S139</f>
        <v>0</v>
      </c>
      <c r="P184" s="25"/>
      <c r="Q184" s="27">
        <f>'Compound Alert'!AI151</f>
        <v>0</v>
      </c>
      <c r="R184" s="27">
        <f>'Compound Alert'!AJ151</f>
        <v>0.3</v>
      </c>
      <c r="S184" s="21"/>
      <c r="T184" s="21"/>
      <c r="U184" s="21"/>
      <c r="V184" s="21"/>
      <c r="W184" s="21"/>
      <c r="X184" s="21"/>
      <c r="Y184" s="28"/>
      <c r="Z184" s="28"/>
      <c r="AA184" s="28"/>
      <c r="AB184" s="28"/>
      <c r="AC184" s="28"/>
      <c r="AD184" s="28"/>
      <c r="AE184" s="28"/>
      <c r="AF184" s="28"/>
      <c r="AJ184" s="21"/>
      <c r="AK184" s="21"/>
      <c r="AL184" s="21"/>
      <c r="AM184" s="21"/>
      <c r="AN184" s="21"/>
      <c r="AO184" s="21"/>
      <c r="AP184" s="21"/>
      <c r="AQ184" s="21"/>
      <c r="AR184" s="21"/>
      <c r="AS184" s="21"/>
      <c r="AT184" s="21"/>
      <c r="AU184" s="21"/>
      <c r="AV184" s="21"/>
      <c r="AW184" s="21"/>
      <c r="AX184" s="21"/>
    </row>
    <row r="185" spans="1:50" hidden="1" x14ac:dyDescent="0.2">
      <c r="A185" s="71">
        <v>113</v>
      </c>
      <c r="B185" s="20" t="str">
        <f>'Compound Alert'!B174</f>
        <v>Turkmenistan</v>
      </c>
      <c r="C185" s="20" t="str">
        <f>'Compound Alert'!C174</f>
        <v>TKM</v>
      </c>
      <c r="D185" s="20">
        <f>'Compound Alert'!D214</f>
        <v>0</v>
      </c>
      <c r="E185" s="20">
        <f>'Compound Alert'!E214</f>
        <v>0</v>
      </c>
      <c r="F185" s="57">
        <f>'Compound Alert'!F174</f>
        <v>0</v>
      </c>
      <c r="G185" s="22">
        <f>'Compound Alert'!G174</f>
        <v>1.5</v>
      </c>
      <c r="H185" s="23">
        <f>'Compound Alert'!H174</f>
        <v>1.5</v>
      </c>
      <c r="I185" s="57">
        <f>'Compound Alert'!M174</f>
        <v>0</v>
      </c>
      <c r="J185" s="25">
        <f>'Compound Alert'!N174</f>
        <v>6.8567765469923678</v>
      </c>
      <c r="K185" s="25">
        <f>'Compound Alert'!O174</f>
        <v>3.2775119617224902</v>
      </c>
      <c r="L185" s="25">
        <f>'Compound Alert'!P174</f>
        <v>10</v>
      </c>
      <c r="M185" s="25">
        <f>'Compound Alert'!Q174</f>
        <v>2.1428571428571401</v>
      </c>
      <c r="N185" s="25">
        <f>'Compound Alert'!R174</f>
        <v>1.5</v>
      </c>
      <c r="O185" s="25">
        <f>'Compound Alert'!S174</f>
        <v>0</v>
      </c>
      <c r="P185" s="25"/>
      <c r="Q185" s="27">
        <f>'Compound Alert'!AI152</f>
        <v>0</v>
      </c>
      <c r="R185" s="27">
        <f>'Compound Alert'!AJ152</f>
        <v>0.3</v>
      </c>
      <c r="S185" s="21"/>
      <c r="T185" s="21"/>
      <c r="U185" s="21"/>
      <c r="V185" s="21"/>
      <c r="W185" s="21"/>
      <c r="X185" s="21"/>
      <c r="Y185" s="28"/>
      <c r="Z185" s="28"/>
      <c r="AA185" s="28"/>
      <c r="AB185" s="28"/>
      <c r="AC185" s="28"/>
      <c r="AD185" s="28"/>
      <c r="AE185" s="28"/>
      <c r="AF185" s="28"/>
      <c r="AJ185" s="21"/>
      <c r="AK185" s="21"/>
      <c r="AL185" s="21"/>
      <c r="AM185" s="21"/>
      <c r="AN185" s="21"/>
      <c r="AO185" s="21"/>
      <c r="AP185" s="21"/>
      <c r="AQ185" s="21"/>
      <c r="AR185" s="21"/>
      <c r="AS185" s="21"/>
      <c r="AT185" s="21"/>
      <c r="AU185" s="21"/>
      <c r="AV185" s="21"/>
      <c r="AW185" s="21"/>
      <c r="AX185" s="21"/>
    </row>
    <row r="186" spans="1:50" hidden="1" x14ac:dyDescent="0.2">
      <c r="A186" s="71">
        <v>114</v>
      </c>
      <c r="B186" s="20" t="str">
        <f>'Compound Alert'!B178</f>
        <v>Tunisia</v>
      </c>
      <c r="C186" s="20" t="str">
        <f>'Compound Alert'!C178</f>
        <v>TUN</v>
      </c>
      <c r="D186" s="20">
        <f>'Compound Alert'!D218</f>
        <v>0</v>
      </c>
      <c r="E186" s="20">
        <f>'Compound Alert'!E218</f>
        <v>0</v>
      </c>
      <c r="F186" s="57">
        <f>'Compound Alert'!F178</f>
        <v>0</v>
      </c>
      <c r="G186" s="22">
        <f>'Compound Alert'!G178</f>
        <v>1.5</v>
      </c>
      <c r="H186" s="23">
        <f>'Compound Alert'!H178</f>
        <v>1.5</v>
      </c>
      <c r="I186" s="57">
        <f>'Compound Alert'!M178</f>
        <v>0</v>
      </c>
      <c r="J186" s="25">
        <f>'Compound Alert'!N178</f>
        <v>8.3152184062029786</v>
      </c>
      <c r="K186" s="25">
        <f>'Compound Alert'!O178</f>
        <v>2.05741626794258</v>
      </c>
      <c r="L186" s="25">
        <f>'Compound Alert'!P178</f>
        <v>5.6732993989938132</v>
      </c>
      <c r="M186" s="25">
        <f>'Compound Alert'!Q178</f>
        <v>4.0597702269070135</v>
      </c>
      <c r="N186" s="25">
        <f>'Compound Alert'!R178</f>
        <v>3.25</v>
      </c>
      <c r="O186" s="25">
        <f>'Compound Alert'!S178</f>
        <v>0</v>
      </c>
      <c r="P186" s="25"/>
      <c r="Q186" s="27">
        <f>'Compound Alert'!AI153</f>
        <v>0</v>
      </c>
      <c r="R186" s="27">
        <f>'Compound Alert'!AJ153</f>
        <v>0.2</v>
      </c>
      <c r="S186" s="21"/>
      <c r="T186" s="21"/>
      <c r="U186" s="21"/>
      <c r="V186" s="21"/>
      <c r="W186" s="21"/>
      <c r="X186" s="21"/>
      <c r="Y186" s="28"/>
      <c r="Z186" s="28"/>
      <c r="AA186" s="28"/>
      <c r="AB186" s="28"/>
      <c r="AC186" s="28"/>
      <c r="AD186" s="28"/>
      <c r="AE186" s="28"/>
      <c r="AF186" s="28"/>
      <c r="AJ186" s="21"/>
      <c r="AK186" s="21"/>
      <c r="AL186" s="21"/>
      <c r="AM186" s="21"/>
      <c r="AN186" s="21"/>
      <c r="AO186" s="21"/>
      <c r="AP186" s="21"/>
      <c r="AQ186" s="21"/>
      <c r="AR186" s="21"/>
      <c r="AS186" s="21"/>
      <c r="AT186" s="21"/>
      <c r="AU186" s="21"/>
      <c r="AV186" s="21"/>
      <c r="AW186" s="21"/>
      <c r="AX186" s="21"/>
    </row>
    <row r="187" spans="1:50" hidden="1" x14ac:dyDescent="0.2">
      <c r="A187" s="71">
        <v>115</v>
      </c>
      <c r="B187" s="20" t="str">
        <f>'Compound Alert'!B179</f>
        <v>Turkey</v>
      </c>
      <c r="C187" s="20" t="str">
        <f>'Compound Alert'!C179</f>
        <v>TUR</v>
      </c>
      <c r="D187" s="20">
        <f>'Compound Alert'!D219</f>
        <v>0</v>
      </c>
      <c r="E187" s="20">
        <f>'Compound Alert'!E219</f>
        <v>0</v>
      </c>
      <c r="F187" s="57">
        <f>'Compound Alert'!F179</f>
        <v>0</v>
      </c>
      <c r="G187" s="22">
        <f>'Compound Alert'!G179</f>
        <v>1.5</v>
      </c>
      <c r="H187" s="23">
        <f>'Compound Alert'!H179</f>
        <v>1.5</v>
      </c>
      <c r="I187" s="57">
        <f>'Compound Alert'!M179</f>
        <v>0</v>
      </c>
      <c r="J187" s="25">
        <f>'Compound Alert'!N179</f>
        <v>4.0976664090674833</v>
      </c>
      <c r="K187" s="25">
        <f>'Compound Alert'!O179</f>
        <v>0.45454545454545298</v>
      </c>
      <c r="L187" s="25">
        <f>'Compound Alert'!P179</f>
        <v>6.7564700327004994</v>
      </c>
      <c r="M187" s="25">
        <f>'Compound Alert'!Q179</f>
        <v>4.5825756949558398</v>
      </c>
      <c r="N187" s="25">
        <f>'Compound Alert'!R179</f>
        <v>8.625</v>
      </c>
      <c r="O187" s="25">
        <f>'Compound Alert'!S179</f>
        <v>0</v>
      </c>
      <c r="P187" s="25"/>
      <c r="Q187" s="27">
        <f>'Compound Alert'!AI154</f>
        <v>0</v>
      </c>
      <c r="R187" s="27">
        <f>'Compound Alert'!AJ154</f>
        <v>0.3</v>
      </c>
      <c r="S187" s="21"/>
      <c r="T187" s="21"/>
      <c r="U187" s="21"/>
      <c r="V187" s="21"/>
      <c r="W187" s="21"/>
      <c r="X187" s="21"/>
      <c r="Y187" s="28"/>
      <c r="Z187" s="28"/>
      <c r="AA187" s="28"/>
      <c r="AB187" s="28"/>
      <c r="AC187" s="28"/>
      <c r="AD187" s="28"/>
      <c r="AE187" s="28"/>
      <c r="AF187" s="28"/>
      <c r="AJ187" s="21"/>
      <c r="AK187" s="21"/>
      <c r="AL187" s="21"/>
      <c r="AM187" s="21"/>
      <c r="AN187" s="21"/>
      <c r="AO187" s="21"/>
      <c r="AP187" s="21"/>
      <c r="AQ187" s="21"/>
      <c r="AR187" s="21"/>
      <c r="AS187" s="21"/>
      <c r="AT187" s="21"/>
      <c r="AU187" s="21"/>
      <c r="AV187" s="21"/>
      <c r="AW187" s="21"/>
      <c r="AX187" s="21"/>
    </row>
    <row r="188" spans="1:50" hidden="1" x14ac:dyDescent="0.2">
      <c r="A188" s="71">
        <v>116</v>
      </c>
      <c r="B188" s="20" t="str">
        <f>'Compound Alert'!B183</f>
        <v>Ukraine</v>
      </c>
      <c r="C188" s="20" t="str">
        <f>'Compound Alert'!C183</f>
        <v>UKR</v>
      </c>
      <c r="D188" s="20">
        <f>'Compound Alert'!D223</f>
        <v>0</v>
      </c>
      <c r="E188" s="20">
        <f>'Compound Alert'!E223</f>
        <v>0</v>
      </c>
      <c r="F188" s="57">
        <f>'Compound Alert'!F183</f>
        <v>0</v>
      </c>
      <c r="G188" s="22">
        <f>'Compound Alert'!G183</f>
        <v>1.5</v>
      </c>
      <c r="H188" s="23">
        <f>'Compound Alert'!H183</f>
        <v>1.5</v>
      </c>
      <c r="I188" s="57">
        <f>'Compound Alert'!M183</f>
        <v>0</v>
      </c>
      <c r="J188" s="25">
        <f>'Compound Alert'!N183</f>
        <v>5.9994666429608561</v>
      </c>
      <c r="K188" s="25">
        <f>'Compound Alert'!O183</f>
        <v>2.2966507177033502</v>
      </c>
      <c r="L188" s="25">
        <f>'Compound Alert'!P183</f>
        <v>5.8724227846249555</v>
      </c>
      <c r="M188" s="25">
        <f>'Compound Alert'!Q183</f>
        <v>4.2426406871192839</v>
      </c>
      <c r="N188" s="25">
        <f>'Compound Alert'!R183</f>
        <v>5.5</v>
      </c>
      <c r="O188" s="25">
        <f>'Compound Alert'!S183</f>
        <v>0</v>
      </c>
      <c r="P188" s="25"/>
      <c r="Q188" s="27">
        <f>'Compound Alert'!AI155</f>
        <v>0</v>
      </c>
      <c r="R188" s="27">
        <f>'Compound Alert'!AJ155</f>
        <v>0.5</v>
      </c>
      <c r="S188" s="21"/>
      <c r="T188" s="21"/>
      <c r="U188" s="21"/>
      <c r="V188" s="21"/>
      <c r="W188" s="21"/>
      <c r="X188" s="21"/>
      <c r="Y188" s="28"/>
      <c r="Z188" s="28"/>
      <c r="AA188" s="28"/>
      <c r="AB188" s="28"/>
      <c r="AC188" s="28"/>
      <c r="AD188" s="28"/>
      <c r="AE188" s="28"/>
      <c r="AF188" s="28"/>
      <c r="AJ188" s="21"/>
      <c r="AK188" s="21"/>
      <c r="AL188" s="21"/>
      <c r="AM188" s="21"/>
      <c r="AN188" s="21"/>
      <c r="AO188" s="21"/>
      <c r="AP188" s="21"/>
      <c r="AQ188" s="21"/>
      <c r="AR188" s="21"/>
      <c r="AS188" s="21"/>
      <c r="AT188" s="21"/>
      <c r="AU188" s="21"/>
      <c r="AV188" s="21"/>
      <c r="AW188" s="21"/>
      <c r="AX188" s="21"/>
    </row>
    <row r="189" spans="1:50" hidden="1" x14ac:dyDescent="0.2">
      <c r="A189" s="71">
        <v>117</v>
      </c>
      <c r="B189" s="20" t="str">
        <f>'Compound Alert'!B8</f>
        <v>Albania</v>
      </c>
      <c r="C189" s="20" t="str">
        <f>'Compound Alert'!C8</f>
        <v>ALB</v>
      </c>
      <c r="D189" s="20" t="str">
        <f>'Compound Alert'!D48</f>
        <v>ECS           Europe &amp; Central Asia</v>
      </c>
      <c r="E189" s="20" t="str">
        <f>'Compound Alert'!E48</f>
        <v xml:space="preserve"> </v>
      </c>
      <c r="F189" s="57">
        <f>'Compound Alert'!F8</f>
        <v>0</v>
      </c>
      <c r="G189" s="22">
        <f>'Compound Alert'!G8</f>
        <v>1</v>
      </c>
      <c r="H189" s="23">
        <f>'Compound Alert'!H8</f>
        <v>1</v>
      </c>
      <c r="I189" s="57">
        <f>'Compound Alert'!M8</f>
        <v>0</v>
      </c>
      <c r="J189" s="25">
        <f>'Compound Alert'!N8</f>
        <v>7.416198487095663</v>
      </c>
      <c r="K189" s="25">
        <f>'Compound Alert'!O8</f>
        <v>3.3971291866028701</v>
      </c>
      <c r="L189" s="25">
        <f>'Compound Alert'!P8</f>
        <v>3.988620176087327</v>
      </c>
      <c r="M189" s="25">
        <f>'Compound Alert'!Q8</f>
        <v>4.690415759823428</v>
      </c>
      <c r="N189" s="25">
        <f>'Compound Alert'!R8</f>
        <v>3.875</v>
      </c>
      <c r="O189" s="25">
        <f>'Compound Alert'!S8</f>
        <v>0</v>
      </c>
      <c r="P189" s="25"/>
      <c r="Q189" s="27">
        <f>'Compound Alert'!AI156</f>
        <v>0</v>
      </c>
      <c r="R189" s="27">
        <f>'Compound Alert'!AJ156</f>
        <v>0.6</v>
      </c>
      <c r="S189" s="21"/>
      <c r="T189" s="21"/>
      <c r="U189" s="21"/>
      <c r="V189" s="21"/>
      <c r="W189" s="21"/>
      <c r="X189" s="21"/>
      <c r="Y189" s="28"/>
      <c r="Z189" s="28"/>
      <c r="AA189" s="28"/>
      <c r="AB189" s="28"/>
      <c r="AC189" s="28"/>
      <c r="AD189" s="28"/>
      <c r="AE189" s="28"/>
      <c r="AF189" s="28"/>
      <c r="AJ189" s="21"/>
      <c r="AK189" s="21"/>
      <c r="AL189" s="21"/>
      <c r="AM189" s="21"/>
      <c r="AN189" s="21"/>
      <c r="AO189" s="21"/>
      <c r="AP189" s="21"/>
      <c r="AQ189" s="21"/>
      <c r="AR189" s="21"/>
      <c r="AS189" s="21"/>
      <c r="AT189" s="21"/>
      <c r="AU189" s="21"/>
      <c r="AV189" s="21"/>
      <c r="AW189" s="21"/>
      <c r="AX189" s="21"/>
    </row>
    <row r="190" spans="1:50" hidden="1" x14ac:dyDescent="0.2">
      <c r="A190" s="71">
        <v>118</v>
      </c>
      <c r="B190" s="20" t="str">
        <f>'Compound Alert'!B12</f>
        <v>Antigua and Barbuda</v>
      </c>
      <c r="C190" s="20" t="str">
        <f>'Compound Alert'!C12</f>
        <v>ATG</v>
      </c>
      <c r="D190" s="20" t="str">
        <f>'Compound Alert'!D52</f>
        <v>ECS           Europe &amp; Central Asia</v>
      </c>
      <c r="E190" s="20" t="str">
        <f>'Compound Alert'!E52</f>
        <v xml:space="preserve"> </v>
      </c>
      <c r="F190" s="57">
        <f>'Compound Alert'!F12</f>
        <v>0</v>
      </c>
      <c r="G190" s="22">
        <f>'Compound Alert'!G12</f>
        <v>1</v>
      </c>
      <c r="H190" s="23">
        <f>'Compound Alert'!H12</f>
        <v>1</v>
      </c>
      <c r="I190" s="57">
        <f>'Compound Alert'!M12</f>
        <v>0</v>
      </c>
      <c r="J190" s="25">
        <f>'Compound Alert'!N12</f>
        <v>9.0553851381374173</v>
      </c>
      <c r="K190" s="25">
        <f>'Compound Alert'!O12</f>
        <v>0</v>
      </c>
      <c r="L190" s="25">
        <f>'Compound Alert'!P12</f>
        <v>0</v>
      </c>
      <c r="M190" s="25">
        <f>'Compound Alert'!Q12</f>
        <v>2.8571428571428599</v>
      </c>
      <c r="N190" s="25">
        <f>'Compound Alert'!R12</f>
        <v>1.25</v>
      </c>
      <c r="O190" s="25">
        <f>'Compound Alert'!S12</f>
        <v>0</v>
      </c>
      <c r="P190" s="25"/>
      <c r="Q190" s="27">
        <f>'Compound Alert'!AI157</f>
        <v>0</v>
      </c>
      <c r="R190" s="27">
        <f>'Compound Alert'!AJ157</f>
        <v>0.4</v>
      </c>
      <c r="S190" s="21"/>
      <c r="T190" s="21"/>
      <c r="U190" s="21"/>
      <c r="V190" s="21"/>
      <c r="W190" s="21"/>
      <c r="X190" s="21"/>
      <c r="Y190" s="28"/>
      <c r="Z190" s="28"/>
      <c r="AA190" s="28"/>
      <c r="AB190" s="28"/>
      <c r="AC190" s="28"/>
      <c r="AD190" s="28"/>
      <c r="AE190" s="28"/>
      <c r="AF190" s="28"/>
      <c r="AJ190" s="21"/>
      <c r="AK190" s="21"/>
      <c r="AL190" s="21"/>
      <c r="AM190" s="21"/>
      <c r="AN190" s="21"/>
      <c r="AO190" s="21"/>
      <c r="AP190" s="21"/>
      <c r="AQ190" s="21"/>
      <c r="AR190" s="21"/>
      <c r="AS190" s="21"/>
      <c r="AT190" s="21"/>
      <c r="AU190" s="21"/>
      <c r="AV190" s="21"/>
      <c r="AW190" s="21"/>
      <c r="AX190" s="21"/>
    </row>
    <row r="191" spans="1:50" hidden="1" x14ac:dyDescent="0.2">
      <c r="A191" s="71">
        <v>119</v>
      </c>
      <c r="B191" s="20" t="str">
        <f>'Compound Alert'!B21</f>
        <v>Bulgaria</v>
      </c>
      <c r="C191" s="20" t="str">
        <f>'Compound Alert'!C21</f>
        <v>BGR</v>
      </c>
      <c r="D191" s="20" t="str">
        <f>'Compound Alert'!D61</f>
        <v>ECS           Europe &amp; Central Asia</v>
      </c>
      <c r="E191" s="20" t="str">
        <f>'Compound Alert'!E61</f>
        <v xml:space="preserve"> </v>
      </c>
      <c r="F191" s="57">
        <f>'Compound Alert'!F21</f>
        <v>0</v>
      </c>
      <c r="G191" s="22">
        <f>'Compound Alert'!G21</f>
        <v>1</v>
      </c>
      <c r="H191" s="23">
        <f>'Compound Alert'!H21</f>
        <v>1</v>
      </c>
      <c r="I191" s="57">
        <f>'Compound Alert'!M21</f>
        <v>0</v>
      </c>
      <c r="J191" s="25">
        <f>'Compound Alert'!N21</f>
        <v>6.7193571121052944</v>
      </c>
      <c r="K191" s="25">
        <f>'Compound Alert'!O21</f>
        <v>2.4162679425837301</v>
      </c>
      <c r="L191" s="25">
        <f>'Compound Alert'!P21</f>
        <v>3.6620990150586046</v>
      </c>
      <c r="M191" s="25">
        <f>'Compound Alert'!Q21</f>
        <v>5.2098807225172727</v>
      </c>
      <c r="N191" s="25">
        <f>'Compound Alert'!R21</f>
        <v>1.25</v>
      </c>
      <c r="O191" s="25">
        <f>'Compound Alert'!S21</f>
        <v>0</v>
      </c>
      <c r="P191" s="25"/>
      <c r="Q191" s="27">
        <f>'Compound Alert'!AI158</f>
        <v>0</v>
      </c>
      <c r="R191" s="27">
        <f>'Compound Alert'!AJ158</f>
        <v>0.3</v>
      </c>
      <c r="S191" s="21"/>
      <c r="T191" s="21"/>
      <c r="U191" s="21"/>
      <c r="V191" s="21"/>
      <c r="W191" s="21"/>
      <c r="X191" s="21"/>
      <c r="Y191" s="28"/>
      <c r="Z191" s="28"/>
      <c r="AA191" s="28"/>
      <c r="AB191" s="28"/>
      <c r="AC191" s="28"/>
      <c r="AD191" s="28"/>
      <c r="AE191" s="28"/>
      <c r="AF191" s="28"/>
      <c r="AJ191" s="21"/>
      <c r="AK191" s="21"/>
      <c r="AL191" s="21"/>
      <c r="AM191" s="21"/>
      <c r="AN191" s="21"/>
      <c r="AO191" s="21"/>
      <c r="AP191" s="21"/>
      <c r="AQ191" s="21"/>
      <c r="AR191" s="21"/>
      <c r="AS191" s="21"/>
      <c r="AT191" s="21"/>
      <c r="AU191" s="21"/>
      <c r="AV191" s="21"/>
      <c r="AW191" s="21"/>
      <c r="AX191" s="21"/>
    </row>
    <row r="192" spans="1:50" hidden="1" x14ac:dyDescent="0.2">
      <c r="A192" s="71">
        <v>120</v>
      </c>
      <c r="B192" s="20" t="str">
        <f>'Compound Alert'!B29</f>
        <v>Barbados</v>
      </c>
      <c r="C192" s="20" t="str">
        <f>'Compound Alert'!C29</f>
        <v>BRB</v>
      </c>
      <c r="D192" s="20" t="str">
        <f>'Compound Alert'!D69</f>
        <v>SSF           Sub-Saharan Africa</v>
      </c>
      <c r="E192" s="20" t="str">
        <f>'Compound Alert'!E69</f>
        <v>IDA</v>
      </c>
      <c r="F192" s="57">
        <f>'Compound Alert'!F29</f>
        <v>0</v>
      </c>
      <c r="G192" s="22">
        <f>'Compound Alert'!G29</f>
        <v>1</v>
      </c>
      <c r="H192" s="23">
        <f>'Compound Alert'!H29</f>
        <v>1</v>
      </c>
      <c r="I192" s="57">
        <f>'Compound Alert'!M29</f>
        <v>0</v>
      </c>
      <c r="J192" s="25">
        <f>'Compound Alert'!N29</f>
        <v>8.7292611371180779</v>
      </c>
      <c r="K192" s="25">
        <f>'Compound Alert'!O29</f>
        <v>1.8181818181818199</v>
      </c>
      <c r="L192" s="25">
        <f>'Compound Alert'!P29</f>
        <v>4.543801352257308</v>
      </c>
      <c r="M192" s="25">
        <f>'Compound Alert'!Q29</f>
        <v>4.7958315233127147</v>
      </c>
      <c r="N192" s="25">
        <f>'Compound Alert'!R29</f>
        <v>1.375</v>
      </c>
      <c r="O192" s="25">
        <f>'Compound Alert'!S29</f>
        <v>0</v>
      </c>
      <c r="P192" s="25"/>
      <c r="Q192" s="27">
        <f>'Compound Alert'!AI159</f>
        <v>0</v>
      </c>
      <c r="R192" s="27">
        <f>'Compound Alert'!AJ159</f>
        <v>0.2</v>
      </c>
      <c r="S192" s="21"/>
      <c r="T192" s="21"/>
      <c r="U192" s="21"/>
      <c r="V192" s="21"/>
      <c r="W192" s="21"/>
      <c r="X192" s="21"/>
      <c r="Y192" s="28"/>
      <c r="Z192" s="28"/>
      <c r="AA192" s="28"/>
      <c r="AB192" s="28"/>
      <c r="AC192" s="28"/>
      <c r="AD192" s="28"/>
      <c r="AE192" s="28"/>
      <c r="AF192" s="28"/>
      <c r="AJ192" s="21"/>
      <c r="AK192" s="21"/>
      <c r="AL192" s="21"/>
      <c r="AM192" s="21"/>
      <c r="AN192" s="21"/>
      <c r="AO192" s="21"/>
      <c r="AP192" s="21"/>
      <c r="AQ192" s="21"/>
      <c r="AR192" s="21"/>
      <c r="AS192" s="21"/>
      <c r="AT192" s="21"/>
      <c r="AU192" s="21"/>
      <c r="AV192" s="21"/>
      <c r="AW192" s="21"/>
      <c r="AX192" s="21"/>
    </row>
    <row r="193" spans="1:50" hidden="1" x14ac:dyDescent="0.2">
      <c r="A193" s="71">
        <v>121</v>
      </c>
      <c r="B193" s="20" t="str">
        <f>'Compound Alert'!B44</f>
        <v>Cabo Verde</v>
      </c>
      <c r="C193" s="20" t="str">
        <f>'Compound Alert'!C44</f>
        <v>CPV</v>
      </c>
      <c r="D193" s="20" t="str">
        <f>'Compound Alert'!D84</f>
        <v>MEA           Middle East &amp; North Africa</v>
      </c>
      <c r="E193" s="20" t="str">
        <f>'Compound Alert'!E84</f>
        <v>IBRD</v>
      </c>
      <c r="F193" s="57">
        <f>'Compound Alert'!F44</f>
        <v>0</v>
      </c>
      <c r="G193" s="22">
        <f>'Compound Alert'!G44</f>
        <v>1</v>
      </c>
      <c r="H193" s="23">
        <f>'Compound Alert'!H44</f>
        <v>1</v>
      </c>
      <c r="I193" s="57">
        <f>'Compound Alert'!M44</f>
        <v>0</v>
      </c>
      <c r="J193" s="25">
        <f>'Compound Alert'!N44</f>
        <v>4.8743905465196367</v>
      </c>
      <c r="K193" s="25">
        <f>'Compound Alert'!O44</f>
        <v>6.3636363636363598</v>
      </c>
      <c r="L193" s="25">
        <f>'Compound Alert'!P44</f>
        <v>4.0284487956872486</v>
      </c>
      <c r="M193" s="25">
        <f>'Compound Alert'!Q44</f>
        <v>6.8556546004010421</v>
      </c>
      <c r="N193" s="25">
        <f>'Compound Alert'!R44</f>
        <v>0.375</v>
      </c>
      <c r="O193" s="25">
        <f>'Compound Alert'!S44</f>
        <v>0</v>
      </c>
      <c r="P193" s="25"/>
      <c r="Q193" s="27">
        <f>'Compound Alert'!AI160</f>
        <v>0</v>
      </c>
      <c r="R193" s="27">
        <f>'Compound Alert'!AJ160</f>
        <v>0.3</v>
      </c>
      <c r="S193" s="21"/>
      <c r="T193" s="21"/>
      <c r="U193" s="21"/>
      <c r="V193" s="21"/>
      <c r="W193" s="21"/>
      <c r="X193" s="21"/>
      <c r="Y193" s="28"/>
      <c r="Z193" s="28"/>
      <c r="AA193" s="28"/>
      <c r="AB193" s="28"/>
      <c r="AC193" s="28"/>
      <c r="AD193" s="28"/>
      <c r="AE193" s="28"/>
      <c r="AF193" s="28"/>
      <c r="AJ193" s="21"/>
      <c r="AK193" s="21"/>
      <c r="AL193" s="21"/>
      <c r="AM193" s="21"/>
      <c r="AN193" s="21"/>
      <c r="AO193" s="21"/>
      <c r="AP193" s="21"/>
      <c r="AQ193" s="21"/>
      <c r="AR193" s="21"/>
      <c r="AS193" s="21"/>
      <c r="AT193" s="21"/>
      <c r="AU193" s="21"/>
      <c r="AV193" s="21"/>
      <c r="AW193" s="21"/>
      <c r="AX193" s="21"/>
    </row>
    <row r="194" spans="1:50" hidden="1" x14ac:dyDescent="0.2">
      <c r="A194" s="71">
        <v>122</v>
      </c>
      <c r="B194" s="20" t="str">
        <f>'Compound Alert'!B46</f>
        <v>Cuba</v>
      </c>
      <c r="C194" s="20" t="str">
        <f>'Compound Alert'!C46</f>
        <v>CUB</v>
      </c>
      <c r="D194" s="20" t="str">
        <f>'Compound Alert'!D86</f>
        <v>ECS           Europe &amp; Central Asia</v>
      </c>
      <c r="E194" s="20" t="str">
        <f>'Compound Alert'!E86</f>
        <v xml:space="preserve"> </v>
      </c>
      <c r="F194" s="57">
        <f>'Compound Alert'!F46</f>
        <v>0</v>
      </c>
      <c r="G194" s="22">
        <f>'Compound Alert'!G46</f>
        <v>1</v>
      </c>
      <c r="H194" s="23">
        <f>'Compound Alert'!H46</f>
        <v>1</v>
      </c>
      <c r="I194" s="57">
        <f>'Compound Alert'!M46</f>
        <v>0</v>
      </c>
      <c r="J194" s="25">
        <f>'Compound Alert'!N46</f>
        <v>5.7569833370313823</v>
      </c>
      <c r="K194" s="25">
        <f>'Compound Alert'!O46</f>
        <v>4.3301435406698596</v>
      </c>
      <c r="L194" s="25">
        <f>'Compound Alert'!P46</f>
        <v>5.7443664625089177</v>
      </c>
      <c r="M194" s="25">
        <f>'Compound Alert'!Q46</f>
        <v>3.1428571428571401</v>
      </c>
      <c r="N194" s="25">
        <f>'Compound Alert'!R46</f>
        <v>3.5</v>
      </c>
      <c r="O194" s="25">
        <f>'Compound Alert'!S46</f>
        <v>0</v>
      </c>
      <c r="P194" s="25"/>
      <c r="Q194" s="27">
        <f>'Compound Alert'!AI161</f>
        <v>0</v>
      </c>
      <c r="R194" s="27">
        <f>'Compound Alert'!AJ161</f>
        <v>0.1</v>
      </c>
      <c r="S194" s="21"/>
      <c r="T194" s="21"/>
      <c r="U194" s="21"/>
      <c r="V194" s="21"/>
      <c r="W194" s="21"/>
      <c r="X194" s="21"/>
      <c r="Y194" s="28"/>
      <c r="Z194" s="28"/>
      <c r="AA194" s="28"/>
      <c r="AB194" s="28"/>
      <c r="AC194" s="28"/>
      <c r="AD194" s="28"/>
      <c r="AE194" s="28"/>
      <c r="AF194" s="28"/>
      <c r="AJ194" s="21"/>
      <c r="AK194" s="21"/>
      <c r="AL194" s="21"/>
      <c r="AM194" s="21"/>
      <c r="AN194" s="21"/>
      <c r="AO194" s="21"/>
      <c r="AP194" s="21"/>
      <c r="AQ194" s="21"/>
      <c r="AR194" s="21"/>
      <c r="AS194" s="21"/>
      <c r="AT194" s="21"/>
      <c r="AU194" s="21"/>
      <c r="AV194" s="21"/>
      <c r="AW194" s="21"/>
      <c r="AX194" s="21"/>
    </row>
    <row r="195" spans="1:50" hidden="1" x14ac:dyDescent="0.2">
      <c r="A195" s="71">
        <v>123</v>
      </c>
      <c r="B195" s="20" t="str">
        <f>'Compound Alert'!B47</f>
        <v>Cyprus</v>
      </c>
      <c r="C195" s="20" t="str">
        <f>'Compound Alert'!C47</f>
        <v>CYP</v>
      </c>
      <c r="D195" s="20" t="str">
        <f>'Compound Alert'!D87</f>
        <v>MEA           Middle East &amp; North Africa</v>
      </c>
      <c r="E195" s="20" t="str">
        <f>'Compound Alert'!E87</f>
        <v xml:space="preserve"> </v>
      </c>
      <c r="F195" s="57">
        <f>'Compound Alert'!F47</f>
        <v>0</v>
      </c>
      <c r="G195" s="22">
        <f>'Compound Alert'!G47</f>
        <v>1</v>
      </c>
      <c r="H195" s="23">
        <f>'Compound Alert'!H47</f>
        <v>1</v>
      </c>
      <c r="I195" s="57">
        <f>'Compound Alert'!M47</f>
        <v>0</v>
      </c>
      <c r="J195" s="25">
        <f>'Compound Alert'!N47</f>
        <v>7.3484692283495345</v>
      </c>
      <c r="K195" s="25">
        <f>'Compound Alert'!O47</f>
        <v>2.12918660287081</v>
      </c>
      <c r="L195" s="25">
        <f>'Compound Alert'!P47</f>
        <v>4.6208621102152447</v>
      </c>
      <c r="M195" s="25">
        <f>'Compound Alert'!Q47</f>
        <v>2.6457513110645907</v>
      </c>
      <c r="N195" s="25">
        <f>'Compound Alert'!R47</f>
        <v>1.875</v>
      </c>
      <c r="O195" s="25">
        <f>'Compound Alert'!S47</f>
        <v>0</v>
      </c>
      <c r="P195" s="25"/>
      <c r="Q195" s="27">
        <f>'Compound Alert'!AI162</f>
        <v>0</v>
      </c>
      <c r="R195" s="27">
        <f>'Compound Alert'!AJ162</f>
        <v>0.5</v>
      </c>
      <c r="S195" s="21"/>
      <c r="T195" s="21"/>
      <c r="U195" s="21"/>
      <c r="V195" s="21"/>
      <c r="W195" s="21"/>
      <c r="X195" s="21"/>
      <c r="Y195" s="28"/>
      <c r="Z195" s="28"/>
      <c r="AA195" s="28"/>
      <c r="AB195" s="28"/>
      <c r="AC195" s="28"/>
      <c r="AD195" s="28"/>
      <c r="AE195" s="28"/>
      <c r="AF195" s="28"/>
      <c r="AJ195" s="21"/>
      <c r="AK195" s="21"/>
      <c r="AL195" s="21"/>
      <c r="AM195" s="21"/>
      <c r="AN195" s="21"/>
      <c r="AO195" s="21"/>
      <c r="AP195" s="21"/>
      <c r="AQ195" s="21"/>
      <c r="AR195" s="21"/>
      <c r="AS195" s="21"/>
      <c r="AT195" s="21"/>
      <c r="AU195" s="21"/>
      <c r="AV195" s="21"/>
      <c r="AW195" s="21"/>
      <c r="AX195" s="21"/>
    </row>
    <row r="196" spans="1:50" hidden="1" x14ac:dyDescent="0.2">
      <c r="A196" s="71">
        <v>124</v>
      </c>
      <c r="B196" s="20" t="str">
        <f>'Compound Alert'!B53</f>
        <v>Dominican Republic</v>
      </c>
      <c r="C196" s="20" t="str">
        <f>'Compound Alert'!C53</f>
        <v>DOM</v>
      </c>
      <c r="D196" s="20" t="str">
        <f>'Compound Alert'!D93</f>
        <v>SSF           Sub-Saharan Africa</v>
      </c>
      <c r="E196" s="20" t="str">
        <f>'Compound Alert'!E93</f>
        <v>Blend</v>
      </c>
      <c r="F196" s="57">
        <f>'Compound Alert'!F53</f>
        <v>0</v>
      </c>
      <c r="G196" s="22">
        <f>'Compound Alert'!G53</f>
        <v>1</v>
      </c>
      <c r="H196" s="23">
        <f>'Compound Alert'!H53</f>
        <v>1</v>
      </c>
      <c r="I196" s="57">
        <f>'Compound Alert'!M53</f>
        <v>0</v>
      </c>
      <c r="J196" s="25">
        <f>'Compound Alert'!N53</f>
        <v>4.5974541450007509</v>
      </c>
      <c r="K196" s="25">
        <f>'Compound Alert'!O53</f>
        <v>4.5933014354067003</v>
      </c>
      <c r="L196" s="25">
        <f>'Compound Alert'!P53</f>
        <v>6.0327182062211779</v>
      </c>
      <c r="M196" s="25">
        <f>'Compound Alert'!Q53</f>
        <v>5.9160797830996161</v>
      </c>
      <c r="N196" s="25">
        <f>'Compound Alert'!R53</f>
        <v>4.75</v>
      </c>
      <c r="O196" s="25">
        <f>'Compound Alert'!S53</f>
        <v>0</v>
      </c>
      <c r="P196" s="25"/>
      <c r="Q196" s="27">
        <f>'Compound Alert'!AI163</f>
        <v>0</v>
      </c>
      <c r="R196" s="27">
        <f>'Compound Alert'!AJ163</f>
        <v>0.4</v>
      </c>
      <c r="S196" s="21"/>
      <c r="T196" s="21"/>
      <c r="U196" s="21"/>
      <c r="V196" s="21"/>
      <c r="W196" s="21"/>
      <c r="X196" s="21"/>
      <c r="Y196" s="28"/>
      <c r="Z196" s="28"/>
      <c r="AA196" s="28"/>
      <c r="AB196" s="28"/>
      <c r="AC196" s="28"/>
      <c r="AD196" s="28"/>
      <c r="AE196" s="28"/>
      <c r="AF196" s="28"/>
      <c r="AJ196" s="21"/>
      <c r="AK196" s="21"/>
      <c r="AL196" s="21"/>
      <c r="AM196" s="21"/>
      <c r="AN196" s="21"/>
      <c r="AO196" s="21"/>
      <c r="AP196" s="21"/>
      <c r="AQ196" s="21"/>
      <c r="AR196" s="21"/>
      <c r="AS196" s="21"/>
      <c r="AT196" s="21"/>
      <c r="AU196" s="21"/>
      <c r="AV196" s="21"/>
      <c r="AW196" s="21"/>
      <c r="AX196" s="21"/>
    </row>
    <row r="197" spans="1:50" hidden="1" x14ac:dyDescent="0.2">
      <c r="A197" s="71">
        <v>125</v>
      </c>
      <c r="B197" s="20" t="str">
        <f>'Compound Alert'!B54</f>
        <v>Algeria</v>
      </c>
      <c r="C197" s="20" t="str">
        <f>'Compound Alert'!C54</f>
        <v>DZA</v>
      </c>
      <c r="D197" s="20" t="str">
        <f>'Compound Alert'!D94</f>
        <v>ECS           Europe &amp; Central Asia</v>
      </c>
      <c r="E197" s="20" t="str">
        <f>'Compound Alert'!E94</f>
        <v>IDA</v>
      </c>
      <c r="F197" s="57">
        <f>'Compound Alert'!F54</f>
        <v>0</v>
      </c>
      <c r="G197" s="22">
        <f>'Compound Alert'!G54</f>
        <v>1</v>
      </c>
      <c r="H197" s="23">
        <f>'Compound Alert'!H54</f>
        <v>1</v>
      </c>
      <c r="I197" s="57">
        <f>'Compound Alert'!M54</f>
        <v>0</v>
      </c>
      <c r="J197" s="25">
        <f>'Compound Alert'!N54</f>
        <v>5.2682386488786221</v>
      </c>
      <c r="K197" s="25">
        <f>'Compound Alert'!O54</f>
        <v>2.9665071770334901</v>
      </c>
      <c r="L197" s="25">
        <f>'Compound Alert'!P54</f>
        <v>6.8872534405901709</v>
      </c>
      <c r="M197" s="25">
        <f>'Compound Alert'!Q54</f>
        <v>4.8989794855663575</v>
      </c>
      <c r="N197" s="25">
        <f>'Compound Alert'!R54</f>
        <v>4.875</v>
      </c>
      <c r="O197" s="25">
        <f>'Compound Alert'!S54</f>
        <v>0</v>
      </c>
      <c r="P197" s="25"/>
      <c r="Q197" s="27">
        <f>'Compound Alert'!AI164</f>
        <v>0</v>
      </c>
      <c r="R197" s="27">
        <f>'Compound Alert'!AJ164</f>
        <v>0.4</v>
      </c>
      <c r="S197" s="21"/>
      <c r="T197" s="21"/>
      <c r="U197" s="21"/>
      <c r="V197" s="21"/>
      <c r="W197" s="21"/>
      <c r="X197" s="21"/>
      <c r="Y197" s="28"/>
      <c r="Z197" s="28"/>
      <c r="AA197" s="28"/>
      <c r="AB197" s="28"/>
      <c r="AC197" s="28"/>
      <c r="AD197" s="28"/>
      <c r="AE197" s="28"/>
      <c r="AF197" s="28"/>
      <c r="AJ197" s="21"/>
      <c r="AK197" s="21"/>
      <c r="AL197" s="21"/>
      <c r="AM197" s="21"/>
      <c r="AN197" s="21"/>
      <c r="AO197" s="21"/>
      <c r="AP197" s="21"/>
      <c r="AQ197" s="21"/>
      <c r="AR197" s="21"/>
      <c r="AS197" s="21"/>
      <c r="AT197" s="21"/>
      <c r="AU197" s="21"/>
      <c r="AV197" s="21"/>
      <c r="AW197" s="21"/>
      <c r="AX197" s="21"/>
    </row>
    <row r="198" spans="1:50" hidden="1" x14ac:dyDescent="0.2">
      <c r="A198" s="71">
        <v>126</v>
      </c>
      <c r="B198" s="20" t="str">
        <f>'Compound Alert'!B78</f>
        <v>Croatia</v>
      </c>
      <c r="C198" s="20" t="str">
        <f>'Compound Alert'!C78</f>
        <v>HRV</v>
      </c>
      <c r="D198" s="20" t="str">
        <f>'Compound Alert'!D118</f>
        <v>SSF           Sub-Saharan Africa</v>
      </c>
      <c r="E198" s="20" t="str">
        <f>'Compound Alert'!E118</f>
        <v>IDA</v>
      </c>
      <c r="F198" s="57">
        <f>'Compound Alert'!F78</f>
        <v>0</v>
      </c>
      <c r="G198" s="22">
        <f>'Compound Alert'!G78</f>
        <v>1</v>
      </c>
      <c r="H198" s="23">
        <f>'Compound Alert'!H78</f>
        <v>1</v>
      </c>
      <c r="I198" s="57">
        <f>'Compound Alert'!M78</f>
        <v>0</v>
      </c>
      <c r="J198" s="25">
        <f>'Compound Alert'!N78</f>
        <v>5.9579778448732084</v>
      </c>
      <c r="K198" s="25">
        <f>'Compound Alert'!O78</f>
        <v>1.2200956937798999</v>
      </c>
      <c r="L198" s="25">
        <f>'Compound Alert'!P78</f>
        <v>5.6170690812791157</v>
      </c>
      <c r="M198" s="25">
        <f>'Compound Alert'!Q78</f>
        <v>4.3094580368566771</v>
      </c>
      <c r="N198" s="25">
        <f>'Compound Alert'!R78</f>
        <v>2.375</v>
      </c>
      <c r="O198" s="25">
        <f>'Compound Alert'!S78</f>
        <v>0</v>
      </c>
      <c r="P198" s="25"/>
      <c r="Q198" s="27">
        <f>'Compound Alert'!AI165</f>
        <v>0</v>
      </c>
      <c r="R198" s="27">
        <f>'Compound Alert'!AJ165</f>
        <v>0.4</v>
      </c>
      <c r="S198" s="21"/>
      <c r="T198" s="21"/>
      <c r="U198" s="21"/>
      <c r="V198" s="21"/>
      <c r="W198" s="21"/>
      <c r="X198" s="21"/>
      <c r="Y198" s="28"/>
      <c r="Z198" s="28"/>
      <c r="AA198" s="28"/>
      <c r="AB198" s="28"/>
      <c r="AC198" s="28"/>
      <c r="AD198" s="28"/>
      <c r="AE198" s="28"/>
      <c r="AF198" s="28"/>
      <c r="AJ198" s="21"/>
      <c r="AK198" s="21"/>
      <c r="AL198" s="21"/>
      <c r="AM198" s="21"/>
      <c r="AN198" s="21"/>
      <c r="AO198" s="21"/>
      <c r="AP198" s="21"/>
      <c r="AQ198" s="21"/>
      <c r="AR198" s="21"/>
      <c r="AS198" s="21"/>
      <c r="AT198" s="21"/>
      <c r="AU198" s="21"/>
      <c r="AV198" s="21"/>
      <c r="AW198" s="21"/>
      <c r="AX198" s="21"/>
    </row>
    <row r="199" spans="1:50" hidden="1" x14ac:dyDescent="0.2">
      <c r="A199" s="71">
        <v>127</v>
      </c>
      <c r="B199" s="20" t="str">
        <f>'Compound Alert'!B87</f>
        <v>Israel</v>
      </c>
      <c r="C199" s="20" t="str">
        <f>'Compound Alert'!C87</f>
        <v>ISR</v>
      </c>
      <c r="D199" s="20" t="str">
        <f>'Compound Alert'!D127</f>
        <v>EAS           East Asia &amp; Pacific</v>
      </c>
      <c r="E199" s="20" t="str">
        <f>'Compound Alert'!E127</f>
        <v>IBRD</v>
      </c>
      <c r="F199" s="57">
        <f>'Compound Alert'!F87</f>
        <v>0</v>
      </c>
      <c r="G199" s="22">
        <f>'Compound Alert'!G87</f>
        <v>1</v>
      </c>
      <c r="H199" s="23">
        <f>'Compound Alert'!H87</f>
        <v>1</v>
      </c>
      <c r="I199" s="57">
        <f>'Compound Alert'!M87</f>
        <v>0</v>
      </c>
      <c r="J199" s="25">
        <f>'Compound Alert'!N87</f>
        <v>6.7379522111692065</v>
      </c>
      <c r="K199" s="25">
        <f>'Compound Alert'!O87</f>
        <v>0</v>
      </c>
      <c r="L199" s="25">
        <f>'Compound Alert'!P87</f>
        <v>2.657509948894798</v>
      </c>
      <c r="M199" s="25">
        <f>'Compound Alert'!Q87</f>
        <v>2.4494897427831765</v>
      </c>
      <c r="N199" s="25">
        <f>'Compound Alert'!R87</f>
        <v>5.375</v>
      </c>
      <c r="O199" s="25">
        <f>'Compound Alert'!S87</f>
        <v>0</v>
      </c>
      <c r="P199" s="25"/>
      <c r="Q199" s="27">
        <f>'Compound Alert'!AI166</f>
        <v>0</v>
      </c>
      <c r="R199" s="27">
        <f>'Compound Alert'!AJ166</f>
        <v>0.4</v>
      </c>
      <c r="S199" s="21"/>
      <c r="T199" s="21"/>
      <c r="U199" s="21"/>
      <c r="V199" s="21"/>
      <c r="W199" s="21"/>
      <c r="X199" s="21"/>
      <c r="Y199" s="28"/>
      <c r="Z199" s="28"/>
      <c r="AA199" s="28"/>
      <c r="AB199" s="28"/>
      <c r="AC199" s="28"/>
      <c r="AD199" s="28"/>
      <c r="AE199" s="28"/>
      <c r="AF199" s="28"/>
      <c r="AJ199" s="21"/>
      <c r="AK199" s="21"/>
      <c r="AL199" s="21"/>
      <c r="AM199" s="21"/>
      <c r="AN199" s="21"/>
      <c r="AO199" s="21"/>
      <c r="AP199" s="21"/>
      <c r="AQ199" s="21"/>
      <c r="AR199" s="21"/>
      <c r="AS199" s="21"/>
      <c r="AT199" s="21"/>
      <c r="AU199" s="21"/>
      <c r="AV199" s="21"/>
      <c r="AW199" s="21"/>
      <c r="AX199" s="21"/>
    </row>
    <row r="200" spans="1:50" hidden="1" x14ac:dyDescent="0.2">
      <c r="A200" s="71">
        <v>128</v>
      </c>
      <c r="B200" s="20" t="str">
        <f>'Compound Alert'!B92</f>
        <v>Kazakhstan</v>
      </c>
      <c r="C200" s="20" t="str">
        <f>'Compound Alert'!C92</f>
        <v>KAZ</v>
      </c>
      <c r="D200" s="20" t="str">
        <f>'Compound Alert'!D132</f>
        <v>ECS           Europe &amp; Central Asia</v>
      </c>
      <c r="E200" s="20" t="str">
        <f>'Compound Alert'!E132</f>
        <v>Europe &amp; Central Asia</v>
      </c>
      <c r="F200" s="57">
        <f>'Compound Alert'!F92</f>
        <v>0</v>
      </c>
      <c r="G200" s="22">
        <f>'Compound Alert'!G92</f>
        <v>1</v>
      </c>
      <c r="H200" s="23">
        <f>'Compound Alert'!H92</f>
        <v>1</v>
      </c>
      <c r="I200" s="57">
        <f>'Compound Alert'!M92</f>
        <v>0</v>
      </c>
      <c r="J200" s="25">
        <f>'Compound Alert'!N92</f>
        <v>6.4697096424138438</v>
      </c>
      <c r="K200" s="25">
        <f>'Compound Alert'!O92</f>
        <v>1.2679425837320599</v>
      </c>
      <c r="L200" s="25">
        <f>'Compound Alert'!P92</f>
        <v>6.159658874120356</v>
      </c>
      <c r="M200" s="25">
        <f>'Compound Alert'!Q92</f>
        <v>3.3166247903553985</v>
      </c>
      <c r="N200" s="25">
        <f>'Compound Alert'!R92</f>
        <v>1.625</v>
      </c>
      <c r="O200" s="25">
        <f>'Compound Alert'!S92</f>
        <v>0</v>
      </c>
      <c r="P200" s="25"/>
      <c r="Q200" s="27">
        <f>'Compound Alert'!AI167</f>
        <v>0</v>
      </c>
      <c r="R200" s="27">
        <f>'Compound Alert'!AJ167</f>
        <v>0.4</v>
      </c>
      <c r="S200" s="21"/>
      <c r="T200" s="21"/>
      <c r="U200" s="21"/>
      <c r="V200" s="21"/>
      <c r="W200" s="21"/>
      <c r="X200" s="21"/>
      <c r="Y200" s="28"/>
      <c r="Z200" s="28"/>
      <c r="AA200" s="28"/>
      <c r="AB200" s="28"/>
      <c r="AC200" s="28"/>
      <c r="AD200" s="28"/>
      <c r="AE200" s="28"/>
      <c r="AF200" s="28"/>
      <c r="AJ200" s="21"/>
      <c r="AK200" s="21"/>
      <c r="AL200" s="21"/>
      <c r="AM200" s="21"/>
      <c r="AN200" s="21"/>
      <c r="AO200" s="21"/>
      <c r="AP200" s="21"/>
      <c r="AQ200" s="21"/>
      <c r="AR200" s="21"/>
      <c r="AS200" s="21"/>
      <c r="AT200" s="21"/>
      <c r="AU200" s="21"/>
      <c r="AV200" s="21"/>
      <c r="AW200" s="21"/>
      <c r="AX200" s="21"/>
    </row>
    <row r="201" spans="1:50" hidden="1" x14ac:dyDescent="0.2">
      <c r="A201" s="71">
        <v>129</v>
      </c>
      <c r="B201" s="20" t="str">
        <f>'Compound Alert'!B109</f>
        <v>Luxembourg</v>
      </c>
      <c r="C201" s="20" t="str">
        <f>'Compound Alert'!C109</f>
        <v>LUX</v>
      </c>
      <c r="D201" s="20" t="str">
        <f>'Compound Alert'!D149</f>
        <v>ECS           Europe &amp; Central Asia</v>
      </c>
      <c r="E201" s="20" t="str">
        <f>'Compound Alert'!E149</f>
        <v>IBRD</v>
      </c>
      <c r="F201" s="57">
        <f>'Compound Alert'!F109</f>
        <v>0</v>
      </c>
      <c r="G201" s="22">
        <f>'Compound Alert'!G109</f>
        <v>1</v>
      </c>
      <c r="H201" s="23">
        <f>'Compound Alert'!H109</f>
        <v>1</v>
      </c>
      <c r="I201" s="57">
        <f>'Compound Alert'!M109</f>
        <v>0</v>
      </c>
      <c r="J201" s="25">
        <f>'Compound Alert'!N109</f>
        <v>7.2387844283415435</v>
      </c>
      <c r="K201" s="25">
        <f>'Compound Alert'!O109</f>
        <v>0</v>
      </c>
      <c r="L201" s="25">
        <f>'Compound Alert'!P109</f>
        <v>1.2304061621337417</v>
      </c>
      <c r="M201" s="25">
        <f>'Compound Alert'!Q109</f>
        <v>2.4494897427831765</v>
      </c>
      <c r="N201" s="25">
        <f>'Compound Alert'!R109</f>
        <v>0</v>
      </c>
      <c r="O201" s="25">
        <f>'Compound Alert'!S109</f>
        <v>0</v>
      </c>
      <c r="P201" s="25"/>
      <c r="Q201" s="27">
        <f>'Compound Alert'!AI168</f>
        <v>0</v>
      </c>
      <c r="R201" s="27">
        <f>'Compound Alert'!AJ168</f>
        <v>0.4</v>
      </c>
      <c r="S201" s="21"/>
      <c r="T201" s="21"/>
      <c r="U201" s="21"/>
      <c r="V201" s="21"/>
      <c r="W201" s="21"/>
      <c r="X201" s="21"/>
      <c r="Y201" s="28"/>
      <c r="Z201" s="28"/>
      <c r="AA201" s="28"/>
      <c r="AB201" s="28"/>
      <c r="AC201" s="28"/>
      <c r="AD201" s="28"/>
      <c r="AE201" s="28"/>
      <c r="AF201" s="28"/>
      <c r="AJ201" s="21"/>
      <c r="AK201" s="21"/>
      <c r="AL201" s="21"/>
      <c r="AM201" s="21"/>
      <c r="AN201" s="21"/>
      <c r="AO201" s="21"/>
      <c r="AP201" s="21"/>
      <c r="AQ201" s="21"/>
      <c r="AR201" s="21"/>
      <c r="AS201" s="21"/>
      <c r="AT201" s="21"/>
      <c r="AU201" s="21"/>
      <c r="AV201" s="21"/>
      <c r="AW201" s="21"/>
      <c r="AX201" s="21"/>
    </row>
    <row r="202" spans="1:50" hidden="1" x14ac:dyDescent="0.2">
      <c r="A202" s="71">
        <v>130</v>
      </c>
      <c r="B202" s="20" t="str">
        <f>'Compound Alert'!B111</f>
        <v>Morocco</v>
      </c>
      <c r="C202" s="20" t="str">
        <f>'Compound Alert'!C111</f>
        <v>MAR</v>
      </c>
      <c r="D202" s="20" t="str">
        <f>'Compound Alert'!D151</f>
        <v>SSF           Sub-Saharan Africa</v>
      </c>
      <c r="E202" s="20" t="str">
        <f>'Compound Alert'!E151</f>
        <v>IDA</v>
      </c>
      <c r="F202" s="57">
        <f>'Compound Alert'!F111</f>
        <v>0</v>
      </c>
      <c r="G202" s="22">
        <f>'Compound Alert'!G111</f>
        <v>1</v>
      </c>
      <c r="H202" s="23">
        <f>'Compound Alert'!H111</f>
        <v>1</v>
      </c>
      <c r="I202" s="57">
        <f>'Compound Alert'!M111</f>
        <v>0</v>
      </c>
      <c r="J202" s="25">
        <f>'Compound Alert'!N111</f>
        <v>6.4086994446165431</v>
      </c>
      <c r="K202" s="25">
        <f>'Compound Alert'!O111</f>
        <v>3.4928229665071799</v>
      </c>
      <c r="L202" s="25">
        <f>'Compound Alert'!P111</f>
        <v>2.4269956817160643</v>
      </c>
      <c r="M202" s="25">
        <f>'Compound Alert'!Q111</f>
        <v>6.7082039324993694</v>
      </c>
      <c r="N202" s="25">
        <f>'Compound Alert'!R111</f>
        <v>3.875</v>
      </c>
      <c r="O202" s="25">
        <f>'Compound Alert'!S111</f>
        <v>0</v>
      </c>
      <c r="P202" s="25"/>
      <c r="Q202" s="27">
        <f>'Compound Alert'!AI169</f>
        <v>0</v>
      </c>
      <c r="R202" s="27">
        <f>'Compound Alert'!AJ169</f>
        <v>0.5</v>
      </c>
      <c r="S202" s="21"/>
      <c r="T202" s="21"/>
      <c r="U202" s="21"/>
      <c r="V202" s="21"/>
      <c r="W202" s="21"/>
      <c r="X202" s="21"/>
      <c r="Y202" s="28"/>
      <c r="Z202" s="28"/>
      <c r="AA202" s="28"/>
      <c r="AB202" s="28"/>
      <c r="AC202" s="28"/>
      <c r="AD202" s="28"/>
      <c r="AE202" s="28"/>
      <c r="AF202" s="28"/>
      <c r="AJ202" s="21"/>
      <c r="AK202" s="21"/>
      <c r="AL202" s="21"/>
      <c r="AM202" s="21"/>
      <c r="AN202" s="21"/>
      <c r="AO202" s="21"/>
      <c r="AP202" s="21"/>
      <c r="AQ202" s="21"/>
      <c r="AR202" s="21"/>
      <c r="AS202" s="21"/>
      <c r="AT202" s="21"/>
      <c r="AU202" s="21"/>
      <c r="AV202" s="21"/>
      <c r="AW202" s="21"/>
      <c r="AX202" s="21"/>
    </row>
    <row r="203" spans="1:50" hidden="1" x14ac:dyDescent="0.2">
      <c r="A203" s="71">
        <v>131</v>
      </c>
      <c r="B203" s="20" t="str">
        <f>'Compound Alert'!B114</f>
        <v>Maldives</v>
      </c>
      <c r="C203" s="20" t="str">
        <f>'Compound Alert'!C114</f>
        <v>MDV</v>
      </c>
      <c r="D203" s="20" t="str">
        <f>'Compound Alert'!D154</f>
        <v>SSF           Sub-Saharan Africa</v>
      </c>
      <c r="E203" s="20" t="str">
        <f>'Compound Alert'!E154</f>
        <v>IDA</v>
      </c>
      <c r="F203" s="57">
        <f>'Compound Alert'!F114</f>
        <v>0</v>
      </c>
      <c r="G203" s="22">
        <f>'Compound Alert'!G114</f>
        <v>1</v>
      </c>
      <c r="H203" s="23">
        <f>'Compound Alert'!H114</f>
        <v>1</v>
      </c>
      <c r="I203" s="57">
        <f>'Compound Alert'!M114</f>
        <v>0</v>
      </c>
      <c r="J203" s="25">
        <f>'Compound Alert'!N114</f>
        <v>8.5088189544730586</v>
      </c>
      <c r="K203" s="25">
        <f>'Compound Alert'!O114</f>
        <v>2.9186602870813401</v>
      </c>
      <c r="L203" s="25">
        <f>'Compound Alert'!P114</f>
        <v>0</v>
      </c>
      <c r="M203" s="25">
        <f>'Compound Alert'!Q114</f>
        <v>3.4285714285714302</v>
      </c>
      <c r="N203" s="25">
        <f>'Compound Alert'!R114</f>
        <v>1</v>
      </c>
      <c r="O203" s="25">
        <f>'Compound Alert'!S114</f>
        <v>0</v>
      </c>
      <c r="P203" s="25"/>
      <c r="Q203" s="27">
        <f>'Compound Alert'!AI170</f>
        <v>0</v>
      </c>
      <c r="R203" s="27">
        <f>'Compound Alert'!AJ170</f>
        <v>0.2</v>
      </c>
      <c r="S203" s="21"/>
      <c r="T203" s="21"/>
      <c r="U203" s="21"/>
      <c r="V203" s="21"/>
      <c r="W203" s="21"/>
      <c r="X203" s="21"/>
      <c r="Y203" s="28"/>
      <c r="Z203" s="28"/>
      <c r="AA203" s="28"/>
      <c r="AB203" s="28"/>
      <c r="AC203" s="28"/>
      <c r="AD203" s="28"/>
      <c r="AE203" s="28"/>
      <c r="AF203" s="28"/>
      <c r="AJ203" s="21"/>
      <c r="AK203" s="21"/>
      <c r="AL203" s="21"/>
      <c r="AM203" s="21"/>
      <c r="AN203" s="21"/>
      <c r="AO203" s="21"/>
      <c r="AP203" s="21"/>
      <c r="AQ203" s="21"/>
      <c r="AR203" s="21"/>
      <c r="AS203" s="21"/>
      <c r="AT203" s="21"/>
      <c r="AU203" s="21"/>
      <c r="AV203" s="21"/>
      <c r="AW203" s="21"/>
      <c r="AX203" s="21"/>
    </row>
    <row r="204" spans="1:50" hidden="1" x14ac:dyDescent="0.2">
      <c r="A204" s="71">
        <v>132</v>
      </c>
      <c r="B204" s="20" t="str">
        <f>'Compound Alert'!B117</f>
        <v>North Macedonia</v>
      </c>
      <c r="C204" s="20" t="str">
        <f>'Compound Alert'!C117</f>
        <v>MKD</v>
      </c>
      <c r="D204" s="20" t="str">
        <f>'Compound Alert'!D157</f>
        <v>SSF           Sub-Saharan Africa</v>
      </c>
      <c r="E204" s="20" t="str">
        <f>'Compound Alert'!E157</f>
        <v>IDA</v>
      </c>
      <c r="F204" s="57">
        <f>'Compound Alert'!F117</f>
        <v>0</v>
      </c>
      <c r="G204" s="22">
        <f>'Compound Alert'!G117</f>
        <v>1</v>
      </c>
      <c r="H204" s="23">
        <f>'Compound Alert'!H117</f>
        <v>1</v>
      </c>
      <c r="I204" s="57">
        <f>'Compound Alert'!M117</f>
        <v>0</v>
      </c>
      <c r="J204" s="25">
        <f>'Compound Alert'!N117</f>
        <v>6.6389577495266527</v>
      </c>
      <c r="K204" s="25">
        <f>'Compound Alert'!O117</f>
        <v>3.6124401913875599</v>
      </c>
      <c r="L204" s="25">
        <f>'Compound Alert'!P117</f>
        <v>4.9372470786108833</v>
      </c>
      <c r="M204" s="25">
        <f>'Compound Alert'!Q117</f>
        <v>5.8554004376912001</v>
      </c>
      <c r="N204" s="25">
        <f>'Compound Alert'!R117</f>
        <v>1.5</v>
      </c>
      <c r="O204" s="25">
        <f>'Compound Alert'!S117</f>
        <v>0</v>
      </c>
      <c r="P204" s="25"/>
      <c r="Q204" s="27">
        <f>'Compound Alert'!AI171</f>
        <v>0</v>
      </c>
      <c r="R204" s="27">
        <f>'Compound Alert'!AJ171</f>
        <v>0.4</v>
      </c>
      <c r="S204" s="21"/>
      <c r="T204" s="21"/>
      <c r="U204" s="21"/>
      <c r="V204" s="21"/>
      <c r="W204" s="21"/>
      <c r="X204" s="21"/>
      <c r="Y204" s="28"/>
      <c r="Z204" s="28"/>
      <c r="AA204" s="28"/>
      <c r="AB204" s="28"/>
      <c r="AC204" s="28"/>
      <c r="AD204" s="28"/>
      <c r="AE204" s="28"/>
      <c r="AF204" s="28"/>
      <c r="AJ204" s="21"/>
      <c r="AK204" s="21"/>
      <c r="AL204" s="21"/>
      <c r="AM204" s="21"/>
      <c r="AN204" s="21"/>
      <c r="AO204" s="21"/>
      <c r="AP204" s="21"/>
      <c r="AQ204" s="21"/>
      <c r="AR204" s="21"/>
      <c r="AS204" s="21"/>
      <c r="AT204" s="21"/>
      <c r="AU204" s="21"/>
      <c r="AV204" s="21"/>
      <c r="AW204" s="21"/>
      <c r="AX204" s="21"/>
    </row>
    <row r="205" spans="1:50" hidden="1" x14ac:dyDescent="0.2">
      <c r="A205" s="71">
        <v>133</v>
      </c>
      <c r="B205" s="20" t="str">
        <f>'Compound Alert'!B119</f>
        <v>Malta</v>
      </c>
      <c r="C205" s="20" t="str">
        <f>'Compound Alert'!C119</f>
        <v>MLT</v>
      </c>
      <c r="D205" s="20" t="str">
        <f>'Compound Alert'!D159</f>
        <v>SSF           Sub-Saharan Africa</v>
      </c>
      <c r="E205" s="20" t="str">
        <f>'Compound Alert'!E159</f>
        <v>IDA</v>
      </c>
      <c r="F205" s="57">
        <f>'Compound Alert'!F119</f>
        <v>0</v>
      </c>
      <c r="G205" s="22">
        <f>'Compound Alert'!G119</f>
        <v>1</v>
      </c>
      <c r="H205" s="23">
        <f>'Compound Alert'!H119</f>
        <v>1</v>
      </c>
      <c r="I205" s="57">
        <f>'Compound Alert'!M119</f>
        <v>0</v>
      </c>
      <c r="J205" s="25">
        <f>'Compound Alert'!N119</f>
        <v>8.0870266476622916</v>
      </c>
      <c r="K205" s="25">
        <f>'Compound Alert'!O119</f>
        <v>0</v>
      </c>
      <c r="L205" s="25">
        <f>'Compound Alert'!P119</f>
        <v>3.5685831747742309</v>
      </c>
      <c r="M205" s="25">
        <f>'Compound Alert'!Q119</f>
        <v>1</v>
      </c>
      <c r="N205" s="25">
        <f>'Compound Alert'!R119</f>
        <v>0.375</v>
      </c>
      <c r="O205" s="25">
        <f>'Compound Alert'!S119</f>
        <v>0</v>
      </c>
      <c r="P205" s="25"/>
      <c r="Q205" s="27">
        <f>'Compound Alert'!AI172</f>
        <v>0</v>
      </c>
      <c r="R205" s="27">
        <f>'Compound Alert'!AJ172</f>
        <v>0.2</v>
      </c>
      <c r="S205" s="21"/>
      <c r="T205" s="21"/>
      <c r="U205" s="21"/>
      <c r="V205" s="21"/>
      <c r="W205" s="21"/>
      <c r="X205" s="21"/>
      <c r="Y205" s="28"/>
      <c r="Z205" s="28"/>
      <c r="AA205" s="28"/>
      <c r="AB205" s="28"/>
      <c r="AC205" s="28"/>
      <c r="AD205" s="28"/>
      <c r="AE205" s="28"/>
      <c r="AF205" s="28"/>
      <c r="AJ205" s="21"/>
      <c r="AK205" s="21"/>
      <c r="AL205" s="21"/>
      <c r="AM205" s="21"/>
      <c r="AN205" s="21"/>
      <c r="AO205" s="21"/>
      <c r="AP205" s="21"/>
      <c r="AQ205" s="21"/>
      <c r="AR205" s="21"/>
      <c r="AS205" s="21"/>
      <c r="AT205" s="21"/>
      <c r="AU205" s="21"/>
      <c r="AV205" s="21"/>
      <c r="AW205" s="21"/>
      <c r="AX205" s="21"/>
    </row>
    <row r="206" spans="1:50" hidden="1" x14ac:dyDescent="0.2">
      <c r="A206" s="71">
        <v>134</v>
      </c>
      <c r="B206" s="20" t="str">
        <f>'Compound Alert'!B137</f>
        <v>Oman</v>
      </c>
      <c r="C206" s="20" t="str">
        <f>'Compound Alert'!C137</f>
        <v>OMN</v>
      </c>
      <c r="D206" s="20" t="str">
        <f>'Compound Alert'!D177</f>
        <v>LCN           Latin America &amp; Caribbean</v>
      </c>
      <c r="E206" s="20" t="str">
        <f>'Compound Alert'!E177</f>
        <v>IBRD</v>
      </c>
      <c r="F206" s="57">
        <f>'Compound Alert'!F137</f>
        <v>0</v>
      </c>
      <c r="G206" s="22">
        <f>'Compound Alert'!G137</f>
        <v>1</v>
      </c>
      <c r="H206" s="23">
        <f>'Compound Alert'!H137</f>
        <v>1</v>
      </c>
      <c r="I206" s="57">
        <f>'Compound Alert'!M137</f>
        <v>0</v>
      </c>
      <c r="J206" s="25">
        <f>'Compound Alert'!N137</f>
        <v>5.0615262143989241</v>
      </c>
      <c r="K206" s="25">
        <f>'Compound Alert'!O137</f>
        <v>3.2296650717703299</v>
      </c>
      <c r="L206" s="25">
        <f>'Compound Alert'!P137</f>
        <v>6.0804770661821106</v>
      </c>
      <c r="M206" s="25">
        <f>'Compound Alert'!Q137</f>
        <v>2.4285714285714302</v>
      </c>
      <c r="N206" s="25">
        <f>'Compound Alert'!R137</f>
        <v>2.5</v>
      </c>
      <c r="O206" s="25">
        <f>'Compound Alert'!S137</f>
        <v>0</v>
      </c>
      <c r="P206" s="25"/>
      <c r="Q206" s="27">
        <f>'Compound Alert'!AI173</f>
        <v>0</v>
      </c>
      <c r="R206" s="27">
        <f>'Compound Alert'!AJ173</f>
        <v>0.4</v>
      </c>
      <c r="S206" s="21"/>
      <c r="T206" s="21"/>
      <c r="U206" s="21"/>
      <c r="V206" s="21"/>
      <c r="W206" s="21"/>
      <c r="X206" s="21"/>
      <c r="Y206" s="28"/>
      <c r="Z206" s="28"/>
      <c r="AA206" s="28"/>
      <c r="AB206" s="28"/>
      <c r="AC206" s="28"/>
      <c r="AD206" s="28"/>
      <c r="AE206" s="28"/>
      <c r="AF206" s="28"/>
      <c r="AJ206" s="21"/>
      <c r="AK206" s="21"/>
      <c r="AL206" s="21"/>
      <c r="AM206" s="21"/>
      <c r="AN206" s="21"/>
      <c r="AO206" s="21"/>
      <c r="AP206" s="21"/>
      <c r="AQ206" s="21"/>
      <c r="AR206" s="21"/>
      <c r="AS206" s="21"/>
      <c r="AT206" s="21"/>
      <c r="AU206" s="21"/>
      <c r="AV206" s="21"/>
      <c r="AW206" s="21"/>
      <c r="AX206" s="21"/>
    </row>
    <row r="207" spans="1:50" hidden="1" x14ac:dyDescent="0.2">
      <c r="A207" s="71">
        <v>135</v>
      </c>
      <c r="B207" s="20" t="str">
        <f>'Compound Alert'!B142</f>
        <v>Palau</v>
      </c>
      <c r="C207" s="20" t="str">
        <f>'Compound Alert'!C142</f>
        <v>PLW</v>
      </c>
      <c r="D207" s="20" t="str">
        <f>'Compound Alert'!D182</f>
        <v>SSF           Sub-Saharan Africa</v>
      </c>
      <c r="E207" s="20" t="str">
        <f>'Compound Alert'!E182</f>
        <v>IDA</v>
      </c>
      <c r="F207" s="57">
        <f>'Compound Alert'!F142</f>
        <v>0</v>
      </c>
      <c r="G207" s="22">
        <f>'Compound Alert'!G142</f>
        <v>1</v>
      </c>
      <c r="H207" s="23">
        <f>'Compound Alert'!H142</f>
        <v>1</v>
      </c>
      <c r="I207" s="57">
        <f>'Compound Alert'!M142</f>
        <v>0</v>
      </c>
      <c r="J207" s="25">
        <f>'Compound Alert'!N142</f>
        <v>9.6199999999999992</v>
      </c>
      <c r="K207" s="25">
        <f>'Compound Alert'!O142</f>
        <v>0</v>
      </c>
      <c r="L207" s="25">
        <f>'Compound Alert'!P142</f>
        <v>0</v>
      </c>
      <c r="M207" s="25">
        <f>'Compound Alert'!Q142</f>
        <v>4.8571428571428603</v>
      </c>
      <c r="N207" s="25">
        <f>'Compound Alert'!R142</f>
        <v>0.875</v>
      </c>
      <c r="O207" s="25">
        <f>'Compound Alert'!S142</f>
        <v>0</v>
      </c>
      <c r="P207" s="25"/>
      <c r="Q207" s="27">
        <f>'Compound Alert'!AI174</f>
        <v>0</v>
      </c>
      <c r="R207" s="27">
        <f>'Compound Alert'!AJ174</f>
        <v>0.6</v>
      </c>
      <c r="S207" s="21"/>
      <c r="T207" s="21"/>
      <c r="U207" s="21"/>
      <c r="V207" s="21"/>
      <c r="W207" s="21"/>
      <c r="X207" s="21"/>
      <c r="Y207" s="28"/>
      <c r="Z207" s="28"/>
      <c r="AA207" s="28"/>
      <c r="AB207" s="28"/>
      <c r="AC207" s="28"/>
      <c r="AD207" s="28"/>
      <c r="AE207" s="28"/>
      <c r="AF207" s="28"/>
      <c r="AJ207" s="21"/>
      <c r="AK207" s="21"/>
      <c r="AL207" s="21"/>
      <c r="AM207" s="21"/>
      <c r="AN207" s="21"/>
      <c r="AO207" s="21"/>
      <c r="AP207" s="21"/>
      <c r="AQ207" s="21"/>
      <c r="AR207" s="21"/>
      <c r="AS207" s="21"/>
      <c r="AT207" s="21"/>
      <c r="AU207" s="21"/>
      <c r="AV207" s="21"/>
      <c r="AW207" s="21"/>
      <c r="AX207" s="21"/>
    </row>
    <row r="208" spans="1:50" hidden="1" x14ac:dyDescent="0.2">
      <c r="A208" s="71">
        <v>136</v>
      </c>
      <c r="B208" s="20" t="str">
        <f>'Compound Alert'!B148</f>
        <v>Qatar</v>
      </c>
      <c r="C208" s="20" t="str">
        <f>'Compound Alert'!C148</f>
        <v>QAT</v>
      </c>
      <c r="D208" s="20" t="str">
        <f>'Compound Alert'!D188</f>
        <v>LCN           Latin America &amp; Caribbean</v>
      </c>
      <c r="E208" s="20" t="str">
        <f>'Compound Alert'!E188</f>
        <v>IBRD</v>
      </c>
      <c r="F208" s="57">
        <f>'Compound Alert'!F148</f>
        <v>0</v>
      </c>
      <c r="G208" s="22">
        <f>'Compound Alert'!G148</f>
        <v>1</v>
      </c>
      <c r="H208" s="23">
        <f>'Compound Alert'!H148</f>
        <v>1</v>
      </c>
      <c r="I208" s="57">
        <f>'Compound Alert'!M148</f>
        <v>0</v>
      </c>
      <c r="J208" s="25">
        <f>'Compound Alert'!N148</f>
        <v>7.5894663844041101</v>
      </c>
      <c r="K208" s="25">
        <f>'Compound Alert'!O148</f>
        <v>0</v>
      </c>
      <c r="L208" s="25">
        <f>'Compound Alert'!P148</f>
        <v>3.5041322314049599</v>
      </c>
      <c r="M208" s="25">
        <f>'Compound Alert'!Q148</f>
        <v>1.71428571428572</v>
      </c>
      <c r="N208" s="25">
        <f>'Compound Alert'!R148</f>
        <v>0</v>
      </c>
      <c r="O208" s="25">
        <f>'Compound Alert'!S148</f>
        <v>0</v>
      </c>
      <c r="P208" s="25"/>
      <c r="Q208" s="27">
        <f>'Compound Alert'!AI175</f>
        <v>0</v>
      </c>
      <c r="R208" s="27">
        <f>'Compound Alert'!AJ175</f>
        <v>0.5</v>
      </c>
      <c r="S208" s="21"/>
      <c r="T208" s="21"/>
      <c r="U208" s="21"/>
      <c r="V208" s="21"/>
      <c r="W208" s="21"/>
      <c r="X208" s="21"/>
      <c r="Y208" s="28"/>
      <c r="Z208" s="28"/>
      <c r="AA208" s="28"/>
      <c r="AB208" s="28"/>
      <c r="AC208" s="28"/>
      <c r="AD208" s="28"/>
      <c r="AE208" s="28"/>
      <c r="AF208" s="28"/>
      <c r="AJ208" s="21"/>
      <c r="AK208" s="21"/>
      <c r="AL208" s="21"/>
      <c r="AM208" s="21"/>
      <c r="AN208" s="21"/>
      <c r="AO208" s="21"/>
      <c r="AP208" s="21"/>
      <c r="AQ208" s="21"/>
      <c r="AR208" s="21"/>
      <c r="AS208" s="21"/>
      <c r="AT208" s="21"/>
      <c r="AU208" s="21"/>
      <c r="AV208" s="21"/>
      <c r="AW208" s="21"/>
      <c r="AX208" s="21"/>
    </row>
    <row r="209" spans="1:50" hidden="1" x14ac:dyDescent="0.2">
      <c r="A209" s="71">
        <v>137</v>
      </c>
      <c r="B209" s="20" t="str">
        <f>'Compound Alert'!B150</f>
        <v>Russian Federation</v>
      </c>
      <c r="C209" s="20" t="str">
        <f>'Compound Alert'!C150</f>
        <v>RUS</v>
      </c>
      <c r="D209" s="20" t="str">
        <f>'Compound Alert'!D190</f>
        <v>EAS           East Asia &amp; Pacific</v>
      </c>
      <c r="E209" s="20" t="str">
        <f>'Compound Alert'!E190</f>
        <v>IDA</v>
      </c>
      <c r="F209" s="57">
        <f>'Compound Alert'!F150</f>
        <v>0</v>
      </c>
      <c r="G209" s="22">
        <f>'Compound Alert'!G150</f>
        <v>1</v>
      </c>
      <c r="H209" s="23">
        <f>'Compound Alert'!H150</f>
        <v>1</v>
      </c>
      <c r="I209" s="57">
        <f>'Compound Alert'!M150</f>
        <v>0</v>
      </c>
      <c r="J209" s="25">
        <f>'Compound Alert'!N150</f>
        <v>5.6497256570562788</v>
      </c>
      <c r="K209" s="25">
        <f>'Compound Alert'!O150</f>
        <v>2.5837320574162699</v>
      </c>
      <c r="L209" s="25">
        <f>'Compound Alert'!P150</f>
        <v>3.8172962373237596</v>
      </c>
      <c r="M209" s="25">
        <f>'Compound Alert'!Q150</f>
        <v>4.0000000000000036</v>
      </c>
      <c r="N209" s="25">
        <f>'Compound Alert'!R150</f>
        <v>6.25</v>
      </c>
      <c r="O209" s="25">
        <f>'Compound Alert'!S150</f>
        <v>0</v>
      </c>
      <c r="P209" s="25"/>
      <c r="Q209" s="27">
        <f>'Compound Alert'!AI176</f>
        <v>0.2</v>
      </c>
      <c r="R209" s="27">
        <f>'Compound Alert'!AJ176</f>
        <v>0.7</v>
      </c>
      <c r="S209" s="21"/>
      <c r="T209" s="21"/>
      <c r="U209" s="21"/>
      <c r="V209" s="21"/>
      <c r="W209" s="21"/>
      <c r="X209" s="21"/>
      <c r="Y209" s="28"/>
      <c r="Z209" s="28"/>
      <c r="AA209" s="28"/>
      <c r="AB209" s="28"/>
      <c r="AC209" s="28"/>
      <c r="AD209" s="28"/>
      <c r="AE209" s="28"/>
      <c r="AF209" s="28"/>
      <c r="AJ209" s="21"/>
      <c r="AK209" s="21"/>
      <c r="AL209" s="21"/>
      <c r="AM209" s="21"/>
      <c r="AN209" s="21"/>
      <c r="AO209" s="21"/>
      <c r="AP209" s="21"/>
      <c r="AQ209" s="21"/>
      <c r="AR209" s="21"/>
      <c r="AS209" s="21"/>
      <c r="AT209" s="21"/>
      <c r="AU209" s="21"/>
      <c r="AV209" s="21"/>
      <c r="AW209" s="21"/>
      <c r="AX209" s="21"/>
    </row>
    <row r="210" spans="1:50" hidden="1" x14ac:dyDescent="0.2">
      <c r="A210" s="71">
        <v>138</v>
      </c>
      <c r="B210" s="20" t="str">
        <f>'Compound Alert'!B163</f>
        <v>Suriname</v>
      </c>
      <c r="C210" s="20" t="str">
        <f>'Compound Alert'!C163</f>
        <v>SUR</v>
      </c>
      <c r="D210" s="20">
        <f>'Compound Alert'!D203</f>
        <v>0</v>
      </c>
      <c r="E210" s="20">
        <f>'Compound Alert'!E203</f>
        <v>0</v>
      </c>
      <c r="F210" s="57">
        <f>'Compound Alert'!F163</f>
        <v>0</v>
      </c>
      <c r="G210" s="22">
        <f>'Compound Alert'!G163</f>
        <v>1</v>
      </c>
      <c r="H210" s="23">
        <f>'Compound Alert'!H163</f>
        <v>1</v>
      </c>
      <c r="I210" s="57">
        <f>'Compound Alert'!M163</f>
        <v>0</v>
      </c>
      <c r="J210" s="25">
        <f>'Compound Alert'!N163</f>
        <v>4.1452289534985933</v>
      </c>
      <c r="K210" s="25">
        <f>'Compound Alert'!O163</f>
        <v>5.5263157894736796</v>
      </c>
      <c r="L210" s="25">
        <f>'Compound Alert'!P163</f>
        <v>3.7682687984059542</v>
      </c>
      <c r="M210" s="25">
        <f>'Compound Alert'!Q163</f>
        <v>5.9160797830996161</v>
      </c>
      <c r="N210" s="25">
        <f>'Compound Alert'!R163</f>
        <v>1.5</v>
      </c>
      <c r="O210" s="25">
        <f>'Compound Alert'!S163</f>
        <v>0</v>
      </c>
      <c r="P210" s="25"/>
      <c r="Q210" s="27">
        <f>'Compound Alert'!AI177</f>
        <v>0</v>
      </c>
      <c r="R210" s="27">
        <f>'Compound Alert'!AJ177</f>
        <v>0.4</v>
      </c>
      <c r="S210" s="21"/>
      <c r="T210" s="21"/>
      <c r="U210" s="21"/>
      <c r="V210" s="21"/>
      <c r="W210" s="21"/>
      <c r="X210" s="21"/>
      <c r="Y210" s="28"/>
      <c r="Z210" s="28"/>
      <c r="AA210" s="28"/>
      <c r="AB210" s="28"/>
      <c r="AC210" s="28"/>
      <c r="AD210" s="28"/>
      <c r="AE210" s="28"/>
      <c r="AF210" s="28"/>
      <c r="AJ210" s="21"/>
      <c r="AK210" s="21"/>
      <c r="AL210" s="21"/>
      <c r="AM210" s="21"/>
      <c r="AN210" s="21"/>
      <c r="AO210" s="21"/>
      <c r="AP210" s="21"/>
      <c r="AQ210" s="21"/>
      <c r="AR210" s="21"/>
      <c r="AS210" s="21"/>
      <c r="AT210" s="21"/>
      <c r="AU210" s="21"/>
      <c r="AV210" s="21"/>
      <c r="AW210" s="21"/>
      <c r="AX210" s="21"/>
    </row>
    <row r="211" spans="1:50" hidden="1" x14ac:dyDescent="0.2">
      <c r="A211" s="71">
        <v>139</v>
      </c>
      <c r="B211" s="20" t="str">
        <f>'Compound Alert'!B168</f>
        <v>Seychelles</v>
      </c>
      <c r="C211" s="20" t="str">
        <f>'Compound Alert'!C168</f>
        <v>SYC</v>
      </c>
      <c r="D211" s="20">
        <f>'Compound Alert'!D208</f>
        <v>0</v>
      </c>
      <c r="E211" s="20">
        <f>'Compound Alert'!E208</f>
        <v>0</v>
      </c>
      <c r="F211" s="57">
        <f>'Compound Alert'!F168</f>
        <v>0</v>
      </c>
      <c r="G211" s="22">
        <f>'Compound Alert'!G168</f>
        <v>1</v>
      </c>
      <c r="H211" s="23">
        <f>'Compound Alert'!H168</f>
        <v>1</v>
      </c>
      <c r="I211" s="57">
        <f>'Compound Alert'!M168</f>
        <v>0</v>
      </c>
      <c r="J211" s="25">
        <f>'Compound Alert'!N168</f>
        <v>8.7292611371180779</v>
      </c>
      <c r="K211" s="25">
        <f>'Compound Alert'!O168</f>
        <v>2.2009569377990399</v>
      </c>
      <c r="L211" s="25">
        <f>'Compound Alert'!P168</f>
        <v>2.5433875905497656</v>
      </c>
      <c r="M211" s="25">
        <f>'Compound Alert'!Q168</f>
        <v>3.71428571428571</v>
      </c>
      <c r="N211" s="25">
        <f>'Compound Alert'!R168</f>
        <v>0.625</v>
      </c>
      <c r="O211" s="25">
        <f>'Compound Alert'!S168</f>
        <v>0</v>
      </c>
      <c r="P211" s="25"/>
      <c r="Q211" s="27">
        <f>'Compound Alert'!AI178</f>
        <v>0</v>
      </c>
      <c r="R211" s="27">
        <f>'Compound Alert'!AJ178</f>
        <v>0.3</v>
      </c>
      <c r="S211" s="21"/>
      <c r="T211" s="21"/>
      <c r="U211" s="21"/>
      <c r="V211" s="21"/>
      <c r="W211" s="21"/>
      <c r="X211" s="21"/>
      <c r="Y211" s="28"/>
      <c r="Z211" s="28"/>
      <c r="AA211" s="28"/>
      <c r="AB211" s="28"/>
      <c r="AC211" s="28"/>
      <c r="AD211" s="28"/>
      <c r="AE211" s="28"/>
      <c r="AF211" s="28"/>
      <c r="AJ211" s="21"/>
      <c r="AK211" s="21"/>
      <c r="AL211" s="21"/>
      <c r="AM211" s="21"/>
      <c r="AN211" s="21"/>
      <c r="AO211" s="21"/>
      <c r="AP211" s="21"/>
      <c r="AQ211" s="21"/>
      <c r="AR211" s="21"/>
      <c r="AS211" s="21"/>
      <c r="AT211" s="21"/>
      <c r="AU211" s="21"/>
      <c r="AV211" s="21"/>
      <c r="AW211" s="21"/>
      <c r="AX211" s="21"/>
    </row>
    <row r="212" spans="1:50" hidden="1" x14ac:dyDescent="0.2">
      <c r="A212" s="71">
        <v>140</v>
      </c>
      <c r="B212" s="20" t="str">
        <f>'Compound Alert'!B172</f>
        <v>Thailand</v>
      </c>
      <c r="C212" s="20" t="str">
        <f>'Compound Alert'!C172</f>
        <v>THA</v>
      </c>
      <c r="D212" s="20">
        <f>'Compound Alert'!D212</f>
        <v>0</v>
      </c>
      <c r="E212" s="20">
        <f>'Compound Alert'!E212</f>
        <v>0</v>
      </c>
      <c r="F212" s="57">
        <f>'Compound Alert'!F172</f>
        <v>0</v>
      </c>
      <c r="G212" s="22">
        <f>'Compound Alert'!G172</f>
        <v>1</v>
      </c>
      <c r="H212" s="23">
        <f>'Compound Alert'!H172</f>
        <v>1</v>
      </c>
      <c r="I212" s="57">
        <f>'Compound Alert'!M172</f>
        <v>0</v>
      </c>
      <c r="J212" s="25">
        <f>'Compound Alert'!N172</f>
        <v>6.7082039324993685</v>
      </c>
      <c r="K212" s="25">
        <f>'Compound Alert'!O172</f>
        <v>3.5645933014354099</v>
      </c>
      <c r="L212" s="25">
        <f>'Compound Alert'!P172</f>
        <v>3.6528551660327326</v>
      </c>
      <c r="M212" s="25">
        <f>'Compound Alert'!Q172</f>
        <v>3.1428571428571401</v>
      </c>
      <c r="N212" s="25">
        <f>'Compound Alert'!R172</f>
        <v>5.625</v>
      </c>
      <c r="O212" s="25">
        <f>'Compound Alert'!S172</f>
        <v>0</v>
      </c>
      <c r="P212" s="25"/>
      <c r="Q212" s="27">
        <f>'Compound Alert'!AI179</f>
        <v>0</v>
      </c>
      <c r="R212" s="27">
        <f>'Compound Alert'!AJ179</f>
        <v>0.2</v>
      </c>
      <c r="S212" s="21"/>
      <c r="T212" s="21"/>
      <c r="U212" s="21"/>
      <c r="V212" s="21"/>
      <c r="W212" s="21"/>
      <c r="X212" s="21"/>
      <c r="Y212" s="28"/>
      <c r="Z212" s="28"/>
      <c r="AA212" s="28"/>
      <c r="AB212" s="28"/>
      <c r="AC212" s="28"/>
      <c r="AD212" s="28"/>
      <c r="AE212" s="28"/>
      <c r="AF212" s="28"/>
      <c r="AJ212" s="21"/>
      <c r="AK212" s="21"/>
      <c r="AL212" s="21"/>
      <c r="AM212" s="21"/>
      <c r="AN212" s="21"/>
      <c r="AO212" s="21"/>
      <c r="AP212" s="21"/>
      <c r="AQ212" s="21"/>
      <c r="AR212" s="21"/>
      <c r="AS212" s="21"/>
      <c r="AT212" s="21"/>
      <c r="AU212" s="21"/>
      <c r="AV212" s="21"/>
      <c r="AW212" s="21"/>
      <c r="AX212" s="21"/>
    </row>
    <row r="213" spans="1:50" hidden="1" x14ac:dyDescent="0.2">
      <c r="A213" s="71">
        <v>141</v>
      </c>
      <c r="B213" s="20" t="str">
        <f>'Compound Alert'!B177</f>
        <v>Trinidad and Tobago</v>
      </c>
      <c r="C213" s="20" t="str">
        <f>'Compound Alert'!C177</f>
        <v>TTO</v>
      </c>
      <c r="D213" s="20">
        <f>'Compound Alert'!D217</f>
        <v>0</v>
      </c>
      <c r="E213" s="20">
        <f>'Compound Alert'!E217</f>
        <v>0</v>
      </c>
      <c r="F213" s="57">
        <f>'Compound Alert'!F177</f>
        <v>0</v>
      </c>
      <c r="G213" s="22">
        <f>'Compound Alert'!G177</f>
        <v>1</v>
      </c>
      <c r="H213" s="23">
        <f>'Compound Alert'!H177</f>
        <v>1</v>
      </c>
      <c r="I213" s="57">
        <f>'Compound Alert'!M177</f>
        <v>0</v>
      </c>
      <c r="J213" s="25">
        <f>'Compound Alert'!N177</f>
        <v>8.1731266966810203</v>
      </c>
      <c r="K213" s="25">
        <f>'Compound Alert'!O177</f>
        <v>2.8947368421052602</v>
      </c>
      <c r="L213" s="25">
        <f>'Compound Alert'!P177</f>
        <v>2.702365605310165</v>
      </c>
      <c r="M213" s="25">
        <f>'Compound Alert'!Q177</f>
        <v>4.4721359549995814</v>
      </c>
      <c r="N213" s="25">
        <f>'Compound Alert'!R177</f>
        <v>0.875</v>
      </c>
      <c r="O213" s="25">
        <f>'Compound Alert'!S177</f>
        <v>0</v>
      </c>
      <c r="P213" s="25"/>
      <c r="Q213" s="27">
        <f>'Compound Alert'!AI180</f>
        <v>0.3</v>
      </c>
      <c r="R213" s="27">
        <f>'Compound Alert'!AJ180</f>
        <v>0.8</v>
      </c>
      <c r="S213" s="21"/>
      <c r="T213" s="21"/>
      <c r="U213" s="21"/>
      <c r="V213" s="21"/>
      <c r="W213" s="21"/>
      <c r="X213" s="21"/>
      <c r="Y213" s="28"/>
      <c r="Z213" s="28"/>
      <c r="AA213" s="28"/>
      <c r="AB213" s="28"/>
      <c r="AC213" s="28"/>
      <c r="AD213" s="28"/>
      <c r="AE213" s="28"/>
      <c r="AF213" s="28"/>
      <c r="AJ213" s="21"/>
      <c r="AK213" s="21"/>
      <c r="AL213" s="21"/>
      <c r="AM213" s="21"/>
      <c r="AN213" s="21"/>
      <c r="AO213" s="21"/>
      <c r="AP213" s="21"/>
      <c r="AQ213" s="21"/>
      <c r="AR213" s="21"/>
      <c r="AS213" s="21"/>
      <c r="AT213" s="21"/>
      <c r="AU213" s="21"/>
      <c r="AV213" s="21"/>
      <c r="AW213" s="21"/>
      <c r="AX213" s="21"/>
    </row>
    <row r="214" spans="1:50" hidden="1" x14ac:dyDescent="0.2">
      <c r="A214" s="71">
        <v>142</v>
      </c>
      <c r="B214" s="20" t="str">
        <f>'Compound Alert'!B187</f>
        <v>Saint Vincent and the Grenadines</v>
      </c>
      <c r="C214" s="20" t="str">
        <f>'Compound Alert'!C187</f>
        <v>VCT</v>
      </c>
      <c r="D214" s="20">
        <f>'Compound Alert'!D227</f>
        <v>0</v>
      </c>
      <c r="E214" s="20">
        <f>'Compound Alert'!E227</f>
        <v>0</v>
      </c>
      <c r="F214" s="57">
        <f>'Compound Alert'!F187</f>
        <v>0</v>
      </c>
      <c r="G214" s="22">
        <f>'Compound Alert'!G187</f>
        <v>1</v>
      </c>
      <c r="H214" s="23">
        <f>'Compound Alert'!H187</f>
        <v>1</v>
      </c>
      <c r="I214" s="57">
        <f>'Compound Alert'!M187</f>
        <v>0</v>
      </c>
      <c r="J214" s="25">
        <f>'Compound Alert'!N187</f>
        <v>8.6023252670426267</v>
      </c>
      <c r="K214" s="25">
        <f>'Compound Alert'!O187</f>
        <v>4.4736842105263204</v>
      </c>
      <c r="L214" s="25">
        <f>'Compound Alert'!P187</f>
        <v>0</v>
      </c>
      <c r="M214" s="25">
        <f>'Compound Alert'!Q187</f>
        <v>3.8571428571428599</v>
      </c>
      <c r="N214" s="25">
        <f>'Compound Alert'!R187</f>
        <v>0.5</v>
      </c>
      <c r="O214" s="25">
        <f>'Compound Alert'!S187</f>
        <v>0</v>
      </c>
      <c r="P214" s="25"/>
      <c r="Q214" s="27">
        <f>'Compound Alert'!AI181</f>
        <v>0</v>
      </c>
      <c r="R214" s="27">
        <f>'Compound Alert'!AJ181</f>
        <v>0.2</v>
      </c>
      <c r="S214" s="21"/>
      <c r="T214" s="21"/>
      <c r="U214" s="21"/>
      <c r="V214" s="21"/>
      <c r="W214" s="21"/>
      <c r="X214" s="21"/>
      <c r="Y214" s="28"/>
      <c r="Z214" s="28"/>
      <c r="AA214" s="28"/>
      <c r="AB214" s="28"/>
      <c r="AC214" s="28"/>
      <c r="AD214" s="28"/>
      <c r="AE214" s="28"/>
      <c r="AF214" s="28"/>
      <c r="AJ214" s="21"/>
      <c r="AK214" s="21"/>
      <c r="AL214" s="21"/>
      <c r="AM214" s="21"/>
      <c r="AN214" s="21"/>
      <c r="AO214" s="21"/>
      <c r="AP214" s="21"/>
      <c r="AQ214" s="21"/>
      <c r="AR214" s="21"/>
      <c r="AS214" s="21"/>
      <c r="AT214" s="21"/>
      <c r="AU214" s="21"/>
      <c r="AV214" s="21"/>
      <c r="AW214" s="21"/>
      <c r="AX214" s="21"/>
    </row>
    <row r="215" spans="1:50" hidden="1" x14ac:dyDescent="0.2">
      <c r="A215" s="71">
        <v>143</v>
      </c>
      <c r="B215" s="20" t="str">
        <f>'Compound Alert'!B191</f>
        <v>Samoa</v>
      </c>
      <c r="C215" s="20" t="str">
        <f>'Compound Alert'!C191</f>
        <v>WSM</v>
      </c>
      <c r="D215" s="20">
        <f>'Compound Alert'!D231</f>
        <v>0</v>
      </c>
      <c r="E215" s="20">
        <f>'Compound Alert'!E231</f>
        <v>0</v>
      </c>
      <c r="F215" s="57">
        <f>'Compound Alert'!F191</f>
        <v>0</v>
      </c>
      <c r="G215" s="22">
        <f>'Compound Alert'!G191</f>
        <v>1</v>
      </c>
      <c r="H215" s="23">
        <f>'Compound Alert'!H191</f>
        <v>1</v>
      </c>
      <c r="I215" s="57">
        <f>'Compound Alert'!M191</f>
        <v>0</v>
      </c>
      <c r="J215" s="25">
        <f>'Compound Alert'!N191</f>
        <v>0.50113471242770991</v>
      </c>
      <c r="K215" s="25">
        <f>'Compound Alert'!O191</f>
        <v>3.2057416267942598</v>
      </c>
      <c r="L215" s="25">
        <f>'Compound Alert'!P191</f>
        <v>0</v>
      </c>
      <c r="M215" s="25">
        <f>'Compound Alert'!Q191</f>
        <v>7.28571428571429</v>
      </c>
      <c r="N215" s="25">
        <f>'Compound Alert'!R191</f>
        <v>1.125</v>
      </c>
      <c r="O215" s="25">
        <f>'Compound Alert'!S191</f>
        <v>0</v>
      </c>
      <c r="P215" s="25"/>
      <c r="Q215" s="27">
        <f>'Compound Alert'!AI182</f>
        <v>0</v>
      </c>
      <c r="R215" s="27">
        <f>'Compound Alert'!AJ182</f>
        <v>0.1</v>
      </c>
      <c r="S215" s="21"/>
      <c r="T215" s="21"/>
      <c r="U215" s="21"/>
      <c r="V215" s="21"/>
      <c r="W215" s="21"/>
      <c r="X215" s="21"/>
      <c r="Y215" s="28"/>
      <c r="Z215" s="28"/>
      <c r="AA215" s="28"/>
      <c r="AB215" s="28"/>
      <c r="AC215" s="28"/>
      <c r="AD215" s="28"/>
      <c r="AE215" s="28"/>
      <c r="AF215" s="28"/>
      <c r="AJ215" s="21"/>
      <c r="AK215" s="21"/>
      <c r="AL215" s="21"/>
      <c r="AM215" s="21"/>
      <c r="AN215" s="21"/>
      <c r="AO215" s="21"/>
      <c r="AP215" s="21"/>
      <c r="AQ215" s="21"/>
      <c r="AR215" s="21"/>
      <c r="AS215" s="21"/>
      <c r="AT215" s="21"/>
      <c r="AU215" s="21"/>
      <c r="AV215" s="21"/>
      <c r="AW215" s="21"/>
      <c r="AX215" s="21"/>
    </row>
    <row r="216" spans="1:50" hidden="1" x14ac:dyDescent="0.2">
      <c r="A216" s="71">
        <v>144</v>
      </c>
      <c r="B216" s="20" t="str">
        <f>'Compound Alert'!B9</f>
        <v>United Arab Emirates</v>
      </c>
      <c r="C216" s="20" t="str">
        <f>'Compound Alert'!C9</f>
        <v>ARE</v>
      </c>
      <c r="D216" s="20" t="str">
        <f>'Compound Alert'!D49</f>
        <v>ECS           Europe &amp; Central Asia</v>
      </c>
      <c r="E216" s="20" t="str">
        <f>'Compound Alert'!E49</f>
        <v xml:space="preserve"> </v>
      </c>
      <c r="F216" s="57">
        <f>'Compound Alert'!F9</f>
        <v>0</v>
      </c>
      <c r="G216" s="22">
        <f>'Compound Alert'!G9</f>
        <v>0.5</v>
      </c>
      <c r="H216" s="23">
        <f>'Compound Alert'!H9</f>
        <v>0.5</v>
      </c>
      <c r="I216" s="57">
        <f>'Compound Alert'!M9</f>
        <v>0</v>
      </c>
      <c r="J216" s="25">
        <f>'Compound Alert'!N9</f>
        <v>6.8264192663504053</v>
      </c>
      <c r="K216" s="25">
        <f>'Compound Alert'!O9</f>
        <v>1.07655502392344</v>
      </c>
      <c r="L216" s="25">
        <f>'Compound Alert'!P9</f>
        <v>4.0451991747794507</v>
      </c>
      <c r="M216" s="25">
        <f>'Compound Alert'!Q9</f>
        <v>1.1428571428571399</v>
      </c>
      <c r="N216" s="25">
        <f>'Compound Alert'!R9</f>
        <v>1.625</v>
      </c>
      <c r="O216" s="25">
        <f>'Compound Alert'!S9</f>
        <v>0</v>
      </c>
      <c r="P216" s="25"/>
      <c r="Q216" s="27">
        <f>'Compound Alert'!AI183</f>
        <v>0</v>
      </c>
      <c r="R216" s="27">
        <f>'Compound Alert'!AJ183</f>
        <v>0.3</v>
      </c>
      <c r="S216" s="21"/>
      <c r="T216" s="21"/>
      <c r="U216" s="21"/>
      <c r="V216" s="21"/>
      <c r="W216" s="21"/>
      <c r="X216" s="21"/>
      <c r="Y216" s="28"/>
      <c r="Z216" s="28"/>
      <c r="AA216" s="28"/>
      <c r="AB216" s="28"/>
      <c r="AC216" s="28"/>
      <c r="AD216" s="28"/>
      <c r="AE216" s="28"/>
      <c r="AF216" s="28"/>
      <c r="AJ216" s="21"/>
      <c r="AK216" s="21"/>
      <c r="AL216" s="21"/>
      <c r="AM216" s="21"/>
      <c r="AN216" s="21"/>
      <c r="AO216" s="21"/>
      <c r="AP216" s="21"/>
      <c r="AQ216" s="21"/>
      <c r="AR216" s="21"/>
      <c r="AS216" s="21"/>
      <c r="AT216" s="21"/>
      <c r="AU216" s="21"/>
      <c r="AV216" s="21"/>
      <c r="AW216" s="21"/>
      <c r="AX216" s="21"/>
    </row>
    <row r="217" spans="1:50" hidden="1" x14ac:dyDescent="0.2">
      <c r="A217" s="71">
        <v>145</v>
      </c>
      <c r="B217" s="20" t="str">
        <f>'Compound Alert'!B11</f>
        <v>Armenia</v>
      </c>
      <c r="C217" s="20" t="str">
        <f>'Compound Alert'!C11</f>
        <v>ARM</v>
      </c>
      <c r="D217" s="20" t="str">
        <f>'Compound Alert'!D51</f>
        <v>LCN           Latin America &amp; Caribbean</v>
      </c>
      <c r="E217" s="20" t="str">
        <f>'Compound Alert'!E51</f>
        <v>Blend</v>
      </c>
      <c r="F217" s="57">
        <f>'Compound Alert'!F11</f>
        <v>0</v>
      </c>
      <c r="G217" s="22">
        <f>'Compound Alert'!G11</f>
        <v>0.5</v>
      </c>
      <c r="H217" s="23">
        <f>'Compound Alert'!H11</f>
        <v>0.5</v>
      </c>
      <c r="I217" s="57">
        <f>'Compound Alert'!M11</f>
        <v>0</v>
      </c>
      <c r="J217" s="25">
        <f>'Compound Alert'!N11</f>
        <v>2.9705757017790342</v>
      </c>
      <c r="K217" s="25">
        <f>'Compound Alert'!O11</f>
        <v>2.7033492822966498</v>
      </c>
      <c r="L217" s="25">
        <f>'Compound Alert'!P11</f>
        <v>4.2622519735229307</v>
      </c>
      <c r="M217" s="25">
        <f>'Compound Alert'!Q11</f>
        <v>5.3452248382484902</v>
      </c>
      <c r="N217" s="25">
        <f>'Compound Alert'!R11</f>
        <v>2.625</v>
      </c>
      <c r="O217" s="25">
        <f>'Compound Alert'!S11</f>
        <v>0</v>
      </c>
      <c r="P217" s="25"/>
      <c r="Q217" s="27">
        <f>'Compound Alert'!AI184</f>
        <v>0</v>
      </c>
      <c r="R217" s="27">
        <f>'Compound Alert'!AJ184</f>
        <v>0.3</v>
      </c>
      <c r="S217" s="21"/>
      <c r="T217" s="21"/>
      <c r="U217" s="21"/>
      <c r="V217" s="21"/>
      <c r="W217" s="21"/>
      <c r="X217" s="21"/>
      <c r="Y217" s="28"/>
      <c r="Z217" s="28"/>
      <c r="AA217" s="28"/>
      <c r="AB217" s="28"/>
      <c r="AC217" s="28"/>
      <c r="AD217" s="28"/>
      <c r="AE217" s="28"/>
      <c r="AF217" s="28"/>
      <c r="AJ217" s="21"/>
      <c r="AK217" s="21"/>
      <c r="AL217" s="21"/>
      <c r="AM217" s="21"/>
      <c r="AN217" s="21"/>
      <c r="AO217" s="21"/>
      <c r="AP217" s="21"/>
      <c r="AQ217" s="21"/>
      <c r="AR217" s="21"/>
      <c r="AS217" s="21"/>
      <c r="AT217" s="21"/>
      <c r="AU217" s="21"/>
      <c r="AV217" s="21"/>
      <c r="AW217" s="21"/>
      <c r="AX217" s="21"/>
    </row>
    <row r="218" spans="1:50" hidden="1" x14ac:dyDescent="0.2">
      <c r="A218" s="71">
        <v>146</v>
      </c>
      <c r="B218" s="20" t="str">
        <f>'Compound Alert'!B14</f>
        <v>Austria</v>
      </c>
      <c r="C218" s="20" t="str">
        <f>'Compound Alert'!C14</f>
        <v>AUT</v>
      </c>
      <c r="D218" s="20" t="str">
        <f>'Compound Alert'!D54</f>
        <v>MEA           Middle East &amp; North Africa</v>
      </c>
      <c r="E218" s="20" t="str">
        <f>'Compound Alert'!E54</f>
        <v>IBRD</v>
      </c>
      <c r="F218" s="57">
        <f>'Compound Alert'!F14</f>
        <v>0</v>
      </c>
      <c r="G218" s="22">
        <f>'Compound Alert'!G14</f>
        <v>0.5</v>
      </c>
      <c r="H218" s="23">
        <f>'Compound Alert'!H14</f>
        <v>0.5</v>
      </c>
      <c r="I218" s="57">
        <f>'Compound Alert'!M14</f>
        <v>0</v>
      </c>
      <c r="J218" s="25">
        <f>'Compound Alert'!N14</f>
        <v>4.1200970862347406</v>
      </c>
      <c r="K218" s="25">
        <f>'Compound Alert'!O14</f>
        <v>0</v>
      </c>
      <c r="L218" s="25">
        <f>'Compound Alert'!P14</f>
        <v>2.4873836425900415</v>
      </c>
      <c r="M218" s="25">
        <f>'Compound Alert'!Q14</f>
        <v>1.7320508075688781</v>
      </c>
      <c r="N218" s="25">
        <f>'Compound Alert'!R14</f>
        <v>0.25</v>
      </c>
      <c r="O218" s="25">
        <f>'Compound Alert'!S14</f>
        <v>5</v>
      </c>
      <c r="P218" s="25"/>
      <c r="Q218" s="27">
        <f>'Compound Alert'!AI185</f>
        <v>0</v>
      </c>
      <c r="R218" s="27">
        <f>'Compound Alert'!AJ185</f>
        <v>0.4</v>
      </c>
      <c r="S218" s="21"/>
      <c r="T218" s="21"/>
      <c r="U218" s="21"/>
      <c r="V218" s="21"/>
      <c r="W218" s="21"/>
      <c r="X218" s="21"/>
      <c r="Y218" s="28"/>
      <c r="Z218" s="28"/>
      <c r="AA218" s="28"/>
      <c r="AB218" s="28"/>
      <c r="AC218" s="28"/>
      <c r="AD218" s="28"/>
      <c r="AE218" s="28"/>
      <c r="AF218" s="28"/>
      <c r="AJ218" s="21"/>
      <c r="AK218" s="21"/>
      <c r="AL218" s="21"/>
      <c r="AM218" s="21"/>
      <c r="AN218" s="21"/>
      <c r="AO218" s="21"/>
      <c r="AP218" s="21"/>
      <c r="AQ218" s="21"/>
      <c r="AR218" s="21"/>
      <c r="AS218" s="21"/>
      <c r="AT218" s="21"/>
      <c r="AU218" s="21"/>
      <c r="AV218" s="21"/>
      <c r="AW218" s="21"/>
      <c r="AX218" s="21"/>
    </row>
    <row r="219" spans="1:50" hidden="1" x14ac:dyDescent="0.2">
      <c r="A219" s="71">
        <v>147</v>
      </c>
      <c r="B219" s="20" t="str">
        <f>'Compound Alert'!B30</f>
        <v>Brunei Darussalam</v>
      </c>
      <c r="C219" s="20" t="str">
        <f>'Compound Alert'!C30</f>
        <v>BRN</v>
      </c>
      <c r="D219" s="20" t="str">
        <f>'Compound Alert'!D70</f>
        <v>SSF           Sub-Saharan Africa</v>
      </c>
      <c r="E219" s="20" t="str">
        <f>'Compound Alert'!E70</f>
        <v>IDA</v>
      </c>
      <c r="F219" s="57">
        <f>'Compound Alert'!F30</f>
        <v>0</v>
      </c>
      <c r="G219" s="22">
        <f>'Compound Alert'!G30</f>
        <v>0.5</v>
      </c>
      <c r="H219" s="23">
        <f>'Compound Alert'!H30</f>
        <v>0.5</v>
      </c>
      <c r="I219" s="57">
        <f>'Compound Alert'!M30</f>
        <v>0</v>
      </c>
      <c r="J219" s="25">
        <f>'Compound Alert'!N30</f>
        <v>6.3969800567262869</v>
      </c>
      <c r="K219" s="25">
        <f>'Compound Alert'!O30</f>
        <v>1.8181818181818199</v>
      </c>
      <c r="L219" s="25">
        <f>'Compound Alert'!P30</f>
        <v>2.4297520661157002</v>
      </c>
      <c r="M219" s="25">
        <f>'Compound Alert'!Q30</f>
        <v>3.6055512754639922</v>
      </c>
      <c r="N219" s="25">
        <f>'Compound Alert'!R30</f>
        <v>0.5</v>
      </c>
      <c r="O219" s="25">
        <f>'Compound Alert'!S30</f>
        <v>0</v>
      </c>
      <c r="P219" s="25"/>
      <c r="Q219" s="27">
        <f>'Compound Alert'!AI186</f>
        <v>0</v>
      </c>
      <c r="R219" s="27">
        <f>'Compound Alert'!AJ186</f>
        <v>0.4</v>
      </c>
      <c r="S219" s="21"/>
      <c r="T219" s="21"/>
      <c r="U219" s="21"/>
      <c r="V219" s="21"/>
      <c r="W219" s="21"/>
      <c r="X219" s="21"/>
      <c r="Y219" s="28"/>
      <c r="Z219" s="28"/>
      <c r="AA219" s="28"/>
      <c r="AB219" s="28"/>
      <c r="AC219" s="28"/>
      <c r="AD219" s="28"/>
      <c r="AE219" s="28"/>
      <c r="AF219" s="28"/>
      <c r="AJ219" s="21"/>
      <c r="AK219" s="21"/>
      <c r="AL219" s="21"/>
      <c r="AM219" s="21"/>
      <c r="AN219" s="21"/>
      <c r="AO219" s="21"/>
      <c r="AP219" s="21"/>
      <c r="AQ219" s="21"/>
      <c r="AR219" s="21"/>
      <c r="AS219" s="21"/>
      <c r="AT219" s="21"/>
      <c r="AU219" s="21"/>
      <c r="AV219" s="21"/>
      <c r="AW219" s="21"/>
      <c r="AX219" s="21"/>
    </row>
    <row r="220" spans="1:50" hidden="1" x14ac:dyDescent="0.2">
      <c r="A220" s="71">
        <v>148</v>
      </c>
      <c r="B220" s="20" t="str">
        <f>'Compound Alert'!B36</f>
        <v>Chile</v>
      </c>
      <c r="C220" s="20" t="str">
        <f>'Compound Alert'!C36</f>
        <v>CHL</v>
      </c>
      <c r="D220" s="20" t="str">
        <f>'Compound Alert'!D76</f>
        <v>LCN           Latin America &amp; Caribbean</v>
      </c>
      <c r="E220" s="20" t="str">
        <f>'Compound Alert'!E76</f>
        <v>IDA</v>
      </c>
      <c r="F220" s="57">
        <f>'Compound Alert'!F36</f>
        <v>0</v>
      </c>
      <c r="G220" s="22">
        <f>'Compound Alert'!G36</f>
        <v>0.5</v>
      </c>
      <c r="H220" s="23">
        <f>'Compound Alert'!H36</f>
        <v>0.5</v>
      </c>
      <c r="I220" s="57">
        <f>'Compound Alert'!M36</f>
        <v>0</v>
      </c>
      <c r="J220" s="25">
        <f>'Compound Alert'!N36</f>
        <v>5</v>
      </c>
      <c r="K220" s="25">
        <f>'Compound Alert'!O36</f>
        <v>3.42105263157895</v>
      </c>
      <c r="L220" s="25">
        <f>'Compound Alert'!P36</f>
        <v>3.0151134457776374</v>
      </c>
      <c r="M220" s="25">
        <f>'Compound Alert'!Q36</f>
        <v>4.1231056256176615</v>
      </c>
      <c r="N220" s="25">
        <f>'Compound Alert'!R36</f>
        <v>4.125</v>
      </c>
      <c r="O220" s="25">
        <f>'Compound Alert'!S36</f>
        <v>0</v>
      </c>
      <c r="P220" s="25"/>
      <c r="Q220" s="27">
        <f>'Compound Alert'!AI187</f>
        <v>0.2</v>
      </c>
      <c r="R220" s="27">
        <f>'Compound Alert'!AJ187</f>
        <v>0.6</v>
      </c>
      <c r="S220" s="21"/>
      <c r="T220" s="21"/>
      <c r="U220" s="21"/>
      <c r="V220" s="21"/>
      <c r="W220" s="21"/>
      <c r="X220" s="21"/>
      <c r="Y220" s="28"/>
      <c r="Z220" s="28"/>
      <c r="AA220" s="28"/>
      <c r="AB220" s="28"/>
      <c r="AC220" s="28"/>
      <c r="AD220" s="28"/>
      <c r="AE220" s="28"/>
      <c r="AF220" s="28"/>
      <c r="AJ220" s="21"/>
      <c r="AK220" s="21"/>
      <c r="AL220" s="21"/>
      <c r="AM220" s="21"/>
      <c r="AN220" s="21"/>
      <c r="AO220" s="21"/>
      <c r="AP220" s="21"/>
      <c r="AQ220" s="21"/>
      <c r="AR220" s="21"/>
      <c r="AS220" s="21"/>
      <c r="AT220" s="21"/>
      <c r="AU220" s="21"/>
      <c r="AV220" s="21"/>
      <c r="AW220" s="21"/>
      <c r="AX220" s="21"/>
    </row>
    <row r="221" spans="1:50" hidden="1" x14ac:dyDescent="0.2">
      <c r="A221" s="71">
        <v>149</v>
      </c>
      <c r="B221" s="20" t="str">
        <f>'Compound Alert'!B45</f>
        <v>Costa Rica</v>
      </c>
      <c r="C221" s="20" t="str">
        <f>'Compound Alert'!C45</f>
        <v>CRI</v>
      </c>
      <c r="D221" s="20" t="str">
        <f>'Compound Alert'!D85</f>
        <v>MEA           Middle East &amp; North Africa</v>
      </c>
      <c r="E221" s="20" t="str">
        <f>'Compound Alert'!E85</f>
        <v>IBRD</v>
      </c>
      <c r="F221" s="57">
        <f>'Compound Alert'!F45</f>
        <v>0</v>
      </c>
      <c r="G221" s="22">
        <f>'Compound Alert'!G45</f>
        <v>0.5</v>
      </c>
      <c r="H221" s="23">
        <f>'Compound Alert'!H45</f>
        <v>0.5</v>
      </c>
      <c r="I221" s="57">
        <f>'Compound Alert'!M45</f>
        <v>0</v>
      </c>
      <c r="J221" s="25">
        <f>'Compound Alert'!N45</f>
        <v>4.8697315854455061</v>
      </c>
      <c r="K221" s="25">
        <f>'Compound Alert'!O45</f>
        <v>3.3971291866028701</v>
      </c>
      <c r="L221" s="25">
        <f>'Compound Alert'!P45</f>
        <v>4.3529483432195475</v>
      </c>
      <c r="M221" s="25">
        <f>'Compound Alert'!Q45</f>
        <v>5.7321150422111034</v>
      </c>
      <c r="N221" s="25">
        <f>'Compound Alert'!R45</f>
        <v>3.25</v>
      </c>
      <c r="O221" s="25">
        <f>'Compound Alert'!S45</f>
        <v>0</v>
      </c>
      <c r="P221" s="25"/>
      <c r="Q221" s="27">
        <f>'Compound Alert'!AI188</f>
        <v>0</v>
      </c>
      <c r="R221" s="27">
        <f>'Compound Alert'!AJ188</f>
        <v>0.5</v>
      </c>
      <c r="S221" s="21"/>
      <c r="T221" s="21"/>
      <c r="U221" s="21"/>
      <c r="V221" s="21"/>
      <c r="W221" s="21"/>
      <c r="X221" s="21"/>
      <c r="Y221" s="28"/>
      <c r="Z221" s="28"/>
      <c r="AA221" s="28"/>
      <c r="AB221" s="28"/>
      <c r="AC221" s="28"/>
      <c r="AD221" s="28"/>
      <c r="AE221" s="28"/>
      <c r="AF221" s="28"/>
      <c r="AJ221" s="21"/>
      <c r="AK221" s="21"/>
      <c r="AL221" s="21"/>
      <c r="AM221" s="21"/>
      <c r="AN221" s="21"/>
      <c r="AO221" s="21"/>
      <c r="AP221" s="21"/>
      <c r="AQ221" s="21"/>
      <c r="AR221" s="21"/>
      <c r="AS221" s="21"/>
      <c r="AT221" s="21"/>
      <c r="AU221" s="21"/>
      <c r="AV221" s="21"/>
      <c r="AW221" s="21"/>
      <c r="AX221" s="21"/>
    </row>
    <row r="222" spans="1:50" hidden="1" x14ac:dyDescent="0.2">
      <c r="A222" s="71">
        <v>150</v>
      </c>
      <c r="B222" s="20" t="str">
        <f>'Compound Alert'!B48</f>
        <v>Czech Republic</v>
      </c>
      <c r="C222" s="20" t="str">
        <f>'Compound Alert'!C48</f>
        <v>CZE</v>
      </c>
      <c r="D222" s="20" t="str">
        <f>'Compound Alert'!D88</f>
        <v>ECS           Europe &amp; Central Asia</v>
      </c>
      <c r="E222" s="20" t="str">
        <f>'Compound Alert'!E88</f>
        <v xml:space="preserve"> </v>
      </c>
      <c r="F222" s="57">
        <f>'Compound Alert'!F48</f>
        <v>0</v>
      </c>
      <c r="G222" s="22">
        <f>'Compound Alert'!G48</f>
        <v>0.5</v>
      </c>
      <c r="H222" s="23">
        <f>'Compound Alert'!H48</f>
        <v>0.5</v>
      </c>
      <c r="I222" s="57">
        <f>'Compound Alert'!M48</f>
        <v>0</v>
      </c>
      <c r="J222" s="25">
        <f>'Compound Alert'!N48</f>
        <v>6</v>
      </c>
      <c r="K222" s="25">
        <f>'Compound Alert'!O48</f>
        <v>0</v>
      </c>
      <c r="L222" s="25">
        <f>'Compound Alert'!P48</f>
        <v>3.0578512396694202</v>
      </c>
      <c r="M222" s="25">
        <f>'Compound Alert'!Q48</f>
        <v>0.57142857142857095</v>
      </c>
      <c r="N222" s="25">
        <f>'Compound Alert'!R48</f>
        <v>0</v>
      </c>
      <c r="O222" s="25">
        <f>'Compound Alert'!S48</f>
        <v>0</v>
      </c>
      <c r="P222" s="25"/>
      <c r="Q222" s="27">
        <f>'Compound Alert'!AI189</f>
        <v>0</v>
      </c>
      <c r="R222" s="27">
        <f>'Compound Alert'!AJ189</f>
        <v>0.3</v>
      </c>
      <c r="S222" s="21"/>
      <c r="T222" s="21"/>
      <c r="U222" s="21"/>
      <c r="V222" s="21"/>
      <c r="W222" s="21"/>
      <c r="X222" s="21"/>
      <c r="Y222" s="28"/>
      <c r="Z222" s="28"/>
      <c r="AA222" s="28"/>
      <c r="AB222" s="28"/>
      <c r="AC222" s="28"/>
      <c r="AD222" s="28"/>
      <c r="AE222" s="28"/>
      <c r="AF222" s="28"/>
      <c r="AJ222" s="21"/>
      <c r="AK222" s="21"/>
      <c r="AL222" s="21"/>
      <c r="AM222" s="21"/>
      <c r="AN222" s="21"/>
      <c r="AO222" s="21"/>
      <c r="AP222" s="21"/>
      <c r="AQ222" s="21"/>
      <c r="AR222" s="21"/>
      <c r="AS222" s="21"/>
      <c r="AT222" s="21"/>
      <c r="AU222" s="21"/>
      <c r="AV222" s="21"/>
      <c r="AW222" s="21"/>
      <c r="AX222" s="21"/>
    </row>
    <row r="223" spans="1:50" hidden="1" x14ac:dyDescent="0.2">
      <c r="A223" s="71">
        <v>151</v>
      </c>
      <c r="B223" s="20" t="str">
        <f>'Compound Alert'!B58</f>
        <v>Spain</v>
      </c>
      <c r="C223" s="20" t="str">
        <f>'Compound Alert'!C58</f>
        <v>ESP</v>
      </c>
      <c r="D223" s="20" t="str">
        <f>'Compound Alert'!D98</f>
        <v>EAS           East Asia &amp; Pacific</v>
      </c>
      <c r="E223" s="20" t="str">
        <f>'Compound Alert'!E98</f>
        <v xml:space="preserve"> </v>
      </c>
      <c r="F223" s="57">
        <f>'Compound Alert'!F58</f>
        <v>0</v>
      </c>
      <c r="G223" s="22">
        <f>'Compound Alert'!G58</f>
        <v>0.5</v>
      </c>
      <c r="H223" s="23">
        <f>'Compound Alert'!H58</f>
        <v>0.5</v>
      </c>
      <c r="I223" s="57">
        <f>'Compound Alert'!M58</f>
        <v>0</v>
      </c>
      <c r="J223" s="25">
        <f>'Compound Alert'!N58</f>
        <v>4.4721359549995796</v>
      </c>
      <c r="K223" s="25">
        <f>'Compound Alert'!O58</f>
        <v>0</v>
      </c>
      <c r="L223" s="25">
        <f>'Compound Alert'!P58</f>
        <v>5.2223296786709374</v>
      </c>
      <c r="M223" s="25">
        <f>'Compound Alert'!Q58</f>
        <v>2.2360679774997894</v>
      </c>
      <c r="N223" s="25">
        <f>'Compound Alert'!R58</f>
        <v>1.75</v>
      </c>
      <c r="O223" s="25">
        <f>'Compound Alert'!S58</f>
        <v>0</v>
      </c>
      <c r="P223" s="25"/>
      <c r="Q223" s="27">
        <f>'Compound Alert'!AI190</f>
        <v>0.2</v>
      </c>
      <c r="R223" s="27">
        <f>'Compound Alert'!AJ190</f>
        <v>0.7</v>
      </c>
      <c r="S223" s="21"/>
      <c r="T223" s="21"/>
      <c r="U223" s="21"/>
      <c r="V223" s="21"/>
      <c r="W223" s="21"/>
      <c r="X223" s="21"/>
      <c r="Y223" s="28"/>
      <c r="Z223" s="28"/>
      <c r="AA223" s="28"/>
      <c r="AB223" s="28"/>
      <c r="AC223" s="28"/>
      <c r="AD223" s="28"/>
      <c r="AE223" s="28"/>
      <c r="AF223" s="28"/>
      <c r="AJ223" s="21"/>
      <c r="AK223" s="21"/>
      <c r="AL223" s="21"/>
      <c r="AM223" s="21"/>
      <c r="AN223" s="21"/>
      <c r="AO223" s="21"/>
      <c r="AP223" s="21"/>
      <c r="AQ223" s="21"/>
      <c r="AR223" s="21"/>
      <c r="AS223" s="21"/>
      <c r="AT223" s="21"/>
      <c r="AU223" s="21"/>
      <c r="AV223" s="21"/>
      <c r="AW223" s="21"/>
      <c r="AX223" s="21"/>
    </row>
    <row r="224" spans="1:50" hidden="1" x14ac:dyDescent="0.2">
      <c r="A224" s="71">
        <v>152</v>
      </c>
      <c r="B224" s="20" t="str">
        <f>'Compound Alert'!B59</f>
        <v>Estonia</v>
      </c>
      <c r="C224" s="20" t="str">
        <f>'Compound Alert'!C59</f>
        <v>EST</v>
      </c>
      <c r="D224" s="20" t="str">
        <f>'Compound Alert'!D99</f>
        <v>MEA           Middle East &amp; North Africa</v>
      </c>
      <c r="E224" s="20" t="str">
        <f>'Compound Alert'!E99</f>
        <v xml:space="preserve"> </v>
      </c>
      <c r="F224" s="57">
        <f>'Compound Alert'!F59</f>
        <v>0</v>
      </c>
      <c r="G224" s="22">
        <f>'Compound Alert'!G59</f>
        <v>0.5</v>
      </c>
      <c r="H224" s="23">
        <f>'Compound Alert'!H59</f>
        <v>0.5</v>
      </c>
      <c r="I224" s="57">
        <f>'Compound Alert'!M59</f>
        <v>0</v>
      </c>
      <c r="J224" s="25">
        <f>'Compound Alert'!N59</f>
        <v>5.0990195135927845</v>
      </c>
      <c r="K224" s="25">
        <f>'Compound Alert'!O59</f>
        <v>2.2488038277512001</v>
      </c>
      <c r="L224" s="25">
        <f>'Compound Alert'!P59</f>
        <v>1.7314000276069359</v>
      </c>
      <c r="M224" s="25">
        <f>'Compound Alert'!Q59</f>
        <v>2.4494897427831765</v>
      </c>
      <c r="N224" s="25">
        <f>'Compound Alert'!R59</f>
        <v>0</v>
      </c>
      <c r="O224" s="25">
        <f>'Compound Alert'!S59</f>
        <v>0</v>
      </c>
      <c r="P224" s="25"/>
      <c r="Q224" s="27">
        <f>'Compound Alert'!AI191</f>
        <v>0</v>
      </c>
      <c r="R224" s="27">
        <f>'Compound Alert'!AJ191</f>
        <v>0.6</v>
      </c>
      <c r="S224" s="21"/>
      <c r="T224" s="21"/>
      <c r="U224" s="21"/>
      <c r="V224" s="21"/>
      <c r="W224" s="21"/>
      <c r="X224" s="21"/>
      <c r="Y224" s="28"/>
      <c r="Z224" s="28"/>
      <c r="AA224" s="28"/>
      <c r="AB224" s="28"/>
      <c r="AC224" s="28"/>
      <c r="AD224" s="28"/>
      <c r="AE224" s="28"/>
      <c r="AF224" s="28"/>
      <c r="AJ224" s="21"/>
      <c r="AK224" s="21"/>
      <c r="AL224" s="21"/>
      <c r="AM224" s="21"/>
      <c r="AN224" s="21"/>
      <c r="AO224" s="21"/>
      <c r="AP224" s="21"/>
      <c r="AQ224" s="21"/>
      <c r="AR224" s="21"/>
      <c r="AS224" s="21"/>
      <c r="AT224" s="21"/>
      <c r="AU224" s="21"/>
      <c r="AV224" s="21"/>
      <c r="AW224" s="21"/>
      <c r="AX224" s="21"/>
    </row>
    <row r="225" spans="1:50" hidden="1" x14ac:dyDescent="0.2">
      <c r="A225" s="71">
        <v>153</v>
      </c>
      <c r="B225" s="20" t="str">
        <f>'Compound Alert'!B61</f>
        <v>Finland</v>
      </c>
      <c r="C225" s="20" t="str">
        <f>'Compound Alert'!C61</f>
        <v>FIN</v>
      </c>
      <c r="D225" s="20" t="str">
        <f>'Compound Alert'!D101</f>
        <v>MEA           Middle East &amp; North Africa</v>
      </c>
      <c r="E225" s="20" t="str">
        <f>'Compound Alert'!E101</f>
        <v>IBRD</v>
      </c>
      <c r="F225" s="57">
        <f>'Compound Alert'!F61</f>
        <v>0</v>
      </c>
      <c r="G225" s="22">
        <f>'Compound Alert'!G61</f>
        <v>0.5</v>
      </c>
      <c r="H225" s="23">
        <f>'Compound Alert'!H61</f>
        <v>0.5</v>
      </c>
      <c r="I225" s="57">
        <f>'Compound Alert'!M61</f>
        <v>0</v>
      </c>
      <c r="J225" s="25">
        <f>'Compound Alert'!N61</f>
        <v>1.5735915849388826</v>
      </c>
      <c r="K225" s="25">
        <f>'Compound Alert'!O61</f>
        <v>0.88516746411483305</v>
      </c>
      <c r="L225" s="25">
        <f>'Compound Alert'!P61</f>
        <v>1.6377404676012104</v>
      </c>
      <c r="M225" s="25">
        <f>'Compound Alert'!Q61</f>
        <v>1.4142135623730956</v>
      </c>
      <c r="N225" s="25">
        <f>'Compound Alert'!R61</f>
        <v>0</v>
      </c>
      <c r="O225" s="25">
        <f>'Compound Alert'!S61</f>
        <v>5</v>
      </c>
      <c r="P225" s="25"/>
      <c r="Q225" s="27">
        <f>'Compound Alert'!AI192</f>
        <v>0</v>
      </c>
      <c r="R225" s="27">
        <f>'Compound Alert'!AJ192</f>
        <v>0.3</v>
      </c>
      <c r="S225" s="21"/>
      <c r="T225" s="21"/>
      <c r="U225" s="21"/>
      <c r="V225" s="21"/>
      <c r="W225" s="21"/>
      <c r="X225" s="21"/>
      <c r="Y225" s="28"/>
      <c r="Z225" s="28"/>
      <c r="AA225" s="28"/>
      <c r="AB225" s="28"/>
      <c r="AC225" s="28"/>
      <c r="AD225" s="28"/>
      <c r="AE225" s="28"/>
      <c r="AF225" s="28"/>
      <c r="AJ225" s="21"/>
      <c r="AK225" s="21"/>
      <c r="AL225" s="21"/>
      <c r="AM225" s="21"/>
      <c r="AN225" s="21"/>
      <c r="AO225" s="21"/>
      <c r="AP225" s="21"/>
      <c r="AQ225" s="21"/>
      <c r="AR225" s="21"/>
      <c r="AS225" s="21"/>
      <c r="AT225" s="21"/>
      <c r="AU225" s="21"/>
      <c r="AV225" s="21"/>
      <c r="AW225" s="21"/>
      <c r="AX225" s="21"/>
    </row>
    <row r="226" spans="1:50" hidden="1" x14ac:dyDescent="0.2">
      <c r="A226" s="71">
        <v>154</v>
      </c>
      <c r="B226" s="20" t="str">
        <f>'Compound Alert'!B63</f>
        <v>France</v>
      </c>
      <c r="C226" s="20" t="str">
        <f>'Compound Alert'!C63</f>
        <v>FRA</v>
      </c>
      <c r="D226" s="20" t="str">
        <f>'Compound Alert'!D103</f>
        <v>MEA           Middle East &amp; North Africa</v>
      </c>
      <c r="E226" s="20" t="str">
        <f>'Compound Alert'!E103</f>
        <v>IBRD</v>
      </c>
      <c r="F226" s="57">
        <f>'Compound Alert'!F63</f>
        <v>0</v>
      </c>
      <c r="G226" s="22">
        <f>'Compound Alert'!G63</f>
        <v>0.5</v>
      </c>
      <c r="H226" s="23">
        <f>'Compound Alert'!H63</f>
        <v>0.5</v>
      </c>
      <c r="I226" s="57">
        <f>'Compound Alert'!M63</f>
        <v>0</v>
      </c>
      <c r="J226" s="25">
        <f>'Compound Alert'!N63</f>
        <v>5</v>
      </c>
      <c r="K226" s="25">
        <f>'Compound Alert'!O63</f>
        <v>0</v>
      </c>
      <c r="L226" s="25">
        <f>'Compound Alert'!P63</f>
        <v>1.7314000276069359</v>
      </c>
      <c r="M226" s="25">
        <f>'Compound Alert'!Q63</f>
        <v>2.2360679774997894</v>
      </c>
      <c r="N226" s="25">
        <f>'Compound Alert'!R63</f>
        <v>1.375</v>
      </c>
      <c r="O226" s="25">
        <f>'Compound Alert'!S63</f>
        <v>0</v>
      </c>
      <c r="P226" s="25"/>
      <c r="Q226" s="27">
        <f>'Compound Alert'!AI193</f>
        <v>0</v>
      </c>
      <c r="R226" s="27">
        <f>'Compound Alert'!AJ193</f>
        <v>0.3</v>
      </c>
      <c r="S226" s="21"/>
      <c r="T226" s="21"/>
      <c r="U226" s="21"/>
      <c r="V226" s="21"/>
      <c r="W226" s="21"/>
      <c r="X226" s="21"/>
      <c r="Y226" s="28"/>
      <c r="Z226" s="28"/>
      <c r="AA226" s="28"/>
      <c r="AB226" s="28"/>
      <c r="AC226" s="28"/>
      <c r="AD226" s="28"/>
      <c r="AE226" s="28"/>
      <c r="AF226" s="28"/>
      <c r="AJ226" s="21"/>
      <c r="AK226" s="21"/>
      <c r="AL226" s="21"/>
      <c r="AM226" s="21"/>
      <c r="AN226" s="21"/>
      <c r="AO226" s="21"/>
      <c r="AP226" s="21"/>
      <c r="AQ226" s="21"/>
      <c r="AR226" s="21"/>
      <c r="AS226" s="21"/>
      <c r="AT226" s="21"/>
      <c r="AU226" s="21"/>
      <c r="AV226" s="21"/>
      <c r="AW226" s="21"/>
      <c r="AX226" s="21"/>
    </row>
    <row r="227" spans="1:50" hidden="1" x14ac:dyDescent="0.2">
      <c r="A227" s="71">
        <v>155</v>
      </c>
      <c r="B227" s="20" t="str">
        <f>'Compound Alert'!B80</f>
        <v>Hungary</v>
      </c>
      <c r="C227" s="20" t="str">
        <f>'Compound Alert'!C80</f>
        <v>HUN</v>
      </c>
      <c r="D227" s="20" t="str">
        <f>'Compound Alert'!D120</f>
        <v>EAS           East Asia &amp; Pacific</v>
      </c>
      <c r="E227" s="20" t="str">
        <f>'Compound Alert'!E120</f>
        <v>IDA</v>
      </c>
      <c r="F227" s="57">
        <f>'Compound Alert'!F80</f>
        <v>0</v>
      </c>
      <c r="G227" s="22">
        <f>'Compound Alert'!G80</f>
        <v>0.5</v>
      </c>
      <c r="H227" s="23">
        <f>'Compound Alert'!H80</f>
        <v>0.5</v>
      </c>
      <c r="I227" s="57">
        <f>'Compound Alert'!M80</f>
        <v>0</v>
      </c>
      <c r="J227" s="25">
        <f>'Compound Alert'!N80</f>
        <v>5.9160797830996161</v>
      </c>
      <c r="K227" s="25">
        <f>'Compound Alert'!O80</f>
        <v>0.93301435406698596</v>
      </c>
      <c r="L227" s="25">
        <f>'Compound Alert'!P80</f>
        <v>2.6709050965095127</v>
      </c>
      <c r="M227" s="25">
        <f>'Compound Alert'!Q80</f>
        <v>3.6055512754639922</v>
      </c>
      <c r="N227" s="25">
        <f>'Compound Alert'!R80</f>
        <v>1.25</v>
      </c>
      <c r="O227" s="25">
        <f>'Compound Alert'!S80</f>
        <v>0</v>
      </c>
      <c r="P227" s="25"/>
      <c r="Q227" s="27">
        <f>'Compound Alert'!AI194</f>
        <v>0</v>
      </c>
      <c r="R227" s="27">
        <f>'Compound Alert'!AJ194</f>
        <v>0.3</v>
      </c>
      <c r="S227" s="21"/>
      <c r="T227" s="21"/>
      <c r="U227" s="21"/>
      <c r="V227" s="21"/>
      <c r="W227" s="21"/>
      <c r="X227" s="21"/>
      <c r="Y227" s="28"/>
      <c r="Z227" s="28"/>
      <c r="AA227" s="28"/>
      <c r="AB227" s="28"/>
      <c r="AC227" s="28"/>
      <c r="AD227" s="28"/>
      <c r="AE227" s="28"/>
      <c r="AF227" s="28"/>
      <c r="AJ227" s="21"/>
      <c r="AK227" s="21"/>
      <c r="AL227" s="21"/>
      <c r="AM227" s="21"/>
      <c r="AN227" s="21"/>
      <c r="AO227" s="21"/>
      <c r="AP227" s="21"/>
      <c r="AQ227" s="21"/>
      <c r="AR227" s="21"/>
      <c r="AS227" s="21"/>
      <c r="AT227" s="21"/>
      <c r="AU227" s="21"/>
      <c r="AV227" s="21"/>
      <c r="AW227" s="21"/>
      <c r="AX227" s="21"/>
    </row>
    <row r="228" spans="1:50" hidden="1" x14ac:dyDescent="0.2">
      <c r="A228" s="71">
        <v>156</v>
      </c>
      <c r="B228" s="20" t="str">
        <f>'Compound Alert'!B83</f>
        <v>Ireland</v>
      </c>
      <c r="C228" s="20" t="str">
        <f>'Compound Alert'!C83</f>
        <v>IRL</v>
      </c>
      <c r="D228" s="20" t="str">
        <f>'Compound Alert'!D123</f>
        <v>SSF           Sub-Saharan Africa</v>
      </c>
      <c r="E228" s="20" t="str">
        <f>'Compound Alert'!E123</f>
        <v>IDA</v>
      </c>
      <c r="F228" s="57">
        <f>'Compound Alert'!F83</f>
        <v>0</v>
      </c>
      <c r="G228" s="22">
        <f>'Compound Alert'!G83</f>
        <v>0.5</v>
      </c>
      <c r="H228" s="23">
        <f>'Compound Alert'!H83</f>
        <v>0.5</v>
      </c>
      <c r="I228" s="57">
        <f>'Compound Alert'!M83</f>
        <v>0</v>
      </c>
      <c r="J228" s="25">
        <f>'Compound Alert'!N83</f>
        <v>5</v>
      </c>
      <c r="K228" s="25">
        <f>'Compound Alert'!O83</f>
        <v>0</v>
      </c>
      <c r="L228" s="25">
        <f>'Compound Alert'!P83</f>
        <v>2.1764741716097773</v>
      </c>
      <c r="M228" s="25">
        <f>'Compound Alert'!Q83</f>
        <v>1.9999999999999991</v>
      </c>
      <c r="N228" s="25">
        <f>'Compound Alert'!R83</f>
        <v>0.25</v>
      </c>
      <c r="O228" s="25">
        <f>'Compound Alert'!S83</f>
        <v>0</v>
      </c>
      <c r="P228" s="25"/>
      <c r="Q228" s="27">
        <f>'Compound Alert'!AI195</f>
        <v>0</v>
      </c>
      <c r="R228" s="27">
        <f>'Compound Alert'!AJ195</f>
        <v>0.2</v>
      </c>
      <c r="S228" s="21"/>
      <c r="T228" s="21"/>
      <c r="U228" s="21"/>
      <c r="V228" s="21"/>
      <c r="W228" s="21"/>
      <c r="X228" s="21"/>
      <c r="Y228" s="28"/>
      <c r="Z228" s="28"/>
      <c r="AA228" s="28"/>
      <c r="AB228" s="28"/>
      <c r="AC228" s="28"/>
      <c r="AD228" s="28"/>
      <c r="AE228" s="28"/>
      <c r="AF228" s="28"/>
      <c r="AJ228" s="21"/>
      <c r="AK228" s="21"/>
      <c r="AL228" s="21"/>
      <c r="AM228" s="21"/>
      <c r="AN228" s="21"/>
      <c r="AO228" s="21"/>
      <c r="AP228" s="21"/>
      <c r="AQ228" s="21"/>
      <c r="AR228" s="21"/>
      <c r="AS228" s="21"/>
      <c r="AT228" s="21"/>
      <c r="AU228" s="21"/>
      <c r="AV228" s="21"/>
      <c r="AW228" s="21"/>
      <c r="AX228" s="21"/>
    </row>
    <row r="229" spans="1:50" hidden="1" x14ac:dyDescent="0.2">
      <c r="A229" s="71">
        <v>157</v>
      </c>
      <c r="B229" s="20" t="str">
        <f>'Compound Alert'!B86</f>
        <v>Iceland</v>
      </c>
      <c r="C229" s="20" t="str">
        <f>'Compound Alert'!C86</f>
        <v>ISL</v>
      </c>
      <c r="D229" s="20" t="str">
        <f>'Compound Alert'!D126</f>
        <v>SSF           Sub-Saharan Africa</v>
      </c>
      <c r="E229" s="20" t="str">
        <f>'Compound Alert'!E126</f>
        <v>IDA</v>
      </c>
      <c r="F229" s="57">
        <f>'Compound Alert'!F86</f>
        <v>0</v>
      </c>
      <c r="G229" s="22">
        <f>'Compound Alert'!G86</f>
        <v>0.5</v>
      </c>
      <c r="H229" s="23">
        <f>'Compound Alert'!H86</f>
        <v>0.5</v>
      </c>
      <c r="I229" s="57">
        <f>'Compound Alert'!M86</f>
        <v>0</v>
      </c>
      <c r="J229" s="25">
        <f>'Compound Alert'!N86</f>
        <v>5.8186891012617874</v>
      </c>
      <c r="K229" s="25">
        <f>'Compound Alert'!O86</f>
        <v>0.55023923444975997</v>
      </c>
      <c r="L229" s="25">
        <f>'Compound Alert'!P86</f>
        <v>2.0420081158026191</v>
      </c>
      <c r="M229" s="25">
        <f>'Compound Alert'!Q86</f>
        <v>1.4142135623730956</v>
      </c>
      <c r="N229" s="25">
        <f>'Compound Alert'!R86</f>
        <v>0.25</v>
      </c>
      <c r="O229" s="25">
        <f>'Compound Alert'!S86</f>
        <v>0</v>
      </c>
      <c r="P229" s="25"/>
      <c r="Q229" s="27">
        <f>'Compound Alert'!AI196</f>
        <v>0</v>
      </c>
      <c r="R229" s="27">
        <f>'Compound Alert'!AJ196</f>
        <v>0</v>
      </c>
      <c r="S229" s="21"/>
      <c r="T229" s="21"/>
      <c r="U229" s="21"/>
      <c r="V229" s="21"/>
      <c r="W229" s="21"/>
      <c r="X229" s="21"/>
      <c r="Y229" s="28"/>
      <c r="Z229" s="28"/>
      <c r="AA229" s="28"/>
      <c r="AB229" s="28"/>
      <c r="AC229" s="28"/>
      <c r="AD229" s="28"/>
      <c r="AE229" s="28"/>
      <c r="AF229" s="28"/>
      <c r="AJ229" s="21"/>
      <c r="AK229" s="21"/>
      <c r="AL229" s="21"/>
      <c r="AM229" s="21"/>
      <c r="AN229" s="21"/>
      <c r="AO229" s="21"/>
      <c r="AP229" s="21"/>
      <c r="AQ229" s="21"/>
      <c r="AR229" s="21"/>
      <c r="AS229" s="21"/>
      <c r="AT229" s="21"/>
      <c r="AU229" s="21"/>
      <c r="AV229" s="21"/>
      <c r="AW229" s="21"/>
      <c r="AX229" s="21"/>
    </row>
    <row r="230" spans="1:50" hidden="1" x14ac:dyDescent="0.2">
      <c r="A230" s="71">
        <v>158</v>
      </c>
      <c r="B230" s="20" t="str">
        <f>'Compound Alert'!B88</f>
        <v>Italy</v>
      </c>
      <c r="C230" s="20" t="str">
        <f>'Compound Alert'!C88</f>
        <v>ITA</v>
      </c>
      <c r="D230" s="20" t="str">
        <f>'Compound Alert'!D128</f>
        <v>SSF           Sub-Saharan Africa</v>
      </c>
      <c r="E230" s="20" t="str">
        <f>'Compound Alert'!E128</f>
        <v>IBRD</v>
      </c>
      <c r="F230" s="57">
        <f>'Compound Alert'!F88</f>
        <v>0</v>
      </c>
      <c r="G230" s="22">
        <f>'Compound Alert'!G88</f>
        <v>0.5</v>
      </c>
      <c r="H230" s="23">
        <f>'Compound Alert'!H88</f>
        <v>0.5</v>
      </c>
      <c r="I230" s="57">
        <f>'Compound Alert'!M88</f>
        <v>0</v>
      </c>
      <c r="J230" s="25">
        <f>'Compound Alert'!N88</f>
        <v>5.4772255750516612</v>
      </c>
      <c r="K230" s="25">
        <f>'Compound Alert'!O88</f>
        <v>0</v>
      </c>
      <c r="L230" s="25">
        <f>'Compound Alert'!P88</f>
        <v>3.5764695560495694</v>
      </c>
      <c r="M230" s="25">
        <f>'Compound Alert'!Q88</f>
        <v>2.4494897427831765</v>
      </c>
      <c r="N230" s="25">
        <f>'Compound Alert'!R88</f>
        <v>2.625</v>
      </c>
      <c r="O230" s="25">
        <f>'Compound Alert'!S88</f>
        <v>0</v>
      </c>
      <c r="P230" s="25"/>
      <c r="Q230" s="27">
        <f>'Compound Alert'!AI197</f>
        <v>0</v>
      </c>
      <c r="R230" s="27">
        <f>'Compound Alert'!AJ197</f>
        <v>0</v>
      </c>
      <c r="S230" s="21"/>
      <c r="T230" s="21"/>
      <c r="U230" s="21"/>
      <c r="V230" s="21"/>
      <c r="W230" s="21"/>
      <c r="X230" s="21"/>
      <c r="Y230" s="28"/>
      <c r="Z230" s="28"/>
      <c r="AA230" s="28"/>
      <c r="AB230" s="28"/>
      <c r="AC230" s="28"/>
      <c r="AD230" s="28"/>
      <c r="AE230" s="28"/>
      <c r="AF230" s="28"/>
      <c r="AJ230" s="21"/>
      <c r="AK230" s="21"/>
      <c r="AL230" s="21"/>
      <c r="AM230" s="21"/>
      <c r="AN230" s="21"/>
      <c r="AO230" s="21"/>
      <c r="AP230" s="21"/>
      <c r="AQ230" s="21"/>
      <c r="AR230" s="21"/>
      <c r="AS230" s="21"/>
      <c r="AT230" s="21"/>
      <c r="AU230" s="21"/>
      <c r="AV230" s="21"/>
      <c r="AW230" s="21"/>
      <c r="AX230" s="21"/>
    </row>
    <row r="231" spans="1:50" hidden="1" x14ac:dyDescent="0.2">
      <c r="A231" s="71">
        <v>159</v>
      </c>
      <c r="B231" s="20" t="str">
        <f>'Compound Alert'!B91</f>
        <v>Japan</v>
      </c>
      <c r="C231" s="20" t="str">
        <f>'Compound Alert'!C91</f>
        <v>JPN</v>
      </c>
      <c r="D231" s="20" t="str">
        <f>'Compound Alert'!D131</f>
        <v>LCN           Latin America &amp; Caribbean</v>
      </c>
      <c r="E231" s="20" t="str">
        <f>'Compound Alert'!E131</f>
        <v>IDA</v>
      </c>
      <c r="F231" s="57">
        <f>'Compound Alert'!F91</f>
        <v>0</v>
      </c>
      <c r="G231" s="22">
        <f>'Compound Alert'!G91</f>
        <v>0.5</v>
      </c>
      <c r="H231" s="23">
        <f>'Compound Alert'!H91</f>
        <v>0.5</v>
      </c>
      <c r="I231" s="57">
        <f>'Compound Alert'!M91</f>
        <v>0</v>
      </c>
      <c r="J231" s="25">
        <f>'Compound Alert'!N91</f>
        <v>2.865894946810482</v>
      </c>
      <c r="K231" s="25">
        <f>'Compound Alert'!O91</f>
        <v>2.1770334928229702</v>
      </c>
      <c r="L231" s="25">
        <f>'Compound Alert'!P91</f>
        <v>1.27272727272727</v>
      </c>
      <c r="M231" s="25">
        <f>'Compound Alert'!Q91</f>
        <v>0.57142857142857095</v>
      </c>
      <c r="N231" s="25">
        <f>'Compound Alert'!R91</f>
        <v>5.625</v>
      </c>
      <c r="O231" s="25">
        <f>'Compound Alert'!S91</f>
        <v>0</v>
      </c>
      <c r="P231" s="25"/>
      <c r="Q231" s="27">
        <f>'Compound Alert'!AI198</f>
        <v>0</v>
      </c>
      <c r="R231" s="27">
        <f>'Compound Alert'!AJ198</f>
        <v>0</v>
      </c>
      <c r="S231" s="21"/>
      <c r="T231" s="21"/>
      <c r="U231" s="21"/>
      <c r="V231" s="21"/>
      <c r="W231" s="21"/>
      <c r="X231" s="21"/>
      <c r="Y231" s="28"/>
      <c r="Z231" s="28"/>
      <c r="AA231" s="28"/>
      <c r="AB231" s="28"/>
      <c r="AC231" s="28"/>
      <c r="AD231" s="28"/>
      <c r="AE231" s="28"/>
      <c r="AF231" s="28"/>
      <c r="AJ231" s="21"/>
      <c r="AK231" s="21"/>
      <c r="AL231" s="21"/>
      <c r="AM231" s="21"/>
      <c r="AN231" s="21"/>
      <c r="AO231" s="21"/>
      <c r="AP231" s="21"/>
      <c r="AQ231" s="21"/>
      <c r="AR231" s="21"/>
      <c r="AS231" s="21"/>
      <c r="AT231" s="21"/>
      <c r="AU231" s="21"/>
      <c r="AV231" s="21"/>
      <c r="AW231" s="21"/>
      <c r="AX231" s="21"/>
    </row>
    <row r="232" spans="1:50" hidden="1" x14ac:dyDescent="0.2">
      <c r="A232" s="71">
        <v>160</v>
      </c>
      <c r="B232" s="20" t="str">
        <f>'Compound Alert'!B98</f>
        <v>Korea Republic of</v>
      </c>
      <c r="C232" s="20" t="str">
        <f>'Compound Alert'!C98</f>
        <v>KOR</v>
      </c>
      <c r="D232" s="20" t="str">
        <f>'Compound Alert'!D138</f>
        <v>SAS           South Asia</v>
      </c>
      <c r="E232" s="20" t="str">
        <f>'Compound Alert'!E138</f>
        <v>Blend</v>
      </c>
      <c r="F232" s="57">
        <f>'Compound Alert'!F98</f>
        <v>0</v>
      </c>
      <c r="G232" s="22">
        <f>'Compound Alert'!G98</f>
        <v>0.5</v>
      </c>
      <c r="H232" s="23">
        <f>'Compound Alert'!H98</f>
        <v>0.5</v>
      </c>
      <c r="I232" s="57">
        <f>'Compound Alert'!M98</f>
        <v>0</v>
      </c>
      <c r="J232" s="25">
        <f>'Compound Alert'!N98</f>
        <v>5.3908754819174316</v>
      </c>
      <c r="K232" s="25">
        <f>'Compound Alert'!O98</f>
        <v>0.47846889952152999</v>
      </c>
      <c r="L232" s="25">
        <f>'Compound Alert'!P98</f>
        <v>2.9256198347107398</v>
      </c>
      <c r="M232" s="25">
        <f>'Compound Alert'!Q98</f>
        <v>0.57142857142857095</v>
      </c>
      <c r="N232" s="25">
        <f>'Compound Alert'!R98</f>
        <v>3.375</v>
      </c>
      <c r="O232" s="25">
        <f>'Compound Alert'!S98</f>
        <v>0</v>
      </c>
      <c r="P232" s="25"/>
      <c r="Q232" s="27">
        <f>'Compound Alert'!AI199</f>
        <v>0</v>
      </c>
      <c r="R232" s="27">
        <f>'Compound Alert'!AJ199</f>
        <v>0</v>
      </c>
      <c r="S232" s="21"/>
      <c r="T232" s="21"/>
      <c r="U232" s="21"/>
      <c r="V232" s="21"/>
      <c r="W232" s="21"/>
      <c r="X232" s="21"/>
      <c r="Y232" s="28"/>
      <c r="Z232" s="28"/>
      <c r="AA232" s="28"/>
      <c r="AB232" s="28"/>
      <c r="AC232" s="28"/>
      <c r="AD232" s="28"/>
      <c r="AE232" s="28"/>
      <c r="AF232" s="28"/>
      <c r="AJ232" s="21"/>
      <c r="AK232" s="21"/>
      <c r="AL232" s="21"/>
      <c r="AM232" s="21"/>
      <c r="AN232" s="21"/>
      <c r="AO232" s="21"/>
      <c r="AP232" s="21"/>
      <c r="AQ232" s="21"/>
      <c r="AR232" s="21"/>
      <c r="AS232" s="21"/>
      <c r="AT232" s="21"/>
      <c r="AU232" s="21"/>
      <c r="AV232" s="21"/>
      <c r="AW232" s="21"/>
      <c r="AX232" s="21"/>
    </row>
    <row r="233" spans="1:50" hidden="1" x14ac:dyDescent="0.2">
      <c r="A233" s="71">
        <v>161</v>
      </c>
      <c r="B233" s="20" t="str">
        <f>'Compound Alert'!B99</f>
        <v>Kuwait</v>
      </c>
      <c r="C233" s="20" t="str">
        <f>'Compound Alert'!C99</f>
        <v>KWT</v>
      </c>
      <c r="D233" s="20" t="str">
        <f>'Compound Alert'!D139</f>
        <v>LCN           Latin America &amp; Caribbean</v>
      </c>
      <c r="E233" s="20" t="str">
        <f>'Compound Alert'!E139</f>
        <v>IBRD</v>
      </c>
      <c r="F233" s="57">
        <f>'Compound Alert'!F99</f>
        <v>0</v>
      </c>
      <c r="G233" s="22">
        <f>'Compound Alert'!G99</f>
        <v>0.5</v>
      </c>
      <c r="H233" s="23">
        <f>'Compound Alert'!H99</f>
        <v>0.5</v>
      </c>
      <c r="I233" s="57">
        <f>'Compound Alert'!M99</f>
        <v>0</v>
      </c>
      <c r="J233" s="25">
        <f>'Compound Alert'!N99</f>
        <v>6.9137544069774419</v>
      </c>
      <c r="K233" s="25">
        <f>'Compound Alert'!O99</f>
        <v>0.64593301435406603</v>
      </c>
      <c r="L233" s="25">
        <f>'Compound Alert'!P99</f>
        <v>2.4114677188339564</v>
      </c>
      <c r="M233" s="25">
        <f>'Compound Alert'!Q99</f>
        <v>2.4285714285714302</v>
      </c>
      <c r="N233" s="25">
        <f>'Compound Alert'!R99</f>
        <v>0.25</v>
      </c>
      <c r="O233" s="25">
        <f>'Compound Alert'!S99</f>
        <v>0</v>
      </c>
      <c r="P233" s="25"/>
      <c r="Q233" s="27">
        <f>'Compound Alert'!AI200</f>
        <v>0</v>
      </c>
      <c r="R233" s="27">
        <f>'Compound Alert'!AJ200</f>
        <v>0</v>
      </c>
      <c r="S233" s="21"/>
      <c r="T233" s="21"/>
      <c r="U233" s="21"/>
      <c r="V233" s="21"/>
      <c r="W233" s="21"/>
      <c r="X233" s="21"/>
      <c r="Y233" s="28"/>
      <c r="Z233" s="28"/>
      <c r="AA233" s="28"/>
      <c r="AB233" s="28"/>
      <c r="AC233" s="28"/>
      <c r="AD233" s="28"/>
      <c r="AE233" s="28"/>
      <c r="AF233" s="28"/>
      <c r="AJ233" s="21"/>
      <c r="AK233" s="21"/>
      <c r="AL233" s="21"/>
      <c r="AM233" s="21"/>
      <c r="AN233" s="21"/>
      <c r="AO233" s="21"/>
      <c r="AP233" s="21"/>
      <c r="AQ233" s="21"/>
      <c r="AR233" s="21"/>
      <c r="AS233" s="21"/>
      <c r="AT233" s="21"/>
      <c r="AU233" s="21"/>
      <c r="AV233" s="21"/>
      <c r="AW233" s="21"/>
      <c r="AX233" s="21"/>
    </row>
    <row r="234" spans="1:50" hidden="1" x14ac:dyDescent="0.2">
      <c r="A234" s="71">
        <v>162</v>
      </c>
      <c r="B234" s="20" t="str">
        <f>'Compound Alert'!B104</f>
        <v>Saint Lucia</v>
      </c>
      <c r="C234" s="20" t="str">
        <f>'Compound Alert'!C104</f>
        <v>LCA</v>
      </c>
      <c r="D234" s="20" t="str">
        <f>'Compound Alert'!D144</f>
        <v>ECS           Europe &amp; Central Asia</v>
      </c>
      <c r="E234" s="20" t="str">
        <f>'Compound Alert'!E144</f>
        <v>IBRD</v>
      </c>
      <c r="F234" s="57">
        <f>'Compound Alert'!F104</f>
        <v>0</v>
      </c>
      <c r="G234" s="22">
        <f>'Compound Alert'!G104</f>
        <v>0.5</v>
      </c>
      <c r="H234" s="23">
        <f>'Compound Alert'!H104</f>
        <v>0.5</v>
      </c>
      <c r="I234" s="57">
        <f>'Compound Alert'!M104</f>
        <v>0</v>
      </c>
      <c r="J234" s="25">
        <f>'Compound Alert'!N104</f>
        <v>6.6537568936654132</v>
      </c>
      <c r="K234" s="25">
        <f>'Compound Alert'!O104</f>
        <v>0</v>
      </c>
      <c r="L234" s="25">
        <f>'Compound Alert'!P104</f>
        <v>0</v>
      </c>
      <c r="M234" s="25">
        <f>'Compound Alert'!Q104</f>
        <v>4.4285714285714297</v>
      </c>
      <c r="N234" s="25">
        <f>'Compound Alert'!R104</f>
        <v>0.5</v>
      </c>
      <c r="O234" s="25">
        <f>'Compound Alert'!S104</f>
        <v>0</v>
      </c>
      <c r="P234" s="25"/>
      <c r="Q234" s="27">
        <f>'Compound Alert'!AI201</f>
        <v>0</v>
      </c>
      <c r="R234" s="27">
        <f>'Compound Alert'!AJ201</f>
        <v>0</v>
      </c>
      <c r="S234" s="21"/>
      <c r="T234" s="21"/>
      <c r="U234" s="21"/>
      <c r="V234" s="21"/>
      <c r="W234" s="21"/>
      <c r="X234" s="21"/>
      <c r="Y234" s="28"/>
      <c r="Z234" s="28"/>
      <c r="AA234" s="28"/>
      <c r="AB234" s="28"/>
      <c r="AC234" s="28"/>
      <c r="AD234" s="28"/>
      <c r="AE234" s="28"/>
      <c r="AF234" s="28"/>
      <c r="AJ234" s="21"/>
      <c r="AK234" s="21"/>
      <c r="AL234" s="21"/>
      <c r="AM234" s="21"/>
      <c r="AN234" s="21"/>
      <c r="AO234" s="21"/>
      <c r="AP234" s="21"/>
      <c r="AQ234" s="21"/>
      <c r="AR234" s="21"/>
      <c r="AS234" s="21"/>
      <c r="AT234" s="21"/>
      <c r="AU234" s="21"/>
      <c r="AV234" s="21"/>
      <c r="AW234" s="21"/>
      <c r="AX234" s="21"/>
    </row>
    <row r="235" spans="1:50" hidden="1" x14ac:dyDescent="0.2">
      <c r="A235" s="71">
        <v>163</v>
      </c>
      <c r="B235" s="20" t="str">
        <f>'Compound Alert'!B108</f>
        <v>Lithuania</v>
      </c>
      <c r="C235" s="20" t="str">
        <f>'Compound Alert'!C108</f>
        <v>LTU</v>
      </c>
      <c r="D235" s="20" t="str">
        <f>'Compound Alert'!D148</f>
        <v>MEA           Middle East &amp; North Africa</v>
      </c>
      <c r="E235" s="20" t="str">
        <f>'Compound Alert'!E148</f>
        <v>Middle East &amp; North Africa</v>
      </c>
      <c r="F235" s="57">
        <f>'Compound Alert'!F108</f>
        <v>0</v>
      </c>
      <c r="G235" s="22">
        <f>'Compound Alert'!G108</f>
        <v>0.5</v>
      </c>
      <c r="H235" s="23">
        <f>'Compound Alert'!H108</f>
        <v>0.5</v>
      </c>
      <c r="I235" s="57">
        <f>'Compound Alert'!M108</f>
        <v>0</v>
      </c>
      <c r="J235" s="25">
        <f>'Compound Alert'!N108</f>
        <v>5.4772255750516612</v>
      </c>
      <c r="K235" s="25">
        <f>'Compound Alert'!O108</f>
        <v>2.2727272727272698</v>
      </c>
      <c r="L235" s="25">
        <f>'Compound Alert'!P108</f>
        <v>2.5454545454545401</v>
      </c>
      <c r="M235" s="25">
        <f>'Compound Alert'!Q108</f>
        <v>3.1622776601683809</v>
      </c>
      <c r="N235" s="25">
        <f>'Compound Alert'!R108</f>
        <v>0</v>
      </c>
      <c r="O235" s="25">
        <f>'Compound Alert'!S108</f>
        <v>0</v>
      </c>
      <c r="P235" s="25"/>
      <c r="Q235" s="27">
        <f>'Compound Alert'!AI202</f>
        <v>0</v>
      </c>
      <c r="R235" s="27">
        <f>'Compound Alert'!AJ202</f>
        <v>0</v>
      </c>
      <c r="S235" s="21"/>
      <c r="T235" s="21"/>
      <c r="U235" s="21"/>
      <c r="V235" s="21"/>
      <c r="W235" s="21"/>
      <c r="X235" s="21"/>
      <c r="Y235" s="28"/>
      <c r="Z235" s="28"/>
      <c r="AA235" s="28"/>
      <c r="AB235" s="28"/>
      <c r="AC235" s="28"/>
      <c r="AD235" s="28"/>
      <c r="AE235" s="28"/>
      <c r="AF235" s="28"/>
      <c r="AJ235" s="21"/>
      <c r="AK235" s="21"/>
      <c r="AL235" s="21"/>
      <c r="AM235" s="21"/>
      <c r="AN235" s="21"/>
      <c r="AO235" s="21"/>
      <c r="AP235" s="21"/>
      <c r="AQ235" s="21"/>
      <c r="AR235" s="21"/>
      <c r="AS235" s="21"/>
      <c r="AT235" s="21"/>
      <c r="AU235" s="21"/>
      <c r="AV235" s="21"/>
      <c r="AW235" s="21"/>
      <c r="AX235" s="21"/>
    </row>
    <row r="236" spans="1:50" hidden="1" x14ac:dyDescent="0.2">
      <c r="A236" s="71">
        <v>164</v>
      </c>
      <c r="B236" s="20" t="str">
        <f>'Compound Alert'!B110</f>
        <v>Latvia</v>
      </c>
      <c r="C236" s="20" t="str">
        <f>'Compound Alert'!C110</f>
        <v>LVA</v>
      </c>
      <c r="D236" s="20" t="str">
        <f>'Compound Alert'!D150</f>
        <v>ECS           Europe &amp; Central Asia</v>
      </c>
      <c r="E236" s="20" t="str">
        <f>'Compound Alert'!E150</f>
        <v>IBRD</v>
      </c>
      <c r="F236" s="57">
        <f>'Compound Alert'!F110</f>
        <v>0</v>
      </c>
      <c r="G236" s="22">
        <f>'Compound Alert'!G110</f>
        <v>0.5</v>
      </c>
      <c r="H236" s="23">
        <f>'Compound Alert'!H110</f>
        <v>0.5</v>
      </c>
      <c r="I236" s="57">
        <f>'Compound Alert'!M110</f>
        <v>0</v>
      </c>
      <c r="J236" s="25">
        <f>'Compound Alert'!N110</f>
        <v>5.9160797830996161</v>
      </c>
      <c r="K236" s="25">
        <f>'Compound Alert'!O110</f>
        <v>0.93301435406698596</v>
      </c>
      <c r="L236" s="25">
        <f>'Compound Alert'!P110</f>
        <v>4.4939227683878151</v>
      </c>
      <c r="M236" s="25">
        <f>'Compound Alert'!Q110</f>
        <v>3.4641016151377602</v>
      </c>
      <c r="N236" s="25">
        <f>'Compound Alert'!R110</f>
        <v>0.125</v>
      </c>
      <c r="O236" s="25">
        <f>'Compound Alert'!S110</f>
        <v>0</v>
      </c>
      <c r="P236" s="25"/>
      <c r="Q236" s="27">
        <f>'Compound Alert'!AI203</f>
        <v>0</v>
      </c>
      <c r="R236" s="27">
        <f>'Compound Alert'!AJ203</f>
        <v>0</v>
      </c>
      <c r="S236" s="21"/>
      <c r="T236" s="21"/>
      <c r="U236" s="21"/>
      <c r="V236" s="21"/>
      <c r="W236" s="21"/>
      <c r="X236" s="21"/>
      <c r="Y236" s="28"/>
      <c r="Z236" s="28"/>
      <c r="AA236" s="28"/>
      <c r="AB236" s="28"/>
      <c r="AC236" s="28"/>
      <c r="AD236" s="28"/>
      <c r="AE236" s="28"/>
      <c r="AF236" s="28"/>
      <c r="AJ236" s="21"/>
      <c r="AK236" s="21"/>
      <c r="AL236" s="21"/>
      <c r="AM236" s="21"/>
      <c r="AN236" s="21"/>
      <c r="AO236" s="21"/>
      <c r="AP236" s="21"/>
      <c r="AQ236" s="21"/>
      <c r="AR236" s="21"/>
      <c r="AS236" s="21"/>
      <c r="AT236" s="21"/>
      <c r="AU236" s="21"/>
      <c r="AV236" s="21"/>
      <c r="AW236" s="21"/>
      <c r="AX236" s="21"/>
    </row>
    <row r="237" spans="1:50" hidden="1" x14ac:dyDescent="0.2">
      <c r="A237" s="71">
        <v>165</v>
      </c>
      <c r="B237" s="20" t="str">
        <f>'Compound Alert'!B127</f>
        <v>Malaysia</v>
      </c>
      <c r="C237" s="20" t="str">
        <f>'Compound Alert'!C127</f>
        <v>MYS</v>
      </c>
      <c r="D237" s="20" t="str">
        <f>'Compound Alert'!D167</f>
        <v>SSF           Sub-Saharan Africa</v>
      </c>
      <c r="E237" s="20" t="str">
        <f>'Compound Alert'!E167</f>
        <v>IBRD</v>
      </c>
      <c r="F237" s="57">
        <f>'Compound Alert'!F127</f>
        <v>0</v>
      </c>
      <c r="G237" s="22">
        <f>'Compound Alert'!G127</f>
        <v>0.5</v>
      </c>
      <c r="H237" s="23">
        <f>'Compound Alert'!H127</f>
        <v>0.5</v>
      </c>
      <c r="I237" s="57">
        <f>'Compound Alert'!M127</f>
        <v>0</v>
      </c>
      <c r="J237" s="25">
        <f>'Compound Alert'!N127</f>
        <v>5.3452248382484751</v>
      </c>
      <c r="K237" s="25">
        <f>'Compound Alert'!O127</f>
        <v>2.3444976076555002</v>
      </c>
      <c r="L237" s="25">
        <f>'Compound Alert'!P127</f>
        <v>2.1080861100374522</v>
      </c>
      <c r="M237" s="25">
        <f>'Compound Alert'!Q127</f>
        <v>2.8571428571428599</v>
      </c>
      <c r="N237" s="25">
        <f>'Compound Alert'!R127</f>
        <v>3</v>
      </c>
      <c r="O237" s="25">
        <f>'Compound Alert'!S127</f>
        <v>0</v>
      </c>
      <c r="P237" s="25"/>
      <c r="Q237" s="27">
        <f>'Compound Alert'!AI204</f>
        <v>0</v>
      </c>
      <c r="R237" s="27">
        <f>'Compound Alert'!AJ204</f>
        <v>0</v>
      </c>
      <c r="S237" s="21"/>
      <c r="T237" s="21"/>
      <c r="U237" s="21"/>
      <c r="V237" s="21"/>
      <c r="W237" s="21"/>
      <c r="X237" s="21"/>
      <c r="Y237" s="28"/>
      <c r="Z237" s="28"/>
      <c r="AA237" s="28"/>
      <c r="AB237" s="28"/>
      <c r="AC237" s="28"/>
      <c r="AD237" s="28"/>
      <c r="AE237" s="28"/>
      <c r="AF237" s="28"/>
      <c r="AJ237" s="21"/>
      <c r="AK237" s="21"/>
      <c r="AL237" s="21"/>
      <c r="AM237" s="21"/>
      <c r="AN237" s="21"/>
      <c r="AO237" s="21"/>
      <c r="AP237" s="21"/>
      <c r="AQ237" s="21"/>
      <c r="AR237" s="21"/>
      <c r="AS237" s="21"/>
      <c r="AT237" s="21"/>
      <c r="AU237" s="21"/>
      <c r="AV237" s="21"/>
      <c r="AW237" s="21"/>
      <c r="AX237" s="21"/>
    </row>
    <row r="238" spans="1:50" hidden="1" x14ac:dyDescent="0.2">
      <c r="A238" s="71">
        <v>166</v>
      </c>
      <c r="B238" s="20" t="str">
        <f>'Compound Alert'!B136</f>
        <v>New Zealand</v>
      </c>
      <c r="C238" s="20" t="str">
        <f>'Compound Alert'!C136</f>
        <v>NZL</v>
      </c>
      <c r="D238" s="20" t="str">
        <f>'Compound Alert'!D176</f>
        <v>EAS           East Asia &amp; Pacific</v>
      </c>
      <c r="E238" s="20" t="str">
        <f>'Compound Alert'!E176</f>
        <v>IDA</v>
      </c>
      <c r="F238" s="57">
        <f>'Compound Alert'!F136</f>
        <v>0</v>
      </c>
      <c r="G238" s="22">
        <f>'Compound Alert'!G136</f>
        <v>0.5</v>
      </c>
      <c r="H238" s="23">
        <f>'Compound Alert'!H136</f>
        <v>0.5</v>
      </c>
      <c r="I238" s="57">
        <f>'Compound Alert'!M136</f>
        <v>0</v>
      </c>
      <c r="J238" s="25">
        <f>'Compound Alert'!N136</f>
        <v>5.6568542494923797</v>
      </c>
      <c r="K238" s="25">
        <f>'Compound Alert'!O136</f>
        <v>1.84210526315789</v>
      </c>
      <c r="L238" s="25">
        <f>'Compound Alert'!P136</f>
        <v>0.36363636363636298</v>
      </c>
      <c r="M238" s="25">
        <f>'Compound Alert'!Q136</f>
        <v>2.2360679774997894</v>
      </c>
      <c r="N238" s="25">
        <f>'Compound Alert'!R136</f>
        <v>1.875</v>
      </c>
      <c r="O238" s="25">
        <f>'Compound Alert'!S136</f>
        <v>0</v>
      </c>
      <c r="P238" s="25"/>
      <c r="Q238" s="27">
        <f>'Compound Alert'!AI205</f>
        <v>0</v>
      </c>
      <c r="R238" s="27">
        <f>'Compound Alert'!AJ205</f>
        <v>0</v>
      </c>
      <c r="S238" s="21"/>
      <c r="T238" s="21"/>
      <c r="U238" s="21"/>
      <c r="V238" s="21"/>
      <c r="W238" s="21"/>
      <c r="X238" s="21"/>
      <c r="Y238" s="28"/>
      <c r="Z238" s="28"/>
      <c r="AA238" s="28"/>
      <c r="AB238" s="28"/>
      <c r="AC238" s="28"/>
      <c r="AD238" s="28"/>
      <c r="AE238" s="28"/>
      <c r="AF238" s="28"/>
      <c r="AJ238" s="21"/>
      <c r="AK238" s="21"/>
      <c r="AL238" s="21"/>
      <c r="AM238" s="21"/>
      <c r="AN238" s="21"/>
      <c r="AO238" s="21"/>
      <c r="AP238" s="21"/>
      <c r="AQ238" s="21"/>
      <c r="AR238" s="21"/>
      <c r="AS238" s="21"/>
      <c r="AT238" s="21"/>
      <c r="AU238" s="21"/>
      <c r="AV238" s="21"/>
      <c r="AW238" s="21"/>
      <c r="AX238" s="21"/>
    </row>
    <row r="239" spans="1:50" hidden="1" x14ac:dyDescent="0.2">
      <c r="A239" s="71">
        <v>167</v>
      </c>
      <c r="B239" s="20" t="str">
        <f>'Compound Alert'!B144</f>
        <v>Poland</v>
      </c>
      <c r="C239" s="20" t="str">
        <f>'Compound Alert'!C144</f>
        <v>POL</v>
      </c>
      <c r="D239" s="20" t="str">
        <f>'Compound Alert'!D184</f>
        <v>LCN           Latin America &amp; Caribbean</v>
      </c>
      <c r="E239" s="20" t="str">
        <f>'Compound Alert'!E184</f>
        <v>IBRD</v>
      </c>
      <c r="F239" s="57">
        <f>'Compound Alert'!F144</f>
        <v>0</v>
      </c>
      <c r="G239" s="22">
        <f>'Compound Alert'!G144</f>
        <v>0.5</v>
      </c>
      <c r="H239" s="23">
        <f>'Compound Alert'!H144</f>
        <v>0.5</v>
      </c>
      <c r="I239" s="57">
        <f>'Compound Alert'!M144</f>
        <v>0</v>
      </c>
      <c r="J239" s="25">
        <f>'Compound Alert'!N144</f>
        <v>5.4037024344425184</v>
      </c>
      <c r="K239" s="25">
        <f>'Compound Alert'!O144</f>
        <v>0.78947368421052599</v>
      </c>
      <c r="L239" s="25">
        <f>'Compound Alert'!P144</f>
        <v>3.30578512396694</v>
      </c>
      <c r="M239" s="25">
        <f>'Compound Alert'!Q144</f>
        <v>3.1255030490521443</v>
      </c>
      <c r="N239" s="25">
        <f>'Compound Alert'!R144</f>
        <v>0.25</v>
      </c>
      <c r="O239" s="25">
        <f>'Compound Alert'!S144</f>
        <v>0</v>
      </c>
      <c r="P239" s="25"/>
      <c r="Q239" s="27">
        <f>'Compound Alert'!AI206</f>
        <v>0</v>
      </c>
      <c r="R239" s="27">
        <f>'Compound Alert'!AJ206</f>
        <v>0</v>
      </c>
      <c r="S239" s="21"/>
      <c r="T239" s="21"/>
      <c r="U239" s="21"/>
      <c r="V239" s="21"/>
      <c r="W239" s="21"/>
      <c r="X239" s="21"/>
      <c r="Y239" s="28"/>
      <c r="Z239" s="28"/>
      <c r="AA239" s="28"/>
      <c r="AB239" s="28"/>
      <c r="AC239" s="28"/>
      <c r="AD239" s="28"/>
      <c r="AE239" s="28"/>
      <c r="AF239" s="28"/>
      <c r="AJ239" s="21"/>
      <c r="AK239" s="21"/>
      <c r="AL239" s="21"/>
      <c r="AM239" s="21"/>
      <c r="AN239" s="21"/>
      <c r="AO239" s="21"/>
      <c r="AP239" s="21"/>
      <c r="AQ239" s="21"/>
      <c r="AR239" s="21"/>
      <c r="AS239" s="21"/>
      <c r="AT239" s="21"/>
      <c r="AU239" s="21"/>
      <c r="AV239" s="21"/>
      <c r="AW239" s="21"/>
      <c r="AX239" s="21"/>
    </row>
    <row r="240" spans="1:50" hidden="1" x14ac:dyDescent="0.2">
      <c r="A240" s="71">
        <v>168</v>
      </c>
      <c r="B240" s="20" t="str">
        <f>'Compound Alert'!B149</f>
        <v>Romania</v>
      </c>
      <c r="C240" s="20" t="str">
        <f>'Compound Alert'!C149</f>
        <v>ROU</v>
      </c>
      <c r="D240" s="20" t="str">
        <f>'Compound Alert'!D189</f>
        <v>EAS           East Asia &amp; Pacific</v>
      </c>
      <c r="E240" s="20" t="str">
        <f>'Compound Alert'!E189</f>
        <v>IBRD</v>
      </c>
      <c r="F240" s="57">
        <f>'Compound Alert'!F149</f>
        <v>0</v>
      </c>
      <c r="G240" s="22">
        <f>'Compound Alert'!G149</f>
        <v>0.5</v>
      </c>
      <c r="H240" s="23">
        <f>'Compound Alert'!H149</f>
        <v>0.5</v>
      </c>
      <c r="I240" s="57">
        <f>'Compound Alert'!M149</f>
        <v>0</v>
      </c>
      <c r="J240" s="25">
        <f>'Compound Alert'!N149</f>
        <v>5.743643442972413</v>
      </c>
      <c r="K240" s="25">
        <f>'Compound Alert'!O149</f>
        <v>2.4641148325358899</v>
      </c>
      <c r="L240" s="25">
        <f>'Compound Alert'!P149</f>
        <v>3.7241470465924289</v>
      </c>
      <c r="M240" s="25">
        <f>'Compound Alert'!Q149</f>
        <v>4.4993001937238111</v>
      </c>
      <c r="N240" s="25">
        <f>'Compound Alert'!R149</f>
        <v>2.375</v>
      </c>
      <c r="O240" s="25">
        <f>'Compound Alert'!S149</f>
        <v>0</v>
      </c>
      <c r="P240" s="25"/>
      <c r="Q240" s="27">
        <f>'Compound Alert'!AI207</f>
        <v>0</v>
      </c>
      <c r="R240" s="27">
        <f>'Compound Alert'!AJ207</f>
        <v>0</v>
      </c>
      <c r="S240" s="21"/>
      <c r="T240" s="21"/>
      <c r="U240" s="21"/>
      <c r="V240" s="21"/>
      <c r="W240" s="21"/>
      <c r="X240" s="21"/>
      <c r="Y240" s="28"/>
      <c r="Z240" s="28"/>
      <c r="AA240" s="28"/>
      <c r="AB240" s="28"/>
      <c r="AC240" s="28"/>
      <c r="AD240" s="28"/>
      <c r="AE240" s="28"/>
      <c r="AF240" s="28"/>
      <c r="AJ240" s="21"/>
      <c r="AK240" s="21"/>
      <c r="AL240" s="21"/>
      <c r="AM240" s="21"/>
      <c r="AN240" s="21"/>
      <c r="AO240" s="21"/>
      <c r="AP240" s="21"/>
      <c r="AQ240" s="21"/>
      <c r="AR240" s="21"/>
      <c r="AS240" s="21"/>
      <c r="AT240" s="21"/>
      <c r="AU240" s="21"/>
      <c r="AV240" s="21"/>
      <c r="AW240" s="21"/>
      <c r="AX240" s="21"/>
    </row>
    <row r="241" spans="1:50" hidden="1" x14ac:dyDescent="0.2">
      <c r="A241" s="71">
        <v>169</v>
      </c>
      <c r="B241" s="20" t="str">
        <f>'Compound Alert'!B152</f>
        <v>Saudi Arabia</v>
      </c>
      <c r="C241" s="20" t="str">
        <f>'Compound Alert'!C152</f>
        <v>SAU</v>
      </c>
      <c r="D241" s="20" t="str">
        <f>'Compound Alert'!D192</f>
        <v>MEA           Middle East &amp; North Africa</v>
      </c>
      <c r="E241" s="20" t="str">
        <f>'Compound Alert'!E192</f>
        <v>IDA</v>
      </c>
      <c r="F241" s="57">
        <f>'Compound Alert'!F152</f>
        <v>0</v>
      </c>
      <c r="G241" s="22">
        <f>'Compound Alert'!G152</f>
        <v>0.5</v>
      </c>
      <c r="H241" s="23">
        <f>'Compound Alert'!H152</f>
        <v>0.5</v>
      </c>
      <c r="I241" s="57">
        <f>'Compound Alert'!M152</f>
        <v>0</v>
      </c>
      <c r="J241" s="25">
        <f>'Compound Alert'!N152</f>
        <v>6.4342831768581652</v>
      </c>
      <c r="K241" s="25">
        <f>'Compound Alert'!O152</f>
        <v>2.39234449760766</v>
      </c>
      <c r="L241" s="25">
        <f>'Compound Alert'!P152</f>
        <v>4.3916114285241044</v>
      </c>
      <c r="M241" s="25">
        <f>'Compound Alert'!Q152</f>
        <v>1.71428571428572</v>
      </c>
      <c r="N241" s="25">
        <f>'Compound Alert'!R152</f>
        <v>4.125</v>
      </c>
      <c r="O241" s="25">
        <f>'Compound Alert'!S152</f>
        <v>0</v>
      </c>
      <c r="P241" s="25"/>
      <c r="Q241" s="27">
        <f>'Compound Alert'!AI208</f>
        <v>0</v>
      </c>
      <c r="R241" s="27">
        <f>'Compound Alert'!AJ208</f>
        <v>0</v>
      </c>
      <c r="S241" s="21"/>
      <c r="T241" s="21"/>
      <c r="U241" s="21"/>
      <c r="V241" s="21"/>
      <c r="W241" s="21"/>
      <c r="X241" s="21"/>
      <c r="Y241" s="28"/>
      <c r="Z241" s="28"/>
      <c r="AA241" s="28"/>
      <c r="AB241" s="28"/>
      <c r="AC241" s="28"/>
      <c r="AD241" s="28"/>
      <c r="AE241" s="28"/>
      <c r="AF241" s="28"/>
      <c r="AJ241" s="21"/>
      <c r="AK241" s="21"/>
      <c r="AL241" s="21"/>
      <c r="AM241" s="21"/>
      <c r="AN241" s="21"/>
      <c r="AO241" s="21"/>
      <c r="AP241" s="21"/>
      <c r="AQ241" s="21"/>
      <c r="AR241" s="21"/>
      <c r="AS241" s="21"/>
      <c r="AT241" s="21"/>
      <c r="AU241" s="21"/>
      <c r="AV241" s="21"/>
      <c r="AW241" s="21"/>
      <c r="AX241" s="21"/>
    </row>
    <row r="242" spans="1:50" hidden="1" x14ac:dyDescent="0.2">
      <c r="A242" s="71">
        <v>170</v>
      </c>
      <c r="B242" s="20" t="str">
        <f>'Compound Alert'!B160</f>
        <v>Serbia</v>
      </c>
      <c r="C242" s="20" t="str">
        <f>'Compound Alert'!C160</f>
        <v>SRB</v>
      </c>
      <c r="D242" s="20">
        <f>'Compound Alert'!D200</f>
        <v>0</v>
      </c>
      <c r="E242" s="20">
        <f>'Compound Alert'!E200</f>
        <v>0</v>
      </c>
      <c r="F242" s="57">
        <f>'Compound Alert'!F160</f>
        <v>0</v>
      </c>
      <c r="G242" s="22">
        <f>'Compound Alert'!G160</f>
        <v>0.5</v>
      </c>
      <c r="H242" s="23">
        <f>'Compound Alert'!H160</f>
        <v>0.5</v>
      </c>
      <c r="I242" s="57">
        <f>'Compound Alert'!M160</f>
        <v>0</v>
      </c>
      <c r="J242" s="25">
        <f>'Compound Alert'!N160</f>
        <v>6.5192024052026483</v>
      </c>
      <c r="K242" s="25">
        <f>'Compound Alert'!O160</f>
        <v>3.8995215311004801</v>
      </c>
      <c r="L242" s="25">
        <f>'Compound Alert'!P160</f>
        <v>3.6415252622922751</v>
      </c>
      <c r="M242" s="25">
        <f>'Compound Alert'!Q160</f>
        <v>4.1231056256176615</v>
      </c>
      <c r="N242" s="25">
        <f>'Compound Alert'!R160</f>
        <v>2.75</v>
      </c>
      <c r="O242" s="25">
        <f>'Compound Alert'!S160</f>
        <v>0</v>
      </c>
      <c r="P242" s="25"/>
      <c r="Q242" s="27">
        <f>'Compound Alert'!AI209</f>
        <v>0</v>
      </c>
      <c r="R242" s="27">
        <f>'Compound Alert'!AJ209</f>
        <v>0</v>
      </c>
      <c r="S242" s="21"/>
      <c r="T242" s="21"/>
      <c r="U242" s="21"/>
      <c r="V242" s="21"/>
      <c r="W242" s="21"/>
      <c r="X242" s="21"/>
      <c r="Y242" s="28"/>
      <c r="Z242" s="28"/>
      <c r="AA242" s="28"/>
      <c r="AB242" s="28"/>
      <c r="AC242" s="28"/>
      <c r="AD242" s="28"/>
      <c r="AE242" s="28"/>
      <c r="AF242" s="28"/>
      <c r="AJ242" s="21"/>
      <c r="AK242" s="21"/>
      <c r="AL242" s="21"/>
      <c r="AM242" s="21"/>
      <c r="AN242" s="21"/>
      <c r="AO242" s="21"/>
      <c r="AP242" s="21"/>
      <c r="AQ242" s="21"/>
      <c r="AR242" s="21"/>
      <c r="AS242" s="21"/>
      <c r="AT242" s="21"/>
      <c r="AU242" s="21"/>
      <c r="AV242" s="21"/>
      <c r="AW242" s="21"/>
      <c r="AX242" s="21"/>
    </row>
    <row r="243" spans="1:50" hidden="1" x14ac:dyDescent="0.2">
      <c r="A243" s="71">
        <v>171</v>
      </c>
      <c r="B243" s="20" t="str">
        <f>'Compound Alert'!B164</f>
        <v>Slovakia</v>
      </c>
      <c r="C243" s="20" t="str">
        <f>'Compound Alert'!C164</f>
        <v>SVK</v>
      </c>
      <c r="D243" s="20">
        <f>'Compound Alert'!D204</f>
        <v>0</v>
      </c>
      <c r="E243" s="20">
        <f>'Compound Alert'!E204</f>
        <v>0</v>
      </c>
      <c r="F243" s="57">
        <f>'Compound Alert'!F164</f>
        <v>0</v>
      </c>
      <c r="G243" s="22">
        <f>'Compound Alert'!G164</f>
        <v>0.5</v>
      </c>
      <c r="H243" s="23">
        <f>'Compound Alert'!H164</f>
        <v>0.5</v>
      </c>
      <c r="I243" s="57">
        <f>'Compound Alert'!M164</f>
        <v>0</v>
      </c>
      <c r="J243" s="25">
        <f>'Compound Alert'!N164</f>
        <v>6.6483080554378651</v>
      </c>
      <c r="K243" s="25">
        <f>'Compound Alert'!O164</f>
        <v>0.86124401913875603</v>
      </c>
      <c r="L243" s="25">
        <f>'Compound Alert'!P164</f>
        <v>4.8740716043681482</v>
      </c>
      <c r="M243" s="25">
        <f>'Compound Alert'!Q164</f>
        <v>3.0000000000000049</v>
      </c>
      <c r="N243" s="25">
        <f>'Compound Alert'!R164</f>
        <v>0.75</v>
      </c>
      <c r="O243" s="25">
        <f>'Compound Alert'!S164</f>
        <v>0</v>
      </c>
      <c r="P243" s="25"/>
      <c r="Q243" s="27">
        <f>'Compound Alert'!AI210</f>
        <v>0</v>
      </c>
      <c r="R243" s="27">
        <f>'Compound Alert'!AJ210</f>
        <v>0</v>
      </c>
      <c r="S243" s="21"/>
      <c r="T243" s="21"/>
      <c r="U243" s="21"/>
      <c r="V243" s="21"/>
      <c r="W243" s="21"/>
      <c r="X243" s="21"/>
      <c r="Y243" s="28"/>
      <c r="Z243" s="28"/>
      <c r="AA243" s="28"/>
      <c r="AB243" s="28"/>
      <c r="AC243" s="28"/>
      <c r="AD243" s="28"/>
      <c r="AE243" s="28"/>
      <c r="AF243" s="28"/>
      <c r="AJ243" s="21"/>
      <c r="AK243" s="21"/>
      <c r="AL243" s="21"/>
      <c r="AM243" s="21"/>
      <c r="AN243" s="21"/>
      <c r="AO243" s="21"/>
      <c r="AP243" s="21"/>
      <c r="AQ243" s="21"/>
      <c r="AR243" s="21"/>
      <c r="AS243" s="21"/>
      <c r="AT243" s="21"/>
      <c r="AU243" s="21"/>
      <c r="AV243" s="21"/>
      <c r="AW243" s="21"/>
      <c r="AX243" s="21"/>
    </row>
    <row r="244" spans="1:50" hidden="1" x14ac:dyDescent="0.2">
      <c r="A244" s="71">
        <v>172</v>
      </c>
      <c r="B244" s="20" t="str">
        <f>'Compound Alert'!B184</f>
        <v>Uruguay</v>
      </c>
      <c r="C244" s="20" t="str">
        <f>'Compound Alert'!C184</f>
        <v>URY</v>
      </c>
      <c r="D244" s="20">
        <f>'Compound Alert'!D224</f>
        <v>0</v>
      </c>
      <c r="E244" s="20">
        <f>'Compound Alert'!E224</f>
        <v>0</v>
      </c>
      <c r="F244" s="57">
        <f>'Compound Alert'!F184</f>
        <v>0</v>
      </c>
      <c r="G244" s="22">
        <f>'Compound Alert'!G184</f>
        <v>0.5</v>
      </c>
      <c r="H244" s="23">
        <f>'Compound Alert'!H184</f>
        <v>0.5</v>
      </c>
      <c r="I244" s="57">
        <f>'Compound Alert'!M184</f>
        <v>0</v>
      </c>
      <c r="J244" s="25">
        <f>'Compound Alert'!N184</f>
        <v>6.4031242374328343</v>
      </c>
      <c r="K244" s="25">
        <f>'Compound Alert'!O184</f>
        <v>3.1339712918660299</v>
      </c>
      <c r="L244" s="25">
        <f>'Compound Alert'!P184</f>
        <v>2.7086138578254126</v>
      </c>
      <c r="M244" s="25">
        <f>'Compound Alert'!Q184</f>
        <v>4.3588989435406704</v>
      </c>
      <c r="N244" s="25">
        <f>'Compound Alert'!R184</f>
        <v>0</v>
      </c>
      <c r="O244" s="25">
        <f>'Compound Alert'!S184</f>
        <v>0</v>
      </c>
      <c r="P244" s="25"/>
      <c r="Q244" s="27">
        <f>'Compound Alert'!AI211</f>
        <v>0</v>
      </c>
      <c r="R244" s="27">
        <f>'Compound Alert'!AJ211</f>
        <v>0</v>
      </c>
      <c r="S244" s="21"/>
      <c r="T244" s="21"/>
      <c r="U244" s="21"/>
      <c r="V244" s="21"/>
      <c r="W244" s="21"/>
      <c r="X244" s="21"/>
      <c r="Y244" s="28"/>
      <c r="Z244" s="28"/>
      <c r="AA244" s="28"/>
      <c r="AB244" s="28"/>
      <c r="AC244" s="28"/>
      <c r="AD244" s="28"/>
      <c r="AE244" s="28"/>
      <c r="AF244" s="28"/>
      <c r="AJ244" s="21"/>
      <c r="AK244" s="21"/>
      <c r="AL244" s="21"/>
      <c r="AM244" s="21"/>
      <c r="AN244" s="21"/>
      <c r="AO244" s="21"/>
      <c r="AP244" s="21"/>
      <c r="AQ244" s="21"/>
      <c r="AR244" s="21"/>
      <c r="AS244" s="21"/>
      <c r="AT244" s="21"/>
      <c r="AU244" s="21"/>
      <c r="AV244" s="21"/>
      <c r="AW244" s="21"/>
      <c r="AX244" s="21"/>
    </row>
    <row r="245" spans="1:50" hidden="1" x14ac:dyDescent="0.2">
      <c r="A245" s="71">
        <v>173</v>
      </c>
      <c r="B245" s="20" t="str">
        <f>'Compound Alert'!B185</f>
        <v>United States of America</v>
      </c>
      <c r="C245" s="20" t="str">
        <f>'Compound Alert'!C185</f>
        <v>USA</v>
      </c>
      <c r="D245" s="20">
        <f>'Compound Alert'!D225</f>
        <v>0</v>
      </c>
      <c r="E245" s="20">
        <f>'Compound Alert'!E225</f>
        <v>0</v>
      </c>
      <c r="F245" s="57">
        <f>'Compound Alert'!F185</f>
        <v>0</v>
      </c>
      <c r="G245" s="22">
        <f>'Compound Alert'!G185</f>
        <v>0.5</v>
      </c>
      <c r="H245" s="23">
        <f>'Compound Alert'!H185</f>
        <v>0.5</v>
      </c>
      <c r="I245" s="57">
        <f>'Compound Alert'!M185</f>
        <v>0</v>
      </c>
      <c r="J245" s="25">
        <f>'Compound Alert'!N185</f>
        <v>3.5355339059327378</v>
      </c>
      <c r="K245" s="25">
        <f>'Compound Alert'!O185</f>
        <v>0.19138755980861299</v>
      </c>
      <c r="L245" s="25">
        <f>'Compound Alert'!P185</f>
        <v>1.8130091709487857</v>
      </c>
      <c r="M245" s="25">
        <f>'Compound Alert'!Q185</f>
        <v>2.8284271247461863</v>
      </c>
      <c r="N245" s="25">
        <f>'Compound Alert'!R185</f>
        <v>6.625</v>
      </c>
      <c r="O245" s="25">
        <f>'Compound Alert'!S185</f>
        <v>0</v>
      </c>
      <c r="P245" s="25"/>
      <c r="Q245" s="27">
        <f>'Compound Alert'!AI212</f>
        <v>0</v>
      </c>
      <c r="R245" s="27">
        <f>'Compound Alert'!AJ212</f>
        <v>0</v>
      </c>
      <c r="S245" s="21"/>
      <c r="T245" s="21"/>
      <c r="U245" s="21"/>
      <c r="V245" s="21"/>
      <c r="W245" s="21"/>
      <c r="X245" s="21"/>
      <c r="Y245" s="28"/>
      <c r="Z245" s="28"/>
      <c r="AA245" s="28"/>
      <c r="AB245" s="28"/>
      <c r="AC245" s="28"/>
      <c r="AD245" s="28"/>
      <c r="AE245" s="28"/>
      <c r="AF245" s="28"/>
      <c r="AJ245" s="21"/>
      <c r="AK245" s="21"/>
      <c r="AL245" s="21"/>
      <c r="AM245" s="21"/>
      <c r="AN245" s="21"/>
      <c r="AO245" s="21"/>
      <c r="AP245" s="21"/>
      <c r="AQ245" s="21"/>
      <c r="AR245" s="21"/>
      <c r="AS245" s="21"/>
      <c r="AT245" s="21"/>
      <c r="AU245" s="21"/>
      <c r="AV245" s="21"/>
      <c r="AW245" s="21"/>
      <c r="AX245" s="21"/>
    </row>
    <row r="246" spans="1:50" hidden="1" x14ac:dyDescent="0.2">
      <c r="A246" s="71">
        <v>174</v>
      </c>
      <c r="B246" s="20" t="str">
        <f>'Compound Alert'!B10</f>
        <v>Argentina</v>
      </c>
      <c r="C246" s="20" t="str">
        <f>'Compound Alert'!C10</f>
        <v>ARG</v>
      </c>
      <c r="D246" s="20" t="str">
        <f>'Compound Alert'!D50</f>
        <v>MEA           Middle East &amp; North Africa</v>
      </c>
      <c r="E246" s="20" t="str">
        <f>'Compound Alert'!E50</f>
        <v>IDA</v>
      </c>
      <c r="F246" s="57">
        <f>'Compound Alert'!F10</f>
        <v>0</v>
      </c>
      <c r="G246" s="22">
        <f>'Compound Alert'!G10</f>
        <v>0</v>
      </c>
      <c r="H246" s="23">
        <f>'Compound Alert'!H10</f>
        <v>0</v>
      </c>
      <c r="I246" s="57">
        <f>'Compound Alert'!M10</f>
        <v>0</v>
      </c>
      <c r="J246" s="25">
        <f>'Compound Alert'!N10</f>
        <v>4.9999999999999885</v>
      </c>
      <c r="K246" s="25">
        <f>'Compound Alert'!O10</f>
        <v>2.2727272727272698</v>
      </c>
      <c r="L246" s="25">
        <f>'Compound Alert'!P10</f>
        <v>3.7821995993292119</v>
      </c>
      <c r="M246" s="25">
        <f>'Compound Alert'!Q10</f>
        <v>4.2426406871192839</v>
      </c>
      <c r="N246" s="25">
        <f>'Compound Alert'!R10</f>
        <v>2.125</v>
      </c>
      <c r="O246" s="25">
        <f>'Compound Alert'!S10</f>
        <v>0</v>
      </c>
      <c r="P246" s="25"/>
      <c r="Q246" s="27">
        <f>'Compound Alert'!AI213</f>
        <v>0</v>
      </c>
      <c r="R246" s="27">
        <f>'Compound Alert'!AJ213</f>
        <v>0</v>
      </c>
      <c r="S246" s="21"/>
      <c r="T246" s="21"/>
      <c r="U246" s="21"/>
      <c r="V246" s="21"/>
      <c r="W246" s="21"/>
      <c r="X246" s="21"/>
      <c r="Y246" s="28"/>
      <c r="Z246" s="28"/>
      <c r="AA246" s="28"/>
      <c r="AB246" s="28"/>
      <c r="AC246" s="28"/>
      <c r="AD246" s="28"/>
      <c r="AE246" s="28"/>
      <c r="AF246" s="28"/>
      <c r="AJ246" s="21"/>
      <c r="AK246" s="21"/>
      <c r="AL246" s="21"/>
      <c r="AM246" s="21"/>
      <c r="AN246" s="21"/>
      <c r="AO246" s="21"/>
      <c r="AP246" s="21"/>
      <c r="AQ246" s="21"/>
      <c r="AR246" s="21"/>
      <c r="AS246" s="21"/>
      <c r="AT246" s="21"/>
      <c r="AU246" s="21"/>
      <c r="AV246" s="21"/>
      <c r="AW246" s="21"/>
      <c r="AX246" s="21"/>
    </row>
    <row r="247" spans="1:50" hidden="1" x14ac:dyDescent="0.2">
      <c r="A247" s="71">
        <v>175</v>
      </c>
      <c r="B247" s="20" t="str">
        <f>'Compound Alert'!B13</f>
        <v>Australia</v>
      </c>
      <c r="C247" s="20" t="str">
        <f>'Compound Alert'!C13</f>
        <v>AUS</v>
      </c>
      <c r="D247" s="20" t="str">
        <f>'Compound Alert'!D53</f>
        <v>LCN           Latin America &amp; Caribbean</v>
      </c>
      <c r="E247" s="20" t="str">
        <f>'Compound Alert'!E53</f>
        <v>IBRD</v>
      </c>
      <c r="F247" s="57">
        <f>'Compound Alert'!F13</f>
        <v>0</v>
      </c>
      <c r="G247" s="22">
        <f>'Compound Alert'!G13</f>
        <v>0</v>
      </c>
      <c r="H247" s="23">
        <f>'Compound Alert'!H13</f>
        <v>0</v>
      </c>
      <c r="I247" s="57">
        <f>'Compound Alert'!M13</f>
        <v>0</v>
      </c>
      <c r="J247" s="25">
        <f>'Compound Alert'!N13</f>
        <v>1.336306209562119</v>
      </c>
      <c r="K247" s="25">
        <f>'Compound Alert'!O13</f>
        <v>0.88516746411483305</v>
      </c>
      <c r="L247" s="25">
        <f>'Compound Alert'!P13</f>
        <v>1.6377404676012104</v>
      </c>
      <c r="M247" s="25">
        <f>'Compound Alert'!Q13</f>
        <v>2.2360679774997894</v>
      </c>
      <c r="N247" s="25">
        <f>'Compound Alert'!R13</f>
        <v>2.25</v>
      </c>
      <c r="O247" s="25">
        <f>'Compound Alert'!S13</f>
        <v>0</v>
      </c>
      <c r="P247" s="25"/>
      <c r="Q247" s="27">
        <f>'Compound Alert'!AI214</f>
        <v>0</v>
      </c>
      <c r="R247" s="27">
        <f>'Compound Alert'!AJ214</f>
        <v>0</v>
      </c>
      <c r="S247" s="21"/>
      <c r="T247" s="21"/>
      <c r="U247" s="21"/>
      <c r="V247" s="21"/>
      <c r="W247" s="21"/>
      <c r="X247" s="21"/>
      <c r="Y247" s="28"/>
      <c r="Z247" s="28"/>
      <c r="AA247" s="28"/>
      <c r="AB247" s="28"/>
      <c r="AC247" s="28"/>
      <c r="AD247" s="28"/>
      <c r="AE247" s="28"/>
      <c r="AF247" s="28"/>
      <c r="AJ247" s="21"/>
      <c r="AK247" s="21"/>
      <c r="AL247" s="21"/>
      <c r="AM247" s="21"/>
      <c r="AN247" s="21"/>
      <c r="AO247" s="21"/>
      <c r="AP247" s="21"/>
      <c r="AQ247" s="21"/>
      <c r="AR247" s="21"/>
      <c r="AS247" s="21"/>
      <c r="AT247" s="21"/>
      <c r="AU247" s="21"/>
      <c r="AV247" s="21"/>
      <c r="AW247" s="21"/>
      <c r="AX247" s="21"/>
    </row>
    <row r="248" spans="1:50" hidden="1" x14ac:dyDescent="0.2">
      <c r="A248" s="71">
        <v>176</v>
      </c>
      <c r="B248" s="20" t="str">
        <f>'Compound Alert'!B17</f>
        <v>Belgium</v>
      </c>
      <c r="C248" s="20" t="str">
        <f>'Compound Alert'!C17</f>
        <v>BEL</v>
      </c>
      <c r="D248" s="20" t="str">
        <f>'Compound Alert'!D57</f>
        <v>SSF           Sub-Saharan Africa</v>
      </c>
      <c r="E248" s="20" t="str">
        <f>'Compound Alert'!E57</f>
        <v>IDA</v>
      </c>
      <c r="F248" s="57">
        <f>'Compound Alert'!F17</f>
        <v>0</v>
      </c>
      <c r="G248" s="22">
        <f>'Compound Alert'!G17</f>
        <v>0</v>
      </c>
      <c r="H248" s="23">
        <f>'Compound Alert'!H17</f>
        <v>0</v>
      </c>
      <c r="I248" s="57">
        <f>'Compound Alert'!M17</f>
        <v>0</v>
      </c>
      <c r="J248" s="25">
        <f>'Compound Alert'!N17</f>
        <v>3.6485613603172418</v>
      </c>
      <c r="K248" s="25">
        <f>'Compound Alert'!O17</f>
        <v>0</v>
      </c>
      <c r="L248" s="25">
        <f>'Compound Alert'!P17</f>
        <v>3.4235231697864426</v>
      </c>
      <c r="M248" s="25">
        <f>'Compound Alert'!Q17</f>
        <v>1.7320508075688781</v>
      </c>
      <c r="N248" s="25">
        <f>'Compound Alert'!R17</f>
        <v>1.25</v>
      </c>
      <c r="O248" s="25">
        <f>'Compound Alert'!S17</f>
        <v>0</v>
      </c>
      <c r="P248" s="25"/>
      <c r="Q248" s="27">
        <f>'Compound Alert'!AI215</f>
        <v>0</v>
      </c>
      <c r="R248" s="27">
        <f>'Compound Alert'!AJ215</f>
        <v>0</v>
      </c>
      <c r="S248" s="21"/>
      <c r="T248" s="21"/>
      <c r="U248" s="21"/>
      <c r="V248" s="21"/>
      <c r="W248" s="21"/>
      <c r="X248" s="21"/>
      <c r="Y248" s="28"/>
      <c r="Z248" s="28"/>
      <c r="AA248" s="28"/>
      <c r="AB248" s="28"/>
      <c r="AC248" s="28"/>
      <c r="AD248" s="28"/>
      <c r="AE248" s="28"/>
      <c r="AF248" s="28"/>
      <c r="AJ248" s="21"/>
      <c r="AK248" s="21"/>
      <c r="AL248" s="21"/>
      <c r="AM248" s="21"/>
      <c r="AN248" s="21"/>
      <c r="AO248" s="21"/>
      <c r="AP248" s="21"/>
      <c r="AQ248" s="21"/>
      <c r="AR248" s="21"/>
      <c r="AS248" s="21"/>
      <c r="AT248" s="21"/>
      <c r="AU248" s="21"/>
      <c r="AV248" s="21"/>
      <c r="AW248" s="21"/>
      <c r="AX248" s="21"/>
    </row>
    <row r="249" spans="1:50" hidden="1" x14ac:dyDescent="0.2">
      <c r="A249" s="71">
        <v>177</v>
      </c>
      <c r="B249" s="20" t="str">
        <f>'Compound Alert'!B34</f>
        <v>Canada</v>
      </c>
      <c r="C249" s="20" t="str">
        <f>'Compound Alert'!C34</f>
        <v>CAN</v>
      </c>
      <c r="D249" s="20" t="str">
        <f>'Compound Alert'!D74</f>
        <v>LCN           Latin America &amp; Caribbean</v>
      </c>
      <c r="E249" s="20" t="str">
        <f>'Compound Alert'!E74</f>
        <v>Blend</v>
      </c>
      <c r="F249" s="57">
        <f>'Compound Alert'!F34</f>
        <v>0</v>
      </c>
      <c r="G249" s="22">
        <f>'Compound Alert'!G34</f>
        <v>0</v>
      </c>
      <c r="H249" s="23">
        <f>'Compound Alert'!H34</f>
        <v>0</v>
      </c>
      <c r="I249" s="57">
        <f>'Compound Alert'!M34</f>
        <v>0</v>
      </c>
      <c r="J249" s="25">
        <f>'Compound Alert'!N34</f>
        <v>4.7619047619047397</v>
      </c>
      <c r="K249" s="25">
        <f>'Compound Alert'!O34</f>
        <v>0.83732057416267802</v>
      </c>
      <c r="L249" s="25">
        <f>'Compound Alert'!P34</f>
        <v>1.34700602974794</v>
      </c>
      <c r="M249" s="25">
        <f>'Compound Alert'!Q34</f>
        <v>1.9999999999999991</v>
      </c>
      <c r="N249" s="25">
        <f>'Compound Alert'!R34</f>
        <v>2</v>
      </c>
      <c r="O249" s="25">
        <f>'Compound Alert'!S34</f>
        <v>0</v>
      </c>
      <c r="P249" s="25"/>
      <c r="Q249" s="27">
        <f>'Compound Alert'!AI216</f>
        <v>0</v>
      </c>
      <c r="R249" s="27">
        <f>'Compound Alert'!AJ216</f>
        <v>0</v>
      </c>
      <c r="S249" s="21"/>
      <c r="T249" s="21"/>
      <c r="U249" s="21"/>
      <c r="V249" s="21"/>
      <c r="W249" s="21"/>
      <c r="X249" s="21"/>
      <c r="Y249" s="28"/>
      <c r="Z249" s="28"/>
      <c r="AA249" s="28"/>
      <c r="AB249" s="28"/>
      <c r="AC249" s="28"/>
      <c r="AD249" s="28"/>
      <c r="AE249" s="28"/>
      <c r="AF249" s="28"/>
      <c r="AJ249" s="21"/>
      <c r="AK249" s="21"/>
      <c r="AL249" s="21"/>
      <c r="AM249" s="21"/>
      <c r="AN249" s="21"/>
      <c r="AO249" s="21"/>
      <c r="AP249" s="21"/>
      <c r="AQ249" s="21"/>
      <c r="AR249" s="21"/>
      <c r="AS249" s="21"/>
      <c r="AT249" s="21"/>
      <c r="AU249" s="21"/>
      <c r="AV249" s="21"/>
      <c r="AW249" s="21"/>
      <c r="AX249" s="21"/>
    </row>
    <row r="250" spans="1:50" hidden="1" x14ac:dyDescent="0.2">
      <c r="A250" s="71">
        <v>178</v>
      </c>
      <c r="B250" s="20" t="str">
        <f>'Compound Alert'!B35</f>
        <v>Switzerland</v>
      </c>
      <c r="C250" s="20" t="str">
        <f>'Compound Alert'!C35</f>
        <v>CHE</v>
      </c>
      <c r="D250" s="20" t="str">
        <f>'Compound Alert'!D75</f>
        <v>LCN           Latin America &amp; Caribbean</v>
      </c>
      <c r="E250" s="20" t="str">
        <f>'Compound Alert'!E75</f>
        <v>IBRD</v>
      </c>
      <c r="F250" s="57">
        <f>'Compound Alert'!F35</f>
        <v>0</v>
      </c>
      <c r="G250" s="22">
        <f>'Compound Alert'!G35</f>
        <v>0</v>
      </c>
      <c r="H250" s="23">
        <f>'Compound Alert'!H35</f>
        <v>0</v>
      </c>
      <c r="I250" s="57">
        <f>'Compound Alert'!M35</f>
        <v>0</v>
      </c>
      <c r="J250" s="25">
        <f>'Compound Alert'!N35</f>
        <v>1.7062239008992943</v>
      </c>
      <c r="K250" s="25">
        <f>'Compound Alert'!O35</f>
        <v>0</v>
      </c>
      <c r="L250" s="25">
        <f>'Compound Alert'!P35</f>
        <v>0</v>
      </c>
      <c r="M250" s="25">
        <f>'Compound Alert'!Q35</f>
        <v>0.42857142857142899</v>
      </c>
      <c r="N250" s="25">
        <f>'Compound Alert'!R35</f>
        <v>0.25</v>
      </c>
      <c r="O250" s="25">
        <f>'Compound Alert'!S35</f>
        <v>0</v>
      </c>
      <c r="P250" s="25"/>
      <c r="Q250" s="27">
        <f>'Compound Alert'!AI217</f>
        <v>0</v>
      </c>
      <c r="R250" s="27">
        <f>'Compound Alert'!AJ217</f>
        <v>0</v>
      </c>
      <c r="S250" s="21"/>
      <c r="T250" s="21"/>
      <c r="U250" s="21"/>
      <c r="V250" s="21"/>
      <c r="W250" s="21"/>
      <c r="X250" s="21"/>
      <c r="Y250" s="28"/>
      <c r="Z250" s="28"/>
      <c r="AA250" s="28"/>
      <c r="AB250" s="28"/>
      <c r="AC250" s="28"/>
      <c r="AD250" s="28"/>
      <c r="AE250" s="28"/>
      <c r="AF250" s="28"/>
      <c r="AJ250" s="21"/>
      <c r="AK250" s="21"/>
      <c r="AL250" s="21"/>
      <c r="AM250" s="21"/>
      <c r="AN250" s="21"/>
      <c r="AO250" s="21"/>
      <c r="AP250" s="21"/>
      <c r="AQ250" s="21"/>
      <c r="AR250" s="21"/>
      <c r="AS250" s="21"/>
      <c r="AT250" s="21"/>
      <c r="AU250" s="21"/>
      <c r="AV250" s="21"/>
      <c r="AW250" s="21"/>
      <c r="AX250" s="21"/>
    </row>
    <row r="251" spans="1:50" hidden="1" x14ac:dyDescent="0.2">
      <c r="A251" s="71">
        <v>179</v>
      </c>
      <c r="B251" s="20" t="str">
        <f>'Compound Alert'!B49</f>
        <v>Germany</v>
      </c>
      <c r="C251" s="20" t="str">
        <f>'Compound Alert'!C49</f>
        <v>DEU</v>
      </c>
      <c r="D251" s="20" t="str">
        <f>'Compound Alert'!D89</f>
        <v>LCN           Latin America &amp; Caribbean</v>
      </c>
      <c r="E251" s="20" t="str">
        <f>'Compound Alert'!E89</f>
        <v>IBRD</v>
      </c>
      <c r="F251" s="57">
        <f>'Compound Alert'!F49</f>
        <v>0</v>
      </c>
      <c r="G251" s="22">
        <f>'Compound Alert'!G49</f>
        <v>0</v>
      </c>
      <c r="H251" s="23">
        <f>'Compound Alert'!H49</f>
        <v>0</v>
      </c>
      <c r="I251" s="57">
        <f>'Compound Alert'!M49</f>
        <v>0</v>
      </c>
      <c r="J251" s="25">
        <f>'Compound Alert'!N49</f>
        <v>2.8284271247461885</v>
      </c>
      <c r="K251" s="25">
        <f>'Compound Alert'!O49</f>
        <v>0</v>
      </c>
      <c r="L251" s="25">
        <f>'Compound Alert'!P49</f>
        <v>1.2066115702479301</v>
      </c>
      <c r="M251" s="25">
        <f>'Compound Alert'!Q49</f>
        <v>0.57142857142857095</v>
      </c>
      <c r="N251" s="25">
        <f>'Compound Alert'!R49</f>
        <v>0.375</v>
      </c>
      <c r="O251" s="25">
        <f>'Compound Alert'!S49</f>
        <v>0</v>
      </c>
      <c r="P251" s="25"/>
      <c r="Q251" s="27">
        <f>'Compound Alert'!AI218</f>
        <v>0</v>
      </c>
      <c r="R251" s="27">
        <f>'Compound Alert'!AJ218</f>
        <v>0</v>
      </c>
      <c r="S251" s="21"/>
      <c r="T251" s="21"/>
      <c r="U251" s="21"/>
      <c r="V251" s="21"/>
      <c r="W251" s="21"/>
      <c r="X251" s="21"/>
      <c r="Y251" s="28"/>
      <c r="Z251" s="28"/>
      <c r="AA251" s="28"/>
      <c r="AB251" s="28"/>
      <c r="AC251" s="28"/>
      <c r="AD251" s="28"/>
      <c r="AE251" s="28"/>
      <c r="AF251" s="28"/>
      <c r="AJ251" s="21"/>
      <c r="AK251" s="21"/>
      <c r="AL251" s="21"/>
      <c r="AM251" s="21"/>
      <c r="AN251" s="21"/>
      <c r="AO251" s="21"/>
      <c r="AP251" s="21"/>
      <c r="AQ251" s="21"/>
      <c r="AR251" s="21"/>
      <c r="AS251" s="21"/>
      <c r="AT251" s="21"/>
      <c r="AU251" s="21"/>
      <c r="AV251" s="21"/>
      <c r="AW251" s="21"/>
      <c r="AX251" s="21"/>
    </row>
    <row r="252" spans="1:50" hidden="1" x14ac:dyDescent="0.2">
      <c r="A252" s="71">
        <v>180</v>
      </c>
      <c r="B252" s="20" t="str">
        <f>'Compound Alert'!B52</f>
        <v>Denmark</v>
      </c>
      <c r="C252" s="20" t="str">
        <f>'Compound Alert'!C52</f>
        <v>DNK</v>
      </c>
      <c r="D252" s="20" t="str">
        <f>'Compound Alert'!D92</f>
        <v>ECS           Europe &amp; Central Asia</v>
      </c>
      <c r="E252" s="20" t="str">
        <f>'Compound Alert'!E92</f>
        <v>IBRD</v>
      </c>
      <c r="F252" s="57">
        <f>'Compound Alert'!F52</f>
        <v>0</v>
      </c>
      <c r="G252" s="22">
        <f>'Compound Alert'!G52</f>
        <v>0</v>
      </c>
      <c r="H252" s="23">
        <f>'Compound Alert'!H52</f>
        <v>0</v>
      </c>
      <c r="I252" s="57">
        <f>'Compound Alert'!M52</f>
        <v>0</v>
      </c>
      <c r="J252" s="25">
        <f>'Compound Alert'!N52</f>
        <v>1.5811388300841898</v>
      </c>
      <c r="K252" s="25">
        <f>'Compound Alert'!O52</f>
        <v>0</v>
      </c>
      <c r="L252" s="25">
        <f>'Compound Alert'!P52</f>
        <v>0.72520366837951067</v>
      </c>
      <c r="M252" s="25">
        <f>'Compound Alert'!Q52</f>
        <v>1.4142135623730956</v>
      </c>
      <c r="N252" s="25">
        <f>'Compound Alert'!R52</f>
        <v>0</v>
      </c>
      <c r="O252" s="25">
        <f>'Compound Alert'!S52</f>
        <v>0</v>
      </c>
      <c r="P252" s="25"/>
      <c r="Q252" s="27">
        <f>'Compound Alert'!AI219</f>
        <v>0</v>
      </c>
      <c r="R252" s="27">
        <f>'Compound Alert'!AJ219</f>
        <v>0</v>
      </c>
      <c r="S252" s="21"/>
      <c r="T252" s="21"/>
      <c r="U252" s="21"/>
      <c r="V252" s="21"/>
      <c r="W252" s="21"/>
      <c r="X252" s="21"/>
      <c r="Y252" s="28"/>
      <c r="Z252" s="28"/>
      <c r="AA252" s="28"/>
      <c r="AB252" s="28"/>
      <c r="AC252" s="28"/>
      <c r="AD252" s="28"/>
      <c r="AE252" s="28"/>
      <c r="AF252" s="28"/>
      <c r="AJ252" s="21"/>
      <c r="AK252" s="21"/>
      <c r="AL252" s="21"/>
      <c r="AM252" s="21"/>
      <c r="AN252" s="21"/>
      <c r="AO252" s="21"/>
      <c r="AP252" s="21"/>
      <c r="AQ252" s="21"/>
      <c r="AR252" s="21"/>
      <c r="AS252" s="21"/>
      <c r="AT252" s="21"/>
      <c r="AU252" s="21"/>
      <c r="AV252" s="21"/>
      <c r="AW252" s="21"/>
      <c r="AX252" s="21"/>
    </row>
    <row r="253" spans="1:50" hidden="1" x14ac:dyDescent="0.2">
      <c r="A253" s="71">
        <v>181</v>
      </c>
      <c r="B253" s="20" t="str">
        <f>'Compound Alert'!B66</f>
        <v>United Kingdom</v>
      </c>
      <c r="C253" s="20" t="str">
        <f>'Compound Alert'!C66</f>
        <v>GBR</v>
      </c>
      <c r="D253" s="20" t="str">
        <f>'Compound Alert'!D106</f>
        <v>SAS           South Asia</v>
      </c>
      <c r="E253" s="20" t="str">
        <f>'Compound Alert'!E106</f>
        <v>IBRD</v>
      </c>
      <c r="F253" s="57">
        <f>'Compound Alert'!F66</f>
        <v>0</v>
      </c>
      <c r="G253" s="22">
        <f>'Compound Alert'!G66</f>
        <v>0</v>
      </c>
      <c r="H253" s="23">
        <f>'Compound Alert'!H66</f>
        <v>0</v>
      </c>
      <c r="I253" s="57">
        <f>'Compound Alert'!M66</f>
        <v>0</v>
      </c>
      <c r="J253" s="25">
        <f>'Compound Alert'!N66</f>
        <v>3.872983346207417</v>
      </c>
      <c r="K253" s="25">
        <f>'Compound Alert'!O66</f>
        <v>0</v>
      </c>
      <c r="L253" s="25">
        <f>'Compound Alert'!P66</f>
        <v>3.2024126892557976</v>
      </c>
      <c r="M253" s="25">
        <f>'Compound Alert'!Q66</f>
        <v>2.2360679774997894</v>
      </c>
      <c r="N253" s="25">
        <f>'Compound Alert'!R66</f>
        <v>2.625</v>
      </c>
      <c r="O253" s="25">
        <f>'Compound Alert'!S66</f>
        <v>0</v>
      </c>
      <c r="P253" s="25"/>
      <c r="Q253" s="27">
        <f>'Compound Alert'!AI220</f>
        <v>0</v>
      </c>
      <c r="R253" s="27">
        <f>'Compound Alert'!AJ220</f>
        <v>0</v>
      </c>
      <c r="S253" s="21"/>
      <c r="T253" s="21"/>
      <c r="U253" s="21"/>
      <c r="V253" s="21"/>
      <c r="W253" s="21"/>
      <c r="X253" s="21"/>
      <c r="Y253" s="28"/>
      <c r="Z253" s="28"/>
      <c r="AA253" s="28"/>
      <c r="AB253" s="28"/>
      <c r="AC253" s="28"/>
      <c r="AD253" s="28"/>
      <c r="AE253" s="28"/>
      <c r="AF253" s="28"/>
      <c r="AJ253" s="21"/>
      <c r="AK253" s="21"/>
      <c r="AL253" s="21"/>
      <c r="AM253" s="21"/>
      <c r="AN253" s="21"/>
      <c r="AO253" s="21"/>
      <c r="AP253" s="21"/>
      <c r="AQ253" s="21"/>
      <c r="AR253" s="21"/>
      <c r="AS253" s="21"/>
      <c r="AT253" s="21"/>
      <c r="AU253" s="21"/>
      <c r="AV253" s="21"/>
      <c r="AW253" s="21"/>
      <c r="AX253" s="21"/>
    </row>
    <row r="254" spans="1:50" hidden="1" x14ac:dyDescent="0.2">
      <c r="A254" s="71">
        <v>182</v>
      </c>
      <c r="B254" s="20" t="str">
        <f>'Compound Alert'!B73</f>
        <v>Greece</v>
      </c>
      <c r="C254" s="20" t="str">
        <f>'Compound Alert'!C73</f>
        <v>GRC</v>
      </c>
      <c r="D254" s="20" t="str">
        <f>'Compound Alert'!D113</f>
        <v>SSF           Sub-Saharan Africa</v>
      </c>
      <c r="E254" s="20" t="str">
        <f>'Compound Alert'!E113</f>
        <v>IDA</v>
      </c>
      <c r="F254" s="57">
        <f>'Compound Alert'!F73</f>
        <v>0</v>
      </c>
      <c r="G254" s="22">
        <f>'Compound Alert'!G73</f>
        <v>0</v>
      </c>
      <c r="H254" s="23">
        <f>'Compound Alert'!H73</f>
        <v>0</v>
      </c>
      <c r="I254" s="57">
        <f>'Compound Alert'!M73</f>
        <v>0</v>
      </c>
      <c r="J254" s="25">
        <f>'Compound Alert'!N73</f>
        <v>3.9339789623472066</v>
      </c>
      <c r="K254" s="25">
        <f>'Compound Alert'!O73</f>
        <v>0.119617224880383</v>
      </c>
      <c r="L254" s="25">
        <f>'Compound Alert'!P73</f>
        <v>2.8133790053062651</v>
      </c>
      <c r="M254" s="25">
        <f>'Compound Alert'!Q73</f>
        <v>3.0000000000000049</v>
      </c>
      <c r="N254" s="25">
        <f>'Compound Alert'!R73</f>
        <v>3.375</v>
      </c>
      <c r="O254" s="25">
        <f>'Compound Alert'!S73</f>
        <v>0</v>
      </c>
      <c r="P254" s="25"/>
      <c r="Q254" s="27">
        <f>'Compound Alert'!AI221</f>
        <v>0</v>
      </c>
      <c r="R254" s="27">
        <f>'Compound Alert'!AJ221</f>
        <v>0</v>
      </c>
      <c r="S254" s="21"/>
      <c r="T254" s="21"/>
      <c r="U254" s="21"/>
      <c r="V254" s="21"/>
      <c r="W254" s="21"/>
      <c r="X254" s="21"/>
      <c r="Y254" s="28"/>
      <c r="Z254" s="28"/>
      <c r="AA254" s="28"/>
      <c r="AB254" s="28"/>
      <c r="AC254" s="28"/>
      <c r="AD254" s="28"/>
      <c r="AE254" s="28"/>
      <c r="AF254" s="28"/>
      <c r="AJ254" s="21"/>
      <c r="AK254" s="21"/>
      <c r="AL254" s="21"/>
      <c r="AM254" s="21"/>
      <c r="AN254" s="21"/>
      <c r="AO254" s="21"/>
      <c r="AP254" s="21"/>
      <c r="AQ254" s="21"/>
      <c r="AR254" s="21"/>
      <c r="AS254" s="21"/>
      <c r="AT254" s="21"/>
      <c r="AU254" s="21"/>
      <c r="AV254" s="21"/>
      <c r="AW254" s="21"/>
      <c r="AX254" s="21"/>
    </row>
    <row r="255" spans="1:50" hidden="1" x14ac:dyDescent="0.2">
      <c r="A255" s="71">
        <v>183</v>
      </c>
      <c r="B255" s="20" t="str">
        <f>'Compound Alert'!B74</f>
        <v>Grenada</v>
      </c>
      <c r="C255" s="20" t="str">
        <f>'Compound Alert'!C74</f>
        <v>GRD</v>
      </c>
      <c r="D255" s="20" t="str">
        <f>'Compound Alert'!D114</f>
        <v>SAS           South Asia</v>
      </c>
      <c r="E255" s="20" t="str">
        <f>'Compound Alert'!E114</f>
        <v>IDA</v>
      </c>
      <c r="F255" s="57">
        <f>'Compound Alert'!F74</f>
        <v>0</v>
      </c>
      <c r="G255" s="22">
        <f>'Compound Alert'!G74</f>
        <v>0</v>
      </c>
      <c r="H255" s="23">
        <f>'Compound Alert'!H74</f>
        <v>0</v>
      </c>
      <c r="I255" s="57">
        <f>'Compound Alert'!M74</f>
        <v>0</v>
      </c>
      <c r="J255" s="25">
        <f>'Compound Alert'!N74</f>
        <v>7.5277265270954075E-2</v>
      </c>
      <c r="K255" s="25">
        <f>'Compound Alert'!O74</f>
        <v>0</v>
      </c>
      <c r="L255" s="25">
        <f>'Compound Alert'!P74</f>
        <v>0</v>
      </c>
      <c r="M255" s="25">
        <f>'Compound Alert'!Q74</f>
        <v>3.1428571428571401</v>
      </c>
      <c r="N255" s="25">
        <f>'Compound Alert'!R74</f>
        <v>0</v>
      </c>
      <c r="O255" s="25">
        <f>'Compound Alert'!S74</f>
        <v>0</v>
      </c>
      <c r="P255" s="25"/>
      <c r="Q255" s="27">
        <f>'Compound Alert'!AI222</f>
        <v>0</v>
      </c>
      <c r="R255" s="27">
        <f>'Compound Alert'!AJ222</f>
        <v>0</v>
      </c>
      <c r="S255" s="21"/>
      <c r="T255" s="21"/>
      <c r="U255" s="21"/>
      <c r="V255" s="21"/>
      <c r="W255" s="21"/>
      <c r="X255" s="21"/>
      <c r="Y255" s="28"/>
      <c r="Z255" s="28"/>
      <c r="AA255" s="28"/>
      <c r="AB255" s="28"/>
      <c r="AC255" s="28"/>
      <c r="AD255" s="28"/>
      <c r="AE255" s="28"/>
      <c r="AF255" s="28"/>
      <c r="AJ255" s="21"/>
      <c r="AK255" s="21"/>
      <c r="AL255" s="21"/>
      <c r="AM255" s="21"/>
      <c r="AN255" s="21"/>
      <c r="AO255" s="21"/>
      <c r="AP255" s="21"/>
      <c r="AQ255" s="21"/>
      <c r="AR255" s="21"/>
      <c r="AS255" s="21"/>
      <c r="AT255" s="21"/>
      <c r="AU255" s="21"/>
      <c r="AV255" s="21"/>
      <c r="AW255" s="21"/>
      <c r="AX255" s="21"/>
    </row>
    <row r="256" spans="1:50" hidden="1" x14ac:dyDescent="0.2">
      <c r="A256" s="71">
        <v>184</v>
      </c>
      <c r="B256" s="20" t="str">
        <f>'Compound Alert'!B97</f>
        <v>Saint Kitts and Nevis</v>
      </c>
      <c r="C256" s="20" t="str">
        <f>'Compound Alert'!C97</f>
        <v>KNA</v>
      </c>
      <c r="D256" s="20" t="str">
        <f>'Compound Alert'!D137</f>
        <v>MEA           Middle East &amp; North Africa</v>
      </c>
      <c r="E256" s="20" t="str">
        <f>'Compound Alert'!E137</f>
        <v>Middle East &amp; North Africa</v>
      </c>
      <c r="F256" s="57">
        <f>'Compound Alert'!F97</f>
        <v>0</v>
      </c>
      <c r="G256" s="22">
        <f>'Compound Alert'!G97</f>
        <v>0</v>
      </c>
      <c r="H256" s="23">
        <f>'Compound Alert'!H97</f>
        <v>0</v>
      </c>
      <c r="I256" s="57">
        <f>'Compound Alert'!M97</f>
        <v>0</v>
      </c>
      <c r="J256" s="25">
        <f>'Compound Alert'!N97</f>
        <v>0.97014143298799482</v>
      </c>
      <c r="K256" s="25">
        <f>'Compound Alert'!O97</f>
        <v>4.01913875598086</v>
      </c>
      <c r="L256" s="25">
        <f>'Compound Alert'!P97</f>
        <v>0</v>
      </c>
      <c r="M256" s="25">
        <f>'Compound Alert'!Q97</f>
        <v>2.5714285714285698</v>
      </c>
      <c r="N256" s="25">
        <f>'Compound Alert'!R97</f>
        <v>0.625</v>
      </c>
      <c r="O256" s="25">
        <f>'Compound Alert'!S97</f>
        <v>0</v>
      </c>
      <c r="P256" s="25"/>
      <c r="Q256" s="27">
        <f>'Compound Alert'!AI223</f>
        <v>0</v>
      </c>
      <c r="R256" s="27">
        <f>'Compound Alert'!AJ223</f>
        <v>0</v>
      </c>
      <c r="S256" s="21"/>
      <c r="T256" s="21"/>
      <c r="U256" s="21"/>
      <c r="V256" s="21"/>
      <c r="W256" s="21"/>
      <c r="X256" s="21"/>
      <c r="Y256" s="28"/>
      <c r="Z256" s="28"/>
      <c r="AA256" s="28"/>
      <c r="AB256" s="28"/>
      <c r="AC256" s="28"/>
      <c r="AD256" s="28"/>
      <c r="AE256" s="28"/>
      <c r="AF256" s="28"/>
      <c r="AJ256" s="21"/>
      <c r="AK256" s="21"/>
      <c r="AL256" s="21"/>
      <c r="AM256" s="21"/>
      <c r="AN256" s="21"/>
      <c r="AO256" s="21"/>
      <c r="AP256" s="21"/>
      <c r="AQ256" s="21"/>
      <c r="AR256" s="21"/>
      <c r="AS256" s="21"/>
      <c r="AT256" s="21"/>
      <c r="AU256" s="21"/>
      <c r="AV256" s="21"/>
      <c r="AW256" s="21"/>
      <c r="AX256" s="21"/>
    </row>
    <row r="257" spans="1:50" hidden="1" x14ac:dyDescent="0.2">
      <c r="A257" s="71">
        <v>185</v>
      </c>
      <c r="B257" s="20" t="str">
        <f>'Compound Alert'!B132</f>
        <v>Netherlands</v>
      </c>
      <c r="C257" s="20" t="str">
        <f>'Compound Alert'!C132</f>
        <v>NLD</v>
      </c>
      <c r="D257" s="20" t="str">
        <f>'Compound Alert'!D172</f>
        <v>EAS           East Asia &amp; Pacific</v>
      </c>
      <c r="E257" s="20" t="str">
        <f>'Compound Alert'!E172</f>
        <v>IBRD</v>
      </c>
      <c r="F257" s="57">
        <f>'Compound Alert'!F132</f>
        <v>0</v>
      </c>
      <c r="G257" s="22">
        <f>'Compound Alert'!G132</f>
        <v>0</v>
      </c>
      <c r="H257" s="23">
        <f>'Compound Alert'!H132</f>
        <v>0</v>
      </c>
      <c r="I257" s="57">
        <f>'Compound Alert'!M132</f>
        <v>0</v>
      </c>
      <c r="J257" s="25">
        <f>'Compound Alert'!N132</f>
        <v>3.270703288285258</v>
      </c>
      <c r="K257" s="25">
        <f>'Compound Alert'!O132</f>
        <v>0</v>
      </c>
      <c r="L257" s="25">
        <f>'Compound Alert'!P132</f>
        <v>2.1859465075188895</v>
      </c>
      <c r="M257" s="25">
        <f>'Compound Alert'!Q132</f>
        <v>1.4142135623730956</v>
      </c>
      <c r="N257" s="25">
        <f>'Compound Alert'!R132</f>
        <v>0</v>
      </c>
      <c r="O257" s="25">
        <f>'Compound Alert'!S132</f>
        <v>0</v>
      </c>
      <c r="P257" s="25"/>
      <c r="Q257" s="27">
        <f>'Compound Alert'!AI224</f>
        <v>0</v>
      </c>
      <c r="R257" s="27">
        <f>'Compound Alert'!AJ224</f>
        <v>0</v>
      </c>
      <c r="S257" s="21"/>
      <c r="T257" s="21"/>
      <c r="U257" s="21"/>
      <c r="V257" s="21"/>
      <c r="W257" s="21"/>
      <c r="X257" s="21"/>
      <c r="Y257" s="28"/>
      <c r="Z257" s="28"/>
      <c r="AA257" s="28"/>
      <c r="AB257" s="28"/>
      <c r="AC257" s="28"/>
      <c r="AD257" s="28"/>
      <c r="AE257" s="28"/>
      <c r="AF257" s="28"/>
      <c r="AJ257" s="21"/>
      <c r="AK257" s="21"/>
      <c r="AL257" s="21"/>
      <c r="AM257" s="21"/>
      <c r="AN257" s="21"/>
      <c r="AO257" s="21"/>
      <c r="AP257" s="21"/>
      <c r="AQ257" s="21"/>
      <c r="AR257" s="21"/>
      <c r="AS257" s="21"/>
      <c r="AT257" s="21"/>
      <c r="AU257" s="21"/>
      <c r="AV257" s="21"/>
      <c r="AW257" s="21"/>
      <c r="AX257" s="21"/>
    </row>
    <row r="258" spans="1:50" hidden="1" x14ac:dyDescent="0.2">
      <c r="A258" s="71">
        <v>186</v>
      </c>
      <c r="B258" s="20" t="str">
        <f>'Compound Alert'!B133</f>
        <v>Norway</v>
      </c>
      <c r="C258" s="20" t="str">
        <f>'Compound Alert'!C133</f>
        <v>NOR</v>
      </c>
      <c r="D258" s="20" t="str">
        <f>'Compound Alert'!D173</f>
        <v>ECS           Europe &amp; Central Asia</v>
      </c>
      <c r="E258" s="20" t="str">
        <f>'Compound Alert'!E173</f>
        <v>IDA</v>
      </c>
      <c r="F258" s="57">
        <f>'Compound Alert'!F133</f>
        <v>0</v>
      </c>
      <c r="G258" s="22">
        <f>'Compound Alert'!G133</f>
        <v>0</v>
      </c>
      <c r="H258" s="23">
        <f>'Compound Alert'!H133</f>
        <v>0</v>
      </c>
      <c r="I258" s="57">
        <f>'Compound Alert'!M133</f>
        <v>0</v>
      </c>
      <c r="J258" s="25">
        <f>'Compound Alert'!N133</f>
        <v>3.2071349029490852</v>
      </c>
      <c r="K258" s="25">
        <f>'Compound Alert'!O133</f>
        <v>0</v>
      </c>
      <c r="L258" s="25">
        <f>'Compound Alert'!P133</f>
        <v>1.2972837600230442</v>
      </c>
      <c r="M258" s="25">
        <f>'Compound Alert'!Q133</f>
        <v>0.28571428571428598</v>
      </c>
      <c r="N258" s="25">
        <f>'Compound Alert'!R133</f>
        <v>0</v>
      </c>
      <c r="O258" s="25">
        <f>'Compound Alert'!S133</f>
        <v>0</v>
      </c>
      <c r="P258" s="25"/>
      <c r="Q258" s="27">
        <f>'Compound Alert'!AI225</f>
        <v>0</v>
      </c>
      <c r="R258" s="27">
        <f>'Compound Alert'!AJ225</f>
        <v>0</v>
      </c>
      <c r="S258" s="21"/>
      <c r="T258" s="21"/>
      <c r="U258" s="21"/>
      <c r="V258" s="21"/>
      <c r="W258" s="21"/>
      <c r="X258" s="21"/>
      <c r="Y258" s="28"/>
      <c r="Z258" s="28"/>
      <c r="AA258" s="28"/>
      <c r="AB258" s="28"/>
      <c r="AC258" s="28"/>
      <c r="AD258" s="28"/>
      <c r="AE258" s="28"/>
      <c r="AF258" s="28"/>
      <c r="AJ258" s="21"/>
      <c r="AK258" s="21"/>
      <c r="AL258" s="21"/>
      <c r="AM258" s="21"/>
      <c r="AN258" s="21"/>
      <c r="AO258" s="21"/>
      <c r="AP258" s="21"/>
      <c r="AQ258" s="21"/>
      <c r="AR258" s="21"/>
      <c r="AS258" s="21"/>
      <c r="AT258" s="21"/>
      <c r="AU258" s="21"/>
      <c r="AV258" s="21"/>
      <c r="AW258" s="21"/>
      <c r="AX258" s="21"/>
    </row>
    <row r="259" spans="1:50" hidden="1" x14ac:dyDescent="0.2">
      <c r="A259" s="71">
        <v>187</v>
      </c>
      <c r="B259" s="20" t="str">
        <f>'Compound Alert'!B146</f>
        <v>Portugal</v>
      </c>
      <c r="C259" s="20" t="str">
        <f>'Compound Alert'!C146</f>
        <v>PRT</v>
      </c>
      <c r="D259" s="20" t="str">
        <f>'Compound Alert'!D186</f>
        <v>ECS           Europe &amp; Central Asia</v>
      </c>
      <c r="E259" s="20" t="str">
        <f>'Compound Alert'!E186</f>
        <v>Blend</v>
      </c>
      <c r="F259" s="57">
        <f>'Compound Alert'!F146</f>
        <v>0</v>
      </c>
      <c r="G259" s="22">
        <f>'Compound Alert'!G146</f>
        <v>0</v>
      </c>
      <c r="H259" s="23">
        <f>'Compound Alert'!H146</f>
        <v>0</v>
      </c>
      <c r="I259" s="57">
        <f>'Compound Alert'!M146</f>
        <v>0</v>
      </c>
      <c r="J259" s="25">
        <f>'Compound Alert'!N146</f>
        <v>4.4721359549995796</v>
      </c>
      <c r="K259" s="25">
        <f>'Compound Alert'!O146</f>
        <v>0</v>
      </c>
      <c r="L259" s="25">
        <f>'Compound Alert'!P146</f>
        <v>4.4205992774113794</v>
      </c>
      <c r="M259" s="25">
        <f>'Compound Alert'!Q146</f>
        <v>3.1622776601683809</v>
      </c>
      <c r="N259" s="25">
        <f>'Compound Alert'!R146</f>
        <v>1</v>
      </c>
      <c r="O259" s="25">
        <f>'Compound Alert'!S146</f>
        <v>0</v>
      </c>
      <c r="P259" s="25"/>
      <c r="Q259" s="27">
        <f>'Compound Alert'!AI226</f>
        <v>0</v>
      </c>
      <c r="R259" s="27">
        <f>'Compound Alert'!AJ226</f>
        <v>0</v>
      </c>
      <c r="S259" s="21"/>
      <c r="T259" s="21"/>
      <c r="U259" s="21"/>
      <c r="V259" s="21"/>
      <c r="W259" s="21"/>
      <c r="X259" s="21"/>
      <c r="Y259" s="28"/>
      <c r="Z259" s="28"/>
      <c r="AA259" s="28"/>
      <c r="AB259" s="28"/>
      <c r="AC259" s="28"/>
      <c r="AD259" s="28"/>
      <c r="AE259" s="28"/>
      <c r="AF259" s="28"/>
      <c r="AJ259" s="21"/>
      <c r="AK259" s="21"/>
      <c r="AL259" s="21"/>
      <c r="AM259" s="21"/>
      <c r="AN259" s="21"/>
      <c r="AO259" s="21"/>
      <c r="AP259" s="21"/>
      <c r="AQ259" s="21"/>
      <c r="AR259" s="21"/>
      <c r="AS259" s="21"/>
      <c r="AT259" s="21"/>
      <c r="AU259" s="21"/>
      <c r="AV259" s="21"/>
      <c r="AW259" s="21"/>
      <c r="AX259" s="21"/>
    </row>
    <row r="260" spans="1:50" hidden="1" x14ac:dyDescent="0.2">
      <c r="A260" s="71">
        <v>188</v>
      </c>
      <c r="B260" s="20" t="str">
        <f>'Compound Alert'!B155</f>
        <v>Singapore</v>
      </c>
      <c r="C260" s="20" t="str">
        <f>'Compound Alert'!C155</f>
        <v>SGP</v>
      </c>
      <c r="D260" s="20" t="str">
        <f>'Compound Alert'!D195</f>
        <v>SSF           Sub-Saharan Africa</v>
      </c>
      <c r="E260" s="20" t="str">
        <f>'Compound Alert'!E195</f>
        <v>Blend</v>
      </c>
      <c r="F260" s="57">
        <f>'Compound Alert'!F155</f>
        <v>0</v>
      </c>
      <c r="G260" s="22">
        <f>'Compound Alert'!G155</f>
        <v>0</v>
      </c>
      <c r="H260" s="23">
        <f>'Compound Alert'!H155</f>
        <v>0</v>
      </c>
      <c r="I260" s="57">
        <f>'Compound Alert'!M155</f>
        <v>0</v>
      </c>
      <c r="J260" s="25">
        <f>'Compound Alert'!N155</f>
        <v>2.3196879921559184</v>
      </c>
      <c r="K260" s="25">
        <f>'Compound Alert'!O155</f>
        <v>0</v>
      </c>
      <c r="L260" s="25">
        <f>'Compound Alert'!P155</f>
        <v>1.36363636363636</v>
      </c>
      <c r="M260" s="25">
        <f>'Compound Alert'!Q155</f>
        <v>0.28571428571428598</v>
      </c>
      <c r="N260" s="25">
        <f>'Compound Alert'!R155</f>
        <v>0</v>
      </c>
      <c r="O260" s="25">
        <f>'Compound Alert'!S155</f>
        <v>0</v>
      </c>
      <c r="P260" s="25"/>
      <c r="Q260" s="27">
        <f>'Compound Alert'!AI227</f>
        <v>0</v>
      </c>
      <c r="R260" s="27">
        <f>'Compound Alert'!AJ227</f>
        <v>0</v>
      </c>
      <c r="S260" s="21"/>
      <c r="T260" s="21"/>
      <c r="U260" s="21"/>
      <c r="V260" s="21"/>
      <c r="W260" s="21"/>
      <c r="X260" s="21"/>
      <c r="Y260" s="28"/>
      <c r="Z260" s="28"/>
      <c r="AA260" s="28"/>
      <c r="AB260" s="28"/>
      <c r="AC260" s="28"/>
      <c r="AD260" s="28"/>
      <c r="AE260" s="28"/>
      <c r="AF260" s="28"/>
      <c r="AJ260" s="21"/>
      <c r="AK260" s="21"/>
      <c r="AL260" s="21"/>
      <c r="AM260" s="21"/>
      <c r="AN260" s="21"/>
      <c r="AO260" s="21"/>
      <c r="AP260" s="21"/>
      <c r="AQ260" s="21"/>
      <c r="AR260" s="21"/>
      <c r="AS260" s="21"/>
      <c r="AT260" s="21"/>
      <c r="AU260" s="21"/>
      <c r="AV260" s="21"/>
      <c r="AW260" s="21"/>
      <c r="AX260" s="21"/>
    </row>
    <row r="261" spans="1:50" hidden="1" x14ac:dyDescent="0.2">
      <c r="A261" s="71">
        <v>189</v>
      </c>
      <c r="B261" s="20" t="str">
        <f>'Compound Alert'!B165</f>
        <v>Slovenia</v>
      </c>
      <c r="C261" s="20" t="str">
        <f>'Compound Alert'!C165</f>
        <v>SVN</v>
      </c>
      <c r="D261" s="20">
        <f>'Compound Alert'!D205</f>
        <v>0</v>
      </c>
      <c r="E261" s="20">
        <f>'Compound Alert'!E205</f>
        <v>0</v>
      </c>
      <c r="F261" s="57">
        <f>'Compound Alert'!F165</f>
        <v>0</v>
      </c>
      <c r="G261" s="22">
        <f>'Compound Alert'!G165</f>
        <v>0</v>
      </c>
      <c r="H261" s="23">
        <f>'Compound Alert'!H165</f>
        <v>0</v>
      </c>
      <c r="I261" s="57">
        <f>'Compound Alert'!M165</f>
        <v>0</v>
      </c>
      <c r="J261" s="25">
        <f>'Compound Alert'!N165</f>
        <v>4.1833001326703778</v>
      </c>
      <c r="K261" s="25">
        <f>'Compound Alert'!O165</f>
        <v>0.21531100478469001</v>
      </c>
      <c r="L261" s="25">
        <f>'Compound Alert'!P165</f>
        <v>2.2314049586776901</v>
      </c>
      <c r="M261" s="25">
        <f>'Compound Alert'!Q165</f>
        <v>1.4142135623730956</v>
      </c>
      <c r="N261" s="25">
        <f>'Compound Alert'!R165</f>
        <v>1.125</v>
      </c>
      <c r="O261" s="25">
        <f>'Compound Alert'!S165</f>
        <v>0</v>
      </c>
      <c r="P261" s="25"/>
      <c r="Q261" s="27">
        <f>'Compound Alert'!AI228</f>
        <v>0</v>
      </c>
      <c r="R261" s="27">
        <f>'Compound Alert'!AJ228</f>
        <v>0</v>
      </c>
      <c r="S261" s="21"/>
      <c r="T261" s="21"/>
      <c r="U261" s="21"/>
      <c r="V261" s="21"/>
      <c r="W261" s="21"/>
      <c r="X261" s="21"/>
      <c r="Y261" s="28"/>
      <c r="Z261" s="28"/>
      <c r="AA261" s="28"/>
      <c r="AB261" s="28"/>
      <c r="AC261" s="28"/>
      <c r="AD261" s="28"/>
      <c r="AE261" s="28"/>
      <c r="AF261" s="28"/>
      <c r="AJ261" s="21"/>
      <c r="AK261" s="21"/>
      <c r="AL261" s="21"/>
      <c r="AM261" s="21"/>
      <c r="AN261" s="21"/>
      <c r="AO261" s="21"/>
      <c r="AP261" s="21"/>
      <c r="AQ261" s="21"/>
      <c r="AR261" s="21"/>
      <c r="AS261" s="21"/>
      <c r="AT261" s="21"/>
      <c r="AU261" s="21"/>
      <c r="AV261" s="21"/>
      <c r="AW261" s="21"/>
      <c r="AX261" s="21"/>
    </row>
    <row r="262" spans="1:50" hidden="1" x14ac:dyDescent="0.2">
      <c r="A262" s="71">
        <v>190</v>
      </c>
      <c r="B262" s="20" t="str">
        <f>'Compound Alert'!B166</f>
        <v>Sweden</v>
      </c>
      <c r="C262" s="20" t="str">
        <f>'Compound Alert'!C166</f>
        <v>SWE</v>
      </c>
      <c r="D262" s="20">
        <f>'Compound Alert'!D206</f>
        <v>0</v>
      </c>
      <c r="E262" s="20">
        <f>'Compound Alert'!E206</f>
        <v>0</v>
      </c>
      <c r="F262" s="57">
        <f>'Compound Alert'!F166</f>
        <v>0</v>
      </c>
      <c r="G262" s="22">
        <f>'Compound Alert'!G166</f>
        <v>0</v>
      </c>
      <c r="H262" s="23">
        <f>'Compound Alert'!H166</f>
        <v>0</v>
      </c>
      <c r="I262" s="57">
        <f>'Compound Alert'!M166</f>
        <v>0</v>
      </c>
      <c r="J262" s="25">
        <f>'Compound Alert'!N166</f>
        <v>2.2360679774997898</v>
      </c>
      <c r="K262" s="25">
        <f>'Compound Alert'!O166</f>
        <v>1.5550239234449701</v>
      </c>
      <c r="L262" s="25">
        <f>'Compound Alert'!P166</f>
        <v>0.8667841720414482</v>
      </c>
      <c r="M262" s="25">
        <f>'Compound Alert'!Q166</f>
        <v>1.4142135623730956</v>
      </c>
      <c r="N262" s="25">
        <f>'Compound Alert'!R166</f>
        <v>0</v>
      </c>
      <c r="O262" s="25">
        <f>'Compound Alert'!S166</f>
        <v>0</v>
      </c>
      <c r="P262" s="25"/>
      <c r="Q262" s="27">
        <f>'Compound Alert'!AI229</f>
        <v>0</v>
      </c>
      <c r="R262" s="27">
        <f>'Compound Alert'!AJ229</f>
        <v>0</v>
      </c>
      <c r="S262" s="21"/>
      <c r="T262" s="21"/>
      <c r="U262" s="21"/>
      <c r="V262" s="21"/>
      <c r="W262" s="21"/>
      <c r="X262" s="21"/>
      <c r="Y262" s="28"/>
      <c r="Z262" s="28"/>
      <c r="AA262" s="28"/>
      <c r="AB262" s="28"/>
      <c r="AC262" s="28"/>
      <c r="AD262" s="28"/>
      <c r="AE262" s="28"/>
      <c r="AF262" s="28"/>
      <c r="AJ262" s="21"/>
      <c r="AK262" s="21"/>
      <c r="AL262" s="21"/>
      <c r="AM262" s="21"/>
      <c r="AN262" s="21"/>
      <c r="AO262" s="21"/>
      <c r="AP262" s="21"/>
      <c r="AQ262" s="21"/>
      <c r="AR262" s="21"/>
      <c r="AS262" s="21"/>
      <c r="AT262" s="21"/>
      <c r="AU262" s="21"/>
      <c r="AV262" s="21"/>
      <c r="AW262" s="21"/>
      <c r="AX262" s="21"/>
    </row>
    <row r="263" spans="1:50" x14ac:dyDescent="0.2">
      <c r="Y263" s="28"/>
      <c r="Z263" s="28"/>
      <c r="AA263" s="28"/>
      <c r="AB263" s="28"/>
      <c r="AC263" s="28"/>
      <c r="AD263" s="28"/>
      <c r="AE263" s="28"/>
      <c r="AF263" s="28"/>
    </row>
    <row r="264" spans="1:50" x14ac:dyDescent="0.2">
      <c r="Y264" s="28"/>
      <c r="Z264" s="28"/>
      <c r="AA264" s="28"/>
      <c r="AB264" s="28"/>
      <c r="AC264" s="28"/>
      <c r="AD264" s="28"/>
      <c r="AE264" s="28"/>
      <c r="AF264" s="28"/>
    </row>
    <row r="265" spans="1:50" x14ac:dyDescent="0.2">
      <c r="Y265" s="28"/>
      <c r="Z265" s="28"/>
      <c r="AA265" s="28"/>
      <c r="AB265" s="28"/>
      <c r="AC265" s="28"/>
      <c r="AD265" s="28"/>
      <c r="AE265" s="28"/>
      <c r="AF265" s="28"/>
    </row>
    <row r="266" spans="1:50" x14ac:dyDescent="0.2">
      <c r="Y266" s="28"/>
      <c r="Z266" s="28"/>
      <c r="AA266" s="28"/>
      <c r="AB266" s="28"/>
      <c r="AC266" s="28"/>
      <c r="AD266" s="28"/>
      <c r="AE266" s="28"/>
      <c r="AF266" s="28"/>
    </row>
    <row r="267" spans="1:50" x14ac:dyDescent="0.2">
      <c r="B267" s="212"/>
    </row>
    <row r="268" spans="1:50" ht="20" x14ac:dyDescent="0.2">
      <c r="B268" s="91" t="s">
        <v>606</v>
      </c>
    </row>
    <row r="294" spans="1:32" x14ac:dyDescent="0.2">
      <c r="R294" s="245" t="s">
        <v>583</v>
      </c>
    </row>
    <row r="295" spans="1:32" x14ac:dyDescent="0.2">
      <c r="Y295" s="28"/>
      <c r="Z295" s="28"/>
      <c r="AA295" s="28"/>
      <c r="AB295" s="28"/>
      <c r="AC295" s="28"/>
      <c r="AD295" s="28"/>
      <c r="AE295" s="28"/>
      <c r="AF295" s="28"/>
    </row>
    <row r="296" spans="1:32" x14ac:dyDescent="0.2">
      <c r="Y296" s="28"/>
      <c r="Z296" s="28"/>
      <c r="AA296" s="28"/>
      <c r="AB296" s="28"/>
      <c r="AC296" s="28"/>
      <c r="AD296" s="28"/>
      <c r="AE296" s="28"/>
      <c r="AF296" s="28"/>
    </row>
    <row r="297" spans="1:32" ht="20" x14ac:dyDescent="0.2">
      <c r="B297" s="91" t="s">
        <v>503</v>
      </c>
      <c r="P297" s="248"/>
    </row>
    <row r="298" spans="1:32" ht="44" customHeight="1" x14ac:dyDescent="0.2">
      <c r="B298" s="11" t="s">
        <v>396</v>
      </c>
      <c r="C298" s="12" t="s">
        <v>397</v>
      </c>
      <c r="D298" s="12" t="s">
        <v>584</v>
      </c>
      <c r="E298" s="12" t="s">
        <v>589</v>
      </c>
      <c r="F298" s="68"/>
      <c r="G298" s="243" t="s">
        <v>605</v>
      </c>
      <c r="H298" s="244"/>
      <c r="I298" s="55" t="s">
        <v>480</v>
      </c>
      <c r="J298" s="250" t="s">
        <v>399</v>
      </c>
      <c r="K298" s="250" t="s">
        <v>400</v>
      </c>
      <c r="L298" s="250" t="s">
        <v>401</v>
      </c>
      <c r="M298" s="250" t="s">
        <v>556</v>
      </c>
      <c r="N298" s="250" t="s">
        <v>403</v>
      </c>
      <c r="O298" s="251" t="s">
        <v>404</v>
      </c>
      <c r="P298" s="252"/>
      <c r="Q298" s="253" t="s">
        <v>5</v>
      </c>
      <c r="R298" s="253" t="s">
        <v>398</v>
      </c>
      <c r="S298" s="28"/>
      <c r="T298" s="28"/>
      <c r="U298" s="28"/>
      <c r="V298" s="28"/>
      <c r="W298" s="28"/>
      <c r="X298" s="28"/>
      <c r="Y298" s="28"/>
      <c r="Z298" s="28"/>
      <c r="AA298" s="28"/>
      <c r="AB298" s="28"/>
      <c r="AC298" s="28"/>
      <c r="AD298" s="28"/>
      <c r="AE298" s="28"/>
      <c r="AF298" s="28"/>
    </row>
    <row r="299" spans="1:32" x14ac:dyDescent="0.2">
      <c r="A299" s="52" t="s">
        <v>478</v>
      </c>
      <c r="B299" s="89" t="s">
        <v>396</v>
      </c>
      <c r="C299" s="79" t="s">
        <v>397</v>
      </c>
      <c r="D299" s="80" t="s">
        <v>479</v>
      </c>
      <c r="E299" s="81" t="s">
        <v>5</v>
      </c>
      <c r="F299" s="81" t="s">
        <v>602</v>
      </c>
      <c r="G299" s="82" t="s">
        <v>480</v>
      </c>
      <c r="H299" s="83" t="s">
        <v>491</v>
      </c>
      <c r="I299" s="83" t="s">
        <v>492</v>
      </c>
      <c r="J299" s="83" t="s">
        <v>493</v>
      </c>
      <c r="K299" s="83" t="s">
        <v>494</v>
      </c>
      <c r="L299" s="83" t="s">
        <v>495</v>
      </c>
      <c r="M299" s="83" t="s">
        <v>415</v>
      </c>
      <c r="N299" s="82" t="s">
        <v>483</v>
      </c>
      <c r="O299" s="82" t="s">
        <v>501</v>
      </c>
      <c r="P299" s="249" t="s">
        <v>603</v>
      </c>
      <c r="Q299" s="246" t="s">
        <v>600</v>
      </c>
      <c r="R299" s="247" t="s">
        <v>601</v>
      </c>
      <c r="S299" s="28"/>
      <c r="T299" s="28"/>
      <c r="U299" s="28"/>
      <c r="V299" s="28"/>
      <c r="W299" s="28"/>
      <c r="X299" s="28"/>
      <c r="Y299" s="28"/>
      <c r="Z299" s="28"/>
      <c r="AA299" s="28"/>
      <c r="AB299" s="28"/>
      <c r="AC299" s="28"/>
      <c r="AD299" s="28"/>
      <c r="AE299" s="28"/>
      <c r="AF299" s="28"/>
    </row>
    <row r="300" spans="1:32" x14ac:dyDescent="0.2">
      <c r="A300" s="71">
        <v>1</v>
      </c>
      <c r="B300" s="90" t="str">
        <f>'Compound Alert'!B40</f>
        <v>Congo DR</v>
      </c>
      <c r="C300" s="90" t="str">
        <f>'Compound Alert'!C40</f>
        <v>COD</v>
      </c>
      <c r="D300" s="90" t="str">
        <f>'Compound Alert'!D40</f>
        <v>SSF           Sub-Saharan Africa</v>
      </c>
      <c r="E300" s="90" t="str">
        <f>'Compound Alert'!E40</f>
        <v>IDA</v>
      </c>
      <c r="F300" s="90"/>
      <c r="G300" s="88">
        <f>'Compound Alert'!G40</f>
        <v>6</v>
      </c>
      <c r="H300" s="87">
        <f>'Compound Alert'!H40</f>
        <v>6</v>
      </c>
      <c r="I300" s="85">
        <f>'Compound Alert'!I40</f>
        <v>5</v>
      </c>
      <c r="J300" s="77">
        <f>'Compound Alert'!U40</f>
        <v>10</v>
      </c>
      <c r="K300" s="77">
        <f>'Compound Alert'!V40</f>
        <v>10</v>
      </c>
      <c r="L300" s="77">
        <f>'Compound Alert'!W40</f>
        <v>10</v>
      </c>
      <c r="M300" s="77">
        <f>'Compound Alert'!X40</f>
        <v>9.5714285714285694</v>
      </c>
      <c r="N300" s="77">
        <f>'Compound Alert'!Y40</f>
        <v>8</v>
      </c>
      <c r="O300" s="77">
        <f>'Compound Alert'!Z40</f>
        <v>10</v>
      </c>
      <c r="P300" s="84"/>
      <c r="Q300" s="27">
        <f>'Compound Alert'!AI40</f>
        <v>0</v>
      </c>
      <c r="R300" s="27">
        <f>'Compound Alert'!AJ40</f>
        <v>0.2</v>
      </c>
      <c r="S300" s="28"/>
      <c r="T300" s="28"/>
      <c r="U300" s="28"/>
      <c r="V300" s="28"/>
      <c r="W300" s="28"/>
      <c r="X300" s="28"/>
      <c r="Y300" s="28"/>
      <c r="Z300" s="28"/>
      <c r="AA300" s="28"/>
      <c r="AB300" s="28"/>
      <c r="AC300" s="28"/>
      <c r="AD300" s="28"/>
      <c r="AE300" s="28"/>
      <c r="AF300" s="28"/>
    </row>
    <row r="301" spans="1:32" x14ac:dyDescent="0.2">
      <c r="A301" s="71">
        <v>2</v>
      </c>
      <c r="B301" s="90" t="str">
        <f>'Compound Alert'!B120</f>
        <v>Myanmar</v>
      </c>
      <c r="C301" s="90" t="str">
        <f>'Compound Alert'!C120</f>
        <v>MMR</v>
      </c>
      <c r="D301" s="90" t="str">
        <f>'Compound Alert'!D120</f>
        <v>EAS           East Asia &amp; Pacific</v>
      </c>
      <c r="E301" s="90" t="str">
        <f>'Compound Alert'!E120</f>
        <v>IDA</v>
      </c>
      <c r="F301" s="90"/>
      <c r="G301" s="88">
        <f>'Compound Alert'!G120</f>
        <v>6</v>
      </c>
      <c r="H301" s="87">
        <f>'Compound Alert'!H120</f>
        <v>6</v>
      </c>
      <c r="I301" s="85">
        <f>'Compound Alert'!I120</f>
        <v>3.5</v>
      </c>
      <c r="J301" s="77">
        <f>'Compound Alert'!U120</f>
        <v>7</v>
      </c>
      <c r="K301" s="77">
        <f>'Compound Alert'!V120</f>
        <v>7.0813397129186599</v>
      </c>
      <c r="L301" s="77">
        <f>'Compound Alert'!W120</f>
        <v>8.8429752066115697</v>
      </c>
      <c r="M301" s="77">
        <f>'Compound Alert'!X120</f>
        <v>7.1428571428571397</v>
      </c>
      <c r="N301" s="77">
        <f>'Compound Alert'!Y120</f>
        <v>8</v>
      </c>
      <c r="O301" s="77">
        <f>'Compound Alert'!Z120</f>
        <v>10</v>
      </c>
      <c r="P301" s="90"/>
      <c r="Q301" s="27">
        <f>'Compound Alert'!AI120</f>
        <v>0</v>
      </c>
      <c r="R301" s="27">
        <f>'Compound Alert'!AJ120</f>
        <v>0.2</v>
      </c>
      <c r="S301" s="28"/>
      <c r="T301" s="28"/>
      <c r="U301" s="28"/>
      <c r="V301" s="28"/>
      <c r="W301" s="28"/>
      <c r="X301" s="28"/>
      <c r="Y301" s="28"/>
      <c r="Z301" s="28"/>
      <c r="AA301" s="28"/>
      <c r="AB301" s="28"/>
      <c r="AC301" s="28"/>
      <c r="AD301" s="28"/>
      <c r="AE301" s="28"/>
      <c r="AF301" s="28"/>
    </row>
    <row r="302" spans="1:32" x14ac:dyDescent="0.2">
      <c r="A302" s="71">
        <v>3</v>
      </c>
      <c r="B302" s="90" t="str">
        <f>'Compound Alert'!B129</f>
        <v>Niger</v>
      </c>
      <c r="C302" s="90" t="str">
        <f>'Compound Alert'!C129</f>
        <v>NER</v>
      </c>
      <c r="D302" s="90" t="str">
        <f>'Compound Alert'!D129</f>
        <v>SSF           Sub-Saharan Africa</v>
      </c>
      <c r="E302" s="90" t="str">
        <f>'Compound Alert'!E129</f>
        <v>IDA</v>
      </c>
      <c r="F302" s="90"/>
      <c r="G302" s="88">
        <f>'Compound Alert'!G129</f>
        <v>6</v>
      </c>
      <c r="H302" s="87">
        <f>'Compound Alert'!H129</f>
        <v>6</v>
      </c>
      <c r="I302" s="85">
        <f>'Compound Alert'!I129</f>
        <v>5</v>
      </c>
      <c r="J302" s="77">
        <f>'Compound Alert'!U129</f>
        <v>10</v>
      </c>
      <c r="K302" s="77">
        <f>'Compound Alert'!V129</f>
        <v>10</v>
      </c>
      <c r="L302" s="77">
        <f>'Compound Alert'!W129</f>
        <v>9.0909090909090899</v>
      </c>
      <c r="M302" s="77">
        <f>'Compound Alert'!X129</f>
        <v>10</v>
      </c>
      <c r="N302" s="77">
        <f>'Compound Alert'!Y129</f>
        <v>7.875</v>
      </c>
      <c r="O302" s="77">
        <f>'Compound Alert'!Z129</f>
        <v>10</v>
      </c>
      <c r="P302" s="90"/>
      <c r="Q302" s="27">
        <f>'Compound Alert'!AI129</f>
        <v>0</v>
      </c>
      <c r="R302" s="27">
        <f>'Compound Alert'!AJ129</f>
        <v>0.2</v>
      </c>
      <c r="S302" s="28"/>
      <c r="T302" s="28"/>
      <c r="U302" s="28"/>
      <c r="V302" s="28"/>
      <c r="W302" s="28"/>
      <c r="X302" s="28"/>
      <c r="Y302" s="28"/>
      <c r="Z302" s="28"/>
      <c r="AA302" s="28"/>
      <c r="AB302" s="28"/>
      <c r="AC302" s="28"/>
      <c r="AD302" s="28"/>
      <c r="AE302" s="28"/>
      <c r="AF302" s="28"/>
    </row>
    <row r="303" spans="1:32" x14ac:dyDescent="0.2">
      <c r="A303" s="71">
        <v>4</v>
      </c>
      <c r="B303" s="90" t="str">
        <f>'Compound Alert'!B130</f>
        <v>Nigeria</v>
      </c>
      <c r="C303" s="90" t="str">
        <f>'Compound Alert'!C130</f>
        <v>NGA</v>
      </c>
      <c r="D303" s="90" t="str">
        <f>'Compound Alert'!D130</f>
        <v>SSF           Sub-Saharan Africa</v>
      </c>
      <c r="E303" s="90" t="str">
        <f>'Compound Alert'!E130</f>
        <v>Blend</v>
      </c>
      <c r="F303" s="90"/>
      <c r="G303" s="88">
        <f>'Compound Alert'!G130</f>
        <v>6</v>
      </c>
      <c r="H303" s="87">
        <f>'Compound Alert'!H130</f>
        <v>6</v>
      </c>
      <c r="I303" s="85">
        <f>'Compound Alert'!I130</f>
        <v>3.5</v>
      </c>
      <c r="J303" s="77">
        <f>'Compound Alert'!U130</f>
        <v>9.75</v>
      </c>
      <c r="K303" s="77">
        <f>'Compound Alert'!V130</f>
        <v>8.4928229665071804</v>
      </c>
      <c r="L303" s="77">
        <f>'Compound Alert'!W130</f>
        <v>9.60330578512397</v>
      </c>
      <c r="M303" s="77">
        <f>'Compound Alert'!X130</f>
        <v>7.8571428571428603</v>
      </c>
      <c r="N303" s="77">
        <f>'Compound Alert'!Y130</f>
        <v>7.75</v>
      </c>
      <c r="O303" s="77">
        <f>'Compound Alert'!Z130</f>
        <v>10</v>
      </c>
      <c r="P303" s="90"/>
      <c r="Q303" s="27">
        <f>'Compound Alert'!AI130</f>
        <v>0</v>
      </c>
      <c r="R303" s="27">
        <f>'Compound Alert'!AJ130</f>
        <v>0.1</v>
      </c>
      <c r="S303" s="28"/>
      <c r="T303" s="28"/>
      <c r="U303" s="28"/>
      <c r="V303" s="28"/>
      <c r="W303" s="28"/>
      <c r="X303" s="28"/>
      <c r="Y303" s="28"/>
      <c r="Z303" s="28"/>
      <c r="AA303" s="28"/>
      <c r="AB303" s="28"/>
      <c r="AC303" s="28"/>
      <c r="AD303" s="28"/>
      <c r="AE303" s="28"/>
      <c r="AF303" s="28"/>
    </row>
    <row r="304" spans="1:32" x14ac:dyDescent="0.2">
      <c r="A304" s="71">
        <v>5</v>
      </c>
      <c r="B304" s="90" t="str">
        <f>'Compound Alert'!B159</f>
        <v>Somalia</v>
      </c>
      <c r="C304" s="90" t="str">
        <f>'Compound Alert'!C159</f>
        <v>SOM</v>
      </c>
      <c r="D304" s="90" t="str">
        <f>'Compound Alert'!D159</f>
        <v>SSF           Sub-Saharan Africa</v>
      </c>
      <c r="E304" s="90" t="str">
        <f>'Compound Alert'!E159</f>
        <v>IDA</v>
      </c>
      <c r="F304" s="90"/>
      <c r="G304" s="88">
        <f>'Compound Alert'!G159</f>
        <v>6</v>
      </c>
      <c r="H304" s="87">
        <f>'Compound Alert'!H159</f>
        <v>6</v>
      </c>
      <c r="I304" s="85">
        <f>'Compound Alert'!I159</f>
        <v>5.5</v>
      </c>
      <c r="J304" s="77">
        <f>'Compound Alert'!U159</f>
        <v>10</v>
      </c>
      <c r="K304" s="77">
        <f>'Compound Alert'!V159</f>
        <v>10</v>
      </c>
      <c r="L304" s="77">
        <f>'Compound Alert'!W159</f>
        <v>10</v>
      </c>
      <c r="M304" s="77">
        <f>'Compound Alert'!X159</f>
        <v>10</v>
      </c>
      <c r="N304" s="77">
        <f>'Compound Alert'!Y159</f>
        <v>9.875</v>
      </c>
      <c r="O304" s="77">
        <f>'Compound Alert'!Z159</f>
        <v>10</v>
      </c>
      <c r="P304" s="90"/>
      <c r="Q304" s="27">
        <f>'Compound Alert'!AI159</f>
        <v>0</v>
      </c>
      <c r="R304" s="27">
        <f>'Compound Alert'!AJ159</f>
        <v>0.2</v>
      </c>
      <c r="S304" s="28"/>
      <c r="T304" s="28"/>
      <c r="U304" s="28"/>
      <c r="V304" s="28"/>
      <c r="W304" s="28"/>
      <c r="X304" s="28"/>
      <c r="Y304" s="28"/>
      <c r="Z304" s="28"/>
      <c r="AA304" s="28"/>
      <c r="AB304" s="28"/>
      <c r="AC304" s="28"/>
      <c r="AD304" s="28"/>
      <c r="AE304" s="28"/>
      <c r="AF304" s="28"/>
    </row>
    <row r="305" spans="1:32" x14ac:dyDescent="0.2">
      <c r="A305" s="71">
        <v>6</v>
      </c>
      <c r="B305" s="90" t="str">
        <f>'Compound Alert'!B192</f>
        <v>Yemen</v>
      </c>
      <c r="C305" s="90" t="str">
        <f>'Compound Alert'!C192</f>
        <v>YEM</v>
      </c>
      <c r="D305" s="90" t="str">
        <f>'Compound Alert'!D192</f>
        <v>MEA           Middle East &amp; North Africa</v>
      </c>
      <c r="E305" s="90" t="str">
        <f>'Compound Alert'!E192</f>
        <v>IDA</v>
      </c>
      <c r="F305" s="90"/>
      <c r="G305" s="88">
        <f>'Compound Alert'!G192</f>
        <v>6</v>
      </c>
      <c r="H305" s="87">
        <f>'Compound Alert'!H192</f>
        <v>6</v>
      </c>
      <c r="I305" s="85">
        <f>'Compound Alert'!I192</f>
        <v>5.5</v>
      </c>
      <c r="J305" s="77">
        <f>'Compound Alert'!U192</f>
        <v>10</v>
      </c>
      <c r="K305" s="77">
        <f>'Compound Alert'!V192</f>
        <v>10</v>
      </c>
      <c r="L305" s="77">
        <f>'Compound Alert'!W192</f>
        <v>10</v>
      </c>
      <c r="M305" s="77">
        <f>'Compound Alert'!X192</f>
        <v>10</v>
      </c>
      <c r="N305" s="77">
        <f>'Compound Alert'!Y192</f>
        <v>9.125</v>
      </c>
      <c r="O305" s="77">
        <f>'Compound Alert'!Z192</f>
        <v>10</v>
      </c>
      <c r="P305" s="90"/>
      <c r="Q305" s="27">
        <f>'Compound Alert'!AI192</f>
        <v>0</v>
      </c>
      <c r="R305" s="27">
        <f>'Compound Alert'!AJ192</f>
        <v>0.3</v>
      </c>
      <c r="S305" s="28"/>
      <c r="T305" s="28"/>
      <c r="U305" s="28"/>
      <c r="V305" s="28"/>
      <c r="W305" s="28"/>
      <c r="X305" s="28"/>
      <c r="Y305" s="28"/>
      <c r="Z305" s="28"/>
      <c r="AA305" s="28"/>
      <c r="AB305" s="28"/>
      <c r="AC305" s="28"/>
      <c r="AD305" s="28"/>
      <c r="AE305" s="28"/>
      <c r="AF305" s="28"/>
    </row>
    <row r="306" spans="1:32" x14ac:dyDescent="0.2">
      <c r="A306" s="71">
        <v>7</v>
      </c>
      <c r="B306" s="90" t="str">
        <f>'Compound Alert'!B6</f>
        <v>Afghanistan</v>
      </c>
      <c r="C306" s="90" t="str">
        <f>'Compound Alert'!C6</f>
        <v>AFG</v>
      </c>
      <c r="D306" s="90" t="str">
        <f>'Compound Alert'!D6</f>
        <v>SAS           South Asia</v>
      </c>
      <c r="E306" s="90" t="str">
        <f>'Compound Alert'!E6</f>
        <v>IDA</v>
      </c>
      <c r="F306" s="90"/>
      <c r="G306" s="88">
        <f>'Compound Alert'!G6</f>
        <v>5.5</v>
      </c>
      <c r="H306" s="87">
        <f>'Compound Alert'!H6</f>
        <v>5.5</v>
      </c>
      <c r="I306" s="85">
        <f>'Compound Alert'!I6</f>
        <v>5</v>
      </c>
      <c r="J306" s="77">
        <f>'Compound Alert'!U6</f>
        <v>10</v>
      </c>
      <c r="K306" s="77">
        <f>'Compound Alert'!V6</f>
        <v>10</v>
      </c>
      <c r="L306" s="77">
        <f>'Compound Alert'!W6</f>
        <v>9.9338842975206596</v>
      </c>
      <c r="M306" s="77">
        <f>'Compound Alert'!X6</f>
        <v>10</v>
      </c>
      <c r="N306" s="77">
        <f>'Compound Alert'!Y6</f>
        <v>9.75</v>
      </c>
      <c r="O306" s="77">
        <f>'Compound Alert'!Z6</f>
        <v>10</v>
      </c>
      <c r="P306" s="254"/>
      <c r="Q306" s="27">
        <f>'Compound Alert'!AI6</f>
        <v>0</v>
      </c>
      <c r="R306" s="27">
        <f>'Compound Alert'!AJ6</f>
        <v>0.1</v>
      </c>
      <c r="S306" s="28"/>
      <c r="T306" s="28"/>
      <c r="U306" s="28"/>
      <c r="V306" s="28"/>
      <c r="W306" s="28"/>
      <c r="X306" s="28"/>
      <c r="Y306" s="28"/>
      <c r="Z306" s="28"/>
      <c r="AA306" s="28"/>
      <c r="AB306" s="28"/>
      <c r="AC306" s="28"/>
      <c r="AD306" s="28"/>
      <c r="AE306" s="28"/>
      <c r="AF306" s="28"/>
    </row>
    <row r="307" spans="1:32" x14ac:dyDescent="0.2">
      <c r="A307" s="71">
        <v>8</v>
      </c>
      <c r="B307" s="90" t="str">
        <f>'Compound Alert'!B33</f>
        <v>Central African Republic</v>
      </c>
      <c r="C307" s="90" t="str">
        <f>'Compound Alert'!C33</f>
        <v>CAF</v>
      </c>
      <c r="D307" s="90" t="str">
        <f>'Compound Alert'!D33</f>
        <v>SSF           Sub-Saharan Africa</v>
      </c>
      <c r="E307" s="90" t="str">
        <f>'Compound Alert'!E33</f>
        <v>IDA</v>
      </c>
      <c r="F307" s="90"/>
      <c r="G307" s="88">
        <f>'Compound Alert'!G33</f>
        <v>5.5</v>
      </c>
      <c r="H307" s="87">
        <f>'Compound Alert'!H33</f>
        <v>5.5</v>
      </c>
      <c r="I307" s="85">
        <f>'Compound Alert'!I33</f>
        <v>5</v>
      </c>
      <c r="J307" s="77">
        <f>'Compound Alert'!U33</f>
        <v>10</v>
      </c>
      <c r="K307" s="77">
        <f>'Compound Alert'!V33</f>
        <v>10</v>
      </c>
      <c r="L307" s="77">
        <f>'Compound Alert'!W33</f>
        <v>10</v>
      </c>
      <c r="M307" s="77">
        <f>'Compound Alert'!X33</f>
        <v>10</v>
      </c>
      <c r="N307" s="77">
        <f>'Compound Alert'!Y33</f>
        <v>6.375</v>
      </c>
      <c r="O307" s="77">
        <f>'Compound Alert'!Z33</f>
        <v>10</v>
      </c>
      <c r="P307" s="90"/>
      <c r="Q307" s="27">
        <f>'Compound Alert'!AI33</f>
        <v>0</v>
      </c>
      <c r="R307" s="27">
        <f>'Compound Alert'!AJ33</f>
        <v>0.4</v>
      </c>
      <c r="S307" s="28"/>
      <c r="T307" s="28"/>
      <c r="U307" s="28"/>
      <c r="V307" s="28"/>
      <c r="W307" s="28"/>
      <c r="X307" s="28"/>
      <c r="Y307" s="28"/>
      <c r="Z307" s="28"/>
      <c r="AA307" s="28"/>
      <c r="AB307" s="28"/>
      <c r="AC307" s="28"/>
      <c r="AD307" s="28"/>
      <c r="AE307" s="28"/>
      <c r="AF307" s="28"/>
    </row>
    <row r="308" spans="1:32" x14ac:dyDescent="0.2">
      <c r="A308" s="71">
        <v>9</v>
      </c>
      <c r="B308" s="90" t="str">
        <f>'Compound Alert'!B39</f>
        <v>Cameroon</v>
      </c>
      <c r="C308" s="90" t="str">
        <f>'Compound Alert'!C39</f>
        <v>CMR</v>
      </c>
      <c r="D308" s="90" t="str">
        <f>'Compound Alert'!D39</f>
        <v>SSF           Sub-Saharan Africa</v>
      </c>
      <c r="E308" s="90" t="str">
        <f>'Compound Alert'!E39</f>
        <v>Blend</v>
      </c>
      <c r="F308" s="90"/>
      <c r="G308" s="88">
        <f>'Compound Alert'!G39</f>
        <v>5.5</v>
      </c>
      <c r="H308" s="87">
        <f>'Compound Alert'!H39</f>
        <v>5.5</v>
      </c>
      <c r="I308" s="85">
        <f>'Compound Alert'!I39</f>
        <v>3.5</v>
      </c>
      <c r="J308" s="77">
        <f>'Compound Alert'!U39</f>
        <v>9.25</v>
      </c>
      <c r="K308" s="77">
        <f>'Compound Alert'!V39</f>
        <v>8.1339712918660307</v>
      </c>
      <c r="L308" s="77">
        <f>'Compound Alert'!W39</f>
        <v>8.7603305785124004</v>
      </c>
      <c r="M308" s="77">
        <f>'Compound Alert'!X39</f>
        <v>8.4285714285714306</v>
      </c>
      <c r="N308" s="77">
        <f>'Compound Alert'!Y39</f>
        <v>7.625</v>
      </c>
      <c r="O308" s="77">
        <f>'Compound Alert'!Z39</f>
        <v>10</v>
      </c>
      <c r="P308" s="90"/>
      <c r="Q308" s="27">
        <f>'Compound Alert'!AI39</f>
        <v>0</v>
      </c>
      <c r="R308" s="27">
        <f>'Compound Alert'!AJ39</f>
        <v>0.4</v>
      </c>
      <c r="S308" s="28"/>
      <c r="T308" s="28"/>
      <c r="U308" s="28"/>
      <c r="V308" s="28"/>
      <c r="W308" s="28"/>
      <c r="X308" s="28"/>
      <c r="Y308" s="28"/>
      <c r="Z308" s="28"/>
      <c r="AA308" s="28"/>
      <c r="AB308" s="28"/>
      <c r="AC308" s="28"/>
      <c r="AD308" s="28"/>
      <c r="AE308" s="28"/>
      <c r="AF308" s="28"/>
    </row>
    <row r="309" spans="1:32" x14ac:dyDescent="0.2">
      <c r="A309" s="71">
        <v>10</v>
      </c>
      <c r="B309" s="90" t="str">
        <f>'Compound Alert'!B60</f>
        <v>Ethiopia</v>
      </c>
      <c r="C309" s="90" t="str">
        <f>'Compound Alert'!C60</f>
        <v>ETH</v>
      </c>
      <c r="D309" s="90" t="str">
        <f>'Compound Alert'!D60</f>
        <v>SSF           Sub-Saharan Africa</v>
      </c>
      <c r="E309" s="90" t="str">
        <f>'Compound Alert'!E60</f>
        <v>IDA</v>
      </c>
      <c r="F309" s="90"/>
      <c r="G309" s="88">
        <f>'Compound Alert'!G60</f>
        <v>5.5</v>
      </c>
      <c r="H309" s="87">
        <f>'Compound Alert'!H60</f>
        <v>5.5</v>
      </c>
      <c r="I309" s="85">
        <f>'Compound Alert'!I60</f>
        <v>2.5</v>
      </c>
      <c r="J309" s="77">
        <f>'Compound Alert'!U60</f>
        <v>9.75</v>
      </c>
      <c r="K309" s="77">
        <f>'Compound Alert'!V60</f>
        <v>10</v>
      </c>
      <c r="L309" s="77">
        <f>'Compound Alert'!W60</f>
        <v>8.9090909090909101</v>
      </c>
      <c r="M309" s="77">
        <f>'Compound Alert'!X60</f>
        <v>9</v>
      </c>
      <c r="N309" s="77">
        <f>'Compound Alert'!Y60</f>
        <v>5.875</v>
      </c>
      <c r="O309" s="77">
        <f>'Compound Alert'!Z60</f>
        <v>0</v>
      </c>
      <c r="P309" s="90"/>
      <c r="Q309" s="27">
        <f>'Compound Alert'!AI60</f>
        <v>0</v>
      </c>
      <c r="R309" s="27">
        <f>'Compound Alert'!AJ60</f>
        <v>0.2</v>
      </c>
      <c r="S309" s="28"/>
      <c r="T309" s="28"/>
      <c r="U309" s="28"/>
      <c r="V309" s="28"/>
      <c r="W309" s="28"/>
      <c r="X309" s="28"/>
      <c r="Y309" s="28"/>
      <c r="Z309" s="28"/>
      <c r="AA309" s="28"/>
      <c r="AB309" s="28"/>
      <c r="AC309" s="28"/>
      <c r="AD309" s="28"/>
      <c r="AE309" s="28"/>
      <c r="AF309" s="28"/>
    </row>
    <row r="310" spans="1:32" x14ac:dyDescent="0.2">
      <c r="A310" s="71">
        <v>11</v>
      </c>
      <c r="B310" s="90" t="str">
        <f>'Compound Alert'!B153</f>
        <v>Sudan</v>
      </c>
      <c r="C310" s="90" t="str">
        <f>'Compound Alert'!C153</f>
        <v>SDN</v>
      </c>
      <c r="D310" s="90" t="str">
        <f>'Compound Alert'!D153</f>
        <v>SSF           Sub-Saharan Africa</v>
      </c>
      <c r="E310" s="90" t="str">
        <f>'Compound Alert'!E153</f>
        <v>IDA</v>
      </c>
      <c r="F310" s="90"/>
      <c r="G310" s="88">
        <f>'Compound Alert'!G153</f>
        <v>5.5</v>
      </c>
      <c r="H310" s="87">
        <f>'Compound Alert'!H153</f>
        <v>5.5</v>
      </c>
      <c r="I310" s="85">
        <f>'Compound Alert'!I153</f>
        <v>4</v>
      </c>
      <c r="J310" s="77">
        <f>'Compound Alert'!U153</f>
        <v>9.5</v>
      </c>
      <c r="K310" s="77">
        <f>'Compound Alert'!V153</f>
        <v>10</v>
      </c>
      <c r="L310" s="77">
        <f>'Compound Alert'!W153</f>
        <v>10</v>
      </c>
      <c r="M310" s="77">
        <f>'Compound Alert'!X153</f>
        <v>8.4285714285714306</v>
      </c>
      <c r="N310" s="77">
        <f>'Compound Alert'!Y153</f>
        <v>6.875</v>
      </c>
      <c r="O310" s="77">
        <f>'Compound Alert'!Z153</f>
        <v>10</v>
      </c>
      <c r="P310" s="90"/>
      <c r="Q310" s="27">
        <f>'Compound Alert'!AI153</f>
        <v>0</v>
      </c>
      <c r="R310" s="27">
        <f>'Compound Alert'!AJ153</f>
        <v>0.2</v>
      </c>
      <c r="S310" s="28"/>
      <c r="T310" s="28"/>
      <c r="U310" s="28"/>
      <c r="V310" s="28"/>
      <c r="W310" s="28"/>
      <c r="X310" s="28"/>
      <c r="Y310" s="28"/>
      <c r="Z310" s="28"/>
      <c r="AA310" s="28"/>
      <c r="AB310" s="28"/>
      <c r="AC310" s="28"/>
      <c r="AD310" s="28"/>
      <c r="AE310" s="28"/>
      <c r="AF310" s="28"/>
    </row>
    <row r="311" spans="1:32" x14ac:dyDescent="0.2">
      <c r="A311" s="71">
        <v>12</v>
      </c>
      <c r="B311" s="90" t="str">
        <f>'Compound Alert'!B169</f>
        <v>Syria</v>
      </c>
      <c r="C311" s="90" t="str">
        <f>'Compound Alert'!C169</f>
        <v>SYR</v>
      </c>
      <c r="D311" s="90" t="str">
        <f>'Compound Alert'!D169</f>
        <v>MEA           Middle East &amp; North Africa</v>
      </c>
      <c r="E311" s="90" t="str">
        <f>'Compound Alert'!E169</f>
        <v>IDA</v>
      </c>
      <c r="F311" s="90"/>
      <c r="G311" s="88">
        <f>'Compound Alert'!G169</f>
        <v>5.5</v>
      </c>
      <c r="H311" s="87">
        <f>'Compound Alert'!H169</f>
        <v>5.5</v>
      </c>
      <c r="I311" s="85">
        <f>'Compound Alert'!I169</f>
        <v>4.5</v>
      </c>
      <c r="J311" s="77">
        <f>'Compound Alert'!U169</f>
        <v>10</v>
      </c>
      <c r="K311" s="77">
        <f>'Compound Alert'!V169</f>
        <v>6.1722488038277499</v>
      </c>
      <c r="L311" s="77">
        <f>'Compound Alert'!W169</f>
        <v>10</v>
      </c>
      <c r="M311" s="77">
        <f>'Compound Alert'!X169</f>
        <v>10</v>
      </c>
      <c r="N311" s="77">
        <f>'Compound Alert'!Y169</f>
        <v>9.5</v>
      </c>
      <c r="O311" s="77">
        <f>'Compound Alert'!Z169</f>
        <v>10</v>
      </c>
      <c r="P311" s="90"/>
      <c r="Q311" s="27">
        <f>'Compound Alert'!AI169</f>
        <v>0</v>
      </c>
      <c r="R311" s="27">
        <f>'Compound Alert'!AJ169</f>
        <v>0.5</v>
      </c>
      <c r="S311" s="28"/>
      <c r="T311" s="28"/>
      <c r="U311" s="28"/>
      <c r="V311" s="28"/>
      <c r="W311" s="28"/>
      <c r="X311" s="28"/>
      <c r="Y311" s="28"/>
      <c r="Z311" s="28"/>
      <c r="AA311" s="28"/>
      <c r="AB311" s="28"/>
      <c r="AC311" s="28"/>
      <c r="AD311" s="28"/>
      <c r="AE311" s="28"/>
      <c r="AF311" s="28"/>
    </row>
    <row r="312" spans="1:32" x14ac:dyDescent="0.2">
      <c r="A312" s="71">
        <v>13</v>
      </c>
      <c r="B312" s="90" t="str">
        <f>'Compound Alert'!B182</f>
        <v>Uganda</v>
      </c>
      <c r="C312" s="90" t="str">
        <f>'Compound Alert'!C182</f>
        <v>UGA</v>
      </c>
      <c r="D312" s="90" t="str">
        <f>'Compound Alert'!D182</f>
        <v>SSF           Sub-Saharan Africa</v>
      </c>
      <c r="E312" s="90" t="str">
        <f>'Compound Alert'!E182</f>
        <v>IDA</v>
      </c>
      <c r="F312" s="90"/>
      <c r="G312" s="88">
        <f>'Compound Alert'!G182</f>
        <v>5.5</v>
      </c>
      <c r="H312" s="87">
        <f>'Compound Alert'!H182</f>
        <v>5.5</v>
      </c>
      <c r="I312" s="85">
        <f>'Compound Alert'!I182</f>
        <v>3</v>
      </c>
      <c r="J312" s="77">
        <f>'Compound Alert'!U182</f>
        <v>10</v>
      </c>
      <c r="K312" s="77">
        <f>'Compound Alert'!V182</f>
        <v>10</v>
      </c>
      <c r="L312" s="77">
        <f>'Compound Alert'!W182</f>
        <v>7.8512396694214903</v>
      </c>
      <c r="M312" s="77">
        <f>'Compound Alert'!X182</f>
        <v>9</v>
      </c>
      <c r="N312" s="77">
        <f>'Compound Alert'!Y182</f>
        <v>5.625</v>
      </c>
      <c r="O312" s="77">
        <f>'Compound Alert'!Z182</f>
        <v>0</v>
      </c>
      <c r="P312" s="90"/>
      <c r="Q312" s="27">
        <f>'Compound Alert'!AI182</f>
        <v>0</v>
      </c>
      <c r="R312" s="27">
        <f>'Compound Alert'!AJ182</f>
        <v>0.1</v>
      </c>
      <c r="S312" s="28"/>
      <c r="T312" s="28"/>
      <c r="U312" s="28"/>
      <c r="V312" s="28"/>
      <c r="W312" s="28"/>
      <c r="X312" s="28"/>
      <c r="Y312" s="28"/>
      <c r="Z312" s="28"/>
      <c r="AA312" s="28"/>
      <c r="AB312" s="28"/>
      <c r="AC312" s="28"/>
      <c r="AD312" s="28"/>
      <c r="AE312" s="28"/>
      <c r="AF312" s="28"/>
    </row>
    <row r="313" spans="1:32" hidden="1" x14ac:dyDescent="0.2">
      <c r="A313" s="71">
        <v>14</v>
      </c>
      <c r="B313" s="90" t="str">
        <f>'Compound Alert'!B38</f>
        <v>Côte d'Ivoire</v>
      </c>
      <c r="C313" s="90" t="str">
        <f>'Compound Alert'!C38</f>
        <v>CIV</v>
      </c>
      <c r="D313" s="90" t="str">
        <f>'Compound Alert'!D38</f>
        <v>SSF           Sub-Saharan Africa</v>
      </c>
      <c r="E313" s="90" t="str">
        <f>'Compound Alert'!E38</f>
        <v>IDA</v>
      </c>
      <c r="F313" s="90"/>
      <c r="G313" s="88">
        <f>'Compound Alert'!G38</f>
        <v>5</v>
      </c>
      <c r="H313" s="87">
        <f>'Compound Alert'!H38</f>
        <v>5</v>
      </c>
      <c r="I313" s="85">
        <f>'Compound Alert'!I38</f>
        <v>1.5</v>
      </c>
      <c r="J313" s="77">
        <f>'Compound Alert'!U38</f>
        <v>9</v>
      </c>
      <c r="K313" s="77">
        <f>'Compound Alert'!V38</f>
        <v>7.2966507177033497</v>
      </c>
      <c r="L313" s="77">
        <f>'Compound Alert'!W38</f>
        <v>6.9090909090909101</v>
      </c>
      <c r="M313" s="77">
        <f>'Compound Alert'!X38</f>
        <v>8.5714285714285694</v>
      </c>
      <c r="N313" s="77">
        <f>'Compound Alert'!Y38</f>
        <v>5.125</v>
      </c>
      <c r="O313" s="77">
        <f>'Compound Alert'!Z38</f>
        <v>0</v>
      </c>
      <c r="P313" s="90"/>
      <c r="Q313" s="27">
        <f>'Compound Alert'!AI38</f>
        <v>0</v>
      </c>
      <c r="R313" s="27">
        <f>'Compound Alert'!AJ38</f>
        <v>0.3</v>
      </c>
      <c r="S313" s="28"/>
      <c r="T313" s="28"/>
      <c r="U313" s="28"/>
      <c r="V313" s="28"/>
      <c r="W313" s="28"/>
      <c r="X313" s="28"/>
      <c r="Y313" s="28"/>
      <c r="Z313" s="28"/>
      <c r="AA313" s="28"/>
      <c r="AB313" s="28"/>
      <c r="AC313" s="28"/>
      <c r="AD313" s="28"/>
      <c r="AE313" s="28"/>
      <c r="AF313" s="28"/>
    </row>
    <row r="314" spans="1:32" hidden="1" x14ac:dyDescent="0.2">
      <c r="A314" s="71">
        <v>15</v>
      </c>
      <c r="B314" s="90" t="str">
        <f>'Compound Alert'!B41</f>
        <v>Congo</v>
      </c>
      <c r="C314" s="90" t="str">
        <f>'Compound Alert'!C41</f>
        <v>COG</v>
      </c>
      <c r="D314" s="90" t="str">
        <f>'Compound Alert'!D41</f>
        <v>SSF           Sub-Saharan Africa</v>
      </c>
      <c r="E314" s="90" t="str">
        <f>'Compound Alert'!E41</f>
        <v>Blend</v>
      </c>
      <c r="F314" s="90"/>
      <c r="G314" s="88">
        <f>'Compound Alert'!G41</f>
        <v>5</v>
      </c>
      <c r="H314" s="87">
        <f>'Compound Alert'!H41</f>
        <v>5</v>
      </c>
      <c r="I314" s="85">
        <f>'Compound Alert'!I41</f>
        <v>3.5</v>
      </c>
      <c r="J314" s="77">
        <f>'Compound Alert'!U41</f>
        <v>9.2799999999999994</v>
      </c>
      <c r="K314" s="77">
        <f>'Compound Alert'!V41</f>
        <v>10</v>
      </c>
      <c r="L314" s="77">
        <f>'Compound Alert'!W41</f>
        <v>9.1735537190082592</v>
      </c>
      <c r="M314" s="77">
        <f>'Compound Alert'!X41</f>
        <v>7.5714285714285703</v>
      </c>
      <c r="N314" s="77">
        <f>'Compound Alert'!Y41</f>
        <v>2.5</v>
      </c>
      <c r="O314" s="77">
        <f>'Compound Alert'!Z41</f>
        <v>10</v>
      </c>
      <c r="P314" s="90"/>
      <c r="Q314" s="27">
        <f>'Compound Alert'!AI41</f>
        <v>0</v>
      </c>
      <c r="R314" s="27">
        <f>'Compound Alert'!AJ41</f>
        <v>0.4</v>
      </c>
      <c r="S314" s="28"/>
      <c r="T314" s="28"/>
      <c r="U314" s="28"/>
      <c r="V314" s="28"/>
      <c r="W314" s="28"/>
      <c r="X314" s="28"/>
      <c r="Y314" s="28"/>
      <c r="Z314" s="28"/>
      <c r="AA314" s="28"/>
      <c r="AB314" s="28"/>
      <c r="AC314" s="28"/>
      <c r="AD314" s="28"/>
      <c r="AE314" s="28"/>
      <c r="AF314" s="28"/>
    </row>
    <row r="315" spans="1:32" hidden="1" x14ac:dyDescent="0.2">
      <c r="A315" s="71">
        <v>16</v>
      </c>
      <c r="B315" s="90" t="str">
        <f>'Compound Alert'!B100</f>
        <v>Lao PDR</v>
      </c>
      <c r="C315" s="90" t="str">
        <f>'Compound Alert'!C100</f>
        <v>LAO</v>
      </c>
      <c r="D315" s="90" t="str">
        <f>'Compound Alert'!D100</f>
        <v>EAS           East Asia &amp; Pacific</v>
      </c>
      <c r="E315" s="90" t="str">
        <f>'Compound Alert'!E100</f>
        <v>IDA</v>
      </c>
      <c r="F315" s="90"/>
      <c r="G315" s="88">
        <f>'Compound Alert'!G100</f>
        <v>5</v>
      </c>
      <c r="H315" s="87">
        <f>'Compound Alert'!H100</f>
        <v>5</v>
      </c>
      <c r="I315" s="85">
        <f>'Compound Alert'!I100</f>
        <v>2.5</v>
      </c>
      <c r="J315" s="77">
        <f>'Compound Alert'!U100</f>
        <v>6.5</v>
      </c>
      <c r="K315" s="77">
        <f>'Compound Alert'!V100</f>
        <v>8.6602870813397104</v>
      </c>
      <c r="L315" s="77">
        <f>'Compound Alert'!W100</f>
        <v>7.8181818181818201</v>
      </c>
      <c r="M315" s="77">
        <f>'Compound Alert'!X100</f>
        <v>7.1428571428571397</v>
      </c>
      <c r="N315" s="77">
        <f>'Compound Alert'!Y100</f>
        <v>2.5</v>
      </c>
      <c r="O315" s="77">
        <f>'Compound Alert'!Z100</f>
        <v>10</v>
      </c>
      <c r="P315" s="90"/>
      <c r="Q315" s="27">
        <f>'Compound Alert'!AI100</f>
        <v>0</v>
      </c>
      <c r="R315" s="27">
        <f>'Compound Alert'!AJ100</f>
        <v>0.5</v>
      </c>
      <c r="S315" s="28"/>
      <c r="T315" s="28"/>
      <c r="U315" s="28"/>
      <c r="V315" s="28"/>
      <c r="W315" s="28"/>
      <c r="X315" s="28"/>
      <c r="Y315" s="28"/>
      <c r="Z315" s="28"/>
      <c r="AA315" s="28"/>
      <c r="AB315" s="28"/>
      <c r="AC315" s="28"/>
      <c r="AD315" s="28"/>
      <c r="AE315" s="28"/>
      <c r="AF315" s="28"/>
    </row>
    <row r="316" spans="1:32" hidden="1" x14ac:dyDescent="0.2">
      <c r="A316" s="71">
        <v>17</v>
      </c>
      <c r="B316" s="90" t="str">
        <f>'Compound Alert'!B102</f>
        <v>Liberia</v>
      </c>
      <c r="C316" s="90" t="str">
        <f>'Compound Alert'!C102</f>
        <v>LBR</v>
      </c>
      <c r="D316" s="90" t="str">
        <f>'Compound Alert'!D102</f>
        <v>SSF           Sub-Saharan Africa</v>
      </c>
      <c r="E316" s="90" t="str">
        <f>'Compound Alert'!E102</f>
        <v>IDA</v>
      </c>
      <c r="F316" s="90"/>
      <c r="G316" s="88">
        <f>'Compound Alert'!G102</f>
        <v>5</v>
      </c>
      <c r="H316" s="87">
        <f>'Compound Alert'!H102</f>
        <v>5</v>
      </c>
      <c r="I316" s="85">
        <f>'Compound Alert'!I102</f>
        <v>4</v>
      </c>
      <c r="J316" s="77">
        <f>'Compound Alert'!U102</f>
        <v>10</v>
      </c>
      <c r="K316" s="77">
        <f>'Compound Alert'!V102</f>
        <v>9.7368421052631593</v>
      </c>
      <c r="L316" s="77">
        <f>'Compound Alert'!W102</f>
        <v>9.1900826446281005</v>
      </c>
      <c r="M316" s="77">
        <f>'Compound Alert'!X102</f>
        <v>10</v>
      </c>
      <c r="N316" s="77">
        <f>'Compound Alert'!Y102</f>
        <v>2.25</v>
      </c>
      <c r="O316" s="77">
        <f>'Compound Alert'!Z102</f>
        <v>10</v>
      </c>
      <c r="P316" s="90"/>
      <c r="Q316" s="27">
        <f>'Compound Alert'!AI102</f>
        <v>0</v>
      </c>
      <c r="R316" s="27">
        <f>'Compound Alert'!AJ102</f>
        <v>0.3</v>
      </c>
      <c r="S316" s="28"/>
      <c r="T316" s="28"/>
      <c r="U316" s="28"/>
      <c r="V316" s="28"/>
      <c r="W316" s="28"/>
      <c r="X316" s="28"/>
      <c r="Y316" s="28"/>
      <c r="Z316" s="28"/>
      <c r="AA316" s="28"/>
      <c r="AB316" s="28"/>
      <c r="AC316" s="28"/>
      <c r="AD316" s="28"/>
      <c r="AE316" s="28"/>
      <c r="AF316" s="28"/>
    </row>
    <row r="317" spans="1:32" hidden="1" x14ac:dyDescent="0.2">
      <c r="A317" s="71">
        <v>18</v>
      </c>
      <c r="B317" s="90" t="str">
        <f>'Compound Alert'!B123</f>
        <v>Mozambique</v>
      </c>
      <c r="C317" s="90" t="str">
        <f>'Compound Alert'!C123</f>
        <v>MOZ</v>
      </c>
      <c r="D317" s="90" t="str">
        <f>'Compound Alert'!D123</f>
        <v>SSF           Sub-Saharan Africa</v>
      </c>
      <c r="E317" s="90" t="str">
        <f>'Compound Alert'!E123</f>
        <v>IDA</v>
      </c>
      <c r="F317" s="90"/>
      <c r="G317" s="88">
        <f>'Compound Alert'!G123</f>
        <v>5</v>
      </c>
      <c r="H317" s="87">
        <f>'Compound Alert'!H123</f>
        <v>5</v>
      </c>
      <c r="I317" s="85">
        <f>'Compound Alert'!I123</f>
        <v>4.5</v>
      </c>
      <c r="J317" s="77">
        <f>'Compound Alert'!U123</f>
        <v>10</v>
      </c>
      <c r="K317" s="77">
        <f>'Compound Alert'!V123</f>
        <v>10</v>
      </c>
      <c r="L317" s="77">
        <f>'Compound Alert'!W123</f>
        <v>8.1818181818181799</v>
      </c>
      <c r="M317" s="77">
        <f>'Compound Alert'!X123</f>
        <v>10</v>
      </c>
      <c r="N317" s="77">
        <f>'Compound Alert'!Y123</f>
        <v>6.875</v>
      </c>
      <c r="O317" s="77">
        <f>'Compound Alert'!Z123</f>
        <v>10</v>
      </c>
      <c r="P317" s="90"/>
      <c r="Q317" s="27">
        <f>'Compound Alert'!AI123</f>
        <v>0</v>
      </c>
      <c r="R317" s="27">
        <f>'Compound Alert'!AJ123</f>
        <v>0.2</v>
      </c>
      <c r="S317" s="28"/>
      <c r="T317" s="28"/>
      <c r="U317" s="28"/>
      <c r="V317" s="28"/>
      <c r="W317" s="28"/>
      <c r="X317" s="28"/>
      <c r="Y317" s="28"/>
      <c r="Z317" s="28"/>
      <c r="AA317" s="28"/>
      <c r="AB317" s="28"/>
      <c r="AC317" s="28"/>
      <c r="AD317" s="28"/>
      <c r="AE317" s="28"/>
      <c r="AF317" s="28"/>
    </row>
    <row r="318" spans="1:32" hidden="1" x14ac:dyDescent="0.2">
      <c r="A318" s="71">
        <v>19</v>
      </c>
      <c r="B318" s="90" t="str">
        <f>'Compound Alert'!B143</f>
        <v>Papua New Guinea</v>
      </c>
      <c r="C318" s="90" t="str">
        <f>'Compound Alert'!C143</f>
        <v>PNG</v>
      </c>
      <c r="D318" s="90" t="str">
        <f>'Compound Alert'!D143</f>
        <v>EAS           East Asia &amp; Pacific</v>
      </c>
      <c r="E318" s="90" t="str">
        <f>'Compound Alert'!E143</f>
        <v>Blend</v>
      </c>
      <c r="F318" s="90"/>
      <c r="G318" s="88">
        <f>'Compound Alert'!G143</f>
        <v>5</v>
      </c>
      <c r="H318" s="87">
        <f>'Compound Alert'!H143</f>
        <v>5</v>
      </c>
      <c r="I318" s="85">
        <f>'Compound Alert'!I143</f>
        <v>3.5</v>
      </c>
      <c r="J318" s="77">
        <f>'Compound Alert'!U143</f>
        <v>9.25</v>
      </c>
      <c r="K318" s="77">
        <f>'Compound Alert'!V143</f>
        <v>10</v>
      </c>
      <c r="L318" s="77">
        <f>'Compound Alert'!W143</f>
        <v>7.65289256198347</v>
      </c>
      <c r="M318" s="77">
        <f>'Compound Alert'!X143</f>
        <v>9</v>
      </c>
      <c r="N318" s="77">
        <f>'Compound Alert'!Y143</f>
        <v>4.875</v>
      </c>
      <c r="O318" s="77">
        <f>'Compound Alert'!Z143</f>
        <v>10</v>
      </c>
      <c r="P318" s="90"/>
      <c r="Q318" s="27">
        <f>'Compound Alert'!AI143</f>
        <v>0</v>
      </c>
      <c r="R318" s="27">
        <f>'Compound Alert'!AJ143</f>
        <v>0.4</v>
      </c>
      <c r="S318" s="28"/>
      <c r="T318" s="28"/>
      <c r="U318" s="28"/>
      <c r="V318" s="28"/>
      <c r="W318" s="28"/>
      <c r="X318" s="28"/>
      <c r="Y318" s="28"/>
      <c r="Z318" s="28"/>
      <c r="AA318" s="28"/>
      <c r="AB318" s="28"/>
      <c r="AC318" s="28"/>
      <c r="AD318" s="28"/>
      <c r="AE318" s="28"/>
      <c r="AF318" s="28"/>
    </row>
    <row r="319" spans="1:32" hidden="1" x14ac:dyDescent="0.2">
      <c r="A319" s="71">
        <v>20</v>
      </c>
      <c r="B319" s="90" t="str">
        <f>'Compound Alert'!B170</f>
        <v>Chad</v>
      </c>
      <c r="C319" s="90" t="str">
        <f>'Compound Alert'!C170</f>
        <v>TCD</v>
      </c>
      <c r="D319" s="90" t="str">
        <f>'Compound Alert'!D170</f>
        <v>SSF           Sub-Saharan Africa</v>
      </c>
      <c r="E319" s="90" t="str">
        <f>'Compound Alert'!E170</f>
        <v>IDA</v>
      </c>
      <c r="F319" s="90"/>
      <c r="G319" s="88">
        <f>'Compound Alert'!G170</f>
        <v>5</v>
      </c>
      <c r="H319" s="87">
        <f>'Compound Alert'!H170</f>
        <v>5</v>
      </c>
      <c r="I319" s="85">
        <f>'Compound Alert'!I170</f>
        <v>4.5</v>
      </c>
      <c r="J319" s="77">
        <f>'Compound Alert'!U170</f>
        <v>10</v>
      </c>
      <c r="K319" s="77">
        <f>'Compound Alert'!V170</f>
        <v>10</v>
      </c>
      <c r="L319" s="77">
        <f>'Compound Alert'!W170</f>
        <v>9.8677685950413192</v>
      </c>
      <c r="M319" s="77">
        <f>'Compound Alert'!X170</f>
        <v>10</v>
      </c>
      <c r="N319" s="77">
        <f>'Compound Alert'!Y170</f>
        <v>5.875</v>
      </c>
      <c r="O319" s="77">
        <f>'Compound Alert'!Z170</f>
        <v>10</v>
      </c>
      <c r="P319" s="90"/>
      <c r="Q319" s="27">
        <f>'Compound Alert'!AI170</f>
        <v>0</v>
      </c>
      <c r="R319" s="27">
        <f>'Compound Alert'!AJ170</f>
        <v>0.2</v>
      </c>
      <c r="S319" s="28"/>
      <c r="T319" s="28"/>
      <c r="U319" s="28"/>
      <c r="V319" s="28"/>
      <c r="W319" s="28"/>
      <c r="X319" s="28"/>
      <c r="Y319" s="28"/>
      <c r="Z319" s="28"/>
      <c r="AA319" s="28"/>
      <c r="AB319" s="28"/>
      <c r="AC319" s="28"/>
      <c r="AD319" s="28"/>
      <c r="AE319" s="28"/>
      <c r="AF319" s="28"/>
    </row>
    <row r="320" spans="1:32" hidden="1" x14ac:dyDescent="0.2">
      <c r="A320" s="71">
        <v>21</v>
      </c>
      <c r="B320" s="90" t="str">
        <f>'Compound Alert'!B57</f>
        <v>Eritrea</v>
      </c>
      <c r="C320" s="90" t="str">
        <f>'Compound Alert'!C57</f>
        <v>ERI</v>
      </c>
      <c r="D320" s="90" t="str">
        <f>'Compound Alert'!D57</f>
        <v>SSF           Sub-Saharan Africa</v>
      </c>
      <c r="E320" s="90" t="str">
        <f>'Compound Alert'!E57</f>
        <v>IDA</v>
      </c>
      <c r="F320" s="90"/>
      <c r="G320" s="88">
        <f>'Compound Alert'!G57</f>
        <v>4.5</v>
      </c>
      <c r="H320" s="87">
        <f>'Compound Alert'!H57</f>
        <v>4.5</v>
      </c>
      <c r="I320" s="85">
        <f>'Compound Alert'!I57</f>
        <v>4</v>
      </c>
      <c r="J320" s="77">
        <f>'Compound Alert'!U57</f>
        <v>9.75</v>
      </c>
      <c r="K320" s="77">
        <f>'Compound Alert'!V57</f>
        <v>10</v>
      </c>
      <c r="L320" s="77">
        <f>'Compound Alert'!W57</f>
        <v>10</v>
      </c>
      <c r="M320" s="77">
        <f>'Compound Alert'!X57</f>
        <v>9</v>
      </c>
      <c r="N320" s="77">
        <f>'Compound Alert'!Y57</f>
        <v>3</v>
      </c>
      <c r="O320" s="77">
        <f>'Compound Alert'!Z57</f>
        <v>10</v>
      </c>
      <c r="P320" s="90"/>
      <c r="Q320" s="27">
        <f>'Compound Alert'!AI57</f>
        <v>0.1</v>
      </c>
      <c r="R320" s="27">
        <f>'Compound Alert'!AJ57</f>
        <v>0.4</v>
      </c>
      <c r="S320" s="28"/>
      <c r="T320" s="28"/>
      <c r="U320" s="28"/>
      <c r="V320" s="28"/>
      <c r="W320" s="28"/>
      <c r="X320" s="28"/>
      <c r="Y320" s="28"/>
      <c r="Z320" s="28"/>
      <c r="AA320" s="28"/>
      <c r="AB320" s="28"/>
      <c r="AC320" s="28"/>
      <c r="AD320" s="28"/>
      <c r="AE320" s="28"/>
      <c r="AF320" s="28"/>
    </row>
    <row r="321" spans="1:32" hidden="1" x14ac:dyDescent="0.2">
      <c r="A321" s="71">
        <v>22</v>
      </c>
      <c r="B321" s="90" t="str">
        <f>'Compound Alert'!B70</f>
        <v>Gambia</v>
      </c>
      <c r="C321" s="90" t="str">
        <f>'Compound Alert'!C70</f>
        <v>GMB</v>
      </c>
      <c r="D321" s="90" t="str">
        <f>'Compound Alert'!D70</f>
        <v>SSF           Sub-Saharan Africa</v>
      </c>
      <c r="E321" s="90" t="str">
        <f>'Compound Alert'!E70</f>
        <v>IDA</v>
      </c>
      <c r="F321" s="90"/>
      <c r="G321" s="88">
        <f>'Compound Alert'!G70</f>
        <v>4.5</v>
      </c>
      <c r="H321" s="87">
        <f>'Compound Alert'!H70</f>
        <v>4.5</v>
      </c>
      <c r="I321" s="85">
        <f>'Compound Alert'!I70</f>
        <v>3.5</v>
      </c>
      <c r="J321" s="77">
        <f>'Compound Alert'!U70</f>
        <v>9.25</v>
      </c>
      <c r="K321" s="77">
        <f>'Compound Alert'!V70</f>
        <v>7.5119617224880404</v>
      </c>
      <c r="L321" s="77">
        <f>'Compound Alert'!W70</f>
        <v>7.0247933884297504</v>
      </c>
      <c r="M321" s="77">
        <f>'Compound Alert'!X70</f>
        <v>10</v>
      </c>
      <c r="N321" s="77">
        <f>'Compound Alert'!Y70</f>
        <v>1.375</v>
      </c>
      <c r="O321" s="77">
        <f>'Compound Alert'!Z70</f>
        <v>10</v>
      </c>
      <c r="P321" s="90"/>
      <c r="Q321" s="27">
        <f>'Compound Alert'!AI70</f>
        <v>0</v>
      </c>
      <c r="R321" s="27">
        <f>'Compound Alert'!AJ70</f>
        <v>0.4</v>
      </c>
      <c r="S321" s="28"/>
      <c r="T321" s="28"/>
      <c r="U321" s="28"/>
      <c r="V321" s="28"/>
      <c r="W321" s="28"/>
      <c r="X321" s="28"/>
      <c r="Y321" s="28"/>
      <c r="Z321" s="28"/>
      <c r="AA321" s="28"/>
      <c r="AB321" s="28"/>
      <c r="AC321" s="28"/>
      <c r="AD321" s="28"/>
      <c r="AE321" s="28"/>
      <c r="AF321" s="28"/>
    </row>
    <row r="322" spans="1:32" hidden="1" x14ac:dyDescent="0.2">
      <c r="A322" s="71">
        <v>23</v>
      </c>
      <c r="B322" s="90" t="str">
        <f>'Compound Alert'!B79</f>
        <v>Haiti</v>
      </c>
      <c r="C322" s="90" t="str">
        <f>'Compound Alert'!C79</f>
        <v>HTI</v>
      </c>
      <c r="D322" s="90" t="str">
        <f>'Compound Alert'!D79</f>
        <v>LCN           Latin America &amp; Caribbean</v>
      </c>
      <c r="E322" s="90" t="str">
        <f>'Compound Alert'!E79</f>
        <v>IDA</v>
      </c>
      <c r="F322" s="90"/>
      <c r="G322" s="88">
        <f>'Compound Alert'!G79</f>
        <v>4.5</v>
      </c>
      <c r="H322" s="87">
        <f>'Compound Alert'!H79</f>
        <v>4.5</v>
      </c>
      <c r="I322" s="85">
        <f>'Compound Alert'!I79</f>
        <v>4.5</v>
      </c>
      <c r="J322" s="77">
        <f>'Compound Alert'!U79</f>
        <v>10</v>
      </c>
      <c r="K322" s="77">
        <f>'Compound Alert'!V79</f>
        <v>10</v>
      </c>
      <c r="L322" s="77">
        <f>'Compound Alert'!W79</f>
        <v>8.8099173553718995</v>
      </c>
      <c r="M322" s="77">
        <f>'Compound Alert'!X79</f>
        <v>10</v>
      </c>
      <c r="N322" s="77">
        <f>'Compound Alert'!Y79</f>
        <v>5.875</v>
      </c>
      <c r="O322" s="77">
        <f>'Compound Alert'!Z79</f>
        <v>10</v>
      </c>
      <c r="P322" s="90"/>
      <c r="Q322" s="27">
        <f>'Compound Alert'!AI79</f>
        <v>0</v>
      </c>
      <c r="R322" s="27">
        <f>'Compound Alert'!AJ79</f>
        <v>0.2</v>
      </c>
      <c r="S322" s="28"/>
      <c r="T322" s="28"/>
      <c r="U322" s="28"/>
      <c r="V322" s="28"/>
      <c r="W322" s="28"/>
      <c r="X322" s="28"/>
      <c r="Y322" s="28"/>
      <c r="Z322" s="28"/>
      <c r="AA322" s="28"/>
      <c r="AB322" s="28"/>
      <c r="AC322" s="28"/>
      <c r="AD322" s="28"/>
      <c r="AE322" s="28"/>
      <c r="AF322" s="28"/>
    </row>
    <row r="323" spans="1:32" hidden="1" x14ac:dyDescent="0.2">
      <c r="A323" s="71">
        <v>24</v>
      </c>
      <c r="B323" s="90" t="str">
        <f>'Compound Alert'!B85</f>
        <v>Iraq</v>
      </c>
      <c r="C323" s="90" t="str">
        <f>'Compound Alert'!C85</f>
        <v>IRQ</v>
      </c>
      <c r="D323" s="90" t="str">
        <f>'Compound Alert'!D85</f>
        <v>MEA           Middle East &amp; North Africa</v>
      </c>
      <c r="E323" s="90" t="str">
        <f>'Compound Alert'!E85</f>
        <v>IBRD</v>
      </c>
      <c r="F323" s="90"/>
      <c r="G323" s="88">
        <f>'Compound Alert'!G85</f>
        <v>4.5</v>
      </c>
      <c r="H323" s="87">
        <f>'Compound Alert'!H85</f>
        <v>4.5</v>
      </c>
      <c r="I323" s="85">
        <f>'Compound Alert'!I85</f>
        <v>3</v>
      </c>
      <c r="J323" s="77">
        <f>'Compound Alert'!U85</f>
        <v>8.84</v>
      </c>
      <c r="K323" s="77">
        <f>'Compound Alert'!V85</f>
        <v>5.9090909090909101</v>
      </c>
      <c r="L323" s="77">
        <f>'Compound Alert'!W85</f>
        <v>10</v>
      </c>
      <c r="M323" s="77">
        <f>'Compound Alert'!X85</f>
        <v>5.5714285714285703</v>
      </c>
      <c r="N323" s="77">
        <f>'Compound Alert'!Y85</f>
        <v>8.25</v>
      </c>
      <c r="O323" s="77">
        <f>'Compound Alert'!Z85</f>
        <v>10</v>
      </c>
      <c r="P323" s="90"/>
      <c r="Q323" s="27">
        <f>'Compound Alert'!AI85</f>
        <v>0</v>
      </c>
      <c r="R323" s="27">
        <f>'Compound Alert'!AJ85</f>
        <v>0.4</v>
      </c>
      <c r="S323" s="28"/>
      <c r="T323" s="28"/>
      <c r="U323" s="28"/>
      <c r="V323" s="28"/>
      <c r="W323" s="28"/>
      <c r="X323" s="28"/>
      <c r="Y323" s="28"/>
      <c r="Z323" s="28"/>
      <c r="AA323" s="28"/>
      <c r="AB323" s="28"/>
      <c r="AC323" s="28"/>
      <c r="AD323" s="28"/>
      <c r="AE323" s="28"/>
      <c r="AF323" s="28"/>
    </row>
    <row r="324" spans="1:32" hidden="1" x14ac:dyDescent="0.2">
      <c r="A324" s="71">
        <v>25</v>
      </c>
      <c r="B324" s="90" t="str">
        <f>'Compound Alert'!B161</f>
        <v>South Sudan</v>
      </c>
      <c r="C324" s="90" t="str">
        <f>'Compound Alert'!C161</f>
        <v>SSD</v>
      </c>
      <c r="D324" s="90" t="str">
        <f>'Compound Alert'!D161</f>
        <v>SSF           Sub-Saharan Africa</v>
      </c>
      <c r="E324" s="90" t="str">
        <f>'Compound Alert'!E161</f>
        <v>IDA</v>
      </c>
      <c r="F324" s="90"/>
      <c r="G324" s="88">
        <f>'Compound Alert'!G161</f>
        <v>4.5</v>
      </c>
      <c r="H324" s="87">
        <f>'Compound Alert'!H161</f>
        <v>4.5</v>
      </c>
      <c r="I324" s="85">
        <f>'Compound Alert'!I161</f>
        <v>4</v>
      </c>
      <c r="J324" s="77">
        <f>'Compound Alert'!U161</f>
        <v>10</v>
      </c>
      <c r="K324" s="77">
        <f>'Compound Alert'!V161</f>
        <v>10</v>
      </c>
      <c r="L324" s="77">
        <f>'Compound Alert'!W161</f>
        <v>0</v>
      </c>
      <c r="M324" s="77">
        <f>'Compound Alert'!X161</f>
        <v>10</v>
      </c>
      <c r="N324" s="77">
        <f>'Compound Alert'!Y161</f>
        <v>6.75</v>
      </c>
      <c r="O324" s="77">
        <f>'Compound Alert'!Z161</f>
        <v>10</v>
      </c>
      <c r="P324" s="90"/>
      <c r="Q324" s="27">
        <f>'Compound Alert'!AI161</f>
        <v>0</v>
      </c>
      <c r="R324" s="27">
        <f>'Compound Alert'!AJ161</f>
        <v>0.1</v>
      </c>
      <c r="S324" s="28"/>
      <c r="T324" s="28"/>
      <c r="U324" s="28"/>
      <c r="V324" s="28"/>
      <c r="W324" s="28"/>
      <c r="X324" s="28"/>
      <c r="Y324" s="28"/>
      <c r="Z324" s="28"/>
      <c r="AA324" s="28"/>
      <c r="AB324" s="28"/>
      <c r="AC324" s="28"/>
      <c r="AD324" s="28"/>
      <c r="AE324" s="28"/>
      <c r="AF324" s="28"/>
    </row>
    <row r="325" spans="1:32" hidden="1" x14ac:dyDescent="0.2">
      <c r="A325" s="71">
        <v>26</v>
      </c>
      <c r="B325" s="90" t="str">
        <f>'Compound Alert'!B195</f>
        <v>Zimbabwe</v>
      </c>
      <c r="C325" s="90" t="str">
        <f>'Compound Alert'!C195</f>
        <v>ZWE</v>
      </c>
      <c r="D325" s="90" t="str">
        <f>'Compound Alert'!D195</f>
        <v>SSF           Sub-Saharan Africa</v>
      </c>
      <c r="E325" s="90" t="str">
        <f>'Compound Alert'!E195</f>
        <v>Blend</v>
      </c>
      <c r="F325" s="90"/>
      <c r="G325" s="88">
        <f>'Compound Alert'!G195</f>
        <v>4.5</v>
      </c>
      <c r="H325" s="87">
        <f>'Compound Alert'!H195</f>
        <v>4.5</v>
      </c>
      <c r="I325" s="85">
        <f>'Compound Alert'!I195</f>
        <v>4</v>
      </c>
      <c r="J325" s="77">
        <f>'Compound Alert'!U195</f>
        <v>8.25</v>
      </c>
      <c r="K325" s="77">
        <f>'Compound Alert'!V195</f>
        <v>10</v>
      </c>
      <c r="L325" s="77">
        <f>'Compound Alert'!W195</f>
        <v>10</v>
      </c>
      <c r="M325" s="77">
        <f>'Compound Alert'!X195</f>
        <v>8</v>
      </c>
      <c r="N325" s="77">
        <f>'Compound Alert'!Y195</f>
        <v>3.5</v>
      </c>
      <c r="O325" s="77">
        <f>'Compound Alert'!Z195</f>
        <v>10</v>
      </c>
      <c r="P325" s="90"/>
      <c r="Q325" s="27">
        <f>'Compound Alert'!AI195</f>
        <v>0</v>
      </c>
      <c r="R325" s="27">
        <f>'Compound Alert'!AJ195</f>
        <v>0.2</v>
      </c>
      <c r="S325" s="28"/>
      <c r="T325" s="28"/>
      <c r="U325" s="28"/>
      <c r="V325" s="28"/>
      <c r="W325" s="28"/>
      <c r="X325" s="28"/>
      <c r="Y325" s="28"/>
      <c r="Z325" s="28"/>
      <c r="AA325" s="28"/>
      <c r="AB325" s="28"/>
      <c r="AC325" s="28"/>
      <c r="AD325" s="28"/>
      <c r="AE325" s="28"/>
      <c r="AF325" s="28"/>
    </row>
    <row r="326" spans="1:32" hidden="1" x14ac:dyDescent="0.2">
      <c r="A326" s="71">
        <v>27</v>
      </c>
      <c r="B326" s="90" t="str">
        <f>'Compound Alert'!B16</f>
        <v>Burundi</v>
      </c>
      <c r="C326" s="90" t="str">
        <f>'Compound Alert'!C16</f>
        <v>BDI</v>
      </c>
      <c r="D326" s="90" t="str">
        <f>'Compound Alert'!D16</f>
        <v>SSF           Sub-Saharan Africa</v>
      </c>
      <c r="E326" s="90" t="str">
        <f>'Compound Alert'!E16</f>
        <v>IDA</v>
      </c>
      <c r="F326" s="90"/>
      <c r="G326" s="88">
        <f>'Compound Alert'!G16</f>
        <v>4</v>
      </c>
      <c r="H326" s="87">
        <f>'Compound Alert'!H16</f>
        <v>4</v>
      </c>
      <c r="I326" s="85">
        <f>'Compound Alert'!I16</f>
        <v>4.5</v>
      </c>
      <c r="J326" s="77">
        <f>'Compound Alert'!U16</f>
        <v>10</v>
      </c>
      <c r="K326" s="77">
        <f>'Compound Alert'!V16</f>
        <v>9.9282296650717701</v>
      </c>
      <c r="L326" s="77">
        <f>'Compound Alert'!W16</f>
        <v>10</v>
      </c>
      <c r="M326" s="77">
        <f>'Compound Alert'!X16</f>
        <v>10</v>
      </c>
      <c r="N326" s="77">
        <f>'Compound Alert'!Y16</f>
        <v>4.875</v>
      </c>
      <c r="O326" s="77">
        <f>'Compound Alert'!Z16</f>
        <v>10</v>
      </c>
      <c r="P326" s="90"/>
      <c r="Q326" s="27">
        <f>'Compound Alert'!AI16</f>
        <v>0</v>
      </c>
      <c r="R326" s="27">
        <f>'Compound Alert'!AJ16</f>
        <v>0.3</v>
      </c>
      <c r="S326" s="28"/>
      <c r="T326" s="28"/>
      <c r="U326" s="28"/>
      <c r="V326" s="28"/>
      <c r="W326" s="28"/>
      <c r="X326" s="28"/>
      <c r="Y326" s="28"/>
      <c r="Z326" s="28"/>
      <c r="AA326" s="28"/>
      <c r="AB326" s="28"/>
      <c r="AC326" s="28"/>
      <c r="AD326" s="28"/>
      <c r="AE326" s="28"/>
      <c r="AF326" s="28"/>
    </row>
    <row r="327" spans="1:32" hidden="1" x14ac:dyDescent="0.2">
      <c r="A327" s="71">
        <v>28</v>
      </c>
      <c r="B327" s="90" t="str">
        <f>'Compound Alert'!B18</f>
        <v>Benin</v>
      </c>
      <c r="C327" s="90" t="str">
        <f>'Compound Alert'!C18</f>
        <v>BEN</v>
      </c>
      <c r="D327" s="90" t="str">
        <f>'Compound Alert'!D18</f>
        <v>SSF           Sub-Saharan Africa</v>
      </c>
      <c r="E327" s="90" t="str">
        <f>'Compound Alert'!E18</f>
        <v>IDA</v>
      </c>
      <c r="F327" s="90"/>
      <c r="G327" s="88">
        <f>'Compound Alert'!G18</f>
        <v>4</v>
      </c>
      <c r="H327" s="87">
        <f>'Compound Alert'!H18</f>
        <v>4</v>
      </c>
      <c r="I327" s="85">
        <f>'Compound Alert'!I18</f>
        <v>2</v>
      </c>
      <c r="J327" s="77">
        <f>'Compound Alert'!U18</f>
        <v>9.5</v>
      </c>
      <c r="K327" s="77">
        <f>'Compound Alert'!V18</f>
        <v>8.6124401913875595</v>
      </c>
      <c r="L327" s="77">
        <f>'Compound Alert'!W18</f>
        <v>8.2148760330578501</v>
      </c>
      <c r="M327" s="77">
        <f>'Compound Alert'!X18</f>
        <v>9.28571428571429</v>
      </c>
      <c r="N327" s="77">
        <f>'Compound Alert'!Y18</f>
        <v>1.5</v>
      </c>
      <c r="O327" s="77">
        <f>'Compound Alert'!Z18</f>
        <v>0</v>
      </c>
      <c r="P327" s="90"/>
      <c r="Q327" s="27">
        <f>'Compound Alert'!AI18</f>
        <v>0</v>
      </c>
      <c r="R327" s="27">
        <f>'Compound Alert'!AJ18</f>
        <v>0.3</v>
      </c>
      <c r="S327" s="28"/>
      <c r="T327" s="28"/>
      <c r="U327" s="28"/>
      <c r="V327" s="28"/>
      <c r="W327" s="28"/>
      <c r="X327" s="28"/>
      <c r="Y327" s="28"/>
      <c r="Z327" s="28"/>
      <c r="AA327" s="28"/>
      <c r="AB327" s="28"/>
      <c r="AC327" s="28"/>
      <c r="AD327" s="28"/>
      <c r="AE327" s="28"/>
      <c r="AF327" s="28"/>
    </row>
    <row r="328" spans="1:32" hidden="1" x14ac:dyDescent="0.2">
      <c r="A328" s="71">
        <v>29</v>
      </c>
      <c r="B328" s="90" t="str">
        <f>'Compound Alert'!B19</f>
        <v>Burkina Faso</v>
      </c>
      <c r="C328" s="90" t="str">
        <f>'Compound Alert'!C19</f>
        <v>BFA</v>
      </c>
      <c r="D328" s="90" t="str">
        <f>'Compound Alert'!D19</f>
        <v>SSF           Sub-Saharan Africa</v>
      </c>
      <c r="E328" s="90" t="str">
        <f>'Compound Alert'!E19</f>
        <v>IDA</v>
      </c>
      <c r="F328" s="90"/>
      <c r="G328" s="88">
        <f>'Compound Alert'!G19</f>
        <v>4</v>
      </c>
      <c r="H328" s="87">
        <f>'Compound Alert'!H19</f>
        <v>4</v>
      </c>
      <c r="I328" s="85">
        <f>'Compound Alert'!I19</f>
        <v>3.5</v>
      </c>
      <c r="J328" s="77">
        <f>'Compound Alert'!U19</f>
        <v>10</v>
      </c>
      <c r="K328" s="77">
        <f>'Compound Alert'!V19</f>
        <v>8.7559808612440193</v>
      </c>
      <c r="L328" s="77">
        <f>'Compound Alert'!W19</f>
        <v>7.7851239669421499</v>
      </c>
      <c r="M328" s="77">
        <f>'Compound Alert'!X19</f>
        <v>9.71428571428571</v>
      </c>
      <c r="N328" s="77">
        <f>'Compound Alert'!Y19</f>
        <v>5.75</v>
      </c>
      <c r="O328" s="77">
        <f>'Compound Alert'!Z19</f>
        <v>10</v>
      </c>
      <c r="P328" s="90"/>
      <c r="Q328" s="27">
        <f>'Compound Alert'!AI19</f>
        <v>0</v>
      </c>
      <c r="R328" s="27">
        <f>'Compound Alert'!AJ19</f>
        <v>0.2</v>
      </c>
      <c r="S328" s="28"/>
      <c r="T328" s="28"/>
      <c r="U328" s="28"/>
      <c r="V328" s="28"/>
      <c r="W328" s="28"/>
      <c r="X328" s="28"/>
      <c r="Y328" s="28"/>
      <c r="Z328" s="28"/>
      <c r="AA328" s="28"/>
      <c r="AB328" s="28"/>
      <c r="AC328" s="28"/>
      <c r="AD328" s="28"/>
      <c r="AE328" s="28"/>
      <c r="AF328" s="28"/>
    </row>
    <row r="329" spans="1:32" hidden="1" x14ac:dyDescent="0.2">
      <c r="A329" s="71">
        <v>30</v>
      </c>
      <c r="B329" s="90" t="str">
        <f>'Compound Alert'!B43</f>
        <v>Comoros</v>
      </c>
      <c r="C329" s="90" t="str">
        <f>'Compound Alert'!C43</f>
        <v>COM</v>
      </c>
      <c r="D329" s="90" t="str">
        <f>'Compound Alert'!D43</f>
        <v>SSF           Sub-Saharan Africa</v>
      </c>
      <c r="E329" s="90" t="str">
        <f>'Compound Alert'!E43</f>
        <v>IDA</v>
      </c>
      <c r="F329" s="90"/>
      <c r="G329" s="88">
        <f>'Compound Alert'!G43</f>
        <v>4</v>
      </c>
      <c r="H329" s="87">
        <f>'Compound Alert'!H43</f>
        <v>4</v>
      </c>
      <c r="I329" s="85">
        <f>'Compound Alert'!I43</f>
        <v>3</v>
      </c>
      <c r="J329" s="77">
        <f>'Compound Alert'!U43</f>
        <v>10</v>
      </c>
      <c r="K329" s="77">
        <f>'Compound Alert'!V43</f>
        <v>8.2296650717703397</v>
      </c>
      <c r="L329" s="77">
        <f>'Compound Alert'!W43</f>
        <v>0</v>
      </c>
      <c r="M329" s="77">
        <f>'Compound Alert'!X43</f>
        <v>8.71428571428571</v>
      </c>
      <c r="N329" s="77">
        <f>'Compound Alert'!Y43</f>
        <v>0.75</v>
      </c>
      <c r="O329" s="77">
        <f>'Compound Alert'!Z43</f>
        <v>10</v>
      </c>
      <c r="P329" s="90"/>
      <c r="Q329" s="27">
        <f>'Compound Alert'!AI43</f>
        <v>0</v>
      </c>
      <c r="R329" s="27">
        <f>'Compound Alert'!AJ43</f>
        <v>0.5</v>
      </c>
      <c r="S329" s="28"/>
      <c r="T329" s="28"/>
      <c r="U329" s="28"/>
      <c r="V329" s="28"/>
      <c r="W329" s="28"/>
      <c r="X329" s="28"/>
      <c r="Y329" s="28"/>
      <c r="Z329" s="28"/>
      <c r="AA329" s="28"/>
      <c r="AB329" s="28"/>
      <c r="AC329" s="28"/>
      <c r="AD329" s="28"/>
      <c r="AE329" s="28"/>
      <c r="AF329" s="28"/>
    </row>
    <row r="330" spans="1:32" hidden="1" x14ac:dyDescent="0.2">
      <c r="A330" s="71">
        <v>31</v>
      </c>
      <c r="B330" s="90" t="str">
        <f>'Compound Alert'!B77</f>
        <v>Honduras</v>
      </c>
      <c r="C330" s="90" t="str">
        <f>'Compound Alert'!C77</f>
        <v>HND</v>
      </c>
      <c r="D330" s="90" t="str">
        <f>'Compound Alert'!D77</f>
        <v>LCN           Latin America &amp; Caribbean</v>
      </c>
      <c r="E330" s="90" t="str">
        <f>'Compound Alert'!E77</f>
        <v>IDA</v>
      </c>
      <c r="F330" s="90"/>
      <c r="G330" s="88">
        <f>'Compound Alert'!G77</f>
        <v>4</v>
      </c>
      <c r="H330" s="87">
        <f>'Compound Alert'!H77</f>
        <v>4</v>
      </c>
      <c r="I330" s="85">
        <f>'Compound Alert'!I77</f>
        <v>1.5</v>
      </c>
      <c r="J330" s="77">
        <f>'Compound Alert'!U77</f>
        <v>8.48</v>
      </c>
      <c r="K330" s="77">
        <f>'Compound Alert'!V77</f>
        <v>6.14832535885167</v>
      </c>
      <c r="L330" s="77">
        <f>'Compound Alert'!W77</f>
        <v>7.5702479338842998</v>
      </c>
      <c r="M330" s="77">
        <f>'Compound Alert'!X77</f>
        <v>8.1428571428571406</v>
      </c>
      <c r="N330" s="77">
        <f>'Compound Alert'!Y77</f>
        <v>4.875</v>
      </c>
      <c r="O330" s="77">
        <f>'Compound Alert'!Z77</f>
        <v>0</v>
      </c>
      <c r="P330" s="90"/>
      <c r="Q330" s="27">
        <f>'Compound Alert'!AI77</f>
        <v>0</v>
      </c>
      <c r="R330" s="27">
        <f>'Compound Alert'!AJ77</f>
        <v>0.2</v>
      </c>
      <c r="S330" s="28"/>
      <c r="T330" s="28"/>
      <c r="U330" s="28"/>
      <c r="V330" s="28"/>
      <c r="W330" s="28"/>
      <c r="X330" s="28"/>
      <c r="Y330" s="28"/>
      <c r="Z330" s="28"/>
      <c r="AA330" s="28"/>
      <c r="AB330" s="28"/>
      <c r="AC330" s="28"/>
      <c r="AD330" s="28"/>
      <c r="AE330" s="28"/>
      <c r="AF330" s="28"/>
    </row>
    <row r="331" spans="1:32" hidden="1" x14ac:dyDescent="0.2">
      <c r="A331" s="71">
        <v>32</v>
      </c>
      <c r="B331" s="90" t="str">
        <f>'Compound Alert'!B101</f>
        <v>Lebanon</v>
      </c>
      <c r="C331" s="90" t="str">
        <f>'Compound Alert'!C101</f>
        <v>LBN</v>
      </c>
      <c r="D331" s="90" t="str">
        <f>'Compound Alert'!D101</f>
        <v>MEA           Middle East &amp; North Africa</v>
      </c>
      <c r="E331" s="90" t="str">
        <f>'Compound Alert'!E101</f>
        <v>IBRD</v>
      </c>
      <c r="F331" s="90"/>
      <c r="G331" s="88">
        <f>'Compound Alert'!G101</f>
        <v>4</v>
      </c>
      <c r="H331" s="87">
        <f>'Compound Alert'!H101</f>
        <v>4</v>
      </c>
      <c r="I331" s="85">
        <f>'Compound Alert'!I101</f>
        <v>2</v>
      </c>
      <c r="J331" s="77">
        <f>'Compound Alert'!U101</f>
        <v>7.5</v>
      </c>
      <c r="K331" s="77">
        <f>'Compound Alert'!V101</f>
        <v>3.3732057416267902</v>
      </c>
      <c r="L331" s="77">
        <f>'Compound Alert'!W101</f>
        <v>9.3388429752066102</v>
      </c>
      <c r="M331" s="77">
        <f>'Compound Alert'!X101</f>
        <v>5.5714285714285703</v>
      </c>
      <c r="N331" s="77">
        <f>'Compound Alert'!Y101</f>
        <v>4.625</v>
      </c>
      <c r="O331" s="77">
        <f>'Compound Alert'!Z101</f>
        <v>10</v>
      </c>
      <c r="P331" s="90"/>
      <c r="Q331" s="27">
        <f>'Compound Alert'!AI101</f>
        <v>0</v>
      </c>
      <c r="R331" s="27">
        <f>'Compound Alert'!AJ101</f>
        <v>0.3</v>
      </c>
      <c r="S331" s="28"/>
      <c r="T331" s="28"/>
      <c r="U331" s="28"/>
      <c r="V331" s="28"/>
      <c r="W331" s="28"/>
      <c r="X331" s="28"/>
      <c r="Y331" s="28"/>
      <c r="Z331" s="28"/>
      <c r="AA331" s="28"/>
      <c r="AB331" s="28"/>
      <c r="AC331" s="28"/>
      <c r="AD331" s="28"/>
      <c r="AE331" s="28"/>
      <c r="AF331" s="28"/>
    </row>
    <row r="332" spans="1:32" hidden="1" x14ac:dyDescent="0.2">
      <c r="A332" s="71">
        <v>33</v>
      </c>
      <c r="B332" s="90" t="str">
        <f>'Compound Alert'!B118</f>
        <v>Mali</v>
      </c>
      <c r="C332" s="90" t="str">
        <f>'Compound Alert'!C118</f>
        <v>MLI</v>
      </c>
      <c r="D332" s="90" t="str">
        <f>'Compound Alert'!D118</f>
        <v>SSF           Sub-Saharan Africa</v>
      </c>
      <c r="E332" s="90" t="str">
        <f>'Compound Alert'!E118</f>
        <v>IDA</v>
      </c>
      <c r="F332" s="90"/>
      <c r="G332" s="88">
        <f>'Compound Alert'!G118</f>
        <v>4</v>
      </c>
      <c r="H332" s="87">
        <f>'Compound Alert'!H118</f>
        <v>4</v>
      </c>
      <c r="I332" s="85">
        <f>'Compound Alert'!I118</f>
        <v>3.5</v>
      </c>
      <c r="J332" s="77">
        <f>'Compound Alert'!U118</f>
        <v>9.25</v>
      </c>
      <c r="K332" s="77">
        <f>'Compound Alert'!V118</f>
        <v>8.2296650717703397</v>
      </c>
      <c r="L332" s="77">
        <f>'Compound Alert'!W118</f>
        <v>8.4958677685950406</v>
      </c>
      <c r="M332" s="77">
        <f>'Compound Alert'!X118</f>
        <v>10</v>
      </c>
      <c r="N332" s="77">
        <f>'Compound Alert'!Y118</f>
        <v>5.75</v>
      </c>
      <c r="O332" s="77">
        <f>'Compound Alert'!Z118</f>
        <v>10</v>
      </c>
      <c r="P332" s="90"/>
      <c r="Q332" s="27">
        <f>'Compound Alert'!AI118</f>
        <v>0</v>
      </c>
      <c r="R332" s="27">
        <f>'Compound Alert'!AJ118</f>
        <v>0.2</v>
      </c>
      <c r="S332" s="28"/>
      <c r="T332" s="28"/>
      <c r="U332" s="28"/>
      <c r="V332" s="28"/>
      <c r="W332" s="28"/>
      <c r="X332" s="28"/>
      <c r="Y332" s="28"/>
      <c r="Z332" s="28"/>
      <c r="AA332" s="28"/>
      <c r="AB332" s="28"/>
      <c r="AC332" s="28"/>
      <c r="AD332" s="28"/>
      <c r="AE332" s="28"/>
      <c r="AF332" s="28"/>
    </row>
    <row r="333" spans="1:32" hidden="1" x14ac:dyDescent="0.2">
      <c r="A333" s="71">
        <v>34</v>
      </c>
      <c r="B333" s="90" t="str">
        <f>'Compound Alert'!B151</f>
        <v>Rwanda</v>
      </c>
      <c r="C333" s="90" t="str">
        <f>'Compound Alert'!C151</f>
        <v>RWA</v>
      </c>
      <c r="D333" s="90" t="str">
        <f>'Compound Alert'!D151</f>
        <v>SSF           Sub-Saharan Africa</v>
      </c>
      <c r="E333" s="90" t="str">
        <f>'Compound Alert'!E151</f>
        <v>IDA</v>
      </c>
      <c r="F333" s="90"/>
      <c r="G333" s="88">
        <f>'Compound Alert'!G151</f>
        <v>4</v>
      </c>
      <c r="H333" s="87">
        <f>'Compound Alert'!H151</f>
        <v>4</v>
      </c>
      <c r="I333" s="85">
        <f>'Compound Alert'!I151</f>
        <v>1.5</v>
      </c>
      <c r="J333" s="77">
        <f>'Compound Alert'!U151</f>
        <v>7.5</v>
      </c>
      <c r="K333" s="77">
        <f>'Compound Alert'!V151</f>
        <v>9.0669856459330198</v>
      </c>
      <c r="L333" s="77">
        <f>'Compound Alert'!W151</f>
        <v>6.6611570247933898</v>
      </c>
      <c r="M333" s="77">
        <f>'Compound Alert'!X151</f>
        <v>9</v>
      </c>
      <c r="N333" s="77">
        <f>'Compound Alert'!Y151</f>
        <v>1.875</v>
      </c>
      <c r="O333" s="77">
        <f>'Compound Alert'!Z151</f>
        <v>0</v>
      </c>
      <c r="P333" s="90"/>
      <c r="Q333" s="27">
        <f>'Compound Alert'!AI151</f>
        <v>0</v>
      </c>
      <c r="R333" s="27">
        <f>'Compound Alert'!AJ151</f>
        <v>0.3</v>
      </c>
      <c r="S333" s="28"/>
      <c r="T333" s="28"/>
      <c r="U333" s="28"/>
      <c r="V333" s="28"/>
      <c r="W333" s="28"/>
      <c r="X333" s="28"/>
      <c r="Y333" s="28"/>
      <c r="Z333" s="28"/>
      <c r="AA333" s="28"/>
      <c r="AB333" s="28"/>
      <c r="AC333" s="28"/>
      <c r="AD333" s="28"/>
      <c r="AE333" s="28"/>
      <c r="AF333" s="28"/>
    </row>
    <row r="334" spans="1:32" hidden="1" x14ac:dyDescent="0.2">
      <c r="A334" s="71">
        <v>35</v>
      </c>
      <c r="B334" s="90" t="str">
        <f>'Compound Alert'!B156</f>
        <v>Solomon Islands</v>
      </c>
      <c r="C334" s="90" t="str">
        <f>'Compound Alert'!C156</f>
        <v>SLB</v>
      </c>
      <c r="D334" s="90" t="str">
        <f>'Compound Alert'!D156</f>
        <v>EAS           East Asia &amp; Pacific</v>
      </c>
      <c r="E334" s="90" t="str">
        <f>'Compound Alert'!E156</f>
        <v>IDA</v>
      </c>
      <c r="F334" s="90"/>
      <c r="G334" s="88">
        <f>'Compound Alert'!G156</f>
        <v>4</v>
      </c>
      <c r="H334" s="87">
        <f>'Compound Alert'!H156</f>
        <v>4</v>
      </c>
      <c r="I334" s="85">
        <f>'Compound Alert'!I156</f>
        <v>2.5</v>
      </c>
      <c r="J334" s="77">
        <f>'Compound Alert'!U156</f>
        <v>9.86</v>
      </c>
      <c r="K334" s="77">
        <f>'Compound Alert'!V156</f>
        <v>9.1387559808612497</v>
      </c>
      <c r="L334" s="77">
        <f>'Compound Alert'!W156</f>
        <v>0</v>
      </c>
      <c r="M334" s="77">
        <f>'Compound Alert'!X156</f>
        <v>8.4285714285714306</v>
      </c>
      <c r="N334" s="77">
        <f>'Compound Alert'!Y156</f>
        <v>3.25</v>
      </c>
      <c r="O334" s="77">
        <f>'Compound Alert'!Z156</f>
        <v>10</v>
      </c>
      <c r="P334" s="90"/>
      <c r="Q334" s="27">
        <f>'Compound Alert'!AI156</f>
        <v>0</v>
      </c>
      <c r="R334" s="27">
        <f>'Compound Alert'!AJ156</f>
        <v>0.6</v>
      </c>
      <c r="S334" s="28"/>
      <c r="T334" s="28"/>
      <c r="U334" s="28"/>
      <c r="V334" s="28"/>
      <c r="W334" s="28"/>
      <c r="X334" s="28"/>
      <c r="Y334" s="28"/>
      <c r="Z334" s="28"/>
      <c r="AA334" s="28"/>
      <c r="AB334" s="28"/>
      <c r="AC334" s="28"/>
      <c r="AD334" s="28"/>
      <c r="AE334" s="28"/>
      <c r="AF334" s="28"/>
    </row>
    <row r="335" spans="1:32" hidden="1" x14ac:dyDescent="0.2">
      <c r="A335" s="71">
        <v>36</v>
      </c>
      <c r="B335" s="90" t="str">
        <f>'Compound Alert'!B175</f>
        <v>Timor-Leste</v>
      </c>
      <c r="C335" s="90" t="str">
        <f>'Compound Alert'!C175</f>
        <v>TLS</v>
      </c>
      <c r="D335" s="90" t="str">
        <f>'Compound Alert'!D175</f>
        <v>EAS           East Asia &amp; Pacific</v>
      </c>
      <c r="E335" s="90" t="str">
        <f>'Compound Alert'!E175</f>
        <v>Blend</v>
      </c>
      <c r="F335" s="90"/>
      <c r="G335" s="88">
        <f>'Compound Alert'!G175</f>
        <v>4</v>
      </c>
      <c r="H335" s="87">
        <f>'Compound Alert'!H175</f>
        <v>4</v>
      </c>
      <c r="I335" s="85">
        <f>'Compound Alert'!I175</f>
        <v>2.5</v>
      </c>
      <c r="J335" s="77">
        <f>'Compound Alert'!U175</f>
        <v>8.8000000000000007</v>
      </c>
      <c r="K335" s="77">
        <f>'Compound Alert'!V175</f>
        <v>9.3062200956937797</v>
      </c>
      <c r="L335" s="77">
        <f>'Compound Alert'!W175</f>
        <v>6.5785123966942098</v>
      </c>
      <c r="M335" s="77">
        <f>'Compound Alert'!X175</f>
        <v>7.1428571428571397</v>
      </c>
      <c r="N335" s="77">
        <f>'Compound Alert'!Y175</f>
        <v>2.5</v>
      </c>
      <c r="O335" s="77">
        <f>'Compound Alert'!Z175</f>
        <v>10</v>
      </c>
      <c r="P335" s="90"/>
      <c r="Q335" s="27">
        <f>'Compound Alert'!AI175</f>
        <v>0</v>
      </c>
      <c r="R335" s="27">
        <f>'Compound Alert'!AJ175</f>
        <v>0.5</v>
      </c>
      <c r="S335" s="28"/>
      <c r="T335" s="28"/>
      <c r="U335" s="28"/>
      <c r="V335" s="28"/>
      <c r="W335" s="28"/>
      <c r="X335" s="28"/>
      <c r="Y335" s="28"/>
      <c r="Z335" s="28"/>
      <c r="AA335" s="28"/>
      <c r="AB335" s="28"/>
      <c r="AC335" s="28"/>
      <c r="AD335" s="28"/>
      <c r="AE335" s="28"/>
      <c r="AF335" s="28"/>
    </row>
    <row r="336" spans="1:32" hidden="1" x14ac:dyDescent="0.2">
      <c r="A336" s="71">
        <v>37</v>
      </c>
      <c r="B336" s="90" t="str">
        <f>'Compound Alert'!B194</f>
        <v>Zambia</v>
      </c>
      <c r="C336" s="90" t="str">
        <f>'Compound Alert'!C194</f>
        <v>ZMB</v>
      </c>
      <c r="D336" s="90" t="str">
        <f>'Compound Alert'!D194</f>
        <v>SSF           Sub-Saharan Africa</v>
      </c>
      <c r="E336" s="90" t="str">
        <f>'Compound Alert'!E194</f>
        <v>IDA</v>
      </c>
      <c r="F336" s="90"/>
      <c r="G336" s="88">
        <f>'Compound Alert'!G194</f>
        <v>4</v>
      </c>
      <c r="H336" s="87">
        <f>'Compound Alert'!H194</f>
        <v>4</v>
      </c>
      <c r="I336" s="85">
        <f>'Compound Alert'!I194</f>
        <v>2.5</v>
      </c>
      <c r="J336" s="77">
        <f>'Compound Alert'!U194</f>
        <v>10</v>
      </c>
      <c r="K336" s="77">
        <f>'Compound Alert'!V194</f>
        <v>8.7081339712918702</v>
      </c>
      <c r="L336" s="77">
        <f>'Compound Alert'!W194</f>
        <v>8.0826446280991693</v>
      </c>
      <c r="M336" s="77">
        <f>'Compound Alert'!X194</f>
        <v>8.71428571428571</v>
      </c>
      <c r="N336" s="77">
        <f>'Compound Alert'!Y194</f>
        <v>1.625</v>
      </c>
      <c r="O336" s="77">
        <f>'Compound Alert'!Z194</f>
        <v>0</v>
      </c>
      <c r="P336" s="90"/>
      <c r="Q336" s="27">
        <f>'Compound Alert'!AI194</f>
        <v>0</v>
      </c>
      <c r="R336" s="27">
        <f>'Compound Alert'!AJ194</f>
        <v>0.3</v>
      </c>
      <c r="S336" s="28"/>
      <c r="T336" s="28"/>
      <c r="U336" s="28"/>
      <c r="V336" s="28"/>
      <c r="W336" s="28"/>
      <c r="X336" s="28"/>
      <c r="Y336" s="28"/>
      <c r="Z336" s="28"/>
      <c r="AA336" s="28"/>
      <c r="AB336" s="28"/>
      <c r="AC336" s="28"/>
      <c r="AD336" s="28"/>
      <c r="AE336" s="28"/>
      <c r="AF336" s="28"/>
    </row>
    <row r="337" spans="1:32" hidden="1" x14ac:dyDescent="0.2">
      <c r="A337" s="71">
        <v>38</v>
      </c>
      <c r="B337" s="90" t="str">
        <f>'Compound Alert'!B42</f>
        <v>Colombia</v>
      </c>
      <c r="C337" s="90" t="str">
        <f>'Compound Alert'!C42</f>
        <v>COL</v>
      </c>
      <c r="D337" s="90" t="str">
        <f>'Compound Alert'!D42</f>
        <v>LCN           Latin America &amp; Caribbean</v>
      </c>
      <c r="E337" s="90" t="str">
        <f>'Compound Alert'!E42</f>
        <v>IBRD</v>
      </c>
      <c r="F337" s="90"/>
      <c r="G337" s="88">
        <f>'Compound Alert'!G42</f>
        <v>3.5</v>
      </c>
      <c r="H337" s="87">
        <f>'Compound Alert'!H42</f>
        <v>3.5</v>
      </c>
      <c r="I337" s="85">
        <f>'Compound Alert'!I42</f>
        <v>0.5</v>
      </c>
      <c r="J337" s="77">
        <f>'Compound Alert'!U42</f>
        <v>5.75</v>
      </c>
      <c r="K337" s="77">
        <f>'Compound Alert'!V42</f>
        <v>5.0717703349282299</v>
      </c>
      <c r="L337" s="77">
        <f>'Compound Alert'!W42</f>
        <v>5.2066115702479303</v>
      </c>
      <c r="M337" s="77">
        <f>'Compound Alert'!X42</f>
        <v>5.28571428571429</v>
      </c>
      <c r="N337" s="77">
        <f>'Compound Alert'!Y42</f>
        <v>7.375</v>
      </c>
      <c r="O337" s="77">
        <f>'Compound Alert'!Z42</f>
        <v>0</v>
      </c>
      <c r="P337" s="90"/>
      <c r="Q337" s="27">
        <f>'Compound Alert'!AI42</f>
        <v>0</v>
      </c>
      <c r="R337" s="27">
        <f>'Compound Alert'!AJ42</f>
        <v>0.3</v>
      </c>
      <c r="S337" s="28"/>
      <c r="T337" s="28"/>
      <c r="U337" s="28"/>
      <c r="V337" s="28"/>
      <c r="W337" s="28"/>
      <c r="X337" s="28"/>
      <c r="Y337" s="28"/>
      <c r="Z337" s="28"/>
      <c r="AA337" s="28"/>
      <c r="AB337" s="28"/>
      <c r="AC337" s="28"/>
      <c r="AD337" s="28"/>
      <c r="AE337" s="28"/>
      <c r="AF337" s="28"/>
    </row>
    <row r="338" spans="1:32" hidden="1" x14ac:dyDescent="0.2">
      <c r="A338" s="71">
        <v>39</v>
      </c>
      <c r="B338" s="90" t="str">
        <f>'Compound Alert'!B50</f>
        <v>Djibouti</v>
      </c>
      <c r="C338" s="90" t="str">
        <f>'Compound Alert'!C50</f>
        <v>DJI</v>
      </c>
      <c r="D338" s="90" t="str">
        <f>'Compound Alert'!D50</f>
        <v>MEA           Middle East &amp; North Africa</v>
      </c>
      <c r="E338" s="90" t="str">
        <f>'Compound Alert'!E50</f>
        <v>IDA</v>
      </c>
      <c r="F338" s="90"/>
      <c r="G338" s="88">
        <f>'Compound Alert'!G50</f>
        <v>3.5</v>
      </c>
      <c r="H338" s="87">
        <f>'Compound Alert'!H50</f>
        <v>3.5</v>
      </c>
      <c r="I338" s="85">
        <f>'Compound Alert'!I50</f>
        <v>2</v>
      </c>
      <c r="J338" s="77">
        <f>'Compound Alert'!U50</f>
        <v>9.36</v>
      </c>
      <c r="K338" s="77">
        <f>'Compound Alert'!V50</f>
        <v>8.2535885167464098</v>
      </c>
      <c r="L338" s="77">
        <f>'Compound Alert'!W50</f>
        <v>7.0082644628099198</v>
      </c>
      <c r="M338" s="77">
        <f>'Compound Alert'!X50</f>
        <v>8.2857142857142794</v>
      </c>
      <c r="N338" s="77">
        <f>'Compound Alert'!Y50</f>
        <v>3.375</v>
      </c>
      <c r="O338" s="77">
        <f>'Compound Alert'!Z50</f>
        <v>0</v>
      </c>
      <c r="P338" s="90"/>
      <c r="Q338" s="27">
        <f>'Compound Alert'!AI50</f>
        <v>0</v>
      </c>
      <c r="R338" s="27">
        <f>'Compound Alert'!AJ50</f>
        <v>0.3</v>
      </c>
      <c r="S338" s="28"/>
      <c r="T338" s="28"/>
      <c r="U338" s="28"/>
      <c r="V338" s="28"/>
      <c r="W338" s="28"/>
      <c r="X338" s="28"/>
      <c r="Y338" s="28"/>
      <c r="Z338" s="28"/>
      <c r="AA338" s="28"/>
      <c r="AB338" s="28"/>
      <c r="AC338" s="28"/>
      <c r="AD338" s="28"/>
      <c r="AE338" s="28"/>
      <c r="AF338" s="28"/>
    </row>
    <row r="339" spans="1:32" hidden="1" x14ac:dyDescent="0.2">
      <c r="A339" s="71">
        <v>40</v>
      </c>
      <c r="B339" s="90" t="str">
        <f>'Compound Alert'!B82</f>
        <v>India</v>
      </c>
      <c r="C339" s="90" t="str">
        <f>'Compound Alert'!C82</f>
        <v>IND</v>
      </c>
      <c r="D339" s="90" t="str">
        <f>'Compound Alert'!D82</f>
        <v>SAS           South Asia</v>
      </c>
      <c r="E339" s="90" t="str">
        <f>'Compound Alert'!E82</f>
        <v>IBRD</v>
      </c>
      <c r="F339" s="90"/>
      <c r="G339" s="88">
        <f>'Compound Alert'!G82</f>
        <v>3.5</v>
      </c>
      <c r="H339" s="87">
        <f>'Compound Alert'!H82</f>
        <v>3.5</v>
      </c>
      <c r="I339" s="85">
        <f>'Compound Alert'!I82</f>
        <v>1</v>
      </c>
      <c r="J339" s="77">
        <f>'Compound Alert'!U82</f>
        <v>6.5</v>
      </c>
      <c r="K339" s="77">
        <f>'Compound Alert'!V82</f>
        <v>7.1770334928229698</v>
      </c>
      <c r="L339" s="77">
        <f>'Compound Alert'!W82</f>
        <v>6.0991735537190097</v>
      </c>
      <c r="M339" s="77">
        <f>'Compound Alert'!X82</f>
        <v>6.71428571428571</v>
      </c>
      <c r="N339" s="77">
        <f>'Compound Alert'!Y82</f>
        <v>8</v>
      </c>
      <c r="O339" s="77">
        <f>'Compound Alert'!Z82</f>
        <v>0</v>
      </c>
      <c r="P339" s="90"/>
      <c r="Q339" s="27">
        <f>'Compound Alert'!AI82</f>
        <v>0</v>
      </c>
      <c r="R339" s="27">
        <f>'Compound Alert'!AJ82</f>
        <v>0.2</v>
      </c>
      <c r="S339" s="28"/>
      <c r="T339" s="28"/>
      <c r="U339" s="28"/>
      <c r="V339" s="28"/>
      <c r="W339" s="28"/>
      <c r="X339" s="28"/>
      <c r="Y339" s="28"/>
      <c r="Z339" s="28"/>
      <c r="AA339" s="28"/>
      <c r="AB339" s="28"/>
      <c r="AC339" s="28"/>
      <c r="AD339" s="28"/>
      <c r="AE339" s="28"/>
      <c r="AF339" s="28"/>
    </row>
    <row r="340" spans="1:32" hidden="1" x14ac:dyDescent="0.2">
      <c r="A340" s="71">
        <v>41</v>
      </c>
      <c r="B340" s="90" t="str">
        <f>'Compound Alert'!B93</f>
        <v>Kenya</v>
      </c>
      <c r="C340" s="90" t="str">
        <f>'Compound Alert'!C93</f>
        <v>KEN</v>
      </c>
      <c r="D340" s="90" t="str">
        <f>'Compound Alert'!D93</f>
        <v>SSF           Sub-Saharan Africa</v>
      </c>
      <c r="E340" s="90" t="str">
        <f>'Compound Alert'!E93</f>
        <v>Blend</v>
      </c>
      <c r="F340" s="90"/>
      <c r="G340" s="88">
        <f>'Compound Alert'!G93</f>
        <v>3.5</v>
      </c>
      <c r="H340" s="87">
        <f>'Compound Alert'!H93</f>
        <v>3.5</v>
      </c>
      <c r="I340" s="85">
        <f>'Compound Alert'!I93</f>
        <v>2.5</v>
      </c>
      <c r="J340" s="77">
        <f>'Compound Alert'!U93</f>
        <v>9</v>
      </c>
      <c r="K340" s="77">
        <f>'Compound Alert'!V93</f>
        <v>10</v>
      </c>
      <c r="L340" s="77">
        <f>'Compound Alert'!W93</f>
        <v>8.4132231404958695</v>
      </c>
      <c r="M340" s="77">
        <f>'Compound Alert'!X93</f>
        <v>7.8571428571428603</v>
      </c>
      <c r="N340" s="77">
        <f>'Compound Alert'!Y93</f>
        <v>6.125</v>
      </c>
      <c r="O340" s="77">
        <f>'Compound Alert'!Z93</f>
        <v>0</v>
      </c>
      <c r="P340" s="90"/>
      <c r="Q340" s="27">
        <f>'Compound Alert'!AI93</f>
        <v>0</v>
      </c>
      <c r="R340" s="27">
        <f>'Compound Alert'!AJ93</f>
        <v>0.1</v>
      </c>
      <c r="S340" s="28"/>
      <c r="T340" s="28"/>
      <c r="U340" s="28"/>
      <c r="V340" s="28"/>
      <c r="W340" s="28"/>
      <c r="X340" s="28"/>
      <c r="Y340" s="28"/>
      <c r="Z340" s="28"/>
      <c r="AA340" s="28"/>
      <c r="AB340" s="28"/>
      <c r="AC340" s="28"/>
      <c r="AD340" s="28"/>
      <c r="AE340" s="28"/>
      <c r="AF340" s="28"/>
    </row>
    <row r="341" spans="1:32" hidden="1" x14ac:dyDescent="0.2">
      <c r="A341" s="71">
        <v>42</v>
      </c>
      <c r="B341" s="90" t="str">
        <f>'Compound Alert'!B95</f>
        <v>Cambodia</v>
      </c>
      <c r="C341" s="90" t="str">
        <f>'Compound Alert'!C95</f>
        <v>KHM</v>
      </c>
      <c r="D341" s="90" t="str">
        <f>'Compound Alert'!D95</f>
        <v>EAS           East Asia &amp; Pacific</v>
      </c>
      <c r="E341" s="90" t="str">
        <f>'Compound Alert'!E95</f>
        <v>IDA</v>
      </c>
      <c r="F341" s="90"/>
      <c r="G341" s="88">
        <f>'Compound Alert'!G95</f>
        <v>3.5</v>
      </c>
      <c r="H341" s="87">
        <f>'Compound Alert'!H95</f>
        <v>3.5</v>
      </c>
      <c r="I341" s="85">
        <f>'Compound Alert'!I95</f>
        <v>2</v>
      </c>
      <c r="J341" s="77">
        <f>'Compound Alert'!U95</f>
        <v>7.25</v>
      </c>
      <c r="K341" s="77">
        <f>'Compound Alert'!V95</f>
        <v>9.3301435406698605</v>
      </c>
      <c r="L341" s="77">
        <f>'Compound Alert'!W95</f>
        <v>7.5537190082644603</v>
      </c>
      <c r="M341" s="77">
        <f>'Compound Alert'!X95</f>
        <v>8.2857142857142794</v>
      </c>
      <c r="N341" s="77">
        <f>'Compound Alert'!Y95</f>
        <v>4</v>
      </c>
      <c r="O341" s="77">
        <f>'Compound Alert'!Z95</f>
        <v>0</v>
      </c>
      <c r="P341" s="90"/>
      <c r="Q341" s="27">
        <f>'Compound Alert'!AI95</f>
        <v>0</v>
      </c>
      <c r="R341" s="27">
        <f>'Compound Alert'!AJ95</f>
        <v>0.4</v>
      </c>
      <c r="S341" s="28"/>
      <c r="T341" s="28"/>
      <c r="U341" s="28"/>
      <c r="V341" s="28"/>
      <c r="W341" s="28"/>
      <c r="X341" s="28"/>
      <c r="Y341" s="28"/>
      <c r="Z341" s="28"/>
      <c r="AA341" s="28"/>
      <c r="AB341" s="28"/>
      <c r="AC341" s="28"/>
      <c r="AD341" s="28"/>
      <c r="AE341" s="28"/>
      <c r="AF341" s="28"/>
    </row>
    <row r="342" spans="1:32" hidden="1" x14ac:dyDescent="0.2">
      <c r="A342" s="71">
        <v>43</v>
      </c>
      <c r="B342" s="90" t="str">
        <f>'Compound Alert'!B96</f>
        <v>Kiribati</v>
      </c>
      <c r="C342" s="90" t="str">
        <f>'Compound Alert'!C96</f>
        <v>KIR</v>
      </c>
      <c r="D342" s="90" t="str">
        <f>'Compound Alert'!D96</f>
        <v>EAS           East Asia &amp; Pacific</v>
      </c>
      <c r="E342" s="90" t="str">
        <f>'Compound Alert'!E96</f>
        <v>IDA</v>
      </c>
      <c r="F342" s="90"/>
      <c r="G342" s="88">
        <f>'Compound Alert'!G96</f>
        <v>3.5</v>
      </c>
      <c r="H342" s="87">
        <f>'Compound Alert'!H96</f>
        <v>3.5</v>
      </c>
      <c r="I342" s="85">
        <f>'Compound Alert'!I96</f>
        <v>2.5</v>
      </c>
      <c r="J342" s="77">
        <f>'Compound Alert'!U96</f>
        <v>10</v>
      </c>
      <c r="K342" s="77">
        <f>'Compound Alert'!V96</f>
        <v>5.7655502392344502</v>
      </c>
      <c r="L342" s="77">
        <f>'Compound Alert'!W96</f>
        <v>0</v>
      </c>
      <c r="M342" s="77">
        <f>'Compound Alert'!X96</f>
        <v>8.4285714285714306</v>
      </c>
      <c r="N342" s="77">
        <f>'Compound Alert'!Y96</f>
        <v>1.375</v>
      </c>
      <c r="O342" s="77">
        <f>'Compound Alert'!Z96</f>
        <v>10</v>
      </c>
      <c r="P342" s="90"/>
      <c r="Q342" s="27">
        <f>'Compound Alert'!AI96</f>
        <v>0.2</v>
      </c>
      <c r="R342" s="27">
        <f>'Compound Alert'!AJ96</f>
        <v>0.8</v>
      </c>
      <c r="S342" s="28"/>
      <c r="T342" s="28"/>
      <c r="U342" s="28"/>
      <c r="V342" s="28"/>
      <c r="W342" s="28"/>
      <c r="X342" s="28"/>
      <c r="Y342" s="28"/>
      <c r="Z342" s="28"/>
      <c r="AA342" s="28"/>
      <c r="AB342" s="28"/>
      <c r="AC342" s="28"/>
      <c r="AD342" s="28"/>
      <c r="AE342" s="28"/>
      <c r="AF342" s="28"/>
    </row>
    <row r="343" spans="1:32" hidden="1" x14ac:dyDescent="0.2">
      <c r="A343" s="71">
        <v>44</v>
      </c>
      <c r="B343" s="90" t="str">
        <f>'Compound Alert'!B106</f>
        <v>Sri Lanka</v>
      </c>
      <c r="C343" s="90" t="str">
        <f>'Compound Alert'!C106</f>
        <v>LKA</v>
      </c>
      <c r="D343" s="90" t="str">
        <f>'Compound Alert'!D106</f>
        <v>SAS           South Asia</v>
      </c>
      <c r="E343" s="90" t="str">
        <f>'Compound Alert'!E106</f>
        <v>IBRD</v>
      </c>
      <c r="F343" s="90"/>
      <c r="G343" s="88">
        <f>'Compound Alert'!G106</f>
        <v>3.5</v>
      </c>
      <c r="H343" s="87">
        <f>'Compound Alert'!H106</f>
        <v>3.5</v>
      </c>
      <c r="I343" s="85">
        <f>'Compound Alert'!I106</f>
        <v>0.5</v>
      </c>
      <c r="J343" s="77">
        <f>'Compound Alert'!U106</f>
        <v>7.22</v>
      </c>
      <c r="K343" s="77">
        <f>'Compound Alert'!V106</f>
        <v>5.6698564593301404</v>
      </c>
      <c r="L343" s="77">
        <f>'Compound Alert'!W106</f>
        <v>5.8677685950413201</v>
      </c>
      <c r="M343" s="77">
        <f>'Compound Alert'!X106</f>
        <v>4.28571428571429</v>
      </c>
      <c r="N343" s="77">
        <f>'Compound Alert'!Y106</f>
        <v>4.25</v>
      </c>
      <c r="O343" s="77">
        <f>'Compound Alert'!Z106</f>
        <v>0</v>
      </c>
      <c r="P343" s="90"/>
      <c r="Q343" s="27">
        <f>'Compound Alert'!AI106</f>
        <v>0</v>
      </c>
      <c r="R343" s="27">
        <f>'Compound Alert'!AJ106</f>
        <v>0.3</v>
      </c>
      <c r="S343" s="28"/>
      <c r="T343" s="28"/>
      <c r="U343" s="28"/>
      <c r="V343" s="28"/>
      <c r="W343" s="28"/>
      <c r="X343" s="28"/>
      <c r="Y343" s="28"/>
      <c r="Z343" s="28"/>
      <c r="AA343" s="28"/>
      <c r="AB343" s="28"/>
      <c r="AC343" s="28"/>
      <c r="AD343" s="28"/>
      <c r="AE343" s="28"/>
      <c r="AF343" s="28"/>
    </row>
    <row r="344" spans="1:32" hidden="1" x14ac:dyDescent="0.2">
      <c r="A344" s="71">
        <v>45</v>
      </c>
      <c r="B344" s="90" t="str">
        <f>'Compound Alert'!B126</f>
        <v>Malawi</v>
      </c>
      <c r="C344" s="90" t="str">
        <f>'Compound Alert'!C126</f>
        <v>MWI</v>
      </c>
      <c r="D344" s="90" t="str">
        <f>'Compound Alert'!D126</f>
        <v>SSF           Sub-Saharan Africa</v>
      </c>
      <c r="E344" s="90" t="str">
        <f>'Compound Alert'!E126</f>
        <v>IDA</v>
      </c>
      <c r="F344" s="90"/>
      <c r="G344" s="88">
        <f>'Compound Alert'!G126</f>
        <v>3.5</v>
      </c>
      <c r="H344" s="87">
        <f>'Compound Alert'!H126</f>
        <v>3.5</v>
      </c>
      <c r="I344" s="85">
        <f>'Compound Alert'!I126</f>
        <v>3</v>
      </c>
      <c r="J344" s="77">
        <f>'Compound Alert'!U126</f>
        <v>9.25</v>
      </c>
      <c r="K344" s="77">
        <f>'Compound Alert'!V126</f>
        <v>10</v>
      </c>
      <c r="L344" s="77">
        <f>'Compound Alert'!W126</f>
        <v>8.0330578512396702</v>
      </c>
      <c r="M344" s="77">
        <f>'Compound Alert'!X126</f>
        <v>10</v>
      </c>
      <c r="N344" s="77">
        <f>'Compound Alert'!Y126</f>
        <v>2.375</v>
      </c>
      <c r="O344" s="77">
        <f>'Compound Alert'!Z126</f>
        <v>0</v>
      </c>
      <c r="P344" s="90"/>
      <c r="Q344" s="27">
        <f>'Compound Alert'!AI126</f>
        <v>0</v>
      </c>
      <c r="R344" s="27">
        <f>'Compound Alert'!AJ126</f>
        <v>0.2</v>
      </c>
      <c r="S344" s="28"/>
      <c r="T344" s="28"/>
      <c r="U344" s="28"/>
      <c r="V344" s="28"/>
      <c r="W344" s="28"/>
      <c r="X344" s="28"/>
      <c r="Y344" s="28"/>
      <c r="Z344" s="28"/>
      <c r="AA344" s="28"/>
      <c r="AB344" s="28"/>
      <c r="AC344" s="28"/>
      <c r="AD344" s="28"/>
      <c r="AE344" s="28"/>
      <c r="AF344" s="28"/>
    </row>
    <row r="345" spans="1:32" hidden="1" x14ac:dyDescent="0.2">
      <c r="A345" s="71">
        <v>46</v>
      </c>
      <c r="B345" s="90" t="str">
        <f>'Compound Alert'!B131</f>
        <v>Nicaragua</v>
      </c>
      <c r="C345" s="90" t="str">
        <f>'Compound Alert'!C131</f>
        <v>NIC</v>
      </c>
      <c r="D345" s="90" t="str">
        <f>'Compound Alert'!D131</f>
        <v>LCN           Latin America &amp; Caribbean</v>
      </c>
      <c r="E345" s="90" t="str">
        <f>'Compound Alert'!E131</f>
        <v>IDA</v>
      </c>
      <c r="F345" s="90"/>
      <c r="G345" s="88">
        <f>'Compound Alert'!G131</f>
        <v>3.5</v>
      </c>
      <c r="H345" s="87">
        <f>'Compound Alert'!H131</f>
        <v>3.5</v>
      </c>
      <c r="I345" s="85">
        <f>'Compound Alert'!I131</f>
        <v>1</v>
      </c>
      <c r="J345" s="77">
        <f>'Compound Alert'!U131</f>
        <v>6.5</v>
      </c>
      <c r="K345" s="77">
        <f>'Compound Alert'!V131</f>
        <v>6.7942583732057402</v>
      </c>
      <c r="L345" s="77">
        <f>'Compound Alert'!W131</f>
        <v>9.0743801652892593</v>
      </c>
      <c r="M345" s="77">
        <f>'Compound Alert'!X131</f>
        <v>7.1428571428571397</v>
      </c>
      <c r="N345" s="77">
        <f>'Compound Alert'!Y131</f>
        <v>5.25</v>
      </c>
      <c r="O345" s="77">
        <f>'Compound Alert'!Z131</f>
        <v>0</v>
      </c>
      <c r="P345" s="90"/>
      <c r="Q345" s="27">
        <f>'Compound Alert'!AI131</f>
        <v>0</v>
      </c>
      <c r="R345" s="27">
        <f>'Compound Alert'!AJ131</f>
        <v>0.2</v>
      </c>
      <c r="S345" s="28"/>
      <c r="T345" s="28"/>
      <c r="U345" s="28"/>
      <c r="V345" s="28"/>
      <c r="W345" s="28"/>
      <c r="X345" s="28"/>
      <c r="Y345" s="28"/>
      <c r="Z345" s="28"/>
      <c r="AA345" s="28"/>
      <c r="AB345" s="28"/>
      <c r="AC345" s="28"/>
      <c r="AD345" s="28"/>
      <c r="AE345" s="28"/>
      <c r="AF345" s="28"/>
    </row>
    <row r="346" spans="1:32" hidden="1" x14ac:dyDescent="0.2">
      <c r="A346" s="71">
        <v>47</v>
      </c>
      <c r="B346" s="90" t="str">
        <f>'Compound Alert'!B134</f>
        <v>Nepal</v>
      </c>
      <c r="C346" s="90" t="str">
        <f>'Compound Alert'!C134</f>
        <v>NPL</v>
      </c>
      <c r="D346" s="90" t="str">
        <f>'Compound Alert'!D134</f>
        <v>SAS           South Asia</v>
      </c>
      <c r="E346" s="90" t="str">
        <f>'Compound Alert'!E134</f>
        <v>IDA</v>
      </c>
      <c r="F346" s="90"/>
      <c r="G346" s="88">
        <f>'Compound Alert'!G134</f>
        <v>3.5</v>
      </c>
      <c r="H346" s="87">
        <f>'Compound Alert'!H134</f>
        <v>3.5</v>
      </c>
      <c r="I346" s="85">
        <f>'Compound Alert'!I134</f>
        <v>2</v>
      </c>
      <c r="J346" s="77">
        <f>'Compound Alert'!U134</f>
        <v>7.75</v>
      </c>
      <c r="K346" s="77">
        <f>'Compound Alert'!V134</f>
        <v>9.0430622009569408</v>
      </c>
      <c r="L346" s="77">
        <f>'Compound Alert'!W134</f>
        <v>7.0743801652892602</v>
      </c>
      <c r="M346" s="77">
        <f>'Compound Alert'!X134</f>
        <v>8.2857142857142794</v>
      </c>
      <c r="N346" s="77">
        <f>'Compound Alert'!Y134</f>
        <v>5.75</v>
      </c>
      <c r="O346" s="77">
        <f>'Compound Alert'!Z134</f>
        <v>0</v>
      </c>
      <c r="P346" s="90"/>
      <c r="Q346" s="27">
        <f>'Compound Alert'!AI134</f>
        <v>0</v>
      </c>
      <c r="R346" s="27">
        <f>'Compound Alert'!AJ134</f>
        <v>0.3</v>
      </c>
      <c r="S346" s="28"/>
      <c r="T346" s="28"/>
      <c r="U346" s="28"/>
      <c r="V346" s="28"/>
      <c r="W346" s="28"/>
      <c r="X346" s="28"/>
      <c r="Y346" s="28"/>
      <c r="Z346" s="28"/>
      <c r="AA346" s="28"/>
      <c r="AB346" s="28"/>
      <c r="AC346" s="28"/>
      <c r="AD346" s="28"/>
      <c r="AE346" s="28"/>
      <c r="AF346" s="28"/>
    </row>
    <row r="347" spans="1:32" hidden="1" x14ac:dyDescent="0.2">
      <c r="A347" s="71">
        <v>48</v>
      </c>
      <c r="B347" s="90" t="str">
        <f>'Compound Alert'!B171</f>
        <v>Togo</v>
      </c>
      <c r="C347" s="90" t="str">
        <f>'Compound Alert'!C171</f>
        <v>TGO</v>
      </c>
      <c r="D347" s="90" t="str">
        <f>'Compound Alert'!D171</f>
        <v>SSF           Sub-Saharan Africa</v>
      </c>
      <c r="E347" s="90" t="str">
        <f>'Compound Alert'!E171</f>
        <v>IDA</v>
      </c>
      <c r="F347" s="90"/>
      <c r="G347" s="88">
        <f>'Compound Alert'!G171</f>
        <v>3.5</v>
      </c>
      <c r="H347" s="87">
        <f>'Compound Alert'!H171</f>
        <v>3.5</v>
      </c>
      <c r="I347" s="85">
        <f>'Compound Alert'!I171</f>
        <v>2</v>
      </c>
      <c r="J347" s="77">
        <f>'Compound Alert'!U171</f>
        <v>9.75</v>
      </c>
      <c r="K347" s="77">
        <f>'Compound Alert'!V171</f>
        <v>8.6842105263157894</v>
      </c>
      <c r="L347" s="77">
        <f>'Compound Alert'!W171</f>
        <v>7.8016528925619797</v>
      </c>
      <c r="M347" s="77">
        <f>'Compound Alert'!X171</f>
        <v>8.71428571428571</v>
      </c>
      <c r="N347" s="77">
        <f>'Compound Alert'!Y171</f>
        <v>1.75</v>
      </c>
      <c r="O347" s="77">
        <f>'Compound Alert'!Z171</f>
        <v>0</v>
      </c>
      <c r="P347" s="90"/>
      <c r="Q347" s="27">
        <f>'Compound Alert'!AI171</f>
        <v>0</v>
      </c>
      <c r="R347" s="27">
        <f>'Compound Alert'!AJ171</f>
        <v>0.4</v>
      </c>
      <c r="S347" s="28"/>
      <c r="T347" s="28"/>
      <c r="U347" s="28"/>
      <c r="V347" s="28"/>
      <c r="W347" s="28"/>
      <c r="X347" s="28"/>
      <c r="Y347" s="28"/>
      <c r="Z347" s="28"/>
      <c r="AA347" s="28"/>
      <c r="AB347" s="28"/>
      <c r="AC347" s="28"/>
      <c r="AD347" s="28"/>
      <c r="AE347" s="28"/>
      <c r="AF347" s="28"/>
    </row>
    <row r="348" spans="1:32" hidden="1" x14ac:dyDescent="0.2">
      <c r="A348" s="71">
        <v>49</v>
      </c>
      <c r="B348" s="90" t="str">
        <f>'Compound Alert'!B181</f>
        <v>Tanzania</v>
      </c>
      <c r="C348" s="90" t="str">
        <f>'Compound Alert'!C181</f>
        <v>TZA</v>
      </c>
      <c r="D348" s="90" t="str">
        <f>'Compound Alert'!D181</f>
        <v>SSF           Sub-Saharan Africa</v>
      </c>
      <c r="E348" s="90" t="str">
        <f>'Compound Alert'!E181</f>
        <v>IDA</v>
      </c>
      <c r="F348" s="90"/>
      <c r="G348" s="88">
        <f>'Compound Alert'!G181</f>
        <v>3.5</v>
      </c>
      <c r="H348" s="87">
        <f>'Compound Alert'!H181</f>
        <v>3.5</v>
      </c>
      <c r="I348" s="85">
        <f>'Compound Alert'!I181</f>
        <v>2</v>
      </c>
      <c r="J348" s="77">
        <f>'Compound Alert'!U181</f>
        <v>9</v>
      </c>
      <c r="K348" s="77">
        <f>'Compound Alert'!V181</f>
        <v>9.7129186602870803</v>
      </c>
      <c r="L348" s="77">
        <f>'Compound Alert'!W181</f>
        <v>8.0330578512396702</v>
      </c>
      <c r="M348" s="77">
        <f>'Compound Alert'!X181</f>
        <v>8.4285714285714306</v>
      </c>
      <c r="N348" s="77">
        <f>'Compound Alert'!Y181</f>
        <v>3.5</v>
      </c>
      <c r="O348" s="77">
        <f>'Compound Alert'!Z181</f>
        <v>0</v>
      </c>
      <c r="P348" s="90"/>
      <c r="Q348" s="27">
        <f>'Compound Alert'!AI181</f>
        <v>0</v>
      </c>
      <c r="R348" s="27">
        <f>'Compound Alert'!AJ181</f>
        <v>0.2</v>
      </c>
      <c r="S348" s="28"/>
      <c r="T348" s="28"/>
      <c r="U348" s="28"/>
      <c r="V348" s="28"/>
      <c r="W348" s="28"/>
      <c r="X348" s="28"/>
      <c r="Y348" s="28"/>
      <c r="Z348" s="28"/>
      <c r="AA348" s="28"/>
      <c r="AB348" s="28"/>
      <c r="AC348" s="28"/>
      <c r="AD348" s="28"/>
      <c r="AE348" s="28"/>
      <c r="AF348" s="28"/>
    </row>
    <row r="349" spans="1:32" hidden="1" x14ac:dyDescent="0.2">
      <c r="A349" s="71">
        <v>50</v>
      </c>
      <c r="B349" s="90" t="str">
        <f>'Compound Alert'!B188</f>
        <v>Venezuela</v>
      </c>
      <c r="C349" s="90" t="str">
        <f>'Compound Alert'!C188</f>
        <v>VEN</v>
      </c>
      <c r="D349" s="90" t="str">
        <f>'Compound Alert'!D188</f>
        <v>LCN           Latin America &amp; Caribbean</v>
      </c>
      <c r="E349" s="90" t="str">
        <f>'Compound Alert'!E188</f>
        <v>IBRD</v>
      </c>
      <c r="F349" s="90"/>
      <c r="G349" s="88">
        <f>'Compound Alert'!G188</f>
        <v>3.5</v>
      </c>
      <c r="H349" s="87">
        <f>'Compound Alert'!H188</f>
        <v>3.5</v>
      </c>
      <c r="I349" s="85">
        <f>'Compound Alert'!I188</f>
        <v>2.5</v>
      </c>
      <c r="J349" s="77">
        <f>'Compound Alert'!U188</f>
        <v>9.4</v>
      </c>
      <c r="K349" s="77">
        <f>'Compound Alert'!V188</f>
        <v>5.0717703349282299</v>
      </c>
      <c r="L349" s="77">
        <f>'Compound Alert'!W188</f>
        <v>10</v>
      </c>
      <c r="M349" s="77">
        <f>'Compound Alert'!X188</f>
        <v>4.71428571428571</v>
      </c>
      <c r="N349" s="77">
        <f>'Compound Alert'!Y188</f>
        <v>4.5</v>
      </c>
      <c r="O349" s="77">
        <f>'Compound Alert'!Z188</f>
        <v>10</v>
      </c>
      <c r="P349" s="90"/>
      <c r="Q349" s="27">
        <f>'Compound Alert'!AI188</f>
        <v>0</v>
      </c>
      <c r="R349" s="27">
        <f>'Compound Alert'!AJ188</f>
        <v>0.5</v>
      </c>
      <c r="S349" s="28"/>
      <c r="T349" s="28"/>
      <c r="U349" s="28"/>
      <c r="V349" s="28"/>
      <c r="W349" s="28"/>
      <c r="X349" s="28"/>
      <c r="Y349" s="28"/>
      <c r="Z349" s="28"/>
      <c r="AA349" s="28"/>
      <c r="AB349" s="28"/>
      <c r="AC349" s="28"/>
      <c r="AD349" s="28"/>
      <c r="AE349" s="28"/>
      <c r="AF349" s="28"/>
    </row>
    <row r="350" spans="1:32" hidden="1" x14ac:dyDescent="0.2">
      <c r="A350" s="71">
        <v>51</v>
      </c>
      <c r="B350" s="90" t="str">
        <f>'Compound Alert'!B193</f>
        <v>South Africa</v>
      </c>
      <c r="C350" s="90" t="str">
        <f>'Compound Alert'!C193</f>
        <v>ZAF</v>
      </c>
      <c r="D350" s="90" t="str">
        <f>'Compound Alert'!D193</f>
        <v>SSF           Sub-Saharan Africa</v>
      </c>
      <c r="E350" s="90" t="str">
        <f>'Compound Alert'!E193</f>
        <v>IBRD</v>
      </c>
      <c r="F350" s="90"/>
      <c r="G350" s="88">
        <f>'Compound Alert'!G193</f>
        <v>3.5</v>
      </c>
      <c r="H350" s="87">
        <f>'Compound Alert'!H193</f>
        <v>3.5</v>
      </c>
      <c r="I350" s="85">
        <f>'Compound Alert'!I193</f>
        <v>0</v>
      </c>
      <c r="J350" s="77">
        <f>'Compound Alert'!U193</f>
        <v>6.75</v>
      </c>
      <c r="K350" s="77">
        <f>'Compound Alert'!V193</f>
        <v>5.4306220095693796</v>
      </c>
      <c r="L350" s="77">
        <f>'Compound Alert'!W193</f>
        <v>5.0743801652892602</v>
      </c>
      <c r="M350" s="77">
        <f>'Compound Alert'!X193</f>
        <v>6.1428571428571397</v>
      </c>
      <c r="N350" s="77">
        <f>'Compound Alert'!Y193</f>
        <v>5.25</v>
      </c>
      <c r="O350" s="77">
        <f>'Compound Alert'!Z193</f>
        <v>0</v>
      </c>
      <c r="P350" s="90"/>
      <c r="Q350" s="27">
        <f>'Compound Alert'!AI193</f>
        <v>0</v>
      </c>
      <c r="R350" s="27">
        <f>'Compound Alert'!AJ193</f>
        <v>0.3</v>
      </c>
      <c r="S350" s="28"/>
      <c r="T350" s="28"/>
      <c r="U350" s="28"/>
      <c r="V350" s="28"/>
      <c r="W350" s="28"/>
      <c r="X350" s="28"/>
      <c r="Y350" s="28"/>
      <c r="Z350" s="28"/>
      <c r="AA350" s="28"/>
      <c r="AB350" s="28"/>
      <c r="AC350" s="28"/>
      <c r="AD350" s="28"/>
      <c r="AE350" s="28"/>
      <c r="AF350" s="28"/>
    </row>
    <row r="351" spans="1:32" hidden="1" x14ac:dyDescent="0.2">
      <c r="A351" s="71">
        <v>52</v>
      </c>
      <c r="B351" s="90" t="str">
        <f>'Compound Alert'!B7</f>
        <v>Angola</v>
      </c>
      <c r="C351" s="90" t="str">
        <f>'Compound Alert'!C7</f>
        <v>AGO</v>
      </c>
      <c r="D351" s="90" t="str">
        <f>'Compound Alert'!D7</f>
        <v>SSF           Sub-Saharan Africa</v>
      </c>
      <c r="E351" s="90" t="str">
        <f>'Compound Alert'!E7</f>
        <v>IBRD</v>
      </c>
      <c r="F351" s="90"/>
      <c r="G351" s="88">
        <f>'Compound Alert'!G7</f>
        <v>3</v>
      </c>
      <c r="H351" s="87">
        <f>'Compound Alert'!H7</f>
        <v>3</v>
      </c>
      <c r="I351" s="85">
        <f>'Compound Alert'!I7</f>
        <v>2</v>
      </c>
      <c r="J351" s="77">
        <f>'Compound Alert'!U7</f>
        <v>9</v>
      </c>
      <c r="K351" s="77">
        <f>'Compound Alert'!V7</f>
        <v>9.8325358851674594</v>
      </c>
      <c r="L351" s="77">
        <f>'Compound Alert'!W7</f>
        <v>8.7272727272727302</v>
      </c>
      <c r="M351" s="77">
        <f>'Compound Alert'!X7</f>
        <v>8.4285714285714306</v>
      </c>
      <c r="N351" s="77">
        <f>'Compound Alert'!Y7</f>
        <v>3.25</v>
      </c>
      <c r="O351" s="77">
        <f>'Compound Alert'!Z7</f>
        <v>0</v>
      </c>
      <c r="P351" s="90"/>
      <c r="Q351" s="27">
        <f>'Compound Alert'!AI7</f>
        <v>0</v>
      </c>
      <c r="R351" s="27">
        <f>'Compound Alert'!AJ7</f>
        <v>0.3</v>
      </c>
      <c r="S351" s="28"/>
      <c r="T351" s="28"/>
      <c r="U351" s="28"/>
      <c r="V351" s="28"/>
      <c r="W351" s="28"/>
      <c r="X351" s="28"/>
      <c r="Y351" s="28"/>
      <c r="Z351" s="28"/>
      <c r="AA351" s="28"/>
      <c r="AB351" s="28"/>
      <c r="AC351" s="28"/>
      <c r="AD351" s="28"/>
      <c r="AE351" s="28"/>
      <c r="AF351" s="28"/>
    </row>
    <row r="352" spans="1:32" hidden="1" x14ac:dyDescent="0.2">
      <c r="A352" s="71">
        <v>53</v>
      </c>
      <c r="B352" s="90" t="str">
        <f>'Compound Alert'!B15</f>
        <v>Azerbaijan</v>
      </c>
      <c r="C352" s="90" t="str">
        <f>'Compound Alert'!C15</f>
        <v>AZE</v>
      </c>
      <c r="D352" s="90" t="str">
        <f>'Compound Alert'!D15</f>
        <v>ECS           Europe &amp; Central Asia</v>
      </c>
      <c r="E352" s="90" t="str">
        <f>'Compound Alert'!E15</f>
        <v>IBRD</v>
      </c>
      <c r="F352" s="90"/>
      <c r="G352" s="88">
        <f>'Compound Alert'!G15</f>
        <v>3</v>
      </c>
      <c r="H352" s="87">
        <f>'Compound Alert'!H15</f>
        <v>3</v>
      </c>
      <c r="I352" s="85">
        <f>'Compound Alert'!I15</f>
        <v>1</v>
      </c>
      <c r="J352" s="77">
        <f>'Compound Alert'!U15</f>
        <v>7.16</v>
      </c>
      <c r="K352" s="77">
        <f>'Compound Alert'!V15</f>
        <v>4.2344497607655498</v>
      </c>
      <c r="L352" s="77">
        <f>'Compound Alert'!W15</f>
        <v>7.1404958677685997</v>
      </c>
      <c r="M352" s="77">
        <f>'Compound Alert'!X15</f>
        <v>3.71428571428571</v>
      </c>
      <c r="N352" s="77">
        <f>'Compound Alert'!Y15</f>
        <v>4.375</v>
      </c>
      <c r="O352" s="77">
        <f>'Compound Alert'!Z15</f>
        <v>0</v>
      </c>
      <c r="P352" s="90"/>
      <c r="Q352" s="27">
        <f>'Compound Alert'!AI15</f>
        <v>0</v>
      </c>
      <c r="R352" s="27">
        <f>'Compound Alert'!AJ15</f>
        <v>0.3</v>
      </c>
      <c r="S352" s="28"/>
      <c r="T352" s="28"/>
      <c r="U352" s="28"/>
      <c r="V352" s="28"/>
      <c r="W352" s="28"/>
      <c r="X352" s="28"/>
      <c r="Y352" s="28"/>
      <c r="Z352" s="28"/>
      <c r="AA352" s="28"/>
      <c r="AB352" s="28"/>
      <c r="AC352" s="28"/>
      <c r="AD352" s="28"/>
      <c r="AE352" s="28"/>
      <c r="AF352" s="28"/>
    </row>
    <row r="353" spans="1:32" hidden="1" x14ac:dyDescent="0.2">
      <c r="A353" s="71">
        <v>54</v>
      </c>
      <c r="B353" s="90" t="str">
        <f>'Compound Alert'!B20</f>
        <v>Bangladesh</v>
      </c>
      <c r="C353" s="90" t="str">
        <f>'Compound Alert'!C20</f>
        <v>BGD</v>
      </c>
      <c r="D353" s="90" t="str">
        <f>'Compound Alert'!D20</f>
        <v>SAS           South Asia</v>
      </c>
      <c r="E353" s="90" t="str">
        <f>'Compound Alert'!E20</f>
        <v>IDA</v>
      </c>
      <c r="F353" s="90"/>
      <c r="G353" s="88">
        <f>'Compound Alert'!G20</f>
        <v>3</v>
      </c>
      <c r="H353" s="87">
        <f>'Compound Alert'!H20</f>
        <v>3</v>
      </c>
      <c r="I353" s="85">
        <f>'Compound Alert'!I20</f>
        <v>1.5</v>
      </c>
      <c r="J353" s="77">
        <f>'Compound Alert'!U20</f>
        <v>8</v>
      </c>
      <c r="K353" s="77">
        <f>'Compound Alert'!V20</f>
        <v>8.03827751196172</v>
      </c>
      <c r="L353" s="77">
        <f>'Compound Alert'!W20</f>
        <v>6.4297520661157002</v>
      </c>
      <c r="M353" s="77">
        <f>'Compound Alert'!X20</f>
        <v>6.8571428571428603</v>
      </c>
      <c r="N353" s="77">
        <f>'Compound Alert'!Y20</f>
        <v>8</v>
      </c>
      <c r="O353" s="77">
        <f>'Compound Alert'!Z20</f>
        <v>0</v>
      </c>
      <c r="P353" s="90"/>
      <c r="Q353" s="27">
        <f>'Compound Alert'!AI20</f>
        <v>0</v>
      </c>
      <c r="R353" s="27">
        <f>'Compound Alert'!AJ20</f>
        <v>0.2</v>
      </c>
      <c r="S353" s="28"/>
      <c r="T353" s="28"/>
      <c r="U353" s="28"/>
      <c r="V353" s="28"/>
      <c r="W353" s="28"/>
      <c r="X353" s="28"/>
      <c r="Y353" s="28"/>
      <c r="Z353" s="28"/>
      <c r="AA353" s="28"/>
      <c r="AB353" s="28"/>
      <c r="AC353" s="28"/>
      <c r="AD353" s="28"/>
      <c r="AE353" s="28"/>
      <c r="AF353" s="28"/>
    </row>
    <row r="354" spans="1:32" hidden="1" x14ac:dyDescent="0.2">
      <c r="A354" s="71">
        <v>55</v>
      </c>
      <c r="B354" s="90" t="str">
        <f>'Compound Alert'!B27</f>
        <v>Bolivia</v>
      </c>
      <c r="C354" s="90" t="str">
        <f>'Compound Alert'!C27</f>
        <v>BOL</v>
      </c>
      <c r="D354" s="90" t="str">
        <f>'Compound Alert'!D27</f>
        <v>LCN           Latin America &amp; Caribbean</v>
      </c>
      <c r="E354" s="90" t="str">
        <f>'Compound Alert'!E27</f>
        <v>IBRD</v>
      </c>
      <c r="F354" s="90"/>
      <c r="G354" s="88">
        <f>'Compound Alert'!G27</f>
        <v>3</v>
      </c>
      <c r="H354" s="87">
        <f>'Compound Alert'!H27</f>
        <v>3</v>
      </c>
      <c r="I354" s="85">
        <f>'Compound Alert'!I27</f>
        <v>1.5</v>
      </c>
      <c r="J354" s="77">
        <f>'Compound Alert'!U27</f>
        <v>7.25</v>
      </c>
      <c r="K354" s="77">
        <f>'Compound Alert'!V27</f>
        <v>8.0861244019138798</v>
      </c>
      <c r="L354" s="77">
        <f>'Compound Alert'!W27</f>
        <v>8.6611570247933898</v>
      </c>
      <c r="M354" s="77">
        <f>'Compound Alert'!X27</f>
        <v>6.4285714285714297</v>
      </c>
      <c r="N354" s="77">
        <f>'Compound Alert'!Y27</f>
        <v>3.875</v>
      </c>
      <c r="O354" s="77">
        <f>'Compound Alert'!Z27</f>
        <v>0</v>
      </c>
      <c r="P354" s="90"/>
      <c r="Q354" s="27">
        <f>'Compound Alert'!AI27</f>
        <v>0</v>
      </c>
      <c r="R354" s="27">
        <f>'Compound Alert'!AJ27</f>
        <v>0.2</v>
      </c>
      <c r="S354" s="28"/>
      <c r="T354" s="28"/>
      <c r="U354" s="28"/>
      <c r="V354" s="28"/>
      <c r="W354" s="28"/>
      <c r="X354" s="28"/>
      <c r="Y354" s="28"/>
      <c r="Z354" s="28"/>
      <c r="AA354" s="28"/>
      <c r="AB354" s="28"/>
      <c r="AC354" s="28"/>
      <c r="AD354" s="28"/>
      <c r="AE354" s="28"/>
      <c r="AF354" s="28"/>
    </row>
    <row r="355" spans="1:32" hidden="1" x14ac:dyDescent="0.2">
      <c r="A355" s="71">
        <v>56</v>
      </c>
      <c r="B355" s="90" t="str">
        <f>'Compound Alert'!B31</f>
        <v>Bhutan</v>
      </c>
      <c r="C355" s="90" t="str">
        <f>'Compound Alert'!C31</f>
        <v>BTN</v>
      </c>
      <c r="D355" s="90" t="str">
        <f>'Compound Alert'!D31</f>
        <v>SAS           South Asia</v>
      </c>
      <c r="E355" s="90" t="str">
        <f>'Compound Alert'!E31</f>
        <v>IDA</v>
      </c>
      <c r="F355" s="90"/>
      <c r="G355" s="88">
        <f>'Compound Alert'!G31</f>
        <v>3</v>
      </c>
      <c r="H355" s="87">
        <f>'Compound Alert'!H31</f>
        <v>3</v>
      </c>
      <c r="I355" s="85">
        <f>'Compound Alert'!I31</f>
        <v>0.5</v>
      </c>
      <c r="J355" s="77">
        <f>'Compound Alert'!U31</f>
        <v>5.94</v>
      </c>
      <c r="K355" s="77">
        <f>'Compound Alert'!V31</f>
        <v>6.9856459330143599</v>
      </c>
      <c r="L355" s="77">
        <f>'Compound Alert'!W31</f>
        <v>4.0495867768595</v>
      </c>
      <c r="M355" s="77">
        <f>'Compound Alert'!X31</f>
        <v>7.4285714285714297</v>
      </c>
      <c r="N355" s="77">
        <f>'Compound Alert'!Y31</f>
        <v>1.25</v>
      </c>
      <c r="O355" s="77">
        <f>'Compound Alert'!Z31</f>
        <v>0</v>
      </c>
      <c r="P355" s="90"/>
      <c r="Q355" s="27">
        <f>'Compound Alert'!AI31</f>
        <v>0</v>
      </c>
      <c r="R355" s="27">
        <f>'Compound Alert'!AJ31</f>
        <v>0.4</v>
      </c>
      <c r="S355" s="28"/>
      <c r="T355" s="28"/>
      <c r="U355" s="28"/>
      <c r="V355" s="28"/>
      <c r="W355" s="28"/>
      <c r="X355" s="28"/>
      <c r="Y355" s="28"/>
      <c r="Z355" s="28"/>
      <c r="AA355" s="28"/>
      <c r="AB355" s="28"/>
      <c r="AC355" s="28"/>
      <c r="AD355" s="28"/>
      <c r="AE355" s="28"/>
      <c r="AF355" s="28"/>
    </row>
    <row r="356" spans="1:32" hidden="1" x14ac:dyDescent="0.2">
      <c r="A356" s="71">
        <v>57</v>
      </c>
      <c r="B356" s="90" t="str">
        <f>'Compound Alert'!B64</f>
        <v>Micronesia</v>
      </c>
      <c r="C356" s="90" t="str">
        <f>'Compound Alert'!C64</f>
        <v>FSM</v>
      </c>
      <c r="D356" s="90" t="str">
        <f>'Compound Alert'!D64</f>
        <v>EAS           East Asia &amp; Pacific</v>
      </c>
      <c r="E356" s="90" t="str">
        <f>'Compound Alert'!E64</f>
        <v>IDA</v>
      </c>
      <c r="F356" s="90"/>
      <c r="G356" s="88">
        <f>'Compound Alert'!G64</f>
        <v>3</v>
      </c>
      <c r="H356" s="87">
        <f>'Compound Alert'!H64</f>
        <v>3</v>
      </c>
      <c r="I356" s="85">
        <f>'Compound Alert'!I64</f>
        <v>2</v>
      </c>
      <c r="J356" s="77">
        <f>'Compound Alert'!U64</f>
        <v>7.44</v>
      </c>
      <c r="K356" s="77">
        <f>'Compound Alert'!V64</f>
        <v>0</v>
      </c>
      <c r="L356" s="77">
        <f>'Compound Alert'!W64</f>
        <v>0</v>
      </c>
      <c r="M356" s="77">
        <f>'Compound Alert'!X64</f>
        <v>8</v>
      </c>
      <c r="N356" s="77">
        <f>'Compound Alert'!Y64</f>
        <v>1.75</v>
      </c>
      <c r="O356" s="77">
        <f>'Compound Alert'!Z64</f>
        <v>10</v>
      </c>
      <c r="P356" s="90"/>
      <c r="Q356" s="27">
        <f>'Compound Alert'!AI64</f>
        <v>0.2</v>
      </c>
      <c r="R356" s="27">
        <f>'Compound Alert'!AJ64</f>
        <v>0.8</v>
      </c>
      <c r="S356" s="28"/>
      <c r="T356" s="28"/>
      <c r="U356" s="28"/>
      <c r="V356" s="28"/>
      <c r="W356" s="28"/>
      <c r="X356" s="28"/>
      <c r="Y356" s="28"/>
      <c r="Z356" s="28"/>
      <c r="AA356" s="28"/>
      <c r="AB356" s="28"/>
      <c r="AC356" s="28"/>
      <c r="AD356" s="28"/>
      <c r="AE356" s="28"/>
      <c r="AF356" s="28"/>
    </row>
    <row r="357" spans="1:32" hidden="1" x14ac:dyDescent="0.2">
      <c r="A357" s="71">
        <v>58</v>
      </c>
      <c r="B357" s="90" t="str">
        <f>'Compound Alert'!B68</f>
        <v>Ghana</v>
      </c>
      <c r="C357" s="90" t="str">
        <f>'Compound Alert'!C68</f>
        <v>GHA</v>
      </c>
      <c r="D357" s="90" t="str">
        <f>'Compound Alert'!D68</f>
        <v>SSF           Sub-Saharan Africa</v>
      </c>
      <c r="E357" s="90" t="str">
        <f>'Compound Alert'!E68</f>
        <v>IDA</v>
      </c>
      <c r="F357" s="90"/>
      <c r="G357" s="88">
        <f>'Compound Alert'!G68</f>
        <v>3</v>
      </c>
      <c r="H357" s="87">
        <f>'Compound Alert'!H68</f>
        <v>3</v>
      </c>
      <c r="I357" s="85">
        <f>'Compound Alert'!I68</f>
        <v>1</v>
      </c>
      <c r="J357" s="77">
        <f>'Compound Alert'!U68</f>
        <v>6.9</v>
      </c>
      <c r="K357" s="77">
        <f>'Compound Alert'!V68</f>
        <v>7.1770334928229698</v>
      </c>
      <c r="L357" s="77">
        <f>'Compound Alert'!W68</f>
        <v>5.9834710743801596</v>
      </c>
      <c r="M357" s="77">
        <f>'Compound Alert'!X68</f>
        <v>7.5714285714285703</v>
      </c>
      <c r="N357" s="77">
        <f>'Compound Alert'!Y68</f>
        <v>2.375</v>
      </c>
      <c r="O357" s="77">
        <f>'Compound Alert'!Z68</f>
        <v>0</v>
      </c>
      <c r="P357" s="90"/>
      <c r="Q357" s="27">
        <f>'Compound Alert'!AI68</f>
        <v>0</v>
      </c>
      <c r="R357" s="27">
        <f>'Compound Alert'!AJ68</f>
        <v>0.3</v>
      </c>
      <c r="S357" s="28"/>
      <c r="T357" s="28"/>
      <c r="U357" s="28"/>
      <c r="V357" s="28"/>
      <c r="W357" s="28"/>
      <c r="X357" s="28"/>
      <c r="Y357" s="28"/>
      <c r="Z357" s="28"/>
      <c r="AA357" s="28"/>
      <c r="AB357" s="28"/>
      <c r="AC357" s="28"/>
      <c r="AD357" s="28"/>
      <c r="AE357" s="28"/>
      <c r="AF357" s="28"/>
    </row>
    <row r="358" spans="1:32" hidden="1" x14ac:dyDescent="0.2">
      <c r="A358" s="71">
        <v>59</v>
      </c>
      <c r="B358" s="90" t="str">
        <f>'Compound Alert'!B69</f>
        <v>Guinea</v>
      </c>
      <c r="C358" s="90" t="str">
        <f>'Compound Alert'!C69</f>
        <v>GIN</v>
      </c>
      <c r="D358" s="90" t="str">
        <f>'Compound Alert'!D69</f>
        <v>SSF           Sub-Saharan Africa</v>
      </c>
      <c r="E358" s="90" t="str">
        <f>'Compound Alert'!E69</f>
        <v>IDA</v>
      </c>
      <c r="F358" s="90"/>
      <c r="G358" s="88">
        <f>'Compound Alert'!G69</f>
        <v>3</v>
      </c>
      <c r="H358" s="87">
        <f>'Compound Alert'!H69</f>
        <v>3</v>
      </c>
      <c r="I358" s="85">
        <f>'Compound Alert'!I69</f>
        <v>3</v>
      </c>
      <c r="J358" s="77">
        <f>'Compound Alert'!U69</f>
        <v>10</v>
      </c>
      <c r="K358" s="77">
        <f>'Compound Alert'!V69</f>
        <v>8.8277511961722492</v>
      </c>
      <c r="L358" s="77">
        <f>'Compound Alert'!W69</f>
        <v>10</v>
      </c>
      <c r="M358" s="77">
        <f>'Compound Alert'!X69</f>
        <v>7.8571428571428603</v>
      </c>
      <c r="N358" s="77">
        <f>'Compound Alert'!Y69</f>
        <v>3.875</v>
      </c>
      <c r="O358" s="77">
        <f>'Compound Alert'!Z69</f>
        <v>0</v>
      </c>
      <c r="P358" s="90"/>
      <c r="Q358" s="27">
        <f>'Compound Alert'!AI69</f>
        <v>0</v>
      </c>
      <c r="R358" s="27">
        <f>'Compound Alert'!AJ69</f>
        <v>0.3</v>
      </c>
      <c r="S358" s="28"/>
      <c r="T358" s="28"/>
      <c r="U358" s="28"/>
      <c r="V358" s="28"/>
      <c r="W358" s="28"/>
      <c r="X358" s="28"/>
      <c r="Y358" s="28"/>
      <c r="Z358" s="28"/>
      <c r="AA358" s="28"/>
      <c r="AB358" s="28"/>
      <c r="AC358" s="28"/>
      <c r="AD358" s="28"/>
      <c r="AE358" s="28"/>
      <c r="AF358" s="28"/>
    </row>
    <row r="359" spans="1:32" hidden="1" x14ac:dyDescent="0.2">
      <c r="A359" s="71">
        <v>60</v>
      </c>
      <c r="B359" s="90" t="str">
        <f>'Compound Alert'!B71</f>
        <v>Guinea-Bissau</v>
      </c>
      <c r="C359" s="90" t="str">
        <f>'Compound Alert'!C71</f>
        <v>GNB</v>
      </c>
      <c r="D359" s="90" t="str">
        <f>'Compound Alert'!D71</f>
        <v>SSF           Sub-Saharan Africa</v>
      </c>
      <c r="E359" s="90" t="str">
        <f>'Compound Alert'!E71</f>
        <v>IDA</v>
      </c>
      <c r="F359" s="90"/>
      <c r="G359" s="88">
        <f>'Compound Alert'!G71</f>
        <v>3</v>
      </c>
      <c r="H359" s="87">
        <f>'Compound Alert'!H71</f>
        <v>3</v>
      </c>
      <c r="I359" s="85">
        <f>'Compound Alert'!I71</f>
        <v>3.5</v>
      </c>
      <c r="J359" s="77">
        <f>'Compound Alert'!U71</f>
        <v>10</v>
      </c>
      <c r="K359" s="77">
        <f>'Compound Alert'!V71</f>
        <v>8.6602870813397104</v>
      </c>
      <c r="L359" s="77">
        <f>'Compound Alert'!W71</f>
        <v>0</v>
      </c>
      <c r="M359" s="77">
        <f>'Compound Alert'!X71</f>
        <v>10</v>
      </c>
      <c r="N359" s="77">
        <f>'Compound Alert'!Y71</f>
        <v>1.75</v>
      </c>
      <c r="O359" s="77">
        <f>'Compound Alert'!Z71</f>
        <v>10</v>
      </c>
      <c r="P359" s="90"/>
      <c r="Q359" s="27">
        <f>'Compound Alert'!AI71</f>
        <v>0</v>
      </c>
      <c r="R359" s="27">
        <f>'Compound Alert'!AJ71</f>
        <v>0.4</v>
      </c>
      <c r="S359" s="28"/>
      <c r="T359" s="28"/>
      <c r="U359" s="28"/>
      <c r="V359" s="28"/>
      <c r="W359" s="28"/>
      <c r="X359" s="28"/>
      <c r="Y359" s="28"/>
      <c r="Z359" s="28"/>
      <c r="AA359" s="28"/>
      <c r="AB359" s="28"/>
      <c r="AC359" s="28"/>
      <c r="AD359" s="28"/>
      <c r="AE359" s="28"/>
      <c r="AF359" s="28"/>
    </row>
    <row r="360" spans="1:32" hidden="1" x14ac:dyDescent="0.2">
      <c r="A360" s="71">
        <v>61</v>
      </c>
      <c r="B360" s="90" t="str">
        <f>'Compound Alert'!B107</f>
        <v>Lesotho</v>
      </c>
      <c r="C360" s="90" t="str">
        <f>'Compound Alert'!C107</f>
        <v>LSO</v>
      </c>
      <c r="D360" s="90" t="str">
        <f>'Compound Alert'!D107</f>
        <v>SSF           Sub-Saharan Africa</v>
      </c>
      <c r="E360" s="90" t="str">
        <f>'Compound Alert'!E107</f>
        <v>IDA</v>
      </c>
      <c r="F360" s="90"/>
      <c r="G360" s="88">
        <f>'Compound Alert'!G107</f>
        <v>3</v>
      </c>
      <c r="H360" s="87">
        <f>'Compound Alert'!H107</f>
        <v>3</v>
      </c>
      <c r="I360" s="85">
        <f>'Compound Alert'!I107</f>
        <v>2</v>
      </c>
      <c r="J360" s="77">
        <f>'Compound Alert'!U107</f>
        <v>10</v>
      </c>
      <c r="K360" s="77">
        <f>'Compound Alert'!V107</f>
        <v>8.7559808612440193</v>
      </c>
      <c r="L360" s="77">
        <f>'Compound Alert'!W107</f>
        <v>6.7107438016528898</v>
      </c>
      <c r="M360" s="77">
        <f>'Compound Alert'!X107</f>
        <v>9.1428571428571406</v>
      </c>
      <c r="N360" s="77">
        <f>'Compound Alert'!Y107</f>
        <v>0.875</v>
      </c>
      <c r="O360" s="77">
        <f>'Compound Alert'!Z107</f>
        <v>0</v>
      </c>
      <c r="P360" s="90"/>
      <c r="Q360" s="27">
        <f>'Compound Alert'!AI107</f>
        <v>0</v>
      </c>
      <c r="R360" s="27">
        <f>'Compound Alert'!AJ107</f>
        <v>0.4</v>
      </c>
      <c r="S360" s="28"/>
      <c r="T360" s="28"/>
      <c r="U360" s="28"/>
      <c r="V360" s="28"/>
      <c r="W360" s="28"/>
      <c r="X360" s="28"/>
      <c r="Y360" s="28"/>
      <c r="Z360" s="28"/>
      <c r="AA360" s="28"/>
      <c r="AB360" s="28"/>
      <c r="AC360" s="28"/>
      <c r="AD360" s="28"/>
      <c r="AE360" s="28"/>
      <c r="AF360" s="28"/>
    </row>
    <row r="361" spans="1:32" hidden="1" x14ac:dyDescent="0.2">
      <c r="A361" s="71">
        <v>62</v>
      </c>
      <c r="B361" s="90" t="str">
        <f>'Compound Alert'!B113</f>
        <v>Madagascar</v>
      </c>
      <c r="C361" s="90" t="str">
        <f>'Compound Alert'!C113</f>
        <v>MDG</v>
      </c>
      <c r="D361" s="90" t="str">
        <f>'Compound Alert'!D113</f>
        <v>SSF           Sub-Saharan Africa</v>
      </c>
      <c r="E361" s="90" t="str">
        <f>'Compound Alert'!E113</f>
        <v>IDA</v>
      </c>
      <c r="F361" s="90"/>
      <c r="G361" s="88">
        <f>'Compound Alert'!G113</f>
        <v>3</v>
      </c>
      <c r="H361" s="87">
        <f>'Compound Alert'!H113</f>
        <v>3</v>
      </c>
      <c r="I361" s="85">
        <f>'Compound Alert'!I113</f>
        <v>3</v>
      </c>
      <c r="J361" s="77">
        <f>'Compound Alert'!U113</f>
        <v>10</v>
      </c>
      <c r="K361" s="77">
        <f>'Compound Alert'!V113</f>
        <v>10</v>
      </c>
      <c r="L361" s="77">
        <f>'Compound Alert'!W113</f>
        <v>7.9834710743801596</v>
      </c>
      <c r="M361" s="77">
        <f>'Compound Alert'!X113</f>
        <v>8.4285714285714306</v>
      </c>
      <c r="N361" s="77">
        <f>'Compound Alert'!Y113</f>
        <v>3.5</v>
      </c>
      <c r="O361" s="77">
        <f>'Compound Alert'!Z113</f>
        <v>0</v>
      </c>
      <c r="P361" s="90"/>
      <c r="Q361" s="27">
        <f>'Compound Alert'!AI113</f>
        <v>0</v>
      </c>
      <c r="R361" s="27">
        <f>'Compound Alert'!AJ113</f>
        <v>0.2</v>
      </c>
      <c r="S361" s="28"/>
      <c r="T361" s="28"/>
      <c r="U361" s="28"/>
      <c r="V361" s="28"/>
      <c r="W361" s="28"/>
      <c r="X361" s="28"/>
      <c r="Y361" s="28"/>
      <c r="Z361" s="28"/>
      <c r="AA361" s="28"/>
      <c r="AB361" s="28"/>
      <c r="AC361" s="28"/>
      <c r="AD361" s="28"/>
      <c r="AE361" s="28"/>
      <c r="AF361" s="28"/>
    </row>
    <row r="362" spans="1:32" hidden="1" x14ac:dyDescent="0.2">
      <c r="A362" s="71">
        <v>63</v>
      </c>
      <c r="B362" s="90" t="str">
        <f>'Compound Alert'!B116</f>
        <v>Marshall Islands</v>
      </c>
      <c r="C362" s="90" t="str">
        <f>'Compound Alert'!C116</f>
        <v>MHL</v>
      </c>
      <c r="D362" s="90" t="str">
        <f>'Compound Alert'!D116</f>
        <v>EAS           East Asia &amp; Pacific</v>
      </c>
      <c r="E362" s="90" t="str">
        <f>'Compound Alert'!E116</f>
        <v>IDA</v>
      </c>
      <c r="F362" s="90"/>
      <c r="G362" s="88">
        <f>'Compound Alert'!G116</f>
        <v>3</v>
      </c>
      <c r="H362" s="87">
        <f>'Compound Alert'!H116</f>
        <v>3</v>
      </c>
      <c r="I362" s="85">
        <f>'Compound Alert'!I116</f>
        <v>2.5</v>
      </c>
      <c r="J362" s="77">
        <f>'Compound Alert'!U116</f>
        <v>10</v>
      </c>
      <c r="K362" s="77">
        <f>'Compound Alert'!V116</f>
        <v>0</v>
      </c>
      <c r="L362" s="77">
        <f>'Compound Alert'!W116</f>
        <v>0</v>
      </c>
      <c r="M362" s="77">
        <f>'Compound Alert'!X116</f>
        <v>7.7142857142857197</v>
      </c>
      <c r="N362" s="77">
        <f>'Compound Alert'!Y116</f>
        <v>1.25</v>
      </c>
      <c r="O362" s="77">
        <f>'Compound Alert'!Z116</f>
        <v>10</v>
      </c>
      <c r="P362" s="90"/>
      <c r="Q362" s="27">
        <f>'Compound Alert'!AI116</f>
        <v>0.3</v>
      </c>
      <c r="R362" s="27">
        <f>'Compound Alert'!AJ116</f>
        <v>0.7</v>
      </c>
      <c r="S362" s="28"/>
      <c r="T362" s="28"/>
      <c r="U362" s="28"/>
      <c r="V362" s="28"/>
      <c r="W362" s="28"/>
      <c r="X362" s="28"/>
      <c r="Y362" s="28"/>
      <c r="Z362" s="28"/>
      <c r="AA362" s="28"/>
      <c r="AB362" s="28"/>
      <c r="AC362" s="28"/>
      <c r="AD362" s="28"/>
      <c r="AE362" s="28"/>
      <c r="AF362" s="28"/>
    </row>
    <row r="363" spans="1:32" hidden="1" x14ac:dyDescent="0.2">
      <c r="A363" s="71">
        <v>64</v>
      </c>
      <c r="B363" s="90" t="str">
        <f>'Compound Alert'!B124</f>
        <v>Mauritania</v>
      </c>
      <c r="C363" s="90" t="str">
        <f>'Compound Alert'!C124</f>
        <v>MRT</v>
      </c>
      <c r="D363" s="90" t="str">
        <f>'Compound Alert'!D124</f>
        <v>SSF           Sub-Saharan Africa</v>
      </c>
      <c r="E363" s="90" t="str">
        <f>'Compound Alert'!E124</f>
        <v>IDA</v>
      </c>
      <c r="F363" s="90"/>
      <c r="G363" s="88">
        <f>'Compound Alert'!G124</f>
        <v>3</v>
      </c>
      <c r="H363" s="87">
        <f>'Compound Alert'!H124</f>
        <v>3</v>
      </c>
      <c r="I363" s="85">
        <f>'Compound Alert'!I124</f>
        <v>2</v>
      </c>
      <c r="J363" s="77">
        <f>'Compound Alert'!U124</f>
        <v>9.5</v>
      </c>
      <c r="K363" s="77">
        <f>'Compound Alert'!V124</f>
        <v>8.1339712918660307</v>
      </c>
      <c r="L363" s="77">
        <f>'Compound Alert'!W124</f>
        <v>8.3305785123966896</v>
      </c>
      <c r="M363" s="77">
        <f>'Compound Alert'!X124</f>
        <v>8.71428571428571</v>
      </c>
      <c r="N363" s="77">
        <f>'Compound Alert'!Y124</f>
        <v>3.875</v>
      </c>
      <c r="O363" s="77">
        <f>'Compound Alert'!Z124</f>
        <v>0</v>
      </c>
      <c r="P363" s="90"/>
      <c r="Q363" s="27">
        <f>'Compound Alert'!AI124</f>
        <v>0</v>
      </c>
      <c r="R363" s="27">
        <f>'Compound Alert'!AJ124</f>
        <v>0.2</v>
      </c>
      <c r="S363" s="28"/>
      <c r="T363" s="28"/>
      <c r="U363" s="28"/>
      <c r="V363" s="28"/>
      <c r="W363" s="28"/>
      <c r="X363" s="28"/>
      <c r="Y363" s="28"/>
      <c r="Z363" s="28"/>
      <c r="AA363" s="28"/>
      <c r="AB363" s="28"/>
      <c r="AC363" s="28"/>
      <c r="AD363" s="28"/>
      <c r="AE363" s="28"/>
      <c r="AF363" s="28"/>
    </row>
    <row r="364" spans="1:32" hidden="1" x14ac:dyDescent="0.2">
      <c r="A364" s="71">
        <v>65</v>
      </c>
      <c r="B364" s="90" t="str">
        <f>'Compound Alert'!B138</f>
        <v>Pakistan</v>
      </c>
      <c r="C364" s="90" t="str">
        <f>'Compound Alert'!C138</f>
        <v>PAK</v>
      </c>
      <c r="D364" s="90" t="str">
        <f>'Compound Alert'!D138</f>
        <v>SAS           South Asia</v>
      </c>
      <c r="E364" s="90" t="str">
        <f>'Compound Alert'!E138</f>
        <v>Blend</v>
      </c>
      <c r="F364" s="90"/>
      <c r="G364" s="88">
        <f>'Compound Alert'!G138</f>
        <v>3</v>
      </c>
      <c r="H364" s="87">
        <f>'Compound Alert'!H138</f>
        <v>3</v>
      </c>
      <c r="I364" s="85">
        <f>'Compound Alert'!I138</f>
        <v>2</v>
      </c>
      <c r="J364" s="77">
        <f>'Compound Alert'!U138</f>
        <v>8.25</v>
      </c>
      <c r="K364" s="77">
        <f>'Compound Alert'!V138</f>
        <v>6.6267942583732102</v>
      </c>
      <c r="L364" s="77">
        <f>'Compound Alert'!W138</f>
        <v>9.0578512396694197</v>
      </c>
      <c r="M364" s="77">
        <f>'Compound Alert'!X138</f>
        <v>7.7142857142857197</v>
      </c>
      <c r="N364" s="77">
        <f>'Compound Alert'!Y138</f>
        <v>7.75</v>
      </c>
      <c r="O364" s="77">
        <f>'Compound Alert'!Z138</f>
        <v>0</v>
      </c>
      <c r="P364" s="90"/>
      <c r="Q364" s="27">
        <f>'Compound Alert'!AI138</f>
        <v>0</v>
      </c>
      <c r="R364" s="27">
        <f>'Compound Alert'!AJ138</f>
        <v>0.3</v>
      </c>
      <c r="S364" s="28"/>
      <c r="T364" s="28"/>
      <c r="U364" s="28"/>
      <c r="V364" s="28"/>
      <c r="W364" s="28"/>
      <c r="X364" s="28"/>
      <c r="Y364" s="28"/>
      <c r="Z364" s="28"/>
      <c r="AA364" s="28"/>
      <c r="AB364" s="28"/>
      <c r="AC364" s="28"/>
      <c r="AD364" s="28"/>
      <c r="AE364" s="28"/>
      <c r="AF364" s="28"/>
    </row>
    <row r="365" spans="1:32" hidden="1" x14ac:dyDescent="0.2">
      <c r="A365" s="71">
        <v>66</v>
      </c>
      <c r="B365" s="90" t="str">
        <f>'Compound Alert'!B140</f>
        <v>Peru</v>
      </c>
      <c r="C365" s="90" t="str">
        <f>'Compound Alert'!C140</f>
        <v>PER</v>
      </c>
      <c r="D365" s="90" t="str">
        <f>'Compound Alert'!D140</f>
        <v>LCN           Latin America &amp; Caribbean</v>
      </c>
      <c r="E365" s="90" t="str">
        <f>'Compound Alert'!E140</f>
        <v>IBRD</v>
      </c>
      <c r="F365" s="90"/>
      <c r="G365" s="88">
        <f>'Compound Alert'!G140</f>
        <v>3</v>
      </c>
      <c r="H365" s="87">
        <f>'Compound Alert'!H140</f>
        <v>3</v>
      </c>
      <c r="I365" s="85">
        <f>'Compound Alert'!I140</f>
        <v>0</v>
      </c>
      <c r="J365" s="77">
        <f>'Compound Alert'!U140</f>
        <v>5.75</v>
      </c>
      <c r="K365" s="77">
        <f>'Compound Alert'!V140</f>
        <v>6.6507177033492804</v>
      </c>
      <c r="L365" s="77">
        <f>'Compound Alert'!W140</f>
        <v>4.2975206611570202</v>
      </c>
      <c r="M365" s="77">
        <f>'Compound Alert'!X140</f>
        <v>4.8571428571428603</v>
      </c>
      <c r="N365" s="77">
        <f>'Compound Alert'!Y140</f>
        <v>5.25</v>
      </c>
      <c r="O365" s="77">
        <f>'Compound Alert'!Z140</f>
        <v>0</v>
      </c>
      <c r="P365" s="90"/>
      <c r="Q365" s="27">
        <f>'Compound Alert'!AI140</f>
        <v>0</v>
      </c>
      <c r="R365" s="27">
        <f>'Compound Alert'!AJ140</f>
        <v>0.3</v>
      </c>
      <c r="S365" s="28"/>
      <c r="T365" s="28"/>
      <c r="U365" s="28"/>
      <c r="V365" s="28"/>
      <c r="W365" s="28"/>
      <c r="X365" s="28"/>
      <c r="Y365" s="28"/>
      <c r="Z365" s="28"/>
      <c r="AA365" s="28"/>
      <c r="AB365" s="28"/>
      <c r="AC365" s="28"/>
      <c r="AD365" s="28"/>
      <c r="AE365" s="28"/>
      <c r="AF365" s="28"/>
    </row>
    <row r="366" spans="1:32" hidden="1" x14ac:dyDescent="0.2">
      <c r="A366" s="71">
        <v>67</v>
      </c>
      <c r="B366" s="90" t="str">
        <f>'Compound Alert'!B141</f>
        <v>Philippines</v>
      </c>
      <c r="C366" s="90" t="str">
        <f>'Compound Alert'!C141</f>
        <v>PHL</v>
      </c>
      <c r="D366" s="90" t="str">
        <f>'Compound Alert'!D141</f>
        <v>EAS           East Asia &amp; Pacific</v>
      </c>
      <c r="E366" s="90" t="str">
        <f>'Compound Alert'!E141</f>
        <v>IBRD</v>
      </c>
      <c r="F366" s="90"/>
      <c r="G366" s="88">
        <f>'Compound Alert'!G141</f>
        <v>3</v>
      </c>
      <c r="H366" s="87">
        <f>'Compound Alert'!H141</f>
        <v>3</v>
      </c>
      <c r="I366" s="85">
        <f>'Compound Alert'!I141</f>
        <v>1</v>
      </c>
      <c r="J366" s="77">
        <f>'Compound Alert'!U141</f>
        <v>6.75</v>
      </c>
      <c r="K366" s="77">
        <f>'Compound Alert'!V141</f>
        <v>7.2009569377990399</v>
      </c>
      <c r="L366" s="77">
        <f>'Compound Alert'!W141</f>
        <v>6.5123966942148801</v>
      </c>
      <c r="M366" s="77">
        <f>'Compound Alert'!X141</f>
        <v>5.5714285714285703</v>
      </c>
      <c r="N366" s="77">
        <f>'Compound Alert'!Y141</f>
        <v>8.5</v>
      </c>
      <c r="O366" s="77">
        <f>'Compound Alert'!Z141</f>
        <v>0</v>
      </c>
      <c r="P366" s="90"/>
      <c r="Q366" s="27">
        <f>'Compound Alert'!AI141</f>
        <v>0</v>
      </c>
      <c r="R366" s="27">
        <f>'Compound Alert'!AJ141</f>
        <v>0.2</v>
      </c>
      <c r="S366" s="28"/>
      <c r="T366" s="28"/>
      <c r="U366" s="28"/>
      <c r="V366" s="28"/>
      <c r="W366" s="28"/>
      <c r="X366" s="28"/>
      <c r="Y366" s="28"/>
      <c r="Z366" s="28"/>
      <c r="AA366" s="28"/>
      <c r="AB366" s="28"/>
      <c r="AC366" s="28"/>
      <c r="AD366" s="28"/>
      <c r="AE366" s="28"/>
      <c r="AF366" s="28"/>
    </row>
    <row r="367" spans="1:32" hidden="1" x14ac:dyDescent="0.2">
      <c r="A367" s="71">
        <v>68</v>
      </c>
      <c r="B367" s="90" t="str">
        <f>'Compound Alert'!B145</f>
        <v>Korea DPR</v>
      </c>
      <c r="C367" s="90" t="str">
        <f>'Compound Alert'!C145</f>
        <v>PRK</v>
      </c>
      <c r="D367" s="90" t="str">
        <f>'Compound Alert'!D145</f>
        <v>EAS           East Asia &amp; Pacific</v>
      </c>
      <c r="E367" s="90" t="str">
        <f>'Compound Alert'!E145</f>
        <v>East Asia &amp; Pacific</v>
      </c>
      <c r="F367" s="90"/>
      <c r="G367" s="88">
        <f>'Compound Alert'!G145</f>
        <v>3</v>
      </c>
      <c r="H367" s="87">
        <f>'Compound Alert'!H145</f>
        <v>3</v>
      </c>
      <c r="I367" s="85">
        <f>'Compound Alert'!I145</f>
        <v>2</v>
      </c>
      <c r="J367" s="77">
        <f>'Compound Alert'!U145</f>
        <v>6.75</v>
      </c>
      <c r="K367" s="77">
        <f>'Compound Alert'!V145</f>
        <v>8.6363636363636402</v>
      </c>
      <c r="L367" s="77">
        <f>'Compound Alert'!W145</f>
        <v>10</v>
      </c>
      <c r="M367" s="77">
        <f>'Compound Alert'!X145</f>
        <v>9</v>
      </c>
      <c r="N367" s="77">
        <f>'Compound Alert'!Y145</f>
        <v>4.25</v>
      </c>
      <c r="O367" s="77">
        <f>'Compound Alert'!Z145</f>
        <v>0</v>
      </c>
      <c r="P367" s="90"/>
      <c r="Q367" s="27">
        <f>'Compound Alert'!AI145</f>
        <v>0.1</v>
      </c>
      <c r="R367" s="27">
        <f>'Compound Alert'!AJ145</f>
        <v>0.6</v>
      </c>
      <c r="S367" s="28"/>
      <c r="T367" s="28"/>
      <c r="U367" s="28"/>
      <c r="V367" s="28"/>
      <c r="W367" s="28"/>
      <c r="X367" s="28"/>
      <c r="Y367" s="28"/>
      <c r="Z367" s="28"/>
      <c r="AA367" s="28"/>
      <c r="AB367" s="28"/>
      <c r="AC367" s="28"/>
      <c r="AD367" s="28"/>
      <c r="AE367" s="28"/>
      <c r="AF367" s="28"/>
    </row>
    <row r="368" spans="1:32" hidden="1" x14ac:dyDescent="0.2">
      <c r="A368" s="71">
        <v>69</v>
      </c>
      <c r="B368" s="90" t="str">
        <f>'Compound Alert'!B154</f>
        <v>Senegal</v>
      </c>
      <c r="C368" s="90" t="str">
        <f>'Compound Alert'!C154</f>
        <v>SEN</v>
      </c>
      <c r="D368" s="90" t="str">
        <f>'Compound Alert'!D154</f>
        <v>SSF           Sub-Saharan Africa</v>
      </c>
      <c r="E368" s="90" t="str">
        <f>'Compound Alert'!E154</f>
        <v>IDA</v>
      </c>
      <c r="F368" s="90"/>
      <c r="G368" s="88">
        <f>'Compound Alert'!G154</f>
        <v>3</v>
      </c>
      <c r="H368" s="87">
        <f>'Compound Alert'!H154</f>
        <v>3</v>
      </c>
      <c r="I368" s="85">
        <f>'Compound Alert'!I154</f>
        <v>1.5</v>
      </c>
      <c r="J368" s="77">
        <f>'Compound Alert'!U154</f>
        <v>7.75</v>
      </c>
      <c r="K368" s="77">
        <f>'Compound Alert'!V154</f>
        <v>7.3923444976076604</v>
      </c>
      <c r="L368" s="77">
        <f>'Compound Alert'!W154</f>
        <v>6.2975206611570202</v>
      </c>
      <c r="M368" s="77">
        <f>'Compound Alert'!X154</f>
        <v>9</v>
      </c>
      <c r="N368" s="77">
        <f>'Compound Alert'!Y154</f>
        <v>3.125</v>
      </c>
      <c r="O368" s="77">
        <f>'Compound Alert'!Z154</f>
        <v>0</v>
      </c>
      <c r="P368" s="90"/>
      <c r="Q368" s="27">
        <f>'Compound Alert'!AI154</f>
        <v>0</v>
      </c>
      <c r="R368" s="27">
        <f>'Compound Alert'!AJ154</f>
        <v>0.3</v>
      </c>
      <c r="S368" s="28"/>
      <c r="T368" s="28"/>
      <c r="U368" s="28"/>
      <c r="V368" s="28"/>
      <c r="W368" s="28"/>
      <c r="X368" s="28"/>
      <c r="Y368" s="28"/>
      <c r="Z368" s="28"/>
      <c r="AA368" s="28"/>
      <c r="AB368" s="28"/>
      <c r="AC368" s="28"/>
      <c r="AD368" s="28"/>
      <c r="AE368" s="28"/>
      <c r="AF368" s="28"/>
    </row>
    <row r="369" spans="1:32" hidden="1" x14ac:dyDescent="0.2">
      <c r="A369" s="71">
        <v>70</v>
      </c>
      <c r="B369" s="90" t="str">
        <f>'Compound Alert'!B157</f>
        <v>Sierra Leone</v>
      </c>
      <c r="C369" s="90" t="str">
        <f>'Compound Alert'!C157</f>
        <v>SLE</v>
      </c>
      <c r="D369" s="90" t="str">
        <f>'Compound Alert'!D157</f>
        <v>SSF           Sub-Saharan Africa</v>
      </c>
      <c r="E369" s="90" t="str">
        <f>'Compound Alert'!E157</f>
        <v>IDA</v>
      </c>
      <c r="F369" s="90"/>
      <c r="G369" s="88">
        <f>'Compound Alert'!G157</f>
        <v>3</v>
      </c>
      <c r="H369" s="87">
        <f>'Compound Alert'!H157</f>
        <v>3</v>
      </c>
      <c r="I369" s="85">
        <f>'Compound Alert'!I157</f>
        <v>2.5</v>
      </c>
      <c r="J369" s="77">
        <f>'Compound Alert'!U157</f>
        <v>10</v>
      </c>
      <c r="K369" s="77">
        <f>'Compound Alert'!V157</f>
        <v>9.6411483253588504</v>
      </c>
      <c r="L369" s="77">
        <f>'Compound Alert'!W157</f>
        <v>8.2479338842975203</v>
      </c>
      <c r="M369" s="77">
        <f>'Compound Alert'!X157</f>
        <v>9.8571428571428594</v>
      </c>
      <c r="N369" s="77">
        <f>'Compound Alert'!Y157</f>
        <v>3.5</v>
      </c>
      <c r="O369" s="77">
        <f>'Compound Alert'!Z157</f>
        <v>0</v>
      </c>
      <c r="P369" s="90"/>
      <c r="Q369" s="27">
        <f>'Compound Alert'!AI157</f>
        <v>0</v>
      </c>
      <c r="R369" s="27">
        <f>'Compound Alert'!AJ157</f>
        <v>0.4</v>
      </c>
      <c r="S369" s="28"/>
      <c r="T369" s="28"/>
      <c r="U369" s="28"/>
      <c r="V369" s="28"/>
      <c r="W369" s="28"/>
      <c r="X369" s="28"/>
      <c r="Y369" s="28"/>
      <c r="Z369" s="28"/>
      <c r="AA369" s="28"/>
      <c r="AB369" s="28"/>
      <c r="AC369" s="28"/>
      <c r="AD369" s="28"/>
      <c r="AE369" s="28"/>
      <c r="AF369" s="28"/>
    </row>
    <row r="370" spans="1:32" hidden="1" x14ac:dyDescent="0.2">
      <c r="A370" s="71">
        <v>71</v>
      </c>
      <c r="B370" s="90" t="str">
        <f>'Compound Alert'!B162</f>
        <v>Sao Tome and Principe</v>
      </c>
      <c r="C370" s="90" t="str">
        <f>'Compound Alert'!C162</f>
        <v>STP</v>
      </c>
      <c r="D370" s="90" t="str">
        <f>'Compound Alert'!D162</f>
        <v>SSF           Sub-Saharan Africa</v>
      </c>
      <c r="E370" s="90" t="str">
        <f>'Compound Alert'!E162</f>
        <v>IDA</v>
      </c>
      <c r="F370" s="90"/>
      <c r="G370" s="88">
        <f>'Compound Alert'!G162</f>
        <v>3</v>
      </c>
      <c r="H370" s="87">
        <f>'Compound Alert'!H162</f>
        <v>3</v>
      </c>
      <c r="I370" s="85">
        <f>'Compound Alert'!I162</f>
        <v>2.5</v>
      </c>
      <c r="J370" s="77">
        <f>'Compound Alert'!U162</f>
        <v>10</v>
      </c>
      <c r="K370" s="77">
        <f>'Compound Alert'!V162</f>
        <v>8.2057416267942607</v>
      </c>
      <c r="L370" s="77">
        <f>'Compound Alert'!W162</f>
        <v>7.5206611570247901</v>
      </c>
      <c r="M370" s="77">
        <f>'Compound Alert'!X162</f>
        <v>8.71428571428571</v>
      </c>
      <c r="N370" s="77">
        <f>'Compound Alert'!Y162</f>
        <v>0</v>
      </c>
      <c r="O370" s="77">
        <f>'Compound Alert'!Z162</f>
        <v>0</v>
      </c>
      <c r="P370" s="90"/>
      <c r="Q370" s="27">
        <f>'Compound Alert'!AI162</f>
        <v>0</v>
      </c>
      <c r="R370" s="27">
        <f>'Compound Alert'!AJ162</f>
        <v>0.5</v>
      </c>
      <c r="S370" s="28"/>
      <c r="T370" s="28"/>
      <c r="U370" s="28"/>
      <c r="V370" s="28"/>
      <c r="W370" s="28"/>
      <c r="X370" s="28"/>
      <c r="Y370" s="28"/>
      <c r="Z370" s="28"/>
      <c r="AA370" s="28"/>
      <c r="AB370" s="28"/>
      <c r="AC370" s="28"/>
      <c r="AD370" s="28"/>
      <c r="AE370" s="28"/>
      <c r="AF370" s="28"/>
    </row>
    <row r="371" spans="1:32" hidden="1" x14ac:dyDescent="0.2">
      <c r="A371" s="71">
        <v>72</v>
      </c>
      <c r="B371" s="90" t="str">
        <f>'Compound Alert'!B173</f>
        <v>Tajikistan</v>
      </c>
      <c r="C371" s="90" t="str">
        <f>'Compound Alert'!C173</f>
        <v>TJK</v>
      </c>
      <c r="D371" s="90" t="str">
        <f>'Compound Alert'!D173</f>
        <v>ECS           Europe &amp; Central Asia</v>
      </c>
      <c r="E371" s="90" t="str">
        <f>'Compound Alert'!E173</f>
        <v>IDA</v>
      </c>
      <c r="F371" s="90"/>
      <c r="G371" s="88">
        <f>'Compound Alert'!G173</f>
        <v>3</v>
      </c>
      <c r="H371" s="87">
        <f>'Compound Alert'!H173</f>
        <v>3</v>
      </c>
      <c r="I371" s="85">
        <f>'Compound Alert'!I173</f>
        <v>1.5</v>
      </c>
      <c r="J371" s="77">
        <f>'Compound Alert'!U173</f>
        <v>7.54</v>
      </c>
      <c r="K371" s="77">
        <f>'Compound Alert'!V173</f>
        <v>5.9090909090909101</v>
      </c>
      <c r="L371" s="77">
        <f>'Compound Alert'!W173</f>
        <v>10</v>
      </c>
      <c r="M371" s="77">
        <f>'Compound Alert'!X173</f>
        <v>6.5714285714285703</v>
      </c>
      <c r="N371" s="77">
        <f>'Compound Alert'!Y173</f>
        <v>5.125</v>
      </c>
      <c r="O371" s="77">
        <f>'Compound Alert'!Z173</f>
        <v>0</v>
      </c>
      <c r="P371" s="90"/>
      <c r="Q371" s="27">
        <f>'Compound Alert'!AI173</f>
        <v>0</v>
      </c>
      <c r="R371" s="27">
        <f>'Compound Alert'!AJ173</f>
        <v>0.4</v>
      </c>
      <c r="S371" s="28"/>
      <c r="T371" s="28"/>
      <c r="U371" s="28"/>
      <c r="V371" s="28"/>
      <c r="W371" s="28"/>
      <c r="X371" s="28"/>
      <c r="Y371" s="28"/>
      <c r="Z371" s="28"/>
      <c r="AA371" s="28"/>
      <c r="AB371" s="28"/>
      <c r="AC371" s="28"/>
      <c r="AD371" s="28"/>
      <c r="AE371" s="28"/>
      <c r="AF371" s="28"/>
    </row>
    <row r="372" spans="1:32" hidden="1" x14ac:dyDescent="0.2">
      <c r="A372" s="71">
        <v>73</v>
      </c>
      <c r="B372" s="90" t="str">
        <f>'Compound Alert'!B180</f>
        <v>Tuvalu</v>
      </c>
      <c r="C372" s="90" t="str">
        <f>'Compound Alert'!C180</f>
        <v>TUV</v>
      </c>
      <c r="D372" s="90" t="str">
        <f>'Compound Alert'!D180</f>
        <v>EAS           East Asia &amp; Pacific</v>
      </c>
      <c r="E372" s="90" t="str">
        <f>'Compound Alert'!E180</f>
        <v>IDA</v>
      </c>
      <c r="F372" s="90"/>
      <c r="G372" s="88">
        <f>'Compound Alert'!G180</f>
        <v>3</v>
      </c>
      <c r="H372" s="87">
        <f>'Compound Alert'!H180</f>
        <v>3</v>
      </c>
      <c r="I372" s="85">
        <f>'Compound Alert'!I180</f>
        <v>2</v>
      </c>
      <c r="J372" s="77">
        <f>'Compound Alert'!U180</f>
        <v>9.68</v>
      </c>
      <c r="K372" s="77">
        <f>'Compound Alert'!V180</f>
        <v>0</v>
      </c>
      <c r="L372" s="77">
        <f>'Compound Alert'!W180</f>
        <v>0</v>
      </c>
      <c r="M372" s="77">
        <f>'Compound Alert'!X180</f>
        <v>7.1428571428571397</v>
      </c>
      <c r="N372" s="77">
        <f>'Compound Alert'!Y180</f>
        <v>0.75</v>
      </c>
      <c r="O372" s="77">
        <f>'Compound Alert'!Z180</f>
        <v>10</v>
      </c>
      <c r="P372" s="90"/>
      <c r="Q372" s="27">
        <f>'Compound Alert'!AI180</f>
        <v>0.3</v>
      </c>
      <c r="R372" s="27">
        <f>'Compound Alert'!AJ180</f>
        <v>0.8</v>
      </c>
      <c r="S372" s="28"/>
      <c r="T372" s="28"/>
      <c r="U372" s="28"/>
      <c r="V372" s="28"/>
      <c r="W372" s="28"/>
      <c r="X372" s="28"/>
      <c r="Y372" s="28"/>
      <c r="Z372" s="28"/>
      <c r="AA372" s="28"/>
      <c r="AB372" s="28"/>
      <c r="AC372" s="28"/>
      <c r="AD372" s="28"/>
      <c r="AE372" s="28"/>
      <c r="AF372" s="28"/>
    </row>
    <row r="373" spans="1:32" hidden="1" x14ac:dyDescent="0.2">
      <c r="A373" s="71">
        <v>74</v>
      </c>
      <c r="B373" s="90" t="str">
        <f>'Compound Alert'!B190</f>
        <v>Vanuatu</v>
      </c>
      <c r="C373" s="90" t="str">
        <f>'Compound Alert'!C190</f>
        <v>VUT</v>
      </c>
      <c r="D373" s="90" t="str">
        <f>'Compound Alert'!D190</f>
        <v>EAS           East Asia &amp; Pacific</v>
      </c>
      <c r="E373" s="90" t="str">
        <f>'Compound Alert'!E190</f>
        <v>IDA</v>
      </c>
      <c r="F373" s="90"/>
      <c r="G373" s="88">
        <f>'Compound Alert'!G190</f>
        <v>3</v>
      </c>
      <c r="H373" s="87">
        <f>'Compound Alert'!H190</f>
        <v>3</v>
      </c>
      <c r="I373" s="85">
        <f>'Compound Alert'!I190</f>
        <v>1.5</v>
      </c>
      <c r="J373" s="77">
        <f>'Compound Alert'!U190</f>
        <v>8.7799999999999994</v>
      </c>
      <c r="K373" s="77">
        <f>'Compound Alert'!V190</f>
        <v>8.2296650717703397</v>
      </c>
      <c r="L373" s="77">
        <f>'Compound Alert'!W190</f>
        <v>0</v>
      </c>
      <c r="M373" s="77">
        <f>'Compound Alert'!X190</f>
        <v>7.8571428571428603</v>
      </c>
      <c r="N373" s="77">
        <f>'Compound Alert'!Y190</f>
        <v>2.5</v>
      </c>
      <c r="O373" s="77">
        <f>'Compound Alert'!Z190</f>
        <v>0</v>
      </c>
      <c r="P373" s="90"/>
      <c r="Q373" s="27">
        <f>'Compound Alert'!AI190</f>
        <v>0.2</v>
      </c>
      <c r="R373" s="27">
        <f>'Compound Alert'!AJ190</f>
        <v>0.7</v>
      </c>
      <c r="S373" s="28"/>
      <c r="T373" s="28"/>
      <c r="U373" s="28"/>
      <c r="V373" s="28"/>
      <c r="W373" s="28"/>
      <c r="X373" s="28"/>
      <c r="Y373" s="28"/>
      <c r="Z373" s="28"/>
      <c r="AA373" s="28"/>
      <c r="AB373" s="28"/>
      <c r="AC373" s="28"/>
      <c r="AD373" s="28"/>
      <c r="AE373" s="28"/>
      <c r="AF373" s="28"/>
    </row>
    <row r="374" spans="1:32" hidden="1" x14ac:dyDescent="0.2">
      <c r="A374" s="71">
        <v>75</v>
      </c>
      <c r="B374" s="90" t="str">
        <f>'Compound Alert'!B28</f>
        <v>Brazil</v>
      </c>
      <c r="C374" s="90" t="str">
        <f>'Compound Alert'!C28</f>
        <v>BRA</v>
      </c>
      <c r="D374" s="90" t="str">
        <f>'Compound Alert'!D28</f>
        <v>LCN           Latin America &amp; Caribbean</v>
      </c>
      <c r="E374" s="90" t="str">
        <f>'Compound Alert'!E28</f>
        <v>IBRD</v>
      </c>
      <c r="F374" s="90"/>
      <c r="G374" s="88">
        <f>'Compound Alert'!G28</f>
        <v>2.5</v>
      </c>
      <c r="H374" s="87">
        <f>'Compound Alert'!H28</f>
        <v>2.5</v>
      </c>
      <c r="I374" s="85">
        <f>'Compound Alert'!I28</f>
        <v>0.5</v>
      </c>
      <c r="J374" s="77">
        <f>'Compound Alert'!U28</f>
        <v>3.75</v>
      </c>
      <c r="K374" s="77">
        <f>'Compound Alert'!V28</f>
        <v>3.7320574162679399</v>
      </c>
      <c r="L374" s="77">
        <f>'Compound Alert'!W28</f>
        <v>6.4462809917355397</v>
      </c>
      <c r="M374" s="77">
        <f>'Compound Alert'!X28</f>
        <v>4.8571428571428603</v>
      </c>
      <c r="N374" s="77">
        <f>'Compound Alert'!Y28</f>
        <v>7.75</v>
      </c>
      <c r="O374" s="77">
        <f>'Compound Alert'!Z28</f>
        <v>0</v>
      </c>
      <c r="P374" s="90"/>
      <c r="Q374" s="27">
        <f>'Compound Alert'!AI28</f>
        <v>0</v>
      </c>
      <c r="R374" s="27">
        <f>'Compound Alert'!AJ28</f>
        <v>0.2</v>
      </c>
      <c r="S374" s="28"/>
      <c r="T374" s="28"/>
      <c r="U374" s="28"/>
      <c r="V374" s="28"/>
      <c r="W374" s="28"/>
      <c r="X374" s="28"/>
      <c r="Y374" s="28"/>
      <c r="Z374" s="28"/>
      <c r="AA374" s="28"/>
      <c r="AB374" s="28"/>
      <c r="AC374" s="28"/>
      <c r="AD374" s="28"/>
      <c r="AE374" s="28"/>
      <c r="AF374" s="28"/>
    </row>
    <row r="375" spans="1:32" hidden="1" x14ac:dyDescent="0.2">
      <c r="A375" s="71">
        <v>76</v>
      </c>
      <c r="B375" s="90" t="str">
        <f>'Compound Alert'!B65</f>
        <v>Gabon</v>
      </c>
      <c r="C375" s="90" t="str">
        <f>'Compound Alert'!C65</f>
        <v>GAB</v>
      </c>
      <c r="D375" s="90" t="str">
        <f>'Compound Alert'!D65</f>
        <v>SSF           Sub-Saharan Africa</v>
      </c>
      <c r="E375" s="90" t="str">
        <f>'Compound Alert'!E65</f>
        <v>IBRD</v>
      </c>
      <c r="F375" s="90"/>
      <c r="G375" s="88">
        <f>'Compound Alert'!G65</f>
        <v>2.5</v>
      </c>
      <c r="H375" s="87">
        <f>'Compound Alert'!H65</f>
        <v>2.5</v>
      </c>
      <c r="I375" s="85">
        <f>'Compound Alert'!I65</f>
        <v>1.5</v>
      </c>
      <c r="J375" s="77">
        <f>'Compound Alert'!U65</f>
        <v>10</v>
      </c>
      <c r="K375" s="77">
        <f>'Compound Alert'!V65</f>
        <v>6.6028708133971303</v>
      </c>
      <c r="L375" s="77">
        <f>'Compound Alert'!W65</f>
        <v>7.8347107438016499</v>
      </c>
      <c r="M375" s="77">
        <f>'Compound Alert'!X65</f>
        <v>6.1428571428571397</v>
      </c>
      <c r="N375" s="77">
        <f>'Compound Alert'!Y65</f>
        <v>3</v>
      </c>
      <c r="O375" s="77">
        <f>'Compound Alert'!Z65</f>
        <v>0</v>
      </c>
      <c r="P375" s="90"/>
      <c r="Q375" s="27">
        <f>'Compound Alert'!AI65</f>
        <v>0</v>
      </c>
      <c r="R375" s="27">
        <f>'Compound Alert'!AJ65</f>
        <v>0.4</v>
      </c>
      <c r="S375" s="28"/>
      <c r="T375" s="28"/>
      <c r="U375" s="28"/>
      <c r="V375" s="28"/>
      <c r="W375" s="28"/>
      <c r="X375" s="28"/>
      <c r="Y375" s="28"/>
      <c r="Z375" s="28"/>
      <c r="AA375" s="28"/>
      <c r="AB375" s="28"/>
      <c r="AC375" s="28"/>
      <c r="AD375" s="28"/>
      <c r="AE375" s="28"/>
      <c r="AF375" s="28"/>
    </row>
    <row r="376" spans="1:32" hidden="1" x14ac:dyDescent="0.2">
      <c r="A376" s="71">
        <v>77</v>
      </c>
      <c r="B376" s="90" t="str">
        <f>'Compound Alert'!B81</f>
        <v>Indonesia</v>
      </c>
      <c r="C376" s="90" t="str">
        <f>'Compound Alert'!C81</f>
        <v>IDN</v>
      </c>
      <c r="D376" s="90" t="str">
        <f>'Compound Alert'!D81</f>
        <v>EAS           East Asia &amp; Pacific</v>
      </c>
      <c r="E376" s="90" t="str">
        <f>'Compound Alert'!E81</f>
        <v>IBRD</v>
      </c>
      <c r="F376" s="90"/>
      <c r="G376" s="88">
        <f>'Compound Alert'!G81</f>
        <v>2.5</v>
      </c>
      <c r="H376" s="87">
        <f>'Compound Alert'!H81</f>
        <v>2.5</v>
      </c>
      <c r="I376" s="85">
        <f>'Compound Alert'!I81</f>
        <v>0.5</v>
      </c>
      <c r="J376" s="77">
        <f>'Compound Alert'!U81</f>
        <v>6</v>
      </c>
      <c r="K376" s="77">
        <f>'Compound Alert'!V81</f>
        <v>5.2392344497607697</v>
      </c>
      <c r="L376" s="77">
        <f>'Compound Alert'!W81</f>
        <v>6.0991735537190097</v>
      </c>
      <c r="M376" s="77">
        <f>'Compound Alert'!X81</f>
        <v>4.71428571428571</v>
      </c>
      <c r="N376" s="77">
        <f>'Compound Alert'!Y81</f>
        <v>8</v>
      </c>
      <c r="O376" s="77">
        <f>'Compound Alert'!Z81</f>
        <v>0</v>
      </c>
      <c r="P376" s="90"/>
      <c r="Q376" s="27">
        <f>'Compound Alert'!AI81</f>
        <v>0</v>
      </c>
      <c r="R376" s="27">
        <f>'Compound Alert'!AJ81</f>
        <v>0.2</v>
      </c>
      <c r="S376" s="28"/>
      <c r="T376" s="28"/>
      <c r="U376" s="28"/>
      <c r="V376" s="28"/>
      <c r="W376" s="28"/>
      <c r="X376" s="28"/>
      <c r="Y376" s="28"/>
      <c r="Z376" s="28"/>
      <c r="AA376" s="28"/>
      <c r="AB376" s="28"/>
      <c r="AC376" s="28"/>
      <c r="AD376" s="28"/>
      <c r="AE376" s="28"/>
      <c r="AF376" s="28"/>
    </row>
    <row r="377" spans="1:32" hidden="1" x14ac:dyDescent="0.2">
      <c r="A377" s="71">
        <v>78</v>
      </c>
      <c r="B377" s="90" t="str">
        <f>'Compound Alert'!B103</f>
        <v>Libya</v>
      </c>
      <c r="C377" s="90" t="str">
        <f>'Compound Alert'!C103</f>
        <v>LBY</v>
      </c>
      <c r="D377" s="90" t="str">
        <f>'Compound Alert'!D103</f>
        <v>MEA           Middle East &amp; North Africa</v>
      </c>
      <c r="E377" s="90" t="str">
        <f>'Compound Alert'!E103</f>
        <v>IBRD</v>
      </c>
      <c r="F377" s="90"/>
      <c r="G377" s="88">
        <f>'Compound Alert'!G103</f>
        <v>2.5</v>
      </c>
      <c r="H377" s="87">
        <f>'Compound Alert'!H103</f>
        <v>2.5</v>
      </c>
      <c r="I377" s="85">
        <f>'Compound Alert'!I103</f>
        <v>3</v>
      </c>
      <c r="J377" s="77">
        <f>'Compound Alert'!U103</f>
        <v>8.86</v>
      </c>
      <c r="K377" s="77">
        <f>'Compound Alert'!V103</f>
        <v>3.42105263157895</v>
      </c>
      <c r="L377" s="77">
        <f>'Compound Alert'!W103</f>
        <v>10</v>
      </c>
      <c r="M377" s="77">
        <f>'Compound Alert'!X103</f>
        <v>3.8571428571428599</v>
      </c>
      <c r="N377" s="77">
        <f>'Compound Alert'!Y103</f>
        <v>9</v>
      </c>
      <c r="O377" s="77">
        <f>'Compound Alert'!Z103</f>
        <v>10</v>
      </c>
      <c r="P377" s="90"/>
      <c r="Q377" s="27">
        <f>'Compound Alert'!AI103</f>
        <v>0</v>
      </c>
      <c r="R377" s="27">
        <f>'Compound Alert'!AJ103</f>
        <v>0.4</v>
      </c>
      <c r="S377" s="28"/>
      <c r="T377" s="28"/>
      <c r="U377" s="28"/>
      <c r="V377" s="28"/>
      <c r="W377" s="28"/>
      <c r="X377" s="28"/>
      <c r="Y377" s="28"/>
      <c r="Z377" s="28"/>
      <c r="AA377" s="28"/>
      <c r="AB377" s="28"/>
      <c r="AC377" s="28"/>
      <c r="AD377" s="28"/>
      <c r="AE377" s="28"/>
      <c r="AF377" s="28"/>
    </row>
    <row r="378" spans="1:32" hidden="1" x14ac:dyDescent="0.2">
      <c r="A378" s="71">
        <v>79</v>
      </c>
      <c r="B378" s="90" t="str">
        <f>'Compound Alert'!B115</f>
        <v>Mexico</v>
      </c>
      <c r="C378" s="90" t="str">
        <f>'Compound Alert'!C115</f>
        <v>MEX</v>
      </c>
      <c r="D378" s="90" t="str">
        <f>'Compound Alert'!D115</f>
        <v>LCN           Latin America &amp; Caribbean</v>
      </c>
      <c r="E378" s="90" t="str">
        <f>'Compound Alert'!E115</f>
        <v>IBRD</v>
      </c>
      <c r="F378" s="90"/>
      <c r="G378" s="88">
        <f>'Compound Alert'!G115</f>
        <v>2.5</v>
      </c>
      <c r="H378" s="87">
        <f>'Compound Alert'!H115</f>
        <v>2.5</v>
      </c>
      <c r="I378" s="85">
        <f>'Compound Alert'!I115</f>
        <v>0.5</v>
      </c>
      <c r="J378" s="77">
        <f>'Compound Alert'!U115</f>
        <v>4.25</v>
      </c>
      <c r="K378" s="77">
        <f>'Compound Alert'!V115</f>
        <v>3.2296650717703299</v>
      </c>
      <c r="L378" s="77">
        <f>'Compound Alert'!W115</f>
        <v>5.25619834710744</v>
      </c>
      <c r="M378" s="77">
        <f>'Compound Alert'!X115</f>
        <v>4.8571428571428603</v>
      </c>
      <c r="N378" s="77">
        <f>'Compound Alert'!Y115</f>
        <v>8.875</v>
      </c>
      <c r="O378" s="77">
        <f>'Compound Alert'!Z115</f>
        <v>0</v>
      </c>
      <c r="P378" s="90"/>
      <c r="Q378" s="27">
        <f>'Compound Alert'!AI115</f>
        <v>0</v>
      </c>
      <c r="R378" s="27">
        <f>'Compound Alert'!AJ115</f>
        <v>0.2</v>
      </c>
      <c r="S378" s="28"/>
      <c r="T378" s="28"/>
      <c r="U378" s="28"/>
      <c r="V378" s="28"/>
      <c r="W378" s="28"/>
      <c r="X378" s="28"/>
      <c r="Y378" s="28"/>
      <c r="Z378" s="28"/>
      <c r="AA378" s="28"/>
      <c r="AB378" s="28"/>
      <c r="AC378" s="28"/>
      <c r="AD378" s="28"/>
      <c r="AE378" s="28"/>
      <c r="AF378" s="28"/>
    </row>
    <row r="379" spans="1:32" hidden="1" x14ac:dyDescent="0.2">
      <c r="A379" s="71">
        <v>80</v>
      </c>
      <c r="B379" s="90" t="str">
        <f>'Compound Alert'!B128</f>
        <v>Namibia</v>
      </c>
      <c r="C379" s="90" t="str">
        <f>'Compound Alert'!C128</f>
        <v>NAM</v>
      </c>
      <c r="D379" s="90" t="str">
        <f>'Compound Alert'!D128</f>
        <v>SSF           Sub-Saharan Africa</v>
      </c>
      <c r="E379" s="90" t="str">
        <f>'Compound Alert'!E128</f>
        <v>IBRD</v>
      </c>
      <c r="F379" s="90"/>
      <c r="G379" s="88">
        <f>'Compound Alert'!G128</f>
        <v>2.5</v>
      </c>
      <c r="H379" s="87">
        <f>'Compound Alert'!H128</f>
        <v>2.5</v>
      </c>
      <c r="I379" s="85">
        <f>'Compound Alert'!I128</f>
        <v>1.5</v>
      </c>
      <c r="J379" s="77">
        <f>'Compound Alert'!U128</f>
        <v>7.75</v>
      </c>
      <c r="K379" s="77">
        <f>'Compound Alert'!V128</f>
        <v>9.2822966507177096</v>
      </c>
      <c r="L379" s="77">
        <f>'Compound Alert'!W128</f>
        <v>4.9421487603305803</v>
      </c>
      <c r="M379" s="77">
        <f>'Compound Alert'!X128</f>
        <v>8</v>
      </c>
      <c r="N379" s="77">
        <f>'Compound Alert'!Y128</f>
        <v>1.75</v>
      </c>
      <c r="O379" s="77">
        <f>'Compound Alert'!Z128</f>
        <v>0</v>
      </c>
      <c r="P379" s="90"/>
      <c r="Q379" s="27">
        <f>'Compound Alert'!AI128</f>
        <v>0</v>
      </c>
      <c r="R379" s="27">
        <f>'Compound Alert'!AJ128</f>
        <v>0.3</v>
      </c>
      <c r="S379" s="28"/>
      <c r="T379" s="28"/>
      <c r="U379" s="28"/>
      <c r="V379" s="28"/>
      <c r="W379" s="28"/>
      <c r="X379" s="28"/>
      <c r="Y379" s="28"/>
      <c r="Z379" s="28"/>
      <c r="AA379" s="28"/>
      <c r="AB379" s="28"/>
      <c r="AC379" s="28"/>
      <c r="AD379" s="28"/>
      <c r="AE379" s="28"/>
      <c r="AF379" s="28"/>
    </row>
    <row r="380" spans="1:32" hidden="1" x14ac:dyDescent="0.2">
      <c r="A380" s="71">
        <v>81</v>
      </c>
      <c r="B380" s="90" t="str">
        <f>'Compound Alert'!B158</f>
        <v>El Salvador</v>
      </c>
      <c r="C380" s="90" t="str">
        <f>'Compound Alert'!C158</f>
        <v>SLV</v>
      </c>
      <c r="D380" s="90" t="str">
        <f>'Compound Alert'!D158</f>
        <v>LCN           Latin America &amp; Caribbean</v>
      </c>
      <c r="E380" s="90" t="str">
        <f>'Compound Alert'!E158</f>
        <v>IBRD</v>
      </c>
      <c r="F380" s="90"/>
      <c r="G380" s="88">
        <f>'Compound Alert'!G158</f>
        <v>2.5</v>
      </c>
      <c r="H380" s="87">
        <f>'Compound Alert'!H158</f>
        <v>2.5</v>
      </c>
      <c r="I380" s="85">
        <f>'Compound Alert'!I158</f>
        <v>0</v>
      </c>
      <c r="J380" s="77">
        <f>'Compound Alert'!U158</f>
        <v>5.5</v>
      </c>
      <c r="K380" s="77">
        <f>'Compound Alert'!V158</f>
        <v>4.9760765550239201</v>
      </c>
      <c r="L380" s="77">
        <f>'Compound Alert'!W158</f>
        <v>5.4049586776859497</v>
      </c>
      <c r="M380" s="77">
        <f>'Compound Alert'!X158</f>
        <v>6.28571428571429</v>
      </c>
      <c r="N380" s="77">
        <f>'Compound Alert'!Y158</f>
        <v>5.125</v>
      </c>
      <c r="O380" s="77">
        <f>'Compound Alert'!Z158</f>
        <v>0</v>
      </c>
      <c r="P380" s="90"/>
      <c r="Q380" s="27">
        <f>'Compound Alert'!AI158</f>
        <v>0</v>
      </c>
      <c r="R380" s="27">
        <f>'Compound Alert'!AJ158</f>
        <v>0.3</v>
      </c>
      <c r="S380" s="28"/>
      <c r="T380" s="28"/>
      <c r="U380" s="28"/>
      <c r="V380" s="28"/>
      <c r="W380" s="28"/>
      <c r="X380" s="28"/>
      <c r="Y380" s="28"/>
      <c r="Z380" s="28"/>
      <c r="AA380" s="28"/>
      <c r="AB380" s="28"/>
      <c r="AC380" s="28"/>
      <c r="AD380" s="28"/>
      <c r="AE380" s="28"/>
      <c r="AF380" s="28"/>
    </row>
    <row r="381" spans="1:32" hidden="1" x14ac:dyDescent="0.2">
      <c r="A381" s="71">
        <v>82</v>
      </c>
      <c r="B381" s="90" t="str">
        <f>'Compound Alert'!B167</f>
        <v>Eswatini</v>
      </c>
      <c r="C381" s="90" t="str">
        <f>'Compound Alert'!C167</f>
        <v>SWZ</v>
      </c>
      <c r="D381" s="90" t="str">
        <f>'Compound Alert'!D167</f>
        <v>SSF           Sub-Saharan Africa</v>
      </c>
      <c r="E381" s="90" t="str">
        <f>'Compound Alert'!E167</f>
        <v>IBRD</v>
      </c>
      <c r="F381" s="90"/>
      <c r="G381" s="88">
        <f>'Compound Alert'!G167</f>
        <v>2.5</v>
      </c>
      <c r="H381" s="87">
        <f>'Compound Alert'!H167</f>
        <v>2.5</v>
      </c>
      <c r="I381" s="85">
        <f>'Compound Alert'!I167</f>
        <v>2</v>
      </c>
      <c r="J381" s="77">
        <f>'Compound Alert'!U167</f>
        <v>8.25</v>
      </c>
      <c r="K381" s="77">
        <f>'Compound Alert'!V167</f>
        <v>7.9186602870813401</v>
      </c>
      <c r="L381" s="77">
        <f>'Compound Alert'!W167</f>
        <v>7.2396694214875996</v>
      </c>
      <c r="M381" s="77">
        <f>'Compound Alert'!X167</f>
        <v>8</v>
      </c>
      <c r="N381" s="77">
        <f>'Compound Alert'!Y167</f>
        <v>1</v>
      </c>
      <c r="O381" s="77">
        <f>'Compound Alert'!Z167</f>
        <v>0</v>
      </c>
      <c r="P381" s="90"/>
      <c r="Q381" s="27">
        <f>'Compound Alert'!AI167</f>
        <v>0</v>
      </c>
      <c r="R381" s="27">
        <f>'Compound Alert'!AJ167</f>
        <v>0.4</v>
      </c>
      <c r="S381" s="28"/>
      <c r="T381" s="28"/>
      <c r="U381" s="28"/>
      <c r="V381" s="28"/>
      <c r="W381" s="28"/>
      <c r="X381" s="28"/>
      <c r="Y381" s="28"/>
      <c r="Z381" s="28"/>
      <c r="AA381" s="28"/>
      <c r="AB381" s="28"/>
      <c r="AC381" s="28"/>
      <c r="AD381" s="28"/>
      <c r="AE381" s="28"/>
      <c r="AF381" s="28"/>
    </row>
    <row r="382" spans="1:32" hidden="1" x14ac:dyDescent="0.2">
      <c r="A382" s="71">
        <v>83</v>
      </c>
      <c r="B382" s="90" t="str">
        <f>'Compound Alert'!B25</f>
        <v>Belarus</v>
      </c>
      <c r="C382" s="90" t="str">
        <f>'Compound Alert'!C25</f>
        <v>BLR</v>
      </c>
      <c r="D382" s="90" t="str">
        <f>'Compound Alert'!D25</f>
        <v>ECS           Europe &amp; Central Asia</v>
      </c>
      <c r="E382" s="90" t="str">
        <f>'Compound Alert'!E25</f>
        <v>IBRD</v>
      </c>
      <c r="F382" s="90"/>
      <c r="G382" s="88">
        <f>'Compound Alert'!G25</f>
        <v>2</v>
      </c>
      <c r="H382" s="87">
        <f>'Compound Alert'!H25</f>
        <v>2</v>
      </c>
      <c r="I382" s="85">
        <f>'Compound Alert'!I25</f>
        <v>0.5</v>
      </c>
      <c r="J382" s="77">
        <f>'Compound Alert'!U25</f>
        <v>6.94</v>
      </c>
      <c r="K382" s="77">
        <f>'Compound Alert'!V25</f>
        <v>1.02870813397129</v>
      </c>
      <c r="L382" s="77">
        <f>'Compound Alert'!W25</f>
        <v>8.7768595041322293</v>
      </c>
      <c r="M382" s="77">
        <f>'Compound Alert'!X25</f>
        <v>1.71428571428572</v>
      </c>
      <c r="N382" s="77">
        <f>'Compound Alert'!Y25</f>
        <v>1</v>
      </c>
      <c r="O382" s="77">
        <f>'Compound Alert'!Z25</f>
        <v>0</v>
      </c>
      <c r="P382" s="90"/>
      <c r="Q382" s="27">
        <f>'Compound Alert'!AI25</f>
        <v>0</v>
      </c>
      <c r="R382" s="27">
        <f>'Compound Alert'!AJ25</f>
        <v>0.3</v>
      </c>
      <c r="S382" s="28"/>
      <c r="T382" s="28"/>
      <c r="U382" s="28"/>
      <c r="V382" s="28"/>
      <c r="W382" s="28"/>
      <c r="X382" s="28"/>
      <c r="Y382" s="28"/>
      <c r="Z382" s="28"/>
      <c r="AA382" s="28"/>
      <c r="AB382" s="28"/>
      <c r="AC382" s="28"/>
      <c r="AD382" s="28"/>
      <c r="AE382" s="28"/>
      <c r="AF382" s="28"/>
    </row>
    <row r="383" spans="1:32" hidden="1" x14ac:dyDescent="0.2">
      <c r="A383" s="71">
        <v>84</v>
      </c>
      <c r="B383" s="90" t="str">
        <f>'Compound Alert'!B26</f>
        <v>Belize</v>
      </c>
      <c r="C383" s="90" t="str">
        <f>'Compound Alert'!C26</f>
        <v>BLZ</v>
      </c>
      <c r="D383" s="90" t="str">
        <f>'Compound Alert'!D26</f>
        <v>LCN           Latin America &amp; Caribbean</v>
      </c>
      <c r="E383" s="90" t="str">
        <f>'Compound Alert'!E26</f>
        <v>IBRD</v>
      </c>
      <c r="F383" s="90"/>
      <c r="G383" s="88">
        <f>'Compound Alert'!G26</f>
        <v>2</v>
      </c>
      <c r="H383" s="87">
        <f>'Compound Alert'!H26</f>
        <v>2</v>
      </c>
      <c r="I383" s="85">
        <f>'Compound Alert'!I26</f>
        <v>1</v>
      </c>
      <c r="J383" s="77">
        <f>'Compound Alert'!U26</f>
        <v>7.64</v>
      </c>
      <c r="K383" s="77">
        <f>'Compound Alert'!V26</f>
        <v>4.6650717703349303</v>
      </c>
      <c r="L383" s="77">
        <f>'Compound Alert'!W26</f>
        <v>7.1239669421487601</v>
      </c>
      <c r="M383" s="77">
        <f>'Compound Alert'!X26</f>
        <v>5.28571428571429</v>
      </c>
      <c r="N383" s="77">
        <f>'Compound Alert'!Y26</f>
        <v>2.75</v>
      </c>
      <c r="O383" s="77">
        <f>'Compound Alert'!Z26</f>
        <v>0</v>
      </c>
      <c r="P383" s="90"/>
      <c r="Q383" s="27">
        <f>'Compound Alert'!AI26</f>
        <v>0</v>
      </c>
      <c r="R383" s="27">
        <f>'Compound Alert'!AJ26</f>
        <v>0.4</v>
      </c>
      <c r="S383" s="28"/>
      <c r="T383" s="28"/>
      <c r="U383" s="28"/>
      <c r="V383" s="28"/>
      <c r="W383" s="28"/>
      <c r="X383" s="28"/>
      <c r="Y383" s="28"/>
      <c r="Z383" s="28"/>
      <c r="AA383" s="28"/>
      <c r="AB383" s="28"/>
      <c r="AC383" s="28"/>
      <c r="AD383" s="28"/>
      <c r="AE383" s="28"/>
      <c r="AF383" s="28"/>
    </row>
    <row r="384" spans="1:32" hidden="1" x14ac:dyDescent="0.2">
      <c r="A384" s="71">
        <v>85</v>
      </c>
      <c r="B384" s="90" t="str">
        <f>'Compound Alert'!B32</f>
        <v>Botswana</v>
      </c>
      <c r="C384" s="90" t="str">
        <f>'Compound Alert'!C32</f>
        <v>BWA</v>
      </c>
      <c r="D384" s="90" t="str">
        <f>'Compound Alert'!D32</f>
        <v>SSF           Sub-Saharan Africa</v>
      </c>
      <c r="E384" s="90" t="str">
        <f>'Compound Alert'!E32</f>
        <v>IBRD</v>
      </c>
      <c r="F384" s="90"/>
      <c r="G384" s="88">
        <f>'Compound Alert'!G32</f>
        <v>2</v>
      </c>
      <c r="H384" s="87">
        <f>'Compound Alert'!H32</f>
        <v>2</v>
      </c>
      <c r="I384" s="85">
        <f>'Compound Alert'!I32</f>
        <v>0.5</v>
      </c>
      <c r="J384" s="77">
        <f>'Compound Alert'!U32</f>
        <v>7.78</v>
      </c>
      <c r="K384" s="77">
        <f>'Compound Alert'!V32</f>
        <v>6.9377990430622001</v>
      </c>
      <c r="L384" s="77">
        <f>'Compound Alert'!W32</f>
        <v>3.1735537190082601</v>
      </c>
      <c r="M384" s="77">
        <f>'Compound Alert'!X32</f>
        <v>6.4285714285714297</v>
      </c>
      <c r="N384" s="77">
        <f>'Compound Alert'!Y32</f>
        <v>0.875</v>
      </c>
      <c r="O384" s="77">
        <f>'Compound Alert'!Z32</f>
        <v>0</v>
      </c>
      <c r="P384" s="90"/>
      <c r="Q384" s="27">
        <f>'Compound Alert'!AI32</f>
        <v>0</v>
      </c>
      <c r="R384" s="27">
        <f>'Compound Alert'!AJ32</f>
        <v>0.4</v>
      </c>
      <c r="S384" s="28"/>
      <c r="T384" s="28"/>
      <c r="U384" s="28"/>
      <c r="V384" s="28"/>
      <c r="W384" s="28"/>
      <c r="X384" s="28"/>
      <c r="Y384" s="28"/>
      <c r="Z384" s="28"/>
      <c r="AA384" s="28"/>
      <c r="AB384" s="28"/>
      <c r="AC384" s="28"/>
      <c r="AD384" s="28"/>
      <c r="AE384" s="28"/>
      <c r="AF384" s="28"/>
    </row>
    <row r="385" spans="1:32" hidden="1" x14ac:dyDescent="0.2">
      <c r="A385" s="71">
        <v>86</v>
      </c>
      <c r="B385" s="90" t="str">
        <f>'Compound Alert'!B37</f>
        <v>China</v>
      </c>
      <c r="C385" s="90" t="str">
        <f>'Compound Alert'!C37</f>
        <v>CHN</v>
      </c>
      <c r="D385" s="90" t="str">
        <f>'Compound Alert'!D37</f>
        <v>EAS           East Asia &amp; Pacific</v>
      </c>
      <c r="E385" s="90" t="str">
        <f>'Compound Alert'!E37</f>
        <v>IBRD</v>
      </c>
      <c r="F385" s="90"/>
      <c r="G385" s="88">
        <f>'Compound Alert'!G37</f>
        <v>2</v>
      </c>
      <c r="H385" s="87">
        <f>'Compound Alert'!H37</f>
        <v>2</v>
      </c>
      <c r="I385" s="85">
        <f>'Compound Alert'!I37</f>
        <v>0.5</v>
      </c>
      <c r="J385" s="77">
        <f>'Compound Alert'!U37</f>
        <v>4.3600000000000003</v>
      </c>
      <c r="K385" s="77">
        <f>'Compound Alert'!V37</f>
        <v>2.9186602870813401</v>
      </c>
      <c r="L385" s="77">
        <f>'Compound Alert'!W37</f>
        <v>5.4214876033057902</v>
      </c>
      <c r="M385" s="77">
        <f>'Compound Alert'!X37</f>
        <v>3.71428571428571</v>
      </c>
      <c r="N385" s="77">
        <f>'Compound Alert'!Y37</f>
        <v>7.5</v>
      </c>
      <c r="O385" s="77">
        <f>'Compound Alert'!Z37</f>
        <v>0</v>
      </c>
      <c r="P385" s="90"/>
      <c r="Q385" s="27">
        <f>'Compound Alert'!AI37</f>
        <v>0</v>
      </c>
      <c r="R385" s="27">
        <f>'Compound Alert'!AJ37</f>
        <v>0.2</v>
      </c>
      <c r="S385" s="28"/>
      <c r="T385" s="28"/>
      <c r="U385" s="28"/>
      <c r="V385" s="28"/>
      <c r="W385" s="28"/>
      <c r="X385" s="28"/>
      <c r="Y385" s="28"/>
      <c r="Z385" s="28"/>
      <c r="AA385" s="28"/>
      <c r="AB385" s="28"/>
      <c r="AC385" s="28"/>
      <c r="AD385" s="28"/>
      <c r="AE385" s="28"/>
      <c r="AF385" s="28"/>
    </row>
    <row r="386" spans="1:32" hidden="1" x14ac:dyDescent="0.2">
      <c r="A386" s="71">
        <v>87</v>
      </c>
      <c r="B386" s="90" t="str">
        <f>'Compound Alert'!B56</f>
        <v>Egypt</v>
      </c>
      <c r="C386" s="90" t="str">
        <f>'Compound Alert'!C56</f>
        <v>EGY</v>
      </c>
      <c r="D386" s="90" t="str">
        <f>'Compound Alert'!D56</f>
        <v>MEA           Middle East &amp; North Africa</v>
      </c>
      <c r="E386" s="90" t="str">
        <f>'Compound Alert'!E56</f>
        <v>IBRD</v>
      </c>
      <c r="F386" s="90"/>
      <c r="G386" s="88">
        <f>'Compound Alert'!G56</f>
        <v>2</v>
      </c>
      <c r="H386" s="87">
        <f>'Compound Alert'!H56</f>
        <v>2</v>
      </c>
      <c r="I386" s="85">
        <f>'Compound Alert'!I56</f>
        <v>0.5</v>
      </c>
      <c r="J386" s="77">
        <f>'Compound Alert'!U56</f>
        <v>6.02</v>
      </c>
      <c r="K386" s="77">
        <f>'Compound Alert'!V56</f>
        <v>1.79425837320574</v>
      </c>
      <c r="L386" s="77">
        <f>'Compound Alert'!W56</f>
        <v>6.6280991735537196</v>
      </c>
      <c r="M386" s="77">
        <f>'Compound Alert'!X56</f>
        <v>5</v>
      </c>
      <c r="N386" s="77">
        <f>'Compound Alert'!Y56</f>
        <v>8.125</v>
      </c>
      <c r="O386" s="77">
        <f>'Compound Alert'!Z56</f>
        <v>0</v>
      </c>
      <c r="P386" s="90"/>
      <c r="Q386" s="27">
        <f>'Compound Alert'!AI56</f>
        <v>0</v>
      </c>
      <c r="R386" s="27">
        <f>'Compound Alert'!AJ56</f>
        <v>0.3</v>
      </c>
      <c r="S386" s="28"/>
      <c r="T386" s="28"/>
      <c r="U386" s="28"/>
      <c r="V386" s="28"/>
      <c r="W386" s="28"/>
      <c r="X386" s="28"/>
      <c r="Y386" s="28"/>
      <c r="Z386" s="28"/>
      <c r="AA386" s="28"/>
      <c r="AB386" s="28"/>
      <c r="AC386" s="28"/>
      <c r="AD386" s="28"/>
      <c r="AE386" s="28"/>
      <c r="AF386" s="28"/>
    </row>
    <row r="387" spans="1:32" hidden="1" x14ac:dyDescent="0.2">
      <c r="A387" s="71">
        <v>88</v>
      </c>
      <c r="B387" s="90" t="str">
        <f>'Compound Alert'!B72</f>
        <v>Equatorial Guinea</v>
      </c>
      <c r="C387" s="90" t="str">
        <f>'Compound Alert'!C72</f>
        <v>GNQ</v>
      </c>
      <c r="D387" s="90" t="str">
        <f>'Compound Alert'!D72</f>
        <v>SSF           Sub-Saharan Africa</v>
      </c>
      <c r="E387" s="90" t="str">
        <f>'Compound Alert'!E72</f>
        <v>IBRD</v>
      </c>
      <c r="F387" s="90"/>
      <c r="G387" s="88">
        <f>'Compound Alert'!G72</f>
        <v>2</v>
      </c>
      <c r="H387" s="87">
        <f>'Compound Alert'!H72</f>
        <v>2</v>
      </c>
      <c r="I387" s="85">
        <f>'Compound Alert'!I72</f>
        <v>1.5</v>
      </c>
      <c r="J387" s="77">
        <f>'Compound Alert'!U72</f>
        <v>10</v>
      </c>
      <c r="K387" s="77">
        <f>'Compound Alert'!V72</f>
        <v>5.4066985645932997</v>
      </c>
      <c r="L387" s="77">
        <f>'Compound Alert'!W72</f>
        <v>9.1239669421487601</v>
      </c>
      <c r="M387" s="77">
        <f>'Compound Alert'!X72</f>
        <v>6</v>
      </c>
      <c r="N387" s="77">
        <f>'Compound Alert'!Y72</f>
        <v>1.875</v>
      </c>
      <c r="O387" s="77">
        <f>'Compound Alert'!Z72</f>
        <v>0</v>
      </c>
      <c r="P387" s="90"/>
      <c r="Q387" s="27">
        <f>'Compound Alert'!AI72</f>
        <v>0</v>
      </c>
      <c r="R387" s="27">
        <f>'Compound Alert'!AJ72</f>
        <v>0.5</v>
      </c>
      <c r="S387" s="28"/>
      <c r="T387" s="28"/>
      <c r="U387" s="28"/>
      <c r="V387" s="28"/>
      <c r="W387" s="28"/>
      <c r="X387" s="28"/>
      <c r="Y387" s="28"/>
      <c r="Z387" s="28"/>
      <c r="AA387" s="28"/>
      <c r="AB387" s="28"/>
      <c r="AC387" s="28"/>
      <c r="AD387" s="28"/>
      <c r="AE387" s="28"/>
      <c r="AF387" s="28"/>
    </row>
    <row r="388" spans="1:32" hidden="1" x14ac:dyDescent="0.2">
      <c r="A388" s="71">
        <v>89</v>
      </c>
      <c r="B388" s="90" t="str">
        <f>'Compound Alert'!B75</f>
        <v>Guatemala</v>
      </c>
      <c r="C388" s="90" t="str">
        <f>'Compound Alert'!C75</f>
        <v>GTM</v>
      </c>
      <c r="D388" s="90" t="str">
        <f>'Compound Alert'!D75</f>
        <v>LCN           Latin America &amp; Caribbean</v>
      </c>
      <c r="E388" s="90" t="str">
        <f>'Compound Alert'!E75</f>
        <v>IBRD</v>
      </c>
      <c r="F388" s="90"/>
      <c r="G388" s="88">
        <f>'Compound Alert'!G75</f>
        <v>2</v>
      </c>
      <c r="H388" s="87">
        <f>'Compound Alert'!H75</f>
        <v>2</v>
      </c>
      <c r="I388" s="85">
        <f>'Compound Alert'!I75</f>
        <v>1.5</v>
      </c>
      <c r="J388" s="77">
        <f>'Compound Alert'!U75</f>
        <v>7.46</v>
      </c>
      <c r="K388" s="77">
        <f>'Compound Alert'!V75</f>
        <v>6.5071770334928196</v>
      </c>
      <c r="L388" s="77">
        <f>'Compound Alert'!W75</f>
        <v>7.1570247933884303</v>
      </c>
      <c r="M388" s="77">
        <f>'Compound Alert'!X75</f>
        <v>7.7142857142857197</v>
      </c>
      <c r="N388" s="77">
        <f>'Compound Alert'!Y75</f>
        <v>5.75</v>
      </c>
      <c r="O388" s="77">
        <f>'Compound Alert'!Z75</f>
        <v>0</v>
      </c>
      <c r="P388" s="90"/>
      <c r="Q388" s="27">
        <f>'Compound Alert'!AI75</f>
        <v>0</v>
      </c>
      <c r="R388" s="27">
        <f>'Compound Alert'!AJ75</f>
        <v>0.2</v>
      </c>
      <c r="S388" s="28"/>
      <c r="T388" s="28"/>
      <c r="U388" s="28"/>
      <c r="V388" s="28"/>
      <c r="W388" s="28"/>
      <c r="X388" s="28"/>
      <c r="Y388" s="28"/>
      <c r="Z388" s="28"/>
      <c r="AA388" s="28"/>
      <c r="AB388" s="28"/>
      <c r="AC388" s="28"/>
      <c r="AD388" s="28"/>
      <c r="AE388" s="28"/>
      <c r="AF388" s="28"/>
    </row>
    <row r="389" spans="1:32" hidden="1" x14ac:dyDescent="0.2">
      <c r="A389" s="71">
        <v>90</v>
      </c>
      <c r="B389" s="90" t="str">
        <f>'Compound Alert'!B89</f>
        <v>Jamaica</v>
      </c>
      <c r="C389" s="90" t="str">
        <f>'Compound Alert'!C89</f>
        <v>JAM</v>
      </c>
      <c r="D389" s="90" t="str">
        <f>'Compound Alert'!D89</f>
        <v>LCN           Latin America &amp; Caribbean</v>
      </c>
      <c r="E389" s="90" t="str">
        <f>'Compound Alert'!E89</f>
        <v>IBRD</v>
      </c>
      <c r="F389" s="90"/>
      <c r="G389" s="88">
        <f>'Compound Alert'!G89</f>
        <v>2</v>
      </c>
      <c r="H389" s="87">
        <f>'Compound Alert'!H89</f>
        <v>2</v>
      </c>
      <c r="I389" s="85">
        <f>'Compound Alert'!I89</f>
        <v>0.5</v>
      </c>
      <c r="J389" s="77">
        <f>'Compound Alert'!U89</f>
        <v>8.1999999999999993</v>
      </c>
      <c r="K389" s="77">
        <f>'Compound Alert'!V89</f>
        <v>4.2105263157894699</v>
      </c>
      <c r="L389" s="77">
        <f>'Compound Alert'!W89</f>
        <v>5.1239669421487601</v>
      </c>
      <c r="M389" s="77">
        <f>'Compound Alert'!X89</f>
        <v>5.5714285714285703</v>
      </c>
      <c r="N389" s="77">
        <f>'Compound Alert'!Y89</f>
        <v>2.875</v>
      </c>
      <c r="O389" s="77">
        <f>'Compound Alert'!Z89</f>
        <v>0</v>
      </c>
      <c r="P389" s="90"/>
      <c r="Q389" s="27">
        <f>'Compound Alert'!AI89</f>
        <v>0</v>
      </c>
      <c r="R389" s="27">
        <f>'Compound Alert'!AJ89</f>
        <v>0.4</v>
      </c>
      <c r="S389" s="28"/>
      <c r="T389" s="28"/>
      <c r="U389" s="28"/>
      <c r="V389" s="28"/>
      <c r="W389" s="28"/>
      <c r="X389" s="28"/>
      <c r="Y389" s="28"/>
      <c r="Z389" s="28"/>
      <c r="AA389" s="28"/>
      <c r="AB389" s="28"/>
      <c r="AC389" s="28"/>
      <c r="AD389" s="28"/>
      <c r="AE389" s="28"/>
      <c r="AF389" s="28"/>
    </row>
    <row r="390" spans="1:32" hidden="1" x14ac:dyDescent="0.2">
      <c r="A390" s="71">
        <v>91</v>
      </c>
      <c r="B390" s="90" t="str">
        <f>'Compound Alert'!B90</f>
        <v>Jordan</v>
      </c>
      <c r="C390" s="90" t="str">
        <f>'Compound Alert'!C90</f>
        <v>JOR</v>
      </c>
      <c r="D390" s="90" t="str">
        <f>'Compound Alert'!D90</f>
        <v>MEA           Middle East &amp; North Africa</v>
      </c>
      <c r="E390" s="90" t="str">
        <f>'Compound Alert'!E90</f>
        <v>IBRD</v>
      </c>
      <c r="F390" s="90"/>
      <c r="G390" s="88">
        <f>'Compound Alert'!G90</f>
        <v>2</v>
      </c>
      <c r="H390" s="87">
        <f>'Compound Alert'!H90</f>
        <v>2</v>
      </c>
      <c r="I390" s="85">
        <f>'Compound Alert'!I90</f>
        <v>0</v>
      </c>
      <c r="J390" s="77">
        <f>'Compound Alert'!U90</f>
        <v>5.75</v>
      </c>
      <c r="K390" s="77">
        <f>'Compound Alert'!V90</f>
        <v>2.5358851674641101</v>
      </c>
      <c r="L390" s="77">
        <f>'Compound Alert'!W90</f>
        <v>5.1570247933884303</v>
      </c>
      <c r="M390" s="77">
        <f>'Compound Alert'!X90</f>
        <v>5.1428571428571397</v>
      </c>
      <c r="N390" s="77">
        <f>'Compound Alert'!Y90</f>
        <v>3</v>
      </c>
      <c r="O390" s="77">
        <f>'Compound Alert'!Z90</f>
        <v>0</v>
      </c>
      <c r="P390" s="90"/>
      <c r="Q390" s="27">
        <f>'Compound Alert'!AI90</f>
        <v>0</v>
      </c>
      <c r="R390" s="27">
        <f>'Compound Alert'!AJ90</f>
        <v>0.3</v>
      </c>
      <c r="S390" s="28"/>
      <c r="T390" s="28"/>
      <c r="U390" s="28"/>
      <c r="V390" s="28"/>
      <c r="W390" s="28"/>
      <c r="X390" s="28"/>
      <c r="Y390" s="28"/>
      <c r="Z390" s="28"/>
      <c r="AA390" s="28"/>
      <c r="AB390" s="28"/>
      <c r="AC390" s="28"/>
      <c r="AD390" s="28"/>
      <c r="AE390" s="28"/>
      <c r="AF390" s="28"/>
    </row>
    <row r="391" spans="1:32" hidden="1" x14ac:dyDescent="0.2">
      <c r="A391" s="71">
        <v>92</v>
      </c>
      <c r="B391" s="90" t="str">
        <f>'Compound Alert'!B112</f>
        <v>Moldova Republic of</v>
      </c>
      <c r="C391" s="90" t="str">
        <f>'Compound Alert'!C112</f>
        <v>MDA</v>
      </c>
      <c r="D391" s="90" t="str">
        <f>'Compound Alert'!D112</f>
        <v>ECS           Europe &amp; Central Asia</v>
      </c>
      <c r="E391" s="90" t="str">
        <f>'Compound Alert'!E112</f>
        <v>IBRD</v>
      </c>
      <c r="F391" s="90"/>
      <c r="G391" s="88">
        <f>'Compound Alert'!G112</f>
        <v>2</v>
      </c>
      <c r="H391" s="87">
        <f>'Compound Alert'!H112</f>
        <v>2</v>
      </c>
      <c r="I391" s="85">
        <f>'Compound Alert'!I112</f>
        <v>0.5</v>
      </c>
      <c r="J391" s="77">
        <f>'Compound Alert'!U112</f>
        <v>6</v>
      </c>
      <c r="K391" s="77">
        <f>'Compound Alert'!V112</f>
        <v>4.5933014354067003</v>
      </c>
      <c r="L391" s="77">
        <f>'Compound Alert'!W112</f>
        <v>7.5702479338842998</v>
      </c>
      <c r="M391" s="77">
        <f>'Compound Alert'!X112</f>
        <v>3.5714285714285698</v>
      </c>
      <c r="N391" s="77">
        <f>'Compound Alert'!Y112</f>
        <v>2.375</v>
      </c>
      <c r="O391" s="77">
        <f>'Compound Alert'!Z112</f>
        <v>0</v>
      </c>
      <c r="P391" s="90"/>
      <c r="Q391" s="27">
        <f>'Compound Alert'!AI112</f>
        <v>0</v>
      </c>
      <c r="R391" s="27">
        <f>'Compound Alert'!AJ112</f>
        <v>0.3</v>
      </c>
      <c r="S391" s="28"/>
      <c r="T391" s="28"/>
      <c r="U391" s="28"/>
      <c r="V391" s="28"/>
      <c r="W391" s="28"/>
      <c r="X391" s="28"/>
      <c r="Y391" s="28"/>
      <c r="Z391" s="28"/>
      <c r="AA391" s="28"/>
      <c r="AB391" s="28"/>
      <c r="AC391" s="28"/>
      <c r="AD391" s="28"/>
      <c r="AE391" s="28"/>
      <c r="AF391" s="28"/>
    </row>
    <row r="392" spans="1:32" hidden="1" x14ac:dyDescent="0.2">
      <c r="A392" s="71">
        <v>93</v>
      </c>
      <c r="B392" s="90" t="str">
        <f>'Compound Alert'!B122</f>
        <v>Mongolia</v>
      </c>
      <c r="C392" s="90" t="str">
        <f>'Compound Alert'!C122</f>
        <v>MNG</v>
      </c>
      <c r="D392" s="90" t="str">
        <f>'Compound Alert'!D122</f>
        <v>EAS           East Asia &amp; Pacific</v>
      </c>
      <c r="E392" s="90" t="str">
        <f>'Compound Alert'!E122</f>
        <v>IBRD</v>
      </c>
      <c r="F392" s="90"/>
      <c r="G392" s="88">
        <f>'Compound Alert'!G122</f>
        <v>2</v>
      </c>
      <c r="H392" s="87">
        <f>'Compound Alert'!H122</f>
        <v>2</v>
      </c>
      <c r="I392" s="85">
        <f>'Compound Alert'!I122</f>
        <v>0.5</v>
      </c>
      <c r="J392" s="77">
        <f>'Compound Alert'!U122</f>
        <v>4.25</v>
      </c>
      <c r="K392" s="77">
        <f>'Compound Alert'!V122</f>
        <v>7.2009569377990399</v>
      </c>
      <c r="L392" s="77">
        <f>'Compound Alert'!W122</f>
        <v>5.9173553719008298</v>
      </c>
      <c r="M392" s="77">
        <f>'Compound Alert'!X122</f>
        <v>5.28571428571429</v>
      </c>
      <c r="N392" s="77">
        <f>'Compound Alert'!Y122</f>
        <v>0.625</v>
      </c>
      <c r="O392" s="77">
        <f>'Compound Alert'!Z122</f>
        <v>0</v>
      </c>
      <c r="P392" s="90"/>
      <c r="Q392" s="27">
        <f>'Compound Alert'!AI122</f>
        <v>0</v>
      </c>
      <c r="R392" s="27">
        <f>'Compound Alert'!AJ122</f>
        <v>0.3</v>
      </c>
      <c r="S392" s="28"/>
      <c r="T392" s="28"/>
      <c r="U392" s="28"/>
      <c r="V392" s="28"/>
      <c r="W392" s="28"/>
      <c r="X392" s="28"/>
      <c r="Y392" s="28"/>
      <c r="Z392" s="28"/>
      <c r="AA392" s="28"/>
      <c r="AB392" s="28"/>
      <c r="AC392" s="28"/>
      <c r="AD392" s="28"/>
      <c r="AE392" s="28"/>
      <c r="AF392" s="28"/>
    </row>
    <row r="393" spans="1:32" hidden="1" x14ac:dyDescent="0.2">
      <c r="A393" s="71">
        <v>94</v>
      </c>
      <c r="B393" s="90" t="str">
        <f>'Compound Alert'!B147</f>
        <v>Paraguay</v>
      </c>
      <c r="C393" s="90" t="str">
        <f>'Compound Alert'!C147</f>
        <v>PRY</v>
      </c>
      <c r="D393" s="90" t="str">
        <f>'Compound Alert'!D147</f>
        <v>LCN           Latin America &amp; Caribbean</v>
      </c>
      <c r="E393" s="90" t="str">
        <f>'Compound Alert'!E147</f>
        <v>IBRD</v>
      </c>
      <c r="F393" s="90"/>
      <c r="G393" s="88">
        <f>'Compound Alert'!G147</f>
        <v>2</v>
      </c>
      <c r="H393" s="87">
        <f>'Compound Alert'!H147</f>
        <v>2</v>
      </c>
      <c r="I393" s="85">
        <f>'Compound Alert'!I147</f>
        <v>0</v>
      </c>
      <c r="J393" s="77">
        <f>'Compound Alert'!U147</f>
        <v>6.86</v>
      </c>
      <c r="K393" s="77">
        <f>'Compound Alert'!V147</f>
        <v>5.2870813397129197</v>
      </c>
      <c r="L393" s="77">
        <f>'Compound Alert'!W147</f>
        <v>5.7024793388429798</v>
      </c>
      <c r="M393" s="77">
        <f>'Compound Alert'!X147</f>
        <v>5.1428571428571397</v>
      </c>
      <c r="N393" s="77">
        <f>'Compound Alert'!Y147</f>
        <v>1.375</v>
      </c>
      <c r="O393" s="77">
        <f>'Compound Alert'!Z147</f>
        <v>0</v>
      </c>
      <c r="P393" s="90"/>
      <c r="Q393" s="27">
        <f>'Compound Alert'!AI147</f>
        <v>0</v>
      </c>
      <c r="R393" s="27">
        <f>'Compound Alert'!AJ147</f>
        <v>0.3</v>
      </c>
      <c r="S393" s="28"/>
      <c r="T393" s="28"/>
      <c r="U393" s="28"/>
      <c r="V393" s="28"/>
      <c r="W393" s="28"/>
      <c r="X393" s="28"/>
      <c r="Y393" s="28"/>
      <c r="Z393" s="28"/>
      <c r="AA393" s="28"/>
      <c r="AB393" s="28"/>
      <c r="AC393" s="28"/>
      <c r="AD393" s="28"/>
      <c r="AE393" s="28"/>
      <c r="AF393" s="28"/>
    </row>
    <row r="394" spans="1:32" hidden="1" x14ac:dyDescent="0.2">
      <c r="A394" s="71">
        <v>95</v>
      </c>
      <c r="B394" s="90" t="str">
        <f>'Compound Alert'!B176</f>
        <v>Tonga</v>
      </c>
      <c r="C394" s="90" t="str">
        <f>'Compound Alert'!C176</f>
        <v>TON</v>
      </c>
      <c r="D394" s="90" t="str">
        <f>'Compound Alert'!D176</f>
        <v>EAS           East Asia &amp; Pacific</v>
      </c>
      <c r="E394" s="90" t="str">
        <f>'Compound Alert'!E176</f>
        <v>IDA</v>
      </c>
      <c r="F394" s="90"/>
      <c r="G394" s="88">
        <f>'Compound Alert'!G176</f>
        <v>2</v>
      </c>
      <c r="H394" s="87">
        <f>'Compound Alert'!H176</f>
        <v>2</v>
      </c>
      <c r="I394" s="85">
        <f>'Compound Alert'!I176</f>
        <v>1</v>
      </c>
      <c r="J394" s="77">
        <f>'Compound Alert'!U176</f>
        <v>8.98</v>
      </c>
      <c r="K394" s="77">
        <f>'Compound Alert'!V176</f>
        <v>4.5215311004784704</v>
      </c>
      <c r="L394" s="77">
        <f>'Compound Alert'!W176</f>
        <v>0</v>
      </c>
      <c r="M394" s="77">
        <f>'Compound Alert'!X176</f>
        <v>7.8571428571428603</v>
      </c>
      <c r="N394" s="77">
        <f>'Compound Alert'!Y176</f>
        <v>2.5</v>
      </c>
      <c r="O394" s="77">
        <f>'Compound Alert'!Z176</f>
        <v>0</v>
      </c>
      <c r="P394" s="90"/>
      <c r="Q394" s="27">
        <f>'Compound Alert'!AI176</f>
        <v>0.2</v>
      </c>
      <c r="R394" s="27">
        <f>'Compound Alert'!AJ176</f>
        <v>0.7</v>
      </c>
      <c r="S394" s="28"/>
      <c r="T394" s="28"/>
      <c r="U394" s="28"/>
      <c r="V394" s="28"/>
      <c r="W394" s="28"/>
      <c r="X394" s="28"/>
      <c r="Y394" s="28"/>
      <c r="Z394" s="28"/>
      <c r="AA394" s="28"/>
      <c r="AB394" s="28"/>
      <c r="AC394" s="28"/>
      <c r="AD394" s="28"/>
      <c r="AE394" s="28"/>
      <c r="AF394" s="28"/>
    </row>
    <row r="395" spans="1:32" hidden="1" x14ac:dyDescent="0.2">
      <c r="A395" s="71">
        <v>96</v>
      </c>
      <c r="B395" s="90" t="str">
        <f>'Compound Alert'!B186</f>
        <v>Uzbekistan</v>
      </c>
      <c r="C395" s="90" t="str">
        <f>'Compound Alert'!C186</f>
        <v>UZB</v>
      </c>
      <c r="D395" s="90" t="str">
        <f>'Compound Alert'!D186</f>
        <v>ECS           Europe &amp; Central Asia</v>
      </c>
      <c r="E395" s="90" t="str">
        <f>'Compound Alert'!E186</f>
        <v>Blend</v>
      </c>
      <c r="F395" s="90"/>
      <c r="G395" s="88">
        <f>'Compound Alert'!G186</f>
        <v>2</v>
      </c>
      <c r="H395" s="87">
        <f>'Compound Alert'!H186</f>
        <v>2</v>
      </c>
      <c r="I395" s="85">
        <f>'Compound Alert'!I186</f>
        <v>1</v>
      </c>
      <c r="J395" s="77">
        <f>'Compound Alert'!U186</f>
        <v>7.14</v>
      </c>
      <c r="K395" s="77">
        <f>'Compound Alert'!V186</f>
        <v>3.2535885167464098</v>
      </c>
      <c r="L395" s="77">
        <f>'Compound Alert'!W186</f>
        <v>9.7024793388429806</v>
      </c>
      <c r="M395" s="77">
        <f>'Compound Alert'!X186</f>
        <v>4.8571428571428603</v>
      </c>
      <c r="N395" s="77">
        <f>'Compound Alert'!Y186</f>
        <v>3.5</v>
      </c>
      <c r="O395" s="77">
        <f>'Compound Alert'!Z186</f>
        <v>0</v>
      </c>
      <c r="P395" s="90"/>
      <c r="Q395" s="27">
        <f>'Compound Alert'!AI186</f>
        <v>0</v>
      </c>
      <c r="R395" s="27">
        <f>'Compound Alert'!AJ186</f>
        <v>0.4</v>
      </c>
      <c r="S395" s="28"/>
      <c r="T395" s="28"/>
      <c r="U395" s="28"/>
      <c r="V395" s="28"/>
      <c r="W395" s="28"/>
      <c r="X395" s="28"/>
      <c r="Y395" s="28"/>
      <c r="Z395" s="28"/>
      <c r="AA395" s="28"/>
      <c r="AB395" s="28"/>
      <c r="AC395" s="28"/>
      <c r="AD395" s="28"/>
      <c r="AE395" s="28"/>
      <c r="AF395" s="28"/>
    </row>
    <row r="396" spans="1:32" hidden="1" x14ac:dyDescent="0.2">
      <c r="A396" s="71">
        <v>97</v>
      </c>
      <c r="B396" s="90" t="str">
        <f>'Compound Alert'!B189</f>
        <v>Viet Nam</v>
      </c>
      <c r="C396" s="90" t="str">
        <f>'Compound Alert'!C189</f>
        <v>VNM</v>
      </c>
      <c r="D396" s="90" t="str">
        <f>'Compound Alert'!D189</f>
        <v>EAS           East Asia &amp; Pacific</v>
      </c>
      <c r="E396" s="90" t="str">
        <f>'Compound Alert'!E189</f>
        <v>IBRD</v>
      </c>
      <c r="F396" s="90"/>
      <c r="G396" s="88">
        <f>'Compound Alert'!G189</f>
        <v>2</v>
      </c>
      <c r="H396" s="87">
        <f>'Compound Alert'!H189</f>
        <v>2</v>
      </c>
      <c r="I396" s="85">
        <f>'Compound Alert'!I189</f>
        <v>0</v>
      </c>
      <c r="J396" s="77">
        <f>'Compound Alert'!U189</f>
        <v>4.5</v>
      </c>
      <c r="K396" s="77">
        <f>'Compound Alert'!V189</f>
        <v>5.5263157894736796</v>
      </c>
      <c r="L396" s="77">
        <f>'Compound Alert'!W189</f>
        <v>5.9834710743801596</v>
      </c>
      <c r="M396" s="77">
        <f>'Compound Alert'!X189</f>
        <v>4.8571428571428603</v>
      </c>
      <c r="N396" s="77">
        <f>'Compound Alert'!Y189</f>
        <v>5.375</v>
      </c>
      <c r="O396" s="77">
        <f>'Compound Alert'!Z189</f>
        <v>0</v>
      </c>
      <c r="P396" s="90"/>
      <c r="Q396" s="27">
        <f>'Compound Alert'!AI189</f>
        <v>0</v>
      </c>
      <c r="R396" s="27">
        <f>'Compound Alert'!AJ189</f>
        <v>0.3</v>
      </c>
      <c r="S396" s="28"/>
      <c r="T396" s="28"/>
      <c r="U396" s="28"/>
      <c r="V396" s="28"/>
      <c r="W396" s="28"/>
      <c r="X396" s="28"/>
      <c r="Y396" s="28"/>
      <c r="Z396" s="28"/>
      <c r="AA396" s="28"/>
      <c r="AB396" s="28"/>
      <c r="AC396" s="28"/>
      <c r="AD396" s="28"/>
      <c r="AE396" s="28"/>
      <c r="AF396" s="28"/>
    </row>
    <row r="397" spans="1:32" hidden="1" x14ac:dyDescent="0.2">
      <c r="A397" s="71">
        <v>98</v>
      </c>
      <c r="B397" s="90" t="str">
        <f>'Compound Alert'!B22</f>
        <v>Bahrain</v>
      </c>
      <c r="C397" s="90" t="str">
        <f>'Compound Alert'!C22</f>
        <v>BHR</v>
      </c>
      <c r="D397" s="90" t="str">
        <f>'Compound Alert'!D22</f>
        <v>MEA           Middle East &amp; North Africa</v>
      </c>
      <c r="E397" s="90" t="str">
        <f>'Compound Alert'!E22</f>
        <v xml:space="preserve"> </v>
      </c>
      <c r="F397" s="90"/>
      <c r="G397" s="88">
        <f>'Compound Alert'!G22</f>
        <v>1.5</v>
      </c>
      <c r="H397" s="87">
        <f>'Compound Alert'!H22</f>
        <v>1.5</v>
      </c>
      <c r="I397" s="85">
        <f>'Compound Alert'!I22</f>
        <v>0</v>
      </c>
      <c r="J397" s="77">
        <f>'Compound Alert'!U22</f>
        <v>6.12</v>
      </c>
      <c r="K397" s="77">
        <f>'Compound Alert'!V22</f>
        <v>0.52631578947368296</v>
      </c>
      <c r="L397" s="77">
        <f>'Compound Alert'!W22</f>
        <v>5.5867768595041296</v>
      </c>
      <c r="M397" s="77">
        <f>'Compound Alert'!X22</f>
        <v>1.8571428571428601</v>
      </c>
      <c r="N397" s="77">
        <f>'Compound Alert'!Y22</f>
        <v>0</v>
      </c>
      <c r="O397" s="77">
        <f>'Compound Alert'!Z22</f>
        <v>0</v>
      </c>
      <c r="P397" s="90"/>
      <c r="Q397" s="27">
        <f>'Compound Alert'!AI22</f>
        <v>0</v>
      </c>
      <c r="R397" s="27">
        <f>'Compound Alert'!AJ22</f>
        <v>0.3</v>
      </c>
      <c r="S397" s="28"/>
      <c r="T397" s="28"/>
      <c r="U397" s="28"/>
      <c r="V397" s="28"/>
      <c r="W397" s="28"/>
      <c r="X397" s="28"/>
      <c r="Y397" s="28"/>
      <c r="Z397" s="28"/>
      <c r="AA397" s="28"/>
      <c r="AB397" s="28"/>
      <c r="AC397" s="28"/>
      <c r="AD397" s="28"/>
      <c r="AE397" s="28"/>
      <c r="AF397" s="28"/>
    </row>
    <row r="398" spans="1:32" hidden="1" x14ac:dyDescent="0.2">
      <c r="A398" s="71">
        <v>99</v>
      </c>
      <c r="B398" s="90" t="str">
        <f>'Compound Alert'!B23</f>
        <v>Bahamas</v>
      </c>
      <c r="C398" s="90" t="str">
        <f>'Compound Alert'!C23</f>
        <v>BHS</v>
      </c>
      <c r="D398" s="90" t="str">
        <f>'Compound Alert'!D23</f>
        <v>LCN           Latin America &amp; Caribbean</v>
      </c>
      <c r="E398" s="90" t="str">
        <f>'Compound Alert'!E23</f>
        <v xml:space="preserve"> </v>
      </c>
      <c r="F398" s="90"/>
      <c r="G398" s="88">
        <f>'Compound Alert'!G23</f>
        <v>1.5</v>
      </c>
      <c r="H398" s="87">
        <f>'Compound Alert'!H23</f>
        <v>1.5</v>
      </c>
      <c r="I398" s="85">
        <f>'Compound Alert'!I23</f>
        <v>0.5</v>
      </c>
      <c r="J398" s="77">
        <f>'Compound Alert'!U23</f>
        <v>7.88</v>
      </c>
      <c r="K398" s="77">
        <f>'Compound Alert'!V23</f>
        <v>3.58851674641148</v>
      </c>
      <c r="L398" s="77">
        <f>'Compound Alert'!W23</f>
        <v>4.8429752066115697</v>
      </c>
      <c r="M398" s="77">
        <f>'Compound Alert'!X23</f>
        <v>3.71428571428571</v>
      </c>
      <c r="N398" s="77">
        <f>'Compound Alert'!Y23</f>
        <v>1.125</v>
      </c>
      <c r="O398" s="77">
        <f>'Compound Alert'!Z23</f>
        <v>0</v>
      </c>
      <c r="P398" s="90"/>
      <c r="Q398" s="27">
        <f>'Compound Alert'!AI23</f>
        <v>0</v>
      </c>
      <c r="R398" s="27">
        <f>'Compound Alert'!AJ23</f>
        <v>0.5</v>
      </c>
      <c r="S398" s="28"/>
      <c r="T398" s="28"/>
      <c r="U398" s="28"/>
      <c r="V398" s="28"/>
      <c r="W398" s="28"/>
      <c r="X398" s="28"/>
      <c r="Y398" s="28"/>
      <c r="Z398" s="28"/>
      <c r="AA398" s="28"/>
      <c r="AB398" s="28"/>
      <c r="AC398" s="28"/>
      <c r="AD398" s="28"/>
      <c r="AE398" s="28"/>
      <c r="AF398" s="28"/>
    </row>
    <row r="399" spans="1:32" hidden="1" x14ac:dyDescent="0.2">
      <c r="A399" s="71">
        <v>100</v>
      </c>
      <c r="B399" s="90" t="str">
        <f>'Compound Alert'!B24</f>
        <v>Bosnia and Herzegovina</v>
      </c>
      <c r="C399" s="90" t="str">
        <f>'Compound Alert'!C24</f>
        <v>BIH</v>
      </c>
      <c r="D399" s="90" t="str">
        <f>'Compound Alert'!D24</f>
        <v>ECS           Europe &amp; Central Asia</v>
      </c>
      <c r="E399" s="90" t="str">
        <f>'Compound Alert'!E24</f>
        <v>IBRD</v>
      </c>
      <c r="F399" s="90"/>
      <c r="G399" s="88">
        <f>'Compound Alert'!G24</f>
        <v>1.5</v>
      </c>
      <c r="H399" s="87">
        <f>'Compound Alert'!H24</f>
        <v>1.5</v>
      </c>
      <c r="I399" s="85">
        <f>'Compound Alert'!I24</f>
        <v>0</v>
      </c>
      <c r="J399" s="77">
        <f>'Compound Alert'!U24</f>
        <v>5.44</v>
      </c>
      <c r="K399" s="77">
        <f>'Compound Alert'!V24</f>
        <v>3.2296650717703299</v>
      </c>
      <c r="L399" s="77">
        <f>'Compound Alert'!W24</f>
        <v>6.7603305785124004</v>
      </c>
      <c r="M399" s="77">
        <f>'Compound Alert'!X24</f>
        <v>3.8571428571428599</v>
      </c>
      <c r="N399" s="77">
        <f>'Compound Alert'!Y24</f>
        <v>2.5</v>
      </c>
      <c r="O399" s="77">
        <f>'Compound Alert'!Z24</f>
        <v>0</v>
      </c>
      <c r="P399" s="90"/>
      <c r="Q399" s="27">
        <f>'Compound Alert'!AI24</f>
        <v>0</v>
      </c>
      <c r="R399" s="27">
        <f>'Compound Alert'!AJ24</f>
        <v>0.3</v>
      </c>
      <c r="S399" s="28"/>
      <c r="T399" s="28"/>
      <c r="U399" s="28"/>
      <c r="V399" s="28"/>
      <c r="W399" s="28"/>
      <c r="X399" s="28"/>
      <c r="Y399" s="28"/>
      <c r="Z399" s="28"/>
      <c r="AA399" s="28"/>
      <c r="AB399" s="28"/>
      <c r="AC399" s="28"/>
      <c r="AD399" s="28"/>
      <c r="AE399" s="28"/>
      <c r="AF399" s="28"/>
    </row>
    <row r="400" spans="1:32" hidden="1" x14ac:dyDescent="0.2">
      <c r="A400" s="71">
        <v>101</v>
      </c>
      <c r="B400" s="90" t="str">
        <f>'Compound Alert'!B51</f>
        <v>Dominica</v>
      </c>
      <c r="C400" s="90" t="str">
        <f>'Compound Alert'!C51</f>
        <v>DMA</v>
      </c>
      <c r="D400" s="90" t="str">
        <f>'Compound Alert'!D51</f>
        <v>LCN           Latin America &amp; Caribbean</v>
      </c>
      <c r="E400" s="90" t="str">
        <f>'Compound Alert'!E51</f>
        <v>Blend</v>
      </c>
      <c r="F400" s="90"/>
      <c r="G400" s="88">
        <f>'Compound Alert'!G51</f>
        <v>1.5</v>
      </c>
      <c r="H400" s="87">
        <f>'Compound Alert'!H51</f>
        <v>1.5</v>
      </c>
      <c r="I400" s="85">
        <f>'Compound Alert'!I51</f>
        <v>0.5</v>
      </c>
      <c r="J400" s="77">
        <f>'Compound Alert'!U51</f>
        <v>9.1999999999999993</v>
      </c>
      <c r="K400" s="77">
        <f>'Compound Alert'!V51</f>
        <v>5.5023923444976104</v>
      </c>
      <c r="L400" s="77">
        <f>'Compound Alert'!W51</f>
        <v>0</v>
      </c>
      <c r="M400" s="77">
        <f>'Compound Alert'!X51</f>
        <v>4.71428571428571</v>
      </c>
      <c r="N400" s="77">
        <f>'Compound Alert'!Y51</f>
        <v>2.25</v>
      </c>
      <c r="O400" s="77">
        <f>'Compound Alert'!Z51</f>
        <v>0</v>
      </c>
      <c r="P400" s="90"/>
      <c r="Q400" s="27">
        <f>'Compound Alert'!AI51</f>
        <v>0.2</v>
      </c>
      <c r="R400" s="27">
        <f>'Compound Alert'!AJ51</f>
        <v>0.6</v>
      </c>
      <c r="S400" s="28"/>
      <c r="T400" s="28"/>
      <c r="U400" s="28"/>
      <c r="V400" s="28"/>
      <c r="W400" s="28"/>
      <c r="X400" s="28"/>
      <c r="Y400" s="28"/>
      <c r="Z400" s="28"/>
      <c r="AA400" s="28"/>
      <c r="AB400" s="28"/>
      <c r="AC400" s="28"/>
      <c r="AD400" s="28"/>
      <c r="AE400" s="28"/>
      <c r="AF400" s="28"/>
    </row>
    <row r="401" spans="1:32" hidden="1" x14ac:dyDescent="0.2">
      <c r="A401" s="71">
        <v>102</v>
      </c>
      <c r="B401" s="90" t="str">
        <f>'Compound Alert'!B55</f>
        <v>Ecuador</v>
      </c>
      <c r="C401" s="90" t="str">
        <f>'Compound Alert'!C55</f>
        <v>ECU</v>
      </c>
      <c r="D401" s="90" t="str">
        <f>'Compound Alert'!D55</f>
        <v>LCN           Latin America &amp; Caribbean</v>
      </c>
      <c r="E401" s="90" t="str">
        <f>'Compound Alert'!E55</f>
        <v>IBRD</v>
      </c>
      <c r="F401" s="90"/>
      <c r="G401" s="88">
        <f>'Compound Alert'!G55</f>
        <v>1.5</v>
      </c>
      <c r="H401" s="87">
        <f>'Compound Alert'!H55</f>
        <v>1.5</v>
      </c>
      <c r="I401" s="85">
        <f>'Compound Alert'!I55</f>
        <v>0.5</v>
      </c>
      <c r="J401" s="77">
        <f>'Compound Alert'!U55</f>
        <v>4.75</v>
      </c>
      <c r="K401" s="77">
        <f>'Compound Alert'!V55</f>
        <v>5.1435406698564599</v>
      </c>
      <c r="L401" s="77">
        <f>'Compound Alert'!W55</f>
        <v>7.1900826446280997</v>
      </c>
      <c r="M401" s="77">
        <f>'Compound Alert'!X55</f>
        <v>4.8571428571428603</v>
      </c>
      <c r="N401" s="77">
        <f>'Compound Alert'!Y55</f>
        <v>4.5</v>
      </c>
      <c r="O401" s="77">
        <f>'Compound Alert'!Z55</f>
        <v>0</v>
      </c>
      <c r="P401" s="90"/>
      <c r="Q401" s="27">
        <f>'Compound Alert'!AI55</f>
        <v>0</v>
      </c>
      <c r="R401" s="27">
        <f>'Compound Alert'!AJ55</f>
        <v>0.3</v>
      </c>
      <c r="S401" s="28"/>
      <c r="T401" s="28"/>
      <c r="U401" s="28"/>
      <c r="V401" s="28"/>
      <c r="W401" s="28"/>
      <c r="X401" s="28"/>
      <c r="Y401" s="28"/>
      <c r="Z401" s="28"/>
      <c r="AA401" s="28"/>
      <c r="AB401" s="28"/>
      <c r="AC401" s="28"/>
      <c r="AD401" s="28"/>
      <c r="AE401" s="28"/>
      <c r="AF401" s="28"/>
    </row>
    <row r="402" spans="1:32" hidden="1" x14ac:dyDescent="0.2">
      <c r="A402" s="71">
        <v>103</v>
      </c>
      <c r="B402" s="90" t="str">
        <f>'Compound Alert'!B62</f>
        <v>Fiji</v>
      </c>
      <c r="C402" s="90" t="str">
        <f>'Compound Alert'!C62</f>
        <v>FJI</v>
      </c>
      <c r="D402" s="90" t="str">
        <f>'Compound Alert'!D62</f>
        <v>EAS           East Asia &amp; Pacific</v>
      </c>
      <c r="E402" s="90" t="str">
        <f>'Compound Alert'!E62</f>
        <v>Blend</v>
      </c>
      <c r="F402" s="90"/>
      <c r="G402" s="88">
        <f>'Compound Alert'!G62</f>
        <v>1.5</v>
      </c>
      <c r="H402" s="87">
        <f>'Compound Alert'!H62</f>
        <v>1.5</v>
      </c>
      <c r="I402" s="85">
        <f>'Compound Alert'!I62</f>
        <v>0.5</v>
      </c>
      <c r="J402" s="77">
        <f>'Compound Alert'!U62</f>
        <v>8.86</v>
      </c>
      <c r="K402" s="77">
        <f>'Compound Alert'!V62</f>
        <v>4.9043062200956902</v>
      </c>
      <c r="L402" s="77">
        <f>'Compound Alert'!W62</f>
        <v>0</v>
      </c>
      <c r="M402" s="77">
        <f>'Compound Alert'!X62</f>
        <v>4.8571428571428603</v>
      </c>
      <c r="N402" s="77">
        <f>'Compound Alert'!Y62</f>
        <v>1.5</v>
      </c>
      <c r="O402" s="77">
        <f>'Compound Alert'!Z62</f>
        <v>0</v>
      </c>
      <c r="P402" s="90"/>
      <c r="Q402" s="27">
        <f>'Compound Alert'!AI62</f>
        <v>0</v>
      </c>
      <c r="R402" s="27">
        <f>'Compound Alert'!AJ62</f>
        <v>0.3</v>
      </c>
      <c r="S402" s="28"/>
      <c r="T402" s="28"/>
      <c r="U402" s="28"/>
      <c r="V402" s="28"/>
      <c r="W402" s="28"/>
      <c r="X402" s="28"/>
      <c r="Y402" s="28"/>
      <c r="Z402" s="28"/>
      <c r="AA402" s="28"/>
      <c r="AB402" s="28"/>
      <c r="AC402" s="28"/>
      <c r="AD402" s="28"/>
      <c r="AE402" s="28"/>
      <c r="AF402" s="28"/>
    </row>
    <row r="403" spans="1:32" hidden="1" x14ac:dyDescent="0.2">
      <c r="A403" s="71">
        <v>104</v>
      </c>
      <c r="B403" s="90" t="str">
        <f>'Compound Alert'!B67</f>
        <v>Georgia</v>
      </c>
      <c r="C403" s="90" t="str">
        <f>'Compound Alert'!C67</f>
        <v>GEO</v>
      </c>
      <c r="D403" s="90" t="str">
        <f>'Compound Alert'!D67</f>
        <v>ECS           Europe &amp; Central Asia</v>
      </c>
      <c r="E403" s="90" t="str">
        <f>'Compound Alert'!E67</f>
        <v>IBRD</v>
      </c>
      <c r="F403" s="90"/>
      <c r="G403" s="88">
        <f>'Compound Alert'!G67</f>
        <v>1.5</v>
      </c>
      <c r="H403" s="87">
        <f>'Compound Alert'!H67</f>
        <v>1.5</v>
      </c>
      <c r="I403" s="85">
        <f>'Compound Alert'!I67</f>
        <v>0</v>
      </c>
      <c r="J403" s="77">
        <f>'Compound Alert'!U67</f>
        <v>5</v>
      </c>
      <c r="K403" s="77">
        <f>'Compound Alert'!V67</f>
        <v>4.9282296650717701</v>
      </c>
      <c r="L403" s="77">
        <f>'Compound Alert'!W67</f>
        <v>4.1157024793388404</v>
      </c>
      <c r="M403" s="77">
        <f>'Compound Alert'!X67</f>
        <v>3.4285714285714302</v>
      </c>
      <c r="N403" s="77">
        <f>'Compound Alert'!Y67</f>
        <v>3.5</v>
      </c>
      <c r="O403" s="77">
        <f>'Compound Alert'!Z67</f>
        <v>0</v>
      </c>
      <c r="P403" s="90"/>
      <c r="Q403" s="27">
        <f>'Compound Alert'!AI67</f>
        <v>0</v>
      </c>
      <c r="R403" s="27">
        <f>'Compound Alert'!AJ67</f>
        <v>0.3</v>
      </c>
      <c r="S403" s="28"/>
      <c r="T403" s="28"/>
      <c r="U403" s="28"/>
      <c r="V403" s="28"/>
      <c r="W403" s="28"/>
      <c r="X403" s="28"/>
      <c r="Y403" s="28"/>
      <c r="Z403" s="28"/>
      <c r="AA403" s="28"/>
      <c r="AB403" s="28"/>
      <c r="AC403" s="28"/>
      <c r="AD403" s="28"/>
      <c r="AE403" s="28"/>
      <c r="AF403" s="28"/>
    </row>
    <row r="404" spans="1:32" hidden="1" x14ac:dyDescent="0.2">
      <c r="A404" s="71">
        <v>105</v>
      </c>
      <c r="B404" s="90" t="str">
        <f>'Compound Alert'!B76</f>
        <v>Guyana</v>
      </c>
      <c r="C404" s="90" t="str">
        <f>'Compound Alert'!C76</f>
        <v>GUY</v>
      </c>
      <c r="D404" s="90" t="str">
        <f>'Compound Alert'!D76</f>
        <v>LCN           Latin America &amp; Caribbean</v>
      </c>
      <c r="E404" s="90" t="str">
        <f>'Compound Alert'!E76</f>
        <v>IDA</v>
      </c>
      <c r="F404" s="90"/>
      <c r="G404" s="88">
        <f>'Compound Alert'!G76</f>
        <v>1.5</v>
      </c>
      <c r="H404" s="87">
        <f>'Compound Alert'!H76</f>
        <v>1.5</v>
      </c>
      <c r="I404" s="85">
        <f>'Compound Alert'!I76</f>
        <v>0.5</v>
      </c>
      <c r="J404" s="77">
        <f>'Compound Alert'!U76</f>
        <v>7.66</v>
      </c>
      <c r="K404" s="77">
        <f>'Compound Alert'!V76</f>
        <v>4.6650717703349303</v>
      </c>
      <c r="L404" s="77">
        <f>'Compound Alert'!W76</f>
        <v>6.2975206611570202</v>
      </c>
      <c r="M404" s="77">
        <f>'Compound Alert'!X76</f>
        <v>6.28571428571429</v>
      </c>
      <c r="N404" s="77">
        <f>'Compound Alert'!Y76</f>
        <v>1.625</v>
      </c>
      <c r="O404" s="77">
        <f>'Compound Alert'!Z76</f>
        <v>0</v>
      </c>
      <c r="P404" s="90"/>
      <c r="Q404" s="27">
        <f>'Compound Alert'!AI76</f>
        <v>0</v>
      </c>
      <c r="R404" s="27">
        <f>'Compound Alert'!AJ76</f>
        <v>0.4</v>
      </c>
      <c r="S404" s="28"/>
      <c r="T404" s="28"/>
      <c r="U404" s="28"/>
      <c r="V404" s="28"/>
      <c r="W404" s="28"/>
      <c r="X404" s="28"/>
      <c r="Y404" s="28"/>
      <c r="Z404" s="28"/>
      <c r="AA404" s="28"/>
      <c r="AB404" s="28"/>
      <c r="AC404" s="28"/>
      <c r="AD404" s="28"/>
      <c r="AE404" s="28"/>
      <c r="AF404" s="28"/>
    </row>
    <row r="405" spans="1:32" hidden="1" x14ac:dyDescent="0.2">
      <c r="A405" s="71">
        <v>106</v>
      </c>
      <c r="B405" s="90" t="str">
        <f>'Compound Alert'!B84</f>
        <v>Iran</v>
      </c>
      <c r="C405" s="90" t="str">
        <f>'Compound Alert'!C84</f>
        <v>IRN</v>
      </c>
      <c r="D405" s="90" t="str">
        <f>'Compound Alert'!D84</f>
        <v>MEA           Middle East &amp; North Africa</v>
      </c>
      <c r="E405" s="90" t="str">
        <f>'Compound Alert'!E84</f>
        <v>IBRD</v>
      </c>
      <c r="F405" s="90"/>
      <c r="G405" s="88">
        <f>'Compound Alert'!G84</f>
        <v>1.5</v>
      </c>
      <c r="H405" s="87">
        <f>'Compound Alert'!H84</f>
        <v>1.5</v>
      </c>
      <c r="I405" s="85">
        <f>'Compound Alert'!I84</f>
        <v>1</v>
      </c>
      <c r="J405" s="77">
        <f>'Compound Alert'!U84</f>
        <v>6.46</v>
      </c>
      <c r="K405" s="77">
        <f>'Compound Alert'!V84</f>
        <v>2.9665071770334901</v>
      </c>
      <c r="L405" s="77">
        <f>'Compound Alert'!W84</f>
        <v>10</v>
      </c>
      <c r="M405" s="77">
        <f>'Compound Alert'!X84</f>
        <v>3.4285714285714302</v>
      </c>
      <c r="N405" s="77">
        <f>'Compound Alert'!Y84</f>
        <v>6.5</v>
      </c>
      <c r="O405" s="77">
        <f>'Compound Alert'!Z84</f>
        <v>0</v>
      </c>
      <c r="P405" s="90"/>
      <c r="Q405" s="27">
        <f>'Compound Alert'!AI84</f>
        <v>0</v>
      </c>
      <c r="R405" s="27">
        <f>'Compound Alert'!AJ84</f>
        <v>0.2</v>
      </c>
      <c r="S405" s="28"/>
      <c r="T405" s="28"/>
      <c r="U405" s="28"/>
      <c r="V405" s="28"/>
      <c r="W405" s="28"/>
      <c r="X405" s="28"/>
      <c r="Y405" s="28"/>
      <c r="Z405" s="28"/>
      <c r="AA405" s="28"/>
      <c r="AB405" s="28"/>
      <c r="AC405" s="28"/>
      <c r="AD405" s="28"/>
      <c r="AE405" s="28"/>
      <c r="AF405" s="28"/>
    </row>
    <row r="406" spans="1:32" hidden="1" x14ac:dyDescent="0.2">
      <c r="A406" s="71">
        <v>107</v>
      </c>
      <c r="B406" s="90" t="str">
        <f>'Compound Alert'!B94</f>
        <v>Kyrgyzstan</v>
      </c>
      <c r="C406" s="90" t="str">
        <f>'Compound Alert'!C94</f>
        <v>KGZ</v>
      </c>
      <c r="D406" s="90" t="str">
        <f>'Compound Alert'!D94</f>
        <v>ECS           Europe &amp; Central Asia</v>
      </c>
      <c r="E406" s="90" t="str">
        <f>'Compound Alert'!E94</f>
        <v>IDA</v>
      </c>
      <c r="F406" s="90"/>
      <c r="G406" s="88">
        <f>'Compound Alert'!G94</f>
        <v>1.5</v>
      </c>
      <c r="H406" s="87">
        <f>'Compound Alert'!H94</f>
        <v>1.5</v>
      </c>
      <c r="I406" s="85">
        <f>'Compound Alert'!I94</f>
        <v>0.5</v>
      </c>
      <c r="J406" s="77">
        <f>'Compound Alert'!U94</f>
        <v>4.5</v>
      </c>
      <c r="K406" s="77">
        <f>'Compound Alert'!V94</f>
        <v>3.7320574162679399</v>
      </c>
      <c r="L406" s="77">
        <f>'Compound Alert'!W94</f>
        <v>7.7190082644628104</v>
      </c>
      <c r="M406" s="77">
        <f>'Compound Alert'!X94</f>
        <v>4.71428571428571</v>
      </c>
      <c r="N406" s="77">
        <f>'Compound Alert'!Y94</f>
        <v>4.625</v>
      </c>
      <c r="O406" s="77">
        <f>'Compound Alert'!Z94</f>
        <v>0</v>
      </c>
      <c r="P406" s="90"/>
      <c r="Q406" s="27">
        <f>'Compound Alert'!AI94</f>
        <v>0</v>
      </c>
      <c r="R406" s="27">
        <f>'Compound Alert'!AJ94</f>
        <v>0.2</v>
      </c>
      <c r="S406" s="28"/>
      <c r="T406" s="28"/>
      <c r="U406" s="28"/>
      <c r="V406" s="28"/>
      <c r="W406" s="28"/>
      <c r="X406" s="28"/>
      <c r="Y406" s="28"/>
      <c r="Z406" s="28"/>
      <c r="AA406" s="28"/>
      <c r="AB406" s="28"/>
      <c r="AC406" s="28"/>
      <c r="AD406" s="28"/>
      <c r="AE406" s="28"/>
      <c r="AF406" s="28"/>
    </row>
    <row r="407" spans="1:32" hidden="1" x14ac:dyDescent="0.2">
      <c r="A407" s="71">
        <v>108</v>
      </c>
      <c r="B407" s="90" t="str">
        <f>'Compound Alert'!B105</f>
        <v>Liechtenstein</v>
      </c>
      <c r="C407" s="90" t="str">
        <f>'Compound Alert'!C105</f>
        <v>LIE</v>
      </c>
      <c r="D407" s="90" t="str">
        <f>'Compound Alert'!D105</f>
        <v>ECS           Europe &amp; Central Asia</v>
      </c>
      <c r="E407" s="90" t="str">
        <f>'Compound Alert'!E105</f>
        <v xml:space="preserve"> </v>
      </c>
      <c r="F407" s="90"/>
      <c r="G407" s="88">
        <f>'Compound Alert'!G105</f>
        <v>1.5</v>
      </c>
      <c r="H407" s="87">
        <f>'Compound Alert'!H105</f>
        <v>1.5</v>
      </c>
      <c r="I407" s="85">
        <f>'Compound Alert'!I105</f>
        <v>0</v>
      </c>
      <c r="J407" s="77">
        <f>'Compound Alert'!U105</f>
        <v>5.3</v>
      </c>
      <c r="K407" s="77">
        <f>'Compound Alert'!V105</f>
        <v>0</v>
      </c>
      <c r="L407" s="77">
        <f>'Compound Alert'!W105</f>
        <v>0</v>
      </c>
      <c r="M407" s="77">
        <f>'Compound Alert'!X105</f>
        <v>0</v>
      </c>
      <c r="N407" s="77">
        <f>'Compound Alert'!Y105</f>
        <v>0</v>
      </c>
      <c r="O407" s="77">
        <f>'Compound Alert'!Z105</f>
        <v>0</v>
      </c>
      <c r="P407" s="90"/>
      <c r="Q407" s="27">
        <f>'Compound Alert'!AI105</f>
        <v>0.4</v>
      </c>
      <c r="R407" s="27">
        <f>'Compound Alert'!AJ105</f>
        <v>0.8</v>
      </c>
      <c r="S407" s="28"/>
      <c r="T407" s="28"/>
      <c r="U407" s="28"/>
      <c r="V407" s="28"/>
      <c r="W407" s="28"/>
      <c r="X407" s="28"/>
      <c r="Y407" s="28"/>
      <c r="Z407" s="28"/>
      <c r="AA407" s="28"/>
      <c r="AB407" s="28"/>
      <c r="AC407" s="28"/>
      <c r="AD407" s="28"/>
      <c r="AE407" s="28"/>
      <c r="AF407" s="28"/>
    </row>
    <row r="408" spans="1:32" hidden="1" x14ac:dyDescent="0.2">
      <c r="A408" s="71">
        <v>109</v>
      </c>
      <c r="B408" s="90" t="str">
        <f>'Compound Alert'!B121</f>
        <v>Montenegro</v>
      </c>
      <c r="C408" s="90" t="str">
        <f>'Compound Alert'!C121</f>
        <v>MNE</v>
      </c>
      <c r="D408" s="90" t="str">
        <f>'Compound Alert'!D121</f>
        <v>ECS           Europe &amp; Central Asia</v>
      </c>
      <c r="E408" s="90" t="str">
        <f>'Compound Alert'!E121</f>
        <v>IBRD</v>
      </c>
      <c r="F408" s="90"/>
      <c r="G408" s="88">
        <f>'Compound Alert'!G121</f>
        <v>1.5</v>
      </c>
      <c r="H408" s="87">
        <f>'Compound Alert'!H121</f>
        <v>1.5</v>
      </c>
      <c r="I408" s="85">
        <f>'Compound Alert'!I121</f>
        <v>0</v>
      </c>
      <c r="J408" s="77">
        <f>'Compound Alert'!U121</f>
        <v>5.26</v>
      </c>
      <c r="K408" s="77">
        <f>'Compound Alert'!V121</f>
        <v>1.1722488038277501</v>
      </c>
      <c r="L408" s="77">
        <f>'Compound Alert'!W121</f>
        <v>6.2148760330578501</v>
      </c>
      <c r="M408" s="77">
        <f>'Compound Alert'!X121</f>
        <v>3.1428571428571401</v>
      </c>
      <c r="N408" s="77">
        <f>'Compound Alert'!Y121</f>
        <v>1.75</v>
      </c>
      <c r="O408" s="77">
        <f>'Compound Alert'!Z121</f>
        <v>0</v>
      </c>
      <c r="P408" s="90"/>
      <c r="Q408" s="27">
        <f>'Compound Alert'!AI121</f>
        <v>0</v>
      </c>
      <c r="R408" s="27">
        <f>'Compound Alert'!AJ121</f>
        <v>0.4</v>
      </c>
      <c r="S408" s="28"/>
      <c r="T408" s="28"/>
      <c r="U408" s="28"/>
      <c r="V408" s="28"/>
      <c r="W408" s="28"/>
      <c r="X408" s="28"/>
      <c r="Y408" s="28"/>
      <c r="Z408" s="28"/>
      <c r="AA408" s="28"/>
      <c r="AB408" s="28"/>
      <c r="AC408" s="28"/>
      <c r="AD408" s="28"/>
      <c r="AE408" s="28"/>
      <c r="AF408" s="28"/>
    </row>
    <row r="409" spans="1:32" hidden="1" x14ac:dyDescent="0.2">
      <c r="A409" s="71">
        <v>110</v>
      </c>
      <c r="B409" s="90" t="str">
        <f>'Compound Alert'!B125</f>
        <v>Mauritius</v>
      </c>
      <c r="C409" s="90" t="str">
        <f>'Compound Alert'!C125</f>
        <v>MUS</v>
      </c>
      <c r="D409" s="90" t="str">
        <f>'Compound Alert'!D125</f>
        <v>SSF           Sub-Saharan Africa</v>
      </c>
      <c r="E409" s="90" t="str">
        <f>'Compound Alert'!E125</f>
        <v>IBRD</v>
      </c>
      <c r="F409" s="90"/>
      <c r="G409" s="88">
        <f>'Compound Alert'!G125</f>
        <v>1.5</v>
      </c>
      <c r="H409" s="87">
        <f>'Compound Alert'!H125</f>
        <v>1.5</v>
      </c>
      <c r="I409" s="85">
        <f>'Compound Alert'!I125</f>
        <v>0.5</v>
      </c>
      <c r="J409" s="77">
        <f>'Compound Alert'!U125</f>
        <v>7.02</v>
      </c>
      <c r="K409" s="77">
        <f>'Compound Alert'!V125</f>
        <v>1.79425837320574</v>
      </c>
      <c r="L409" s="77">
        <f>'Compound Alert'!W125</f>
        <v>2.8760330578512399</v>
      </c>
      <c r="M409" s="77">
        <f>'Compound Alert'!X125</f>
        <v>3.1428571428571401</v>
      </c>
      <c r="N409" s="77">
        <f>'Compound Alert'!Y125</f>
        <v>1.375</v>
      </c>
      <c r="O409" s="77">
        <f>'Compound Alert'!Z125</f>
        <v>0</v>
      </c>
      <c r="P409" s="90"/>
      <c r="Q409" s="27">
        <f>'Compound Alert'!AI125</f>
        <v>0</v>
      </c>
      <c r="R409" s="27">
        <f>'Compound Alert'!AJ125</f>
        <v>0.3</v>
      </c>
      <c r="S409" s="28"/>
      <c r="T409" s="28"/>
      <c r="U409" s="28"/>
      <c r="V409" s="28"/>
      <c r="W409" s="28"/>
      <c r="X409" s="28"/>
      <c r="Y409" s="28"/>
      <c r="Z409" s="28"/>
      <c r="AA409" s="28"/>
      <c r="AB409" s="28"/>
      <c r="AC409" s="28"/>
      <c r="AD409" s="28"/>
      <c r="AE409" s="28"/>
      <c r="AF409" s="28"/>
    </row>
    <row r="410" spans="1:32" hidden="1" x14ac:dyDescent="0.2">
      <c r="A410" s="71">
        <v>111</v>
      </c>
      <c r="B410" s="90" t="str">
        <f>'Compound Alert'!B135</f>
        <v>Nauru</v>
      </c>
      <c r="C410" s="90" t="str">
        <f>'Compound Alert'!C135</f>
        <v>NRU</v>
      </c>
      <c r="D410" s="90" t="str">
        <f>'Compound Alert'!D135</f>
        <v>EAS           East Asia &amp; Pacific</v>
      </c>
      <c r="E410" s="90" t="str">
        <f>'Compound Alert'!E135</f>
        <v>IBRD</v>
      </c>
      <c r="F410" s="90"/>
      <c r="G410" s="88">
        <f>'Compound Alert'!G135</f>
        <v>1.5</v>
      </c>
      <c r="H410" s="87">
        <f>'Compound Alert'!H135</f>
        <v>1.5</v>
      </c>
      <c r="I410" s="85">
        <f>'Compound Alert'!I135</f>
        <v>0.5</v>
      </c>
      <c r="J410" s="77">
        <f>'Compound Alert'!U135</f>
        <v>9.84</v>
      </c>
      <c r="K410" s="77">
        <f>'Compound Alert'!V135</f>
        <v>0</v>
      </c>
      <c r="L410" s="77">
        <f>'Compound Alert'!W135</f>
        <v>0</v>
      </c>
      <c r="M410" s="77">
        <f>'Compound Alert'!X135</f>
        <v>6</v>
      </c>
      <c r="N410" s="77">
        <f>'Compound Alert'!Y135</f>
        <v>0.625</v>
      </c>
      <c r="O410" s="77">
        <f>'Compound Alert'!Z135</f>
        <v>0</v>
      </c>
      <c r="P410" s="90"/>
      <c r="Q410" s="27">
        <f>'Compound Alert'!AI135</f>
        <v>0.4</v>
      </c>
      <c r="R410" s="27">
        <f>'Compound Alert'!AJ135</f>
        <v>0.8</v>
      </c>
      <c r="S410" s="28"/>
      <c r="T410" s="28"/>
      <c r="U410" s="28"/>
      <c r="V410" s="28"/>
      <c r="W410" s="28"/>
      <c r="X410" s="28"/>
      <c r="Y410" s="28"/>
      <c r="Z410" s="28"/>
      <c r="AA410" s="28"/>
      <c r="AB410" s="28"/>
      <c r="AC410" s="28"/>
      <c r="AD410" s="28"/>
      <c r="AE410" s="28"/>
      <c r="AF410" s="28"/>
    </row>
    <row r="411" spans="1:32" hidden="1" x14ac:dyDescent="0.2">
      <c r="A411" s="71">
        <v>112</v>
      </c>
      <c r="B411" s="90" t="str">
        <f>'Compound Alert'!B139</f>
        <v>Panama</v>
      </c>
      <c r="C411" s="90" t="str">
        <f>'Compound Alert'!C139</f>
        <v>PAN</v>
      </c>
      <c r="D411" s="90" t="str">
        <f>'Compound Alert'!D139</f>
        <v>LCN           Latin America &amp; Caribbean</v>
      </c>
      <c r="E411" s="90" t="str">
        <f>'Compound Alert'!E139</f>
        <v>IBRD</v>
      </c>
      <c r="F411" s="90"/>
      <c r="G411" s="88">
        <f>'Compound Alert'!G139</f>
        <v>1.5</v>
      </c>
      <c r="H411" s="87">
        <f>'Compound Alert'!H139</f>
        <v>1.5</v>
      </c>
      <c r="I411" s="85">
        <f>'Compound Alert'!I139</f>
        <v>0</v>
      </c>
      <c r="J411" s="77">
        <f>'Compound Alert'!U139</f>
        <v>5.26</v>
      </c>
      <c r="K411" s="77">
        <f>'Compound Alert'!V139</f>
        <v>5.0956937799043098</v>
      </c>
      <c r="L411" s="77">
        <f>'Compound Alert'!W139</f>
        <v>4.1652892561983501</v>
      </c>
      <c r="M411" s="77">
        <f>'Compound Alert'!X139</f>
        <v>3.71428571428571</v>
      </c>
      <c r="N411" s="77">
        <f>'Compound Alert'!Y139</f>
        <v>3.5</v>
      </c>
      <c r="O411" s="77">
        <f>'Compound Alert'!Z139</f>
        <v>0</v>
      </c>
      <c r="P411" s="90"/>
      <c r="Q411" s="27">
        <f>'Compound Alert'!AI139</f>
        <v>0</v>
      </c>
      <c r="R411" s="27">
        <f>'Compound Alert'!AJ139</f>
        <v>0.4</v>
      </c>
      <c r="S411" s="28"/>
      <c r="T411" s="28"/>
      <c r="U411" s="28"/>
      <c r="V411" s="28"/>
      <c r="W411" s="28"/>
      <c r="X411" s="28"/>
      <c r="Y411" s="28"/>
      <c r="Z411" s="28"/>
      <c r="AA411" s="28"/>
      <c r="AB411" s="28"/>
      <c r="AC411" s="28"/>
      <c r="AD411" s="28"/>
      <c r="AE411" s="28"/>
      <c r="AF411" s="28"/>
    </row>
    <row r="412" spans="1:32" hidden="1" x14ac:dyDescent="0.2">
      <c r="A412" s="71">
        <v>113</v>
      </c>
      <c r="B412" s="90" t="str">
        <f>'Compound Alert'!B174</f>
        <v>Turkmenistan</v>
      </c>
      <c r="C412" s="90" t="str">
        <f>'Compound Alert'!C174</f>
        <v>TKM</v>
      </c>
      <c r="D412" s="90" t="str">
        <f>'Compound Alert'!D174</f>
        <v>ECS           Europe &amp; Central Asia</v>
      </c>
      <c r="E412" s="90" t="str">
        <f>'Compound Alert'!E174</f>
        <v>IBRD</v>
      </c>
      <c r="F412" s="90"/>
      <c r="G412" s="88">
        <f>'Compound Alert'!G174</f>
        <v>1.5</v>
      </c>
      <c r="H412" s="87">
        <f>'Compound Alert'!H174</f>
        <v>1.5</v>
      </c>
      <c r="I412" s="85">
        <f>'Compound Alert'!I174</f>
        <v>1.5</v>
      </c>
      <c r="J412" s="77">
        <f>'Compound Alert'!U174</f>
        <v>7.64</v>
      </c>
      <c r="K412" s="77">
        <f>'Compound Alert'!V174</f>
        <v>3.2775119617224902</v>
      </c>
      <c r="L412" s="77">
        <f>'Compound Alert'!W174</f>
        <v>10</v>
      </c>
      <c r="M412" s="77">
        <f>'Compound Alert'!X174</f>
        <v>2.1428571428571401</v>
      </c>
      <c r="N412" s="77">
        <f>'Compound Alert'!Y174</f>
        <v>1.5</v>
      </c>
      <c r="O412" s="77">
        <f>'Compound Alert'!Z174</f>
        <v>0</v>
      </c>
      <c r="P412" s="90"/>
      <c r="Q412" s="27">
        <f>'Compound Alert'!AI174</f>
        <v>0</v>
      </c>
      <c r="R412" s="27">
        <f>'Compound Alert'!AJ174</f>
        <v>0.6</v>
      </c>
      <c r="S412" s="28"/>
      <c r="T412" s="28"/>
      <c r="U412" s="28"/>
      <c r="V412" s="28"/>
      <c r="W412" s="28"/>
      <c r="X412" s="28"/>
      <c r="Y412" s="28"/>
      <c r="Z412" s="28"/>
      <c r="AA412" s="28"/>
      <c r="AB412" s="28"/>
      <c r="AC412" s="28"/>
      <c r="AD412" s="28"/>
      <c r="AE412" s="28"/>
      <c r="AF412" s="28"/>
    </row>
    <row r="413" spans="1:32" hidden="1" x14ac:dyDescent="0.2">
      <c r="A413" s="71">
        <v>114</v>
      </c>
      <c r="B413" s="90" t="str">
        <f>'Compound Alert'!B178</f>
        <v>Tunisia</v>
      </c>
      <c r="C413" s="90" t="str">
        <f>'Compound Alert'!C178</f>
        <v>TUN</v>
      </c>
      <c r="D413" s="90" t="str">
        <f>'Compound Alert'!D178</f>
        <v>MEA           Middle East &amp; North Africa</v>
      </c>
      <c r="E413" s="90" t="str">
        <f>'Compound Alert'!E178</f>
        <v>IBRD</v>
      </c>
      <c r="F413" s="90"/>
      <c r="G413" s="88">
        <f>'Compound Alert'!G178</f>
        <v>1.5</v>
      </c>
      <c r="H413" s="87">
        <f>'Compound Alert'!H178</f>
        <v>1.5</v>
      </c>
      <c r="I413" s="85">
        <f>'Compound Alert'!I178</f>
        <v>0.5</v>
      </c>
      <c r="J413" s="77">
        <f>'Compound Alert'!U178</f>
        <v>7.26</v>
      </c>
      <c r="K413" s="77">
        <f>'Compound Alert'!V178</f>
        <v>2.05741626794258</v>
      </c>
      <c r="L413" s="77">
        <f>'Compound Alert'!W178</f>
        <v>6.74380165289256</v>
      </c>
      <c r="M413" s="77">
        <f>'Compound Alert'!X178</f>
        <v>3.4285714285714302</v>
      </c>
      <c r="N413" s="77">
        <f>'Compound Alert'!Y178</f>
        <v>3.25</v>
      </c>
      <c r="O413" s="77">
        <f>'Compound Alert'!Z178</f>
        <v>0</v>
      </c>
      <c r="P413" s="90"/>
      <c r="Q413" s="27">
        <f>'Compound Alert'!AI178</f>
        <v>0</v>
      </c>
      <c r="R413" s="27">
        <f>'Compound Alert'!AJ178</f>
        <v>0.3</v>
      </c>
      <c r="S413" s="28"/>
      <c r="T413" s="28"/>
      <c r="U413" s="28"/>
      <c r="V413" s="28"/>
      <c r="W413" s="28"/>
      <c r="X413" s="28"/>
      <c r="Y413" s="28"/>
      <c r="Z413" s="28"/>
      <c r="AA413" s="28"/>
      <c r="AB413" s="28"/>
      <c r="AC413" s="28"/>
      <c r="AD413" s="28"/>
      <c r="AE413" s="28"/>
      <c r="AF413" s="28"/>
    </row>
    <row r="414" spans="1:32" hidden="1" x14ac:dyDescent="0.2">
      <c r="A414" s="71">
        <v>115</v>
      </c>
      <c r="B414" s="90" t="str">
        <f>'Compound Alert'!B179</f>
        <v>Turkey</v>
      </c>
      <c r="C414" s="90" t="str">
        <f>'Compound Alert'!C179</f>
        <v>TUR</v>
      </c>
      <c r="D414" s="90" t="str">
        <f>'Compound Alert'!D179</f>
        <v>ECS           Europe &amp; Central Asia</v>
      </c>
      <c r="E414" s="90" t="str">
        <f>'Compound Alert'!E179</f>
        <v>IBRD</v>
      </c>
      <c r="F414" s="90"/>
      <c r="G414" s="88">
        <f>'Compound Alert'!G179</f>
        <v>1.5</v>
      </c>
      <c r="H414" s="87">
        <f>'Compound Alert'!H179</f>
        <v>1.5</v>
      </c>
      <c r="I414" s="85">
        <f>'Compound Alert'!I179</f>
        <v>1</v>
      </c>
      <c r="J414" s="77">
        <f>'Compound Alert'!U179</f>
        <v>4.75</v>
      </c>
      <c r="K414" s="77">
        <f>'Compound Alert'!V179</f>
        <v>0.45454545454545298</v>
      </c>
      <c r="L414" s="77">
        <f>'Compound Alert'!W179</f>
        <v>7.1735537190082601</v>
      </c>
      <c r="M414" s="77">
        <f>'Compound Alert'!X179</f>
        <v>3</v>
      </c>
      <c r="N414" s="77">
        <f>'Compound Alert'!Y179</f>
        <v>8.625</v>
      </c>
      <c r="O414" s="77">
        <f>'Compound Alert'!Z179</f>
        <v>0</v>
      </c>
      <c r="P414" s="90"/>
      <c r="Q414" s="27">
        <f>'Compound Alert'!AI179</f>
        <v>0</v>
      </c>
      <c r="R414" s="27">
        <f>'Compound Alert'!AJ179</f>
        <v>0.2</v>
      </c>
      <c r="S414" s="28"/>
      <c r="T414" s="28"/>
      <c r="U414" s="28"/>
      <c r="V414" s="28"/>
      <c r="W414" s="28"/>
      <c r="X414" s="28"/>
      <c r="Y414" s="28"/>
      <c r="Z414" s="28"/>
      <c r="AA414" s="28"/>
      <c r="AB414" s="28"/>
      <c r="AC414" s="28"/>
      <c r="AD414" s="28"/>
      <c r="AE414" s="28"/>
      <c r="AF414" s="28"/>
    </row>
    <row r="415" spans="1:32" hidden="1" x14ac:dyDescent="0.2">
      <c r="A415" s="71">
        <v>116</v>
      </c>
      <c r="B415" s="90" t="str">
        <f>'Compound Alert'!B183</f>
        <v>Ukraine</v>
      </c>
      <c r="C415" s="90" t="str">
        <f>'Compound Alert'!C183</f>
        <v>UKR</v>
      </c>
      <c r="D415" s="90" t="str">
        <f>'Compound Alert'!D183</f>
        <v>ECS           Europe &amp; Central Asia</v>
      </c>
      <c r="E415" s="90" t="str">
        <f>'Compound Alert'!E183</f>
        <v>IBRD</v>
      </c>
      <c r="F415" s="90"/>
      <c r="G415" s="88">
        <f>'Compound Alert'!G183</f>
        <v>1.5</v>
      </c>
      <c r="H415" s="87">
        <f>'Compound Alert'!H183</f>
        <v>1.5</v>
      </c>
      <c r="I415" s="85">
        <f>'Compound Alert'!I183</f>
        <v>0.5</v>
      </c>
      <c r="J415" s="77">
        <f>'Compound Alert'!U183</f>
        <v>6.4</v>
      </c>
      <c r="K415" s="77">
        <f>'Compound Alert'!V183</f>
        <v>2.2966507177033502</v>
      </c>
      <c r="L415" s="77">
        <f>'Compound Alert'!W183</f>
        <v>8.4297520661157002</v>
      </c>
      <c r="M415" s="77">
        <f>'Compound Alert'!X183</f>
        <v>2.5714285714285698</v>
      </c>
      <c r="N415" s="77">
        <f>'Compound Alert'!Y183</f>
        <v>5.5</v>
      </c>
      <c r="O415" s="77">
        <f>'Compound Alert'!Z183</f>
        <v>0</v>
      </c>
      <c r="P415" s="90"/>
      <c r="Q415" s="27">
        <f>'Compound Alert'!AI183</f>
        <v>0</v>
      </c>
      <c r="R415" s="27">
        <f>'Compound Alert'!AJ183</f>
        <v>0.3</v>
      </c>
      <c r="S415" s="28"/>
      <c r="T415" s="28"/>
      <c r="U415" s="28"/>
      <c r="V415" s="28"/>
      <c r="W415" s="28"/>
      <c r="X415" s="28"/>
      <c r="Y415" s="28"/>
      <c r="Z415" s="28"/>
      <c r="AA415" s="28"/>
      <c r="AB415" s="28"/>
      <c r="AC415" s="28"/>
      <c r="AD415" s="28"/>
      <c r="AE415" s="28"/>
      <c r="AF415" s="28"/>
    </row>
    <row r="416" spans="1:32" hidden="1" x14ac:dyDescent="0.2">
      <c r="A416" s="71">
        <v>117</v>
      </c>
      <c r="B416" s="90" t="str">
        <f>'Compound Alert'!B8</f>
        <v>Albania</v>
      </c>
      <c r="C416" s="90" t="str">
        <f>'Compound Alert'!C8</f>
        <v>ALB</v>
      </c>
      <c r="D416" s="90" t="str">
        <f>'Compound Alert'!D8</f>
        <v>ECS           Europe &amp; Central Asia</v>
      </c>
      <c r="E416" s="90" t="str">
        <f>'Compound Alert'!E8</f>
        <v>IBRD</v>
      </c>
      <c r="F416" s="90"/>
      <c r="G416" s="88">
        <f>'Compound Alert'!G8</f>
        <v>1</v>
      </c>
      <c r="H416" s="87">
        <f>'Compound Alert'!H8</f>
        <v>1</v>
      </c>
      <c r="I416" s="85">
        <f>'Compound Alert'!I8</f>
        <v>0</v>
      </c>
      <c r="J416" s="77">
        <f>'Compound Alert'!U8</f>
        <v>5.5</v>
      </c>
      <c r="K416" s="77">
        <f>'Compound Alert'!V8</f>
        <v>3.3971291866028701</v>
      </c>
      <c r="L416" s="77">
        <f>'Compound Alert'!W8</f>
        <v>6.3636363636363598</v>
      </c>
      <c r="M416" s="77">
        <f>'Compound Alert'!X8</f>
        <v>3.1428571428571401</v>
      </c>
      <c r="N416" s="77">
        <f>'Compound Alert'!Y8</f>
        <v>3.875</v>
      </c>
      <c r="O416" s="77">
        <f>'Compound Alert'!Z8</f>
        <v>0</v>
      </c>
      <c r="P416" s="90"/>
      <c r="Q416" s="27">
        <f>'Compound Alert'!AI8</f>
        <v>0</v>
      </c>
      <c r="R416" s="27">
        <f>'Compound Alert'!AJ8</f>
        <v>0.3</v>
      </c>
      <c r="S416" s="28"/>
      <c r="T416" s="28"/>
      <c r="U416" s="28"/>
      <c r="V416" s="28"/>
      <c r="W416" s="28"/>
      <c r="X416" s="28"/>
      <c r="Y416" s="28"/>
      <c r="Z416" s="28"/>
      <c r="AA416" s="28"/>
      <c r="AB416" s="28"/>
      <c r="AC416" s="28"/>
      <c r="AD416" s="28"/>
      <c r="AE416" s="28"/>
      <c r="AF416" s="28"/>
    </row>
    <row r="417" spans="1:32" hidden="1" x14ac:dyDescent="0.2">
      <c r="A417" s="71">
        <v>118</v>
      </c>
      <c r="B417" s="90" t="str">
        <f>'Compound Alert'!B12</f>
        <v>Antigua and Barbuda</v>
      </c>
      <c r="C417" s="90" t="str">
        <f>'Compound Alert'!C12</f>
        <v>ATG</v>
      </c>
      <c r="D417" s="90" t="str">
        <f>'Compound Alert'!D12</f>
        <v>LCN           Latin America &amp; Caribbean</v>
      </c>
      <c r="E417" s="90" t="str">
        <f>'Compound Alert'!E12</f>
        <v>IBRD</v>
      </c>
      <c r="F417" s="90"/>
      <c r="G417" s="88">
        <f>'Compound Alert'!G12</f>
        <v>1</v>
      </c>
      <c r="H417" s="87">
        <f>'Compound Alert'!H12</f>
        <v>1</v>
      </c>
      <c r="I417" s="85">
        <f>'Compound Alert'!I12</f>
        <v>0.5</v>
      </c>
      <c r="J417" s="77">
        <f>'Compound Alert'!U12</f>
        <v>8.1999999999999993</v>
      </c>
      <c r="K417" s="77">
        <f>'Compound Alert'!V12</f>
        <v>0</v>
      </c>
      <c r="L417" s="77">
        <f>'Compound Alert'!W12</f>
        <v>0</v>
      </c>
      <c r="M417" s="77">
        <f>'Compound Alert'!X12</f>
        <v>2.8571428571428599</v>
      </c>
      <c r="N417" s="77">
        <f>'Compound Alert'!Y12</f>
        <v>1.25</v>
      </c>
      <c r="O417" s="77">
        <f>'Compound Alert'!Z12</f>
        <v>0</v>
      </c>
      <c r="P417" s="90"/>
      <c r="Q417" s="27">
        <f>'Compound Alert'!AI12</f>
        <v>0.2</v>
      </c>
      <c r="R417" s="27">
        <f>'Compound Alert'!AJ12</f>
        <v>0.5</v>
      </c>
      <c r="S417" s="28"/>
      <c r="T417" s="28"/>
      <c r="U417" s="28"/>
      <c r="V417" s="28"/>
      <c r="W417" s="28"/>
      <c r="X417" s="28"/>
      <c r="Y417" s="28"/>
      <c r="Z417" s="28"/>
      <c r="AA417" s="28"/>
      <c r="AB417" s="28"/>
      <c r="AC417" s="28"/>
      <c r="AD417" s="28"/>
      <c r="AE417" s="28"/>
      <c r="AF417" s="28"/>
    </row>
    <row r="418" spans="1:32" hidden="1" x14ac:dyDescent="0.2">
      <c r="A418" s="71">
        <v>119</v>
      </c>
      <c r="B418" s="90" t="str">
        <f>'Compound Alert'!B21</f>
        <v>Bulgaria</v>
      </c>
      <c r="C418" s="90" t="str">
        <f>'Compound Alert'!C21</f>
        <v>BGR</v>
      </c>
      <c r="D418" s="90" t="str">
        <f>'Compound Alert'!D21</f>
        <v>ECS           Europe &amp; Central Asia</v>
      </c>
      <c r="E418" s="90" t="str">
        <f>'Compound Alert'!E21</f>
        <v>IBRD</v>
      </c>
      <c r="F418" s="90"/>
      <c r="G418" s="88">
        <f>'Compound Alert'!G21</f>
        <v>1</v>
      </c>
      <c r="H418" s="87">
        <f>'Compound Alert'!H21</f>
        <v>1</v>
      </c>
      <c r="I418" s="85">
        <f>'Compound Alert'!I21</f>
        <v>0</v>
      </c>
      <c r="J418" s="77">
        <f>'Compound Alert'!U21</f>
        <v>4.88</v>
      </c>
      <c r="K418" s="77">
        <f>'Compound Alert'!V21</f>
        <v>2.4162679425837301</v>
      </c>
      <c r="L418" s="77">
        <f>'Compound Alert'!W21</f>
        <v>3.93388429752066</v>
      </c>
      <c r="M418" s="77">
        <f>'Compound Alert'!X21</f>
        <v>2.71428571428571</v>
      </c>
      <c r="N418" s="77">
        <f>'Compound Alert'!Y21</f>
        <v>1.25</v>
      </c>
      <c r="O418" s="77">
        <f>'Compound Alert'!Z21</f>
        <v>0</v>
      </c>
      <c r="P418" s="90"/>
      <c r="Q418" s="27">
        <f>'Compound Alert'!AI21</f>
        <v>0</v>
      </c>
      <c r="R418" s="27">
        <f>'Compound Alert'!AJ21</f>
        <v>0.3</v>
      </c>
      <c r="S418" s="28"/>
      <c r="T418" s="28"/>
      <c r="U418" s="28"/>
      <c r="V418" s="28"/>
      <c r="W418" s="28"/>
      <c r="X418" s="28"/>
      <c r="Y418" s="28"/>
      <c r="Z418" s="28"/>
      <c r="AA418" s="28"/>
      <c r="AB418" s="28"/>
      <c r="AC418" s="28"/>
      <c r="AD418" s="28"/>
      <c r="AE418" s="28"/>
      <c r="AF418" s="28"/>
    </row>
    <row r="419" spans="1:32" hidden="1" x14ac:dyDescent="0.2">
      <c r="A419" s="71">
        <v>120</v>
      </c>
      <c r="B419" s="90" t="str">
        <f>'Compound Alert'!B29</f>
        <v>Barbados</v>
      </c>
      <c r="C419" s="90" t="str">
        <f>'Compound Alert'!C29</f>
        <v>BRB</v>
      </c>
      <c r="D419" s="90" t="str">
        <f>'Compound Alert'!D29</f>
        <v>LCN           Latin America &amp; Caribbean</v>
      </c>
      <c r="E419" s="90" t="str">
        <f>'Compound Alert'!E29</f>
        <v xml:space="preserve"> </v>
      </c>
      <c r="F419" s="90"/>
      <c r="G419" s="88">
        <f>'Compound Alert'!G29</f>
        <v>1</v>
      </c>
      <c r="H419" s="87">
        <f>'Compound Alert'!H29</f>
        <v>1</v>
      </c>
      <c r="I419" s="85">
        <f>'Compound Alert'!I29</f>
        <v>0.5</v>
      </c>
      <c r="J419" s="77">
        <f>'Compound Alert'!U29</f>
        <v>7.62</v>
      </c>
      <c r="K419" s="77">
        <f>'Compound Alert'!V29</f>
        <v>1.8181818181818199</v>
      </c>
      <c r="L419" s="77">
        <f>'Compound Alert'!W29</f>
        <v>3.7851239669421499</v>
      </c>
      <c r="M419" s="77">
        <f>'Compound Alert'!X29</f>
        <v>3.2857142857142798</v>
      </c>
      <c r="N419" s="77">
        <f>'Compound Alert'!Y29</f>
        <v>1.375</v>
      </c>
      <c r="O419" s="77">
        <f>'Compound Alert'!Z29</f>
        <v>0</v>
      </c>
      <c r="P419" s="90"/>
      <c r="Q419" s="27">
        <f>'Compound Alert'!AI29</f>
        <v>0</v>
      </c>
      <c r="R419" s="27">
        <f>'Compound Alert'!AJ29</f>
        <v>0.5</v>
      </c>
      <c r="S419" s="28"/>
      <c r="T419" s="28"/>
      <c r="U419" s="28"/>
      <c r="V419" s="28"/>
      <c r="W419" s="28"/>
      <c r="X419" s="28"/>
      <c r="Y419" s="28"/>
      <c r="Z419" s="28"/>
      <c r="AA419" s="28"/>
      <c r="AB419" s="28"/>
      <c r="AC419" s="28"/>
      <c r="AD419" s="28"/>
      <c r="AE419" s="28"/>
      <c r="AF419" s="28"/>
    </row>
    <row r="420" spans="1:32" hidden="1" x14ac:dyDescent="0.2">
      <c r="A420" s="71">
        <v>121</v>
      </c>
      <c r="B420" s="90" t="str">
        <f>'Compound Alert'!B44</f>
        <v>Cabo Verde</v>
      </c>
      <c r="C420" s="90" t="str">
        <f>'Compound Alert'!C44</f>
        <v>CPV</v>
      </c>
      <c r="D420" s="90" t="str">
        <f>'Compound Alert'!D44</f>
        <v>SSF           Sub-Saharan Africa</v>
      </c>
      <c r="E420" s="90" t="str">
        <f>'Compound Alert'!E44</f>
        <v>Blend</v>
      </c>
      <c r="F420" s="90"/>
      <c r="G420" s="88">
        <f>'Compound Alert'!G44</f>
        <v>1</v>
      </c>
      <c r="H420" s="87">
        <f>'Compound Alert'!H44</f>
        <v>1</v>
      </c>
      <c r="I420" s="85">
        <f>'Compound Alert'!I44</f>
        <v>0.5</v>
      </c>
      <c r="J420" s="77">
        <f>'Compound Alert'!U44</f>
        <v>8.14</v>
      </c>
      <c r="K420" s="77">
        <f>'Compound Alert'!V44</f>
        <v>6.3636363636363598</v>
      </c>
      <c r="L420" s="77">
        <f>'Compound Alert'!W44</f>
        <v>4.4628099173553704</v>
      </c>
      <c r="M420" s="77">
        <f>'Compound Alert'!X44</f>
        <v>6.71428571428571</v>
      </c>
      <c r="N420" s="77">
        <f>'Compound Alert'!Y44</f>
        <v>0.375</v>
      </c>
      <c r="O420" s="77">
        <f>'Compound Alert'!Z44</f>
        <v>0</v>
      </c>
      <c r="P420" s="90"/>
      <c r="Q420" s="27">
        <f>'Compound Alert'!AI44</f>
        <v>0</v>
      </c>
      <c r="R420" s="27">
        <f>'Compound Alert'!AJ44</f>
        <v>0.4</v>
      </c>
      <c r="S420" s="28"/>
      <c r="T420" s="28"/>
      <c r="U420" s="28"/>
      <c r="V420" s="28"/>
      <c r="W420" s="28"/>
      <c r="X420" s="28"/>
      <c r="Y420" s="28"/>
      <c r="Z420" s="28"/>
      <c r="AA420" s="28"/>
      <c r="AB420" s="28"/>
      <c r="AC420" s="28"/>
      <c r="AD420" s="28"/>
      <c r="AE420" s="28"/>
      <c r="AF420" s="28"/>
    </row>
    <row r="421" spans="1:32" hidden="1" x14ac:dyDescent="0.2">
      <c r="A421" s="71">
        <v>122</v>
      </c>
      <c r="B421" s="90" t="str">
        <f>'Compound Alert'!B46</f>
        <v>Cuba</v>
      </c>
      <c r="C421" s="90" t="str">
        <f>'Compound Alert'!C46</f>
        <v>CUB</v>
      </c>
      <c r="D421" s="90" t="str">
        <f>'Compound Alert'!D46</f>
        <v>LCN           Latin America &amp; Caribbean</v>
      </c>
      <c r="E421" s="90" t="str">
        <f>'Compound Alert'!E46</f>
        <v xml:space="preserve"> </v>
      </c>
      <c r="F421" s="90"/>
      <c r="G421" s="88">
        <f>'Compound Alert'!G46</f>
        <v>1</v>
      </c>
      <c r="H421" s="87">
        <f>'Compound Alert'!H46</f>
        <v>1</v>
      </c>
      <c r="I421" s="85">
        <f>'Compound Alert'!I46</f>
        <v>0.5</v>
      </c>
      <c r="J421" s="77">
        <f>'Compound Alert'!U46</f>
        <v>6.96</v>
      </c>
      <c r="K421" s="77">
        <f>'Compound Alert'!V46</f>
        <v>4.3301435406698596</v>
      </c>
      <c r="L421" s="77">
        <f>'Compound Alert'!W46</f>
        <v>8.0661157024793404</v>
      </c>
      <c r="M421" s="77">
        <f>'Compound Alert'!X46</f>
        <v>3.1428571428571401</v>
      </c>
      <c r="N421" s="77">
        <f>'Compound Alert'!Y46</f>
        <v>3.5</v>
      </c>
      <c r="O421" s="77">
        <f>'Compound Alert'!Z46</f>
        <v>0</v>
      </c>
      <c r="P421" s="90"/>
      <c r="Q421" s="27">
        <f>'Compound Alert'!AI46</f>
        <v>0</v>
      </c>
      <c r="R421" s="27">
        <f>'Compound Alert'!AJ46</f>
        <v>0.5</v>
      </c>
      <c r="S421" s="28"/>
      <c r="T421" s="28"/>
      <c r="U421" s="28"/>
      <c r="V421" s="28"/>
      <c r="W421" s="28"/>
      <c r="X421" s="28"/>
      <c r="Y421" s="28"/>
      <c r="Z421" s="28"/>
      <c r="AA421" s="28"/>
      <c r="AB421" s="28"/>
      <c r="AC421" s="28"/>
      <c r="AD421" s="28"/>
      <c r="AE421" s="28"/>
      <c r="AF421" s="28"/>
    </row>
    <row r="422" spans="1:32" hidden="1" x14ac:dyDescent="0.2">
      <c r="A422" s="71">
        <v>123</v>
      </c>
      <c r="B422" s="90" t="str">
        <f>'Compound Alert'!B47</f>
        <v>Cyprus</v>
      </c>
      <c r="C422" s="90" t="str">
        <f>'Compound Alert'!C47</f>
        <v>CYP</v>
      </c>
      <c r="D422" s="90" t="str">
        <f>'Compound Alert'!D47</f>
        <v>ECS           Europe &amp; Central Asia</v>
      </c>
      <c r="E422" s="90" t="str">
        <f>'Compound Alert'!E47</f>
        <v xml:space="preserve"> </v>
      </c>
      <c r="F422" s="90"/>
      <c r="G422" s="88">
        <f>'Compound Alert'!G47</f>
        <v>1</v>
      </c>
      <c r="H422" s="87">
        <f>'Compound Alert'!H47</f>
        <v>1</v>
      </c>
      <c r="I422" s="85">
        <f>'Compound Alert'!I47</f>
        <v>0</v>
      </c>
      <c r="J422" s="77">
        <f>'Compound Alert'!U47</f>
        <v>5.4</v>
      </c>
      <c r="K422" s="77">
        <f>'Compound Alert'!V47</f>
        <v>2.12918660287081</v>
      </c>
      <c r="L422" s="77">
        <f>'Compound Alert'!W47</f>
        <v>3.3553719008264502</v>
      </c>
      <c r="M422" s="77">
        <f>'Compound Alert'!X47</f>
        <v>1</v>
      </c>
      <c r="N422" s="77">
        <f>'Compound Alert'!Y47</f>
        <v>1.875</v>
      </c>
      <c r="O422" s="77">
        <f>'Compound Alert'!Z47</f>
        <v>0</v>
      </c>
      <c r="P422" s="90"/>
      <c r="Q422" s="27">
        <f>'Compound Alert'!AI47</f>
        <v>0</v>
      </c>
      <c r="R422" s="27">
        <f>'Compound Alert'!AJ47</f>
        <v>0.5</v>
      </c>
      <c r="S422" s="28"/>
      <c r="T422" s="28"/>
      <c r="U422" s="28"/>
      <c r="V422" s="28"/>
      <c r="W422" s="28"/>
      <c r="X422" s="28"/>
      <c r="Y422" s="28"/>
      <c r="Z422" s="28"/>
      <c r="AA422" s="28"/>
      <c r="AB422" s="28"/>
      <c r="AC422" s="28"/>
      <c r="AD422" s="28"/>
      <c r="AE422" s="28"/>
      <c r="AF422" s="28"/>
    </row>
    <row r="423" spans="1:32" hidden="1" x14ac:dyDescent="0.2">
      <c r="A423" s="71">
        <v>124</v>
      </c>
      <c r="B423" s="90" t="str">
        <f>'Compound Alert'!B53</f>
        <v>Dominican Republic</v>
      </c>
      <c r="C423" s="90" t="str">
        <f>'Compound Alert'!C53</f>
        <v>DOM</v>
      </c>
      <c r="D423" s="90" t="str">
        <f>'Compound Alert'!D53</f>
        <v>LCN           Latin America &amp; Caribbean</v>
      </c>
      <c r="E423" s="90" t="str">
        <f>'Compound Alert'!E53</f>
        <v>IBRD</v>
      </c>
      <c r="F423" s="90"/>
      <c r="G423" s="88">
        <f>'Compound Alert'!G53</f>
        <v>1</v>
      </c>
      <c r="H423" s="87">
        <f>'Compound Alert'!H53</f>
        <v>1</v>
      </c>
      <c r="I423" s="85">
        <f>'Compound Alert'!I53</f>
        <v>0</v>
      </c>
      <c r="J423" s="77">
        <f>'Compound Alert'!U53</f>
        <v>6.34</v>
      </c>
      <c r="K423" s="77">
        <f>'Compound Alert'!V53</f>
        <v>4.5933014354067003</v>
      </c>
      <c r="L423" s="77">
        <f>'Compound Alert'!W53</f>
        <v>5.7190082644628104</v>
      </c>
      <c r="M423" s="77">
        <f>'Compound Alert'!X53</f>
        <v>5</v>
      </c>
      <c r="N423" s="77">
        <f>'Compound Alert'!Y53</f>
        <v>4.75</v>
      </c>
      <c r="O423" s="77">
        <f>'Compound Alert'!Z53</f>
        <v>0</v>
      </c>
      <c r="P423" s="90"/>
      <c r="Q423" s="27">
        <f>'Compound Alert'!AI53</f>
        <v>0</v>
      </c>
      <c r="R423" s="27">
        <f>'Compound Alert'!AJ53</f>
        <v>0.4</v>
      </c>
      <c r="S423" s="28"/>
      <c r="T423" s="28"/>
      <c r="U423" s="28"/>
      <c r="V423" s="28"/>
      <c r="W423" s="28"/>
      <c r="X423" s="28"/>
      <c r="Y423" s="28"/>
      <c r="Z423" s="28"/>
      <c r="AA423" s="28"/>
      <c r="AB423" s="28"/>
      <c r="AC423" s="28"/>
      <c r="AD423" s="28"/>
      <c r="AE423" s="28"/>
      <c r="AF423" s="28"/>
    </row>
    <row r="424" spans="1:32" hidden="1" x14ac:dyDescent="0.2">
      <c r="A424" s="71">
        <v>125</v>
      </c>
      <c r="B424" s="90" t="str">
        <f>'Compound Alert'!B54</f>
        <v>Algeria</v>
      </c>
      <c r="C424" s="90" t="str">
        <f>'Compound Alert'!C54</f>
        <v>DZA</v>
      </c>
      <c r="D424" s="90" t="str">
        <f>'Compound Alert'!D54</f>
        <v>MEA           Middle East &amp; North Africa</v>
      </c>
      <c r="E424" s="90" t="str">
        <f>'Compound Alert'!E54</f>
        <v>IBRD</v>
      </c>
      <c r="F424" s="90"/>
      <c r="G424" s="88">
        <f>'Compound Alert'!G54</f>
        <v>1</v>
      </c>
      <c r="H424" s="87">
        <f>'Compound Alert'!H54</f>
        <v>1</v>
      </c>
      <c r="I424" s="85">
        <f>'Compound Alert'!I54</f>
        <v>1</v>
      </c>
      <c r="J424" s="77">
        <f>'Compound Alert'!U54</f>
        <v>9.2799999999999994</v>
      </c>
      <c r="K424" s="77">
        <f>'Compound Alert'!V54</f>
        <v>2.9665071770334901</v>
      </c>
      <c r="L424" s="77">
        <f>'Compound Alert'!W54</f>
        <v>9.0743801652892593</v>
      </c>
      <c r="M424" s="77">
        <f>'Compound Alert'!X54</f>
        <v>3.4285714285714302</v>
      </c>
      <c r="N424" s="77">
        <f>'Compound Alert'!Y54</f>
        <v>4.875</v>
      </c>
      <c r="O424" s="77">
        <f>'Compound Alert'!Z54</f>
        <v>0</v>
      </c>
      <c r="P424" s="90"/>
      <c r="Q424" s="27">
        <f>'Compound Alert'!AI54</f>
        <v>0</v>
      </c>
      <c r="R424" s="27">
        <f>'Compound Alert'!AJ54</f>
        <v>0.2</v>
      </c>
      <c r="S424" s="28"/>
      <c r="T424" s="28"/>
      <c r="U424" s="28"/>
      <c r="V424" s="28"/>
      <c r="W424" s="28"/>
      <c r="X424" s="28"/>
      <c r="Y424" s="28"/>
      <c r="Z424" s="28"/>
      <c r="AA424" s="28"/>
      <c r="AB424" s="28"/>
      <c r="AC424" s="28"/>
      <c r="AD424" s="28"/>
      <c r="AE424" s="28"/>
      <c r="AF424" s="28"/>
    </row>
    <row r="425" spans="1:32" hidden="1" x14ac:dyDescent="0.2">
      <c r="A425" s="71">
        <v>126</v>
      </c>
      <c r="B425" s="90" t="str">
        <f>'Compound Alert'!B78</f>
        <v>Croatia</v>
      </c>
      <c r="C425" s="90" t="str">
        <f>'Compound Alert'!C78</f>
        <v>HRV</v>
      </c>
      <c r="D425" s="90" t="str">
        <f>'Compound Alert'!D78</f>
        <v>ECS           Europe &amp; Central Asia</v>
      </c>
      <c r="E425" s="90" t="str">
        <f>'Compound Alert'!E78</f>
        <v>IBRD</v>
      </c>
      <c r="F425" s="90"/>
      <c r="G425" s="88">
        <f>'Compound Alert'!G78</f>
        <v>1</v>
      </c>
      <c r="H425" s="87">
        <f>'Compound Alert'!H78</f>
        <v>1</v>
      </c>
      <c r="I425" s="85">
        <f>'Compound Alert'!I78</f>
        <v>0</v>
      </c>
      <c r="J425" s="77">
        <f>'Compound Alert'!U78</f>
        <v>3.75</v>
      </c>
      <c r="K425" s="77">
        <f>'Compound Alert'!V78</f>
        <v>1.2200956937798999</v>
      </c>
      <c r="L425" s="77">
        <f>'Compound Alert'!W78</f>
        <v>3.7520661157024802</v>
      </c>
      <c r="M425" s="77">
        <f>'Compound Alert'!X78</f>
        <v>1.8571428571428601</v>
      </c>
      <c r="N425" s="77">
        <f>'Compound Alert'!Y78</f>
        <v>2.375</v>
      </c>
      <c r="O425" s="77">
        <f>'Compound Alert'!Z78</f>
        <v>0</v>
      </c>
      <c r="P425" s="90"/>
      <c r="Q425" s="27">
        <f>'Compound Alert'!AI78</f>
        <v>0</v>
      </c>
      <c r="R425" s="27">
        <f>'Compound Alert'!AJ78</f>
        <v>0.3</v>
      </c>
      <c r="S425" s="28"/>
      <c r="T425" s="28"/>
      <c r="U425" s="28"/>
      <c r="V425" s="28"/>
      <c r="W425" s="28"/>
      <c r="X425" s="28"/>
      <c r="Y425" s="28"/>
      <c r="Z425" s="28"/>
      <c r="AA425" s="28"/>
      <c r="AB425" s="28"/>
      <c r="AC425" s="28"/>
      <c r="AD425" s="28"/>
      <c r="AE425" s="28"/>
      <c r="AF425" s="28"/>
    </row>
    <row r="426" spans="1:32" hidden="1" x14ac:dyDescent="0.2">
      <c r="A426" s="71">
        <v>127</v>
      </c>
      <c r="B426" s="90" t="str">
        <f>'Compound Alert'!B87</f>
        <v>Israel</v>
      </c>
      <c r="C426" s="90" t="str">
        <f>'Compound Alert'!C87</f>
        <v>ISR</v>
      </c>
      <c r="D426" s="90" t="str">
        <f>'Compound Alert'!D87</f>
        <v>MEA           Middle East &amp; North Africa</v>
      </c>
      <c r="E426" s="90" t="str">
        <f>'Compound Alert'!E87</f>
        <v xml:space="preserve"> </v>
      </c>
      <c r="F426" s="90"/>
      <c r="G426" s="88">
        <f>'Compound Alert'!G87</f>
        <v>1</v>
      </c>
      <c r="H426" s="87">
        <f>'Compound Alert'!H87</f>
        <v>1</v>
      </c>
      <c r="I426" s="85">
        <f>'Compound Alert'!I87</f>
        <v>0</v>
      </c>
      <c r="J426" s="77">
        <f>'Compound Alert'!U87</f>
        <v>4.54</v>
      </c>
      <c r="K426" s="77">
        <f>'Compound Alert'!V87</f>
        <v>0</v>
      </c>
      <c r="L426" s="77">
        <f>'Compound Alert'!W87</f>
        <v>3.1074380165289299</v>
      </c>
      <c r="M426" s="77">
        <f>'Compound Alert'!X87</f>
        <v>0.85714285714285599</v>
      </c>
      <c r="N426" s="77">
        <f>'Compound Alert'!Y87</f>
        <v>5.375</v>
      </c>
      <c r="O426" s="77">
        <f>'Compound Alert'!Z87</f>
        <v>0</v>
      </c>
      <c r="P426" s="90"/>
      <c r="Q426" s="27">
        <f>'Compound Alert'!AI87</f>
        <v>0</v>
      </c>
      <c r="R426" s="27">
        <f>'Compound Alert'!AJ87</f>
        <v>0.4</v>
      </c>
      <c r="S426" s="28"/>
      <c r="T426" s="28"/>
      <c r="U426" s="28"/>
      <c r="V426" s="28"/>
      <c r="W426" s="28"/>
      <c r="X426" s="28"/>
      <c r="Y426" s="28"/>
      <c r="Z426" s="28"/>
      <c r="AA426" s="28"/>
      <c r="AB426" s="28"/>
      <c r="AC426" s="28"/>
      <c r="AD426" s="28"/>
      <c r="AE426" s="28"/>
      <c r="AF426" s="28"/>
    </row>
    <row r="427" spans="1:32" hidden="1" x14ac:dyDescent="0.2">
      <c r="A427" s="71">
        <v>128</v>
      </c>
      <c r="B427" s="90" t="str">
        <f>'Compound Alert'!B92</f>
        <v>Kazakhstan</v>
      </c>
      <c r="C427" s="90" t="str">
        <f>'Compound Alert'!C92</f>
        <v>KAZ</v>
      </c>
      <c r="D427" s="90" t="str">
        <f>'Compound Alert'!D92</f>
        <v>ECS           Europe &amp; Central Asia</v>
      </c>
      <c r="E427" s="90" t="str">
        <f>'Compound Alert'!E92</f>
        <v>IBRD</v>
      </c>
      <c r="F427" s="90"/>
      <c r="G427" s="88">
        <f>'Compound Alert'!G92</f>
        <v>1</v>
      </c>
      <c r="H427" s="87">
        <f>'Compound Alert'!H92</f>
        <v>1</v>
      </c>
      <c r="I427" s="85">
        <f>'Compound Alert'!I92</f>
        <v>0</v>
      </c>
      <c r="J427" s="77">
        <f>'Compound Alert'!U92</f>
        <v>5.86</v>
      </c>
      <c r="K427" s="77">
        <f>'Compound Alert'!V92</f>
        <v>1.2679425837320599</v>
      </c>
      <c r="L427" s="77">
        <f>'Compound Alert'!W92</f>
        <v>6.6776859504132204</v>
      </c>
      <c r="M427" s="77">
        <f>'Compound Alert'!X92</f>
        <v>1.5714285714285701</v>
      </c>
      <c r="N427" s="77">
        <f>'Compound Alert'!Y92</f>
        <v>1.625</v>
      </c>
      <c r="O427" s="77">
        <f>'Compound Alert'!Z92</f>
        <v>0</v>
      </c>
      <c r="P427" s="90"/>
      <c r="Q427" s="27">
        <f>'Compound Alert'!AI92</f>
        <v>0</v>
      </c>
      <c r="R427" s="27">
        <f>'Compound Alert'!AJ92</f>
        <v>0.3</v>
      </c>
      <c r="S427" s="28"/>
      <c r="T427" s="28"/>
      <c r="U427" s="28"/>
      <c r="V427" s="28"/>
      <c r="W427" s="28"/>
      <c r="X427" s="28"/>
      <c r="Y427" s="28"/>
      <c r="Z427" s="28"/>
      <c r="AA427" s="28"/>
      <c r="AB427" s="28"/>
      <c r="AC427" s="28"/>
      <c r="AD427" s="28"/>
      <c r="AE427" s="28"/>
      <c r="AF427" s="28"/>
    </row>
    <row r="428" spans="1:32" hidden="1" x14ac:dyDescent="0.2">
      <c r="A428" s="71">
        <v>129</v>
      </c>
      <c r="B428" s="90" t="str">
        <f>'Compound Alert'!B109</f>
        <v>Luxembourg</v>
      </c>
      <c r="C428" s="90" t="str">
        <f>'Compound Alert'!C109</f>
        <v>LUX</v>
      </c>
      <c r="D428" s="90" t="str">
        <f>'Compound Alert'!D109</f>
        <v>ECS           Europe &amp; Central Asia</v>
      </c>
      <c r="E428" s="90" t="str">
        <f>'Compound Alert'!E109</f>
        <v xml:space="preserve"> </v>
      </c>
      <c r="F428" s="90"/>
      <c r="G428" s="88">
        <f>'Compound Alert'!G109</f>
        <v>1</v>
      </c>
      <c r="H428" s="87">
        <f>'Compound Alert'!H109</f>
        <v>1</v>
      </c>
      <c r="I428" s="85">
        <f>'Compound Alert'!I109</f>
        <v>0</v>
      </c>
      <c r="J428" s="77">
        <f>'Compound Alert'!U109</f>
        <v>5.24</v>
      </c>
      <c r="K428" s="77">
        <f>'Compound Alert'!V109</f>
        <v>0</v>
      </c>
      <c r="L428" s="77">
        <f>'Compound Alert'!W109</f>
        <v>0.214876033057852</v>
      </c>
      <c r="M428" s="77">
        <f>'Compound Alert'!X109</f>
        <v>0.85714285714285599</v>
      </c>
      <c r="N428" s="77">
        <f>'Compound Alert'!Y109</f>
        <v>0</v>
      </c>
      <c r="O428" s="77">
        <f>'Compound Alert'!Z109</f>
        <v>0</v>
      </c>
      <c r="P428" s="90"/>
      <c r="Q428" s="27">
        <f>'Compound Alert'!AI109</f>
        <v>0</v>
      </c>
      <c r="R428" s="27">
        <f>'Compound Alert'!AJ109</f>
        <v>0.5</v>
      </c>
      <c r="S428" s="28"/>
      <c r="T428" s="28"/>
      <c r="U428" s="28"/>
      <c r="V428" s="28"/>
      <c r="W428" s="28"/>
      <c r="X428" s="28"/>
      <c r="Y428" s="28"/>
      <c r="Z428" s="28"/>
      <c r="AA428" s="28"/>
      <c r="AB428" s="28"/>
      <c r="AC428" s="28"/>
      <c r="AD428" s="28"/>
      <c r="AE428" s="28"/>
      <c r="AF428" s="28"/>
    </row>
    <row r="429" spans="1:32" hidden="1" x14ac:dyDescent="0.2">
      <c r="A429" s="71">
        <v>130</v>
      </c>
      <c r="B429" s="90" t="str">
        <f>'Compound Alert'!B111</f>
        <v>Morocco</v>
      </c>
      <c r="C429" s="90" t="str">
        <f>'Compound Alert'!C111</f>
        <v>MAR</v>
      </c>
      <c r="D429" s="90" t="str">
        <f>'Compound Alert'!D111</f>
        <v>MEA           Middle East &amp; North Africa</v>
      </c>
      <c r="E429" s="90" t="str">
        <f>'Compound Alert'!E111</f>
        <v>IBRD</v>
      </c>
      <c r="F429" s="90"/>
      <c r="G429" s="88">
        <f>'Compound Alert'!G111</f>
        <v>1</v>
      </c>
      <c r="H429" s="87">
        <f>'Compound Alert'!H111</f>
        <v>1</v>
      </c>
      <c r="I429" s="85">
        <f>'Compound Alert'!I111</f>
        <v>0</v>
      </c>
      <c r="J429" s="77">
        <f>'Compound Alert'!U111</f>
        <v>5.75</v>
      </c>
      <c r="K429" s="77">
        <f>'Compound Alert'!V111</f>
        <v>3.4928229665071799</v>
      </c>
      <c r="L429" s="77">
        <f>'Compound Alert'!W111</f>
        <v>6.4793388429752099</v>
      </c>
      <c r="M429" s="77">
        <f>'Compound Alert'!X111</f>
        <v>6.4285714285714297</v>
      </c>
      <c r="N429" s="77">
        <f>'Compound Alert'!Y111</f>
        <v>3.875</v>
      </c>
      <c r="O429" s="77">
        <f>'Compound Alert'!Z111</f>
        <v>0</v>
      </c>
      <c r="P429" s="90"/>
      <c r="Q429" s="27">
        <f>'Compound Alert'!AI111</f>
        <v>0</v>
      </c>
      <c r="R429" s="27">
        <f>'Compound Alert'!AJ111</f>
        <v>0.2</v>
      </c>
      <c r="S429" s="28"/>
      <c r="T429" s="28"/>
      <c r="U429" s="28"/>
      <c r="V429" s="28"/>
      <c r="W429" s="28"/>
      <c r="X429" s="28"/>
      <c r="Y429" s="28"/>
      <c r="Z429" s="28"/>
      <c r="AA429" s="28"/>
      <c r="AB429" s="28"/>
      <c r="AC429" s="28"/>
      <c r="AD429" s="28"/>
      <c r="AE429" s="28"/>
      <c r="AF429" s="28"/>
    </row>
    <row r="430" spans="1:32" hidden="1" x14ac:dyDescent="0.2">
      <c r="A430" s="71">
        <v>131</v>
      </c>
      <c r="B430" s="90" t="str">
        <f>'Compound Alert'!B114</f>
        <v>Maldives</v>
      </c>
      <c r="C430" s="90" t="str">
        <f>'Compound Alert'!C114</f>
        <v>MDV</v>
      </c>
      <c r="D430" s="90" t="str">
        <f>'Compound Alert'!D114</f>
        <v>SAS           South Asia</v>
      </c>
      <c r="E430" s="90" t="str">
        <f>'Compound Alert'!E114</f>
        <v>IDA</v>
      </c>
      <c r="F430" s="90"/>
      <c r="G430" s="88">
        <f>'Compound Alert'!G114</f>
        <v>1</v>
      </c>
      <c r="H430" s="87">
        <f>'Compound Alert'!H114</f>
        <v>1</v>
      </c>
      <c r="I430" s="85">
        <f>'Compound Alert'!I114</f>
        <v>0.5</v>
      </c>
      <c r="J430" s="77">
        <f>'Compound Alert'!U114</f>
        <v>7.24</v>
      </c>
      <c r="K430" s="77">
        <f>'Compound Alert'!V114</f>
        <v>2.9186602870813401</v>
      </c>
      <c r="L430" s="77">
        <f>'Compound Alert'!W114</f>
        <v>0</v>
      </c>
      <c r="M430" s="77">
        <f>'Compound Alert'!X114</f>
        <v>3.4285714285714302</v>
      </c>
      <c r="N430" s="77">
        <f>'Compound Alert'!Y114</f>
        <v>1</v>
      </c>
      <c r="O430" s="77">
        <f>'Compound Alert'!Z114</f>
        <v>0</v>
      </c>
      <c r="P430" s="90"/>
      <c r="Q430" s="27">
        <f>'Compound Alert'!AI114</f>
        <v>0</v>
      </c>
      <c r="R430" s="27">
        <f>'Compound Alert'!AJ114</f>
        <v>0.4</v>
      </c>
      <c r="S430" s="28"/>
      <c r="T430" s="28"/>
      <c r="U430" s="28"/>
      <c r="V430" s="28"/>
      <c r="W430" s="28"/>
      <c r="X430" s="28"/>
      <c r="Y430" s="28"/>
      <c r="Z430" s="28"/>
      <c r="AA430" s="28"/>
      <c r="AB430" s="28"/>
      <c r="AC430" s="28"/>
      <c r="AD430" s="28"/>
      <c r="AE430" s="28"/>
      <c r="AF430" s="28"/>
    </row>
    <row r="431" spans="1:32" hidden="1" x14ac:dyDescent="0.2">
      <c r="A431" s="71">
        <v>132</v>
      </c>
      <c r="B431" s="90" t="str">
        <f>'Compound Alert'!B117</f>
        <v>North Macedonia</v>
      </c>
      <c r="C431" s="90" t="str">
        <f>'Compound Alert'!C117</f>
        <v>MKD</v>
      </c>
      <c r="D431" s="90" t="str">
        <f>'Compound Alert'!D117</f>
        <v>ECS           Europe &amp; Central Asia</v>
      </c>
      <c r="E431" s="90" t="str">
        <f>'Compound Alert'!E117</f>
        <v>IBRD</v>
      </c>
      <c r="F431" s="90"/>
      <c r="G431" s="88">
        <f>'Compound Alert'!G117</f>
        <v>1</v>
      </c>
      <c r="H431" s="87">
        <f>'Compound Alert'!H117</f>
        <v>1</v>
      </c>
      <c r="I431" s="85">
        <f>'Compound Alert'!I117</f>
        <v>0</v>
      </c>
      <c r="J431" s="77">
        <f>'Compound Alert'!U117</f>
        <v>6.18</v>
      </c>
      <c r="K431" s="77">
        <f>'Compound Alert'!V117</f>
        <v>3.6124401913875599</v>
      </c>
      <c r="L431" s="77">
        <f>'Compound Alert'!W117</f>
        <v>5.1074380165289304</v>
      </c>
      <c r="M431" s="77">
        <f>'Compound Alert'!X117</f>
        <v>3.4285714285714302</v>
      </c>
      <c r="N431" s="77">
        <f>'Compound Alert'!Y117</f>
        <v>1.5</v>
      </c>
      <c r="O431" s="77">
        <f>'Compound Alert'!Z117</f>
        <v>0</v>
      </c>
      <c r="P431" s="90"/>
      <c r="Q431" s="27">
        <f>'Compound Alert'!AI117</f>
        <v>0</v>
      </c>
      <c r="R431" s="27">
        <f>'Compound Alert'!AJ117</f>
        <v>0.3</v>
      </c>
      <c r="S431" s="28"/>
      <c r="T431" s="28"/>
      <c r="U431" s="28"/>
      <c r="V431" s="28"/>
      <c r="W431" s="28"/>
      <c r="X431" s="28"/>
      <c r="Y431" s="28"/>
      <c r="Z431" s="28"/>
      <c r="AA431" s="28"/>
      <c r="AB431" s="28"/>
      <c r="AC431" s="28"/>
      <c r="AD431" s="28"/>
      <c r="AE431" s="28"/>
      <c r="AF431" s="28"/>
    </row>
    <row r="432" spans="1:32" hidden="1" x14ac:dyDescent="0.2">
      <c r="A432" s="71">
        <v>133</v>
      </c>
      <c r="B432" s="90" t="str">
        <f>'Compound Alert'!B119</f>
        <v>Malta</v>
      </c>
      <c r="C432" s="90" t="str">
        <f>'Compound Alert'!C119</f>
        <v>MLT</v>
      </c>
      <c r="D432" s="90" t="str">
        <f>'Compound Alert'!D119</f>
        <v>MEA           Middle East &amp; North Africa</v>
      </c>
      <c r="E432" s="90" t="str">
        <f>'Compound Alert'!E119</f>
        <v xml:space="preserve"> </v>
      </c>
      <c r="F432" s="90"/>
      <c r="G432" s="88">
        <f>'Compound Alert'!G119</f>
        <v>1</v>
      </c>
      <c r="H432" s="87">
        <f>'Compound Alert'!H119</f>
        <v>1</v>
      </c>
      <c r="I432" s="85">
        <f>'Compound Alert'!I119</f>
        <v>0</v>
      </c>
      <c r="J432" s="77">
        <f>'Compound Alert'!U119</f>
        <v>6.54</v>
      </c>
      <c r="K432" s="77">
        <f>'Compound Alert'!V119</f>
        <v>0</v>
      </c>
      <c r="L432" s="77">
        <f>'Compound Alert'!W119</f>
        <v>1.8677685950413201</v>
      </c>
      <c r="M432" s="77">
        <f>'Compound Alert'!X119</f>
        <v>1</v>
      </c>
      <c r="N432" s="77">
        <f>'Compound Alert'!Y119</f>
        <v>0.375</v>
      </c>
      <c r="O432" s="77">
        <f>'Compound Alert'!Z119</f>
        <v>0</v>
      </c>
      <c r="P432" s="90"/>
      <c r="Q432" s="27">
        <f>'Compound Alert'!AI119</f>
        <v>0</v>
      </c>
      <c r="R432" s="27">
        <f>'Compound Alert'!AJ119</f>
        <v>0.5</v>
      </c>
      <c r="S432" s="28"/>
      <c r="T432" s="28"/>
      <c r="U432" s="28"/>
      <c r="V432" s="28"/>
      <c r="W432" s="28"/>
      <c r="X432" s="28"/>
      <c r="Y432" s="28"/>
      <c r="Z432" s="28"/>
      <c r="AA432" s="28"/>
      <c r="AB432" s="28"/>
      <c r="AC432" s="28"/>
      <c r="AD432" s="28"/>
      <c r="AE432" s="28"/>
      <c r="AF432" s="28"/>
    </row>
    <row r="433" spans="1:32" hidden="1" x14ac:dyDescent="0.2">
      <c r="A433" s="71">
        <v>134</v>
      </c>
      <c r="B433" s="90" t="str">
        <f>'Compound Alert'!B137</f>
        <v>Oman</v>
      </c>
      <c r="C433" s="90" t="str">
        <f>'Compound Alert'!C137</f>
        <v>OMN</v>
      </c>
      <c r="D433" s="90" t="str">
        <f>'Compound Alert'!D137</f>
        <v>MEA           Middle East &amp; North Africa</v>
      </c>
      <c r="E433" s="90" t="str">
        <f>'Compound Alert'!E137</f>
        <v>Middle East &amp; North Africa</v>
      </c>
      <c r="F433" s="90"/>
      <c r="G433" s="88">
        <f>'Compound Alert'!G137</f>
        <v>1</v>
      </c>
      <c r="H433" s="87">
        <f>'Compound Alert'!H137</f>
        <v>1</v>
      </c>
      <c r="I433" s="85">
        <f>'Compound Alert'!I137</f>
        <v>0</v>
      </c>
      <c r="J433" s="77">
        <f>'Compound Alert'!U137</f>
        <v>5.38</v>
      </c>
      <c r="K433" s="77">
        <f>'Compound Alert'!V137</f>
        <v>3.2296650717703299</v>
      </c>
      <c r="L433" s="77">
        <f>'Compound Alert'!W137</f>
        <v>4.2809917355371896</v>
      </c>
      <c r="M433" s="77">
        <f>'Compound Alert'!X137</f>
        <v>2.4285714285714302</v>
      </c>
      <c r="N433" s="77">
        <f>'Compound Alert'!Y137</f>
        <v>2.5</v>
      </c>
      <c r="O433" s="77">
        <f>'Compound Alert'!Z137</f>
        <v>0</v>
      </c>
      <c r="P433" s="90"/>
      <c r="Q433" s="27">
        <f>'Compound Alert'!AI137</f>
        <v>0</v>
      </c>
      <c r="R433" s="27">
        <f>'Compound Alert'!AJ137</f>
        <v>0.4</v>
      </c>
      <c r="S433" s="28"/>
      <c r="T433" s="28"/>
      <c r="U433" s="28"/>
      <c r="V433" s="28"/>
      <c r="W433" s="28"/>
      <c r="X433" s="28"/>
      <c r="Y433" s="28"/>
      <c r="Z433" s="28"/>
      <c r="AA433" s="28"/>
      <c r="AB433" s="28"/>
      <c r="AC433" s="28"/>
      <c r="AD433" s="28"/>
      <c r="AE433" s="28"/>
      <c r="AF433" s="28"/>
    </row>
    <row r="434" spans="1:32" hidden="1" x14ac:dyDescent="0.2">
      <c r="A434" s="71">
        <v>135</v>
      </c>
      <c r="B434" s="90" t="str">
        <f>'Compound Alert'!B142</f>
        <v>Palau</v>
      </c>
      <c r="C434" s="90" t="str">
        <f>'Compound Alert'!C142</f>
        <v>PLW</v>
      </c>
      <c r="D434" s="90" t="str">
        <f>'Compound Alert'!D142</f>
        <v>EAS           East Asia &amp; Pacific</v>
      </c>
      <c r="E434" s="90" t="str">
        <f>'Compound Alert'!E142</f>
        <v>IBRD</v>
      </c>
      <c r="F434" s="90"/>
      <c r="G434" s="88">
        <f>'Compound Alert'!G142</f>
        <v>1</v>
      </c>
      <c r="H434" s="87">
        <f>'Compound Alert'!H142</f>
        <v>1</v>
      </c>
      <c r="I434" s="85">
        <f>'Compound Alert'!I142</f>
        <v>0.5</v>
      </c>
      <c r="J434" s="77">
        <f>'Compound Alert'!U142</f>
        <v>9.6199999999999992</v>
      </c>
      <c r="K434" s="77">
        <f>'Compound Alert'!V142</f>
        <v>0</v>
      </c>
      <c r="L434" s="77">
        <f>'Compound Alert'!W142</f>
        <v>0</v>
      </c>
      <c r="M434" s="77">
        <f>'Compound Alert'!X142</f>
        <v>4.8571428571428603</v>
      </c>
      <c r="N434" s="77">
        <f>'Compound Alert'!Y142</f>
        <v>0.875</v>
      </c>
      <c r="O434" s="77">
        <f>'Compound Alert'!Z142</f>
        <v>0</v>
      </c>
      <c r="P434" s="90"/>
      <c r="Q434" s="27">
        <f>'Compound Alert'!AI142</f>
        <v>0.4</v>
      </c>
      <c r="R434" s="27">
        <f>'Compound Alert'!AJ142</f>
        <v>0.8</v>
      </c>
      <c r="S434" s="28"/>
      <c r="T434" s="28"/>
      <c r="U434" s="28"/>
      <c r="V434" s="28"/>
      <c r="W434" s="28"/>
      <c r="X434" s="28"/>
      <c r="Y434" s="28"/>
      <c r="Z434" s="28"/>
      <c r="AA434" s="28"/>
      <c r="AB434" s="28"/>
      <c r="AC434" s="28"/>
      <c r="AD434" s="28"/>
      <c r="AE434" s="28"/>
      <c r="AF434" s="28"/>
    </row>
    <row r="435" spans="1:32" hidden="1" x14ac:dyDescent="0.2">
      <c r="A435" s="71">
        <v>136</v>
      </c>
      <c r="B435" s="90" t="str">
        <f>'Compound Alert'!B148</f>
        <v>Qatar</v>
      </c>
      <c r="C435" s="90" t="str">
        <f>'Compound Alert'!C148</f>
        <v>QAT</v>
      </c>
      <c r="D435" s="90" t="str">
        <f>'Compound Alert'!D148</f>
        <v>MEA           Middle East &amp; North Africa</v>
      </c>
      <c r="E435" s="90" t="str">
        <f>'Compound Alert'!E148</f>
        <v>Middle East &amp; North Africa</v>
      </c>
      <c r="F435" s="90"/>
      <c r="G435" s="88">
        <f>'Compound Alert'!G148</f>
        <v>1</v>
      </c>
      <c r="H435" s="87">
        <f>'Compound Alert'!H148</f>
        <v>1</v>
      </c>
      <c r="I435" s="85">
        <f>'Compound Alert'!I148</f>
        <v>0</v>
      </c>
      <c r="J435" s="77">
        <f>'Compound Alert'!U148</f>
        <v>5.76</v>
      </c>
      <c r="K435" s="77">
        <f>'Compound Alert'!V148</f>
        <v>0</v>
      </c>
      <c r="L435" s="77">
        <f>'Compound Alert'!W148</f>
        <v>3.5041322314049599</v>
      </c>
      <c r="M435" s="77">
        <f>'Compound Alert'!X148</f>
        <v>1.71428571428572</v>
      </c>
      <c r="N435" s="77">
        <f>'Compound Alert'!Y148</f>
        <v>0</v>
      </c>
      <c r="O435" s="77">
        <f>'Compound Alert'!Z148</f>
        <v>0</v>
      </c>
      <c r="P435" s="90"/>
      <c r="Q435" s="27">
        <f>'Compound Alert'!AI148</f>
        <v>0</v>
      </c>
      <c r="R435" s="27">
        <f>'Compound Alert'!AJ148</f>
        <v>0.3</v>
      </c>
      <c r="S435" s="28"/>
      <c r="T435" s="28"/>
      <c r="U435" s="28"/>
      <c r="V435" s="28"/>
      <c r="W435" s="28"/>
      <c r="X435" s="28"/>
      <c r="Y435" s="28"/>
      <c r="Z435" s="28"/>
      <c r="AA435" s="28"/>
      <c r="AB435" s="28"/>
      <c r="AC435" s="28"/>
      <c r="AD435" s="28"/>
      <c r="AE435" s="28"/>
      <c r="AF435" s="28"/>
    </row>
    <row r="436" spans="1:32" hidden="1" x14ac:dyDescent="0.2">
      <c r="A436" s="71">
        <v>137</v>
      </c>
      <c r="B436" s="90" t="str">
        <f>'Compound Alert'!B150</f>
        <v>Russian Federation</v>
      </c>
      <c r="C436" s="90" t="str">
        <f>'Compound Alert'!C150</f>
        <v>RUS</v>
      </c>
      <c r="D436" s="90" t="str">
        <f>'Compound Alert'!D150</f>
        <v>ECS           Europe &amp; Central Asia</v>
      </c>
      <c r="E436" s="90" t="str">
        <f>'Compound Alert'!E150</f>
        <v>IBRD</v>
      </c>
      <c r="F436" s="90"/>
      <c r="G436" s="88">
        <f>'Compound Alert'!G150</f>
        <v>1</v>
      </c>
      <c r="H436" s="87">
        <f>'Compound Alert'!H150</f>
        <v>1</v>
      </c>
      <c r="I436" s="85">
        <f>'Compound Alert'!I150</f>
        <v>0.5</v>
      </c>
      <c r="J436" s="77">
        <f>'Compound Alert'!U150</f>
        <v>5.14</v>
      </c>
      <c r="K436" s="77">
        <f>'Compound Alert'!V150</f>
        <v>2.5837320574162699</v>
      </c>
      <c r="L436" s="77">
        <f>'Compound Alert'!W150</f>
        <v>7.1239669421487601</v>
      </c>
      <c r="M436" s="77">
        <f>'Compound Alert'!X150</f>
        <v>2.28571428571429</v>
      </c>
      <c r="N436" s="77">
        <f>'Compound Alert'!Y150</f>
        <v>6.25</v>
      </c>
      <c r="O436" s="77">
        <f>'Compound Alert'!Z150</f>
        <v>0</v>
      </c>
      <c r="P436" s="90"/>
      <c r="Q436" s="27">
        <f>'Compound Alert'!AI150</f>
        <v>0</v>
      </c>
      <c r="R436" s="27">
        <f>'Compound Alert'!AJ150</f>
        <v>0.2</v>
      </c>
      <c r="S436" s="28"/>
      <c r="T436" s="28"/>
      <c r="U436" s="28"/>
      <c r="V436" s="28"/>
      <c r="W436" s="28"/>
      <c r="X436" s="28"/>
      <c r="Y436" s="28"/>
      <c r="Z436" s="28"/>
      <c r="AA436" s="28"/>
      <c r="AB436" s="28"/>
      <c r="AC436" s="28"/>
      <c r="AD436" s="28"/>
      <c r="AE436" s="28"/>
      <c r="AF436" s="28"/>
    </row>
    <row r="437" spans="1:32" hidden="1" x14ac:dyDescent="0.2">
      <c r="A437" s="71">
        <v>138</v>
      </c>
      <c r="B437" s="90" t="str">
        <f>'Compound Alert'!B163</f>
        <v>Suriname</v>
      </c>
      <c r="C437" s="90" t="str">
        <f>'Compound Alert'!C163</f>
        <v>SUR</v>
      </c>
      <c r="D437" s="90" t="str">
        <f>'Compound Alert'!D163</f>
        <v>LCN           Latin America &amp; Caribbean</v>
      </c>
      <c r="E437" s="90" t="str">
        <f>'Compound Alert'!E163</f>
        <v>IBRD</v>
      </c>
      <c r="F437" s="90"/>
      <c r="G437" s="88">
        <f>'Compound Alert'!G163</f>
        <v>1</v>
      </c>
      <c r="H437" s="87">
        <f>'Compound Alert'!H163</f>
        <v>1</v>
      </c>
      <c r="I437" s="85">
        <f>'Compound Alert'!I163</f>
        <v>0</v>
      </c>
      <c r="J437" s="77">
        <f>'Compound Alert'!U163</f>
        <v>6.7</v>
      </c>
      <c r="K437" s="77">
        <f>'Compound Alert'!V163</f>
        <v>5.5263157894736796</v>
      </c>
      <c r="L437" s="77">
        <f>'Compound Alert'!W163</f>
        <v>6.9421487603305803</v>
      </c>
      <c r="M437" s="77">
        <f>'Compound Alert'!X163</f>
        <v>5</v>
      </c>
      <c r="N437" s="77">
        <f>'Compound Alert'!Y163</f>
        <v>1.5</v>
      </c>
      <c r="O437" s="77">
        <f>'Compound Alert'!Z163</f>
        <v>0</v>
      </c>
      <c r="P437" s="90"/>
      <c r="Q437" s="27">
        <f>'Compound Alert'!AI163</f>
        <v>0</v>
      </c>
      <c r="R437" s="27">
        <f>'Compound Alert'!AJ163</f>
        <v>0.4</v>
      </c>
      <c r="S437" s="28"/>
      <c r="T437" s="28"/>
      <c r="U437" s="28"/>
      <c r="V437" s="28"/>
      <c r="W437" s="28"/>
      <c r="X437" s="28"/>
      <c r="Y437" s="28"/>
      <c r="Z437" s="28"/>
      <c r="AA437" s="28"/>
      <c r="AB437" s="28"/>
      <c r="AC437" s="28"/>
      <c r="AD437" s="28"/>
      <c r="AE437" s="28"/>
      <c r="AF437" s="28"/>
    </row>
    <row r="438" spans="1:32" hidden="1" x14ac:dyDescent="0.2">
      <c r="A438" s="71">
        <v>139</v>
      </c>
      <c r="B438" s="90" t="str">
        <f>'Compound Alert'!B168</f>
        <v>Seychelles</v>
      </c>
      <c r="C438" s="90" t="str">
        <f>'Compound Alert'!C168</f>
        <v>SYC</v>
      </c>
      <c r="D438" s="90" t="str">
        <f>'Compound Alert'!D168</f>
        <v>SSF           Sub-Saharan Africa</v>
      </c>
      <c r="E438" s="90" t="str">
        <f>'Compound Alert'!E168</f>
        <v>IBRD</v>
      </c>
      <c r="F438" s="90"/>
      <c r="G438" s="88">
        <f>'Compound Alert'!G168</f>
        <v>1</v>
      </c>
      <c r="H438" s="87">
        <f>'Compound Alert'!H168</f>
        <v>1</v>
      </c>
      <c r="I438" s="85">
        <f>'Compound Alert'!I168</f>
        <v>0.5</v>
      </c>
      <c r="J438" s="77">
        <f>'Compound Alert'!U168</f>
        <v>7.62</v>
      </c>
      <c r="K438" s="77">
        <f>'Compound Alert'!V168</f>
        <v>2.2009569377990399</v>
      </c>
      <c r="L438" s="77">
        <f>'Compound Alert'!W168</f>
        <v>4.0661157024793404</v>
      </c>
      <c r="M438" s="77">
        <f>'Compound Alert'!X168</f>
        <v>3.71428571428571</v>
      </c>
      <c r="N438" s="77">
        <f>'Compound Alert'!Y168</f>
        <v>0.625</v>
      </c>
      <c r="O438" s="77">
        <f>'Compound Alert'!Z168</f>
        <v>0</v>
      </c>
      <c r="P438" s="90"/>
      <c r="Q438" s="27">
        <f>'Compound Alert'!AI168</f>
        <v>0</v>
      </c>
      <c r="R438" s="27">
        <f>'Compound Alert'!AJ168</f>
        <v>0.4</v>
      </c>
      <c r="S438" s="28"/>
      <c r="T438" s="28"/>
      <c r="U438" s="28"/>
      <c r="V438" s="28"/>
      <c r="W438" s="28"/>
      <c r="X438" s="28"/>
      <c r="Y438" s="28"/>
      <c r="Z438" s="28"/>
      <c r="AA438" s="28"/>
      <c r="AB438" s="28"/>
      <c r="AC438" s="28"/>
      <c r="AD438" s="28"/>
      <c r="AE438" s="28"/>
      <c r="AF438" s="28"/>
    </row>
    <row r="439" spans="1:32" hidden="1" x14ac:dyDescent="0.2">
      <c r="A439" s="71">
        <v>140</v>
      </c>
      <c r="B439" s="90" t="str">
        <f>'Compound Alert'!B172</f>
        <v>Thailand</v>
      </c>
      <c r="C439" s="90" t="str">
        <f>'Compound Alert'!C172</f>
        <v>THA</v>
      </c>
      <c r="D439" s="90" t="str">
        <f>'Compound Alert'!D172</f>
        <v>EAS           East Asia &amp; Pacific</v>
      </c>
      <c r="E439" s="90" t="str">
        <f>'Compound Alert'!E172</f>
        <v>IBRD</v>
      </c>
      <c r="F439" s="90"/>
      <c r="G439" s="88">
        <f>'Compound Alert'!G172</f>
        <v>1</v>
      </c>
      <c r="H439" s="87">
        <f>'Compound Alert'!H172</f>
        <v>1</v>
      </c>
      <c r="I439" s="85">
        <f>'Compound Alert'!I172</f>
        <v>0</v>
      </c>
      <c r="J439" s="77">
        <f>'Compound Alert'!U172</f>
        <v>4.5</v>
      </c>
      <c r="K439" s="77">
        <f>'Compound Alert'!V172</f>
        <v>3.5645933014354099</v>
      </c>
      <c r="L439" s="77">
        <f>'Compound Alert'!W172</f>
        <v>4.8925619834710696</v>
      </c>
      <c r="M439" s="77">
        <f>'Compound Alert'!X172</f>
        <v>3.1428571428571401</v>
      </c>
      <c r="N439" s="77">
        <f>'Compound Alert'!Y172</f>
        <v>5.625</v>
      </c>
      <c r="O439" s="77">
        <f>'Compound Alert'!Z172</f>
        <v>0</v>
      </c>
      <c r="P439" s="90"/>
      <c r="Q439" s="27">
        <f>'Compound Alert'!AI172</f>
        <v>0</v>
      </c>
      <c r="R439" s="27">
        <f>'Compound Alert'!AJ172</f>
        <v>0.2</v>
      </c>
      <c r="S439" s="28"/>
      <c r="T439" s="28"/>
      <c r="U439" s="28"/>
      <c r="V439" s="28"/>
      <c r="W439" s="28"/>
      <c r="X439" s="28"/>
      <c r="Y439" s="28"/>
      <c r="Z439" s="28"/>
      <c r="AA439" s="28"/>
      <c r="AB439" s="28"/>
      <c r="AC439" s="28"/>
      <c r="AD439" s="28"/>
      <c r="AE439" s="28"/>
      <c r="AF439" s="28"/>
    </row>
    <row r="440" spans="1:32" hidden="1" x14ac:dyDescent="0.2">
      <c r="A440" s="71">
        <v>141</v>
      </c>
      <c r="B440" s="90" t="str">
        <f>'Compound Alert'!B177</f>
        <v>Trinidad and Tobago</v>
      </c>
      <c r="C440" s="90" t="str">
        <f>'Compound Alert'!C177</f>
        <v>TTO</v>
      </c>
      <c r="D440" s="90" t="str">
        <f>'Compound Alert'!D177</f>
        <v>LCN           Latin America &amp; Caribbean</v>
      </c>
      <c r="E440" s="90" t="str">
        <f>'Compound Alert'!E177</f>
        <v>IBRD</v>
      </c>
      <c r="F440" s="90"/>
      <c r="G440" s="88">
        <f>'Compound Alert'!G177</f>
        <v>1</v>
      </c>
      <c r="H440" s="87">
        <f>'Compound Alert'!H177</f>
        <v>1</v>
      </c>
      <c r="I440" s="85">
        <f>'Compound Alert'!I177</f>
        <v>0</v>
      </c>
      <c r="J440" s="77">
        <f>'Compound Alert'!U177</f>
        <v>6.68</v>
      </c>
      <c r="K440" s="77">
        <f>'Compound Alert'!V177</f>
        <v>2.8947368421052602</v>
      </c>
      <c r="L440" s="77">
        <f>'Compound Alert'!W177</f>
        <v>5.3553719008264498</v>
      </c>
      <c r="M440" s="77">
        <f>'Compound Alert'!X177</f>
        <v>2.8571428571428599</v>
      </c>
      <c r="N440" s="77">
        <f>'Compound Alert'!Y177</f>
        <v>0.875</v>
      </c>
      <c r="O440" s="77">
        <f>'Compound Alert'!Z177</f>
        <v>0</v>
      </c>
      <c r="P440" s="90"/>
      <c r="Q440" s="27">
        <f>'Compound Alert'!AI177</f>
        <v>0</v>
      </c>
      <c r="R440" s="27">
        <f>'Compound Alert'!AJ177</f>
        <v>0.4</v>
      </c>
      <c r="S440" s="28"/>
      <c r="T440" s="28"/>
      <c r="U440" s="28"/>
      <c r="V440" s="28"/>
      <c r="W440" s="28"/>
      <c r="X440" s="28"/>
      <c r="Y440" s="28"/>
      <c r="Z440" s="28"/>
      <c r="AA440" s="28"/>
      <c r="AB440" s="28"/>
      <c r="AC440" s="28"/>
      <c r="AD440" s="28"/>
      <c r="AE440" s="28"/>
      <c r="AF440" s="28"/>
    </row>
    <row r="441" spans="1:32" hidden="1" x14ac:dyDescent="0.2">
      <c r="A441" s="71">
        <v>142</v>
      </c>
      <c r="B441" s="90" t="str">
        <f>'Compound Alert'!B187</f>
        <v>Saint Vincent and the Grenadines</v>
      </c>
      <c r="C441" s="90" t="str">
        <f>'Compound Alert'!C187</f>
        <v>VCT</v>
      </c>
      <c r="D441" s="90" t="str">
        <f>'Compound Alert'!D187</f>
        <v>LCN           Latin America &amp; Caribbean</v>
      </c>
      <c r="E441" s="90" t="str">
        <f>'Compound Alert'!E187</f>
        <v>Blend</v>
      </c>
      <c r="F441" s="90"/>
      <c r="G441" s="88">
        <f>'Compound Alert'!G187</f>
        <v>1</v>
      </c>
      <c r="H441" s="87">
        <f>'Compound Alert'!H187</f>
        <v>1</v>
      </c>
      <c r="I441" s="85">
        <f>'Compound Alert'!I187</f>
        <v>0.5</v>
      </c>
      <c r="J441" s="77">
        <f>'Compound Alert'!U187</f>
        <v>7.4</v>
      </c>
      <c r="K441" s="77">
        <f>'Compound Alert'!V187</f>
        <v>4.4736842105263204</v>
      </c>
      <c r="L441" s="77">
        <f>'Compound Alert'!W187</f>
        <v>0</v>
      </c>
      <c r="M441" s="77">
        <f>'Compound Alert'!X187</f>
        <v>3.8571428571428599</v>
      </c>
      <c r="N441" s="77">
        <f>'Compound Alert'!Y187</f>
        <v>0.5</v>
      </c>
      <c r="O441" s="77">
        <f>'Compound Alert'!Z187</f>
        <v>0</v>
      </c>
      <c r="P441" s="90"/>
      <c r="Q441" s="27">
        <f>'Compound Alert'!AI187</f>
        <v>0.2</v>
      </c>
      <c r="R441" s="27">
        <f>'Compound Alert'!AJ187</f>
        <v>0.6</v>
      </c>
      <c r="S441" s="28"/>
      <c r="T441" s="28"/>
      <c r="U441" s="28"/>
      <c r="V441" s="28"/>
      <c r="W441" s="28"/>
      <c r="X441" s="28"/>
      <c r="Y441" s="28"/>
      <c r="Z441" s="28"/>
      <c r="AA441" s="28"/>
      <c r="AB441" s="28"/>
      <c r="AC441" s="28"/>
      <c r="AD441" s="28"/>
      <c r="AE441" s="28"/>
      <c r="AF441" s="28"/>
    </row>
    <row r="442" spans="1:32" hidden="1" x14ac:dyDescent="0.2">
      <c r="A442" s="71">
        <v>143</v>
      </c>
      <c r="B442" s="90" t="str">
        <f>'Compound Alert'!B191</f>
        <v>Samoa</v>
      </c>
      <c r="C442" s="90" t="str">
        <f>'Compound Alert'!C191</f>
        <v>WSM</v>
      </c>
      <c r="D442" s="90" t="str">
        <f>'Compound Alert'!D191</f>
        <v>EAS           East Asia &amp; Pacific</v>
      </c>
      <c r="E442" s="90" t="str">
        <f>'Compound Alert'!E191</f>
        <v>IDA</v>
      </c>
      <c r="F442" s="90"/>
      <c r="G442" s="88">
        <f>'Compound Alert'!G191</f>
        <v>1</v>
      </c>
      <c r="H442" s="87">
        <f>'Compound Alert'!H191</f>
        <v>1</v>
      </c>
      <c r="I442" s="85">
        <f>'Compound Alert'!I191</f>
        <v>1</v>
      </c>
      <c r="J442" s="77">
        <f>'Compound Alert'!U191</f>
        <v>8.7200000000000006</v>
      </c>
      <c r="K442" s="77">
        <f>'Compound Alert'!V191</f>
        <v>3.2057416267942598</v>
      </c>
      <c r="L442" s="77">
        <f>'Compound Alert'!W191</f>
        <v>0</v>
      </c>
      <c r="M442" s="77">
        <f>'Compound Alert'!X191</f>
        <v>7.28571428571429</v>
      </c>
      <c r="N442" s="77">
        <f>'Compound Alert'!Y191</f>
        <v>1.125</v>
      </c>
      <c r="O442" s="77">
        <f>'Compound Alert'!Z191</f>
        <v>0</v>
      </c>
      <c r="P442" s="90"/>
      <c r="Q442" s="27">
        <f>'Compound Alert'!AI191</f>
        <v>0</v>
      </c>
      <c r="R442" s="27">
        <f>'Compound Alert'!AJ191</f>
        <v>0.6</v>
      </c>
      <c r="S442" s="28"/>
      <c r="T442" s="28"/>
      <c r="U442" s="28"/>
      <c r="V442" s="28"/>
      <c r="W442" s="28"/>
      <c r="X442" s="28"/>
      <c r="Y442" s="28"/>
      <c r="Z442" s="28"/>
      <c r="AA442" s="28"/>
      <c r="AB442" s="28"/>
      <c r="AC442" s="28"/>
      <c r="AD442" s="28"/>
      <c r="AE442" s="28"/>
      <c r="AF442" s="28"/>
    </row>
    <row r="443" spans="1:32" hidden="1" x14ac:dyDescent="0.2">
      <c r="A443" s="71">
        <v>144</v>
      </c>
      <c r="B443" s="90" t="str">
        <f>'Compound Alert'!B9</f>
        <v>United Arab Emirates</v>
      </c>
      <c r="C443" s="90" t="str">
        <f>'Compound Alert'!C9</f>
        <v>ARE</v>
      </c>
      <c r="D443" s="90" t="str">
        <f>'Compound Alert'!D9</f>
        <v>MEA           Middle East &amp; North Africa</v>
      </c>
      <c r="E443" s="90" t="str">
        <f>'Compound Alert'!E9</f>
        <v xml:space="preserve"> </v>
      </c>
      <c r="F443" s="90"/>
      <c r="G443" s="88">
        <f>'Compound Alert'!G9</f>
        <v>0.5</v>
      </c>
      <c r="H443" s="87">
        <f>'Compound Alert'!H9</f>
        <v>0.5</v>
      </c>
      <c r="I443" s="85">
        <f>'Compound Alert'!I9</f>
        <v>0</v>
      </c>
      <c r="J443" s="77">
        <f>'Compound Alert'!U9</f>
        <v>4.66</v>
      </c>
      <c r="K443" s="77">
        <f>'Compound Alert'!V9</f>
        <v>1.07655502392344</v>
      </c>
      <c r="L443" s="77">
        <f>'Compound Alert'!W9</f>
        <v>3.2727272727272698</v>
      </c>
      <c r="M443" s="77">
        <f>'Compound Alert'!X9</f>
        <v>1.1428571428571399</v>
      </c>
      <c r="N443" s="77">
        <f>'Compound Alert'!Y9</f>
        <v>1.625</v>
      </c>
      <c r="O443" s="77">
        <f>'Compound Alert'!Z9</f>
        <v>0</v>
      </c>
      <c r="P443" s="90"/>
      <c r="Q443" s="27">
        <f>'Compound Alert'!AI9</f>
        <v>0</v>
      </c>
      <c r="R443" s="27">
        <f>'Compound Alert'!AJ9</f>
        <v>0.4</v>
      </c>
      <c r="S443" s="28"/>
      <c r="T443" s="28"/>
      <c r="U443" s="28"/>
      <c r="V443" s="28"/>
      <c r="W443" s="28"/>
      <c r="X443" s="28"/>
      <c r="Y443" s="28"/>
      <c r="Z443" s="28"/>
      <c r="AA443" s="28"/>
      <c r="AB443" s="28"/>
      <c r="AC443" s="28"/>
      <c r="AD443" s="28"/>
      <c r="AE443" s="28"/>
      <c r="AF443" s="28"/>
    </row>
    <row r="444" spans="1:32" hidden="1" x14ac:dyDescent="0.2">
      <c r="A444" s="71">
        <v>145</v>
      </c>
      <c r="B444" s="90" t="str">
        <f>'Compound Alert'!B11</f>
        <v>Armenia</v>
      </c>
      <c r="C444" s="90" t="str">
        <f>'Compound Alert'!C11</f>
        <v>ARM</v>
      </c>
      <c r="D444" s="90" t="str">
        <f>'Compound Alert'!D11</f>
        <v>ECS           Europe &amp; Central Asia</v>
      </c>
      <c r="E444" s="90" t="str">
        <f>'Compound Alert'!E11</f>
        <v>IBRD</v>
      </c>
      <c r="F444" s="90"/>
      <c r="G444" s="88">
        <f>'Compound Alert'!G11</f>
        <v>0.5</v>
      </c>
      <c r="H444" s="87">
        <f>'Compound Alert'!H11</f>
        <v>0.5</v>
      </c>
      <c r="I444" s="85">
        <f>'Compound Alert'!I11</f>
        <v>0</v>
      </c>
      <c r="J444" s="77">
        <f>'Compound Alert'!U11</f>
        <v>4</v>
      </c>
      <c r="K444" s="77">
        <f>'Compound Alert'!V11</f>
        <v>2.7033492822966498</v>
      </c>
      <c r="L444" s="77">
        <f>'Compound Alert'!W11</f>
        <v>6.1487603305785097</v>
      </c>
      <c r="M444" s="77">
        <f>'Compound Alert'!X11</f>
        <v>2.8571428571428599</v>
      </c>
      <c r="N444" s="77">
        <f>'Compound Alert'!Y11</f>
        <v>2.625</v>
      </c>
      <c r="O444" s="77">
        <f>'Compound Alert'!Z11</f>
        <v>0</v>
      </c>
      <c r="P444" s="90"/>
      <c r="Q444" s="27">
        <f>'Compound Alert'!AI11</f>
        <v>0</v>
      </c>
      <c r="R444" s="27">
        <f>'Compound Alert'!AJ11</f>
        <v>0.3</v>
      </c>
      <c r="S444" s="28"/>
      <c r="T444" s="28"/>
      <c r="U444" s="28"/>
      <c r="V444" s="28"/>
      <c r="W444" s="28"/>
      <c r="X444" s="28"/>
      <c r="Y444" s="28"/>
      <c r="Z444" s="28"/>
      <c r="AA444" s="28"/>
      <c r="AB444" s="28"/>
      <c r="AC444" s="28"/>
      <c r="AD444" s="28"/>
      <c r="AE444" s="28"/>
      <c r="AF444" s="28"/>
    </row>
    <row r="445" spans="1:32" hidden="1" x14ac:dyDescent="0.2">
      <c r="A445" s="71">
        <v>146</v>
      </c>
      <c r="B445" s="90" t="str">
        <f>'Compound Alert'!B14</f>
        <v>Austria</v>
      </c>
      <c r="C445" s="90" t="str">
        <f>'Compound Alert'!C14</f>
        <v>AUT</v>
      </c>
      <c r="D445" s="90" t="str">
        <f>'Compound Alert'!D14</f>
        <v>ECS           Europe &amp; Central Asia</v>
      </c>
      <c r="E445" s="90" t="str">
        <f>'Compound Alert'!E14</f>
        <v xml:space="preserve"> </v>
      </c>
      <c r="F445" s="90"/>
      <c r="G445" s="88">
        <f>'Compound Alert'!G14</f>
        <v>0.5</v>
      </c>
      <c r="H445" s="87">
        <f>'Compound Alert'!H14</f>
        <v>0.5</v>
      </c>
      <c r="I445" s="85">
        <f>'Compound Alert'!I14</f>
        <v>0</v>
      </c>
      <c r="J445" s="77">
        <f>'Compound Alert'!U14</f>
        <v>2.5</v>
      </c>
      <c r="K445" s="77">
        <f>'Compound Alert'!V14</f>
        <v>0</v>
      </c>
      <c r="L445" s="77">
        <f>'Compound Alert'!W14</f>
        <v>1.00826446280992</v>
      </c>
      <c r="M445" s="77">
        <f>'Compound Alert'!X14</f>
        <v>0.42857142857142899</v>
      </c>
      <c r="N445" s="77">
        <f>'Compound Alert'!Y14</f>
        <v>0.25</v>
      </c>
      <c r="O445" s="77">
        <f>'Compound Alert'!Z14</f>
        <v>0</v>
      </c>
      <c r="P445" s="90"/>
      <c r="Q445" s="27">
        <f>'Compound Alert'!AI14</f>
        <v>0</v>
      </c>
      <c r="R445" s="27">
        <f>'Compound Alert'!AJ14</f>
        <v>0.4</v>
      </c>
      <c r="S445" s="28"/>
      <c r="T445" s="28"/>
      <c r="U445" s="28"/>
      <c r="V445" s="28"/>
      <c r="W445" s="28"/>
      <c r="X445" s="28"/>
      <c r="Y445" s="28"/>
      <c r="Z445" s="28"/>
      <c r="AA445" s="28"/>
      <c r="AB445" s="28"/>
      <c r="AC445" s="28"/>
      <c r="AD445" s="28"/>
      <c r="AE445" s="28"/>
      <c r="AF445" s="28"/>
    </row>
    <row r="446" spans="1:32" hidden="1" x14ac:dyDescent="0.2">
      <c r="A446" s="71">
        <v>147</v>
      </c>
      <c r="B446" s="90" t="str">
        <f>'Compound Alert'!B30</f>
        <v>Brunei Darussalam</v>
      </c>
      <c r="C446" s="90" t="str">
        <f>'Compound Alert'!C30</f>
        <v>BRN</v>
      </c>
      <c r="D446" s="90" t="str">
        <f>'Compound Alert'!D30</f>
        <v>EAS           East Asia &amp; Pacific</v>
      </c>
      <c r="E446" s="90" t="str">
        <f>'Compound Alert'!E30</f>
        <v xml:space="preserve"> </v>
      </c>
      <c r="F446" s="90"/>
      <c r="G446" s="88">
        <f>'Compound Alert'!G30</f>
        <v>0.5</v>
      </c>
      <c r="H446" s="87">
        <f>'Compound Alert'!H30</f>
        <v>0.5</v>
      </c>
      <c r="I446" s="85">
        <f>'Compound Alert'!I30</f>
        <v>0.5</v>
      </c>
      <c r="J446" s="77">
        <f>'Compound Alert'!U30</f>
        <v>7.48</v>
      </c>
      <c r="K446" s="77">
        <f>'Compound Alert'!V30</f>
        <v>1.8181818181818199</v>
      </c>
      <c r="L446" s="77">
        <f>'Compound Alert'!W30</f>
        <v>2.4297520661157002</v>
      </c>
      <c r="M446" s="77">
        <f>'Compound Alert'!X30</f>
        <v>1.8571428571428601</v>
      </c>
      <c r="N446" s="77">
        <f>'Compound Alert'!Y30</f>
        <v>0.5</v>
      </c>
      <c r="O446" s="77">
        <f>'Compound Alert'!Z30</f>
        <v>0</v>
      </c>
      <c r="P446" s="90"/>
      <c r="Q446" s="27">
        <f>'Compound Alert'!AI30</f>
        <v>0</v>
      </c>
      <c r="R446" s="27">
        <f>'Compound Alert'!AJ30</f>
        <v>0.5</v>
      </c>
      <c r="S446" s="28"/>
      <c r="T446" s="28"/>
      <c r="U446" s="28"/>
      <c r="V446" s="28"/>
      <c r="W446" s="28"/>
      <c r="X446" s="28"/>
      <c r="Y446" s="28"/>
      <c r="Z446" s="28"/>
      <c r="AA446" s="28"/>
      <c r="AB446" s="28"/>
      <c r="AC446" s="28"/>
      <c r="AD446" s="28"/>
      <c r="AE446" s="28"/>
      <c r="AF446" s="28"/>
    </row>
    <row r="447" spans="1:32" hidden="1" x14ac:dyDescent="0.2">
      <c r="A447" s="71">
        <v>148</v>
      </c>
      <c r="B447" s="90" t="str">
        <f>'Compound Alert'!B36</f>
        <v>Chile</v>
      </c>
      <c r="C447" s="90" t="str">
        <f>'Compound Alert'!C36</f>
        <v>CHL</v>
      </c>
      <c r="D447" s="90" t="str">
        <f>'Compound Alert'!D36</f>
        <v>LCN           Latin America &amp; Caribbean</v>
      </c>
      <c r="E447" s="90" t="str">
        <f>'Compound Alert'!E36</f>
        <v>IBRD</v>
      </c>
      <c r="F447" s="90"/>
      <c r="G447" s="88">
        <f>'Compound Alert'!G36</f>
        <v>0.5</v>
      </c>
      <c r="H447" s="87">
        <f>'Compound Alert'!H36</f>
        <v>0.5</v>
      </c>
      <c r="I447" s="85">
        <f>'Compound Alert'!I36</f>
        <v>0</v>
      </c>
      <c r="J447" s="77">
        <f>'Compound Alert'!U36</f>
        <v>2.5</v>
      </c>
      <c r="K447" s="77">
        <f>'Compound Alert'!V36</f>
        <v>3.42105263157895</v>
      </c>
      <c r="L447" s="77">
        <f>'Compound Alert'!W36</f>
        <v>1.8181818181818199</v>
      </c>
      <c r="M447" s="77">
        <f>'Compound Alert'!X36</f>
        <v>2.4285714285714302</v>
      </c>
      <c r="N447" s="77">
        <f>'Compound Alert'!Y36</f>
        <v>4.125</v>
      </c>
      <c r="O447" s="77">
        <f>'Compound Alert'!Z36</f>
        <v>0</v>
      </c>
      <c r="P447" s="90"/>
      <c r="Q447" s="27">
        <f>'Compound Alert'!AI36</f>
        <v>0</v>
      </c>
      <c r="R447" s="27">
        <f>'Compound Alert'!AJ36</f>
        <v>0.2</v>
      </c>
      <c r="S447" s="28"/>
      <c r="T447" s="28"/>
      <c r="U447" s="28"/>
      <c r="V447" s="28"/>
      <c r="W447" s="28"/>
      <c r="X447" s="28"/>
      <c r="Y447" s="28"/>
      <c r="Z447" s="28"/>
      <c r="AA447" s="28"/>
      <c r="AB447" s="28"/>
      <c r="AC447" s="28"/>
      <c r="AD447" s="28"/>
      <c r="AE447" s="28"/>
      <c r="AF447" s="28"/>
    </row>
    <row r="448" spans="1:32" hidden="1" x14ac:dyDescent="0.2">
      <c r="A448" s="71">
        <v>149</v>
      </c>
      <c r="B448" s="90" t="str">
        <f>'Compound Alert'!B45</f>
        <v>Costa Rica</v>
      </c>
      <c r="C448" s="90" t="str">
        <f>'Compound Alert'!C45</f>
        <v>CRI</v>
      </c>
      <c r="D448" s="90" t="str">
        <f>'Compound Alert'!D45</f>
        <v>LCN           Latin America &amp; Caribbean</v>
      </c>
      <c r="E448" s="90" t="str">
        <f>'Compound Alert'!E45</f>
        <v>IBRD</v>
      </c>
      <c r="F448" s="90"/>
      <c r="G448" s="88">
        <f>'Compound Alert'!G45</f>
        <v>0.5</v>
      </c>
      <c r="H448" s="87">
        <f>'Compound Alert'!H45</f>
        <v>0.5</v>
      </c>
      <c r="I448" s="85">
        <f>'Compound Alert'!I45</f>
        <v>0</v>
      </c>
      <c r="J448" s="77">
        <f>'Compound Alert'!U45</f>
        <v>4.9800000000000004</v>
      </c>
      <c r="K448" s="77">
        <f>'Compound Alert'!V45</f>
        <v>3.3971291866028701</v>
      </c>
      <c r="L448" s="77">
        <f>'Compound Alert'!W45</f>
        <v>3.2066115702479299</v>
      </c>
      <c r="M448" s="77">
        <f>'Compound Alert'!X45</f>
        <v>3.2857142857142798</v>
      </c>
      <c r="N448" s="77">
        <f>'Compound Alert'!Y45</f>
        <v>3.25</v>
      </c>
      <c r="O448" s="77">
        <f>'Compound Alert'!Z45</f>
        <v>0</v>
      </c>
      <c r="P448" s="90"/>
      <c r="Q448" s="27">
        <f>'Compound Alert'!AI45</f>
        <v>0</v>
      </c>
      <c r="R448" s="27">
        <f>'Compound Alert'!AJ45</f>
        <v>0.2</v>
      </c>
      <c r="S448" s="28"/>
      <c r="T448" s="28"/>
      <c r="U448" s="28"/>
      <c r="V448" s="28"/>
      <c r="W448" s="28"/>
      <c r="X448" s="28"/>
      <c r="Y448" s="28"/>
      <c r="Z448" s="28"/>
      <c r="AA448" s="28"/>
      <c r="AB448" s="28"/>
      <c r="AC448" s="28"/>
      <c r="AD448" s="28"/>
      <c r="AE448" s="28"/>
      <c r="AF448" s="28"/>
    </row>
    <row r="449" spans="1:32" hidden="1" x14ac:dyDescent="0.2">
      <c r="A449" s="71">
        <v>150</v>
      </c>
      <c r="B449" s="90" t="str">
        <f>'Compound Alert'!B48</f>
        <v>Czech Republic</v>
      </c>
      <c r="C449" s="90" t="str">
        <f>'Compound Alert'!C48</f>
        <v>CZE</v>
      </c>
      <c r="D449" s="90" t="str">
        <f>'Compound Alert'!D48</f>
        <v>ECS           Europe &amp; Central Asia</v>
      </c>
      <c r="E449" s="90" t="str">
        <f>'Compound Alert'!E48</f>
        <v xml:space="preserve"> </v>
      </c>
      <c r="F449" s="90"/>
      <c r="G449" s="88">
        <f>'Compound Alert'!G48</f>
        <v>0.5</v>
      </c>
      <c r="H449" s="87">
        <f>'Compound Alert'!H48</f>
        <v>0.5</v>
      </c>
      <c r="I449" s="85">
        <f>'Compound Alert'!I48</f>
        <v>0</v>
      </c>
      <c r="J449" s="77">
        <f>'Compound Alert'!U48</f>
        <v>3.6</v>
      </c>
      <c r="K449" s="77">
        <f>'Compound Alert'!V48</f>
        <v>0</v>
      </c>
      <c r="L449" s="77">
        <f>'Compound Alert'!W48</f>
        <v>3.0578512396694202</v>
      </c>
      <c r="M449" s="77">
        <f>'Compound Alert'!X48</f>
        <v>0.57142857142857095</v>
      </c>
      <c r="N449" s="77">
        <f>'Compound Alert'!Y48</f>
        <v>0</v>
      </c>
      <c r="O449" s="77">
        <f>'Compound Alert'!Z48</f>
        <v>0</v>
      </c>
      <c r="P449" s="90"/>
      <c r="Q449" s="27">
        <f>'Compound Alert'!AI48</f>
        <v>0</v>
      </c>
      <c r="R449" s="27">
        <f>'Compound Alert'!AJ48</f>
        <v>0.4</v>
      </c>
      <c r="S449" s="28"/>
      <c r="T449" s="28"/>
      <c r="U449" s="28"/>
      <c r="V449" s="28"/>
      <c r="W449" s="28"/>
      <c r="X449" s="28"/>
      <c r="Y449" s="28"/>
      <c r="Z449" s="28"/>
      <c r="AA449" s="28"/>
      <c r="AB449" s="28"/>
      <c r="AC449" s="28"/>
      <c r="AD449" s="28"/>
      <c r="AE449" s="28"/>
      <c r="AF449" s="28"/>
    </row>
    <row r="450" spans="1:32" hidden="1" x14ac:dyDescent="0.2">
      <c r="A450" s="71">
        <v>151</v>
      </c>
      <c r="B450" s="90" t="str">
        <f>'Compound Alert'!B58</f>
        <v>Spain</v>
      </c>
      <c r="C450" s="90" t="str">
        <f>'Compound Alert'!C58</f>
        <v>ESP</v>
      </c>
      <c r="D450" s="90" t="str">
        <f>'Compound Alert'!D58</f>
        <v>ECS           Europe &amp; Central Asia</v>
      </c>
      <c r="E450" s="90" t="str">
        <f>'Compound Alert'!E58</f>
        <v xml:space="preserve"> </v>
      </c>
      <c r="F450" s="90"/>
      <c r="G450" s="88">
        <f>'Compound Alert'!G58</f>
        <v>0.5</v>
      </c>
      <c r="H450" s="87">
        <f>'Compound Alert'!H58</f>
        <v>0.5</v>
      </c>
      <c r="I450" s="85">
        <f>'Compound Alert'!I58</f>
        <v>0</v>
      </c>
      <c r="J450" s="77">
        <f>'Compound Alert'!U58</f>
        <v>2</v>
      </c>
      <c r="K450" s="77">
        <f>'Compound Alert'!V58</f>
        <v>0</v>
      </c>
      <c r="L450" s="77">
        <f>'Compound Alert'!W58</f>
        <v>2.7272727272727302</v>
      </c>
      <c r="M450" s="77">
        <f>'Compound Alert'!X58</f>
        <v>0.71428571428571397</v>
      </c>
      <c r="N450" s="77">
        <f>'Compound Alert'!Y58</f>
        <v>1.75</v>
      </c>
      <c r="O450" s="77">
        <f>'Compound Alert'!Z58</f>
        <v>0</v>
      </c>
      <c r="P450" s="90"/>
      <c r="Q450" s="27">
        <f>'Compound Alert'!AI58</f>
        <v>0</v>
      </c>
      <c r="R450" s="27">
        <f>'Compound Alert'!AJ58</f>
        <v>0.3</v>
      </c>
      <c r="S450" s="28"/>
      <c r="T450" s="28"/>
      <c r="U450" s="28"/>
      <c r="V450" s="28"/>
      <c r="W450" s="28"/>
      <c r="X450" s="28"/>
      <c r="Y450" s="28"/>
      <c r="Z450" s="28"/>
      <c r="AA450" s="28"/>
      <c r="AB450" s="28"/>
      <c r="AC450" s="28"/>
      <c r="AD450" s="28"/>
      <c r="AE450" s="28"/>
      <c r="AF450" s="28"/>
    </row>
    <row r="451" spans="1:32" hidden="1" x14ac:dyDescent="0.2">
      <c r="A451" s="71">
        <v>152</v>
      </c>
      <c r="B451" s="90" t="str">
        <f>'Compound Alert'!B59</f>
        <v>Estonia</v>
      </c>
      <c r="C451" s="90" t="str">
        <f>'Compound Alert'!C59</f>
        <v>EST</v>
      </c>
      <c r="D451" s="90" t="str">
        <f>'Compound Alert'!D59</f>
        <v>ECS           Europe &amp; Central Asia</v>
      </c>
      <c r="E451" s="90" t="str">
        <f>'Compound Alert'!E59</f>
        <v xml:space="preserve"> </v>
      </c>
      <c r="F451" s="90"/>
      <c r="G451" s="88">
        <f>'Compound Alert'!G59</f>
        <v>0.5</v>
      </c>
      <c r="H451" s="87">
        <f>'Compound Alert'!H59</f>
        <v>0.5</v>
      </c>
      <c r="I451" s="85">
        <f>'Compound Alert'!I59</f>
        <v>0</v>
      </c>
      <c r="J451" s="77">
        <f>'Compound Alert'!U59</f>
        <v>2.6</v>
      </c>
      <c r="K451" s="77">
        <f>'Compound Alert'!V59</f>
        <v>2.2488038277512001</v>
      </c>
      <c r="L451" s="77">
        <f>'Compound Alert'!W59</f>
        <v>1.8842975206611601</v>
      </c>
      <c r="M451" s="77">
        <f>'Compound Alert'!X59</f>
        <v>0.85714285714285599</v>
      </c>
      <c r="N451" s="77">
        <f>'Compound Alert'!Y59</f>
        <v>0</v>
      </c>
      <c r="O451" s="77">
        <f>'Compound Alert'!Z59</f>
        <v>0</v>
      </c>
      <c r="P451" s="90"/>
      <c r="Q451" s="27">
        <f>'Compound Alert'!AI59</f>
        <v>0</v>
      </c>
      <c r="R451" s="27">
        <f>'Compound Alert'!AJ59</f>
        <v>0.4</v>
      </c>
      <c r="S451" s="28"/>
      <c r="T451" s="28"/>
      <c r="U451" s="28"/>
      <c r="V451" s="28"/>
      <c r="W451" s="28"/>
      <c r="X451" s="28"/>
      <c r="Y451" s="28"/>
      <c r="Z451" s="28"/>
      <c r="AA451" s="28"/>
      <c r="AB451" s="28"/>
      <c r="AC451" s="28"/>
      <c r="AD451" s="28"/>
      <c r="AE451" s="28"/>
      <c r="AF451" s="28"/>
    </row>
    <row r="452" spans="1:32" hidden="1" x14ac:dyDescent="0.2">
      <c r="A452" s="71">
        <v>153</v>
      </c>
      <c r="B452" s="90" t="str">
        <f>'Compound Alert'!B61</f>
        <v>Finland</v>
      </c>
      <c r="C452" s="90" t="str">
        <f>'Compound Alert'!C61</f>
        <v>FIN</v>
      </c>
      <c r="D452" s="90" t="str">
        <f>'Compound Alert'!D61</f>
        <v>ECS           Europe &amp; Central Asia</v>
      </c>
      <c r="E452" s="90" t="str">
        <f>'Compound Alert'!E61</f>
        <v xml:space="preserve"> </v>
      </c>
      <c r="F452" s="90"/>
      <c r="G452" s="88">
        <f>'Compound Alert'!G61</f>
        <v>0.5</v>
      </c>
      <c r="H452" s="87">
        <f>'Compound Alert'!H61</f>
        <v>0.5</v>
      </c>
      <c r="I452" s="85">
        <f>'Compound Alert'!I61</f>
        <v>0</v>
      </c>
      <c r="J452" s="77">
        <f>'Compound Alert'!U61</f>
        <v>0.26</v>
      </c>
      <c r="K452" s="77">
        <f>'Compound Alert'!V61</f>
        <v>0.88516746411483305</v>
      </c>
      <c r="L452" s="77">
        <f>'Compound Alert'!W61</f>
        <v>0.34710743801652899</v>
      </c>
      <c r="M452" s="77">
        <f>'Compound Alert'!X61</f>
        <v>0.28571428571428598</v>
      </c>
      <c r="N452" s="77">
        <f>'Compound Alert'!Y61</f>
        <v>0</v>
      </c>
      <c r="O452" s="77">
        <f>'Compound Alert'!Z61</f>
        <v>0</v>
      </c>
      <c r="P452" s="90"/>
      <c r="Q452" s="27">
        <f>'Compound Alert'!AI61</f>
        <v>0</v>
      </c>
      <c r="R452" s="27">
        <f>'Compound Alert'!AJ61</f>
        <v>0.5</v>
      </c>
      <c r="S452" s="28"/>
      <c r="T452" s="28"/>
      <c r="U452" s="28"/>
      <c r="V452" s="28"/>
      <c r="W452" s="28"/>
      <c r="X452" s="28"/>
      <c r="Y452" s="28"/>
      <c r="Z452" s="28"/>
      <c r="AA452" s="28"/>
      <c r="AB452" s="28"/>
      <c r="AC452" s="28"/>
      <c r="AD452" s="28"/>
      <c r="AE452" s="28"/>
      <c r="AF452" s="28"/>
    </row>
    <row r="453" spans="1:32" hidden="1" x14ac:dyDescent="0.2">
      <c r="A453" s="71">
        <v>154</v>
      </c>
      <c r="B453" s="90" t="str">
        <f>'Compound Alert'!B63</f>
        <v>France</v>
      </c>
      <c r="C453" s="90" t="str">
        <f>'Compound Alert'!C63</f>
        <v>FRA</v>
      </c>
      <c r="D453" s="90" t="str">
        <f>'Compound Alert'!D63</f>
        <v>ECS           Europe &amp; Central Asia</v>
      </c>
      <c r="E453" s="90" t="str">
        <f>'Compound Alert'!E63</f>
        <v xml:space="preserve"> </v>
      </c>
      <c r="F453" s="90"/>
      <c r="G453" s="88">
        <f>'Compound Alert'!G63</f>
        <v>0.5</v>
      </c>
      <c r="H453" s="87">
        <f>'Compound Alert'!H63</f>
        <v>0.5</v>
      </c>
      <c r="I453" s="85">
        <f>'Compound Alert'!I63</f>
        <v>0</v>
      </c>
      <c r="J453" s="77">
        <f>'Compound Alert'!U63</f>
        <v>2.5</v>
      </c>
      <c r="K453" s="77">
        <f>'Compound Alert'!V63</f>
        <v>0</v>
      </c>
      <c r="L453" s="77">
        <f>'Compound Alert'!W63</f>
        <v>1.8842975206611601</v>
      </c>
      <c r="M453" s="77">
        <f>'Compound Alert'!X63</f>
        <v>0.71428571428571397</v>
      </c>
      <c r="N453" s="77">
        <f>'Compound Alert'!Y63</f>
        <v>1.375</v>
      </c>
      <c r="O453" s="77">
        <f>'Compound Alert'!Z63</f>
        <v>0</v>
      </c>
      <c r="P453" s="90"/>
      <c r="Q453" s="27">
        <f>'Compound Alert'!AI63</f>
        <v>0</v>
      </c>
      <c r="R453" s="27">
        <f>'Compound Alert'!AJ63</f>
        <v>0.3</v>
      </c>
      <c r="S453" s="28"/>
      <c r="T453" s="28"/>
      <c r="U453" s="28"/>
      <c r="V453" s="28"/>
      <c r="W453" s="28"/>
      <c r="X453" s="28"/>
      <c r="Y453" s="28"/>
      <c r="Z453" s="28"/>
      <c r="AA453" s="28"/>
      <c r="AB453" s="28"/>
      <c r="AC453" s="28"/>
      <c r="AD453" s="28"/>
      <c r="AE453" s="28"/>
      <c r="AF453" s="28"/>
    </row>
    <row r="454" spans="1:32" hidden="1" x14ac:dyDescent="0.2">
      <c r="A454" s="71">
        <v>155</v>
      </c>
      <c r="B454" s="90" t="str">
        <f>'Compound Alert'!B80</f>
        <v>Hungary</v>
      </c>
      <c r="C454" s="90" t="str">
        <f>'Compound Alert'!C80</f>
        <v>HUN</v>
      </c>
      <c r="D454" s="90" t="str">
        <f>'Compound Alert'!D80</f>
        <v>ECS           Europe &amp; Central Asia</v>
      </c>
      <c r="E454" s="90" t="str">
        <f>'Compound Alert'!E80</f>
        <v xml:space="preserve"> </v>
      </c>
      <c r="F454" s="90"/>
      <c r="G454" s="88">
        <f>'Compound Alert'!G80</f>
        <v>0.5</v>
      </c>
      <c r="H454" s="87">
        <f>'Compound Alert'!H80</f>
        <v>0.5</v>
      </c>
      <c r="I454" s="85">
        <f>'Compound Alert'!I80</f>
        <v>0</v>
      </c>
      <c r="J454" s="77">
        <f>'Compound Alert'!U80</f>
        <v>3.5</v>
      </c>
      <c r="K454" s="77">
        <f>'Compound Alert'!V80</f>
        <v>0.93301435406698596</v>
      </c>
      <c r="L454" s="77">
        <f>'Compound Alert'!W80</f>
        <v>3.4876033057851199</v>
      </c>
      <c r="M454" s="77">
        <f>'Compound Alert'!X80</f>
        <v>1.8571428571428601</v>
      </c>
      <c r="N454" s="77">
        <f>'Compound Alert'!Y80</f>
        <v>1.25</v>
      </c>
      <c r="O454" s="77">
        <f>'Compound Alert'!Z80</f>
        <v>0</v>
      </c>
      <c r="P454" s="90"/>
      <c r="Q454" s="27">
        <f>'Compound Alert'!AI80</f>
        <v>0</v>
      </c>
      <c r="R454" s="27">
        <f>'Compound Alert'!AJ80</f>
        <v>0.3</v>
      </c>
      <c r="S454" s="28"/>
      <c r="T454" s="28"/>
      <c r="U454" s="28"/>
      <c r="V454" s="28"/>
      <c r="W454" s="28"/>
      <c r="X454" s="28"/>
      <c r="Y454" s="28"/>
      <c r="Z454" s="28"/>
      <c r="AA454" s="28"/>
      <c r="AB454" s="28"/>
      <c r="AC454" s="28"/>
      <c r="AD454" s="28"/>
      <c r="AE454" s="28"/>
      <c r="AF454" s="28"/>
    </row>
    <row r="455" spans="1:32" hidden="1" x14ac:dyDescent="0.2">
      <c r="A455" s="71">
        <v>156</v>
      </c>
      <c r="B455" s="90" t="str">
        <f>'Compound Alert'!B83</f>
        <v>Ireland</v>
      </c>
      <c r="C455" s="90" t="str">
        <f>'Compound Alert'!C83</f>
        <v>IRL</v>
      </c>
      <c r="D455" s="90" t="str">
        <f>'Compound Alert'!D83</f>
        <v>ECS           Europe &amp; Central Asia</v>
      </c>
      <c r="E455" s="90" t="str">
        <f>'Compound Alert'!E83</f>
        <v xml:space="preserve"> </v>
      </c>
      <c r="F455" s="90"/>
      <c r="G455" s="88">
        <f>'Compound Alert'!G83</f>
        <v>0.5</v>
      </c>
      <c r="H455" s="87">
        <f>'Compound Alert'!H83</f>
        <v>0.5</v>
      </c>
      <c r="I455" s="85">
        <f>'Compound Alert'!I83</f>
        <v>0</v>
      </c>
      <c r="J455" s="77">
        <f>'Compound Alert'!U83</f>
        <v>2.5</v>
      </c>
      <c r="K455" s="77">
        <f>'Compound Alert'!V83</f>
        <v>0</v>
      </c>
      <c r="L455" s="77">
        <f>'Compound Alert'!W83</f>
        <v>1.60330578512397</v>
      </c>
      <c r="M455" s="77">
        <f>'Compound Alert'!X83</f>
        <v>0.57142857142857095</v>
      </c>
      <c r="N455" s="77">
        <f>'Compound Alert'!Y83</f>
        <v>0.25</v>
      </c>
      <c r="O455" s="77">
        <f>'Compound Alert'!Z83</f>
        <v>0</v>
      </c>
      <c r="P455" s="90"/>
      <c r="Q455" s="27">
        <f>'Compound Alert'!AI83</f>
        <v>0</v>
      </c>
      <c r="R455" s="27">
        <f>'Compound Alert'!AJ83</f>
        <v>0.5</v>
      </c>
      <c r="S455" s="28"/>
      <c r="T455" s="28"/>
      <c r="U455" s="28"/>
      <c r="V455" s="28"/>
      <c r="W455" s="28"/>
      <c r="X455" s="28"/>
      <c r="Y455" s="28"/>
      <c r="Z455" s="28"/>
      <c r="AA455" s="28"/>
      <c r="AB455" s="28"/>
      <c r="AC455" s="28"/>
      <c r="AD455" s="28"/>
      <c r="AE455" s="28"/>
      <c r="AF455" s="28"/>
    </row>
    <row r="456" spans="1:32" hidden="1" x14ac:dyDescent="0.2">
      <c r="A456" s="71">
        <v>157</v>
      </c>
      <c r="B456" s="90" t="str">
        <f>'Compound Alert'!B86</f>
        <v>Iceland</v>
      </c>
      <c r="C456" s="90" t="str">
        <f>'Compound Alert'!C86</f>
        <v>ISL</v>
      </c>
      <c r="D456" s="90" t="str">
        <f>'Compound Alert'!D86</f>
        <v>ECS           Europe &amp; Central Asia</v>
      </c>
      <c r="E456" s="90" t="str">
        <f>'Compound Alert'!E86</f>
        <v xml:space="preserve"> </v>
      </c>
      <c r="F456" s="90"/>
      <c r="G456" s="88">
        <f>'Compound Alert'!G86</f>
        <v>0.5</v>
      </c>
      <c r="H456" s="87">
        <f>'Compound Alert'!H86</f>
        <v>0.5</v>
      </c>
      <c r="I456" s="85">
        <f>'Compound Alert'!I86</f>
        <v>0</v>
      </c>
      <c r="J456" s="77">
        <f>'Compound Alert'!U86</f>
        <v>4.74</v>
      </c>
      <c r="K456" s="77">
        <f>'Compound Alert'!V86</f>
        <v>0.55023923444975997</v>
      </c>
      <c r="L456" s="77">
        <f>'Compound Alert'!W86</f>
        <v>1.8347107438016499</v>
      </c>
      <c r="M456" s="77">
        <f>'Compound Alert'!X86</f>
        <v>0.28571428571428598</v>
      </c>
      <c r="N456" s="77">
        <f>'Compound Alert'!Y86</f>
        <v>0.25</v>
      </c>
      <c r="O456" s="77">
        <f>'Compound Alert'!Z86</f>
        <v>0</v>
      </c>
      <c r="P456" s="90"/>
      <c r="Q456" s="27">
        <f>'Compound Alert'!AI86</f>
        <v>0</v>
      </c>
      <c r="R456" s="27">
        <f>'Compound Alert'!AJ86</f>
        <v>0.5</v>
      </c>
      <c r="S456" s="28"/>
      <c r="T456" s="28"/>
      <c r="U456" s="28"/>
      <c r="V456" s="28"/>
      <c r="W456" s="28"/>
      <c r="X456" s="28"/>
      <c r="Y456" s="28"/>
      <c r="Z456" s="28"/>
      <c r="AA456" s="28"/>
      <c r="AB456" s="28"/>
      <c r="AC456" s="28"/>
      <c r="AD456" s="28"/>
      <c r="AE456" s="28"/>
      <c r="AF456" s="28"/>
    </row>
    <row r="457" spans="1:32" hidden="1" x14ac:dyDescent="0.2">
      <c r="A457" s="71">
        <v>158</v>
      </c>
      <c r="B457" s="90" t="str">
        <f>'Compound Alert'!B88</f>
        <v>Italy</v>
      </c>
      <c r="C457" s="90" t="str">
        <f>'Compound Alert'!C88</f>
        <v>ITA</v>
      </c>
      <c r="D457" s="90" t="str">
        <f>'Compound Alert'!D88</f>
        <v>ECS           Europe &amp; Central Asia</v>
      </c>
      <c r="E457" s="90" t="str">
        <f>'Compound Alert'!E88</f>
        <v xml:space="preserve"> </v>
      </c>
      <c r="F457" s="90"/>
      <c r="G457" s="88">
        <f>'Compound Alert'!G88</f>
        <v>0.5</v>
      </c>
      <c r="H457" s="87">
        <f>'Compound Alert'!H88</f>
        <v>0.5</v>
      </c>
      <c r="I457" s="85">
        <f>'Compound Alert'!I88</f>
        <v>0</v>
      </c>
      <c r="J457" s="77">
        <f>'Compound Alert'!U88</f>
        <v>3</v>
      </c>
      <c r="K457" s="77">
        <f>'Compound Alert'!V88</f>
        <v>0</v>
      </c>
      <c r="L457" s="77">
        <f>'Compound Alert'!W88</f>
        <v>3.7520661157024802</v>
      </c>
      <c r="M457" s="77">
        <f>'Compound Alert'!X88</f>
        <v>0.85714285714285599</v>
      </c>
      <c r="N457" s="77">
        <f>'Compound Alert'!Y88</f>
        <v>2.625</v>
      </c>
      <c r="O457" s="77">
        <f>'Compound Alert'!Z88</f>
        <v>0</v>
      </c>
      <c r="P457" s="90"/>
      <c r="Q457" s="27">
        <f>'Compound Alert'!AI88</f>
        <v>0</v>
      </c>
      <c r="R457" s="27">
        <f>'Compound Alert'!AJ88</f>
        <v>0.3</v>
      </c>
      <c r="S457" s="28"/>
      <c r="T457" s="28"/>
      <c r="U457" s="28"/>
      <c r="V457" s="28"/>
      <c r="W457" s="28"/>
      <c r="X457" s="28"/>
      <c r="Y457" s="28"/>
      <c r="Z457" s="28"/>
      <c r="AA457" s="28"/>
      <c r="AB457" s="28"/>
      <c r="AC457" s="28"/>
      <c r="AD457" s="28"/>
      <c r="AE457" s="28"/>
      <c r="AF457" s="28"/>
    </row>
    <row r="458" spans="1:32" hidden="1" x14ac:dyDescent="0.2">
      <c r="A458" s="71">
        <v>159</v>
      </c>
      <c r="B458" s="90" t="str">
        <f>'Compound Alert'!B91</f>
        <v>Japan</v>
      </c>
      <c r="C458" s="90" t="str">
        <f>'Compound Alert'!C91</f>
        <v>JPN</v>
      </c>
      <c r="D458" s="90" t="str">
        <f>'Compound Alert'!D91</f>
        <v>EAS           East Asia &amp; Pacific</v>
      </c>
      <c r="E458" s="90" t="str">
        <f>'Compound Alert'!E91</f>
        <v xml:space="preserve"> </v>
      </c>
      <c r="F458" s="90"/>
      <c r="G458" s="88">
        <f>'Compound Alert'!G91</f>
        <v>0.5</v>
      </c>
      <c r="H458" s="87">
        <f>'Compound Alert'!H91</f>
        <v>0.5</v>
      </c>
      <c r="I458" s="85">
        <f>'Compound Alert'!I91</f>
        <v>0</v>
      </c>
      <c r="J458" s="77">
        <f>'Compound Alert'!U91</f>
        <v>2.04</v>
      </c>
      <c r="K458" s="77">
        <f>'Compound Alert'!V91</f>
        <v>2.1770334928229702</v>
      </c>
      <c r="L458" s="77">
        <f>'Compound Alert'!W91</f>
        <v>1.27272727272727</v>
      </c>
      <c r="M458" s="77">
        <f>'Compound Alert'!X91</f>
        <v>0.57142857142857095</v>
      </c>
      <c r="N458" s="77">
        <f>'Compound Alert'!Y91</f>
        <v>5.625</v>
      </c>
      <c r="O458" s="77">
        <f>'Compound Alert'!Z91</f>
        <v>0</v>
      </c>
      <c r="P458" s="90"/>
      <c r="Q458" s="27">
        <f>'Compound Alert'!AI91</f>
        <v>0</v>
      </c>
      <c r="R458" s="27">
        <f>'Compound Alert'!AJ91</f>
        <v>0.3</v>
      </c>
      <c r="S458" s="28"/>
      <c r="T458" s="28"/>
      <c r="U458" s="28"/>
      <c r="V458" s="28"/>
      <c r="W458" s="28"/>
      <c r="X458" s="28"/>
      <c r="Y458" s="28"/>
      <c r="Z458" s="28"/>
      <c r="AA458" s="28"/>
      <c r="AB458" s="28"/>
      <c r="AC458" s="28"/>
      <c r="AD458" s="28"/>
      <c r="AE458" s="28"/>
      <c r="AF458" s="28"/>
    </row>
    <row r="459" spans="1:32" hidden="1" x14ac:dyDescent="0.2">
      <c r="A459" s="71">
        <v>160</v>
      </c>
      <c r="B459" s="90" t="str">
        <f>'Compound Alert'!B98</f>
        <v>Korea Republic of</v>
      </c>
      <c r="C459" s="90" t="str">
        <f>'Compound Alert'!C98</f>
        <v>KOR</v>
      </c>
      <c r="D459" s="90" t="str">
        <f>'Compound Alert'!D98</f>
        <v>EAS           East Asia &amp; Pacific</v>
      </c>
      <c r="E459" s="90" t="str">
        <f>'Compound Alert'!E98</f>
        <v xml:space="preserve"> </v>
      </c>
      <c r="F459" s="90"/>
      <c r="G459" s="88">
        <f>'Compound Alert'!G98</f>
        <v>0.5</v>
      </c>
      <c r="H459" s="87">
        <f>'Compound Alert'!H98</f>
        <v>0.5</v>
      </c>
      <c r="I459" s="85">
        <f>'Compound Alert'!I98</f>
        <v>1</v>
      </c>
      <c r="J459" s="77">
        <f>'Compound Alert'!U98</f>
        <v>10</v>
      </c>
      <c r="K459" s="77">
        <f>'Compound Alert'!V98</f>
        <v>0.47846889952152999</v>
      </c>
      <c r="L459" s="77">
        <f>'Compound Alert'!W98</f>
        <v>2.9256198347107398</v>
      </c>
      <c r="M459" s="77">
        <f>'Compound Alert'!X98</f>
        <v>0.57142857142857095</v>
      </c>
      <c r="N459" s="77">
        <f>'Compound Alert'!Y98</f>
        <v>3.375</v>
      </c>
      <c r="O459" s="77">
        <f>'Compound Alert'!Z98</f>
        <v>0</v>
      </c>
      <c r="P459" s="90"/>
      <c r="Q459" s="27">
        <f>'Compound Alert'!AI98</f>
        <v>0</v>
      </c>
      <c r="R459" s="27">
        <f>'Compound Alert'!AJ98</f>
        <v>0.4</v>
      </c>
      <c r="S459" s="28"/>
      <c r="T459" s="28"/>
      <c r="U459" s="28"/>
      <c r="V459" s="28"/>
      <c r="W459" s="28"/>
      <c r="X459" s="28"/>
      <c r="Y459" s="28"/>
      <c r="Z459" s="28"/>
      <c r="AA459" s="28"/>
      <c r="AB459" s="28"/>
      <c r="AC459" s="28"/>
      <c r="AD459" s="28"/>
      <c r="AE459" s="28"/>
      <c r="AF459" s="28"/>
    </row>
    <row r="460" spans="1:32" hidden="1" x14ac:dyDescent="0.2">
      <c r="A460" s="71">
        <v>161</v>
      </c>
      <c r="B460" s="90" t="str">
        <f>'Compound Alert'!B99</f>
        <v>Kuwait</v>
      </c>
      <c r="C460" s="90" t="str">
        <f>'Compound Alert'!C99</f>
        <v>KWT</v>
      </c>
      <c r="D460" s="90" t="str">
        <f>'Compound Alert'!D99</f>
        <v>MEA           Middle East &amp; North Africa</v>
      </c>
      <c r="E460" s="90" t="str">
        <f>'Compound Alert'!E99</f>
        <v xml:space="preserve"> </v>
      </c>
      <c r="F460" s="90"/>
      <c r="G460" s="88">
        <f>'Compound Alert'!G99</f>
        <v>0.5</v>
      </c>
      <c r="H460" s="87">
        <f>'Compound Alert'!H99</f>
        <v>0.5</v>
      </c>
      <c r="I460" s="85">
        <f>'Compound Alert'!I99</f>
        <v>0</v>
      </c>
      <c r="J460" s="77">
        <f>'Compound Alert'!U99</f>
        <v>4.78</v>
      </c>
      <c r="K460" s="77">
        <f>'Compound Alert'!V99</f>
        <v>0.64593301435406603</v>
      </c>
      <c r="L460" s="77">
        <f>'Compound Alert'!W99</f>
        <v>4.2644628099173598</v>
      </c>
      <c r="M460" s="77">
        <f>'Compound Alert'!X99</f>
        <v>2.4285714285714302</v>
      </c>
      <c r="N460" s="77">
        <f>'Compound Alert'!Y99</f>
        <v>0.25</v>
      </c>
      <c r="O460" s="77">
        <f>'Compound Alert'!Z99</f>
        <v>0</v>
      </c>
      <c r="P460" s="90"/>
      <c r="Q460" s="27">
        <f>'Compound Alert'!AI99</f>
        <v>0</v>
      </c>
      <c r="R460" s="27">
        <f>'Compound Alert'!AJ99</f>
        <v>0.4</v>
      </c>
      <c r="S460" s="28"/>
      <c r="T460" s="28"/>
      <c r="U460" s="28"/>
      <c r="V460" s="28"/>
      <c r="W460" s="28"/>
      <c r="X460" s="28"/>
      <c r="Y460" s="28"/>
      <c r="Z460" s="28"/>
      <c r="AA460" s="28"/>
      <c r="AB460" s="28"/>
      <c r="AC460" s="28"/>
      <c r="AD460" s="28"/>
      <c r="AE460" s="28"/>
      <c r="AF460" s="28"/>
    </row>
    <row r="461" spans="1:32" hidden="1" x14ac:dyDescent="0.2">
      <c r="A461" s="71">
        <v>162</v>
      </c>
      <c r="B461" s="90" t="str">
        <f>'Compound Alert'!B104</f>
        <v>Saint Lucia</v>
      </c>
      <c r="C461" s="90" t="str">
        <f>'Compound Alert'!C104</f>
        <v>LCA</v>
      </c>
      <c r="D461" s="90" t="str">
        <f>'Compound Alert'!D104</f>
        <v>LCN           Latin America &amp; Caribbean</v>
      </c>
      <c r="E461" s="90" t="str">
        <f>'Compound Alert'!E104</f>
        <v>Blend</v>
      </c>
      <c r="F461" s="90"/>
      <c r="G461" s="88">
        <f>'Compound Alert'!G104</f>
        <v>0.5</v>
      </c>
      <c r="H461" s="87">
        <f>'Compound Alert'!H104</f>
        <v>0.5</v>
      </c>
      <c r="I461" s="85">
        <f>'Compound Alert'!I104</f>
        <v>0</v>
      </c>
      <c r="J461" s="77">
        <f>'Compound Alert'!U104</f>
        <v>6.94</v>
      </c>
      <c r="K461" s="77">
        <f>'Compound Alert'!V104</f>
        <v>0</v>
      </c>
      <c r="L461" s="77">
        <f>'Compound Alert'!W104</f>
        <v>0</v>
      </c>
      <c r="M461" s="77">
        <f>'Compound Alert'!X104</f>
        <v>4.4285714285714297</v>
      </c>
      <c r="N461" s="77">
        <f>'Compound Alert'!Y104</f>
        <v>0.5</v>
      </c>
      <c r="O461" s="77">
        <f>'Compound Alert'!Z104</f>
        <v>0</v>
      </c>
      <c r="P461" s="90"/>
      <c r="Q461" s="27">
        <f>'Compound Alert'!AI104</f>
        <v>0.4</v>
      </c>
      <c r="R461" s="27">
        <f>'Compound Alert'!AJ104</f>
        <v>0.6</v>
      </c>
      <c r="S461" s="28"/>
      <c r="T461" s="28"/>
      <c r="U461" s="28"/>
      <c r="V461" s="28"/>
      <c r="W461" s="28"/>
      <c r="X461" s="28"/>
      <c r="Y461" s="28"/>
      <c r="Z461" s="28"/>
      <c r="AA461" s="28"/>
      <c r="AB461" s="28"/>
      <c r="AC461" s="28"/>
      <c r="AD461" s="28"/>
      <c r="AE461" s="28"/>
      <c r="AF461" s="28"/>
    </row>
    <row r="462" spans="1:32" hidden="1" x14ac:dyDescent="0.2">
      <c r="A462" s="71">
        <v>163</v>
      </c>
      <c r="B462" s="90" t="str">
        <f>'Compound Alert'!B108</f>
        <v>Lithuania</v>
      </c>
      <c r="C462" s="90" t="str">
        <f>'Compound Alert'!C108</f>
        <v>LTU</v>
      </c>
      <c r="D462" s="90" t="str">
        <f>'Compound Alert'!D108</f>
        <v>ECS           Europe &amp; Central Asia</v>
      </c>
      <c r="E462" s="90" t="str">
        <f>'Compound Alert'!E108</f>
        <v xml:space="preserve"> </v>
      </c>
      <c r="F462" s="90"/>
      <c r="G462" s="88">
        <f>'Compound Alert'!G108</f>
        <v>0.5</v>
      </c>
      <c r="H462" s="87">
        <f>'Compound Alert'!H108</f>
        <v>0.5</v>
      </c>
      <c r="I462" s="85">
        <f>'Compound Alert'!I108</f>
        <v>0</v>
      </c>
      <c r="J462" s="77">
        <f>'Compound Alert'!U108</f>
        <v>3</v>
      </c>
      <c r="K462" s="77">
        <f>'Compound Alert'!V108</f>
        <v>2.2727272727272698</v>
      </c>
      <c r="L462" s="77">
        <f>'Compound Alert'!W108</f>
        <v>2.5454545454545401</v>
      </c>
      <c r="M462" s="77">
        <f>'Compound Alert'!X108</f>
        <v>1.4285714285714299</v>
      </c>
      <c r="N462" s="77">
        <f>'Compound Alert'!Y108</f>
        <v>0</v>
      </c>
      <c r="O462" s="77">
        <f>'Compound Alert'!Z108</f>
        <v>0</v>
      </c>
      <c r="P462" s="90"/>
      <c r="Q462" s="27">
        <f>'Compound Alert'!AI108</f>
        <v>0</v>
      </c>
      <c r="R462" s="27">
        <f>'Compound Alert'!AJ108</f>
        <v>0.5</v>
      </c>
      <c r="S462" s="28"/>
      <c r="T462" s="28"/>
      <c r="U462" s="28"/>
      <c r="V462" s="28"/>
      <c r="W462" s="28"/>
      <c r="X462" s="28"/>
      <c r="Y462" s="28"/>
      <c r="Z462" s="28"/>
      <c r="AA462" s="28"/>
      <c r="AB462" s="28"/>
      <c r="AC462" s="28"/>
      <c r="AD462" s="28"/>
      <c r="AE462" s="28"/>
      <c r="AF462" s="28"/>
    </row>
    <row r="463" spans="1:32" hidden="1" x14ac:dyDescent="0.2">
      <c r="A463" s="71">
        <v>164</v>
      </c>
      <c r="B463" s="90" t="str">
        <f>'Compound Alert'!B110</f>
        <v>Latvia</v>
      </c>
      <c r="C463" s="90" t="str">
        <f>'Compound Alert'!C110</f>
        <v>LVA</v>
      </c>
      <c r="D463" s="90" t="str">
        <f>'Compound Alert'!D110</f>
        <v>ECS           Europe &amp; Central Asia</v>
      </c>
      <c r="E463" s="90" t="str">
        <f>'Compound Alert'!E110</f>
        <v xml:space="preserve"> </v>
      </c>
      <c r="F463" s="90"/>
      <c r="G463" s="88">
        <f>'Compound Alert'!G110</f>
        <v>0.5</v>
      </c>
      <c r="H463" s="87">
        <f>'Compound Alert'!H110</f>
        <v>0.5</v>
      </c>
      <c r="I463" s="85">
        <f>'Compound Alert'!I110</f>
        <v>0</v>
      </c>
      <c r="J463" s="77">
        <f>'Compound Alert'!U110</f>
        <v>3.5</v>
      </c>
      <c r="K463" s="77">
        <f>'Compound Alert'!V110</f>
        <v>0.93301435406698596</v>
      </c>
      <c r="L463" s="77">
        <f>'Compound Alert'!W110</f>
        <v>3.1735537190082601</v>
      </c>
      <c r="M463" s="77">
        <f>'Compound Alert'!X110</f>
        <v>1.71428571428572</v>
      </c>
      <c r="N463" s="77">
        <f>'Compound Alert'!Y110</f>
        <v>0.125</v>
      </c>
      <c r="O463" s="77">
        <f>'Compound Alert'!Z110</f>
        <v>0</v>
      </c>
      <c r="P463" s="90"/>
      <c r="Q463" s="27">
        <f>'Compound Alert'!AI110</f>
        <v>0</v>
      </c>
      <c r="R463" s="27">
        <f>'Compound Alert'!AJ110</f>
        <v>0.5</v>
      </c>
      <c r="S463" s="28"/>
      <c r="T463" s="28"/>
      <c r="U463" s="28"/>
      <c r="V463" s="28"/>
      <c r="W463" s="28"/>
      <c r="X463" s="28"/>
      <c r="Y463" s="28"/>
      <c r="Z463" s="28"/>
      <c r="AA463" s="28"/>
      <c r="AB463" s="28"/>
      <c r="AC463" s="28"/>
      <c r="AD463" s="28"/>
      <c r="AE463" s="28"/>
      <c r="AF463" s="28"/>
    </row>
    <row r="464" spans="1:32" hidden="1" x14ac:dyDescent="0.2">
      <c r="A464" s="71">
        <v>165</v>
      </c>
      <c r="B464" s="90" t="str">
        <f>'Compound Alert'!B127</f>
        <v>Malaysia</v>
      </c>
      <c r="C464" s="90" t="str">
        <f>'Compound Alert'!C127</f>
        <v>MYS</v>
      </c>
      <c r="D464" s="90" t="str">
        <f>'Compound Alert'!D127</f>
        <v>EAS           East Asia &amp; Pacific</v>
      </c>
      <c r="E464" s="90" t="str">
        <f>'Compound Alert'!E127</f>
        <v>IBRD</v>
      </c>
      <c r="F464" s="90"/>
      <c r="G464" s="88">
        <f>'Compound Alert'!G127</f>
        <v>0.5</v>
      </c>
      <c r="H464" s="87">
        <f>'Compound Alert'!H127</f>
        <v>0.5</v>
      </c>
      <c r="I464" s="85">
        <f>'Compound Alert'!I127</f>
        <v>0</v>
      </c>
      <c r="J464" s="77">
        <f>'Compound Alert'!U127</f>
        <v>3</v>
      </c>
      <c r="K464" s="77">
        <f>'Compound Alert'!V127</f>
        <v>2.3444976076555002</v>
      </c>
      <c r="L464" s="77">
        <f>'Compound Alert'!W127</f>
        <v>2.7933884297520701</v>
      </c>
      <c r="M464" s="77">
        <f>'Compound Alert'!X127</f>
        <v>2.8571428571428599</v>
      </c>
      <c r="N464" s="77">
        <f>'Compound Alert'!Y127</f>
        <v>3</v>
      </c>
      <c r="O464" s="77">
        <f>'Compound Alert'!Z127</f>
        <v>0</v>
      </c>
      <c r="P464" s="90"/>
      <c r="Q464" s="27">
        <f>'Compound Alert'!AI127</f>
        <v>0</v>
      </c>
      <c r="R464" s="27">
        <f>'Compound Alert'!AJ127</f>
        <v>0.2</v>
      </c>
      <c r="S464" s="28"/>
      <c r="T464" s="28"/>
      <c r="U464" s="28"/>
      <c r="V464" s="28"/>
      <c r="W464" s="28"/>
      <c r="X464" s="28"/>
      <c r="Y464" s="28"/>
      <c r="Z464" s="28"/>
      <c r="AA464" s="28"/>
      <c r="AB464" s="28"/>
      <c r="AC464" s="28"/>
      <c r="AD464" s="28"/>
      <c r="AE464" s="28"/>
      <c r="AF464" s="28"/>
    </row>
    <row r="465" spans="1:32" hidden="1" x14ac:dyDescent="0.2">
      <c r="A465" s="71">
        <v>166</v>
      </c>
      <c r="B465" s="90" t="str">
        <f>'Compound Alert'!B136</f>
        <v>New Zealand</v>
      </c>
      <c r="C465" s="90" t="str">
        <f>'Compound Alert'!C136</f>
        <v>NZL</v>
      </c>
      <c r="D465" s="90" t="str">
        <f>'Compound Alert'!D136</f>
        <v>EAS           East Asia &amp; Pacific</v>
      </c>
      <c r="E465" s="90" t="str">
        <f>'Compound Alert'!E136</f>
        <v>East Asia &amp; Pacific</v>
      </c>
      <c r="F465" s="90"/>
      <c r="G465" s="88">
        <f>'Compound Alert'!G136</f>
        <v>0.5</v>
      </c>
      <c r="H465" s="87">
        <f>'Compound Alert'!H136</f>
        <v>0.5</v>
      </c>
      <c r="I465" s="85">
        <f>'Compound Alert'!I136</f>
        <v>0</v>
      </c>
      <c r="J465" s="77">
        <f>'Compound Alert'!U136</f>
        <v>3.2</v>
      </c>
      <c r="K465" s="77">
        <f>'Compound Alert'!V136</f>
        <v>1.84210526315789</v>
      </c>
      <c r="L465" s="77">
        <f>'Compound Alert'!W136</f>
        <v>0.36363636363636298</v>
      </c>
      <c r="M465" s="77">
        <f>'Compound Alert'!X136</f>
        <v>0.71428571428571397</v>
      </c>
      <c r="N465" s="77">
        <f>'Compound Alert'!Y136</f>
        <v>1.875</v>
      </c>
      <c r="O465" s="77">
        <f>'Compound Alert'!Z136</f>
        <v>0</v>
      </c>
      <c r="P465" s="90"/>
      <c r="Q465" s="27">
        <f>'Compound Alert'!AI136</f>
        <v>0</v>
      </c>
      <c r="R465" s="27">
        <f>'Compound Alert'!AJ136</f>
        <v>0.5</v>
      </c>
      <c r="S465" s="28"/>
      <c r="T465" s="28"/>
      <c r="U465" s="28"/>
      <c r="V465" s="28"/>
      <c r="W465" s="28"/>
      <c r="X465" s="28"/>
      <c r="Y465" s="28"/>
      <c r="Z465" s="28"/>
      <c r="AA465" s="28"/>
      <c r="AB465" s="28"/>
      <c r="AC465" s="28"/>
      <c r="AD465" s="28"/>
      <c r="AE465" s="28"/>
      <c r="AF465" s="28"/>
    </row>
    <row r="466" spans="1:32" hidden="1" x14ac:dyDescent="0.2">
      <c r="A466" s="71">
        <v>167</v>
      </c>
      <c r="B466" s="90" t="str">
        <f>'Compound Alert'!B144</f>
        <v>Poland</v>
      </c>
      <c r="C466" s="90" t="str">
        <f>'Compound Alert'!C144</f>
        <v>POL</v>
      </c>
      <c r="D466" s="90" t="str">
        <f>'Compound Alert'!D144</f>
        <v>ECS           Europe &amp; Central Asia</v>
      </c>
      <c r="E466" s="90" t="str">
        <f>'Compound Alert'!E144</f>
        <v>IBRD</v>
      </c>
      <c r="F466" s="90"/>
      <c r="G466" s="88">
        <f>'Compound Alert'!G144</f>
        <v>0.5</v>
      </c>
      <c r="H466" s="87">
        <f>'Compound Alert'!H144</f>
        <v>0.5</v>
      </c>
      <c r="I466" s="85">
        <f>'Compound Alert'!I144</f>
        <v>0</v>
      </c>
      <c r="J466" s="77">
        <f>'Compound Alert'!U144</f>
        <v>2.92</v>
      </c>
      <c r="K466" s="77">
        <f>'Compound Alert'!V144</f>
        <v>0.78947368421052599</v>
      </c>
      <c r="L466" s="77">
        <f>'Compound Alert'!W144</f>
        <v>3.30578512396694</v>
      </c>
      <c r="M466" s="77">
        <f>'Compound Alert'!X144</f>
        <v>1</v>
      </c>
      <c r="N466" s="77">
        <f>'Compound Alert'!Y144</f>
        <v>0.25</v>
      </c>
      <c r="O466" s="77">
        <f>'Compound Alert'!Z144</f>
        <v>0</v>
      </c>
      <c r="P466" s="90"/>
      <c r="Q466" s="27">
        <f>'Compound Alert'!AI144</f>
        <v>0</v>
      </c>
      <c r="R466" s="27">
        <f>'Compound Alert'!AJ144</f>
        <v>0.3</v>
      </c>
      <c r="S466" s="28"/>
      <c r="T466" s="28"/>
      <c r="U466" s="28"/>
      <c r="V466" s="28"/>
      <c r="W466" s="28"/>
      <c r="X466" s="28"/>
      <c r="Y466" s="28"/>
      <c r="Z466" s="28"/>
      <c r="AA466" s="28"/>
      <c r="AB466" s="28"/>
      <c r="AC466" s="28"/>
      <c r="AD466" s="28"/>
      <c r="AE466" s="28"/>
      <c r="AF466" s="28"/>
    </row>
    <row r="467" spans="1:32" hidden="1" x14ac:dyDescent="0.2">
      <c r="A467" s="71">
        <v>168</v>
      </c>
      <c r="B467" s="90" t="str">
        <f>'Compound Alert'!B149</f>
        <v>Romania</v>
      </c>
      <c r="C467" s="90" t="str">
        <f>'Compound Alert'!C149</f>
        <v>ROU</v>
      </c>
      <c r="D467" s="90" t="str">
        <f>'Compound Alert'!D149</f>
        <v>ECS           Europe &amp; Central Asia</v>
      </c>
      <c r="E467" s="90" t="str">
        <f>'Compound Alert'!E149</f>
        <v>IBRD</v>
      </c>
      <c r="F467" s="90"/>
      <c r="G467" s="88">
        <f>'Compound Alert'!G149</f>
        <v>0.5</v>
      </c>
      <c r="H467" s="87">
        <f>'Compound Alert'!H149</f>
        <v>0.5</v>
      </c>
      <c r="I467" s="85">
        <f>'Compound Alert'!I149</f>
        <v>0</v>
      </c>
      <c r="J467" s="77">
        <f>'Compound Alert'!U149</f>
        <v>4.84</v>
      </c>
      <c r="K467" s="77">
        <f>'Compound Alert'!V149</f>
        <v>2.4641148325358899</v>
      </c>
      <c r="L467" s="77">
        <f>'Compound Alert'!W149</f>
        <v>4.69421487603306</v>
      </c>
      <c r="M467" s="77">
        <f>'Compound Alert'!X149</f>
        <v>2.71428571428571</v>
      </c>
      <c r="N467" s="77">
        <f>'Compound Alert'!Y149</f>
        <v>2.375</v>
      </c>
      <c r="O467" s="77">
        <f>'Compound Alert'!Z149</f>
        <v>0</v>
      </c>
      <c r="P467" s="90"/>
      <c r="Q467" s="27">
        <f>'Compound Alert'!AI149</f>
        <v>0</v>
      </c>
      <c r="R467" s="27">
        <f>'Compound Alert'!AJ149</f>
        <v>0.3</v>
      </c>
      <c r="S467" s="28"/>
      <c r="T467" s="28"/>
      <c r="U467" s="28"/>
      <c r="V467" s="28"/>
      <c r="W467" s="28"/>
      <c r="X467" s="28"/>
      <c r="Y467" s="28"/>
      <c r="Z467" s="28"/>
      <c r="AA467" s="28"/>
      <c r="AB467" s="28"/>
      <c r="AC467" s="28"/>
      <c r="AD467" s="28"/>
      <c r="AE467" s="28"/>
      <c r="AF467" s="28"/>
    </row>
    <row r="468" spans="1:32" hidden="1" x14ac:dyDescent="0.2">
      <c r="A468" s="71">
        <v>169</v>
      </c>
      <c r="B468" s="90" t="str">
        <f>'Compound Alert'!B152</f>
        <v>Saudi Arabia</v>
      </c>
      <c r="C468" s="90" t="str">
        <f>'Compound Alert'!C152</f>
        <v>SAU</v>
      </c>
      <c r="D468" s="90" t="str">
        <f>'Compound Alert'!D152</f>
        <v>MEA           Middle East &amp; North Africa</v>
      </c>
      <c r="E468" s="90" t="str">
        <f>'Compound Alert'!E152</f>
        <v>Middle East &amp; North Africa</v>
      </c>
      <c r="F468" s="90"/>
      <c r="G468" s="88">
        <f>'Compound Alert'!G152</f>
        <v>0.5</v>
      </c>
      <c r="H468" s="87">
        <f>'Compound Alert'!H152</f>
        <v>0.5</v>
      </c>
      <c r="I468" s="85">
        <f>'Compound Alert'!I152</f>
        <v>0</v>
      </c>
      <c r="J468" s="77">
        <f>'Compound Alert'!U152</f>
        <v>4.1399999999999997</v>
      </c>
      <c r="K468" s="77">
        <f>'Compound Alert'!V152</f>
        <v>2.39234449760766</v>
      </c>
      <c r="L468" s="77">
        <f>'Compound Alert'!W152</f>
        <v>4.9917355371900802</v>
      </c>
      <c r="M468" s="77">
        <f>'Compound Alert'!X152</f>
        <v>1.71428571428572</v>
      </c>
      <c r="N468" s="77">
        <f>'Compound Alert'!Y152</f>
        <v>4.125</v>
      </c>
      <c r="O468" s="77">
        <f>'Compound Alert'!Z152</f>
        <v>0</v>
      </c>
      <c r="P468" s="90"/>
      <c r="Q468" s="27">
        <f>'Compound Alert'!AI152</f>
        <v>0</v>
      </c>
      <c r="R468" s="27">
        <f>'Compound Alert'!AJ152</f>
        <v>0.3</v>
      </c>
      <c r="S468" s="28"/>
      <c r="T468" s="28"/>
      <c r="U468" s="28"/>
      <c r="V468" s="28"/>
      <c r="W468" s="28"/>
      <c r="X468" s="28"/>
      <c r="Y468" s="28"/>
      <c r="Z468" s="28"/>
      <c r="AA468" s="28"/>
      <c r="AB468" s="28"/>
      <c r="AC468" s="28"/>
      <c r="AD468" s="28"/>
      <c r="AE468" s="28"/>
      <c r="AF468" s="28"/>
    </row>
    <row r="469" spans="1:32" hidden="1" x14ac:dyDescent="0.2">
      <c r="A469" s="71">
        <v>170</v>
      </c>
      <c r="B469" s="90" t="str">
        <f>'Compound Alert'!B160</f>
        <v>Serbia</v>
      </c>
      <c r="C469" s="90" t="str">
        <f>'Compound Alert'!C160</f>
        <v>SRB</v>
      </c>
      <c r="D469" s="90" t="str">
        <f>'Compound Alert'!D160</f>
        <v>ECS           Europe &amp; Central Asia</v>
      </c>
      <c r="E469" s="90" t="str">
        <f>'Compound Alert'!E160</f>
        <v>IBRD</v>
      </c>
      <c r="F469" s="90"/>
      <c r="G469" s="88">
        <f>'Compound Alert'!G160</f>
        <v>0.5</v>
      </c>
      <c r="H469" s="87">
        <f>'Compound Alert'!H160</f>
        <v>0.5</v>
      </c>
      <c r="I469" s="85">
        <f>'Compound Alert'!I160</f>
        <v>0</v>
      </c>
      <c r="J469" s="77">
        <f>'Compound Alert'!U160</f>
        <v>4.25</v>
      </c>
      <c r="K469" s="77">
        <f>'Compound Alert'!V160</f>
        <v>3.8995215311004801</v>
      </c>
      <c r="L469" s="77">
        <f>'Compound Alert'!W160</f>
        <v>5.8347107438016499</v>
      </c>
      <c r="M469" s="77">
        <f>'Compound Alert'!X160</f>
        <v>2.4285714285714302</v>
      </c>
      <c r="N469" s="77">
        <f>'Compound Alert'!Y160</f>
        <v>2.75</v>
      </c>
      <c r="O469" s="77">
        <f>'Compound Alert'!Z160</f>
        <v>0</v>
      </c>
      <c r="P469" s="90"/>
      <c r="Q469" s="27">
        <f>'Compound Alert'!AI160</f>
        <v>0</v>
      </c>
      <c r="R469" s="27">
        <f>'Compound Alert'!AJ160</f>
        <v>0.3</v>
      </c>
      <c r="S469" s="28"/>
      <c r="T469" s="28"/>
      <c r="U469" s="28"/>
      <c r="V469" s="28"/>
      <c r="W469" s="28"/>
      <c r="X469" s="28"/>
      <c r="Y469" s="28"/>
      <c r="Z469" s="28"/>
      <c r="AA469" s="28"/>
      <c r="AB469" s="28"/>
      <c r="AC469" s="28"/>
      <c r="AD469" s="28"/>
      <c r="AE469" s="28"/>
      <c r="AF469" s="28"/>
    </row>
    <row r="470" spans="1:32" hidden="1" x14ac:dyDescent="0.2">
      <c r="A470" s="71">
        <v>171</v>
      </c>
      <c r="B470" s="90" t="str">
        <f>'Compound Alert'!B164</f>
        <v>Slovakia</v>
      </c>
      <c r="C470" s="90" t="str">
        <f>'Compound Alert'!C164</f>
        <v>SVK</v>
      </c>
      <c r="D470" s="90" t="str">
        <f>'Compound Alert'!D164</f>
        <v>ECS           Europe &amp; Central Asia</v>
      </c>
      <c r="E470" s="90" t="str">
        <f>'Compound Alert'!E164</f>
        <v>Europe &amp; Central Asia</v>
      </c>
      <c r="F470" s="90"/>
      <c r="G470" s="88">
        <f>'Compound Alert'!G164</f>
        <v>0.5</v>
      </c>
      <c r="H470" s="87">
        <f>'Compound Alert'!H164</f>
        <v>0.5</v>
      </c>
      <c r="I470" s="85">
        <f>'Compound Alert'!I164</f>
        <v>0</v>
      </c>
      <c r="J470" s="77">
        <f>'Compound Alert'!U164</f>
        <v>4.42</v>
      </c>
      <c r="K470" s="77">
        <f>'Compound Alert'!V164</f>
        <v>0.86124401913875603</v>
      </c>
      <c r="L470" s="77">
        <f>'Compound Alert'!W164</f>
        <v>3.0743801652892602</v>
      </c>
      <c r="M470" s="77">
        <f>'Compound Alert'!X164</f>
        <v>1.28571428571429</v>
      </c>
      <c r="N470" s="77">
        <f>'Compound Alert'!Y164</f>
        <v>0.75</v>
      </c>
      <c r="O470" s="77">
        <f>'Compound Alert'!Z164</f>
        <v>0</v>
      </c>
      <c r="P470" s="90"/>
      <c r="Q470" s="27">
        <f>'Compound Alert'!AI164</f>
        <v>0</v>
      </c>
      <c r="R470" s="27">
        <f>'Compound Alert'!AJ164</f>
        <v>0.4</v>
      </c>
      <c r="S470" s="28"/>
      <c r="T470" s="28"/>
      <c r="U470" s="28"/>
      <c r="V470" s="28"/>
      <c r="W470" s="28"/>
      <c r="X470" s="28"/>
      <c r="Y470" s="28"/>
      <c r="Z470" s="28"/>
      <c r="AA470" s="28"/>
      <c r="AB470" s="28"/>
      <c r="AC470" s="28"/>
      <c r="AD470" s="28"/>
      <c r="AE470" s="28"/>
      <c r="AF470" s="28"/>
    </row>
    <row r="471" spans="1:32" hidden="1" x14ac:dyDescent="0.2">
      <c r="A471" s="71">
        <v>172</v>
      </c>
      <c r="B471" s="90" t="str">
        <f>'Compound Alert'!B184</f>
        <v>Uruguay</v>
      </c>
      <c r="C471" s="90" t="str">
        <f>'Compound Alert'!C184</f>
        <v>URY</v>
      </c>
      <c r="D471" s="90" t="str">
        <f>'Compound Alert'!D184</f>
        <v>LCN           Latin America &amp; Caribbean</v>
      </c>
      <c r="E471" s="90" t="str">
        <f>'Compound Alert'!E184</f>
        <v>IBRD</v>
      </c>
      <c r="F471" s="90"/>
      <c r="G471" s="88">
        <f>'Compound Alert'!G184</f>
        <v>0.5</v>
      </c>
      <c r="H471" s="87">
        <f>'Compound Alert'!H184</f>
        <v>0.5</v>
      </c>
      <c r="I471" s="85">
        <f>'Compound Alert'!I184</f>
        <v>0</v>
      </c>
      <c r="J471" s="77">
        <f>'Compound Alert'!U184</f>
        <v>5.74</v>
      </c>
      <c r="K471" s="77">
        <f>'Compound Alert'!V184</f>
        <v>3.1339712918660299</v>
      </c>
      <c r="L471" s="77">
        <f>'Compound Alert'!W184</f>
        <v>4.6115702479338898</v>
      </c>
      <c r="M471" s="77">
        <f>'Compound Alert'!X184</f>
        <v>2.71428571428571</v>
      </c>
      <c r="N471" s="77">
        <f>'Compound Alert'!Y184</f>
        <v>0</v>
      </c>
      <c r="O471" s="77">
        <f>'Compound Alert'!Z184</f>
        <v>0</v>
      </c>
      <c r="P471" s="90"/>
      <c r="Q471" s="27">
        <f>'Compound Alert'!AI184</f>
        <v>0</v>
      </c>
      <c r="R471" s="27">
        <f>'Compound Alert'!AJ184</f>
        <v>0.3</v>
      </c>
      <c r="S471" s="28"/>
      <c r="T471" s="28"/>
      <c r="U471" s="28"/>
      <c r="V471" s="28"/>
      <c r="W471" s="28"/>
      <c r="X471" s="28"/>
      <c r="Y471" s="28"/>
      <c r="Z471" s="28"/>
      <c r="AA471" s="28"/>
      <c r="AB471" s="28"/>
      <c r="AC471" s="28"/>
      <c r="AD471" s="28"/>
      <c r="AE471" s="28"/>
      <c r="AF471" s="28"/>
    </row>
    <row r="472" spans="1:32" hidden="1" x14ac:dyDescent="0.2">
      <c r="A472" s="71">
        <v>173</v>
      </c>
      <c r="B472" s="90" t="str">
        <f>'Compound Alert'!B185</f>
        <v>United States of America</v>
      </c>
      <c r="C472" s="90" t="str">
        <f>'Compound Alert'!C185</f>
        <v>USA</v>
      </c>
      <c r="D472" s="90" t="str">
        <f>'Compound Alert'!D185</f>
        <v>NAC           North America</v>
      </c>
      <c r="E472" s="90" t="str">
        <f>'Compound Alert'!E185</f>
        <v>North America</v>
      </c>
      <c r="F472" s="90"/>
      <c r="G472" s="88">
        <f>'Compound Alert'!G185</f>
        <v>0.5</v>
      </c>
      <c r="H472" s="87">
        <f>'Compound Alert'!H185</f>
        <v>0.5</v>
      </c>
      <c r="I472" s="85">
        <f>'Compound Alert'!I185</f>
        <v>0</v>
      </c>
      <c r="J472" s="77">
        <f>'Compound Alert'!U185</f>
        <v>1.25</v>
      </c>
      <c r="K472" s="77">
        <f>'Compound Alert'!V185</f>
        <v>0.19138755980861299</v>
      </c>
      <c r="L472" s="77">
        <f>'Compound Alert'!W185</f>
        <v>2.06611570247934</v>
      </c>
      <c r="M472" s="77">
        <f>'Compound Alert'!X185</f>
        <v>1.1428571428571399</v>
      </c>
      <c r="N472" s="77">
        <f>'Compound Alert'!Y185</f>
        <v>6.625</v>
      </c>
      <c r="O472" s="77">
        <f>'Compound Alert'!Z185</f>
        <v>0</v>
      </c>
      <c r="P472" s="90"/>
      <c r="Q472" s="27">
        <f>'Compound Alert'!AI185</f>
        <v>0</v>
      </c>
      <c r="R472" s="27">
        <f>'Compound Alert'!AJ185</f>
        <v>0.4</v>
      </c>
      <c r="S472" s="28"/>
      <c r="T472" s="28"/>
      <c r="U472" s="28"/>
      <c r="V472" s="28"/>
      <c r="W472" s="28"/>
      <c r="X472" s="28"/>
      <c r="Y472" s="28"/>
      <c r="Z472" s="28"/>
      <c r="AA472" s="28"/>
      <c r="AB472" s="28"/>
      <c r="AC472" s="28"/>
      <c r="AD472" s="28"/>
      <c r="AE472" s="28"/>
      <c r="AF472" s="28"/>
    </row>
    <row r="473" spans="1:32" hidden="1" x14ac:dyDescent="0.2">
      <c r="A473" s="71">
        <v>174</v>
      </c>
      <c r="B473" s="90" t="str">
        <f>'Compound Alert'!B10</f>
        <v>Argentina</v>
      </c>
      <c r="C473" s="90" t="str">
        <f>'Compound Alert'!C10</f>
        <v>ARG</v>
      </c>
      <c r="D473" s="90" t="str">
        <f>'Compound Alert'!D10</f>
        <v>LCN           Latin America &amp; Caribbean</v>
      </c>
      <c r="E473" s="90" t="str">
        <f>'Compound Alert'!E10</f>
        <v>IBRD</v>
      </c>
      <c r="F473" s="90"/>
      <c r="G473" s="88">
        <f>'Compound Alert'!G10</f>
        <v>0</v>
      </c>
      <c r="H473" s="87">
        <f>'Compound Alert'!H10</f>
        <v>0</v>
      </c>
      <c r="I473" s="85">
        <f>'Compound Alert'!I10</f>
        <v>0.5</v>
      </c>
      <c r="J473" s="77">
        <f>'Compound Alert'!U10</f>
        <v>3.5</v>
      </c>
      <c r="K473" s="77">
        <f>'Compound Alert'!V10</f>
        <v>2.2727272727272698</v>
      </c>
      <c r="L473" s="77">
        <f>'Compound Alert'!W10</f>
        <v>7.8677685950413201</v>
      </c>
      <c r="M473" s="77">
        <f>'Compound Alert'!X10</f>
        <v>2.5714285714285698</v>
      </c>
      <c r="N473" s="77">
        <f>'Compound Alert'!Y10</f>
        <v>2.125</v>
      </c>
      <c r="O473" s="77">
        <f>'Compound Alert'!Z10</f>
        <v>0</v>
      </c>
      <c r="P473" s="90"/>
      <c r="Q473" s="27">
        <f>'Compound Alert'!AI10</f>
        <v>0</v>
      </c>
      <c r="R473" s="27">
        <f>'Compound Alert'!AJ10</f>
        <v>0.2</v>
      </c>
      <c r="S473" s="28"/>
      <c r="T473" s="28"/>
      <c r="U473" s="28"/>
      <c r="V473" s="28"/>
      <c r="W473" s="28"/>
      <c r="X473" s="28"/>
      <c r="Y473" s="28"/>
      <c r="Z473" s="28"/>
      <c r="AA473" s="28"/>
      <c r="AB473" s="28"/>
      <c r="AC473" s="28"/>
      <c r="AD473" s="28"/>
      <c r="AE473" s="28"/>
      <c r="AF473" s="28"/>
    </row>
    <row r="474" spans="1:32" hidden="1" x14ac:dyDescent="0.2">
      <c r="A474" s="71">
        <v>175</v>
      </c>
      <c r="B474" s="90" t="str">
        <f>'Compound Alert'!B13</f>
        <v>Australia</v>
      </c>
      <c r="C474" s="90" t="str">
        <f>'Compound Alert'!C13</f>
        <v>AUS</v>
      </c>
      <c r="D474" s="90" t="str">
        <f>'Compound Alert'!D13</f>
        <v>EAS           East Asia &amp; Pacific</v>
      </c>
      <c r="E474" s="90" t="str">
        <f>'Compound Alert'!E13</f>
        <v xml:space="preserve"> </v>
      </c>
      <c r="F474" s="90"/>
      <c r="G474" s="88">
        <f>'Compound Alert'!G13</f>
        <v>0</v>
      </c>
      <c r="H474" s="87">
        <f>'Compound Alert'!H13</f>
        <v>0</v>
      </c>
      <c r="I474" s="85">
        <f>'Compound Alert'!I13</f>
        <v>0</v>
      </c>
      <c r="J474" s="77">
        <f>'Compound Alert'!U13</f>
        <v>0.25</v>
      </c>
      <c r="K474" s="77">
        <f>'Compound Alert'!V13</f>
        <v>0.88516746411483305</v>
      </c>
      <c r="L474" s="77">
        <f>'Compound Alert'!W13</f>
        <v>0.34710743801652899</v>
      </c>
      <c r="M474" s="77">
        <f>'Compound Alert'!X13</f>
        <v>0.71428571428571397</v>
      </c>
      <c r="N474" s="77">
        <f>'Compound Alert'!Y13</f>
        <v>2.25</v>
      </c>
      <c r="O474" s="77">
        <f>'Compound Alert'!Z13</f>
        <v>0</v>
      </c>
      <c r="P474" s="90"/>
      <c r="Q474" s="27">
        <f>'Compound Alert'!AI13</f>
        <v>0</v>
      </c>
      <c r="R474" s="27">
        <f>'Compound Alert'!AJ13</f>
        <v>0.6</v>
      </c>
      <c r="S474" s="28"/>
      <c r="T474" s="28"/>
      <c r="U474" s="28"/>
      <c r="V474" s="28"/>
      <c r="W474" s="28"/>
      <c r="X474" s="28"/>
      <c r="Y474" s="28"/>
      <c r="Z474" s="28"/>
      <c r="AA474" s="28"/>
      <c r="AB474" s="28"/>
      <c r="AC474" s="28"/>
      <c r="AD474" s="28"/>
      <c r="AE474" s="28"/>
      <c r="AF474" s="28"/>
    </row>
    <row r="475" spans="1:32" hidden="1" x14ac:dyDescent="0.2">
      <c r="A475" s="71">
        <v>176</v>
      </c>
      <c r="B475" s="90" t="str">
        <f>'Compound Alert'!B17</f>
        <v>Belgium</v>
      </c>
      <c r="C475" s="90" t="str">
        <f>'Compound Alert'!C17</f>
        <v>BEL</v>
      </c>
      <c r="D475" s="90" t="str">
        <f>'Compound Alert'!D17</f>
        <v>ECS           Europe &amp; Central Asia</v>
      </c>
      <c r="E475" s="90" t="str">
        <f>'Compound Alert'!E17</f>
        <v xml:space="preserve"> </v>
      </c>
      <c r="F475" s="90"/>
      <c r="G475" s="88">
        <f>'Compound Alert'!G17</f>
        <v>0</v>
      </c>
      <c r="H475" s="87">
        <f>'Compound Alert'!H17</f>
        <v>0</v>
      </c>
      <c r="I475" s="85">
        <f>'Compound Alert'!I17</f>
        <v>0</v>
      </c>
      <c r="J475" s="77">
        <f>'Compound Alert'!U17</f>
        <v>2</v>
      </c>
      <c r="K475" s="77">
        <f>'Compound Alert'!V17</f>
        <v>0</v>
      </c>
      <c r="L475" s="77">
        <f>'Compound Alert'!W17</f>
        <v>2.1487603305785101</v>
      </c>
      <c r="M475" s="77">
        <f>'Compound Alert'!X17</f>
        <v>0.42857142857142899</v>
      </c>
      <c r="N475" s="77">
        <f>'Compound Alert'!Y17</f>
        <v>1.25</v>
      </c>
      <c r="O475" s="77">
        <f>'Compound Alert'!Z17</f>
        <v>0</v>
      </c>
      <c r="P475" s="90"/>
      <c r="Q475" s="27">
        <f>'Compound Alert'!AI17</f>
        <v>0</v>
      </c>
      <c r="R475" s="27">
        <f>'Compound Alert'!AJ17</f>
        <v>0.4</v>
      </c>
      <c r="S475" s="28"/>
      <c r="T475" s="28"/>
      <c r="U475" s="28"/>
      <c r="V475" s="28"/>
      <c r="W475" s="28"/>
      <c r="X475" s="28"/>
      <c r="Y475" s="28"/>
      <c r="Z475" s="28"/>
      <c r="AA475" s="28"/>
      <c r="AB475" s="28"/>
      <c r="AC475" s="28"/>
      <c r="AD475" s="28"/>
      <c r="AE475" s="28"/>
      <c r="AF475" s="28"/>
    </row>
    <row r="476" spans="1:32" hidden="1" x14ac:dyDescent="0.2">
      <c r="A476" s="71">
        <v>177</v>
      </c>
      <c r="B476" s="90" t="str">
        <f>'Compound Alert'!B34</f>
        <v>Canada</v>
      </c>
      <c r="C476" s="90" t="str">
        <f>'Compound Alert'!C34</f>
        <v>CAN</v>
      </c>
      <c r="D476" s="90" t="str">
        <f>'Compound Alert'!D34</f>
        <v>NAC           North America</v>
      </c>
      <c r="E476" s="90" t="str">
        <f>'Compound Alert'!E34</f>
        <v xml:space="preserve"> </v>
      </c>
      <c r="F476" s="90"/>
      <c r="G476" s="88">
        <f>'Compound Alert'!G34</f>
        <v>0</v>
      </c>
      <c r="H476" s="87">
        <f>'Compound Alert'!H34</f>
        <v>0</v>
      </c>
      <c r="I476" s="85">
        <f>'Compound Alert'!I34</f>
        <v>0</v>
      </c>
      <c r="J476" s="77">
        <f>'Compound Alert'!U34</f>
        <v>0</v>
      </c>
      <c r="K476" s="77">
        <f>'Compound Alert'!V34</f>
        <v>0.83732057416267802</v>
      </c>
      <c r="L476" s="77">
        <f>'Compound Alert'!W34</f>
        <v>0.34710743801652899</v>
      </c>
      <c r="M476" s="77">
        <f>'Compound Alert'!X34</f>
        <v>0.57142857142857095</v>
      </c>
      <c r="N476" s="77">
        <f>'Compound Alert'!Y34</f>
        <v>2</v>
      </c>
      <c r="O476" s="77">
        <f>'Compound Alert'!Z34</f>
        <v>0</v>
      </c>
      <c r="P476" s="90"/>
      <c r="Q476" s="27">
        <f>'Compound Alert'!AI34</f>
        <v>0</v>
      </c>
      <c r="R476" s="27">
        <f>'Compound Alert'!AJ34</f>
        <v>0.5</v>
      </c>
      <c r="S476" s="28"/>
      <c r="T476" s="28"/>
      <c r="U476" s="28"/>
      <c r="V476" s="28"/>
      <c r="W476" s="28"/>
      <c r="X476" s="28"/>
      <c r="Y476" s="28"/>
      <c r="Z476" s="28"/>
      <c r="AA476" s="28"/>
      <c r="AB476" s="28"/>
      <c r="AC476" s="28"/>
      <c r="AD476" s="28"/>
      <c r="AE476" s="28"/>
      <c r="AF476" s="28"/>
    </row>
    <row r="477" spans="1:32" hidden="1" x14ac:dyDescent="0.2">
      <c r="A477" s="71">
        <v>178</v>
      </c>
      <c r="B477" s="90" t="str">
        <f>'Compound Alert'!B35</f>
        <v>Switzerland</v>
      </c>
      <c r="C477" s="90" t="str">
        <f>'Compound Alert'!C35</f>
        <v>CHE</v>
      </c>
      <c r="D477" s="90" t="str">
        <f>'Compound Alert'!D35</f>
        <v>ECS           Europe &amp; Central Asia</v>
      </c>
      <c r="E477" s="90" t="str">
        <f>'Compound Alert'!E35</f>
        <v xml:space="preserve"> </v>
      </c>
      <c r="F477" s="90"/>
      <c r="G477" s="88">
        <f>'Compound Alert'!G35</f>
        <v>0</v>
      </c>
      <c r="H477" s="87">
        <f>'Compound Alert'!H35</f>
        <v>0</v>
      </c>
      <c r="I477" s="85">
        <f>'Compound Alert'!I35</f>
        <v>0</v>
      </c>
      <c r="J477" s="77">
        <f>'Compound Alert'!U35</f>
        <v>0.60000000000000098</v>
      </c>
      <c r="K477" s="77">
        <f>'Compound Alert'!V35</f>
        <v>0</v>
      </c>
      <c r="L477" s="77">
        <f>'Compound Alert'!W35</f>
        <v>0</v>
      </c>
      <c r="M477" s="77">
        <f>'Compound Alert'!X35</f>
        <v>0.42857142857142899</v>
      </c>
      <c r="N477" s="77">
        <f>'Compound Alert'!Y35</f>
        <v>0.25</v>
      </c>
      <c r="O477" s="77">
        <f>'Compound Alert'!Z35</f>
        <v>0</v>
      </c>
      <c r="P477" s="90"/>
      <c r="Q477" s="27">
        <f>'Compound Alert'!AI35</f>
        <v>0</v>
      </c>
      <c r="R477" s="27">
        <f>'Compound Alert'!AJ35</f>
        <v>0.4</v>
      </c>
      <c r="S477" s="28"/>
      <c r="T477" s="28"/>
      <c r="U477" s="28"/>
      <c r="V477" s="28"/>
      <c r="W477" s="28"/>
      <c r="X477" s="28"/>
      <c r="Y477" s="28"/>
      <c r="Z477" s="28"/>
      <c r="AA477" s="28"/>
      <c r="AB477" s="28"/>
      <c r="AC477" s="28"/>
      <c r="AD477" s="28"/>
      <c r="AE477" s="28"/>
      <c r="AF477" s="28"/>
    </row>
    <row r="478" spans="1:32" hidden="1" x14ac:dyDescent="0.2">
      <c r="A478" s="71">
        <v>179</v>
      </c>
      <c r="B478" s="90" t="str">
        <f>'Compound Alert'!B49</f>
        <v>Germany</v>
      </c>
      <c r="C478" s="90" t="str">
        <f>'Compound Alert'!C49</f>
        <v>DEU</v>
      </c>
      <c r="D478" s="90" t="str">
        <f>'Compound Alert'!D49</f>
        <v>ECS           Europe &amp; Central Asia</v>
      </c>
      <c r="E478" s="90" t="str">
        <f>'Compound Alert'!E49</f>
        <v xml:space="preserve"> </v>
      </c>
      <c r="F478" s="90"/>
      <c r="G478" s="88">
        <f>'Compound Alert'!G49</f>
        <v>0</v>
      </c>
      <c r="H478" s="87">
        <f>'Compound Alert'!H49</f>
        <v>0</v>
      </c>
      <c r="I478" s="85">
        <f>'Compound Alert'!I49</f>
        <v>0</v>
      </c>
      <c r="J478" s="77">
        <f>'Compound Alert'!U49</f>
        <v>0.79999999999999905</v>
      </c>
      <c r="K478" s="77">
        <f>'Compound Alert'!V49</f>
        <v>0</v>
      </c>
      <c r="L478" s="77">
        <f>'Compound Alert'!W49</f>
        <v>1.2066115702479301</v>
      </c>
      <c r="M478" s="77">
        <f>'Compound Alert'!X49</f>
        <v>0.57142857142857095</v>
      </c>
      <c r="N478" s="77">
        <f>'Compound Alert'!Y49</f>
        <v>0.375</v>
      </c>
      <c r="O478" s="77">
        <f>'Compound Alert'!Z49</f>
        <v>0</v>
      </c>
      <c r="P478" s="90"/>
      <c r="Q478" s="27">
        <f>'Compound Alert'!AI49</f>
        <v>0</v>
      </c>
      <c r="R478" s="27">
        <f>'Compound Alert'!AJ49</f>
        <v>0.4</v>
      </c>
      <c r="S478" s="28"/>
      <c r="T478" s="28"/>
      <c r="U478" s="28"/>
      <c r="V478" s="28"/>
      <c r="W478" s="28"/>
      <c r="X478" s="28"/>
      <c r="Y478" s="28"/>
      <c r="Z478" s="28"/>
      <c r="AA478" s="28"/>
      <c r="AB478" s="28"/>
      <c r="AC478" s="28"/>
      <c r="AD478" s="28"/>
      <c r="AE478" s="28"/>
      <c r="AF478" s="28"/>
    </row>
    <row r="479" spans="1:32" hidden="1" x14ac:dyDescent="0.2">
      <c r="A479" s="71">
        <v>180</v>
      </c>
      <c r="B479" s="90" t="str">
        <f>'Compound Alert'!B52</f>
        <v>Denmark</v>
      </c>
      <c r="C479" s="90" t="str">
        <f>'Compound Alert'!C52</f>
        <v>DNK</v>
      </c>
      <c r="D479" s="90" t="str">
        <f>'Compound Alert'!D52</f>
        <v>ECS           Europe &amp; Central Asia</v>
      </c>
      <c r="E479" s="90" t="str">
        <f>'Compound Alert'!E52</f>
        <v xml:space="preserve"> </v>
      </c>
      <c r="F479" s="90"/>
      <c r="G479" s="88">
        <f>'Compound Alert'!G52</f>
        <v>0</v>
      </c>
      <c r="H479" s="87">
        <f>'Compound Alert'!H52</f>
        <v>0</v>
      </c>
      <c r="I479" s="85">
        <f>'Compound Alert'!I52</f>
        <v>0</v>
      </c>
      <c r="J479" s="77">
        <f>'Compound Alert'!U52</f>
        <v>0.25</v>
      </c>
      <c r="K479" s="77">
        <f>'Compound Alert'!V52</f>
        <v>0</v>
      </c>
      <c r="L479" s="77">
        <f>'Compound Alert'!W52</f>
        <v>8.2644628099172807E-2</v>
      </c>
      <c r="M479" s="77">
        <f>'Compound Alert'!X52</f>
        <v>0.28571428571428598</v>
      </c>
      <c r="N479" s="77">
        <f>'Compound Alert'!Y52</f>
        <v>0</v>
      </c>
      <c r="O479" s="77">
        <f>'Compound Alert'!Z52</f>
        <v>0</v>
      </c>
      <c r="P479" s="90"/>
      <c r="Q479" s="27">
        <f>'Compound Alert'!AI52</f>
        <v>0</v>
      </c>
      <c r="R479" s="27">
        <f>'Compound Alert'!AJ52</f>
        <v>0.5</v>
      </c>
      <c r="S479" s="28"/>
      <c r="T479" s="28"/>
      <c r="U479" s="28"/>
      <c r="V479" s="28"/>
      <c r="W479" s="28"/>
      <c r="X479" s="28"/>
      <c r="Y479" s="28"/>
      <c r="Z479" s="28"/>
      <c r="AA479" s="28"/>
      <c r="AB479" s="28"/>
      <c r="AC479" s="28"/>
      <c r="AD479" s="28"/>
      <c r="AE479" s="28"/>
      <c r="AF479" s="28"/>
    </row>
    <row r="480" spans="1:32" hidden="1" x14ac:dyDescent="0.2">
      <c r="A480" s="71">
        <v>181</v>
      </c>
      <c r="B480" s="90" t="str">
        <f>'Compound Alert'!B66</f>
        <v>United Kingdom</v>
      </c>
      <c r="C480" s="90" t="str">
        <f>'Compound Alert'!C66</f>
        <v>GBR</v>
      </c>
      <c r="D480" s="90" t="str">
        <f>'Compound Alert'!D66</f>
        <v>ECS           Europe &amp; Central Asia</v>
      </c>
      <c r="E480" s="90" t="str">
        <f>'Compound Alert'!E66</f>
        <v xml:space="preserve"> </v>
      </c>
      <c r="F480" s="90"/>
      <c r="G480" s="88">
        <f>'Compound Alert'!G66</f>
        <v>0</v>
      </c>
      <c r="H480" s="87">
        <f>'Compound Alert'!H66</f>
        <v>0</v>
      </c>
      <c r="I480" s="85">
        <f>'Compound Alert'!I66</f>
        <v>0</v>
      </c>
      <c r="J480" s="77">
        <f>'Compound Alert'!U66</f>
        <v>1.5</v>
      </c>
      <c r="K480" s="77">
        <f>'Compound Alert'!V66</f>
        <v>0</v>
      </c>
      <c r="L480" s="77">
        <f>'Compound Alert'!W66</f>
        <v>1.5041322314049601</v>
      </c>
      <c r="M480" s="77">
        <f>'Compound Alert'!X66</f>
        <v>0.71428571428571397</v>
      </c>
      <c r="N480" s="77">
        <f>'Compound Alert'!Y66</f>
        <v>2.625</v>
      </c>
      <c r="O480" s="77">
        <f>'Compound Alert'!Z66</f>
        <v>0</v>
      </c>
      <c r="P480" s="90"/>
      <c r="Q480" s="27">
        <f>'Compound Alert'!AI66</f>
        <v>0</v>
      </c>
      <c r="R480" s="27">
        <f>'Compound Alert'!AJ66</f>
        <v>0.5</v>
      </c>
      <c r="S480" s="28"/>
      <c r="T480" s="28"/>
      <c r="U480" s="28"/>
      <c r="V480" s="28"/>
      <c r="W480" s="28"/>
      <c r="X480" s="28"/>
      <c r="Y480" s="28"/>
      <c r="Z480" s="28"/>
      <c r="AA480" s="28"/>
      <c r="AB480" s="28"/>
      <c r="AC480" s="28"/>
      <c r="AD480" s="28"/>
      <c r="AE480" s="28"/>
      <c r="AF480" s="28"/>
    </row>
    <row r="481" spans="1:32" hidden="1" x14ac:dyDescent="0.2">
      <c r="A481" s="71">
        <v>182</v>
      </c>
      <c r="B481" s="90" t="str">
        <f>'Compound Alert'!B73</f>
        <v>Greece</v>
      </c>
      <c r="C481" s="90" t="str">
        <f>'Compound Alert'!C73</f>
        <v>GRC</v>
      </c>
      <c r="D481" s="90" t="str">
        <f>'Compound Alert'!D73</f>
        <v>ECS           Europe &amp; Central Asia</v>
      </c>
      <c r="E481" s="90" t="str">
        <f>'Compound Alert'!E73</f>
        <v xml:space="preserve"> </v>
      </c>
      <c r="F481" s="90"/>
      <c r="G481" s="88">
        <f>'Compound Alert'!G73</f>
        <v>0</v>
      </c>
      <c r="H481" s="87">
        <f>'Compound Alert'!H73</f>
        <v>0</v>
      </c>
      <c r="I481" s="85">
        <f>'Compound Alert'!I73</f>
        <v>0</v>
      </c>
      <c r="J481" s="77">
        <f>'Compound Alert'!U73</f>
        <v>3.25</v>
      </c>
      <c r="K481" s="77">
        <f>'Compound Alert'!V73</f>
        <v>0.119617224880383</v>
      </c>
      <c r="L481" s="77">
        <f>'Compound Alert'!W73</f>
        <v>4.9752066115702496</v>
      </c>
      <c r="M481" s="77">
        <f>'Compound Alert'!X73</f>
        <v>1.28571428571429</v>
      </c>
      <c r="N481" s="77">
        <f>'Compound Alert'!Y73</f>
        <v>3.375</v>
      </c>
      <c r="O481" s="77">
        <f>'Compound Alert'!Z73</f>
        <v>0</v>
      </c>
      <c r="P481" s="90"/>
      <c r="Q481" s="27">
        <f>'Compound Alert'!AI73</f>
        <v>0</v>
      </c>
      <c r="R481" s="27">
        <f>'Compound Alert'!AJ73</f>
        <v>0.3</v>
      </c>
      <c r="S481" s="28"/>
      <c r="T481" s="28"/>
      <c r="U481" s="28"/>
      <c r="V481" s="28"/>
      <c r="W481" s="28"/>
      <c r="X481" s="28"/>
      <c r="Y481" s="28"/>
      <c r="Z481" s="28"/>
      <c r="AA481" s="28"/>
      <c r="AB481" s="28"/>
      <c r="AC481" s="28"/>
      <c r="AD481" s="28"/>
      <c r="AE481" s="28"/>
      <c r="AF481" s="28"/>
    </row>
    <row r="482" spans="1:32" hidden="1" x14ac:dyDescent="0.2">
      <c r="A482" s="71">
        <v>183</v>
      </c>
      <c r="B482" s="90" t="str">
        <f>'Compound Alert'!B74</f>
        <v>Grenada</v>
      </c>
      <c r="C482" s="90" t="str">
        <f>'Compound Alert'!C74</f>
        <v>GRD</v>
      </c>
      <c r="D482" s="90" t="str">
        <f>'Compound Alert'!D74</f>
        <v>LCN           Latin America &amp; Caribbean</v>
      </c>
      <c r="E482" s="90" t="str">
        <f>'Compound Alert'!E74</f>
        <v>Blend</v>
      </c>
      <c r="F482" s="90"/>
      <c r="G482" s="88">
        <f>'Compound Alert'!G74</f>
        <v>0</v>
      </c>
      <c r="H482" s="87">
        <f>'Compound Alert'!H74</f>
        <v>0</v>
      </c>
      <c r="I482" s="85">
        <f>'Compound Alert'!I74</f>
        <v>0.5</v>
      </c>
      <c r="J482" s="77">
        <f>'Compound Alert'!U74</f>
        <v>8.5</v>
      </c>
      <c r="K482" s="77">
        <f>'Compound Alert'!V74</f>
        <v>0</v>
      </c>
      <c r="L482" s="77">
        <f>'Compound Alert'!W74</f>
        <v>0</v>
      </c>
      <c r="M482" s="77">
        <f>'Compound Alert'!X74</f>
        <v>3.1428571428571401</v>
      </c>
      <c r="N482" s="77">
        <f>'Compound Alert'!Y74</f>
        <v>0</v>
      </c>
      <c r="O482" s="77">
        <f>'Compound Alert'!Z74</f>
        <v>0</v>
      </c>
      <c r="P482" s="90"/>
      <c r="Q482" s="27">
        <f>'Compound Alert'!AI74</f>
        <v>0.2</v>
      </c>
      <c r="R482" s="27">
        <f>'Compound Alert'!AJ74</f>
        <v>0.5</v>
      </c>
      <c r="S482" s="28"/>
      <c r="T482" s="28"/>
      <c r="U482" s="28"/>
      <c r="V482" s="28"/>
      <c r="W482" s="28"/>
      <c r="X482" s="28"/>
      <c r="Y482" s="28"/>
      <c r="Z482" s="28"/>
      <c r="AA482" s="28"/>
      <c r="AB482" s="28"/>
      <c r="AC482" s="28"/>
      <c r="AD482" s="28"/>
      <c r="AE482" s="28"/>
      <c r="AF482" s="28"/>
    </row>
    <row r="483" spans="1:32" hidden="1" x14ac:dyDescent="0.2">
      <c r="A483" s="71">
        <v>184</v>
      </c>
      <c r="B483" s="90" t="str">
        <f>'Compound Alert'!B97</f>
        <v>Saint Kitts and Nevis</v>
      </c>
      <c r="C483" s="90" t="str">
        <f>'Compound Alert'!C97</f>
        <v>KNA</v>
      </c>
      <c r="D483" s="90" t="str">
        <f>'Compound Alert'!D97</f>
        <v>LCN           Latin America &amp; Caribbean</v>
      </c>
      <c r="E483" s="90" t="str">
        <f>'Compound Alert'!E97</f>
        <v>IBRD</v>
      </c>
      <c r="F483" s="90"/>
      <c r="G483" s="88">
        <f>'Compound Alert'!G97</f>
        <v>0</v>
      </c>
      <c r="H483" s="87">
        <f>'Compound Alert'!H97</f>
        <v>0</v>
      </c>
      <c r="I483" s="85">
        <f>'Compound Alert'!I97</f>
        <v>0.5</v>
      </c>
      <c r="J483" s="77">
        <f>'Compound Alert'!U97</f>
        <v>8.76</v>
      </c>
      <c r="K483" s="77">
        <f>'Compound Alert'!V97</f>
        <v>4.01913875598086</v>
      </c>
      <c r="L483" s="77">
        <f>'Compound Alert'!W97</f>
        <v>0</v>
      </c>
      <c r="M483" s="77">
        <f>'Compound Alert'!X97</f>
        <v>2.5714285714285698</v>
      </c>
      <c r="N483" s="77">
        <f>'Compound Alert'!Y97</f>
        <v>0.625</v>
      </c>
      <c r="O483" s="77">
        <f>'Compound Alert'!Z97</f>
        <v>0</v>
      </c>
      <c r="P483" s="90"/>
      <c r="Q483" s="27">
        <f>'Compound Alert'!AI97</f>
        <v>0.2</v>
      </c>
      <c r="R483" s="27">
        <f>'Compound Alert'!AJ97</f>
        <v>0.7</v>
      </c>
      <c r="S483" s="28"/>
      <c r="T483" s="28"/>
      <c r="U483" s="28"/>
      <c r="V483" s="28"/>
      <c r="W483" s="28"/>
      <c r="X483" s="28"/>
      <c r="Y483" s="28"/>
      <c r="Z483" s="28"/>
      <c r="AA483" s="28"/>
      <c r="AB483" s="28"/>
      <c r="AC483" s="28"/>
      <c r="AD483" s="28"/>
      <c r="AE483" s="28"/>
      <c r="AF483" s="28"/>
    </row>
    <row r="484" spans="1:32" hidden="1" x14ac:dyDescent="0.2">
      <c r="A484" s="71">
        <v>185</v>
      </c>
      <c r="B484" s="90" t="str">
        <f>'Compound Alert'!B132</f>
        <v>Netherlands</v>
      </c>
      <c r="C484" s="90" t="str">
        <f>'Compound Alert'!C132</f>
        <v>NLD</v>
      </c>
      <c r="D484" s="90" t="str">
        <f>'Compound Alert'!D132</f>
        <v>ECS           Europe &amp; Central Asia</v>
      </c>
      <c r="E484" s="90" t="str">
        <f>'Compound Alert'!E132</f>
        <v>Europe &amp; Central Asia</v>
      </c>
      <c r="F484" s="90"/>
      <c r="G484" s="88">
        <f>'Compound Alert'!G132</f>
        <v>0</v>
      </c>
      <c r="H484" s="87">
        <f>'Compound Alert'!H132</f>
        <v>0</v>
      </c>
      <c r="I484" s="85">
        <f>'Compound Alert'!I132</f>
        <v>0</v>
      </c>
      <c r="J484" s="77">
        <f>'Compound Alert'!U132</f>
        <v>1.25</v>
      </c>
      <c r="K484" s="77">
        <f>'Compound Alert'!V132</f>
        <v>0</v>
      </c>
      <c r="L484" s="77">
        <f>'Compound Alert'!W132</f>
        <v>0.87603305785123797</v>
      </c>
      <c r="M484" s="77">
        <f>'Compound Alert'!X132</f>
        <v>0.28571428571428598</v>
      </c>
      <c r="N484" s="77">
        <f>'Compound Alert'!Y132</f>
        <v>0</v>
      </c>
      <c r="O484" s="77">
        <f>'Compound Alert'!Z132</f>
        <v>0</v>
      </c>
      <c r="P484" s="90"/>
      <c r="Q484" s="27">
        <f>'Compound Alert'!AI132</f>
        <v>0</v>
      </c>
      <c r="R484" s="27">
        <f>'Compound Alert'!AJ132</f>
        <v>0.4</v>
      </c>
      <c r="S484" s="28"/>
      <c r="T484" s="28"/>
      <c r="U484" s="28"/>
      <c r="V484" s="28"/>
      <c r="W484" s="28"/>
      <c r="X484" s="28"/>
      <c r="Y484" s="28"/>
      <c r="Z484" s="28"/>
      <c r="AA484" s="28"/>
      <c r="AB484" s="28"/>
      <c r="AC484" s="28"/>
      <c r="AD484" s="28"/>
      <c r="AE484" s="28"/>
      <c r="AF484" s="28"/>
    </row>
    <row r="485" spans="1:32" hidden="1" x14ac:dyDescent="0.2">
      <c r="A485" s="71">
        <v>186</v>
      </c>
      <c r="B485" s="90" t="str">
        <f>'Compound Alert'!B133</f>
        <v>Norway</v>
      </c>
      <c r="C485" s="90" t="str">
        <f>'Compound Alert'!C133</f>
        <v>NOR</v>
      </c>
      <c r="D485" s="90" t="str">
        <f>'Compound Alert'!D133</f>
        <v>ECS           Europe &amp; Central Asia</v>
      </c>
      <c r="E485" s="90" t="str">
        <f>'Compound Alert'!E133</f>
        <v>Europe &amp; Central Asia</v>
      </c>
      <c r="F485" s="90"/>
      <c r="G485" s="88">
        <f>'Compound Alert'!G133</f>
        <v>0</v>
      </c>
      <c r="H485" s="87">
        <f>'Compound Alert'!H133</f>
        <v>0</v>
      </c>
      <c r="I485" s="85">
        <f>'Compound Alert'!I133</f>
        <v>0</v>
      </c>
      <c r="J485" s="77">
        <f>'Compound Alert'!U133</f>
        <v>1.08</v>
      </c>
      <c r="K485" s="77">
        <f>'Compound Alert'!V133</f>
        <v>0</v>
      </c>
      <c r="L485" s="77">
        <f>'Compound Alert'!W133</f>
        <v>0.26446280991735399</v>
      </c>
      <c r="M485" s="77">
        <f>'Compound Alert'!X133</f>
        <v>0.28571428571428598</v>
      </c>
      <c r="N485" s="77">
        <f>'Compound Alert'!Y133</f>
        <v>0</v>
      </c>
      <c r="O485" s="77">
        <f>'Compound Alert'!Z133</f>
        <v>0</v>
      </c>
      <c r="P485" s="90"/>
      <c r="Q485" s="27">
        <f>'Compound Alert'!AI133</f>
        <v>0</v>
      </c>
      <c r="R485" s="27">
        <f>'Compound Alert'!AJ133</f>
        <v>0.5</v>
      </c>
      <c r="S485" s="28"/>
      <c r="T485" s="28"/>
      <c r="U485" s="28"/>
      <c r="V485" s="28"/>
      <c r="W485" s="28"/>
      <c r="X485" s="28"/>
      <c r="Y485" s="28"/>
      <c r="Z485" s="28"/>
      <c r="AA485" s="28"/>
      <c r="AB485" s="28"/>
      <c r="AC485" s="28"/>
      <c r="AD485" s="28"/>
      <c r="AE485" s="28"/>
      <c r="AF485" s="28"/>
    </row>
    <row r="486" spans="1:32" hidden="1" x14ac:dyDescent="0.2">
      <c r="A486" s="71">
        <v>187</v>
      </c>
      <c r="B486" s="90" t="str">
        <f>'Compound Alert'!B146</f>
        <v>Portugal</v>
      </c>
      <c r="C486" s="90" t="str">
        <f>'Compound Alert'!C146</f>
        <v>PRT</v>
      </c>
      <c r="D486" s="90" t="str">
        <f>'Compound Alert'!D146</f>
        <v>ECS           Europe &amp; Central Asia</v>
      </c>
      <c r="E486" s="90" t="str">
        <f>'Compound Alert'!E146</f>
        <v>Europe &amp; Central Asia</v>
      </c>
      <c r="F486" s="90"/>
      <c r="G486" s="88">
        <f>'Compound Alert'!G146</f>
        <v>0</v>
      </c>
      <c r="H486" s="87">
        <f>'Compound Alert'!H146</f>
        <v>0</v>
      </c>
      <c r="I486" s="85">
        <f>'Compound Alert'!I146</f>
        <v>0</v>
      </c>
      <c r="J486" s="77">
        <f>'Compound Alert'!U146</f>
        <v>2</v>
      </c>
      <c r="K486" s="77">
        <f>'Compound Alert'!V146</f>
        <v>0</v>
      </c>
      <c r="L486" s="77">
        <f>'Compound Alert'!W146</f>
        <v>2.5289256198347099</v>
      </c>
      <c r="M486" s="77">
        <f>'Compound Alert'!X146</f>
        <v>1.4285714285714299</v>
      </c>
      <c r="N486" s="77">
        <f>'Compound Alert'!Y146</f>
        <v>1</v>
      </c>
      <c r="O486" s="77">
        <f>'Compound Alert'!Z146</f>
        <v>0</v>
      </c>
      <c r="P486" s="90"/>
      <c r="Q486" s="27">
        <f>'Compound Alert'!AI146</f>
        <v>0</v>
      </c>
      <c r="R486" s="27">
        <f>'Compound Alert'!AJ146</f>
        <v>0.4</v>
      </c>
      <c r="S486" s="28"/>
      <c r="T486" s="28"/>
      <c r="U486" s="28"/>
      <c r="V486" s="28"/>
      <c r="W486" s="28"/>
      <c r="X486" s="28"/>
      <c r="Y486" s="28"/>
      <c r="Z486" s="28"/>
      <c r="AA486" s="28"/>
      <c r="AB486" s="28"/>
      <c r="AC486" s="28"/>
      <c r="AD486" s="28"/>
      <c r="AE486" s="28"/>
      <c r="AF486" s="28"/>
    </row>
    <row r="487" spans="1:32" hidden="1" x14ac:dyDescent="0.2">
      <c r="A487" s="71">
        <v>188</v>
      </c>
      <c r="B487" s="90" t="str">
        <f>'Compound Alert'!B155</f>
        <v>Singapore</v>
      </c>
      <c r="C487" s="90" t="str">
        <f>'Compound Alert'!C155</f>
        <v>SGP</v>
      </c>
      <c r="D487" s="90" t="str">
        <f>'Compound Alert'!D155</f>
        <v>EAS           East Asia &amp; Pacific</v>
      </c>
      <c r="E487" s="90" t="str">
        <f>'Compound Alert'!E155</f>
        <v>East Asia &amp; Pacific</v>
      </c>
      <c r="F487" s="90"/>
      <c r="G487" s="88">
        <f>'Compound Alert'!G155</f>
        <v>0</v>
      </c>
      <c r="H487" s="87">
        <f>'Compound Alert'!H155</f>
        <v>0</v>
      </c>
      <c r="I487" s="85">
        <f>'Compound Alert'!I155</f>
        <v>0</v>
      </c>
      <c r="J487" s="77">
        <f>'Compound Alert'!U155</f>
        <v>2.2599999999999998</v>
      </c>
      <c r="K487" s="77">
        <f>'Compound Alert'!V155</f>
        <v>0</v>
      </c>
      <c r="L487" s="77">
        <f>'Compound Alert'!W155</f>
        <v>0</v>
      </c>
      <c r="M487" s="77">
        <f>'Compound Alert'!X155</f>
        <v>0.28571428571428598</v>
      </c>
      <c r="N487" s="77">
        <f>'Compound Alert'!Y155</f>
        <v>0</v>
      </c>
      <c r="O487" s="77">
        <f>'Compound Alert'!Z155</f>
        <v>0</v>
      </c>
      <c r="P487" s="90"/>
      <c r="Q487" s="27">
        <f>'Compound Alert'!AI155</f>
        <v>0</v>
      </c>
      <c r="R487" s="27">
        <f>'Compound Alert'!AJ155</f>
        <v>0.5</v>
      </c>
      <c r="S487" s="28"/>
      <c r="T487" s="28"/>
      <c r="U487" s="28"/>
      <c r="V487" s="28"/>
      <c r="W487" s="28"/>
      <c r="X487" s="28"/>
      <c r="Y487" s="28"/>
      <c r="Z487" s="28"/>
      <c r="AA487" s="28"/>
      <c r="AB487" s="28"/>
      <c r="AC487" s="28"/>
      <c r="AD487" s="28"/>
      <c r="AE487" s="28"/>
      <c r="AF487" s="28"/>
    </row>
    <row r="488" spans="1:32" hidden="1" x14ac:dyDescent="0.2">
      <c r="A488" s="71">
        <v>189</v>
      </c>
      <c r="B488" s="90" t="str">
        <f>'Compound Alert'!B165</f>
        <v>Slovenia</v>
      </c>
      <c r="C488" s="90" t="str">
        <f>'Compound Alert'!C165</f>
        <v>SVN</v>
      </c>
      <c r="D488" s="90" t="str">
        <f>'Compound Alert'!D165</f>
        <v>ECS           Europe &amp; Central Asia</v>
      </c>
      <c r="E488" s="90" t="str">
        <f>'Compound Alert'!E165</f>
        <v>Europe &amp; Central Asia</v>
      </c>
      <c r="F488" s="90"/>
      <c r="G488" s="88">
        <f>'Compound Alert'!G165</f>
        <v>0</v>
      </c>
      <c r="H488" s="87">
        <f>'Compound Alert'!H165</f>
        <v>0</v>
      </c>
      <c r="I488" s="85">
        <f>'Compound Alert'!I165</f>
        <v>0</v>
      </c>
      <c r="J488" s="77">
        <f>'Compound Alert'!U165</f>
        <v>1.75</v>
      </c>
      <c r="K488" s="77">
        <f>'Compound Alert'!V165</f>
        <v>0.21531100478469001</v>
      </c>
      <c r="L488" s="77">
        <f>'Compound Alert'!W165</f>
        <v>2.2314049586776901</v>
      </c>
      <c r="M488" s="77">
        <f>'Compound Alert'!X165</f>
        <v>0.28571428571428598</v>
      </c>
      <c r="N488" s="77">
        <f>'Compound Alert'!Y165</f>
        <v>1.125</v>
      </c>
      <c r="O488" s="77">
        <f>'Compound Alert'!Z165</f>
        <v>0</v>
      </c>
      <c r="P488" s="90"/>
      <c r="Q488" s="27">
        <f>'Compound Alert'!AI165</f>
        <v>0</v>
      </c>
      <c r="R488" s="27">
        <f>'Compound Alert'!AJ165</f>
        <v>0.4</v>
      </c>
      <c r="S488" s="28"/>
      <c r="T488" s="28"/>
      <c r="U488" s="28"/>
      <c r="V488" s="28"/>
      <c r="W488" s="28"/>
      <c r="X488" s="28"/>
      <c r="Y488" s="28"/>
      <c r="Z488" s="28"/>
      <c r="AA488" s="28"/>
      <c r="AB488" s="28"/>
      <c r="AC488" s="28"/>
      <c r="AD488" s="28"/>
      <c r="AE488" s="28"/>
      <c r="AF488" s="28"/>
    </row>
    <row r="489" spans="1:32" hidden="1" x14ac:dyDescent="0.2">
      <c r="A489" s="71">
        <v>190</v>
      </c>
      <c r="B489" s="90" t="str">
        <f>'Compound Alert'!B166</f>
        <v>Sweden</v>
      </c>
      <c r="C489" s="90" t="str">
        <f>'Compound Alert'!C166</f>
        <v>SWE</v>
      </c>
      <c r="D489" s="90" t="str">
        <f>'Compound Alert'!D166</f>
        <v>ECS           Europe &amp; Central Asia</v>
      </c>
      <c r="E489" s="90" t="str">
        <f>'Compound Alert'!E166</f>
        <v>Europe &amp; Central Asia</v>
      </c>
      <c r="F489" s="90"/>
      <c r="G489" s="88">
        <f>'Compound Alert'!G166</f>
        <v>0</v>
      </c>
      <c r="H489" s="87">
        <f>'Compound Alert'!H166</f>
        <v>0</v>
      </c>
      <c r="I489" s="85">
        <f>'Compound Alert'!I166</f>
        <v>0</v>
      </c>
      <c r="J489" s="77">
        <f>'Compound Alert'!U166</f>
        <v>0.5</v>
      </c>
      <c r="K489" s="77">
        <f>'Compound Alert'!V166</f>
        <v>1.5550239234449701</v>
      </c>
      <c r="L489" s="77">
        <f>'Compound Alert'!W166</f>
        <v>0.413223140495868</v>
      </c>
      <c r="M489" s="77">
        <f>'Compound Alert'!X166</f>
        <v>0.28571428571428598</v>
      </c>
      <c r="N489" s="77">
        <f>'Compound Alert'!Y166</f>
        <v>0</v>
      </c>
      <c r="O489" s="77">
        <f>'Compound Alert'!Z166</f>
        <v>0</v>
      </c>
      <c r="P489" s="90"/>
      <c r="Q489" s="27">
        <f>'Compound Alert'!AI166</f>
        <v>0</v>
      </c>
      <c r="R489" s="27">
        <f>'Compound Alert'!AJ166</f>
        <v>0.4</v>
      </c>
      <c r="S489" s="28"/>
      <c r="T489" s="28"/>
      <c r="U489" s="28"/>
      <c r="V489" s="28"/>
      <c r="W489" s="28"/>
      <c r="X489" s="28"/>
      <c r="Y489" s="28"/>
      <c r="Z489" s="28"/>
      <c r="AA489" s="28"/>
      <c r="AB489" s="28"/>
      <c r="AC489" s="28"/>
      <c r="AD489" s="28"/>
      <c r="AE489" s="28"/>
      <c r="AF489" s="28"/>
    </row>
    <row r="490" spans="1:32" x14ac:dyDescent="0.2">
      <c r="G490" s="28"/>
      <c r="H490" s="28"/>
      <c r="I490" s="59"/>
      <c r="J490" s="31"/>
      <c r="K490" s="31"/>
      <c r="P490" s="63"/>
      <c r="R490" s="31"/>
      <c r="W490" s="63"/>
      <c r="X490" s="30"/>
      <c r="Y490" s="30"/>
      <c r="AD490" s="59"/>
      <c r="AE490" s="28"/>
      <c r="AF490" s="28"/>
    </row>
    <row r="491" spans="1:32" x14ac:dyDescent="0.2">
      <c r="Y491" s="28"/>
      <c r="Z491" s="28"/>
      <c r="AA491" s="28"/>
      <c r="AB491" s="28"/>
      <c r="AC491" s="28"/>
      <c r="AD491" s="28"/>
      <c r="AE491" s="28"/>
      <c r="AF491" s="28"/>
    </row>
    <row r="492" spans="1:32" x14ac:dyDescent="0.2">
      <c r="Y492" s="28"/>
      <c r="Z492" s="28"/>
      <c r="AA492" s="28"/>
      <c r="AB492" s="28"/>
      <c r="AC492" s="28"/>
      <c r="AD492" s="28"/>
      <c r="AE492" s="28"/>
      <c r="AF492" s="28"/>
    </row>
    <row r="493" spans="1:32" x14ac:dyDescent="0.2">
      <c r="Y493" s="28"/>
      <c r="Z493" s="28"/>
      <c r="AA493" s="28"/>
      <c r="AB493" s="28"/>
      <c r="AC493" s="28"/>
      <c r="AD493" s="28"/>
      <c r="AE493" s="28"/>
      <c r="AF493" s="28"/>
    </row>
    <row r="494" spans="1:32" x14ac:dyDescent="0.2">
      <c r="B494" s="212"/>
    </row>
    <row r="495" spans="1:32" ht="20" x14ac:dyDescent="0.2">
      <c r="B495" s="91" t="s">
        <v>607</v>
      </c>
    </row>
    <row r="521" spans="1:32" x14ac:dyDescent="0.2">
      <c r="R521" s="245" t="s">
        <v>583</v>
      </c>
    </row>
    <row r="522" spans="1:32" x14ac:dyDescent="0.2">
      <c r="G522" s="28"/>
      <c r="H522" s="28"/>
      <c r="I522" s="59"/>
      <c r="J522" s="31"/>
      <c r="K522" s="31"/>
      <c r="P522" s="63"/>
      <c r="R522" s="31"/>
      <c r="W522" s="63"/>
      <c r="X522" s="30"/>
      <c r="Y522" s="30"/>
      <c r="AD522" s="59"/>
      <c r="AE522" s="28"/>
      <c r="AF522" s="28"/>
    </row>
    <row r="524" spans="1:32" ht="20" x14ac:dyDescent="0.2">
      <c r="B524" s="91" t="s">
        <v>502</v>
      </c>
    </row>
    <row r="526" spans="1:32" ht="32" customHeight="1" x14ac:dyDescent="0.2">
      <c r="B526" s="11" t="s">
        <v>396</v>
      </c>
      <c r="C526" s="12" t="s">
        <v>397</v>
      </c>
      <c r="D526" s="12" t="s">
        <v>584</v>
      </c>
      <c r="E526" s="12" t="s">
        <v>589</v>
      </c>
      <c r="F526" s="68"/>
      <c r="G526" s="243" t="s">
        <v>604</v>
      </c>
      <c r="H526" s="244"/>
      <c r="I526" s="55" t="s">
        <v>480</v>
      </c>
      <c r="J526" s="250" t="s">
        <v>399</v>
      </c>
      <c r="K526" s="250" t="s">
        <v>400</v>
      </c>
      <c r="L526" s="250" t="s">
        <v>401</v>
      </c>
      <c r="M526" s="250" t="s">
        <v>556</v>
      </c>
      <c r="N526" s="250" t="s">
        <v>403</v>
      </c>
      <c r="O526" s="251" t="s">
        <v>404</v>
      </c>
      <c r="P526" s="252"/>
      <c r="Q526" s="253" t="s">
        <v>5</v>
      </c>
      <c r="R526" s="253" t="s">
        <v>398</v>
      </c>
      <c r="S526" s="28"/>
      <c r="T526" s="28"/>
      <c r="U526" s="28"/>
      <c r="V526" s="28"/>
      <c r="W526" s="28"/>
      <c r="X526" s="28"/>
      <c r="Y526" s="28"/>
      <c r="Z526" s="28"/>
      <c r="AA526" s="28"/>
      <c r="AB526" s="28"/>
      <c r="AC526" s="28"/>
      <c r="AD526" s="28"/>
      <c r="AE526" s="28"/>
      <c r="AF526" s="28"/>
    </row>
    <row r="527" spans="1:32" x14ac:dyDescent="0.2">
      <c r="B527" s="89" t="s">
        <v>396</v>
      </c>
      <c r="C527" s="79" t="s">
        <v>397</v>
      </c>
      <c r="D527" s="80" t="s">
        <v>479</v>
      </c>
      <c r="E527" s="81" t="s">
        <v>398</v>
      </c>
      <c r="F527" s="81" t="s">
        <v>602</v>
      </c>
      <c r="G527" s="82" t="s">
        <v>480</v>
      </c>
      <c r="H527" s="82" t="s">
        <v>496</v>
      </c>
      <c r="I527" s="82" t="s">
        <v>497</v>
      </c>
      <c r="J527" s="82" t="s">
        <v>498</v>
      </c>
      <c r="K527" s="82" t="s">
        <v>499</v>
      </c>
      <c r="L527" s="82" t="s">
        <v>500</v>
      </c>
      <c r="M527" s="82" t="s">
        <v>405</v>
      </c>
      <c r="N527" s="82" t="s">
        <v>483</v>
      </c>
      <c r="O527" s="82" t="s">
        <v>501</v>
      </c>
      <c r="P527" s="82" t="s">
        <v>603</v>
      </c>
      <c r="Q527" s="246" t="s">
        <v>600</v>
      </c>
      <c r="R527" s="247" t="s">
        <v>601</v>
      </c>
      <c r="S527" s="28"/>
      <c r="T527" s="28"/>
      <c r="U527" s="28"/>
      <c r="V527" s="28"/>
      <c r="W527" s="28"/>
      <c r="X527" s="28"/>
      <c r="Y527" s="28"/>
      <c r="Z527" s="28"/>
      <c r="AA527" s="28"/>
      <c r="AB527" s="28"/>
      <c r="AC527" s="28"/>
      <c r="AD527" s="28"/>
      <c r="AE527" s="28"/>
      <c r="AF527" s="28"/>
    </row>
    <row r="528" spans="1:32" x14ac:dyDescent="0.2">
      <c r="A528" s="71">
        <v>1</v>
      </c>
      <c r="B528" s="90" t="str">
        <f>'Compound Alert'!B40</f>
        <v>Congo DR</v>
      </c>
      <c r="C528" s="90" t="str">
        <f>'Compound Alert'!C40</f>
        <v>COD</v>
      </c>
      <c r="D528" s="90" t="str">
        <f>'Compound Alert'!D40</f>
        <v>SSF           Sub-Saharan Africa</v>
      </c>
      <c r="E528" s="90" t="str">
        <f>'Compound Alert'!E40</f>
        <v>IDA</v>
      </c>
      <c r="F528" s="90"/>
      <c r="G528" s="86">
        <f>'Compound Alert'!G40</f>
        <v>6</v>
      </c>
      <c r="H528" s="87">
        <f>'Compound Alert'!H40</f>
        <v>6</v>
      </c>
      <c r="I528" s="85">
        <f>'Compound Alert'!I40</f>
        <v>5</v>
      </c>
      <c r="J528" s="77">
        <f>'Compound Alert'!AB40</f>
        <v>10</v>
      </c>
      <c r="K528" s="77">
        <f>'Compound Alert'!AC40</f>
        <v>10</v>
      </c>
      <c r="L528" s="77">
        <f>'Compound Alert'!AD40</f>
        <v>5.9090909090909003</v>
      </c>
      <c r="M528" s="77">
        <f>'Compound Alert'!AE40</f>
        <v>10</v>
      </c>
      <c r="N528" s="77">
        <f>'Compound Alert'!AF40</f>
        <v>0</v>
      </c>
      <c r="O528" s="77">
        <f>'Compound Alert'!AG40</f>
        <v>10</v>
      </c>
      <c r="P528" s="85"/>
      <c r="Q528" s="27">
        <f>'Compound Alert'!AI40</f>
        <v>0</v>
      </c>
      <c r="R528" s="27">
        <f>'Compound Alert'!AJ236</f>
        <v>0</v>
      </c>
      <c r="S528" s="28"/>
      <c r="T528" s="28"/>
      <c r="U528" s="28"/>
      <c r="V528" s="28"/>
      <c r="W528" s="28"/>
      <c r="X528" s="28"/>
      <c r="Y528" s="28"/>
      <c r="Z528" s="28"/>
      <c r="AA528" s="28"/>
      <c r="AB528" s="28"/>
      <c r="AC528" s="28"/>
      <c r="AD528" s="28"/>
      <c r="AE528" s="28"/>
      <c r="AF528" s="28"/>
    </row>
    <row r="529" spans="1:32" x14ac:dyDescent="0.2">
      <c r="A529" s="71">
        <v>2</v>
      </c>
      <c r="B529" s="90" t="str">
        <f>'Compound Alert'!B120</f>
        <v>Myanmar</v>
      </c>
      <c r="C529" s="90" t="str">
        <f>'Compound Alert'!C120</f>
        <v>MMR</v>
      </c>
      <c r="D529" s="90" t="str">
        <f>'Compound Alert'!D120</f>
        <v>EAS           East Asia &amp; Pacific</v>
      </c>
      <c r="E529" s="90" t="str">
        <f>'Compound Alert'!E120</f>
        <v>IDA</v>
      </c>
      <c r="F529" s="90"/>
      <c r="G529" s="86">
        <f>'Compound Alert'!G120</f>
        <v>6</v>
      </c>
      <c r="H529" s="87">
        <f>'Compound Alert'!H120</f>
        <v>6</v>
      </c>
      <c r="I529" s="85">
        <f>'Compound Alert'!I120</f>
        <v>3.5</v>
      </c>
      <c r="J529" s="77">
        <f>'Compound Alert'!AB120</f>
        <v>10</v>
      </c>
      <c r="K529" s="77">
        <f>'Compound Alert'!AC120</f>
        <v>0</v>
      </c>
      <c r="L529" s="77">
        <f>'Compound Alert'!AD120</f>
        <v>5.9090909090909198</v>
      </c>
      <c r="M529" s="77">
        <f>'Compound Alert'!AE120</f>
        <v>9.8841076805477996</v>
      </c>
      <c r="N529" s="77">
        <f>'Compound Alert'!AF120</f>
        <v>0</v>
      </c>
      <c r="O529" s="77">
        <f>'Compound Alert'!AG120</f>
        <v>10</v>
      </c>
      <c r="P529" s="85"/>
      <c r="Q529" s="27">
        <f>'Compound Alert'!AI120</f>
        <v>0</v>
      </c>
      <c r="R529" s="27">
        <f>'Compound Alert'!AJ316</f>
        <v>0</v>
      </c>
      <c r="S529" s="28"/>
      <c r="T529" s="28"/>
      <c r="U529" s="28"/>
      <c r="V529" s="28"/>
      <c r="W529" s="28"/>
      <c r="X529" s="28"/>
      <c r="Y529" s="28"/>
      <c r="Z529" s="28"/>
      <c r="AA529" s="28"/>
      <c r="AB529" s="28"/>
      <c r="AC529" s="28"/>
      <c r="AD529" s="28"/>
      <c r="AE529" s="28"/>
      <c r="AF529" s="28"/>
    </row>
    <row r="530" spans="1:32" x14ac:dyDescent="0.2">
      <c r="A530" s="71">
        <v>3</v>
      </c>
      <c r="B530" s="90" t="str">
        <f>'Compound Alert'!B129</f>
        <v>Niger</v>
      </c>
      <c r="C530" s="90" t="str">
        <f>'Compound Alert'!C129</f>
        <v>NER</v>
      </c>
      <c r="D530" s="90" t="str">
        <f>'Compound Alert'!D129</f>
        <v>SSF           Sub-Saharan Africa</v>
      </c>
      <c r="E530" s="90" t="str">
        <f>'Compound Alert'!E129</f>
        <v>IDA</v>
      </c>
      <c r="F530" s="90"/>
      <c r="G530" s="86">
        <f>'Compound Alert'!G129</f>
        <v>6</v>
      </c>
      <c r="H530" s="87">
        <f>'Compound Alert'!H129</f>
        <v>6</v>
      </c>
      <c r="I530" s="85">
        <f>'Compound Alert'!I129</f>
        <v>5</v>
      </c>
      <c r="J530" s="77">
        <f>'Compound Alert'!AB129</f>
        <v>9.5238095238094793</v>
      </c>
      <c r="K530" s="77">
        <f>'Compound Alert'!AC129</f>
        <v>10</v>
      </c>
      <c r="L530" s="77">
        <f>'Compound Alert'!AD129</f>
        <v>0</v>
      </c>
      <c r="M530" s="77">
        <f>'Compound Alert'!AE129</f>
        <v>0</v>
      </c>
      <c r="N530" s="77">
        <f>'Compound Alert'!AF129</f>
        <v>0</v>
      </c>
      <c r="O530" s="77">
        <f>'Compound Alert'!AG129</f>
        <v>10</v>
      </c>
      <c r="P530" s="85"/>
      <c r="Q530" s="27">
        <f>'Compound Alert'!AI129</f>
        <v>0</v>
      </c>
      <c r="R530" s="27">
        <f>'Compound Alert'!AJ325</f>
        <v>0</v>
      </c>
      <c r="S530" s="28"/>
      <c r="T530" s="28"/>
      <c r="U530" s="28"/>
      <c r="V530" s="28"/>
      <c r="W530" s="28"/>
      <c r="X530" s="28"/>
      <c r="Y530" s="28"/>
      <c r="Z530" s="28"/>
      <c r="AA530" s="28"/>
      <c r="AB530" s="28"/>
      <c r="AC530" s="28"/>
      <c r="AD530" s="28"/>
      <c r="AE530" s="28"/>
      <c r="AF530" s="28"/>
    </row>
    <row r="531" spans="1:32" x14ac:dyDescent="0.2">
      <c r="A531" s="71">
        <v>4</v>
      </c>
      <c r="B531" s="90" t="str">
        <f>'Compound Alert'!B130</f>
        <v>Nigeria</v>
      </c>
      <c r="C531" s="90" t="str">
        <f>'Compound Alert'!C130</f>
        <v>NGA</v>
      </c>
      <c r="D531" s="90" t="str">
        <f>'Compound Alert'!D130</f>
        <v>SSF           Sub-Saharan Africa</v>
      </c>
      <c r="E531" s="90" t="str">
        <f>'Compound Alert'!E130</f>
        <v>Blend</v>
      </c>
      <c r="F531" s="90"/>
      <c r="G531" s="86">
        <f>'Compound Alert'!G130</f>
        <v>6</v>
      </c>
      <c r="H531" s="87">
        <f>'Compound Alert'!H130</f>
        <v>6</v>
      </c>
      <c r="I531" s="85">
        <f>'Compound Alert'!I130</f>
        <v>3.5</v>
      </c>
      <c r="J531" s="77">
        <f>'Compound Alert'!AB130</f>
        <v>10</v>
      </c>
      <c r="K531" s="77">
        <f>'Compound Alert'!AC130</f>
        <v>10</v>
      </c>
      <c r="L531" s="77">
        <f>'Compound Alert'!AD130</f>
        <v>5.4545454545454701</v>
      </c>
      <c r="M531" s="77">
        <f>'Compound Alert'!AE130</f>
        <v>10</v>
      </c>
      <c r="N531" s="77">
        <f>'Compound Alert'!AF130</f>
        <v>0</v>
      </c>
      <c r="O531" s="77">
        <f>'Compound Alert'!AG130</f>
        <v>6.0994717079986902</v>
      </c>
      <c r="P531" s="85"/>
      <c r="Q531" s="27">
        <f>'Compound Alert'!AI130</f>
        <v>0</v>
      </c>
      <c r="R531" s="27">
        <f>'Compound Alert'!AJ326</f>
        <v>0</v>
      </c>
      <c r="S531" s="28"/>
      <c r="T531" s="28"/>
      <c r="U531" s="28"/>
      <c r="V531" s="28"/>
      <c r="W531" s="28"/>
      <c r="X531" s="28"/>
      <c r="Y531" s="28"/>
      <c r="Z531" s="28"/>
      <c r="AA531" s="28"/>
      <c r="AB531" s="28"/>
      <c r="AC531" s="28"/>
      <c r="AD531" s="28"/>
      <c r="AE531" s="28"/>
      <c r="AF531" s="28"/>
    </row>
    <row r="532" spans="1:32" x14ac:dyDescent="0.2">
      <c r="A532" s="71">
        <v>5</v>
      </c>
      <c r="B532" s="90" t="str">
        <f>'Compound Alert'!B159</f>
        <v>Somalia</v>
      </c>
      <c r="C532" s="90" t="str">
        <f>'Compound Alert'!C159</f>
        <v>SOM</v>
      </c>
      <c r="D532" s="90" t="str">
        <f>'Compound Alert'!D159</f>
        <v>SSF           Sub-Saharan Africa</v>
      </c>
      <c r="E532" s="90" t="str">
        <f>'Compound Alert'!E159</f>
        <v>IDA</v>
      </c>
      <c r="F532" s="90"/>
      <c r="G532" s="86">
        <f>'Compound Alert'!G159</f>
        <v>6</v>
      </c>
      <c r="H532" s="87">
        <f>'Compound Alert'!H159</f>
        <v>6</v>
      </c>
      <c r="I532" s="85">
        <f>'Compound Alert'!I159</f>
        <v>5.5</v>
      </c>
      <c r="J532" s="77">
        <f>'Compound Alert'!AB159</f>
        <v>10</v>
      </c>
      <c r="K532" s="77">
        <f>'Compound Alert'!AC159</f>
        <v>10</v>
      </c>
      <c r="L532" s="77">
        <f>'Compound Alert'!AD159</f>
        <v>7.0454545454545299</v>
      </c>
      <c r="M532" s="77">
        <f>'Compound Alert'!AE159</f>
        <v>0</v>
      </c>
      <c r="N532" s="77">
        <f>'Compound Alert'!AF159</f>
        <v>0</v>
      </c>
      <c r="O532" s="77">
        <f>'Compound Alert'!AG159</f>
        <v>10</v>
      </c>
      <c r="P532" s="85"/>
      <c r="Q532" s="27">
        <f>'Compound Alert'!AI159</f>
        <v>0</v>
      </c>
      <c r="R532" s="27">
        <f>'Compound Alert'!AJ355</f>
        <v>0</v>
      </c>
      <c r="S532" s="28"/>
      <c r="T532" s="28"/>
      <c r="U532" s="28"/>
      <c r="V532" s="28"/>
      <c r="W532" s="28"/>
      <c r="X532" s="28"/>
      <c r="Y532" s="28"/>
      <c r="Z532" s="28"/>
      <c r="AA532" s="28"/>
      <c r="AB532" s="28"/>
      <c r="AC532" s="28"/>
      <c r="AD532" s="28"/>
      <c r="AE532" s="28"/>
      <c r="AF532" s="28"/>
    </row>
    <row r="533" spans="1:32" x14ac:dyDescent="0.2">
      <c r="A533" s="71">
        <v>6</v>
      </c>
      <c r="B533" s="90" t="str">
        <f>'Compound Alert'!B192</f>
        <v>Yemen</v>
      </c>
      <c r="C533" s="90" t="str">
        <f>'Compound Alert'!C192</f>
        <v>YEM</v>
      </c>
      <c r="D533" s="90" t="str">
        <f>'Compound Alert'!D192</f>
        <v>MEA           Middle East &amp; North Africa</v>
      </c>
      <c r="E533" s="90" t="str">
        <f>'Compound Alert'!E192</f>
        <v>IDA</v>
      </c>
      <c r="F533" s="90"/>
      <c r="G533" s="86">
        <f>'Compound Alert'!G192</f>
        <v>6</v>
      </c>
      <c r="H533" s="87">
        <f>'Compound Alert'!H192</f>
        <v>6</v>
      </c>
      <c r="I533" s="85">
        <f>'Compound Alert'!I192</f>
        <v>5.5</v>
      </c>
      <c r="J533" s="77">
        <f>'Compound Alert'!AB192</f>
        <v>10</v>
      </c>
      <c r="K533" s="77">
        <f>'Compound Alert'!AC192</f>
        <v>10</v>
      </c>
      <c r="L533" s="77">
        <f>'Compound Alert'!AD192</f>
        <v>7.0454545454545299</v>
      </c>
      <c r="M533" s="77">
        <f>'Compound Alert'!AE192</f>
        <v>7.6797073000953304</v>
      </c>
      <c r="N533" s="77">
        <f>'Compound Alert'!AF192</f>
        <v>0</v>
      </c>
      <c r="O533" s="77">
        <f>'Compound Alert'!AG192</f>
        <v>10</v>
      </c>
      <c r="P533" s="85"/>
      <c r="Q533" s="27">
        <f>'Compound Alert'!AI192</f>
        <v>0</v>
      </c>
      <c r="R533" s="27">
        <f>'Compound Alert'!AJ388</f>
        <v>0</v>
      </c>
      <c r="S533" s="28"/>
      <c r="T533" s="28"/>
      <c r="U533" s="28"/>
      <c r="V533" s="28"/>
      <c r="W533" s="28"/>
      <c r="X533" s="28"/>
      <c r="Y533" s="28"/>
      <c r="Z533" s="28"/>
      <c r="AA533" s="28"/>
      <c r="AB533" s="28"/>
      <c r="AC533" s="28"/>
      <c r="AD533" s="28"/>
      <c r="AE533" s="28"/>
      <c r="AF533" s="28"/>
    </row>
    <row r="534" spans="1:32" x14ac:dyDescent="0.2">
      <c r="A534" s="71">
        <v>7</v>
      </c>
      <c r="B534" s="90" t="str">
        <f>'Compound Alert'!B6</f>
        <v>Afghanistan</v>
      </c>
      <c r="C534" s="90" t="str">
        <f>'Compound Alert'!C6</f>
        <v>AFG</v>
      </c>
      <c r="D534" s="90" t="str">
        <f>'Compound Alert'!D6</f>
        <v>SAS           South Asia</v>
      </c>
      <c r="E534" s="90" t="str">
        <f>'Compound Alert'!E6</f>
        <v>IDA</v>
      </c>
      <c r="F534" s="90"/>
      <c r="G534" s="86">
        <f>'Compound Alert'!G6</f>
        <v>5.5</v>
      </c>
      <c r="H534" s="87">
        <f>'Compound Alert'!H6</f>
        <v>5.5</v>
      </c>
      <c r="I534" s="85">
        <f>'Compound Alert'!I6</f>
        <v>5</v>
      </c>
      <c r="J534" s="77">
        <f>'Compound Alert'!AB6</f>
        <v>9.4015384615384594</v>
      </c>
      <c r="K534" s="77">
        <f>'Compound Alert'!AC6</f>
        <v>10</v>
      </c>
      <c r="L534" s="77">
        <f>'Compound Alert'!AD6</f>
        <v>3.4090909090908998</v>
      </c>
      <c r="M534" s="77">
        <f>'Compound Alert'!AE6</f>
        <v>0</v>
      </c>
      <c r="N534" s="77">
        <f>'Compound Alert'!AF6</f>
        <v>0</v>
      </c>
      <c r="O534" s="77">
        <f>'Compound Alert'!AG6</f>
        <v>10</v>
      </c>
      <c r="P534" s="77"/>
      <c r="Q534" s="27">
        <f>'Compound Alert'!AI202</f>
        <v>0</v>
      </c>
      <c r="R534" s="27">
        <f>'Compound Alert'!AJ202</f>
        <v>0</v>
      </c>
      <c r="S534" s="28"/>
      <c r="T534" s="28"/>
      <c r="U534" s="28"/>
      <c r="V534" s="28"/>
      <c r="W534" s="28"/>
      <c r="X534" s="28"/>
      <c r="Y534" s="28"/>
      <c r="Z534" s="28"/>
      <c r="AA534" s="28"/>
      <c r="AB534" s="28"/>
      <c r="AC534" s="28"/>
      <c r="AD534" s="28"/>
      <c r="AE534" s="28"/>
      <c r="AF534" s="28"/>
    </row>
    <row r="535" spans="1:32" x14ac:dyDescent="0.2">
      <c r="A535" s="71">
        <v>8</v>
      </c>
      <c r="B535" s="90" t="str">
        <f>'Compound Alert'!B33</f>
        <v>Central African Republic</v>
      </c>
      <c r="C535" s="90" t="str">
        <f>'Compound Alert'!C33</f>
        <v>CAF</v>
      </c>
      <c r="D535" s="90" t="str">
        <f>'Compound Alert'!D33</f>
        <v>SSF           Sub-Saharan Africa</v>
      </c>
      <c r="E535" s="90" t="str">
        <f>'Compound Alert'!E33</f>
        <v>IDA</v>
      </c>
      <c r="F535" s="90"/>
      <c r="G535" s="86">
        <f>'Compound Alert'!G33</f>
        <v>5.5</v>
      </c>
      <c r="H535" s="87">
        <f>'Compound Alert'!H33</f>
        <v>5.5</v>
      </c>
      <c r="I535" s="85">
        <f>'Compound Alert'!I33</f>
        <v>5</v>
      </c>
      <c r="J535" s="77">
        <f>'Compound Alert'!AB33</f>
        <v>10</v>
      </c>
      <c r="K535" s="77">
        <f>'Compound Alert'!AC33</f>
        <v>10</v>
      </c>
      <c r="L535" s="77">
        <f>'Compound Alert'!AD33</f>
        <v>5.9090909090909003</v>
      </c>
      <c r="M535" s="77">
        <f>'Compound Alert'!AE33</f>
        <v>9.2757599694388304</v>
      </c>
      <c r="N535" s="77">
        <f>'Compound Alert'!AF33</f>
        <v>0</v>
      </c>
      <c r="O535" s="77">
        <f>'Compound Alert'!AG33</f>
        <v>8.4765583773797992</v>
      </c>
      <c r="P535" s="85"/>
      <c r="Q535" s="27">
        <f>'Compound Alert'!AI33</f>
        <v>0</v>
      </c>
      <c r="R535" s="27">
        <f>'Compound Alert'!AJ229</f>
        <v>0</v>
      </c>
      <c r="S535" s="28"/>
      <c r="T535" s="28"/>
      <c r="U535" s="28"/>
      <c r="V535" s="28"/>
      <c r="W535" s="28"/>
      <c r="X535" s="28"/>
      <c r="Y535" s="28"/>
      <c r="Z535" s="28"/>
      <c r="AA535" s="28"/>
      <c r="AB535" s="28"/>
      <c r="AC535" s="28"/>
      <c r="AD535" s="28"/>
      <c r="AE535" s="28"/>
      <c r="AF535" s="28"/>
    </row>
    <row r="536" spans="1:32" x14ac:dyDescent="0.2">
      <c r="A536" s="71">
        <v>9</v>
      </c>
      <c r="B536" s="90" t="str">
        <f>'Compound Alert'!B39</f>
        <v>Cameroon</v>
      </c>
      <c r="C536" s="90" t="str">
        <f>'Compound Alert'!C39</f>
        <v>CMR</v>
      </c>
      <c r="D536" s="90" t="str">
        <f>'Compound Alert'!D39</f>
        <v>SSF           Sub-Saharan Africa</v>
      </c>
      <c r="E536" s="90" t="str">
        <f>'Compound Alert'!E39</f>
        <v>Blend</v>
      </c>
      <c r="F536" s="90"/>
      <c r="G536" s="86">
        <f>'Compound Alert'!G39</f>
        <v>5.5</v>
      </c>
      <c r="H536" s="87">
        <f>'Compound Alert'!H39</f>
        <v>5.5</v>
      </c>
      <c r="I536" s="85">
        <f>'Compound Alert'!I39</f>
        <v>3.5</v>
      </c>
      <c r="J536" s="77">
        <f>'Compound Alert'!AB39</f>
        <v>10</v>
      </c>
      <c r="K536" s="77">
        <f>'Compound Alert'!AC39</f>
        <v>10</v>
      </c>
      <c r="L536" s="77">
        <f>'Compound Alert'!AD39</f>
        <v>4.5454545454545503</v>
      </c>
      <c r="M536" s="77">
        <f>'Compound Alert'!AE39</f>
        <v>0</v>
      </c>
      <c r="N536" s="77">
        <f>'Compound Alert'!AF39</f>
        <v>0</v>
      </c>
      <c r="O536" s="77">
        <f>'Compound Alert'!AG39</f>
        <v>10</v>
      </c>
      <c r="P536" s="85"/>
      <c r="Q536" s="27">
        <f>'Compound Alert'!AI39</f>
        <v>0</v>
      </c>
      <c r="R536" s="27">
        <f>'Compound Alert'!AJ235</f>
        <v>0</v>
      </c>
      <c r="S536" s="28"/>
      <c r="T536" s="28"/>
      <c r="U536" s="28"/>
      <c r="V536" s="28"/>
      <c r="W536" s="28"/>
      <c r="X536" s="28"/>
      <c r="Y536" s="28"/>
      <c r="Z536" s="28"/>
      <c r="AA536" s="28"/>
      <c r="AB536" s="28"/>
      <c r="AC536" s="28"/>
      <c r="AD536" s="28"/>
      <c r="AE536" s="28"/>
      <c r="AF536" s="28"/>
    </row>
    <row r="537" spans="1:32" x14ac:dyDescent="0.2">
      <c r="A537" s="71">
        <v>10</v>
      </c>
      <c r="B537" s="90" t="str">
        <f>'Compound Alert'!B60</f>
        <v>Ethiopia</v>
      </c>
      <c r="C537" s="90" t="str">
        <f>'Compound Alert'!C60</f>
        <v>ETH</v>
      </c>
      <c r="D537" s="90" t="str">
        <f>'Compound Alert'!D60</f>
        <v>SSF           Sub-Saharan Africa</v>
      </c>
      <c r="E537" s="90" t="str">
        <f>'Compound Alert'!E60</f>
        <v>IDA</v>
      </c>
      <c r="F537" s="90"/>
      <c r="G537" s="86">
        <f>'Compound Alert'!G60</f>
        <v>5.5</v>
      </c>
      <c r="H537" s="87">
        <f>'Compound Alert'!H60</f>
        <v>5.5</v>
      </c>
      <c r="I537" s="85">
        <f>'Compound Alert'!I60</f>
        <v>2.5</v>
      </c>
      <c r="J537" s="77">
        <f>'Compound Alert'!AB60</f>
        <v>10</v>
      </c>
      <c r="K537" s="77">
        <f>'Compound Alert'!AC60</f>
        <v>10</v>
      </c>
      <c r="L537" s="77">
        <f>'Compound Alert'!AD60</f>
        <v>7.5</v>
      </c>
      <c r="M537" s="77">
        <f>'Compound Alert'!AE60</f>
        <v>10</v>
      </c>
      <c r="N537" s="77">
        <f>'Compound Alert'!AF60</f>
        <v>0</v>
      </c>
      <c r="O537" s="77">
        <f>'Compound Alert'!AG60</f>
        <v>10</v>
      </c>
      <c r="P537" s="85"/>
      <c r="Q537" s="27">
        <f>'Compound Alert'!AI60</f>
        <v>0</v>
      </c>
      <c r="R537" s="27">
        <f>'Compound Alert'!AJ256</f>
        <v>0</v>
      </c>
      <c r="S537" s="28"/>
      <c r="T537" s="28"/>
      <c r="U537" s="28"/>
      <c r="V537" s="28"/>
      <c r="W537" s="28"/>
      <c r="X537" s="28"/>
      <c r="Y537" s="28"/>
      <c r="Z537" s="28"/>
      <c r="AA537" s="28"/>
      <c r="AB537" s="28"/>
      <c r="AC537" s="28"/>
      <c r="AD537" s="28"/>
      <c r="AE537" s="28"/>
      <c r="AF537" s="28"/>
    </row>
    <row r="538" spans="1:32" x14ac:dyDescent="0.2">
      <c r="A538" s="71">
        <v>11</v>
      </c>
      <c r="B538" s="90" t="str">
        <f>'Compound Alert'!B153</f>
        <v>Sudan</v>
      </c>
      <c r="C538" s="90" t="str">
        <f>'Compound Alert'!C153</f>
        <v>SDN</v>
      </c>
      <c r="D538" s="90" t="str">
        <f>'Compound Alert'!D153</f>
        <v>SSF           Sub-Saharan Africa</v>
      </c>
      <c r="E538" s="90" t="str">
        <f>'Compound Alert'!E153</f>
        <v>IDA</v>
      </c>
      <c r="F538" s="90"/>
      <c r="G538" s="86">
        <f>'Compound Alert'!G153</f>
        <v>5.5</v>
      </c>
      <c r="H538" s="87">
        <f>'Compound Alert'!H153</f>
        <v>5.5</v>
      </c>
      <c r="I538" s="85">
        <f>'Compound Alert'!I153</f>
        <v>4</v>
      </c>
      <c r="J538" s="77">
        <f>'Compound Alert'!AB153</f>
        <v>10</v>
      </c>
      <c r="K538" s="77">
        <f>'Compound Alert'!AC153</f>
        <v>10</v>
      </c>
      <c r="L538" s="77">
        <f>'Compound Alert'!AD153</f>
        <v>7.5</v>
      </c>
      <c r="M538" s="77">
        <f>'Compound Alert'!AE153</f>
        <v>10</v>
      </c>
      <c r="N538" s="77">
        <f>'Compound Alert'!AF153</f>
        <v>0</v>
      </c>
      <c r="O538" s="77">
        <f>'Compound Alert'!AG153</f>
        <v>0</v>
      </c>
      <c r="P538" s="85"/>
      <c r="Q538" s="27">
        <f>'Compound Alert'!AI153</f>
        <v>0</v>
      </c>
      <c r="R538" s="27">
        <f>'Compound Alert'!AJ349</f>
        <v>0</v>
      </c>
      <c r="S538" s="28"/>
      <c r="T538" s="28"/>
      <c r="U538" s="28"/>
      <c r="V538" s="28"/>
      <c r="W538" s="28"/>
      <c r="X538" s="28"/>
      <c r="Y538" s="28"/>
      <c r="Z538" s="28"/>
      <c r="AA538" s="28"/>
      <c r="AB538" s="28"/>
      <c r="AC538" s="28"/>
      <c r="AD538" s="28"/>
      <c r="AE538" s="28"/>
      <c r="AF538" s="28"/>
    </row>
    <row r="539" spans="1:32" x14ac:dyDescent="0.2">
      <c r="A539" s="71">
        <v>12</v>
      </c>
      <c r="B539" s="90" t="str">
        <f>'Compound Alert'!B169</f>
        <v>Syria</v>
      </c>
      <c r="C539" s="90" t="str">
        <f>'Compound Alert'!C169</f>
        <v>SYR</v>
      </c>
      <c r="D539" s="90" t="str">
        <f>'Compound Alert'!D169</f>
        <v>MEA           Middle East &amp; North Africa</v>
      </c>
      <c r="E539" s="90" t="str">
        <f>'Compound Alert'!E169</f>
        <v>IDA</v>
      </c>
      <c r="F539" s="90"/>
      <c r="G539" s="86">
        <f>'Compound Alert'!G169</f>
        <v>5.5</v>
      </c>
      <c r="H539" s="87">
        <f>'Compound Alert'!H169</f>
        <v>5.5</v>
      </c>
      <c r="I539" s="85">
        <f>'Compound Alert'!I169</f>
        <v>4.5</v>
      </c>
      <c r="J539" s="77">
        <f>'Compound Alert'!AB169</f>
        <v>7.7353846153846204</v>
      </c>
      <c r="K539" s="77">
        <f>'Compound Alert'!AC169</f>
        <v>10</v>
      </c>
      <c r="L539" s="77">
        <f>'Compound Alert'!AD169</f>
        <v>4.5454545454545299</v>
      </c>
      <c r="M539" s="77">
        <f>'Compound Alert'!AE169</f>
        <v>0</v>
      </c>
      <c r="N539" s="77">
        <f>'Compound Alert'!AF169</f>
        <v>0</v>
      </c>
      <c r="O539" s="77">
        <f>'Compound Alert'!AG169</f>
        <v>10</v>
      </c>
      <c r="P539" s="85"/>
      <c r="Q539" s="27">
        <f>'Compound Alert'!AI169</f>
        <v>0</v>
      </c>
      <c r="R539" s="27">
        <f>'Compound Alert'!AJ365</f>
        <v>0</v>
      </c>
      <c r="S539" s="28"/>
      <c r="T539" s="28"/>
      <c r="U539" s="28"/>
      <c r="V539" s="28"/>
      <c r="W539" s="28"/>
      <c r="X539" s="28"/>
      <c r="Y539" s="28"/>
      <c r="Z539" s="28"/>
      <c r="AA539" s="28"/>
      <c r="AB539" s="28"/>
      <c r="AC539" s="28"/>
      <c r="AD539" s="28"/>
      <c r="AE539" s="28"/>
      <c r="AF539" s="28"/>
    </row>
    <row r="540" spans="1:32" x14ac:dyDescent="0.2">
      <c r="A540" s="71">
        <v>13</v>
      </c>
      <c r="B540" s="90" t="str">
        <f>'Compound Alert'!B182</f>
        <v>Uganda</v>
      </c>
      <c r="C540" s="90" t="str">
        <f>'Compound Alert'!C182</f>
        <v>UGA</v>
      </c>
      <c r="D540" s="90" t="str">
        <f>'Compound Alert'!D182</f>
        <v>SSF           Sub-Saharan Africa</v>
      </c>
      <c r="E540" s="90" t="str">
        <f>'Compound Alert'!E182</f>
        <v>IDA</v>
      </c>
      <c r="F540" s="90"/>
      <c r="G540" s="86">
        <f>'Compound Alert'!G182</f>
        <v>5.5</v>
      </c>
      <c r="H540" s="87">
        <f>'Compound Alert'!H182</f>
        <v>5.5</v>
      </c>
      <c r="I540" s="85">
        <f>'Compound Alert'!I182</f>
        <v>3</v>
      </c>
      <c r="J540" s="77">
        <f>'Compound Alert'!AB182</f>
        <v>10</v>
      </c>
      <c r="K540" s="77">
        <f>'Compound Alert'!AC182</f>
        <v>0</v>
      </c>
      <c r="L540" s="77">
        <f>'Compound Alert'!AD182</f>
        <v>7.0454545454545503</v>
      </c>
      <c r="M540" s="77">
        <f>'Compound Alert'!AE182</f>
        <v>10</v>
      </c>
      <c r="N540" s="77">
        <f>'Compound Alert'!AF182</f>
        <v>0</v>
      </c>
      <c r="O540" s="77">
        <f>'Compound Alert'!AG182</f>
        <v>10</v>
      </c>
      <c r="P540" s="85"/>
      <c r="Q540" s="27">
        <f>'Compound Alert'!AI182</f>
        <v>0</v>
      </c>
      <c r="R540" s="27">
        <f>'Compound Alert'!AJ378</f>
        <v>0</v>
      </c>
      <c r="S540" s="28"/>
      <c r="T540" s="28"/>
      <c r="U540" s="28"/>
      <c r="V540" s="28"/>
      <c r="W540" s="28"/>
      <c r="X540" s="28"/>
      <c r="Y540" s="28"/>
      <c r="Z540" s="28"/>
      <c r="AA540" s="28"/>
      <c r="AB540" s="28"/>
      <c r="AC540" s="28"/>
      <c r="AD540" s="28"/>
      <c r="AE540" s="28"/>
      <c r="AF540" s="28"/>
    </row>
    <row r="541" spans="1:32" hidden="1" x14ac:dyDescent="0.2">
      <c r="A541" s="71">
        <v>14</v>
      </c>
      <c r="B541" s="90" t="str">
        <f>'Compound Alert'!B38</f>
        <v>Côte d'Ivoire</v>
      </c>
      <c r="C541" s="90" t="str">
        <f>'Compound Alert'!C38</f>
        <v>CIV</v>
      </c>
      <c r="D541" s="90" t="str">
        <f>'Compound Alert'!D38</f>
        <v>SSF           Sub-Saharan Africa</v>
      </c>
      <c r="E541" s="90" t="str">
        <f>'Compound Alert'!E38</f>
        <v>IDA</v>
      </c>
      <c r="F541" s="90"/>
      <c r="G541" s="86">
        <f>'Compound Alert'!G38</f>
        <v>5</v>
      </c>
      <c r="H541" s="87">
        <f>'Compound Alert'!H38</f>
        <v>5</v>
      </c>
      <c r="I541" s="85">
        <f>'Compound Alert'!I38</f>
        <v>1.5</v>
      </c>
      <c r="J541" s="77">
        <f>'Compound Alert'!AB38</f>
        <v>6.1538461538461497</v>
      </c>
      <c r="K541" s="77">
        <f>'Compound Alert'!AC38</f>
        <v>0</v>
      </c>
      <c r="L541" s="77">
        <f>'Compound Alert'!AD38</f>
        <v>5</v>
      </c>
      <c r="M541" s="77">
        <f>'Compound Alert'!AE38</f>
        <v>0</v>
      </c>
      <c r="N541" s="77">
        <f>'Compound Alert'!AF38</f>
        <v>0</v>
      </c>
      <c r="O541" s="77">
        <f>'Compound Alert'!AG38</f>
        <v>10</v>
      </c>
      <c r="P541" s="85"/>
      <c r="Q541" s="27">
        <f>'Compound Alert'!AI38</f>
        <v>0</v>
      </c>
      <c r="R541" s="27">
        <f>'Compound Alert'!AJ234</f>
        <v>0</v>
      </c>
      <c r="S541" s="28"/>
      <c r="T541" s="28"/>
      <c r="U541" s="28"/>
      <c r="V541" s="28"/>
      <c r="W541" s="28"/>
      <c r="X541" s="28"/>
      <c r="Y541" s="28"/>
      <c r="Z541" s="28"/>
      <c r="AA541" s="28"/>
      <c r="AB541" s="28"/>
      <c r="AC541" s="28"/>
      <c r="AD541" s="28"/>
      <c r="AE541" s="28"/>
      <c r="AF541" s="28"/>
    </row>
    <row r="542" spans="1:32" hidden="1" x14ac:dyDescent="0.2">
      <c r="A542" s="71">
        <v>15</v>
      </c>
      <c r="B542" s="90" t="str">
        <f>'Compound Alert'!B41</f>
        <v>Congo</v>
      </c>
      <c r="C542" s="90" t="str">
        <f>'Compound Alert'!C41</f>
        <v>COG</v>
      </c>
      <c r="D542" s="90" t="str">
        <f>'Compound Alert'!D41</f>
        <v>SSF           Sub-Saharan Africa</v>
      </c>
      <c r="E542" s="90" t="str">
        <f>'Compound Alert'!E41</f>
        <v>Blend</v>
      </c>
      <c r="F542" s="90"/>
      <c r="G542" s="86">
        <f>'Compound Alert'!G41</f>
        <v>5</v>
      </c>
      <c r="H542" s="87">
        <f>'Compound Alert'!H41</f>
        <v>5</v>
      </c>
      <c r="I542" s="85">
        <f>'Compound Alert'!I41</f>
        <v>3.5</v>
      </c>
      <c r="J542" s="77">
        <f>'Compound Alert'!AB41</f>
        <v>6.9230769230769198</v>
      </c>
      <c r="K542" s="77">
        <f>'Compound Alert'!AC41</f>
        <v>0</v>
      </c>
      <c r="L542" s="77">
        <f>'Compound Alert'!AD41</f>
        <v>6.3636363636363704</v>
      </c>
      <c r="M542" s="77">
        <f>'Compound Alert'!AE41</f>
        <v>0</v>
      </c>
      <c r="N542" s="77">
        <f>'Compound Alert'!AF41</f>
        <v>0</v>
      </c>
      <c r="O542" s="77">
        <f>'Compound Alert'!AG41</f>
        <v>10</v>
      </c>
      <c r="P542" s="85"/>
      <c r="Q542" s="27">
        <f>'Compound Alert'!AI41</f>
        <v>0</v>
      </c>
      <c r="R542" s="27">
        <f>'Compound Alert'!AJ237</f>
        <v>0</v>
      </c>
      <c r="S542" s="28"/>
      <c r="T542" s="28"/>
      <c r="U542" s="28"/>
      <c r="V542" s="28"/>
      <c r="W542" s="28"/>
      <c r="X542" s="28"/>
      <c r="Y542" s="28"/>
      <c r="Z542" s="28"/>
      <c r="AA542" s="28"/>
      <c r="AB542" s="28"/>
      <c r="AC542" s="28"/>
      <c r="AD542" s="28"/>
      <c r="AE542" s="28"/>
      <c r="AF542" s="28"/>
    </row>
    <row r="543" spans="1:32" hidden="1" x14ac:dyDescent="0.2">
      <c r="A543" s="71">
        <v>16</v>
      </c>
      <c r="B543" s="90" t="str">
        <f>'Compound Alert'!B100</f>
        <v>Lao PDR</v>
      </c>
      <c r="C543" s="90" t="str">
        <f>'Compound Alert'!C100</f>
        <v>LAO</v>
      </c>
      <c r="D543" s="90" t="str">
        <f>'Compound Alert'!D100</f>
        <v>EAS           East Asia &amp; Pacific</v>
      </c>
      <c r="E543" s="90" t="str">
        <f>'Compound Alert'!E100</f>
        <v>IDA</v>
      </c>
      <c r="F543" s="90"/>
      <c r="G543" s="86">
        <f>'Compound Alert'!G100</f>
        <v>5</v>
      </c>
      <c r="H543" s="87">
        <f>'Compound Alert'!H100</f>
        <v>5</v>
      </c>
      <c r="I543" s="85">
        <f>'Compound Alert'!I100</f>
        <v>2.5</v>
      </c>
      <c r="J543" s="77">
        <f>'Compound Alert'!AB100</f>
        <v>10</v>
      </c>
      <c r="K543" s="77">
        <f>'Compound Alert'!AC100</f>
        <v>0</v>
      </c>
      <c r="L543" s="77">
        <f>'Compound Alert'!AD100</f>
        <v>7.5</v>
      </c>
      <c r="M543" s="77">
        <f>'Compound Alert'!AE100</f>
        <v>7.1725602831159296</v>
      </c>
      <c r="N543" s="77">
        <f>'Compound Alert'!AF100</f>
        <v>0</v>
      </c>
      <c r="O543" s="77">
        <f>'Compound Alert'!AG100</f>
        <v>10</v>
      </c>
      <c r="P543" s="85"/>
      <c r="Q543" s="27">
        <f>'Compound Alert'!AI100</f>
        <v>0</v>
      </c>
      <c r="R543" s="27">
        <f>'Compound Alert'!AJ296</f>
        <v>0</v>
      </c>
      <c r="S543" s="28"/>
      <c r="T543" s="28"/>
      <c r="U543" s="28"/>
      <c r="V543" s="28"/>
      <c r="W543" s="28"/>
      <c r="X543" s="28"/>
      <c r="Y543" s="28"/>
      <c r="Z543" s="28"/>
      <c r="AA543" s="28"/>
      <c r="AB543" s="28"/>
      <c r="AC543" s="28"/>
      <c r="AD543" s="28"/>
      <c r="AE543" s="28"/>
      <c r="AF543" s="28"/>
    </row>
    <row r="544" spans="1:32" hidden="1" x14ac:dyDescent="0.2">
      <c r="A544" s="71">
        <v>17</v>
      </c>
      <c r="B544" s="90" t="str">
        <f>'Compound Alert'!B102</f>
        <v>Liberia</v>
      </c>
      <c r="C544" s="90" t="str">
        <f>'Compound Alert'!C102</f>
        <v>LBR</v>
      </c>
      <c r="D544" s="90" t="str">
        <f>'Compound Alert'!D102</f>
        <v>SSF           Sub-Saharan Africa</v>
      </c>
      <c r="E544" s="90" t="str">
        <f>'Compound Alert'!E102</f>
        <v>IDA</v>
      </c>
      <c r="F544" s="90"/>
      <c r="G544" s="86">
        <f>'Compound Alert'!G102</f>
        <v>5</v>
      </c>
      <c r="H544" s="87">
        <f>'Compound Alert'!H102</f>
        <v>5</v>
      </c>
      <c r="I544" s="85">
        <f>'Compound Alert'!I102</f>
        <v>4</v>
      </c>
      <c r="J544" s="77">
        <f>'Compound Alert'!AB102</f>
        <v>5.7261538461538501</v>
      </c>
      <c r="K544" s="77">
        <f>'Compound Alert'!AC102</f>
        <v>0</v>
      </c>
      <c r="L544" s="77">
        <f>'Compound Alert'!AD102</f>
        <v>6.1363636363636296</v>
      </c>
      <c r="M544" s="77">
        <f>'Compound Alert'!AE102</f>
        <v>0</v>
      </c>
      <c r="N544" s="77">
        <f>'Compound Alert'!AF102</f>
        <v>0</v>
      </c>
      <c r="O544" s="77">
        <f>'Compound Alert'!AG102</f>
        <v>0</v>
      </c>
      <c r="P544" s="85"/>
      <c r="Q544" s="27">
        <f>'Compound Alert'!AI102</f>
        <v>0</v>
      </c>
      <c r="R544" s="27">
        <f>'Compound Alert'!AJ298</f>
        <v>0</v>
      </c>
      <c r="S544" s="28"/>
      <c r="T544" s="28"/>
      <c r="U544" s="28"/>
      <c r="V544" s="28"/>
      <c r="W544" s="28"/>
      <c r="X544" s="28"/>
      <c r="Y544" s="28"/>
      <c r="Z544" s="28"/>
      <c r="AA544" s="28"/>
      <c r="AB544" s="28"/>
      <c r="AC544" s="28"/>
      <c r="AD544" s="28"/>
      <c r="AE544" s="28"/>
      <c r="AF544" s="28"/>
    </row>
    <row r="545" spans="1:32" hidden="1" x14ac:dyDescent="0.2">
      <c r="A545" s="71">
        <v>18</v>
      </c>
      <c r="B545" s="90" t="str">
        <f>'Compound Alert'!B123</f>
        <v>Mozambique</v>
      </c>
      <c r="C545" s="90" t="str">
        <f>'Compound Alert'!C123</f>
        <v>MOZ</v>
      </c>
      <c r="D545" s="90" t="str">
        <f>'Compound Alert'!D123</f>
        <v>SSF           Sub-Saharan Africa</v>
      </c>
      <c r="E545" s="90" t="str">
        <f>'Compound Alert'!E123</f>
        <v>IDA</v>
      </c>
      <c r="F545" s="90"/>
      <c r="G545" s="86">
        <f>'Compound Alert'!G123</f>
        <v>5</v>
      </c>
      <c r="H545" s="87">
        <f>'Compound Alert'!H123</f>
        <v>5</v>
      </c>
      <c r="I545" s="85">
        <f>'Compound Alert'!I123</f>
        <v>4.5</v>
      </c>
      <c r="J545" s="77">
        <f>'Compound Alert'!AB123</f>
        <v>3.8461538461538498</v>
      </c>
      <c r="K545" s="77">
        <f>'Compound Alert'!AC123</f>
        <v>10</v>
      </c>
      <c r="L545" s="77">
        <f>'Compound Alert'!AD123</f>
        <v>5</v>
      </c>
      <c r="M545" s="77">
        <f>'Compound Alert'!AE123</f>
        <v>0</v>
      </c>
      <c r="N545" s="77">
        <f>'Compound Alert'!AF123</f>
        <v>10</v>
      </c>
      <c r="O545" s="77">
        <f>'Compound Alert'!AG123</f>
        <v>10</v>
      </c>
      <c r="P545" s="85"/>
      <c r="Q545" s="27">
        <f>'Compound Alert'!AI123</f>
        <v>0</v>
      </c>
      <c r="R545" s="27">
        <f>'Compound Alert'!AJ319</f>
        <v>0</v>
      </c>
      <c r="S545" s="28"/>
      <c r="T545" s="28"/>
      <c r="U545" s="28"/>
      <c r="V545" s="28"/>
      <c r="W545" s="28"/>
      <c r="X545" s="28"/>
      <c r="Y545" s="28"/>
      <c r="Z545" s="28"/>
      <c r="AA545" s="28"/>
      <c r="AB545" s="28"/>
      <c r="AC545" s="28"/>
      <c r="AD545" s="28"/>
      <c r="AE545" s="28"/>
      <c r="AF545" s="28"/>
    </row>
    <row r="546" spans="1:32" hidden="1" x14ac:dyDescent="0.2">
      <c r="A546" s="71">
        <v>19</v>
      </c>
      <c r="B546" s="90" t="str">
        <f>'Compound Alert'!B143</f>
        <v>Papua New Guinea</v>
      </c>
      <c r="C546" s="90" t="str">
        <f>'Compound Alert'!C143</f>
        <v>PNG</v>
      </c>
      <c r="D546" s="90" t="str">
        <f>'Compound Alert'!D143</f>
        <v>EAS           East Asia &amp; Pacific</v>
      </c>
      <c r="E546" s="90" t="str">
        <f>'Compound Alert'!E143</f>
        <v>Blend</v>
      </c>
      <c r="F546" s="90"/>
      <c r="G546" s="86">
        <f>'Compound Alert'!G143</f>
        <v>5</v>
      </c>
      <c r="H546" s="87">
        <f>'Compound Alert'!H143</f>
        <v>5</v>
      </c>
      <c r="I546" s="85">
        <f>'Compound Alert'!I143</f>
        <v>3.5</v>
      </c>
      <c r="J546" s="77">
        <f>'Compound Alert'!AB143</f>
        <v>7.1428571428571104</v>
      </c>
      <c r="K546" s="77">
        <f>'Compound Alert'!AC143</f>
        <v>0</v>
      </c>
      <c r="L546" s="77">
        <f>'Compound Alert'!AD143</f>
        <v>7.2727272727272698</v>
      </c>
      <c r="M546" s="77">
        <f>'Compound Alert'!AE143</f>
        <v>6.9923142932710203</v>
      </c>
      <c r="N546" s="77">
        <f>'Compound Alert'!AF143</f>
        <v>0</v>
      </c>
      <c r="O546" s="77">
        <f>'Compound Alert'!AG143</f>
        <v>0</v>
      </c>
      <c r="P546" s="85"/>
      <c r="Q546" s="27">
        <f>'Compound Alert'!AI143</f>
        <v>0</v>
      </c>
      <c r="R546" s="27">
        <f>'Compound Alert'!AJ339</f>
        <v>0</v>
      </c>
      <c r="S546" s="28"/>
      <c r="T546" s="28"/>
      <c r="U546" s="28"/>
      <c r="V546" s="28"/>
      <c r="W546" s="28"/>
      <c r="X546" s="28"/>
      <c r="Y546" s="28"/>
      <c r="Z546" s="28"/>
      <c r="AA546" s="28"/>
      <c r="AB546" s="28"/>
      <c r="AC546" s="28"/>
      <c r="AD546" s="28"/>
      <c r="AE546" s="28"/>
      <c r="AF546" s="28"/>
    </row>
    <row r="547" spans="1:32" hidden="1" x14ac:dyDescent="0.2">
      <c r="A547" s="71">
        <v>20</v>
      </c>
      <c r="B547" s="90" t="str">
        <f>'Compound Alert'!B170</f>
        <v>Chad</v>
      </c>
      <c r="C547" s="90" t="str">
        <f>'Compound Alert'!C170</f>
        <v>TCD</v>
      </c>
      <c r="D547" s="90" t="str">
        <f>'Compound Alert'!D170</f>
        <v>SSF           Sub-Saharan Africa</v>
      </c>
      <c r="E547" s="90" t="str">
        <f>'Compound Alert'!E170</f>
        <v>IDA</v>
      </c>
      <c r="F547" s="90"/>
      <c r="G547" s="86">
        <f>'Compound Alert'!G170</f>
        <v>5</v>
      </c>
      <c r="H547" s="87">
        <f>'Compound Alert'!H170</f>
        <v>5</v>
      </c>
      <c r="I547" s="85">
        <f>'Compound Alert'!I170</f>
        <v>4.5</v>
      </c>
      <c r="J547" s="77">
        <f>'Compound Alert'!AB170</f>
        <v>10</v>
      </c>
      <c r="K547" s="77">
        <f>'Compound Alert'!AC170</f>
        <v>0</v>
      </c>
      <c r="L547" s="77">
        <f>'Compound Alert'!AD170</f>
        <v>4.3181818181818299</v>
      </c>
      <c r="M547" s="77">
        <f>'Compound Alert'!AE170</f>
        <v>0</v>
      </c>
      <c r="N547" s="77">
        <f>'Compound Alert'!AF170</f>
        <v>0</v>
      </c>
      <c r="O547" s="77">
        <f>'Compound Alert'!AG170</f>
        <v>10</v>
      </c>
      <c r="P547" s="85"/>
      <c r="Q547" s="27">
        <f>'Compound Alert'!AI170</f>
        <v>0</v>
      </c>
      <c r="R547" s="27">
        <f>'Compound Alert'!AJ366</f>
        <v>0</v>
      </c>
      <c r="S547" s="28"/>
      <c r="T547" s="28"/>
      <c r="U547" s="28"/>
      <c r="V547" s="28"/>
      <c r="W547" s="28"/>
      <c r="X547" s="28"/>
      <c r="Y547" s="28"/>
      <c r="Z547" s="28"/>
      <c r="AA547" s="28"/>
      <c r="AB547" s="28"/>
      <c r="AC547" s="28"/>
      <c r="AD547" s="28"/>
      <c r="AE547" s="28"/>
      <c r="AF547" s="28"/>
    </row>
    <row r="548" spans="1:32" hidden="1" x14ac:dyDescent="0.2">
      <c r="A548" s="71">
        <v>21</v>
      </c>
      <c r="B548" s="90" t="str">
        <f>'Compound Alert'!B57</f>
        <v>Eritrea</v>
      </c>
      <c r="C548" s="90" t="str">
        <f>'Compound Alert'!C57</f>
        <v>ERI</v>
      </c>
      <c r="D548" s="90" t="str">
        <f>'Compound Alert'!D57</f>
        <v>SSF           Sub-Saharan Africa</v>
      </c>
      <c r="E548" s="90" t="str">
        <f>'Compound Alert'!E57</f>
        <v>IDA</v>
      </c>
      <c r="F548" s="90"/>
      <c r="G548" s="86">
        <f>'Compound Alert'!G57</f>
        <v>4.5</v>
      </c>
      <c r="H548" s="87">
        <f>'Compound Alert'!H57</f>
        <v>4.5</v>
      </c>
      <c r="I548" s="85">
        <f>'Compound Alert'!I57</f>
        <v>4</v>
      </c>
      <c r="J548" s="77">
        <f>'Compound Alert'!AB57</f>
        <v>9.5238095238094793</v>
      </c>
      <c r="K548" s="77">
        <f>'Compound Alert'!AC57</f>
        <v>0</v>
      </c>
      <c r="L548" s="77">
        <f>'Compound Alert'!AD57</f>
        <v>3.63636363636363</v>
      </c>
      <c r="M548" s="77">
        <f>'Compound Alert'!AE57</f>
        <v>0</v>
      </c>
      <c r="N548" s="77">
        <f>'Compound Alert'!AF57</f>
        <v>0</v>
      </c>
      <c r="O548" s="77">
        <f>'Compound Alert'!AG57</f>
        <v>0</v>
      </c>
      <c r="P548" s="85"/>
      <c r="Q548" s="27">
        <f>'Compound Alert'!AI57</f>
        <v>0.1</v>
      </c>
      <c r="R548" s="27">
        <f>'Compound Alert'!AJ253</f>
        <v>0</v>
      </c>
      <c r="S548" s="28"/>
      <c r="T548" s="28"/>
      <c r="U548" s="28"/>
      <c r="V548" s="28"/>
      <c r="W548" s="28"/>
      <c r="X548" s="28"/>
      <c r="Y548" s="28"/>
      <c r="Z548" s="28"/>
      <c r="AA548" s="28"/>
      <c r="AB548" s="28"/>
      <c r="AC548" s="28"/>
      <c r="AD548" s="28"/>
      <c r="AE548" s="28"/>
      <c r="AF548" s="28"/>
    </row>
    <row r="549" spans="1:32" hidden="1" x14ac:dyDescent="0.2">
      <c r="A549" s="71">
        <v>22</v>
      </c>
      <c r="B549" s="90" t="str">
        <f>'Compound Alert'!B70</f>
        <v>Gambia</v>
      </c>
      <c r="C549" s="90" t="str">
        <f>'Compound Alert'!C70</f>
        <v>GMB</v>
      </c>
      <c r="D549" s="90" t="str">
        <f>'Compound Alert'!D70</f>
        <v>SSF           Sub-Saharan Africa</v>
      </c>
      <c r="E549" s="90" t="str">
        <f>'Compound Alert'!E70</f>
        <v>IDA</v>
      </c>
      <c r="F549" s="90"/>
      <c r="G549" s="86">
        <f>'Compound Alert'!G70</f>
        <v>4.5</v>
      </c>
      <c r="H549" s="87">
        <f>'Compound Alert'!H70</f>
        <v>4.5</v>
      </c>
      <c r="I549" s="85">
        <f>'Compound Alert'!I70</f>
        <v>3.5</v>
      </c>
      <c r="J549" s="77">
        <f>'Compound Alert'!AB70</f>
        <v>9.5238095238094793</v>
      </c>
      <c r="K549" s="77">
        <f>'Compound Alert'!AC70</f>
        <v>0</v>
      </c>
      <c r="L549" s="77">
        <f>'Compound Alert'!AD70</f>
        <v>5.9090909090909198</v>
      </c>
      <c r="M549" s="77">
        <f>'Compound Alert'!AE70</f>
        <v>0</v>
      </c>
      <c r="N549" s="77">
        <f>'Compound Alert'!AF70</f>
        <v>0</v>
      </c>
      <c r="O549" s="77">
        <f>'Compound Alert'!AG70</f>
        <v>10</v>
      </c>
      <c r="P549" s="85"/>
      <c r="Q549" s="27">
        <f>'Compound Alert'!AI70</f>
        <v>0</v>
      </c>
      <c r="R549" s="27">
        <f>'Compound Alert'!AJ266</f>
        <v>0</v>
      </c>
      <c r="S549" s="28"/>
      <c r="T549" s="28"/>
      <c r="U549" s="28"/>
      <c r="V549" s="28"/>
      <c r="W549" s="28"/>
      <c r="X549" s="28"/>
      <c r="Y549" s="28"/>
      <c r="Z549" s="28"/>
      <c r="AA549" s="28"/>
      <c r="AB549" s="28"/>
      <c r="AC549" s="28"/>
      <c r="AD549" s="28"/>
      <c r="AE549" s="28"/>
      <c r="AF549" s="28"/>
    </row>
    <row r="550" spans="1:32" hidden="1" x14ac:dyDescent="0.2">
      <c r="A550" s="71">
        <v>23</v>
      </c>
      <c r="B550" s="90" t="str">
        <f>'Compound Alert'!B79</f>
        <v>Haiti</v>
      </c>
      <c r="C550" s="90" t="str">
        <f>'Compound Alert'!C79</f>
        <v>HTI</v>
      </c>
      <c r="D550" s="90" t="str">
        <f>'Compound Alert'!D79</f>
        <v>LCN           Latin America &amp; Caribbean</v>
      </c>
      <c r="E550" s="90" t="str">
        <f>'Compound Alert'!E79</f>
        <v>IDA</v>
      </c>
      <c r="F550" s="90"/>
      <c r="G550" s="86">
        <f>'Compound Alert'!G79</f>
        <v>4.5</v>
      </c>
      <c r="H550" s="87">
        <f>'Compound Alert'!H79</f>
        <v>4.5</v>
      </c>
      <c r="I550" s="85">
        <f>'Compound Alert'!I79</f>
        <v>4.5</v>
      </c>
      <c r="J550" s="77">
        <f>'Compound Alert'!AB79</f>
        <v>5.9830769230769203</v>
      </c>
      <c r="K550" s="77">
        <f>'Compound Alert'!AC79</f>
        <v>10</v>
      </c>
      <c r="L550" s="77">
        <f>'Compound Alert'!AD79</f>
        <v>3.86363636363637</v>
      </c>
      <c r="M550" s="77">
        <f>'Compound Alert'!AE79</f>
        <v>0</v>
      </c>
      <c r="N550" s="77">
        <f>'Compound Alert'!AF79</f>
        <v>0</v>
      </c>
      <c r="O550" s="77">
        <f>'Compound Alert'!AG79</f>
        <v>2.8583260679009501</v>
      </c>
      <c r="P550" s="85"/>
      <c r="Q550" s="27">
        <f>'Compound Alert'!AI79</f>
        <v>0</v>
      </c>
      <c r="R550" s="27">
        <f>'Compound Alert'!AJ275</f>
        <v>0</v>
      </c>
      <c r="S550" s="28"/>
      <c r="T550" s="28"/>
      <c r="U550" s="28"/>
      <c r="V550" s="28"/>
      <c r="W550" s="28"/>
      <c r="X550" s="28"/>
      <c r="Y550" s="28"/>
      <c r="Z550" s="28"/>
      <c r="AA550" s="28"/>
      <c r="AB550" s="28"/>
      <c r="AC550" s="28"/>
      <c r="AD550" s="28"/>
      <c r="AE550" s="28"/>
      <c r="AF550" s="28"/>
    </row>
    <row r="551" spans="1:32" hidden="1" x14ac:dyDescent="0.2">
      <c r="A551" s="71">
        <v>24</v>
      </c>
      <c r="B551" s="90" t="str">
        <f>'Compound Alert'!B85</f>
        <v>Iraq</v>
      </c>
      <c r="C551" s="90" t="str">
        <f>'Compound Alert'!C85</f>
        <v>IRQ</v>
      </c>
      <c r="D551" s="90" t="str">
        <f>'Compound Alert'!D85</f>
        <v>MEA           Middle East &amp; North Africa</v>
      </c>
      <c r="E551" s="90" t="str">
        <f>'Compound Alert'!E85</f>
        <v>IBRD</v>
      </c>
      <c r="F551" s="90"/>
      <c r="G551" s="86">
        <f>'Compound Alert'!G85</f>
        <v>4.5</v>
      </c>
      <c r="H551" s="87">
        <f>'Compound Alert'!H85</f>
        <v>4.5</v>
      </c>
      <c r="I551" s="85">
        <f>'Compound Alert'!I85</f>
        <v>3</v>
      </c>
      <c r="J551" s="77">
        <f>'Compound Alert'!AB85</f>
        <v>9.9878305307626096</v>
      </c>
      <c r="K551" s="77">
        <f>'Compound Alert'!AC85</f>
        <v>0</v>
      </c>
      <c r="L551" s="77">
        <f>'Compound Alert'!AD85</f>
        <v>3.86363636363637</v>
      </c>
      <c r="M551" s="77">
        <f>'Compound Alert'!AE85</f>
        <v>0</v>
      </c>
      <c r="N551" s="77">
        <f>'Compound Alert'!AF85</f>
        <v>0</v>
      </c>
      <c r="O551" s="77">
        <f>'Compound Alert'!AG85</f>
        <v>10</v>
      </c>
      <c r="P551" s="85"/>
      <c r="Q551" s="27">
        <f>'Compound Alert'!AI85</f>
        <v>0</v>
      </c>
      <c r="R551" s="27">
        <f>'Compound Alert'!AJ281</f>
        <v>0</v>
      </c>
      <c r="S551" s="28"/>
      <c r="T551" s="28"/>
      <c r="U551" s="28"/>
      <c r="V551" s="28"/>
      <c r="W551" s="28"/>
      <c r="X551" s="28"/>
      <c r="Y551" s="28"/>
      <c r="Z551" s="28"/>
      <c r="AA551" s="28"/>
      <c r="AB551" s="28"/>
      <c r="AC551" s="28"/>
      <c r="AD551" s="28"/>
      <c r="AE551" s="28"/>
      <c r="AF551" s="28"/>
    </row>
    <row r="552" spans="1:32" hidden="1" x14ac:dyDescent="0.2">
      <c r="A552" s="71">
        <v>25</v>
      </c>
      <c r="B552" s="90" t="str">
        <f>'Compound Alert'!B161</f>
        <v>South Sudan</v>
      </c>
      <c r="C552" s="90" t="str">
        <f>'Compound Alert'!C161</f>
        <v>SSD</v>
      </c>
      <c r="D552" s="90" t="str">
        <f>'Compound Alert'!D161</f>
        <v>SSF           Sub-Saharan Africa</v>
      </c>
      <c r="E552" s="90" t="str">
        <f>'Compound Alert'!E161</f>
        <v>IDA</v>
      </c>
      <c r="F552" s="90"/>
      <c r="G552" s="86">
        <f>'Compound Alert'!G161</f>
        <v>4.5</v>
      </c>
      <c r="H552" s="87">
        <f>'Compound Alert'!H161</f>
        <v>4.5</v>
      </c>
      <c r="I552" s="85">
        <f>'Compound Alert'!I161</f>
        <v>4</v>
      </c>
      <c r="J552" s="77">
        <f>'Compound Alert'!AB161</f>
        <v>10</v>
      </c>
      <c r="K552" s="77">
        <f>'Compound Alert'!AC161</f>
        <v>10</v>
      </c>
      <c r="L552" s="77">
        <f>'Compound Alert'!AD161</f>
        <v>0</v>
      </c>
      <c r="M552" s="77">
        <f>'Compound Alert'!AE161</f>
        <v>10</v>
      </c>
      <c r="N552" s="77">
        <f>'Compound Alert'!AF161</f>
        <v>0</v>
      </c>
      <c r="O552" s="77">
        <f>'Compound Alert'!AG161</f>
        <v>10</v>
      </c>
      <c r="P552" s="85"/>
      <c r="Q552" s="27">
        <f>'Compound Alert'!AI161</f>
        <v>0</v>
      </c>
      <c r="R552" s="27">
        <f>'Compound Alert'!AJ357</f>
        <v>0</v>
      </c>
      <c r="S552" s="28"/>
      <c r="T552" s="28"/>
      <c r="U552" s="28"/>
      <c r="V552" s="28"/>
      <c r="W552" s="28"/>
      <c r="X552" s="28"/>
      <c r="Y552" s="28"/>
      <c r="Z552" s="28"/>
      <c r="AA552" s="28"/>
      <c r="AB552" s="28"/>
      <c r="AC552" s="28"/>
      <c r="AD552" s="28"/>
      <c r="AE552" s="28"/>
      <c r="AF552" s="28"/>
    </row>
    <row r="553" spans="1:32" hidden="1" x14ac:dyDescent="0.2">
      <c r="A553" s="71">
        <v>26</v>
      </c>
      <c r="B553" s="90" t="str">
        <f>'Compound Alert'!B195</f>
        <v>Zimbabwe</v>
      </c>
      <c r="C553" s="90" t="str">
        <f>'Compound Alert'!C195</f>
        <v>ZWE</v>
      </c>
      <c r="D553" s="90" t="str">
        <f>'Compound Alert'!D195</f>
        <v>SSF           Sub-Saharan Africa</v>
      </c>
      <c r="E553" s="90" t="str">
        <f>'Compound Alert'!E195</f>
        <v>Blend</v>
      </c>
      <c r="F553" s="90"/>
      <c r="G553" s="86">
        <f>'Compound Alert'!G195</f>
        <v>4.5</v>
      </c>
      <c r="H553" s="87">
        <f>'Compound Alert'!H195</f>
        <v>4.5</v>
      </c>
      <c r="I553" s="85">
        <f>'Compound Alert'!I195</f>
        <v>4</v>
      </c>
      <c r="J553" s="77">
        <f>'Compound Alert'!AB195</f>
        <v>4.7619047619047397</v>
      </c>
      <c r="K553" s="77">
        <f>'Compound Alert'!AC195</f>
        <v>10</v>
      </c>
      <c r="L553" s="77">
        <f>'Compound Alert'!AD195</f>
        <v>5</v>
      </c>
      <c r="M553" s="77">
        <f>'Compound Alert'!AE195</f>
        <v>0</v>
      </c>
      <c r="N553" s="77">
        <f>'Compound Alert'!AF195</f>
        <v>0</v>
      </c>
      <c r="O553" s="77">
        <f>'Compound Alert'!AG195</f>
        <v>10</v>
      </c>
      <c r="P553" s="85"/>
      <c r="Q553" s="27">
        <f>'Compound Alert'!AI195</f>
        <v>0</v>
      </c>
      <c r="R553" s="27">
        <f>'Compound Alert'!AJ391</f>
        <v>0</v>
      </c>
      <c r="S553" s="28"/>
      <c r="T553" s="28"/>
      <c r="U553" s="28"/>
      <c r="V553" s="28"/>
      <c r="W553" s="28"/>
      <c r="X553" s="28"/>
      <c r="Y553" s="28"/>
      <c r="Z553" s="28"/>
      <c r="AA553" s="28"/>
      <c r="AB553" s="28"/>
      <c r="AC553" s="28"/>
      <c r="AD553" s="28"/>
      <c r="AE553" s="28"/>
      <c r="AF553" s="28"/>
    </row>
    <row r="554" spans="1:32" hidden="1" x14ac:dyDescent="0.2">
      <c r="A554" s="71">
        <v>27</v>
      </c>
      <c r="B554" s="90" t="str">
        <f>'Compound Alert'!B16</f>
        <v>Burundi</v>
      </c>
      <c r="C554" s="90" t="str">
        <f>'Compound Alert'!C16</f>
        <v>BDI</v>
      </c>
      <c r="D554" s="90" t="str">
        <f>'Compound Alert'!D16</f>
        <v>SSF           Sub-Saharan Africa</v>
      </c>
      <c r="E554" s="90" t="str">
        <f>'Compound Alert'!E16</f>
        <v>IDA</v>
      </c>
      <c r="F554" s="90"/>
      <c r="G554" s="86">
        <f>'Compound Alert'!G16</f>
        <v>4</v>
      </c>
      <c r="H554" s="87">
        <f>'Compound Alert'!H16</f>
        <v>4</v>
      </c>
      <c r="I554" s="85">
        <f>'Compound Alert'!I16</f>
        <v>4.5</v>
      </c>
      <c r="J554" s="77">
        <f>'Compound Alert'!AB16</f>
        <v>10</v>
      </c>
      <c r="K554" s="77">
        <f>'Compound Alert'!AC16</f>
        <v>0</v>
      </c>
      <c r="L554" s="77">
        <f>'Compound Alert'!AD16</f>
        <v>1.13636363636363</v>
      </c>
      <c r="M554" s="77">
        <f>'Compound Alert'!AE16</f>
        <v>0</v>
      </c>
      <c r="N554" s="77">
        <f>'Compound Alert'!AF16</f>
        <v>0</v>
      </c>
      <c r="O554" s="77">
        <f>'Compound Alert'!AG16</f>
        <v>0</v>
      </c>
      <c r="P554" s="85"/>
      <c r="Q554" s="27">
        <f>'Compound Alert'!AI16</f>
        <v>0</v>
      </c>
      <c r="R554" s="27">
        <f>'Compound Alert'!AJ212</f>
        <v>0</v>
      </c>
      <c r="S554" s="28"/>
      <c r="T554" s="28"/>
      <c r="U554" s="28"/>
      <c r="V554" s="28"/>
      <c r="W554" s="28"/>
      <c r="X554" s="28"/>
      <c r="Y554" s="28"/>
      <c r="Z554" s="28"/>
      <c r="AA554" s="28"/>
      <c r="AB554" s="28"/>
      <c r="AC554" s="28"/>
      <c r="AD554" s="28"/>
      <c r="AE554" s="28"/>
      <c r="AF554" s="28"/>
    </row>
    <row r="555" spans="1:32" hidden="1" x14ac:dyDescent="0.2">
      <c r="A555" s="71">
        <v>28</v>
      </c>
      <c r="B555" s="90" t="str">
        <f>'Compound Alert'!B18</f>
        <v>Benin</v>
      </c>
      <c r="C555" s="90" t="str">
        <f>'Compound Alert'!C18</f>
        <v>BEN</v>
      </c>
      <c r="D555" s="90" t="str">
        <f>'Compound Alert'!D18</f>
        <v>SSF           Sub-Saharan Africa</v>
      </c>
      <c r="E555" s="90" t="str">
        <f>'Compound Alert'!E18</f>
        <v>IDA</v>
      </c>
      <c r="F555" s="90"/>
      <c r="G555" s="86">
        <f>'Compound Alert'!G18</f>
        <v>4</v>
      </c>
      <c r="H555" s="87">
        <f>'Compound Alert'!H18</f>
        <v>4</v>
      </c>
      <c r="I555" s="85">
        <f>'Compound Alert'!I18</f>
        <v>2</v>
      </c>
      <c r="J555" s="77">
        <f>'Compound Alert'!AB18</f>
        <v>7.1428571428571104</v>
      </c>
      <c r="K555" s="77">
        <f>'Compound Alert'!AC18</f>
        <v>0</v>
      </c>
      <c r="L555" s="77">
        <f>'Compound Alert'!AD18</f>
        <v>0</v>
      </c>
      <c r="M555" s="77">
        <f>'Compound Alert'!AE18</f>
        <v>0</v>
      </c>
      <c r="N555" s="77">
        <f>'Compound Alert'!AF18</f>
        <v>0</v>
      </c>
      <c r="O555" s="77">
        <f>'Compound Alert'!AG18</f>
        <v>0</v>
      </c>
      <c r="P555" s="85"/>
      <c r="Q555" s="27">
        <f>'Compound Alert'!AI18</f>
        <v>0</v>
      </c>
      <c r="R555" s="27">
        <f>'Compound Alert'!AJ214</f>
        <v>0</v>
      </c>
      <c r="S555" s="28"/>
      <c r="T555" s="28"/>
      <c r="U555" s="28"/>
      <c r="V555" s="28"/>
      <c r="W555" s="28"/>
      <c r="X555" s="28"/>
      <c r="Y555" s="28"/>
      <c r="Z555" s="28"/>
      <c r="AA555" s="28"/>
      <c r="AB555" s="28"/>
      <c r="AC555" s="28"/>
      <c r="AD555" s="28"/>
      <c r="AE555" s="28"/>
      <c r="AF555" s="28"/>
    </row>
    <row r="556" spans="1:32" hidden="1" x14ac:dyDescent="0.2">
      <c r="A556" s="71">
        <v>29</v>
      </c>
      <c r="B556" s="90" t="str">
        <f>'Compound Alert'!B19</f>
        <v>Burkina Faso</v>
      </c>
      <c r="C556" s="90" t="str">
        <f>'Compound Alert'!C19</f>
        <v>BFA</v>
      </c>
      <c r="D556" s="90" t="str">
        <f>'Compound Alert'!D19</f>
        <v>SSF           Sub-Saharan Africa</v>
      </c>
      <c r="E556" s="90" t="str">
        <f>'Compound Alert'!E19</f>
        <v>IDA</v>
      </c>
      <c r="F556" s="90"/>
      <c r="G556" s="86">
        <f>'Compound Alert'!G19</f>
        <v>4</v>
      </c>
      <c r="H556" s="87">
        <f>'Compound Alert'!H19</f>
        <v>4</v>
      </c>
      <c r="I556" s="85">
        <f>'Compound Alert'!I19</f>
        <v>3.5</v>
      </c>
      <c r="J556" s="77">
        <f>'Compound Alert'!AB19</f>
        <v>10</v>
      </c>
      <c r="K556" s="77">
        <f>'Compound Alert'!AC19</f>
        <v>10</v>
      </c>
      <c r="L556" s="77">
        <f>'Compound Alert'!AD19</f>
        <v>0.45454545454544998</v>
      </c>
      <c r="M556" s="77">
        <f>'Compound Alert'!AE19</f>
        <v>2.8202130453927201</v>
      </c>
      <c r="N556" s="77">
        <f>'Compound Alert'!AF19</f>
        <v>0</v>
      </c>
      <c r="O556" s="77">
        <f>'Compound Alert'!AG19</f>
        <v>10</v>
      </c>
      <c r="P556" s="85"/>
      <c r="Q556" s="27">
        <f>'Compound Alert'!AI19</f>
        <v>0</v>
      </c>
      <c r="R556" s="27">
        <f>'Compound Alert'!AJ215</f>
        <v>0</v>
      </c>
      <c r="S556" s="28"/>
      <c r="T556" s="28"/>
      <c r="U556" s="28"/>
      <c r="V556" s="28"/>
      <c r="W556" s="28"/>
      <c r="X556" s="28"/>
      <c r="Y556" s="28"/>
      <c r="Z556" s="28"/>
      <c r="AA556" s="28"/>
      <c r="AB556" s="28"/>
      <c r="AC556" s="28"/>
      <c r="AD556" s="28"/>
      <c r="AE556" s="28"/>
      <c r="AF556" s="28"/>
    </row>
    <row r="557" spans="1:32" hidden="1" x14ac:dyDescent="0.2">
      <c r="A557" s="71">
        <v>30</v>
      </c>
      <c r="B557" s="90" t="str">
        <f>'Compound Alert'!B43</f>
        <v>Comoros</v>
      </c>
      <c r="C557" s="90" t="str">
        <f>'Compound Alert'!C43</f>
        <v>COM</v>
      </c>
      <c r="D557" s="90" t="str">
        <f>'Compound Alert'!D43</f>
        <v>SSF           Sub-Saharan Africa</v>
      </c>
      <c r="E557" s="90" t="str">
        <f>'Compound Alert'!E43</f>
        <v>IDA</v>
      </c>
      <c r="F557" s="90"/>
      <c r="G557" s="86">
        <f>'Compound Alert'!G43</f>
        <v>4</v>
      </c>
      <c r="H557" s="87">
        <f>'Compound Alert'!H43</f>
        <v>4</v>
      </c>
      <c r="I557" s="85">
        <f>'Compound Alert'!I43</f>
        <v>3</v>
      </c>
      <c r="J557" s="77">
        <f>'Compound Alert'!AB43</f>
        <v>5.2560000000000002</v>
      </c>
      <c r="K557" s="77">
        <f>'Compound Alert'!AC43</f>
        <v>0</v>
      </c>
      <c r="L557" s="77">
        <f>'Compound Alert'!AD43</f>
        <v>0</v>
      </c>
      <c r="M557" s="77">
        <f>'Compound Alert'!AE43</f>
        <v>0</v>
      </c>
      <c r="N557" s="77">
        <f>'Compound Alert'!AF43</f>
        <v>0</v>
      </c>
      <c r="O557" s="77">
        <f>'Compound Alert'!AG43</f>
        <v>0</v>
      </c>
      <c r="P557" s="85"/>
      <c r="Q557" s="27">
        <f>'Compound Alert'!AI43</f>
        <v>0</v>
      </c>
      <c r="R557" s="27">
        <f>'Compound Alert'!AJ239</f>
        <v>0</v>
      </c>
      <c r="S557" s="28"/>
      <c r="T557" s="28"/>
      <c r="U557" s="28"/>
      <c r="V557" s="28"/>
      <c r="W557" s="28"/>
      <c r="X557" s="28"/>
      <c r="Y557" s="28"/>
      <c r="Z557" s="28"/>
      <c r="AA557" s="28"/>
      <c r="AB557" s="28"/>
      <c r="AC557" s="28"/>
      <c r="AD557" s="28"/>
      <c r="AE557" s="28"/>
      <c r="AF557" s="28"/>
    </row>
    <row r="558" spans="1:32" hidden="1" x14ac:dyDescent="0.2">
      <c r="A558" s="71">
        <v>31</v>
      </c>
      <c r="B558" s="90" t="str">
        <f>'Compound Alert'!B77</f>
        <v>Honduras</v>
      </c>
      <c r="C558" s="90" t="str">
        <f>'Compound Alert'!C77</f>
        <v>HND</v>
      </c>
      <c r="D558" s="90" t="str">
        <f>'Compound Alert'!D77</f>
        <v>LCN           Latin America &amp; Caribbean</v>
      </c>
      <c r="E558" s="90" t="str">
        <f>'Compound Alert'!E77</f>
        <v>IDA</v>
      </c>
      <c r="F558" s="90"/>
      <c r="G558" s="86">
        <f>'Compound Alert'!G77</f>
        <v>4</v>
      </c>
      <c r="H558" s="87">
        <f>'Compound Alert'!H77</f>
        <v>4</v>
      </c>
      <c r="I558" s="85">
        <f>'Compound Alert'!I77</f>
        <v>1.5</v>
      </c>
      <c r="J558" s="77">
        <f>'Compound Alert'!AB77</f>
        <v>7.1428571428571104</v>
      </c>
      <c r="K558" s="77">
        <f>'Compound Alert'!AC77</f>
        <v>0</v>
      </c>
      <c r="L558" s="77">
        <f>'Compound Alert'!AD77</f>
        <v>5.9090909090909198</v>
      </c>
      <c r="M558" s="77">
        <f>'Compound Alert'!AE77</f>
        <v>7</v>
      </c>
      <c r="N558" s="77">
        <f>'Compound Alert'!AF77</f>
        <v>0</v>
      </c>
      <c r="O558" s="77">
        <f>'Compound Alert'!AG77</f>
        <v>10</v>
      </c>
      <c r="P558" s="85"/>
      <c r="Q558" s="27">
        <f>'Compound Alert'!AI77</f>
        <v>0</v>
      </c>
      <c r="R558" s="27">
        <f>'Compound Alert'!AJ273</f>
        <v>0</v>
      </c>
      <c r="S558" s="28"/>
      <c r="T558" s="28"/>
      <c r="U558" s="28"/>
      <c r="V558" s="28"/>
      <c r="W558" s="28"/>
      <c r="X558" s="28"/>
      <c r="Y558" s="28"/>
      <c r="Z558" s="28"/>
      <c r="AA558" s="28"/>
      <c r="AB558" s="28"/>
      <c r="AC558" s="28"/>
      <c r="AD558" s="28"/>
      <c r="AE558" s="28"/>
      <c r="AF558" s="28"/>
    </row>
    <row r="559" spans="1:32" hidden="1" x14ac:dyDescent="0.2">
      <c r="A559" s="71">
        <v>32</v>
      </c>
      <c r="B559" s="90" t="str">
        <f>'Compound Alert'!B101</f>
        <v>Lebanon</v>
      </c>
      <c r="C559" s="90" t="str">
        <f>'Compound Alert'!C101</f>
        <v>LBN</v>
      </c>
      <c r="D559" s="90" t="str">
        <f>'Compound Alert'!D101</f>
        <v>MEA           Middle East &amp; North Africa</v>
      </c>
      <c r="E559" s="90" t="str">
        <f>'Compound Alert'!E101</f>
        <v>IBRD</v>
      </c>
      <c r="F559" s="90"/>
      <c r="G559" s="86">
        <f>'Compound Alert'!G101</f>
        <v>4</v>
      </c>
      <c r="H559" s="87">
        <f>'Compound Alert'!H101</f>
        <v>4</v>
      </c>
      <c r="I559" s="85">
        <f>'Compound Alert'!I101</f>
        <v>2</v>
      </c>
      <c r="J559" s="77">
        <f>'Compound Alert'!AB101</f>
        <v>10</v>
      </c>
      <c r="K559" s="77">
        <f>'Compound Alert'!AC101</f>
        <v>10</v>
      </c>
      <c r="L559" s="77">
        <f>'Compound Alert'!AD101</f>
        <v>10</v>
      </c>
      <c r="M559" s="77">
        <f>'Compound Alert'!AE101</f>
        <v>0</v>
      </c>
      <c r="N559" s="77">
        <f>'Compound Alert'!AF101</f>
        <v>0</v>
      </c>
      <c r="O559" s="77">
        <f>'Compound Alert'!AG101</f>
        <v>5.2255102669502103</v>
      </c>
      <c r="P559" s="85"/>
      <c r="Q559" s="27">
        <f>'Compound Alert'!AI101</f>
        <v>0</v>
      </c>
      <c r="R559" s="27">
        <f>'Compound Alert'!AJ297</f>
        <v>0</v>
      </c>
      <c r="S559" s="28"/>
      <c r="T559" s="28"/>
      <c r="U559" s="28"/>
      <c r="V559" s="28"/>
      <c r="W559" s="28"/>
      <c r="X559" s="28"/>
      <c r="Y559" s="28"/>
      <c r="Z559" s="28"/>
      <c r="AA559" s="28"/>
      <c r="AB559" s="28"/>
      <c r="AC559" s="28"/>
      <c r="AD559" s="28"/>
      <c r="AE559" s="28"/>
      <c r="AF559" s="28"/>
    </row>
    <row r="560" spans="1:32" hidden="1" x14ac:dyDescent="0.2">
      <c r="A560" s="71">
        <v>33</v>
      </c>
      <c r="B560" s="90" t="str">
        <f>'Compound Alert'!B118</f>
        <v>Mali</v>
      </c>
      <c r="C560" s="90" t="str">
        <f>'Compound Alert'!C118</f>
        <v>MLI</v>
      </c>
      <c r="D560" s="90" t="str">
        <f>'Compound Alert'!D118</f>
        <v>SSF           Sub-Saharan Africa</v>
      </c>
      <c r="E560" s="90" t="str">
        <f>'Compound Alert'!E118</f>
        <v>IDA</v>
      </c>
      <c r="F560" s="90"/>
      <c r="G560" s="86">
        <f>'Compound Alert'!G118</f>
        <v>4</v>
      </c>
      <c r="H560" s="87">
        <f>'Compound Alert'!H118</f>
        <v>4</v>
      </c>
      <c r="I560" s="85">
        <f>'Compound Alert'!I118</f>
        <v>3.5</v>
      </c>
      <c r="J560" s="77">
        <f>'Compound Alert'!AB118</f>
        <v>10</v>
      </c>
      <c r="K560" s="77">
        <f>'Compound Alert'!AC118</f>
        <v>10</v>
      </c>
      <c r="L560" s="77">
        <f>'Compound Alert'!AD118</f>
        <v>5.6818181818181799</v>
      </c>
      <c r="M560" s="77">
        <f>'Compound Alert'!AE118</f>
        <v>1.5587064198085201</v>
      </c>
      <c r="N560" s="77">
        <f>'Compound Alert'!AF118</f>
        <v>0</v>
      </c>
      <c r="O560" s="77">
        <f>'Compound Alert'!AG118</f>
        <v>10</v>
      </c>
      <c r="P560" s="85"/>
      <c r="Q560" s="27">
        <f>'Compound Alert'!AI118</f>
        <v>0</v>
      </c>
      <c r="R560" s="27">
        <f>'Compound Alert'!AJ314</f>
        <v>0</v>
      </c>
      <c r="S560" s="28"/>
      <c r="T560" s="28"/>
      <c r="U560" s="28"/>
      <c r="V560" s="28"/>
      <c r="W560" s="28"/>
      <c r="X560" s="28"/>
      <c r="Y560" s="28"/>
      <c r="Z560" s="28"/>
      <c r="AA560" s="28"/>
      <c r="AB560" s="28"/>
      <c r="AC560" s="28"/>
      <c r="AD560" s="28"/>
      <c r="AE560" s="28"/>
      <c r="AF560" s="28"/>
    </row>
    <row r="561" spans="1:32" hidden="1" x14ac:dyDescent="0.2">
      <c r="A561" s="71">
        <v>34</v>
      </c>
      <c r="B561" s="90" t="str">
        <f>'Compound Alert'!B151</f>
        <v>Rwanda</v>
      </c>
      <c r="C561" s="90" t="str">
        <f>'Compound Alert'!C151</f>
        <v>RWA</v>
      </c>
      <c r="D561" s="90" t="str">
        <f>'Compound Alert'!D151</f>
        <v>SSF           Sub-Saharan Africa</v>
      </c>
      <c r="E561" s="90" t="str">
        <f>'Compound Alert'!E151</f>
        <v>IDA</v>
      </c>
      <c r="F561" s="90"/>
      <c r="G561" s="86">
        <f>'Compound Alert'!G151</f>
        <v>4</v>
      </c>
      <c r="H561" s="87">
        <f>'Compound Alert'!H151</f>
        <v>4</v>
      </c>
      <c r="I561" s="85">
        <f>'Compound Alert'!I151</f>
        <v>1.5</v>
      </c>
      <c r="J561" s="77">
        <f>'Compound Alert'!AB151</f>
        <v>9.5238095238094793</v>
      </c>
      <c r="K561" s="77">
        <f>'Compound Alert'!AC151</f>
        <v>0</v>
      </c>
      <c r="L561" s="77">
        <f>'Compound Alert'!AD151</f>
        <v>8.4090909090909207</v>
      </c>
      <c r="M561" s="77">
        <f>'Compound Alert'!AE151</f>
        <v>0</v>
      </c>
      <c r="N561" s="77">
        <f>'Compound Alert'!AF151</f>
        <v>0</v>
      </c>
      <c r="O561" s="77">
        <f>'Compound Alert'!AG151</f>
        <v>0</v>
      </c>
      <c r="P561" s="85"/>
      <c r="Q561" s="27">
        <f>'Compound Alert'!AI151</f>
        <v>0</v>
      </c>
      <c r="R561" s="27">
        <f>'Compound Alert'!AJ347</f>
        <v>0</v>
      </c>
      <c r="S561" s="28"/>
      <c r="T561" s="28"/>
      <c r="U561" s="28"/>
      <c r="V561" s="28"/>
      <c r="W561" s="28"/>
      <c r="X561" s="28"/>
      <c r="Y561" s="28"/>
      <c r="Z561" s="28"/>
      <c r="AA561" s="28"/>
      <c r="AB561" s="28"/>
      <c r="AC561" s="28"/>
      <c r="AD561" s="28"/>
      <c r="AE561" s="28"/>
      <c r="AF561" s="28"/>
    </row>
    <row r="562" spans="1:32" hidden="1" x14ac:dyDescent="0.2">
      <c r="A562" s="71">
        <v>35</v>
      </c>
      <c r="B562" s="90" t="str">
        <f>'Compound Alert'!B156</f>
        <v>Solomon Islands</v>
      </c>
      <c r="C562" s="90" t="str">
        <f>'Compound Alert'!C156</f>
        <v>SLB</v>
      </c>
      <c r="D562" s="90" t="str">
        <f>'Compound Alert'!D156</f>
        <v>EAS           East Asia &amp; Pacific</v>
      </c>
      <c r="E562" s="90" t="str">
        <f>'Compound Alert'!E156</f>
        <v>IDA</v>
      </c>
      <c r="F562" s="90"/>
      <c r="G562" s="86">
        <f>'Compound Alert'!G156</f>
        <v>4</v>
      </c>
      <c r="H562" s="87">
        <f>'Compound Alert'!H156</f>
        <v>4</v>
      </c>
      <c r="I562" s="85">
        <f>'Compound Alert'!I156</f>
        <v>2.5</v>
      </c>
      <c r="J562" s="77">
        <f>'Compound Alert'!AB156</f>
        <v>7.8630769230769202</v>
      </c>
      <c r="K562" s="77">
        <f>'Compound Alert'!AC156</f>
        <v>0</v>
      </c>
      <c r="L562" s="77">
        <f>'Compound Alert'!AD156</f>
        <v>0</v>
      </c>
      <c r="M562" s="77">
        <f>'Compound Alert'!AE156</f>
        <v>0</v>
      </c>
      <c r="N562" s="77">
        <f>'Compound Alert'!AF156</f>
        <v>0</v>
      </c>
      <c r="O562" s="77">
        <f>'Compound Alert'!AG156</f>
        <v>0</v>
      </c>
      <c r="P562" s="85"/>
      <c r="Q562" s="27">
        <f>'Compound Alert'!AI156</f>
        <v>0</v>
      </c>
      <c r="R562" s="27">
        <f>'Compound Alert'!AJ352</f>
        <v>0</v>
      </c>
      <c r="S562" s="28"/>
      <c r="T562" s="28"/>
      <c r="U562" s="28"/>
      <c r="V562" s="28"/>
      <c r="W562" s="28"/>
      <c r="X562" s="28"/>
      <c r="Y562" s="28"/>
      <c r="Z562" s="28"/>
      <c r="AA562" s="28"/>
      <c r="AB562" s="28"/>
      <c r="AC562" s="28"/>
      <c r="AD562" s="28"/>
      <c r="AE562" s="28"/>
      <c r="AF562" s="28"/>
    </row>
    <row r="563" spans="1:32" hidden="1" x14ac:dyDescent="0.2">
      <c r="A563" s="71">
        <v>36</v>
      </c>
      <c r="B563" s="90" t="str">
        <f>'Compound Alert'!B175</f>
        <v>Timor-Leste</v>
      </c>
      <c r="C563" s="90" t="str">
        <f>'Compound Alert'!C175</f>
        <v>TLS</v>
      </c>
      <c r="D563" s="90" t="str">
        <f>'Compound Alert'!D175</f>
        <v>EAS           East Asia &amp; Pacific</v>
      </c>
      <c r="E563" s="90" t="str">
        <f>'Compound Alert'!E175</f>
        <v>Blend</v>
      </c>
      <c r="F563" s="90"/>
      <c r="G563" s="86">
        <f>'Compound Alert'!G175</f>
        <v>4</v>
      </c>
      <c r="H563" s="87">
        <f>'Compound Alert'!H175</f>
        <v>4</v>
      </c>
      <c r="I563" s="85">
        <f>'Compound Alert'!I175</f>
        <v>2.5</v>
      </c>
      <c r="J563" s="77">
        <f>'Compound Alert'!AB175</f>
        <v>9.5238095238094793</v>
      </c>
      <c r="K563" s="77">
        <f>'Compound Alert'!AC175</f>
        <v>0</v>
      </c>
      <c r="L563" s="77">
        <f>'Compound Alert'!AD175</f>
        <v>2.0454545454545499</v>
      </c>
      <c r="M563" s="77">
        <f>'Compound Alert'!AE175</f>
        <v>0</v>
      </c>
      <c r="N563" s="77">
        <f>'Compound Alert'!AF175</f>
        <v>0</v>
      </c>
      <c r="O563" s="77">
        <f>'Compound Alert'!AG175</f>
        <v>0</v>
      </c>
      <c r="P563" s="85"/>
      <c r="Q563" s="27">
        <f>'Compound Alert'!AI175</f>
        <v>0</v>
      </c>
      <c r="R563" s="27">
        <f>'Compound Alert'!AJ371</f>
        <v>0</v>
      </c>
      <c r="S563" s="28"/>
      <c r="T563" s="28"/>
      <c r="U563" s="28"/>
      <c r="V563" s="28"/>
      <c r="W563" s="28"/>
      <c r="X563" s="28"/>
      <c r="Y563" s="28"/>
      <c r="Z563" s="28"/>
      <c r="AA563" s="28"/>
      <c r="AB563" s="28"/>
      <c r="AC563" s="28"/>
      <c r="AD563" s="28"/>
      <c r="AE563" s="28"/>
      <c r="AF563" s="28"/>
    </row>
    <row r="564" spans="1:32" hidden="1" x14ac:dyDescent="0.2">
      <c r="A564" s="71">
        <v>37</v>
      </c>
      <c r="B564" s="90" t="str">
        <f>'Compound Alert'!B194</f>
        <v>Zambia</v>
      </c>
      <c r="C564" s="90" t="str">
        <f>'Compound Alert'!C194</f>
        <v>ZMB</v>
      </c>
      <c r="D564" s="90" t="str">
        <f>'Compound Alert'!D194</f>
        <v>SSF           Sub-Saharan Africa</v>
      </c>
      <c r="E564" s="90" t="str">
        <f>'Compound Alert'!E194</f>
        <v>IDA</v>
      </c>
      <c r="F564" s="90"/>
      <c r="G564" s="86">
        <f>'Compound Alert'!G194</f>
        <v>4</v>
      </c>
      <c r="H564" s="87">
        <f>'Compound Alert'!H194</f>
        <v>4</v>
      </c>
      <c r="I564" s="85">
        <f>'Compound Alert'!I194</f>
        <v>2.5</v>
      </c>
      <c r="J564" s="77">
        <f>'Compound Alert'!AB194</f>
        <v>7.3507692307692301</v>
      </c>
      <c r="K564" s="77">
        <f>'Compound Alert'!AC194</f>
        <v>0</v>
      </c>
      <c r="L564" s="77">
        <f>'Compound Alert'!AD194</f>
        <v>8.8636363636363704</v>
      </c>
      <c r="M564" s="77">
        <f>'Compound Alert'!AE194</f>
        <v>10</v>
      </c>
      <c r="N564" s="77">
        <f>'Compound Alert'!AF194</f>
        <v>0</v>
      </c>
      <c r="O564" s="77">
        <f>'Compound Alert'!AG194</f>
        <v>0</v>
      </c>
      <c r="P564" s="85"/>
      <c r="Q564" s="27">
        <f>'Compound Alert'!AI194</f>
        <v>0</v>
      </c>
      <c r="R564" s="27">
        <f>'Compound Alert'!AJ390</f>
        <v>0</v>
      </c>
      <c r="S564" s="28"/>
      <c r="T564" s="28"/>
      <c r="U564" s="28"/>
      <c r="V564" s="28"/>
      <c r="W564" s="28"/>
      <c r="X564" s="28"/>
      <c r="Y564" s="28"/>
      <c r="Z564" s="28"/>
      <c r="AA564" s="28"/>
      <c r="AB564" s="28"/>
      <c r="AC564" s="28"/>
      <c r="AD564" s="28"/>
      <c r="AE564" s="28"/>
      <c r="AF564" s="28"/>
    </row>
    <row r="565" spans="1:32" hidden="1" x14ac:dyDescent="0.2">
      <c r="A565" s="71">
        <v>38</v>
      </c>
      <c r="B565" s="90" t="str">
        <f>'Compound Alert'!B42</f>
        <v>Colombia</v>
      </c>
      <c r="C565" s="90" t="str">
        <f>'Compound Alert'!C42</f>
        <v>COL</v>
      </c>
      <c r="D565" s="90" t="str">
        <f>'Compound Alert'!D42</f>
        <v>LCN           Latin America &amp; Caribbean</v>
      </c>
      <c r="E565" s="90" t="str">
        <f>'Compound Alert'!E42</f>
        <v>IBRD</v>
      </c>
      <c r="F565" s="90"/>
      <c r="G565" s="86">
        <f>'Compound Alert'!G42</f>
        <v>3.5</v>
      </c>
      <c r="H565" s="87">
        <f>'Compound Alert'!H42</f>
        <v>3.5</v>
      </c>
      <c r="I565" s="85">
        <f>'Compound Alert'!I42</f>
        <v>0.5</v>
      </c>
      <c r="J565" s="77">
        <f>'Compound Alert'!AB42</f>
        <v>7.5860000000000003</v>
      </c>
      <c r="K565" s="77">
        <f>'Compound Alert'!AC42</f>
        <v>0</v>
      </c>
      <c r="L565" s="77">
        <f>'Compound Alert'!AD42</f>
        <v>0.90909090909091705</v>
      </c>
      <c r="M565" s="77">
        <f>'Compound Alert'!AE42</f>
        <v>7</v>
      </c>
      <c r="N565" s="77">
        <f>'Compound Alert'!AF42</f>
        <v>0</v>
      </c>
      <c r="O565" s="77">
        <f>'Compound Alert'!AG42</f>
        <v>9.2561716553139295</v>
      </c>
      <c r="P565" s="85"/>
      <c r="Q565" s="27">
        <f>'Compound Alert'!AI42</f>
        <v>0</v>
      </c>
      <c r="R565" s="27">
        <f>'Compound Alert'!AJ238</f>
        <v>0</v>
      </c>
      <c r="S565" s="28"/>
      <c r="T565" s="28"/>
      <c r="U565" s="28"/>
      <c r="V565" s="28"/>
      <c r="W565" s="28"/>
      <c r="X565" s="28"/>
      <c r="Y565" s="28"/>
      <c r="Z565" s="28"/>
      <c r="AA565" s="28"/>
      <c r="AB565" s="28"/>
      <c r="AC565" s="28"/>
      <c r="AD565" s="28"/>
      <c r="AE565" s="28"/>
      <c r="AF565" s="28"/>
    </row>
    <row r="566" spans="1:32" hidden="1" x14ac:dyDescent="0.2">
      <c r="A566" s="71">
        <v>39</v>
      </c>
      <c r="B566" s="90" t="str">
        <f>'Compound Alert'!B50</f>
        <v>Djibouti</v>
      </c>
      <c r="C566" s="90" t="str">
        <f>'Compound Alert'!C50</f>
        <v>DJI</v>
      </c>
      <c r="D566" s="90" t="str">
        <f>'Compound Alert'!D50</f>
        <v>MEA           Middle East &amp; North Africa</v>
      </c>
      <c r="E566" s="90" t="str">
        <f>'Compound Alert'!E50</f>
        <v>IDA</v>
      </c>
      <c r="F566" s="90"/>
      <c r="G566" s="86">
        <f>'Compound Alert'!G50</f>
        <v>3.5</v>
      </c>
      <c r="H566" s="87">
        <f>'Compound Alert'!H50</f>
        <v>3.5</v>
      </c>
      <c r="I566" s="85">
        <f>'Compound Alert'!I50</f>
        <v>2</v>
      </c>
      <c r="J566" s="77">
        <f>'Compound Alert'!AB50</f>
        <v>10</v>
      </c>
      <c r="K566" s="77">
        <f>'Compound Alert'!AC50</f>
        <v>0</v>
      </c>
      <c r="L566" s="77">
        <f>'Compound Alert'!AD50</f>
        <v>3.63636363636363</v>
      </c>
      <c r="M566" s="77">
        <f>'Compound Alert'!AE50</f>
        <v>8.8847092522515201</v>
      </c>
      <c r="N566" s="77">
        <f>'Compound Alert'!AF50</f>
        <v>0</v>
      </c>
      <c r="O566" s="77">
        <f>'Compound Alert'!AG50</f>
        <v>0</v>
      </c>
      <c r="P566" s="85"/>
      <c r="Q566" s="27">
        <f>'Compound Alert'!AI50</f>
        <v>0</v>
      </c>
      <c r="R566" s="27">
        <f>'Compound Alert'!AJ246</f>
        <v>0</v>
      </c>
      <c r="S566" s="28"/>
      <c r="T566" s="28"/>
      <c r="U566" s="28"/>
      <c r="V566" s="28"/>
      <c r="W566" s="28"/>
      <c r="X566" s="28"/>
      <c r="Y566" s="28"/>
      <c r="Z566" s="28"/>
      <c r="AA566" s="28"/>
      <c r="AB566" s="28"/>
      <c r="AC566" s="28"/>
      <c r="AD566" s="28"/>
      <c r="AE566" s="28"/>
      <c r="AF566" s="28"/>
    </row>
    <row r="567" spans="1:32" hidden="1" x14ac:dyDescent="0.2">
      <c r="A567" s="71">
        <v>40</v>
      </c>
      <c r="B567" s="90" t="str">
        <f>'Compound Alert'!B82</f>
        <v>India</v>
      </c>
      <c r="C567" s="90" t="str">
        <f>'Compound Alert'!C82</f>
        <v>IND</v>
      </c>
      <c r="D567" s="90" t="str">
        <f>'Compound Alert'!D82</f>
        <v>SAS           South Asia</v>
      </c>
      <c r="E567" s="90" t="str">
        <f>'Compound Alert'!E82</f>
        <v>IBRD</v>
      </c>
      <c r="F567" s="90"/>
      <c r="G567" s="86">
        <f>'Compound Alert'!G82</f>
        <v>3.5</v>
      </c>
      <c r="H567" s="87">
        <f>'Compound Alert'!H82</f>
        <v>3.5</v>
      </c>
      <c r="I567" s="85">
        <f>'Compound Alert'!I82</f>
        <v>1</v>
      </c>
      <c r="J567" s="77">
        <f>'Compound Alert'!AB82</f>
        <v>7.1428571428571104</v>
      </c>
      <c r="K567" s="77">
        <f>'Compound Alert'!AC82</f>
        <v>0</v>
      </c>
      <c r="L567" s="77">
        <f>'Compound Alert'!AD82</f>
        <v>0</v>
      </c>
      <c r="M567" s="77">
        <f>'Compound Alert'!AE82</f>
        <v>0</v>
      </c>
      <c r="N567" s="77">
        <f>'Compound Alert'!AF82</f>
        <v>0</v>
      </c>
      <c r="O567" s="77">
        <f>'Compound Alert'!AG82</f>
        <v>0</v>
      </c>
      <c r="P567" s="85"/>
      <c r="Q567" s="27">
        <f>'Compound Alert'!AI82</f>
        <v>0</v>
      </c>
      <c r="R567" s="27">
        <f>'Compound Alert'!AJ278</f>
        <v>0</v>
      </c>
      <c r="S567" s="28"/>
      <c r="T567" s="28"/>
      <c r="U567" s="28"/>
      <c r="V567" s="28"/>
      <c r="W567" s="28"/>
      <c r="X567" s="28"/>
      <c r="Y567" s="28"/>
      <c r="Z567" s="28"/>
      <c r="AA567" s="28"/>
      <c r="AB567" s="28"/>
      <c r="AC567" s="28"/>
      <c r="AD567" s="28"/>
      <c r="AE567" s="28"/>
      <c r="AF567" s="28"/>
    </row>
    <row r="568" spans="1:32" hidden="1" x14ac:dyDescent="0.2">
      <c r="A568" s="71">
        <v>41</v>
      </c>
      <c r="B568" s="90" t="str">
        <f>'Compound Alert'!B93</f>
        <v>Kenya</v>
      </c>
      <c r="C568" s="90" t="str">
        <f>'Compound Alert'!C93</f>
        <v>KEN</v>
      </c>
      <c r="D568" s="90" t="str">
        <f>'Compound Alert'!D93</f>
        <v>SSF           Sub-Saharan Africa</v>
      </c>
      <c r="E568" s="90" t="str">
        <f>'Compound Alert'!E93</f>
        <v>Blend</v>
      </c>
      <c r="F568" s="90"/>
      <c r="G568" s="86">
        <f>'Compound Alert'!G93</f>
        <v>3.5</v>
      </c>
      <c r="H568" s="87">
        <f>'Compound Alert'!H93</f>
        <v>3.5</v>
      </c>
      <c r="I568" s="85">
        <f>'Compound Alert'!I93</f>
        <v>2.5</v>
      </c>
      <c r="J568" s="77">
        <f>'Compound Alert'!AB93</f>
        <v>4.6153846153846203</v>
      </c>
      <c r="K568" s="77">
        <f>'Compound Alert'!AC93</f>
        <v>0</v>
      </c>
      <c r="L568" s="77">
        <f>'Compound Alert'!AD93</f>
        <v>4.3181818181818201</v>
      </c>
      <c r="M568" s="77">
        <f>'Compound Alert'!AE93</f>
        <v>10</v>
      </c>
      <c r="N568" s="77">
        <f>'Compound Alert'!AF93</f>
        <v>0</v>
      </c>
      <c r="O568" s="77">
        <f>'Compound Alert'!AG93</f>
        <v>0</v>
      </c>
      <c r="P568" s="85"/>
      <c r="Q568" s="27">
        <f>'Compound Alert'!AI93</f>
        <v>0</v>
      </c>
      <c r="R568" s="27">
        <f>'Compound Alert'!AJ289</f>
        <v>0</v>
      </c>
      <c r="S568" s="28"/>
      <c r="T568" s="28"/>
      <c r="U568" s="28"/>
      <c r="V568" s="28"/>
      <c r="W568" s="28"/>
      <c r="X568" s="28"/>
      <c r="Y568" s="28"/>
      <c r="Z568" s="28"/>
      <c r="AA568" s="28"/>
      <c r="AB568" s="28"/>
      <c r="AC568" s="28"/>
      <c r="AD568" s="28"/>
      <c r="AE568" s="28"/>
      <c r="AF568" s="28"/>
    </row>
    <row r="569" spans="1:32" hidden="1" x14ac:dyDescent="0.2">
      <c r="A569" s="71">
        <v>42</v>
      </c>
      <c r="B569" s="90" t="str">
        <f>'Compound Alert'!B95</f>
        <v>Cambodia</v>
      </c>
      <c r="C569" s="90" t="str">
        <f>'Compound Alert'!C95</f>
        <v>KHM</v>
      </c>
      <c r="D569" s="90" t="str">
        <f>'Compound Alert'!D95</f>
        <v>EAS           East Asia &amp; Pacific</v>
      </c>
      <c r="E569" s="90" t="str">
        <f>'Compound Alert'!E95</f>
        <v>IDA</v>
      </c>
      <c r="F569" s="90"/>
      <c r="G569" s="86">
        <f>'Compound Alert'!G95</f>
        <v>3.5</v>
      </c>
      <c r="H569" s="87">
        <f>'Compound Alert'!H95</f>
        <v>3.5</v>
      </c>
      <c r="I569" s="85">
        <f>'Compound Alert'!I95</f>
        <v>2</v>
      </c>
      <c r="J569" s="77">
        <f>'Compound Alert'!AB95</f>
        <v>7.1428571428571104</v>
      </c>
      <c r="K569" s="77">
        <f>'Compound Alert'!AC95</f>
        <v>0</v>
      </c>
      <c r="L569" s="77">
        <f>'Compound Alert'!AD95</f>
        <v>3.63636363636363</v>
      </c>
      <c r="M569" s="77">
        <f>'Compound Alert'!AE95</f>
        <v>7.3079245885213204</v>
      </c>
      <c r="N569" s="77">
        <f>'Compound Alert'!AF95</f>
        <v>0</v>
      </c>
      <c r="O569" s="77">
        <f>'Compound Alert'!AG95</f>
        <v>0</v>
      </c>
      <c r="P569" s="85"/>
      <c r="Q569" s="27">
        <f>'Compound Alert'!AI95</f>
        <v>0</v>
      </c>
      <c r="R569" s="27">
        <f>'Compound Alert'!AJ291</f>
        <v>0</v>
      </c>
      <c r="S569" s="28"/>
      <c r="T569" s="28"/>
      <c r="U569" s="28"/>
      <c r="V569" s="28"/>
      <c r="W569" s="28"/>
      <c r="X569" s="28"/>
      <c r="Y569" s="28"/>
      <c r="Z569" s="28"/>
      <c r="AA569" s="28"/>
      <c r="AB569" s="28"/>
      <c r="AC569" s="28"/>
      <c r="AD569" s="28"/>
      <c r="AE569" s="28"/>
      <c r="AF569" s="28"/>
    </row>
    <row r="570" spans="1:32" hidden="1" x14ac:dyDescent="0.2">
      <c r="A570" s="71">
        <v>43</v>
      </c>
      <c r="B570" s="90" t="str">
        <f>'Compound Alert'!B96</f>
        <v>Kiribati</v>
      </c>
      <c r="C570" s="90" t="str">
        <f>'Compound Alert'!C96</f>
        <v>KIR</v>
      </c>
      <c r="D570" s="90" t="str">
        <f>'Compound Alert'!D96</f>
        <v>EAS           East Asia &amp; Pacific</v>
      </c>
      <c r="E570" s="90" t="str">
        <f>'Compound Alert'!E96</f>
        <v>IDA</v>
      </c>
      <c r="F570" s="90"/>
      <c r="G570" s="86">
        <f>'Compound Alert'!G96</f>
        <v>3.5</v>
      </c>
      <c r="H570" s="87">
        <f>'Compound Alert'!H96</f>
        <v>3.5</v>
      </c>
      <c r="I570" s="85">
        <f>'Compound Alert'!I96</f>
        <v>2.5</v>
      </c>
      <c r="J570" s="77">
        <f>'Compound Alert'!AB96</f>
        <v>9.9138461538461495</v>
      </c>
      <c r="K570" s="77">
        <f>'Compound Alert'!AC96</f>
        <v>0</v>
      </c>
      <c r="L570" s="77">
        <f>'Compound Alert'!AD96</f>
        <v>0</v>
      </c>
      <c r="M570" s="77">
        <f>'Compound Alert'!AE96</f>
        <v>0</v>
      </c>
      <c r="N570" s="77">
        <f>'Compound Alert'!AF96</f>
        <v>0</v>
      </c>
      <c r="O570" s="77">
        <f>'Compound Alert'!AG96</f>
        <v>0</v>
      </c>
      <c r="P570" s="85"/>
      <c r="Q570" s="27">
        <f>'Compound Alert'!AI96</f>
        <v>0.2</v>
      </c>
      <c r="R570" s="27">
        <f>'Compound Alert'!AJ292</f>
        <v>0</v>
      </c>
      <c r="S570" s="28"/>
      <c r="T570" s="28"/>
      <c r="U570" s="28"/>
      <c r="V570" s="28"/>
      <c r="W570" s="28"/>
      <c r="X570" s="28"/>
      <c r="Y570" s="28"/>
      <c r="Z570" s="28"/>
      <c r="AA570" s="28"/>
      <c r="AB570" s="28"/>
      <c r="AC570" s="28"/>
      <c r="AD570" s="28"/>
      <c r="AE570" s="28"/>
      <c r="AF570" s="28"/>
    </row>
    <row r="571" spans="1:32" hidden="1" x14ac:dyDescent="0.2">
      <c r="A571" s="71">
        <v>44</v>
      </c>
      <c r="B571" s="90" t="str">
        <f>'Compound Alert'!B106</f>
        <v>Sri Lanka</v>
      </c>
      <c r="C571" s="90" t="str">
        <f>'Compound Alert'!C106</f>
        <v>LKA</v>
      </c>
      <c r="D571" s="90" t="str">
        <f>'Compound Alert'!D106</f>
        <v>SAS           South Asia</v>
      </c>
      <c r="E571" s="90" t="str">
        <f>'Compound Alert'!E106</f>
        <v>IBRD</v>
      </c>
      <c r="F571" s="90"/>
      <c r="G571" s="86">
        <f>'Compound Alert'!G106</f>
        <v>3.5</v>
      </c>
      <c r="H571" s="87">
        <f>'Compound Alert'!H106</f>
        <v>3.5</v>
      </c>
      <c r="I571" s="85">
        <f>'Compound Alert'!I106</f>
        <v>0.5</v>
      </c>
      <c r="J571" s="77">
        <f>'Compound Alert'!AB106</f>
        <v>10</v>
      </c>
      <c r="K571" s="77">
        <f>'Compound Alert'!AC106</f>
        <v>0</v>
      </c>
      <c r="L571" s="77">
        <f>'Compound Alert'!AD106</f>
        <v>0</v>
      </c>
      <c r="M571" s="77">
        <f>'Compound Alert'!AE106</f>
        <v>7</v>
      </c>
      <c r="N571" s="77">
        <f>'Compound Alert'!AF106</f>
        <v>0</v>
      </c>
      <c r="O571" s="77">
        <f>'Compound Alert'!AG106</f>
        <v>7.2825721468623401</v>
      </c>
      <c r="P571" s="85"/>
      <c r="Q571" s="27">
        <f>'Compound Alert'!AI106</f>
        <v>0</v>
      </c>
      <c r="R571" s="27">
        <f>'Compound Alert'!AJ302</f>
        <v>0</v>
      </c>
      <c r="S571" s="28"/>
      <c r="T571" s="28"/>
      <c r="U571" s="28"/>
      <c r="V571" s="28"/>
      <c r="W571" s="28"/>
      <c r="X571" s="28"/>
      <c r="Y571" s="28"/>
      <c r="Z571" s="28"/>
      <c r="AA571" s="28"/>
      <c r="AB571" s="28"/>
      <c r="AC571" s="28"/>
      <c r="AD571" s="28"/>
      <c r="AE571" s="28"/>
      <c r="AF571" s="28"/>
    </row>
    <row r="572" spans="1:32" hidden="1" x14ac:dyDescent="0.2">
      <c r="A572" s="71">
        <v>45</v>
      </c>
      <c r="B572" s="90" t="str">
        <f>'Compound Alert'!B126</f>
        <v>Malawi</v>
      </c>
      <c r="C572" s="90" t="str">
        <f>'Compound Alert'!C126</f>
        <v>MWI</v>
      </c>
      <c r="D572" s="90" t="str">
        <f>'Compound Alert'!D126</f>
        <v>SSF           Sub-Saharan Africa</v>
      </c>
      <c r="E572" s="90" t="str">
        <f>'Compound Alert'!E126</f>
        <v>IDA</v>
      </c>
      <c r="F572" s="90"/>
      <c r="G572" s="86">
        <f>'Compound Alert'!G126</f>
        <v>3.5</v>
      </c>
      <c r="H572" s="87">
        <f>'Compound Alert'!H126</f>
        <v>3.5</v>
      </c>
      <c r="I572" s="85">
        <f>'Compound Alert'!I126</f>
        <v>3</v>
      </c>
      <c r="J572" s="77">
        <f>'Compound Alert'!AB126</f>
        <v>5.5553846153846198</v>
      </c>
      <c r="K572" s="77">
        <f>'Compound Alert'!AC126</f>
        <v>0</v>
      </c>
      <c r="L572" s="77">
        <f>'Compound Alert'!AD126</f>
        <v>4.5454545454545503</v>
      </c>
      <c r="M572" s="77">
        <f>'Compound Alert'!AE126</f>
        <v>10</v>
      </c>
      <c r="N572" s="77">
        <f>'Compound Alert'!AF126</f>
        <v>10</v>
      </c>
      <c r="O572" s="77">
        <f>'Compound Alert'!AG126</f>
        <v>0</v>
      </c>
      <c r="P572" s="85"/>
      <c r="Q572" s="27">
        <f>'Compound Alert'!AI126</f>
        <v>0</v>
      </c>
      <c r="R572" s="27">
        <f>'Compound Alert'!AJ322</f>
        <v>0</v>
      </c>
      <c r="S572" s="28"/>
      <c r="T572" s="28"/>
      <c r="U572" s="28"/>
      <c r="V572" s="28"/>
      <c r="W572" s="28"/>
      <c r="X572" s="28"/>
      <c r="Y572" s="28"/>
      <c r="Z572" s="28"/>
      <c r="AA572" s="28"/>
      <c r="AB572" s="28"/>
      <c r="AC572" s="28"/>
      <c r="AD572" s="28"/>
      <c r="AE572" s="28"/>
      <c r="AF572" s="28"/>
    </row>
    <row r="573" spans="1:32" hidden="1" x14ac:dyDescent="0.2">
      <c r="A573" s="71">
        <v>46</v>
      </c>
      <c r="B573" s="90" t="str">
        <f>'Compound Alert'!B131</f>
        <v>Nicaragua</v>
      </c>
      <c r="C573" s="90" t="str">
        <f>'Compound Alert'!C131</f>
        <v>NIC</v>
      </c>
      <c r="D573" s="90" t="str">
        <f>'Compound Alert'!D131</f>
        <v>LCN           Latin America &amp; Caribbean</v>
      </c>
      <c r="E573" s="90" t="str">
        <f>'Compound Alert'!E131</f>
        <v>IDA</v>
      </c>
      <c r="F573" s="90"/>
      <c r="G573" s="86">
        <f>'Compound Alert'!G131</f>
        <v>3.5</v>
      </c>
      <c r="H573" s="87">
        <f>'Compound Alert'!H131</f>
        <v>3.5</v>
      </c>
      <c r="I573" s="85">
        <f>'Compound Alert'!I131</f>
        <v>1</v>
      </c>
      <c r="J573" s="77">
        <f>'Compound Alert'!AB131</f>
        <v>10</v>
      </c>
      <c r="K573" s="77">
        <f>'Compound Alert'!AC131</f>
        <v>0</v>
      </c>
      <c r="L573" s="77">
        <f>'Compound Alert'!AD131</f>
        <v>5.2272727272727302</v>
      </c>
      <c r="M573" s="77">
        <f>'Compound Alert'!AE131</f>
        <v>7</v>
      </c>
      <c r="N573" s="77">
        <f>'Compound Alert'!AF131</f>
        <v>0</v>
      </c>
      <c r="O573" s="77">
        <f>'Compound Alert'!AG131</f>
        <v>0</v>
      </c>
      <c r="P573" s="85"/>
      <c r="Q573" s="27">
        <f>'Compound Alert'!AI131</f>
        <v>0</v>
      </c>
      <c r="R573" s="27">
        <f>'Compound Alert'!AJ327</f>
        <v>0</v>
      </c>
      <c r="S573" s="28"/>
      <c r="T573" s="28"/>
      <c r="U573" s="28"/>
      <c r="V573" s="28"/>
      <c r="W573" s="28"/>
      <c r="X573" s="28"/>
      <c r="Y573" s="28"/>
      <c r="Z573" s="28"/>
      <c r="AA573" s="28"/>
      <c r="AB573" s="28"/>
      <c r="AC573" s="28"/>
      <c r="AD573" s="28"/>
      <c r="AE573" s="28"/>
      <c r="AF573" s="28"/>
    </row>
    <row r="574" spans="1:32" hidden="1" x14ac:dyDescent="0.2">
      <c r="A574" s="71">
        <v>47</v>
      </c>
      <c r="B574" s="90" t="str">
        <f>'Compound Alert'!B134</f>
        <v>Nepal</v>
      </c>
      <c r="C574" s="90" t="str">
        <f>'Compound Alert'!C134</f>
        <v>NPL</v>
      </c>
      <c r="D574" s="90" t="str">
        <f>'Compound Alert'!D134</f>
        <v>SAS           South Asia</v>
      </c>
      <c r="E574" s="90" t="str">
        <f>'Compound Alert'!E134</f>
        <v>IDA</v>
      </c>
      <c r="F574" s="90"/>
      <c r="G574" s="86">
        <f>'Compound Alert'!G134</f>
        <v>3.5</v>
      </c>
      <c r="H574" s="87">
        <f>'Compound Alert'!H134</f>
        <v>3.5</v>
      </c>
      <c r="I574" s="85">
        <f>'Compound Alert'!I134</f>
        <v>2</v>
      </c>
      <c r="J574" s="77">
        <f>'Compound Alert'!AB134</f>
        <v>4.7619047619047397</v>
      </c>
      <c r="K574" s="77">
        <f>'Compound Alert'!AC134</f>
        <v>0</v>
      </c>
      <c r="L574" s="77">
        <f>'Compound Alert'!AD134</f>
        <v>5.2272727272727302</v>
      </c>
      <c r="M574" s="77">
        <f>'Compound Alert'!AE134</f>
        <v>0</v>
      </c>
      <c r="N574" s="77">
        <f>'Compound Alert'!AF134</f>
        <v>0</v>
      </c>
      <c r="O574" s="77">
        <f>'Compound Alert'!AG134</f>
        <v>0</v>
      </c>
      <c r="P574" s="85"/>
      <c r="Q574" s="27">
        <f>'Compound Alert'!AI134</f>
        <v>0</v>
      </c>
      <c r="R574" s="27">
        <f>'Compound Alert'!AJ330</f>
        <v>0</v>
      </c>
      <c r="S574" s="28"/>
      <c r="T574" s="28"/>
      <c r="U574" s="28"/>
      <c r="V574" s="28"/>
      <c r="W574" s="28"/>
      <c r="X574" s="28"/>
      <c r="Y574" s="28"/>
      <c r="Z574" s="28"/>
      <c r="AA574" s="28"/>
      <c r="AB574" s="28"/>
      <c r="AC574" s="28"/>
      <c r="AD574" s="28"/>
      <c r="AE574" s="28"/>
      <c r="AF574" s="28"/>
    </row>
    <row r="575" spans="1:32" hidden="1" x14ac:dyDescent="0.2">
      <c r="A575" s="71">
        <v>48</v>
      </c>
      <c r="B575" s="90" t="str">
        <f>'Compound Alert'!B171</f>
        <v>Togo</v>
      </c>
      <c r="C575" s="90" t="str">
        <f>'Compound Alert'!C171</f>
        <v>TGO</v>
      </c>
      <c r="D575" s="90" t="str">
        <f>'Compound Alert'!D171</f>
        <v>SSF           Sub-Saharan Africa</v>
      </c>
      <c r="E575" s="90" t="str">
        <f>'Compound Alert'!E171</f>
        <v>IDA</v>
      </c>
      <c r="F575" s="90"/>
      <c r="G575" s="86">
        <f>'Compound Alert'!G171</f>
        <v>3.5</v>
      </c>
      <c r="H575" s="87">
        <f>'Compound Alert'!H171</f>
        <v>3.5</v>
      </c>
      <c r="I575" s="85">
        <f>'Compound Alert'!I171</f>
        <v>2</v>
      </c>
      <c r="J575" s="77">
        <f>'Compound Alert'!AB171</f>
        <v>10</v>
      </c>
      <c r="K575" s="77">
        <f>'Compound Alert'!AC171</f>
        <v>0</v>
      </c>
      <c r="L575" s="77">
        <f>'Compound Alert'!AD171</f>
        <v>5.2272727272727302</v>
      </c>
      <c r="M575" s="77">
        <f>'Compound Alert'!AE171</f>
        <v>0</v>
      </c>
      <c r="N575" s="77">
        <f>'Compound Alert'!AF171</f>
        <v>0</v>
      </c>
      <c r="O575" s="77">
        <f>'Compound Alert'!AG171</f>
        <v>0</v>
      </c>
      <c r="P575" s="85"/>
      <c r="Q575" s="27">
        <f>'Compound Alert'!AI171</f>
        <v>0</v>
      </c>
      <c r="R575" s="27">
        <f>'Compound Alert'!AJ367</f>
        <v>0</v>
      </c>
      <c r="S575" s="28"/>
      <c r="T575" s="28"/>
      <c r="U575" s="28"/>
      <c r="V575" s="28"/>
      <c r="W575" s="28"/>
      <c r="X575" s="28"/>
      <c r="Y575" s="28"/>
      <c r="Z575" s="28"/>
      <c r="AA575" s="28"/>
      <c r="AB575" s="28"/>
      <c r="AC575" s="28"/>
      <c r="AD575" s="28"/>
      <c r="AE575" s="28"/>
      <c r="AF575" s="28"/>
    </row>
    <row r="576" spans="1:32" hidden="1" x14ac:dyDescent="0.2">
      <c r="A576" s="71">
        <v>49</v>
      </c>
      <c r="B576" s="90" t="str">
        <f>'Compound Alert'!B181</f>
        <v>Tanzania</v>
      </c>
      <c r="C576" s="90" t="str">
        <f>'Compound Alert'!C181</f>
        <v>TZA</v>
      </c>
      <c r="D576" s="90" t="str">
        <f>'Compound Alert'!D181</f>
        <v>SSF           Sub-Saharan Africa</v>
      </c>
      <c r="E576" s="90" t="str">
        <f>'Compound Alert'!E181</f>
        <v>IDA</v>
      </c>
      <c r="F576" s="90"/>
      <c r="G576" s="86">
        <f>'Compound Alert'!G181</f>
        <v>3.5</v>
      </c>
      <c r="H576" s="87">
        <f>'Compound Alert'!H181</f>
        <v>3.5</v>
      </c>
      <c r="I576" s="85">
        <f>'Compound Alert'!I181</f>
        <v>2</v>
      </c>
      <c r="J576" s="77">
        <f>'Compound Alert'!AB181</f>
        <v>10</v>
      </c>
      <c r="K576" s="77">
        <f>'Compound Alert'!AC181</f>
        <v>0</v>
      </c>
      <c r="L576" s="77">
        <f>'Compound Alert'!AD181</f>
        <v>4.5454545454545503</v>
      </c>
      <c r="M576" s="77">
        <f>'Compound Alert'!AE181</f>
        <v>0</v>
      </c>
      <c r="N576" s="77">
        <f>'Compound Alert'!AF181</f>
        <v>0</v>
      </c>
      <c r="O576" s="77">
        <f>'Compound Alert'!AG181</f>
        <v>0</v>
      </c>
      <c r="P576" s="85"/>
      <c r="Q576" s="27">
        <f>'Compound Alert'!AI181</f>
        <v>0</v>
      </c>
      <c r="R576" s="27">
        <f>'Compound Alert'!AJ377</f>
        <v>0</v>
      </c>
      <c r="S576" s="28"/>
      <c r="T576" s="28"/>
      <c r="U576" s="28"/>
      <c r="V576" s="28"/>
      <c r="W576" s="28"/>
      <c r="X576" s="28"/>
      <c r="Y576" s="28"/>
      <c r="Z576" s="28"/>
      <c r="AA576" s="28"/>
      <c r="AB576" s="28"/>
      <c r="AC576" s="28"/>
      <c r="AD576" s="28"/>
      <c r="AE576" s="28"/>
      <c r="AF576" s="28"/>
    </row>
    <row r="577" spans="1:32" hidden="1" x14ac:dyDescent="0.2">
      <c r="A577" s="71">
        <v>50</v>
      </c>
      <c r="B577" s="90" t="str">
        <f>'Compound Alert'!B188</f>
        <v>Venezuela</v>
      </c>
      <c r="C577" s="90" t="str">
        <f>'Compound Alert'!C188</f>
        <v>VEN</v>
      </c>
      <c r="D577" s="90" t="str">
        <f>'Compound Alert'!D188</f>
        <v>LCN           Latin America &amp; Caribbean</v>
      </c>
      <c r="E577" s="90" t="str">
        <f>'Compound Alert'!E188</f>
        <v>IBRD</v>
      </c>
      <c r="F577" s="90"/>
      <c r="G577" s="86">
        <f>'Compound Alert'!G188</f>
        <v>3.5</v>
      </c>
      <c r="H577" s="87">
        <f>'Compound Alert'!H188</f>
        <v>3.5</v>
      </c>
      <c r="I577" s="85">
        <f>'Compound Alert'!I188</f>
        <v>2.5</v>
      </c>
      <c r="J577" s="77">
        <f>'Compound Alert'!AB188</f>
        <v>4.7619047619047397</v>
      </c>
      <c r="K577" s="77">
        <f>'Compound Alert'!AC188</f>
        <v>10</v>
      </c>
      <c r="L577" s="77">
        <f>'Compound Alert'!AD188</f>
        <v>5</v>
      </c>
      <c r="M577" s="77">
        <f>'Compound Alert'!AE188</f>
        <v>0</v>
      </c>
      <c r="N577" s="77">
        <f>'Compound Alert'!AF188</f>
        <v>0</v>
      </c>
      <c r="O577" s="77">
        <f>'Compound Alert'!AG188</f>
        <v>0</v>
      </c>
      <c r="P577" s="85"/>
      <c r="Q577" s="27">
        <f>'Compound Alert'!AI188</f>
        <v>0</v>
      </c>
      <c r="R577" s="27">
        <f>'Compound Alert'!AJ384</f>
        <v>0</v>
      </c>
      <c r="S577" s="28"/>
      <c r="T577" s="28"/>
      <c r="U577" s="28"/>
      <c r="V577" s="28"/>
      <c r="W577" s="28"/>
      <c r="X577" s="28"/>
      <c r="Y577" s="28"/>
      <c r="Z577" s="28"/>
      <c r="AA577" s="28"/>
      <c r="AB577" s="28"/>
      <c r="AC577" s="28"/>
      <c r="AD577" s="28"/>
      <c r="AE577" s="28"/>
      <c r="AF577" s="28"/>
    </row>
    <row r="578" spans="1:32" hidden="1" x14ac:dyDescent="0.2">
      <c r="A578" s="71">
        <v>51</v>
      </c>
      <c r="B578" s="90" t="str">
        <f>'Compound Alert'!B193</f>
        <v>South Africa</v>
      </c>
      <c r="C578" s="90" t="str">
        <f>'Compound Alert'!C193</f>
        <v>ZAF</v>
      </c>
      <c r="D578" s="90" t="str">
        <f>'Compound Alert'!D193</f>
        <v>SSF           Sub-Saharan Africa</v>
      </c>
      <c r="E578" s="90" t="str">
        <f>'Compound Alert'!E193</f>
        <v>IBRD</v>
      </c>
      <c r="F578" s="90"/>
      <c r="G578" s="86">
        <f>'Compound Alert'!G193</f>
        <v>3.5</v>
      </c>
      <c r="H578" s="87">
        <f>'Compound Alert'!H193</f>
        <v>3.5</v>
      </c>
      <c r="I578" s="85">
        <f>'Compound Alert'!I193</f>
        <v>0</v>
      </c>
      <c r="J578" s="77">
        <f>'Compound Alert'!AB193</f>
        <v>7.1428571428571104</v>
      </c>
      <c r="K578" s="77">
        <f>'Compound Alert'!AC193</f>
        <v>0</v>
      </c>
      <c r="L578" s="77">
        <f>'Compound Alert'!AD193</f>
        <v>5.2272727272727302</v>
      </c>
      <c r="M578" s="77">
        <f>'Compound Alert'!AE193</f>
        <v>10</v>
      </c>
      <c r="N578" s="77">
        <f>'Compound Alert'!AF193</f>
        <v>10</v>
      </c>
      <c r="O578" s="77">
        <f>'Compound Alert'!AG193</f>
        <v>0</v>
      </c>
      <c r="P578" s="85"/>
      <c r="Q578" s="27">
        <f>'Compound Alert'!AI193</f>
        <v>0</v>
      </c>
      <c r="R578" s="27">
        <f>'Compound Alert'!AJ389</f>
        <v>0</v>
      </c>
      <c r="S578" s="28"/>
      <c r="T578" s="28"/>
      <c r="U578" s="28"/>
      <c r="V578" s="28"/>
      <c r="W578" s="28"/>
      <c r="X578" s="28"/>
      <c r="Y578" s="28"/>
      <c r="Z578" s="28"/>
      <c r="AA578" s="28"/>
      <c r="AB578" s="28"/>
      <c r="AC578" s="28"/>
      <c r="AD578" s="28"/>
      <c r="AE578" s="28"/>
      <c r="AF578" s="28"/>
    </row>
    <row r="579" spans="1:32" hidden="1" x14ac:dyDescent="0.2">
      <c r="A579" s="71">
        <v>52</v>
      </c>
      <c r="B579" s="90" t="str">
        <f>'Compound Alert'!B7</f>
        <v>Angola</v>
      </c>
      <c r="C579" s="90" t="str">
        <f>'Compound Alert'!C7</f>
        <v>AGO</v>
      </c>
      <c r="D579" s="90" t="str">
        <f>'Compound Alert'!D7</f>
        <v>SSF           Sub-Saharan Africa</v>
      </c>
      <c r="E579" s="90" t="str">
        <f>'Compound Alert'!E7</f>
        <v>IBRD</v>
      </c>
      <c r="F579" s="90"/>
      <c r="G579" s="86">
        <f>'Compound Alert'!G7</f>
        <v>3</v>
      </c>
      <c r="H579" s="87">
        <f>'Compound Alert'!H7</f>
        <v>3</v>
      </c>
      <c r="I579" s="85">
        <f>'Compound Alert'!I7</f>
        <v>2</v>
      </c>
      <c r="J579" s="77">
        <f>'Compound Alert'!AB7</f>
        <v>5.2138461538461502</v>
      </c>
      <c r="K579" s="77">
        <f>'Compound Alert'!AC7</f>
        <v>0</v>
      </c>
      <c r="L579" s="77">
        <f>'Compound Alert'!AD7</f>
        <v>5</v>
      </c>
      <c r="M579" s="77">
        <f>'Compound Alert'!AE7</f>
        <v>0</v>
      </c>
      <c r="N579" s="77">
        <f>'Compound Alert'!AF7</f>
        <v>0</v>
      </c>
      <c r="O579" s="77">
        <f>'Compound Alert'!AG7</f>
        <v>0</v>
      </c>
      <c r="P579" s="85"/>
      <c r="Q579" s="27">
        <f>'Compound Alert'!AI7</f>
        <v>0</v>
      </c>
      <c r="R579" s="27">
        <f>'Compound Alert'!AJ203</f>
        <v>0</v>
      </c>
      <c r="S579" s="28"/>
      <c r="T579" s="28"/>
      <c r="U579" s="28"/>
      <c r="V579" s="28"/>
      <c r="W579" s="28"/>
      <c r="X579" s="28"/>
      <c r="Y579" s="28"/>
      <c r="Z579" s="28"/>
      <c r="AA579" s="28"/>
      <c r="AB579" s="28"/>
      <c r="AC579" s="28"/>
      <c r="AD579" s="28"/>
      <c r="AE579" s="28"/>
      <c r="AF579" s="28"/>
    </row>
    <row r="580" spans="1:32" hidden="1" x14ac:dyDescent="0.2">
      <c r="A580" s="71">
        <v>53</v>
      </c>
      <c r="B580" s="90" t="str">
        <f>'Compound Alert'!B15</f>
        <v>Azerbaijan</v>
      </c>
      <c r="C580" s="90" t="str">
        <f>'Compound Alert'!C15</f>
        <v>AZE</v>
      </c>
      <c r="D580" s="90" t="str">
        <f>'Compound Alert'!D15</f>
        <v>ECS           Europe &amp; Central Asia</v>
      </c>
      <c r="E580" s="90" t="str">
        <f>'Compound Alert'!E15</f>
        <v>IBRD</v>
      </c>
      <c r="F580" s="90"/>
      <c r="G580" s="86">
        <f>'Compound Alert'!G15</f>
        <v>3</v>
      </c>
      <c r="H580" s="87">
        <f>'Compound Alert'!H15</f>
        <v>3</v>
      </c>
      <c r="I580" s="85">
        <f>'Compound Alert'!I15</f>
        <v>1</v>
      </c>
      <c r="J580" s="77">
        <f>'Compound Alert'!AB15</f>
        <v>7.1428571428571104</v>
      </c>
      <c r="K580" s="77">
        <f>'Compound Alert'!AC15</f>
        <v>0</v>
      </c>
      <c r="L580" s="77">
        <f>'Compound Alert'!AD15</f>
        <v>6.8181818181818201</v>
      </c>
      <c r="M580" s="77">
        <f>'Compound Alert'!AE15</f>
        <v>7</v>
      </c>
      <c r="N580" s="77">
        <f>'Compound Alert'!AF15</f>
        <v>0</v>
      </c>
      <c r="O580" s="77">
        <f>'Compound Alert'!AG15</f>
        <v>10</v>
      </c>
      <c r="P580" s="85"/>
      <c r="Q580" s="27">
        <f>'Compound Alert'!AI15</f>
        <v>0</v>
      </c>
      <c r="R580" s="27">
        <f>'Compound Alert'!AJ211</f>
        <v>0</v>
      </c>
      <c r="S580" s="28"/>
      <c r="T580" s="28"/>
      <c r="U580" s="28"/>
      <c r="V580" s="28"/>
      <c r="W580" s="28"/>
      <c r="X580" s="28"/>
      <c r="Y580" s="28"/>
      <c r="Z580" s="28"/>
      <c r="AA580" s="28"/>
      <c r="AB580" s="28"/>
      <c r="AC580" s="28"/>
      <c r="AD580" s="28"/>
      <c r="AE580" s="28"/>
      <c r="AF580" s="28"/>
    </row>
    <row r="581" spans="1:32" hidden="1" x14ac:dyDescent="0.2">
      <c r="A581" s="71">
        <v>54</v>
      </c>
      <c r="B581" s="90" t="str">
        <f>'Compound Alert'!B20</f>
        <v>Bangladesh</v>
      </c>
      <c r="C581" s="90" t="str">
        <f>'Compound Alert'!C20</f>
        <v>BGD</v>
      </c>
      <c r="D581" s="90" t="str">
        <f>'Compound Alert'!D20</f>
        <v>SAS           South Asia</v>
      </c>
      <c r="E581" s="90" t="str">
        <f>'Compound Alert'!E20</f>
        <v>IDA</v>
      </c>
      <c r="F581" s="90"/>
      <c r="G581" s="86">
        <f>'Compound Alert'!G20</f>
        <v>3</v>
      </c>
      <c r="H581" s="87">
        <f>'Compound Alert'!H20</f>
        <v>3</v>
      </c>
      <c r="I581" s="85">
        <f>'Compound Alert'!I20</f>
        <v>1.5</v>
      </c>
      <c r="J581" s="77">
        <f>'Compound Alert'!AB20</f>
        <v>2.3809523809523698</v>
      </c>
      <c r="K581" s="77">
        <f>'Compound Alert'!AC20</f>
        <v>0</v>
      </c>
      <c r="L581" s="77">
        <f>'Compound Alert'!AD20</f>
        <v>6.5909090909090802</v>
      </c>
      <c r="M581" s="77">
        <f>'Compound Alert'!AE20</f>
        <v>0</v>
      </c>
      <c r="N581" s="77">
        <f>'Compound Alert'!AF20</f>
        <v>0</v>
      </c>
      <c r="O581" s="77">
        <f>'Compound Alert'!AG20</f>
        <v>0</v>
      </c>
      <c r="P581" s="85"/>
      <c r="Q581" s="27">
        <f>'Compound Alert'!AI20</f>
        <v>0</v>
      </c>
      <c r="R581" s="27">
        <f>'Compound Alert'!AJ216</f>
        <v>0</v>
      </c>
      <c r="S581" s="28"/>
      <c r="T581" s="28"/>
      <c r="U581" s="28"/>
      <c r="V581" s="28"/>
      <c r="W581" s="28"/>
      <c r="X581" s="28"/>
      <c r="Y581" s="28"/>
      <c r="Z581" s="28"/>
      <c r="AA581" s="28"/>
      <c r="AB581" s="28"/>
      <c r="AC581" s="28"/>
      <c r="AD581" s="28"/>
      <c r="AE581" s="28"/>
      <c r="AF581" s="28"/>
    </row>
    <row r="582" spans="1:32" hidden="1" x14ac:dyDescent="0.2">
      <c r="A582" s="71">
        <v>55</v>
      </c>
      <c r="B582" s="90" t="str">
        <f>'Compound Alert'!B27</f>
        <v>Bolivia</v>
      </c>
      <c r="C582" s="90" t="str">
        <f>'Compound Alert'!C27</f>
        <v>BOL</v>
      </c>
      <c r="D582" s="90" t="str">
        <f>'Compound Alert'!D27</f>
        <v>LCN           Latin America &amp; Caribbean</v>
      </c>
      <c r="E582" s="90" t="str">
        <f>'Compound Alert'!E27</f>
        <v>IBRD</v>
      </c>
      <c r="F582" s="90"/>
      <c r="G582" s="86">
        <f>'Compound Alert'!G27</f>
        <v>3</v>
      </c>
      <c r="H582" s="87">
        <f>'Compound Alert'!H27</f>
        <v>3</v>
      </c>
      <c r="I582" s="85">
        <f>'Compound Alert'!I27</f>
        <v>1.5</v>
      </c>
      <c r="J582" s="77">
        <f>'Compound Alert'!AB27</f>
        <v>7.60615384615385</v>
      </c>
      <c r="K582" s="77">
        <f>'Compound Alert'!AC27</f>
        <v>0</v>
      </c>
      <c r="L582" s="77">
        <f>'Compound Alert'!AD27</f>
        <v>3.4090909090909198</v>
      </c>
      <c r="M582" s="77">
        <f>'Compound Alert'!AE27</f>
        <v>7</v>
      </c>
      <c r="N582" s="77">
        <f>'Compound Alert'!AF27</f>
        <v>0</v>
      </c>
      <c r="O582" s="77">
        <f>'Compound Alert'!AG27</f>
        <v>0</v>
      </c>
      <c r="P582" s="85"/>
      <c r="Q582" s="27">
        <f>'Compound Alert'!AI27</f>
        <v>0</v>
      </c>
      <c r="R582" s="27">
        <f>'Compound Alert'!AJ223</f>
        <v>0</v>
      </c>
      <c r="S582" s="28"/>
      <c r="T582" s="28"/>
      <c r="U582" s="28"/>
      <c r="V582" s="28"/>
      <c r="W582" s="28"/>
      <c r="X582" s="28"/>
      <c r="Y582" s="28"/>
      <c r="Z582" s="28"/>
      <c r="AA582" s="28"/>
      <c r="AB582" s="28"/>
      <c r="AC582" s="28"/>
      <c r="AD582" s="28"/>
      <c r="AE582" s="28"/>
      <c r="AF582" s="28"/>
    </row>
    <row r="583" spans="1:32" hidden="1" x14ac:dyDescent="0.2">
      <c r="A583" s="71">
        <v>56</v>
      </c>
      <c r="B583" s="90" t="str">
        <f>'Compound Alert'!B31</f>
        <v>Bhutan</v>
      </c>
      <c r="C583" s="90" t="str">
        <f>'Compound Alert'!C31</f>
        <v>BTN</v>
      </c>
      <c r="D583" s="90" t="str">
        <f>'Compound Alert'!D31</f>
        <v>SAS           South Asia</v>
      </c>
      <c r="E583" s="90" t="str">
        <f>'Compound Alert'!E31</f>
        <v>IDA</v>
      </c>
      <c r="F583" s="90"/>
      <c r="G583" s="86">
        <f>'Compound Alert'!G31</f>
        <v>3</v>
      </c>
      <c r="H583" s="87">
        <f>'Compound Alert'!H31</f>
        <v>3</v>
      </c>
      <c r="I583" s="85">
        <f>'Compound Alert'!I31</f>
        <v>0.5</v>
      </c>
      <c r="J583" s="77">
        <f>'Compound Alert'!AB31</f>
        <v>10</v>
      </c>
      <c r="K583" s="77">
        <f>'Compound Alert'!AC31</f>
        <v>0</v>
      </c>
      <c r="L583" s="77">
        <f>'Compound Alert'!AD31</f>
        <v>6.8181818181818201</v>
      </c>
      <c r="M583" s="77">
        <f>'Compound Alert'!AE31</f>
        <v>0</v>
      </c>
      <c r="N583" s="77">
        <f>'Compound Alert'!AF31</f>
        <v>0</v>
      </c>
      <c r="O583" s="77">
        <f>'Compound Alert'!AG31</f>
        <v>0</v>
      </c>
      <c r="P583" s="85"/>
      <c r="Q583" s="27">
        <f>'Compound Alert'!AI31</f>
        <v>0</v>
      </c>
      <c r="R583" s="27">
        <f>'Compound Alert'!AJ227</f>
        <v>0</v>
      </c>
      <c r="S583" s="28"/>
      <c r="T583" s="28"/>
      <c r="U583" s="28"/>
      <c r="V583" s="28"/>
      <c r="W583" s="28"/>
      <c r="X583" s="28"/>
      <c r="Y583" s="28"/>
      <c r="Z583" s="28"/>
      <c r="AA583" s="28"/>
      <c r="AB583" s="28"/>
      <c r="AC583" s="28"/>
      <c r="AD583" s="28"/>
      <c r="AE583" s="28"/>
      <c r="AF583" s="28"/>
    </row>
    <row r="584" spans="1:32" hidden="1" x14ac:dyDescent="0.2">
      <c r="A584" s="71">
        <v>57</v>
      </c>
      <c r="B584" s="90" t="str">
        <f>'Compound Alert'!B64</f>
        <v>Micronesia</v>
      </c>
      <c r="C584" s="90" t="str">
        <f>'Compound Alert'!C64</f>
        <v>FSM</v>
      </c>
      <c r="D584" s="90" t="str">
        <f>'Compound Alert'!D64</f>
        <v>EAS           East Asia &amp; Pacific</v>
      </c>
      <c r="E584" s="90" t="str">
        <f>'Compound Alert'!E64</f>
        <v>IDA</v>
      </c>
      <c r="F584" s="90"/>
      <c r="G584" s="86">
        <f>'Compound Alert'!G64</f>
        <v>3</v>
      </c>
      <c r="H584" s="87">
        <f>'Compound Alert'!H64</f>
        <v>3</v>
      </c>
      <c r="I584" s="85">
        <f>'Compound Alert'!I64</f>
        <v>2</v>
      </c>
      <c r="J584" s="77">
        <f>'Compound Alert'!AB64</f>
        <v>0</v>
      </c>
      <c r="K584" s="77">
        <f>'Compound Alert'!AC64</f>
        <v>0</v>
      </c>
      <c r="L584" s="77">
        <f>'Compound Alert'!AD64</f>
        <v>0</v>
      </c>
      <c r="M584" s="77">
        <f>'Compound Alert'!AE64</f>
        <v>0</v>
      </c>
      <c r="N584" s="77">
        <f>'Compound Alert'!AF64</f>
        <v>0</v>
      </c>
      <c r="O584" s="77">
        <f>'Compound Alert'!AG64</f>
        <v>0</v>
      </c>
      <c r="P584" s="85"/>
      <c r="Q584" s="27">
        <f>'Compound Alert'!AI64</f>
        <v>0.2</v>
      </c>
      <c r="R584" s="27">
        <f>'Compound Alert'!AJ260</f>
        <v>0</v>
      </c>
      <c r="S584" s="28"/>
      <c r="T584" s="28"/>
      <c r="U584" s="28"/>
      <c r="V584" s="28"/>
      <c r="W584" s="28"/>
      <c r="X584" s="28"/>
      <c r="Y584" s="28"/>
      <c r="Z584" s="28"/>
      <c r="AA584" s="28"/>
      <c r="AB584" s="28"/>
      <c r="AC584" s="28"/>
      <c r="AD584" s="28"/>
      <c r="AE584" s="28"/>
      <c r="AF584" s="28"/>
    </row>
    <row r="585" spans="1:32" hidden="1" x14ac:dyDescent="0.2">
      <c r="A585" s="71">
        <v>58</v>
      </c>
      <c r="B585" s="90" t="str">
        <f>'Compound Alert'!B68</f>
        <v>Ghana</v>
      </c>
      <c r="C585" s="90" t="str">
        <f>'Compound Alert'!C68</f>
        <v>GHA</v>
      </c>
      <c r="D585" s="90" t="str">
        <f>'Compound Alert'!D68</f>
        <v>SSF           Sub-Saharan Africa</v>
      </c>
      <c r="E585" s="90" t="str">
        <f>'Compound Alert'!E68</f>
        <v>IDA</v>
      </c>
      <c r="F585" s="90"/>
      <c r="G585" s="86">
        <f>'Compound Alert'!G68</f>
        <v>3</v>
      </c>
      <c r="H585" s="87">
        <f>'Compound Alert'!H68</f>
        <v>3</v>
      </c>
      <c r="I585" s="85">
        <f>'Compound Alert'!I68</f>
        <v>1</v>
      </c>
      <c r="J585" s="77">
        <f>'Compound Alert'!AB68</f>
        <v>5.6415384615384596</v>
      </c>
      <c r="K585" s="77">
        <f>'Compound Alert'!AC68</f>
        <v>0</v>
      </c>
      <c r="L585" s="77">
        <f>'Compound Alert'!AD68</f>
        <v>7.7272727272727302</v>
      </c>
      <c r="M585" s="77">
        <f>'Compound Alert'!AE68</f>
        <v>10</v>
      </c>
      <c r="N585" s="77">
        <f>'Compound Alert'!AF68</f>
        <v>0</v>
      </c>
      <c r="O585" s="77">
        <f>'Compound Alert'!AG68</f>
        <v>0</v>
      </c>
      <c r="P585" s="85"/>
      <c r="Q585" s="27">
        <f>'Compound Alert'!AI68</f>
        <v>0</v>
      </c>
      <c r="R585" s="27">
        <f>'Compound Alert'!AJ264</f>
        <v>0</v>
      </c>
      <c r="S585" s="28"/>
      <c r="T585" s="28"/>
      <c r="U585" s="28"/>
      <c r="V585" s="28"/>
      <c r="W585" s="28"/>
      <c r="X585" s="28"/>
      <c r="Y585" s="28"/>
      <c r="Z585" s="28"/>
      <c r="AA585" s="28"/>
      <c r="AB585" s="28"/>
      <c r="AC585" s="28"/>
      <c r="AD585" s="28"/>
      <c r="AE585" s="28"/>
      <c r="AF585" s="28"/>
    </row>
    <row r="586" spans="1:32" hidden="1" x14ac:dyDescent="0.2">
      <c r="A586" s="71">
        <v>59</v>
      </c>
      <c r="B586" s="90" t="str">
        <f>'Compound Alert'!B69</f>
        <v>Guinea</v>
      </c>
      <c r="C586" s="90" t="str">
        <f>'Compound Alert'!C69</f>
        <v>GIN</v>
      </c>
      <c r="D586" s="90" t="str">
        <f>'Compound Alert'!D69</f>
        <v>SSF           Sub-Saharan Africa</v>
      </c>
      <c r="E586" s="90" t="str">
        <f>'Compound Alert'!E69</f>
        <v>IDA</v>
      </c>
      <c r="F586" s="90"/>
      <c r="G586" s="86">
        <f>'Compound Alert'!G69</f>
        <v>3</v>
      </c>
      <c r="H586" s="87">
        <f>'Compound Alert'!H69</f>
        <v>3</v>
      </c>
      <c r="I586" s="85">
        <f>'Compound Alert'!I69</f>
        <v>3</v>
      </c>
      <c r="J586" s="77">
        <f>'Compound Alert'!AB69</f>
        <v>10</v>
      </c>
      <c r="K586" s="77">
        <f>'Compound Alert'!AC69</f>
        <v>0</v>
      </c>
      <c r="L586" s="77">
        <f>'Compound Alert'!AD69</f>
        <v>1.5909090909090999</v>
      </c>
      <c r="M586" s="77">
        <f>'Compound Alert'!AE69</f>
        <v>0</v>
      </c>
      <c r="N586" s="77">
        <f>'Compound Alert'!AF69</f>
        <v>0</v>
      </c>
      <c r="O586" s="77">
        <f>'Compound Alert'!AG69</f>
        <v>0</v>
      </c>
      <c r="P586" s="85"/>
      <c r="Q586" s="27">
        <f>'Compound Alert'!AI69</f>
        <v>0</v>
      </c>
      <c r="R586" s="27">
        <f>'Compound Alert'!AJ265</f>
        <v>0</v>
      </c>
      <c r="S586" s="28"/>
      <c r="T586" s="28"/>
      <c r="U586" s="28"/>
      <c r="V586" s="28"/>
      <c r="W586" s="28"/>
      <c r="X586" s="28"/>
      <c r="Y586" s="28"/>
      <c r="Z586" s="28"/>
      <c r="AA586" s="28"/>
      <c r="AB586" s="28"/>
      <c r="AC586" s="28"/>
      <c r="AD586" s="28"/>
      <c r="AE586" s="28"/>
      <c r="AF586" s="28"/>
    </row>
    <row r="587" spans="1:32" hidden="1" x14ac:dyDescent="0.2">
      <c r="A587" s="71">
        <v>60</v>
      </c>
      <c r="B587" s="90" t="str">
        <f>'Compound Alert'!B71</f>
        <v>Guinea-Bissau</v>
      </c>
      <c r="C587" s="90" t="str">
        <f>'Compound Alert'!C71</f>
        <v>GNB</v>
      </c>
      <c r="D587" s="90" t="str">
        <f>'Compound Alert'!D71</f>
        <v>SSF           Sub-Saharan Africa</v>
      </c>
      <c r="E587" s="90" t="str">
        <f>'Compound Alert'!E71</f>
        <v>IDA</v>
      </c>
      <c r="F587" s="90"/>
      <c r="G587" s="86">
        <f>'Compound Alert'!G71</f>
        <v>3</v>
      </c>
      <c r="H587" s="87">
        <f>'Compound Alert'!H71</f>
        <v>3</v>
      </c>
      <c r="I587" s="85">
        <f>'Compound Alert'!I71</f>
        <v>3.5</v>
      </c>
      <c r="J587" s="77">
        <f>'Compound Alert'!AB71</f>
        <v>1.4324427117999401</v>
      </c>
      <c r="K587" s="77">
        <f>'Compound Alert'!AC71</f>
        <v>0</v>
      </c>
      <c r="L587" s="77">
        <f>'Compound Alert'!AD71</f>
        <v>0</v>
      </c>
      <c r="M587" s="77">
        <f>'Compound Alert'!AE71</f>
        <v>0</v>
      </c>
      <c r="N587" s="77">
        <f>'Compound Alert'!AF71</f>
        <v>0</v>
      </c>
      <c r="O587" s="77">
        <f>'Compound Alert'!AG71</f>
        <v>0</v>
      </c>
      <c r="P587" s="85"/>
      <c r="Q587" s="27">
        <f>'Compound Alert'!AI71</f>
        <v>0</v>
      </c>
      <c r="R587" s="27">
        <f>'Compound Alert'!AJ267</f>
        <v>0</v>
      </c>
      <c r="S587" s="28"/>
      <c r="T587" s="28"/>
      <c r="U587" s="28"/>
      <c r="V587" s="28"/>
      <c r="W587" s="28"/>
      <c r="X587" s="28"/>
      <c r="Y587" s="28"/>
      <c r="Z587" s="28"/>
      <c r="AA587" s="28"/>
      <c r="AB587" s="28"/>
      <c r="AC587" s="28"/>
      <c r="AD587" s="28"/>
      <c r="AE587" s="28"/>
      <c r="AF587" s="28"/>
    </row>
    <row r="588" spans="1:32" hidden="1" x14ac:dyDescent="0.2">
      <c r="A588" s="71">
        <v>61</v>
      </c>
      <c r="B588" s="90" t="str">
        <f>'Compound Alert'!B107</f>
        <v>Lesotho</v>
      </c>
      <c r="C588" s="90" t="str">
        <f>'Compound Alert'!C107</f>
        <v>LSO</v>
      </c>
      <c r="D588" s="90" t="str">
        <f>'Compound Alert'!D107</f>
        <v>SSF           Sub-Saharan Africa</v>
      </c>
      <c r="E588" s="90" t="str">
        <f>'Compound Alert'!E107</f>
        <v>IDA</v>
      </c>
      <c r="F588" s="90"/>
      <c r="G588" s="86">
        <f>'Compound Alert'!G107</f>
        <v>3</v>
      </c>
      <c r="H588" s="87">
        <f>'Compound Alert'!H107</f>
        <v>3</v>
      </c>
      <c r="I588" s="85">
        <f>'Compound Alert'!I107</f>
        <v>2</v>
      </c>
      <c r="J588" s="77">
        <f>'Compound Alert'!AB107</f>
        <v>9.7360000000000007</v>
      </c>
      <c r="K588" s="77">
        <f>'Compound Alert'!AC107</f>
        <v>0</v>
      </c>
      <c r="L588" s="77">
        <f>'Compound Alert'!AD107</f>
        <v>2.7272727272727302</v>
      </c>
      <c r="M588" s="77">
        <f>'Compound Alert'!AE107</f>
        <v>0</v>
      </c>
      <c r="N588" s="77">
        <f>'Compound Alert'!AF107</f>
        <v>10</v>
      </c>
      <c r="O588" s="77">
        <f>'Compound Alert'!AG107</f>
        <v>0</v>
      </c>
      <c r="P588" s="85"/>
      <c r="Q588" s="27">
        <f>'Compound Alert'!AI107</f>
        <v>0</v>
      </c>
      <c r="R588" s="27">
        <f>'Compound Alert'!AJ303</f>
        <v>0</v>
      </c>
      <c r="S588" s="28"/>
      <c r="T588" s="28"/>
      <c r="U588" s="28"/>
      <c r="V588" s="28"/>
      <c r="W588" s="28"/>
      <c r="X588" s="28"/>
      <c r="Y588" s="28"/>
      <c r="Z588" s="28"/>
      <c r="AA588" s="28"/>
      <c r="AB588" s="28"/>
      <c r="AC588" s="28"/>
      <c r="AD588" s="28"/>
      <c r="AE588" s="28"/>
      <c r="AF588" s="28"/>
    </row>
    <row r="589" spans="1:32" hidden="1" x14ac:dyDescent="0.2">
      <c r="A589" s="71">
        <v>62</v>
      </c>
      <c r="B589" s="90" t="str">
        <f>'Compound Alert'!B113</f>
        <v>Madagascar</v>
      </c>
      <c r="C589" s="90" t="str">
        <f>'Compound Alert'!C113</f>
        <v>MDG</v>
      </c>
      <c r="D589" s="90" t="str">
        <f>'Compound Alert'!D113</f>
        <v>SSF           Sub-Saharan Africa</v>
      </c>
      <c r="E589" s="90" t="str">
        <f>'Compound Alert'!E113</f>
        <v>IDA</v>
      </c>
      <c r="F589" s="90"/>
      <c r="G589" s="86">
        <f>'Compound Alert'!G113</f>
        <v>3</v>
      </c>
      <c r="H589" s="87">
        <f>'Compound Alert'!H113</f>
        <v>3</v>
      </c>
      <c r="I589" s="85">
        <f>'Compound Alert'!I113</f>
        <v>3</v>
      </c>
      <c r="J589" s="77">
        <f>'Compound Alert'!AB113</f>
        <v>5.9830769230769203</v>
      </c>
      <c r="K589" s="77">
        <f>'Compound Alert'!AC113</f>
        <v>0</v>
      </c>
      <c r="L589" s="77">
        <f>'Compound Alert'!AD113</f>
        <v>2.7272727272727302</v>
      </c>
      <c r="M589" s="77">
        <f>'Compound Alert'!AE113</f>
        <v>9.3784793104444208</v>
      </c>
      <c r="N589" s="77">
        <f>'Compound Alert'!AF113</f>
        <v>0</v>
      </c>
      <c r="O589" s="77">
        <f>'Compound Alert'!AG113</f>
        <v>0</v>
      </c>
      <c r="P589" s="85"/>
      <c r="Q589" s="27">
        <f>'Compound Alert'!AI113</f>
        <v>0</v>
      </c>
      <c r="R589" s="27">
        <f>'Compound Alert'!AJ309</f>
        <v>0</v>
      </c>
      <c r="S589" s="28"/>
      <c r="T589" s="28"/>
      <c r="U589" s="28"/>
      <c r="V589" s="28"/>
      <c r="W589" s="28"/>
      <c r="X589" s="28"/>
      <c r="Y589" s="28"/>
      <c r="Z589" s="28"/>
      <c r="AA589" s="28"/>
      <c r="AB589" s="28"/>
      <c r="AC589" s="28"/>
      <c r="AD589" s="28"/>
      <c r="AE589" s="28"/>
      <c r="AF589" s="28"/>
    </row>
    <row r="590" spans="1:32" hidden="1" x14ac:dyDescent="0.2">
      <c r="A590" s="71">
        <v>63</v>
      </c>
      <c r="B590" s="90" t="str">
        <f>'Compound Alert'!B116</f>
        <v>Marshall Islands</v>
      </c>
      <c r="C590" s="90" t="str">
        <f>'Compound Alert'!C116</f>
        <v>MHL</v>
      </c>
      <c r="D590" s="90" t="str">
        <f>'Compound Alert'!D116</f>
        <v>EAS           East Asia &amp; Pacific</v>
      </c>
      <c r="E590" s="90" t="str">
        <f>'Compound Alert'!E116</f>
        <v>IDA</v>
      </c>
      <c r="F590" s="90"/>
      <c r="G590" s="86">
        <f>'Compound Alert'!G116</f>
        <v>3</v>
      </c>
      <c r="H590" s="87">
        <f>'Compound Alert'!H116</f>
        <v>3</v>
      </c>
      <c r="I590" s="85">
        <f>'Compound Alert'!I116</f>
        <v>2.5</v>
      </c>
      <c r="J590" s="77">
        <f>'Compound Alert'!AB116</f>
        <v>0</v>
      </c>
      <c r="K590" s="77">
        <f>'Compound Alert'!AC116</f>
        <v>0</v>
      </c>
      <c r="L590" s="77">
        <f>'Compound Alert'!AD116</f>
        <v>0</v>
      </c>
      <c r="M590" s="77">
        <f>'Compound Alert'!AE116</f>
        <v>0</v>
      </c>
      <c r="N590" s="77">
        <f>'Compound Alert'!AF116</f>
        <v>0</v>
      </c>
      <c r="O590" s="77">
        <f>'Compound Alert'!AG116</f>
        <v>0</v>
      </c>
      <c r="P590" s="85"/>
      <c r="Q590" s="27">
        <f>'Compound Alert'!AI116</f>
        <v>0.3</v>
      </c>
      <c r="R590" s="27">
        <f>'Compound Alert'!AJ312</f>
        <v>0</v>
      </c>
      <c r="S590" s="28"/>
      <c r="T590" s="28"/>
      <c r="U590" s="28"/>
      <c r="V590" s="28"/>
      <c r="W590" s="28"/>
      <c r="X590" s="28"/>
      <c r="Y590" s="28"/>
      <c r="Z590" s="28"/>
      <c r="AA590" s="28"/>
      <c r="AB590" s="28"/>
      <c r="AC590" s="28"/>
      <c r="AD590" s="28"/>
      <c r="AE590" s="28"/>
      <c r="AF590" s="28"/>
    </row>
    <row r="591" spans="1:32" hidden="1" x14ac:dyDescent="0.2">
      <c r="A591" s="71">
        <v>64</v>
      </c>
      <c r="B591" s="90" t="str">
        <f>'Compound Alert'!B124</f>
        <v>Mauritania</v>
      </c>
      <c r="C591" s="90" t="str">
        <f>'Compound Alert'!C124</f>
        <v>MRT</v>
      </c>
      <c r="D591" s="90" t="str">
        <f>'Compound Alert'!D124</f>
        <v>SSF           Sub-Saharan Africa</v>
      </c>
      <c r="E591" s="90" t="str">
        <f>'Compound Alert'!E124</f>
        <v>IDA</v>
      </c>
      <c r="F591" s="90"/>
      <c r="G591" s="86">
        <f>'Compound Alert'!G124</f>
        <v>3</v>
      </c>
      <c r="H591" s="87">
        <f>'Compound Alert'!H124</f>
        <v>3</v>
      </c>
      <c r="I591" s="85">
        <f>'Compound Alert'!I124</f>
        <v>2</v>
      </c>
      <c r="J591" s="77">
        <f>'Compound Alert'!AB124</f>
        <v>10</v>
      </c>
      <c r="K591" s="77">
        <f>'Compound Alert'!AC124</f>
        <v>0</v>
      </c>
      <c r="L591" s="77">
        <f>'Compound Alert'!AD124</f>
        <v>0.45454545454544998</v>
      </c>
      <c r="M591" s="77">
        <f>'Compound Alert'!AE124</f>
        <v>0</v>
      </c>
      <c r="N591" s="77">
        <f>'Compound Alert'!AF124</f>
        <v>0</v>
      </c>
      <c r="O591" s="77">
        <f>'Compound Alert'!AG124</f>
        <v>0</v>
      </c>
      <c r="P591" s="85"/>
      <c r="Q591" s="27">
        <f>'Compound Alert'!AI124</f>
        <v>0</v>
      </c>
      <c r="R591" s="27">
        <f>'Compound Alert'!AJ320</f>
        <v>0</v>
      </c>
      <c r="S591" s="28"/>
      <c r="T591" s="28"/>
      <c r="U591" s="28"/>
      <c r="V591" s="28"/>
      <c r="W591" s="28"/>
      <c r="X591" s="28"/>
      <c r="Y591" s="28"/>
      <c r="Z591" s="28"/>
      <c r="AA591" s="28"/>
      <c r="AB591" s="28"/>
      <c r="AC591" s="28"/>
      <c r="AD591" s="28"/>
      <c r="AE591" s="28"/>
      <c r="AF591" s="28"/>
    </row>
    <row r="592" spans="1:32" hidden="1" x14ac:dyDescent="0.2">
      <c r="A592" s="71">
        <v>65</v>
      </c>
      <c r="B592" s="90" t="str">
        <f>'Compound Alert'!B138</f>
        <v>Pakistan</v>
      </c>
      <c r="C592" s="90" t="str">
        <f>'Compound Alert'!C138</f>
        <v>PAK</v>
      </c>
      <c r="D592" s="90" t="str">
        <f>'Compound Alert'!D138</f>
        <v>SAS           South Asia</v>
      </c>
      <c r="E592" s="90" t="str">
        <f>'Compound Alert'!E138</f>
        <v>Blend</v>
      </c>
      <c r="F592" s="90"/>
      <c r="G592" s="86">
        <f>'Compound Alert'!G138</f>
        <v>3</v>
      </c>
      <c r="H592" s="87">
        <f>'Compound Alert'!H138</f>
        <v>3</v>
      </c>
      <c r="I592" s="85">
        <f>'Compound Alert'!I138</f>
        <v>2</v>
      </c>
      <c r="J592" s="77">
        <f>'Compound Alert'!AB138</f>
        <v>3.1707692307692299</v>
      </c>
      <c r="K592" s="77">
        <f>'Compound Alert'!AC138</f>
        <v>0</v>
      </c>
      <c r="L592" s="77">
        <f>'Compound Alert'!AD138</f>
        <v>0.45454545454546702</v>
      </c>
      <c r="M592" s="77">
        <f>'Compound Alert'!AE138</f>
        <v>0</v>
      </c>
      <c r="N592" s="77">
        <f>'Compound Alert'!AF138</f>
        <v>0</v>
      </c>
      <c r="O592" s="77">
        <f>'Compound Alert'!AG138</f>
        <v>0</v>
      </c>
      <c r="P592" s="85"/>
      <c r="Q592" s="27">
        <f>'Compound Alert'!AI138</f>
        <v>0</v>
      </c>
      <c r="R592" s="27">
        <f>'Compound Alert'!AJ334</f>
        <v>0</v>
      </c>
      <c r="S592" s="28"/>
      <c r="T592" s="28"/>
      <c r="U592" s="28"/>
      <c r="V592" s="28"/>
      <c r="W592" s="28"/>
      <c r="X592" s="28"/>
      <c r="Y592" s="28"/>
      <c r="Z592" s="28"/>
      <c r="AA592" s="28"/>
      <c r="AB592" s="28"/>
      <c r="AC592" s="28"/>
      <c r="AD592" s="28"/>
      <c r="AE592" s="28"/>
      <c r="AF592" s="28"/>
    </row>
    <row r="593" spans="1:32" hidden="1" x14ac:dyDescent="0.2">
      <c r="A593" s="71">
        <v>66</v>
      </c>
      <c r="B593" s="90" t="str">
        <f>'Compound Alert'!B140</f>
        <v>Peru</v>
      </c>
      <c r="C593" s="90" t="str">
        <f>'Compound Alert'!C140</f>
        <v>PER</v>
      </c>
      <c r="D593" s="90" t="str">
        <f>'Compound Alert'!D140</f>
        <v>LCN           Latin America &amp; Caribbean</v>
      </c>
      <c r="E593" s="90" t="str">
        <f>'Compound Alert'!E140</f>
        <v>IBRD</v>
      </c>
      <c r="F593" s="90"/>
      <c r="G593" s="86">
        <f>'Compound Alert'!G140</f>
        <v>3</v>
      </c>
      <c r="H593" s="87">
        <f>'Compound Alert'!H140</f>
        <v>3</v>
      </c>
      <c r="I593" s="85">
        <f>'Compound Alert'!I140</f>
        <v>0</v>
      </c>
      <c r="J593" s="77">
        <f>'Compound Alert'!AB140</f>
        <v>10</v>
      </c>
      <c r="K593" s="77">
        <f>'Compound Alert'!AC140</f>
        <v>0</v>
      </c>
      <c r="L593" s="77">
        <f>'Compound Alert'!AD140</f>
        <v>0.90909090909091705</v>
      </c>
      <c r="M593" s="77">
        <f>'Compound Alert'!AE140</f>
        <v>7</v>
      </c>
      <c r="N593" s="77">
        <f>'Compound Alert'!AF140</f>
        <v>0</v>
      </c>
      <c r="O593" s="77">
        <f>'Compound Alert'!AG140</f>
        <v>5.1808919215418596</v>
      </c>
      <c r="P593" s="85"/>
      <c r="Q593" s="27">
        <f>'Compound Alert'!AI140</f>
        <v>0</v>
      </c>
      <c r="R593" s="27">
        <f>'Compound Alert'!AJ336</f>
        <v>0</v>
      </c>
      <c r="S593" s="28"/>
      <c r="T593" s="28"/>
      <c r="U593" s="28"/>
      <c r="V593" s="28"/>
      <c r="W593" s="28"/>
      <c r="X593" s="28"/>
      <c r="Y593" s="28"/>
      <c r="Z593" s="28"/>
      <c r="AA593" s="28"/>
      <c r="AB593" s="28"/>
      <c r="AC593" s="28"/>
      <c r="AD593" s="28"/>
      <c r="AE593" s="28"/>
      <c r="AF593" s="28"/>
    </row>
    <row r="594" spans="1:32" hidden="1" x14ac:dyDescent="0.2">
      <c r="A594" s="71">
        <v>67</v>
      </c>
      <c r="B594" s="90" t="str">
        <f>'Compound Alert'!B141</f>
        <v>Philippines</v>
      </c>
      <c r="C594" s="90" t="str">
        <f>'Compound Alert'!C141</f>
        <v>PHL</v>
      </c>
      <c r="D594" s="90" t="str">
        <f>'Compound Alert'!D141</f>
        <v>EAS           East Asia &amp; Pacific</v>
      </c>
      <c r="E594" s="90" t="str">
        <f>'Compound Alert'!E141</f>
        <v>IBRD</v>
      </c>
      <c r="F594" s="90"/>
      <c r="G594" s="86">
        <f>'Compound Alert'!G141</f>
        <v>3</v>
      </c>
      <c r="H594" s="87">
        <f>'Compound Alert'!H141</f>
        <v>3</v>
      </c>
      <c r="I594" s="85">
        <f>'Compound Alert'!I141</f>
        <v>1</v>
      </c>
      <c r="J594" s="77">
        <f>'Compound Alert'!AB141</f>
        <v>7.1428571428571104</v>
      </c>
      <c r="K594" s="77">
        <f>'Compound Alert'!AC141</f>
        <v>0</v>
      </c>
      <c r="L594" s="77">
        <f>'Compound Alert'!AD141</f>
        <v>2.9545454545454501</v>
      </c>
      <c r="M594" s="77">
        <f>'Compound Alert'!AE141</f>
        <v>7</v>
      </c>
      <c r="N594" s="77">
        <f>'Compound Alert'!AF141</f>
        <v>0</v>
      </c>
      <c r="O594" s="77">
        <f>'Compound Alert'!AG141</f>
        <v>3.7831541634821599</v>
      </c>
      <c r="P594" s="85"/>
      <c r="Q594" s="27">
        <f>'Compound Alert'!AI141</f>
        <v>0</v>
      </c>
      <c r="R594" s="27">
        <f>'Compound Alert'!AJ337</f>
        <v>0</v>
      </c>
      <c r="S594" s="28"/>
      <c r="T594" s="28"/>
      <c r="U594" s="28"/>
      <c r="V594" s="28"/>
      <c r="W594" s="28"/>
      <c r="X594" s="28"/>
      <c r="Y594" s="28"/>
      <c r="Z594" s="28"/>
      <c r="AA594" s="28"/>
      <c r="AB594" s="28"/>
      <c r="AC594" s="28"/>
      <c r="AD594" s="28"/>
      <c r="AE594" s="28"/>
      <c r="AF594" s="28"/>
    </row>
    <row r="595" spans="1:32" hidden="1" x14ac:dyDescent="0.2">
      <c r="A595" s="71">
        <v>68</v>
      </c>
      <c r="B595" s="90" t="str">
        <f>'Compound Alert'!B145</f>
        <v>Korea DPR</v>
      </c>
      <c r="C595" s="90" t="str">
        <f>'Compound Alert'!C145</f>
        <v>PRK</v>
      </c>
      <c r="D595" s="90" t="str">
        <f>'Compound Alert'!D145</f>
        <v>EAS           East Asia &amp; Pacific</v>
      </c>
      <c r="E595" s="90" t="str">
        <f>'Compound Alert'!E145</f>
        <v>East Asia &amp; Pacific</v>
      </c>
      <c r="F595" s="90"/>
      <c r="G595" s="86">
        <f>'Compound Alert'!G145</f>
        <v>3</v>
      </c>
      <c r="H595" s="87">
        <f>'Compound Alert'!H145</f>
        <v>3</v>
      </c>
      <c r="I595" s="85">
        <f>'Compound Alert'!I145</f>
        <v>2</v>
      </c>
      <c r="J595" s="77">
        <f>'Compound Alert'!AB145</f>
        <v>0</v>
      </c>
      <c r="K595" s="77">
        <f>'Compound Alert'!AC145</f>
        <v>0</v>
      </c>
      <c r="L595" s="77">
        <f>'Compound Alert'!AD145</f>
        <v>4.5454545454545299</v>
      </c>
      <c r="M595" s="77">
        <f>'Compound Alert'!AE145</f>
        <v>0</v>
      </c>
      <c r="N595" s="77">
        <f>'Compound Alert'!AF145</f>
        <v>0</v>
      </c>
      <c r="O595" s="77">
        <f>'Compound Alert'!AG145</f>
        <v>0</v>
      </c>
      <c r="P595" s="85"/>
      <c r="Q595" s="27">
        <f>'Compound Alert'!AI145</f>
        <v>0.1</v>
      </c>
      <c r="R595" s="27">
        <f>'Compound Alert'!AJ341</f>
        <v>0</v>
      </c>
      <c r="S595" s="28"/>
      <c r="T595" s="28"/>
      <c r="U595" s="28"/>
      <c r="V595" s="28"/>
      <c r="W595" s="28"/>
      <c r="X595" s="28"/>
      <c r="Y595" s="28"/>
      <c r="Z595" s="28"/>
      <c r="AA595" s="28"/>
      <c r="AB595" s="28"/>
      <c r="AC595" s="28"/>
      <c r="AD595" s="28"/>
      <c r="AE595" s="28"/>
      <c r="AF595" s="28"/>
    </row>
    <row r="596" spans="1:32" hidden="1" x14ac:dyDescent="0.2">
      <c r="A596" s="71">
        <v>69</v>
      </c>
      <c r="B596" s="90" t="str">
        <f>'Compound Alert'!B154</f>
        <v>Senegal</v>
      </c>
      <c r="C596" s="90" t="str">
        <f>'Compound Alert'!C154</f>
        <v>SEN</v>
      </c>
      <c r="D596" s="90" t="str">
        <f>'Compound Alert'!D154</f>
        <v>SSF           Sub-Saharan Africa</v>
      </c>
      <c r="E596" s="90" t="str">
        <f>'Compound Alert'!E154</f>
        <v>IDA</v>
      </c>
      <c r="F596" s="90"/>
      <c r="G596" s="86">
        <f>'Compound Alert'!G154</f>
        <v>3</v>
      </c>
      <c r="H596" s="87">
        <f>'Compound Alert'!H154</f>
        <v>3</v>
      </c>
      <c r="I596" s="85">
        <f>'Compound Alert'!I154</f>
        <v>1.5</v>
      </c>
      <c r="J596" s="77">
        <f>'Compound Alert'!AB154</f>
        <v>10</v>
      </c>
      <c r="K596" s="77">
        <f>'Compound Alert'!AC154</f>
        <v>0</v>
      </c>
      <c r="L596" s="77">
        <f>'Compound Alert'!AD154</f>
        <v>3.4090909090909198</v>
      </c>
      <c r="M596" s="77">
        <f>'Compound Alert'!AE154</f>
        <v>10</v>
      </c>
      <c r="N596" s="77">
        <f>'Compound Alert'!AF154</f>
        <v>0</v>
      </c>
      <c r="O596" s="77">
        <f>'Compound Alert'!AG154</f>
        <v>0</v>
      </c>
      <c r="P596" s="85"/>
      <c r="Q596" s="27">
        <f>'Compound Alert'!AI154</f>
        <v>0</v>
      </c>
      <c r="R596" s="27">
        <f>'Compound Alert'!AJ350</f>
        <v>0</v>
      </c>
      <c r="S596" s="28"/>
      <c r="T596" s="28"/>
      <c r="U596" s="28"/>
      <c r="V596" s="28"/>
      <c r="W596" s="28"/>
      <c r="X596" s="28"/>
      <c r="Y596" s="28"/>
      <c r="Z596" s="28"/>
      <c r="AA596" s="28"/>
      <c r="AB596" s="28"/>
      <c r="AC596" s="28"/>
      <c r="AD596" s="28"/>
      <c r="AE596" s="28"/>
      <c r="AF596" s="28"/>
    </row>
    <row r="597" spans="1:32" hidden="1" x14ac:dyDescent="0.2">
      <c r="A597" s="71">
        <v>70</v>
      </c>
      <c r="B597" s="90" t="str">
        <f>'Compound Alert'!B157</f>
        <v>Sierra Leone</v>
      </c>
      <c r="C597" s="90" t="str">
        <f>'Compound Alert'!C157</f>
        <v>SLE</v>
      </c>
      <c r="D597" s="90" t="str">
        <f>'Compound Alert'!D157</f>
        <v>SSF           Sub-Saharan Africa</v>
      </c>
      <c r="E597" s="90" t="str">
        <f>'Compound Alert'!E157</f>
        <v>IDA</v>
      </c>
      <c r="F597" s="90"/>
      <c r="G597" s="86">
        <f>'Compound Alert'!G157</f>
        <v>3</v>
      </c>
      <c r="H597" s="87">
        <f>'Compound Alert'!H157</f>
        <v>3</v>
      </c>
      <c r="I597" s="85">
        <f>'Compound Alert'!I157</f>
        <v>2.5</v>
      </c>
      <c r="J597" s="77">
        <f>'Compound Alert'!AB157</f>
        <v>10</v>
      </c>
      <c r="K597" s="77">
        <f>'Compound Alert'!AC157</f>
        <v>10</v>
      </c>
      <c r="L597" s="77">
        <f>'Compound Alert'!AD157</f>
        <v>1.5909090909090799</v>
      </c>
      <c r="M597" s="77">
        <f>'Compound Alert'!AE157</f>
        <v>0</v>
      </c>
      <c r="N597" s="77">
        <f>'Compound Alert'!AF157</f>
        <v>0</v>
      </c>
      <c r="O597" s="77">
        <f>'Compound Alert'!AG157</f>
        <v>0</v>
      </c>
      <c r="P597" s="85"/>
      <c r="Q597" s="27">
        <f>'Compound Alert'!AI157</f>
        <v>0</v>
      </c>
      <c r="R597" s="27">
        <f>'Compound Alert'!AJ353</f>
        <v>0</v>
      </c>
      <c r="S597" s="28"/>
      <c r="T597" s="28"/>
      <c r="U597" s="28"/>
      <c r="V597" s="28"/>
      <c r="W597" s="28"/>
      <c r="X597" s="28"/>
      <c r="Y597" s="28"/>
      <c r="Z597" s="28"/>
      <c r="AA597" s="28"/>
      <c r="AB597" s="28"/>
      <c r="AC597" s="28"/>
      <c r="AD597" s="28"/>
      <c r="AE597" s="28"/>
      <c r="AF597" s="28"/>
    </row>
    <row r="598" spans="1:32" hidden="1" x14ac:dyDescent="0.2">
      <c r="A598" s="71">
        <v>71</v>
      </c>
      <c r="B598" s="90" t="str">
        <f>'Compound Alert'!B162</f>
        <v>Sao Tome and Principe</v>
      </c>
      <c r="C598" s="90" t="str">
        <f>'Compound Alert'!C162</f>
        <v>STP</v>
      </c>
      <c r="D598" s="90" t="str">
        <f>'Compound Alert'!D162</f>
        <v>SSF           Sub-Saharan Africa</v>
      </c>
      <c r="E598" s="90" t="str">
        <f>'Compound Alert'!E162</f>
        <v>IDA</v>
      </c>
      <c r="F598" s="90"/>
      <c r="G598" s="86">
        <f>'Compound Alert'!G162</f>
        <v>3</v>
      </c>
      <c r="H598" s="87">
        <f>'Compound Alert'!H162</f>
        <v>3</v>
      </c>
      <c r="I598" s="85">
        <f>'Compound Alert'!I162</f>
        <v>2.5</v>
      </c>
      <c r="J598" s="77">
        <f>'Compound Alert'!AB162</f>
        <v>7.6923076923076898</v>
      </c>
      <c r="K598" s="77">
        <f>'Compound Alert'!AC162</f>
        <v>0</v>
      </c>
      <c r="L598" s="77">
        <f>'Compound Alert'!AD162</f>
        <v>1.5909090909090799</v>
      </c>
      <c r="M598" s="77">
        <f>'Compound Alert'!AE162</f>
        <v>0</v>
      </c>
      <c r="N598" s="77">
        <f>'Compound Alert'!AF162</f>
        <v>0</v>
      </c>
      <c r="O598" s="77">
        <f>'Compound Alert'!AG162</f>
        <v>0</v>
      </c>
      <c r="P598" s="85"/>
      <c r="Q598" s="27">
        <f>'Compound Alert'!AI162</f>
        <v>0</v>
      </c>
      <c r="R598" s="27">
        <f>'Compound Alert'!AJ358</f>
        <v>0</v>
      </c>
      <c r="S598" s="28"/>
      <c r="T598" s="28"/>
      <c r="U598" s="28"/>
      <c r="V598" s="28"/>
      <c r="W598" s="28"/>
      <c r="X598" s="28"/>
      <c r="Y598" s="28"/>
      <c r="Z598" s="28"/>
      <c r="AA598" s="28"/>
      <c r="AB598" s="28"/>
      <c r="AC598" s="28"/>
      <c r="AD598" s="28"/>
      <c r="AE598" s="28"/>
      <c r="AF598" s="28"/>
    </row>
    <row r="599" spans="1:32" hidden="1" x14ac:dyDescent="0.2">
      <c r="A599" s="71">
        <v>72</v>
      </c>
      <c r="B599" s="90" t="str">
        <f>'Compound Alert'!B173</f>
        <v>Tajikistan</v>
      </c>
      <c r="C599" s="90" t="str">
        <f>'Compound Alert'!C173</f>
        <v>TJK</v>
      </c>
      <c r="D599" s="90" t="str">
        <f>'Compound Alert'!D173</f>
        <v>ECS           Europe &amp; Central Asia</v>
      </c>
      <c r="E599" s="90" t="str">
        <f>'Compound Alert'!E173</f>
        <v>IDA</v>
      </c>
      <c r="F599" s="90"/>
      <c r="G599" s="86">
        <f>'Compound Alert'!G173</f>
        <v>3</v>
      </c>
      <c r="H599" s="87">
        <f>'Compound Alert'!H173</f>
        <v>3</v>
      </c>
      <c r="I599" s="85">
        <f>'Compound Alert'!I173</f>
        <v>1.5</v>
      </c>
      <c r="J599" s="77">
        <f>'Compound Alert'!AB173</f>
        <v>9.4876923076923099</v>
      </c>
      <c r="K599" s="77">
        <f>'Compound Alert'!AC173</f>
        <v>0</v>
      </c>
      <c r="L599" s="77">
        <f>'Compound Alert'!AD173</f>
        <v>2.2727272727272698</v>
      </c>
      <c r="M599" s="77">
        <f>'Compound Alert'!AE173</f>
        <v>7.5524877820696101</v>
      </c>
      <c r="N599" s="77">
        <f>'Compound Alert'!AF173</f>
        <v>0</v>
      </c>
      <c r="O599" s="77">
        <f>'Compound Alert'!AG173</f>
        <v>0</v>
      </c>
      <c r="P599" s="85"/>
      <c r="Q599" s="27">
        <f>'Compound Alert'!AI173</f>
        <v>0</v>
      </c>
      <c r="R599" s="27">
        <f>'Compound Alert'!AJ369</f>
        <v>0</v>
      </c>
      <c r="S599" s="28"/>
      <c r="T599" s="28"/>
      <c r="U599" s="28"/>
      <c r="V599" s="28"/>
      <c r="W599" s="28"/>
      <c r="X599" s="28"/>
      <c r="Y599" s="28"/>
      <c r="Z599" s="28"/>
      <c r="AA599" s="28"/>
      <c r="AB599" s="28"/>
      <c r="AC599" s="28"/>
      <c r="AD599" s="28"/>
      <c r="AE599" s="28"/>
      <c r="AF599" s="28"/>
    </row>
    <row r="600" spans="1:32" hidden="1" x14ac:dyDescent="0.2">
      <c r="A600" s="71">
        <v>73</v>
      </c>
      <c r="B600" s="90" t="str">
        <f>'Compound Alert'!B180</f>
        <v>Tuvalu</v>
      </c>
      <c r="C600" s="90" t="str">
        <f>'Compound Alert'!C180</f>
        <v>TUV</v>
      </c>
      <c r="D600" s="90" t="str">
        <f>'Compound Alert'!D180</f>
        <v>EAS           East Asia &amp; Pacific</v>
      </c>
      <c r="E600" s="90" t="str">
        <f>'Compound Alert'!E180</f>
        <v>IDA</v>
      </c>
      <c r="F600" s="90"/>
      <c r="G600" s="86">
        <f>'Compound Alert'!G180</f>
        <v>3</v>
      </c>
      <c r="H600" s="87">
        <f>'Compound Alert'!H180</f>
        <v>3</v>
      </c>
      <c r="I600" s="85">
        <f>'Compound Alert'!I180</f>
        <v>2</v>
      </c>
      <c r="J600" s="77">
        <f>'Compound Alert'!AB180</f>
        <v>0</v>
      </c>
      <c r="K600" s="77">
        <f>'Compound Alert'!AC180</f>
        <v>0</v>
      </c>
      <c r="L600" s="77">
        <f>'Compound Alert'!AD180</f>
        <v>0</v>
      </c>
      <c r="M600" s="77">
        <f>'Compound Alert'!AE180</f>
        <v>0</v>
      </c>
      <c r="N600" s="77">
        <f>'Compound Alert'!AF180</f>
        <v>0</v>
      </c>
      <c r="O600" s="77">
        <f>'Compound Alert'!AG180</f>
        <v>0</v>
      </c>
      <c r="P600" s="85"/>
      <c r="Q600" s="27">
        <f>'Compound Alert'!AI180</f>
        <v>0.3</v>
      </c>
      <c r="R600" s="27">
        <f>'Compound Alert'!AJ376</f>
        <v>0</v>
      </c>
      <c r="S600" s="28"/>
      <c r="T600" s="28"/>
      <c r="U600" s="28"/>
      <c r="V600" s="28"/>
      <c r="W600" s="28"/>
      <c r="X600" s="28"/>
      <c r="Y600" s="28"/>
      <c r="Z600" s="28"/>
      <c r="AA600" s="28"/>
      <c r="AB600" s="28"/>
      <c r="AC600" s="28"/>
      <c r="AD600" s="28"/>
      <c r="AE600" s="28"/>
      <c r="AF600" s="28"/>
    </row>
    <row r="601" spans="1:32" hidden="1" x14ac:dyDescent="0.2">
      <c r="A601" s="71">
        <v>74</v>
      </c>
      <c r="B601" s="90" t="str">
        <f>'Compound Alert'!B190</f>
        <v>Vanuatu</v>
      </c>
      <c r="C601" s="90" t="str">
        <f>'Compound Alert'!C190</f>
        <v>VUT</v>
      </c>
      <c r="D601" s="90" t="str">
        <f>'Compound Alert'!D190</f>
        <v>EAS           East Asia &amp; Pacific</v>
      </c>
      <c r="E601" s="90" t="str">
        <f>'Compound Alert'!E190</f>
        <v>IDA</v>
      </c>
      <c r="F601" s="90"/>
      <c r="G601" s="86">
        <f>'Compound Alert'!G190</f>
        <v>3</v>
      </c>
      <c r="H601" s="87">
        <f>'Compound Alert'!H190</f>
        <v>3</v>
      </c>
      <c r="I601" s="85">
        <f>'Compound Alert'!I190</f>
        <v>1.5</v>
      </c>
      <c r="J601" s="77">
        <f>'Compound Alert'!AB190</f>
        <v>9.5238095238094793</v>
      </c>
      <c r="K601" s="77">
        <f>'Compound Alert'!AC190</f>
        <v>0</v>
      </c>
      <c r="L601" s="77">
        <f>'Compound Alert'!AD190</f>
        <v>0</v>
      </c>
      <c r="M601" s="77">
        <f>'Compound Alert'!AE190</f>
        <v>0</v>
      </c>
      <c r="N601" s="77">
        <f>'Compound Alert'!AF190</f>
        <v>0</v>
      </c>
      <c r="O601" s="77">
        <f>'Compound Alert'!AG190</f>
        <v>0</v>
      </c>
      <c r="P601" s="85"/>
      <c r="Q601" s="27">
        <f>'Compound Alert'!AI190</f>
        <v>0.2</v>
      </c>
      <c r="R601" s="27">
        <f>'Compound Alert'!AJ386</f>
        <v>0</v>
      </c>
      <c r="S601" s="28"/>
      <c r="T601" s="28"/>
      <c r="U601" s="28"/>
      <c r="V601" s="28"/>
      <c r="W601" s="28"/>
      <c r="X601" s="28"/>
      <c r="Y601" s="28"/>
      <c r="Z601" s="28"/>
      <c r="AA601" s="28"/>
      <c r="AB601" s="28"/>
      <c r="AC601" s="28"/>
      <c r="AD601" s="28"/>
      <c r="AE601" s="28"/>
      <c r="AF601" s="28"/>
    </row>
    <row r="602" spans="1:32" hidden="1" x14ac:dyDescent="0.2">
      <c r="A602" s="71">
        <v>75</v>
      </c>
      <c r="B602" s="90" t="str">
        <f>'Compound Alert'!B28</f>
        <v>Brazil</v>
      </c>
      <c r="C602" s="90" t="str">
        <f>'Compound Alert'!C28</f>
        <v>BRA</v>
      </c>
      <c r="D602" s="90" t="str">
        <f>'Compound Alert'!D28</f>
        <v>LCN           Latin America &amp; Caribbean</v>
      </c>
      <c r="E602" s="90" t="str">
        <f>'Compound Alert'!E28</f>
        <v>IBRD</v>
      </c>
      <c r="F602" s="90"/>
      <c r="G602" s="86">
        <f>'Compound Alert'!G28</f>
        <v>2.5</v>
      </c>
      <c r="H602" s="87">
        <f>'Compound Alert'!H28</f>
        <v>2.5</v>
      </c>
      <c r="I602" s="85">
        <f>'Compound Alert'!I28</f>
        <v>0.5</v>
      </c>
      <c r="J602" s="77">
        <f>'Compound Alert'!AB28</f>
        <v>10</v>
      </c>
      <c r="K602" s="77">
        <f>'Compound Alert'!AC28</f>
        <v>0</v>
      </c>
      <c r="L602" s="77">
        <f>'Compound Alert'!AD28</f>
        <v>0</v>
      </c>
      <c r="M602" s="77">
        <f>'Compound Alert'!AE28</f>
        <v>7</v>
      </c>
      <c r="N602" s="77">
        <f>'Compound Alert'!AF28</f>
        <v>0</v>
      </c>
      <c r="O602" s="77">
        <f>'Compound Alert'!AG28</f>
        <v>0</v>
      </c>
      <c r="P602" s="85"/>
      <c r="Q602" s="27">
        <f>'Compound Alert'!AI28</f>
        <v>0</v>
      </c>
      <c r="R602" s="27">
        <f>'Compound Alert'!AJ224</f>
        <v>0</v>
      </c>
      <c r="S602" s="28"/>
      <c r="T602" s="28"/>
      <c r="U602" s="28"/>
      <c r="V602" s="28"/>
      <c r="W602" s="28"/>
      <c r="X602" s="28"/>
      <c r="Y602" s="28"/>
      <c r="Z602" s="28"/>
      <c r="AA602" s="28"/>
      <c r="AB602" s="28"/>
      <c r="AC602" s="28"/>
      <c r="AD602" s="28"/>
      <c r="AE602" s="28"/>
      <c r="AF602" s="28"/>
    </row>
    <row r="603" spans="1:32" hidden="1" x14ac:dyDescent="0.2">
      <c r="A603" s="71">
        <v>76</v>
      </c>
      <c r="B603" s="90" t="str">
        <f>'Compound Alert'!B65</f>
        <v>Gabon</v>
      </c>
      <c r="C603" s="90" t="str">
        <f>'Compound Alert'!C65</f>
        <v>GAB</v>
      </c>
      <c r="D603" s="90" t="str">
        <f>'Compound Alert'!D65</f>
        <v>SSF           Sub-Saharan Africa</v>
      </c>
      <c r="E603" s="90" t="str">
        <f>'Compound Alert'!E65</f>
        <v>IBRD</v>
      </c>
      <c r="F603" s="90"/>
      <c r="G603" s="86">
        <f>'Compound Alert'!G65</f>
        <v>2.5</v>
      </c>
      <c r="H603" s="87">
        <f>'Compound Alert'!H65</f>
        <v>2.5</v>
      </c>
      <c r="I603" s="85">
        <f>'Compound Alert'!I65</f>
        <v>1.5</v>
      </c>
      <c r="J603" s="77">
        <f>'Compound Alert'!AB65</f>
        <v>10</v>
      </c>
      <c r="K603" s="77">
        <f>'Compound Alert'!AC65</f>
        <v>0</v>
      </c>
      <c r="L603" s="77">
        <f>'Compound Alert'!AD65</f>
        <v>2.2727272727272698</v>
      </c>
      <c r="M603" s="77">
        <f>'Compound Alert'!AE65</f>
        <v>10</v>
      </c>
      <c r="N603" s="77">
        <f>'Compound Alert'!AF65</f>
        <v>0</v>
      </c>
      <c r="O603" s="77">
        <f>'Compound Alert'!AG65</f>
        <v>0</v>
      </c>
      <c r="P603" s="85"/>
      <c r="Q603" s="27">
        <f>'Compound Alert'!AI65</f>
        <v>0</v>
      </c>
      <c r="R603" s="27">
        <f>'Compound Alert'!AJ261</f>
        <v>0</v>
      </c>
      <c r="S603" s="28"/>
      <c r="T603" s="28"/>
      <c r="U603" s="28"/>
      <c r="V603" s="28"/>
      <c r="W603" s="28"/>
      <c r="X603" s="28"/>
      <c r="Y603" s="28"/>
      <c r="Z603" s="28"/>
      <c r="AA603" s="28"/>
      <c r="AB603" s="28"/>
      <c r="AC603" s="28"/>
      <c r="AD603" s="28"/>
      <c r="AE603" s="28"/>
      <c r="AF603" s="28"/>
    </row>
    <row r="604" spans="1:32" hidden="1" x14ac:dyDescent="0.2">
      <c r="A604" s="71">
        <v>77</v>
      </c>
      <c r="B604" s="90" t="str">
        <f>'Compound Alert'!B81</f>
        <v>Indonesia</v>
      </c>
      <c r="C604" s="90" t="str">
        <f>'Compound Alert'!C81</f>
        <v>IDN</v>
      </c>
      <c r="D604" s="90" t="str">
        <f>'Compound Alert'!D81</f>
        <v>EAS           East Asia &amp; Pacific</v>
      </c>
      <c r="E604" s="90" t="str">
        <f>'Compound Alert'!E81</f>
        <v>IBRD</v>
      </c>
      <c r="F604" s="90"/>
      <c r="G604" s="86">
        <f>'Compound Alert'!G81</f>
        <v>2.5</v>
      </c>
      <c r="H604" s="87">
        <f>'Compound Alert'!H81</f>
        <v>2.5</v>
      </c>
      <c r="I604" s="85">
        <f>'Compound Alert'!I81</f>
        <v>0.5</v>
      </c>
      <c r="J604" s="77">
        <f>'Compound Alert'!AB81</f>
        <v>4.7619047619047397</v>
      </c>
      <c r="K604" s="77">
        <f>'Compound Alert'!AC81</f>
        <v>0</v>
      </c>
      <c r="L604" s="77">
        <f>'Compound Alert'!AD81</f>
        <v>1.13636363636363</v>
      </c>
      <c r="M604" s="77">
        <f>'Compound Alert'!AE81</f>
        <v>7</v>
      </c>
      <c r="N604" s="77">
        <f>'Compound Alert'!AF81</f>
        <v>0</v>
      </c>
      <c r="O604" s="77">
        <f>'Compound Alert'!AG81</f>
        <v>0</v>
      </c>
      <c r="P604" s="85"/>
      <c r="Q604" s="27">
        <f>'Compound Alert'!AI81</f>
        <v>0</v>
      </c>
      <c r="R604" s="27">
        <f>'Compound Alert'!AJ277</f>
        <v>0</v>
      </c>
      <c r="S604" s="28"/>
      <c r="T604" s="28"/>
      <c r="U604" s="28"/>
      <c r="V604" s="28"/>
      <c r="W604" s="28"/>
      <c r="X604" s="28"/>
      <c r="Y604" s="28"/>
      <c r="Z604" s="28"/>
      <c r="AA604" s="28"/>
      <c r="AB604" s="28"/>
      <c r="AC604" s="28"/>
      <c r="AD604" s="28"/>
      <c r="AE604" s="28"/>
      <c r="AF604" s="28"/>
    </row>
    <row r="605" spans="1:32" hidden="1" x14ac:dyDescent="0.2">
      <c r="A605" s="71">
        <v>78</v>
      </c>
      <c r="B605" s="90" t="str">
        <f>'Compound Alert'!B103</f>
        <v>Libya</v>
      </c>
      <c r="C605" s="90" t="str">
        <f>'Compound Alert'!C103</f>
        <v>LBY</v>
      </c>
      <c r="D605" s="90" t="str">
        <f>'Compound Alert'!D103</f>
        <v>MEA           Middle East &amp; North Africa</v>
      </c>
      <c r="E605" s="90" t="str">
        <f>'Compound Alert'!E103</f>
        <v>IBRD</v>
      </c>
      <c r="F605" s="90"/>
      <c r="G605" s="86">
        <f>'Compound Alert'!G103</f>
        <v>2.5</v>
      </c>
      <c r="H605" s="87">
        <f>'Compound Alert'!H103</f>
        <v>2.5</v>
      </c>
      <c r="I605" s="85">
        <f>'Compound Alert'!I103</f>
        <v>3</v>
      </c>
      <c r="J605" s="77">
        <f>'Compound Alert'!AB103</f>
        <v>4.1030769230769204</v>
      </c>
      <c r="K605" s="77">
        <f>'Compound Alert'!AC103</f>
        <v>0</v>
      </c>
      <c r="L605" s="77">
        <f>'Compound Alert'!AD103</f>
        <v>2.2727272727272698</v>
      </c>
      <c r="M605" s="77">
        <f>'Compound Alert'!AE103</f>
        <v>0</v>
      </c>
      <c r="N605" s="77">
        <f>'Compound Alert'!AF103</f>
        <v>0</v>
      </c>
      <c r="O605" s="77">
        <f>'Compound Alert'!AG103</f>
        <v>6.4227731903056302</v>
      </c>
      <c r="P605" s="85"/>
      <c r="Q605" s="27">
        <f>'Compound Alert'!AI103</f>
        <v>0</v>
      </c>
      <c r="R605" s="27">
        <f>'Compound Alert'!AJ299</f>
        <v>0</v>
      </c>
      <c r="S605" s="28"/>
      <c r="T605" s="28"/>
      <c r="U605" s="28"/>
      <c r="V605" s="28"/>
      <c r="W605" s="28"/>
      <c r="X605" s="28"/>
      <c r="Y605" s="28"/>
      <c r="Z605" s="28"/>
      <c r="AA605" s="28"/>
      <c r="AB605" s="28"/>
      <c r="AC605" s="28"/>
      <c r="AD605" s="28"/>
      <c r="AE605" s="28"/>
      <c r="AF605" s="28"/>
    </row>
    <row r="606" spans="1:32" hidden="1" x14ac:dyDescent="0.2">
      <c r="A606" s="71">
        <v>79</v>
      </c>
      <c r="B606" s="90" t="str">
        <f>'Compound Alert'!B115</f>
        <v>Mexico</v>
      </c>
      <c r="C606" s="90" t="str">
        <f>'Compound Alert'!C115</f>
        <v>MEX</v>
      </c>
      <c r="D606" s="90" t="str">
        <f>'Compound Alert'!D115</f>
        <v>LCN           Latin America &amp; Caribbean</v>
      </c>
      <c r="E606" s="90" t="str">
        <f>'Compound Alert'!E115</f>
        <v>IBRD</v>
      </c>
      <c r="F606" s="90"/>
      <c r="G606" s="86">
        <f>'Compound Alert'!G115</f>
        <v>2.5</v>
      </c>
      <c r="H606" s="87">
        <f>'Compound Alert'!H115</f>
        <v>2.5</v>
      </c>
      <c r="I606" s="85">
        <f>'Compound Alert'!I115</f>
        <v>0.5</v>
      </c>
      <c r="J606" s="77">
        <f>'Compound Alert'!AB115</f>
        <v>10</v>
      </c>
      <c r="K606" s="77">
        <f>'Compound Alert'!AC115</f>
        <v>0</v>
      </c>
      <c r="L606" s="77">
        <f>'Compound Alert'!AD115</f>
        <v>5.2272727272727302</v>
      </c>
      <c r="M606" s="77">
        <f>'Compound Alert'!AE115</f>
        <v>7</v>
      </c>
      <c r="N606" s="77">
        <f>'Compound Alert'!AF115</f>
        <v>0</v>
      </c>
      <c r="O606" s="77">
        <f>'Compound Alert'!AG115</f>
        <v>0</v>
      </c>
      <c r="P606" s="85"/>
      <c r="Q606" s="27">
        <f>'Compound Alert'!AI115</f>
        <v>0</v>
      </c>
      <c r="R606" s="27">
        <f>'Compound Alert'!AJ311</f>
        <v>0</v>
      </c>
      <c r="S606" s="28"/>
      <c r="T606" s="28"/>
      <c r="U606" s="28"/>
      <c r="V606" s="28"/>
      <c r="W606" s="28"/>
      <c r="X606" s="28"/>
      <c r="Y606" s="28"/>
      <c r="Z606" s="28"/>
      <c r="AA606" s="28"/>
      <c r="AB606" s="28"/>
      <c r="AC606" s="28"/>
      <c r="AD606" s="28"/>
      <c r="AE606" s="28"/>
      <c r="AF606" s="28"/>
    </row>
    <row r="607" spans="1:32" hidden="1" x14ac:dyDescent="0.2">
      <c r="A607" s="71">
        <v>80</v>
      </c>
      <c r="B607" s="90" t="str">
        <f>'Compound Alert'!B128</f>
        <v>Namibia</v>
      </c>
      <c r="C607" s="90" t="str">
        <f>'Compound Alert'!C128</f>
        <v>NAM</v>
      </c>
      <c r="D607" s="90" t="str">
        <f>'Compound Alert'!D128</f>
        <v>SSF           Sub-Saharan Africa</v>
      </c>
      <c r="E607" s="90" t="str">
        <f>'Compound Alert'!E128</f>
        <v>IBRD</v>
      </c>
      <c r="F607" s="90"/>
      <c r="G607" s="86">
        <f>'Compound Alert'!G128</f>
        <v>2.5</v>
      </c>
      <c r="H607" s="87">
        <f>'Compound Alert'!H128</f>
        <v>2.5</v>
      </c>
      <c r="I607" s="85">
        <f>'Compound Alert'!I128</f>
        <v>1.5</v>
      </c>
      <c r="J607" s="77">
        <f>'Compound Alert'!AB128</f>
        <v>4.9569230769230801</v>
      </c>
      <c r="K607" s="77">
        <f>'Compound Alert'!AC128</f>
        <v>0</v>
      </c>
      <c r="L607" s="77">
        <f>'Compound Alert'!AD128</f>
        <v>4.5454545454545503</v>
      </c>
      <c r="M607" s="77">
        <f>'Compound Alert'!AE128</f>
        <v>0</v>
      </c>
      <c r="N607" s="77">
        <f>'Compound Alert'!AF128</f>
        <v>0</v>
      </c>
      <c r="O607" s="77">
        <f>'Compound Alert'!AG128</f>
        <v>0</v>
      </c>
      <c r="P607" s="85"/>
      <c r="Q607" s="27">
        <f>'Compound Alert'!AI128</f>
        <v>0</v>
      </c>
      <c r="R607" s="27">
        <f>'Compound Alert'!AJ324</f>
        <v>0</v>
      </c>
      <c r="S607" s="28"/>
      <c r="T607" s="28"/>
      <c r="U607" s="28"/>
      <c r="V607" s="28"/>
      <c r="W607" s="28"/>
      <c r="X607" s="28"/>
      <c r="Y607" s="28"/>
      <c r="Z607" s="28"/>
      <c r="AA607" s="28"/>
      <c r="AB607" s="28"/>
      <c r="AC607" s="28"/>
      <c r="AD607" s="28"/>
      <c r="AE607" s="28"/>
      <c r="AF607" s="28"/>
    </row>
    <row r="608" spans="1:32" hidden="1" x14ac:dyDescent="0.2">
      <c r="A608" s="71">
        <v>81</v>
      </c>
      <c r="B608" s="90" t="str">
        <f>'Compound Alert'!B158</f>
        <v>El Salvador</v>
      </c>
      <c r="C608" s="90" t="str">
        <f>'Compound Alert'!C158</f>
        <v>SLV</v>
      </c>
      <c r="D608" s="90" t="str">
        <f>'Compound Alert'!D158</f>
        <v>LCN           Latin America &amp; Caribbean</v>
      </c>
      <c r="E608" s="90" t="str">
        <f>'Compound Alert'!E158</f>
        <v>IBRD</v>
      </c>
      <c r="F608" s="90"/>
      <c r="G608" s="86">
        <f>'Compound Alert'!G158</f>
        <v>2.5</v>
      </c>
      <c r="H608" s="87">
        <f>'Compound Alert'!H158</f>
        <v>2.5</v>
      </c>
      <c r="I608" s="85">
        <f>'Compound Alert'!I158</f>
        <v>0</v>
      </c>
      <c r="J608" s="77">
        <f>'Compound Alert'!AB158</f>
        <v>7.1428571428571104</v>
      </c>
      <c r="K608" s="77">
        <f>'Compound Alert'!AC158</f>
        <v>0</v>
      </c>
      <c r="L608" s="77">
        <f>'Compound Alert'!AD158</f>
        <v>0.68181818181818299</v>
      </c>
      <c r="M608" s="77">
        <f>'Compound Alert'!AE158</f>
        <v>7</v>
      </c>
      <c r="N608" s="77">
        <f>'Compound Alert'!AF158</f>
        <v>0</v>
      </c>
      <c r="O608" s="77">
        <f>'Compound Alert'!AG158</f>
        <v>9.1286241755822193</v>
      </c>
      <c r="P608" s="85"/>
      <c r="Q608" s="27">
        <f>'Compound Alert'!AI158</f>
        <v>0</v>
      </c>
      <c r="R608" s="27">
        <f>'Compound Alert'!AJ354</f>
        <v>0</v>
      </c>
      <c r="S608" s="28"/>
      <c r="T608" s="28"/>
      <c r="U608" s="28"/>
      <c r="V608" s="28"/>
      <c r="W608" s="28"/>
      <c r="X608" s="28"/>
      <c r="Y608" s="28"/>
      <c r="Z608" s="28"/>
      <c r="AA608" s="28"/>
      <c r="AB608" s="28"/>
      <c r="AC608" s="28"/>
      <c r="AD608" s="28"/>
      <c r="AE608" s="28"/>
      <c r="AF608" s="28"/>
    </row>
    <row r="609" spans="1:32" hidden="1" x14ac:dyDescent="0.2">
      <c r="A609" s="71">
        <v>82</v>
      </c>
      <c r="B609" s="90" t="str">
        <f>'Compound Alert'!B167</f>
        <v>Eswatini</v>
      </c>
      <c r="C609" s="90" t="str">
        <f>'Compound Alert'!C167</f>
        <v>SWZ</v>
      </c>
      <c r="D609" s="90" t="str">
        <f>'Compound Alert'!D167</f>
        <v>SSF           Sub-Saharan Africa</v>
      </c>
      <c r="E609" s="90" t="str">
        <f>'Compound Alert'!E167</f>
        <v>IBRD</v>
      </c>
      <c r="F609" s="90"/>
      <c r="G609" s="86">
        <f>'Compound Alert'!G167</f>
        <v>2.5</v>
      </c>
      <c r="H609" s="87">
        <f>'Compound Alert'!H167</f>
        <v>2.5</v>
      </c>
      <c r="I609" s="85">
        <f>'Compound Alert'!I167</f>
        <v>2</v>
      </c>
      <c r="J609" s="77">
        <f>'Compound Alert'!AB167</f>
        <v>5.1719999999999997</v>
      </c>
      <c r="K609" s="77">
        <f>'Compound Alert'!AC167</f>
        <v>0</v>
      </c>
      <c r="L609" s="77">
        <f>'Compound Alert'!AD167</f>
        <v>0.45454545454544998</v>
      </c>
      <c r="M609" s="77">
        <f>'Compound Alert'!AE167</f>
        <v>0</v>
      </c>
      <c r="N609" s="77">
        <f>'Compound Alert'!AF167</f>
        <v>0</v>
      </c>
      <c r="O609" s="77">
        <f>'Compound Alert'!AG167</f>
        <v>0</v>
      </c>
      <c r="P609" s="85"/>
      <c r="Q609" s="27">
        <f>'Compound Alert'!AI167</f>
        <v>0</v>
      </c>
      <c r="R609" s="27">
        <f>'Compound Alert'!AJ363</f>
        <v>0</v>
      </c>
      <c r="S609" s="28"/>
      <c r="T609" s="28"/>
      <c r="U609" s="28"/>
      <c r="V609" s="28"/>
      <c r="W609" s="28"/>
      <c r="X609" s="28"/>
      <c r="Y609" s="28"/>
      <c r="Z609" s="28"/>
      <c r="AA609" s="28"/>
      <c r="AB609" s="28"/>
      <c r="AC609" s="28"/>
      <c r="AD609" s="28"/>
      <c r="AE609" s="28"/>
      <c r="AF609" s="28"/>
    </row>
    <row r="610" spans="1:32" hidden="1" x14ac:dyDescent="0.2">
      <c r="A610" s="71">
        <v>83</v>
      </c>
      <c r="B610" s="90" t="str">
        <f>'Compound Alert'!B25</f>
        <v>Belarus</v>
      </c>
      <c r="C610" s="90" t="str">
        <f>'Compound Alert'!C25</f>
        <v>BLR</v>
      </c>
      <c r="D610" s="90" t="str">
        <f>'Compound Alert'!D25</f>
        <v>ECS           Europe &amp; Central Asia</v>
      </c>
      <c r="E610" s="90" t="str">
        <f>'Compound Alert'!E25</f>
        <v>IBRD</v>
      </c>
      <c r="F610" s="90"/>
      <c r="G610" s="86">
        <f>'Compound Alert'!G25</f>
        <v>2</v>
      </c>
      <c r="H610" s="87">
        <f>'Compound Alert'!H25</f>
        <v>2</v>
      </c>
      <c r="I610" s="85">
        <f>'Compound Alert'!I25</f>
        <v>0.5</v>
      </c>
      <c r="J610" s="77">
        <f>'Compound Alert'!AB25</f>
        <v>6.8461538461538503</v>
      </c>
      <c r="K610" s="77">
        <f>'Compound Alert'!AC25</f>
        <v>0</v>
      </c>
      <c r="L610" s="77">
        <f>'Compound Alert'!AD25</f>
        <v>10</v>
      </c>
      <c r="M610" s="77">
        <f>'Compound Alert'!AE25</f>
        <v>0</v>
      </c>
      <c r="N610" s="77">
        <f>'Compound Alert'!AF25</f>
        <v>0</v>
      </c>
      <c r="O610" s="77">
        <f>'Compound Alert'!AG25</f>
        <v>5</v>
      </c>
      <c r="P610" s="85"/>
      <c r="Q610" s="27">
        <f>'Compound Alert'!AI25</f>
        <v>0</v>
      </c>
      <c r="R610" s="27">
        <f>'Compound Alert'!AJ221</f>
        <v>0</v>
      </c>
      <c r="S610" s="28"/>
      <c r="T610" s="28"/>
      <c r="U610" s="28"/>
      <c r="V610" s="28"/>
      <c r="W610" s="28"/>
      <c r="X610" s="28"/>
      <c r="Y610" s="28"/>
      <c r="Z610" s="28"/>
      <c r="AA610" s="28"/>
      <c r="AB610" s="28"/>
      <c r="AC610" s="28"/>
      <c r="AD610" s="28"/>
      <c r="AE610" s="28"/>
      <c r="AF610" s="28"/>
    </row>
    <row r="611" spans="1:32" hidden="1" x14ac:dyDescent="0.2">
      <c r="A611" s="71">
        <v>84</v>
      </c>
      <c r="B611" s="90" t="str">
        <f>'Compound Alert'!B26</f>
        <v>Belize</v>
      </c>
      <c r="C611" s="90" t="str">
        <f>'Compound Alert'!C26</f>
        <v>BLZ</v>
      </c>
      <c r="D611" s="90" t="str">
        <f>'Compound Alert'!D26</f>
        <v>LCN           Latin America &amp; Caribbean</v>
      </c>
      <c r="E611" s="90" t="str">
        <f>'Compound Alert'!E26</f>
        <v>IBRD</v>
      </c>
      <c r="F611" s="90"/>
      <c r="G611" s="86">
        <f>'Compound Alert'!G26</f>
        <v>2</v>
      </c>
      <c r="H611" s="87">
        <f>'Compound Alert'!H26</f>
        <v>2</v>
      </c>
      <c r="I611" s="85">
        <f>'Compound Alert'!I26</f>
        <v>1</v>
      </c>
      <c r="J611" s="77">
        <f>'Compound Alert'!AB26</f>
        <v>10</v>
      </c>
      <c r="K611" s="77">
        <f>'Compound Alert'!AC26</f>
        <v>0</v>
      </c>
      <c r="L611" s="77">
        <f>'Compound Alert'!AD26</f>
        <v>2.0454545454545499</v>
      </c>
      <c r="M611" s="77">
        <f>'Compound Alert'!AE26</f>
        <v>10</v>
      </c>
      <c r="N611" s="77">
        <f>'Compound Alert'!AF26</f>
        <v>0</v>
      </c>
      <c r="O611" s="77">
        <f>'Compound Alert'!AG26</f>
        <v>0</v>
      </c>
      <c r="P611" s="85"/>
      <c r="Q611" s="27">
        <f>'Compound Alert'!AI26</f>
        <v>0</v>
      </c>
      <c r="R611" s="27">
        <f>'Compound Alert'!AJ222</f>
        <v>0</v>
      </c>
      <c r="S611" s="28"/>
      <c r="T611" s="28"/>
      <c r="U611" s="28"/>
      <c r="V611" s="28"/>
      <c r="W611" s="28"/>
      <c r="X611" s="28"/>
      <c r="Y611" s="28"/>
      <c r="Z611" s="28"/>
      <c r="AA611" s="28"/>
      <c r="AB611" s="28"/>
      <c r="AC611" s="28"/>
      <c r="AD611" s="28"/>
      <c r="AE611" s="28"/>
      <c r="AF611" s="28"/>
    </row>
    <row r="612" spans="1:32" hidden="1" x14ac:dyDescent="0.2">
      <c r="A612" s="71">
        <v>85</v>
      </c>
      <c r="B612" s="90" t="str">
        <f>'Compound Alert'!B32</f>
        <v>Botswana</v>
      </c>
      <c r="C612" s="90" t="str">
        <f>'Compound Alert'!C32</f>
        <v>BWA</v>
      </c>
      <c r="D612" s="90" t="str">
        <f>'Compound Alert'!D32</f>
        <v>SSF           Sub-Saharan Africa</v>
      </c>
      <c r="E612" s="90" t="str">
        <f>'Compound Alert'!E32</f>
        <v>IBRD</v>
      </c>
      <c r="F612" s="90"/>
      <c r="G612" s="86">
        <f>'Compound Alert'!G32</f>
        <v>2</v>
      </c>
      <c r="H612" s="87">
        <f>'Compound Alert'!H32</f>
        <v>2</v>
      </c>
      <c r="I612" s="85">
        <f>'Compound Alert'!I32</f>
        <v>0.5</v>
      </c>
      <c r="J612" s="77">
        <f>'Compound Alert'!AB32</f>
        <v>9.5238095238094793</v>
      </c>
      <c r="K612" s="77">
        <f>'Compound Alert'!AC32</f>
        <v>0</v>
      </c>
      <c r="L612" s="77">
        <f>'Compound Alert'!AD32</f>
        <v>3.86363636363637</v>
      </c>
      <c r="M612" s="77">
        <f>'Compound Alert'!AE32</f>
        <v>0</v>
      </c>
      <c r="N612" s="77">
        <f>'Compound Alert'!AF32</f>
        <v>0</v>
      </c>
      <c r="O612" s="77">
        <f>'Compound Alert'!AG32</f>
        <v>0</v>
      </c>
      <c r="P612" s="85"/>
      <c r="Q612" s="27">
        <f>'Compound Alert'!AI32</f>
        <v>0</v>
      </c>
      <c r="R612" s="27">
        <f>'Compound Alert'!AJ228</f>
        <v>0</v>
      </c>
      <c r="S612" s="28"/>
      <c r="T612" s="28"/>
      <c r="U612" s="28"/>
      <c r="V612" s="28"/>
      <c r="W612" s="28"/>
      <c r="X612" s="28"/>
      <c r="Y612" s="28"/>
      <c r="Z612" s="28"/>
      <c r="AA612" s="28"/>
      <c r="AB612" s="28"/>
      <c r="AC612" s="28"/>
      <c r="AD612" s="28"/>
      <c r="AE612" s="28"/>
      <c r="AF612" s="28"/>
    </row>
    <row r="613" spans="1:32" hidden="1" x14ac:dyDescent="0.2">
      <c r="A613" s="71">
        <v>86</v>
      </c>
      <c r="B613" s="90" t="str">
        <f>'Compound Alert'!B37</f>
        <v>China</v>
      </c>
      <c r="C613" s="90" t="str">
        <f>'Compound Alert'!C37</f>
        <v>CHN</v>
      </c>
      <c r="D613" s="90" t="str">
        <f>'Compound Alert'!D37</f>
        <v>EAS           East Asia &amp; Pacific</v>
      </c>
      <c r="E613" s="90" t="str">
        <f>'Compound Alert'!E37</f>
        <v>IBRD</v>
      </c>
      <c r="F613" s="90"/>
      <c r="G613" s="86">
        <f>'Compound Alert'!G37</f>
        <v>2</v>
      </c>
      <c r="H613" s="87">
        <f>'Compound Alert'!H37</f>
        <v>2</v>
      </c>
      <c r="I613" s="85">
        <f>'Compound Alert'!I37</f>
        <v>0.5</v>
      </c>
      <c r="J613" s="77">
        <f>'Compound Alert'!AB37</f>
        <v>10</v>
      </c>
      <c r="K613" s="77">
        <f>'Compound Alert'!AC37</f>
        <v>0</v>
      </c>
      <c r="L613" s="77">
        <f>'Compound Alert'!AD37</f>
        <v>0</v>
      </c>
      <c r="M613" s="77">
        <f>'Compound Alert'!AE37</f>
        <v>0</v>
      </c>
      <c r="N613" s="77">
        <f>'Compound Alert'!AF37</f>
        <v>0</v>
      </c>
      <c r="O613" s="77">
        <f>'Compound Alert'!AG37</f>
        <v>0</v>
      </c>
      <c r="P613" s="85"/>
      <c r="Q613" s="27">
        <f>'Compound Alert'!AI37</f>
        <v>0</v>
      </c>
      <c r="R613" s="27">
        <f>'Compound Alert'!AJ233</f>
        <v>0</v>
      </c>
      <c r="S613" s="28"/>
      <c r="T613" s="28"/>
      <c r="U613" s="28"/>
      <c r="V613" s="28"/>
      <c r="W613" s="28"/>
      <c r="X613" s="28"/>
      <c r="Y613" s="28"/>
      <c r="Z613" s="28"/>
      <c r="AA613" s="28"/>
      <c r="AB613" s="28"/>
      <c r="AC613" s="28"/>
      <c r="AD613" s="28"/>
      <c r="AE613" s="28"/>
      <c r="AF613" s="28"/>
    </row>
    <row r="614" spans="1:32" hidden="1" x14ac:dyDescent="0.2">
      <c r="A614" s="71">
        <v>87</v>
      </c>
      <c r="B614" s="90" t="str">
        <f>'Compound Alert'!B56</f>
        <v>Egypt</v>
      </c>
      <c r="C614" s="90" t="str">
        <f>'Compound Alert'!C56</f>
        <v>EGY</v>
      </c>
      <c r="D614" s="90" t="str">
        <f>'Compound Alert'!D56</f>
        <v>MEA           Middle East &amp; North Africa</v>
      </c>
      <c r="E614" s="90" t="str">
        <f>'Compound Alert'!E56</f>
        <v>IBRD</v>
      </c>
      <c r="F614" s="90"/>
      <c r="G614" s="86">
        <f>'Compound Alert'!G56</f>
        <v>2</v>
      </c>
      <c r="H614" s="87">
        <f>'Compound Alert'!H56</f>
        <v>2</v>
      </c>
      <c r="I614" s="85">
        <f>'Compound Alert'!I56</f>
        <v>0.5</v>
      </c>
      <c r="J614" s="77">
        <f>'Compound Alert'!AB56</f>
        <v>2.7861538461538502</v>
      </c>
      <c r="K614" s="77">
        <f>'Compound Alert'!AC56</f>
        <v>0</v>
      </c>
      <c r="L614" s="77">
        <f>'Compound Alert'!AD56</f>
        <v>3.86363636363637</v>
      </c>
      <c r="M614" s="77">
        <f>'Compound Alert'!AE56</f>
        <v>9.1046643938336995</v>
      </c>
      <c r="N614" s="77">
        <f>'Compound Alert'!AF56</f>
        <v>0</v>
      </c>
      <c r="O614" s="77">
        <f>'Compound Alert'!AG56</f>
        <v>0</v>
      </c>
      <c r="P614" s="85"/>
      <c r="Q614" s="27">
        <f>'Compound Alert'!AI56</f>
        <v>0</v>
      </c>
      <c r="R614" s="27">
        <f>'Compound Alert'!AJ252</f>
        <v>0</v>
      </c>
      <c r="S614" s="28"/>
      <c r="T614" s="28"/>
      <c r="U614" s="28"/>
      <c r="V614" s="28"/>
      <c r="W614" s="28"/>
      <c r="X614" s="28"/>
      <c r="Y614" s="28"/>
      <c r="Z614" s="28"/>
      <c r="AA614" s="28"/>
      <c r="AB614" s="28"/>
      <c r="AC614" s="28"/>
      <c r="AD614" s="28"/>
      <c r="AE614" s="28"/>
      <c r="AF614" s="28"/>
    </row>
    <row r="615" spans="1:32" hidden="1" x14ac:dyDescent="0.2">
      <c r="A615" s="71">
        <v>88</v>
      </c>
      <c r="B615" s="90" t="str">
        <f>'Compound Alert'!B72</f>
        <v>Equatorial Guinea</v>
      </c>
      <c r="C615" s="90" t="str">
        <f>'Compound Alert'!C72</f>
        <v>GNQ</v>
      </c>
      <c r="D615" s="90" t="str">
        <f>'Compound Alert'!D72</f>
        <v>SSF           Sub-Saharan Africa</v>
      </c>
      <c r="E615" s="90" t="str">
        <f>'Compound Alert'!E72</f>
        <v>IBRD</v>
      </c>
      <c r="F615" s="90"/>
      <c r="G615" s="86">
        <f>'Compound Alert'!G72</f>
        <v>2</v>
      </c>
      <c r="H615" s="87">
        <f>'Compound Alert'!H72</f>
        <v>2</v>
      </c>
      <c r="I615" s="85">
        <f>'Compound Alert'!I72</f>
        <v>1.5</v>
      </c>
      <c r="J615" s="77">
        <f>'Compound Alert'!AB72</f>
        <v>0.34211999999999998</v>
      </c>
      <c r="K615" s="77">
        <f>'Compound Alert'!AC72</f>
        <v>0</v>
      </c>
      <c r="L615" s="77">
        <f>'Compound Alert'!AD72</f>
        <v>7.0454545454545299</v>
      </c>
      <c r="M615" s="77">
        <f>'Compound Alert'!AE72</f>
        <v>0</v>
      </c>
      <c r="N615" s="77">
        <f>'Compound Alert'!AF72</f>
        <v>0</v>
      </c>
      <c r="O615" s="77">
        <f>'Compound Alert'!AG72</f>
        <v>0</v>
      </c>
      <c r="P615" s="85"/>
      <c r="Q615" s="27">
        <f>'Compound Alert'!AI72</f>
        <v>0</v>
      </c>
      <c r="R615" s="27">
        <f>'Compound Alert'!AJ268</f>
        <v>0</v>
      </c>
      <c r="S615" s="28"/>
      <c r="T615" s="28"/>
      <c r="U615" s="28"/>
      <c r="V615" s="28"/>
      <c r="W615" s="28"/>
      <c r="X615" s="28"/>
      <c r="Y615" s="28"/>
      <c r="Z615" s="28"/>
      <c r="AA615" s="28"/>
      <c r="AB615" s="28"/>
      <c r="AC615" s="28"/>
      <c r="AD615" s="28"/>
      <c r="AE615" s="28"/>
      <c r="AF615" s="28"/>
    </row>
    <row r="616" spans="1:32" hidden="1" x14ac:dyDescent="0.2">
      <c r="A616" s="71">
        <v>89</v>
      </c>
      <c r="B616" s="90" t="str">
        <f>'Compound Alert'!B75</f>
        <v>Guatemala</v>
      </c>
      <c r="C616" s="90" t="str">
        <f>'Compound Alert'!C75</f>
        <v>GTM</v>
      </c>
      <c r="D616" s="90" t="str">
        <f>'Compound Alert'!D75</f>
        <v>LCN           Latin America &amp; Caribbean</v>
      </c>
      <c r="E616" s="90" t="str">
        <f>'Compound Alert'!E75</f>
        <v>IBRD</v>
      </c>
      <c r="F616" s="90"/>
      <c r="G616" s="86">
        <f>'Compound Alert'!G75</f>
        <v>2</v>
      </c>
      <c r="H616" s="87">
        <f>'Compound Alert'!H75</f>
        <v>2</v>
      </c>
      <c r="I616" s="85">
        <f>'Compound Alert'!I75</f>
        <v>1.5</v>
      </c>
      <c r="J616" s="77">
        <f>'Compound Alert'!AB75</f>
        <v>5.3415384615384598</v>
      </c>
      <c r="K616" s="77">
        <f>'Compound Alert'!AC75</f>
        <v>0</v>
      </c>
      <c r="L616" s="77">
        <f>'Compound Alert'!AD75</f>
        <v>4.0909090909090802</v>
      </c>
      <c r="M616" s="77">
        <f>'Compound Alert'!AE75</f>
        <v>3.21345038641067</v>
      </c>
      <c r="N616" s="77">
        <f>'Compound Alert'!AF75</f>
        <v>0</v>
      </c>
      <c r="O616" s="77">
        <f>'Compound Alert'!AG75</f>
        <v>0</v>
      </c>
      <c r="P616" s="85"/>
      <c r="Q616" s="27">
        <f>'Compound Alert'!AI75</f>
        <v>0</v>
      </c>
      <c r="R616" s="27">
        <f>'Compound Alert'!AJ271</f>
        <v>0</v>
      </c>
      <c r="S616" s="28"/>
      <c r="T616" s="28"/>
      <c r="U616" s="28"/>
      <c r="V616" s="28"/>
      <c r="W616" s="28"/>
      <c r="X616" s="28"/>
      <c r="Y616" s="28"/>
      <c r="Z616" s="28"/>
      <c r="AA616" s="28"/>
      <c r="AB616" s="28"/>
      <c r="AC616" s="28"/>
      <c r="AD616" s="28"/>
      <c r="AE616" s="28"/>
      <c r="AF616" s="28"/>
    </row>
    <row r="617" spans="1:32" hidden="1" x14ac:dyDescent="0.2">
      <c r="A617" s="71">
        <v>90</v>
      </c>
      <c r="B617" s="90" t="str">
        <f>'Compound Alert'!B89</f>
        <v>Jamaica</v>
      </c>
      <c r="C617" s="90" t="str">
        <f>'Compound Alert'!C89</f>
        <v>JAM</v>
      </c>
      <c r="D617" s="90" t="str">
        <f>'Compound Alert'!D89</f>
        <v>LCN           Latin America &amp; Caribbean</v>
      </c>
      <c r="E617" s="90" t="str">
        <f>'Compound Alert'!E89</f>
        <v>IBRD</v>
      </c>
      <c r="F617" s="90"/>
      <c r="G617" s="86">
        <f>'Compound Alert'!G89</f>
        <v>2</v>
      </c>
      <c r="H617" s="87">
        <f>'Compound Alert'!H89</f>
        <v>2</v>
      </c>
      <c r="I617" s="85">
        <f>'Compound Alert'!I89</f>
        <v>0.5</v>
      </c>
      <c r="J617" s="77">
        <f>'Compound Alert'!AB89</f>
        <v>8.0290001570116001</v>
      </c>
      <c r="K617" s="77">
        <f>'Compound Alert'!AC89</f>
        <v>0</v>
      </c>
      <c r="L617" s="77">
        <f>'Compound Alert'!AD89</f>
        <v>0</v>
      </c>
      <c r="M617" s="77">
        <f>'Compound Alert'!AE89</f>
        <v>0</v>
      </c>
      <c r="N617" s="77">
        <f>'Compound Alert'!AF89</f>
        <v>0</v>
      </c>
      <c r="O617" s="77">
        <f>'Compound Alert'!AG89</f>
        <v>0</v>
      </c>
      <c r="P617" s="85"/>
      <c r="Q617" s="27">
        <f>'Compound Alert'!AI89</f>
        <v>0</v>
      </c>
      <c r="R617" s="27">
        <f>'Compound Alert'!AJ285</f>
        <v>0</v>
      </c>
      <c r="S617" s="28"/>
      <c r="T617" s="28"/>
      <c r="U617" s="28"/>
      <c r="V617" s="28"/>
      <c r="W617" s="28"/>
      <c r="X617" s="28"/>
      <c r="Y617" s="28"/>
      <c r="Z617" s="28"/>
      <c r="AA617" s="28"/>
      <c r="AB617" s="28"/>
      <c r="AC617" s="28"/>
      <c r="AD617" s="28"/>
      <c r="AE617" s="28"/>
      <c r="AF617" s="28"/>
    </row>
    <row r="618" spans="1:32" hidden="1" x14ac:dyDescent="0.2">
      <c r="A618" s="71">
        <v>91</v>
      </c>
      <c r="B618" s="90" t="str">
        <f>'Compound Alert'!B90</f>
        <v>Jordan</v>
      </c>
      <c r="C618" s="90" t="str">
        <f>'Compound Alert'!C90</f>
        <v>JOR</v>
      </c>
      <c r="D618" s="90" t="str">
        <f>'Compound Alert'!D90</f>
        <v>MEA           Middle East &amp; North Africa</v>
      </c>
      <c r="E618" s="90" t="str">
        <f>'Compound Alert'!E90</f>
        <v>IBRD</v>
      </c>
      <c r="F618" s="90"/>
      <c r="G618" s="86">
        <f>'Compound Alert'!G90</f>
        <v>2</v>
      </c>
      <c r="H618" s="87">
        <f>'Compound Alert'!H90</f>
        <v>2</v>
      </c>
      <c r="I618" s="85">
        <f>'Compound Alert'!I90</f>
        <v>0</v>
      </c>
      <c r="J618" s="77">
        <f>'Compound Alert'!AB90</f>
        <v>10</v>
      </c>
      <c r="K618" s="77">
        <f>'Compound Alert'!AC90</f>
        <v>0</v>
      </c>
      <c r="L618" s="77">
        <f>'Compound Alert'!AD90</f>
        <v>6.5909090909090802</v>
      </c>
      <c r="M618" s="77">
        <f>'Compound Alert'!AE90</f>
        <v>0</v>
      </c>
      <c r="N618" s="77">
        <f>'Compound Alert'!AF90</f>
        <v>0</v>
      </c>
      <c r="O618" s="77">
        <f>'Compound Alert'!AG90</f>
        <v>0</v>
      </c>
      <c r="P618" s="85"/>
      <c r="Q618" s="27">
        <f>'Compound Alert'!AI90</f>
        <v>0</v>
      </c>
      <c r="R618" s="27">
        <f>'Compound Alert'!AJ286</f>
        <v>0</v>
      </c>
      <c r="S618" s="28"/>
      <c r="T618" s="28"/>
      <c r="U618" s="28"/>
      <c r="V618" s="28"/>
      <c r="W618" s="28"/>
      <c r="X618" s="28"/>
      <c r="Y618" s="28"/>
      <c r="Z618" s="28"/>
      <c r="AA618" s="28"/>
      <c r="AB618" s="28"/>
      <c r="AC618" s="28"/>
      <c r="AD618" s="28"/>
      <c r="AE618" s="28"/>
      <c r="AF618" s="28"/>
    </row>
    <row r="619" spans="1:32" hidden="1" x14ac:dyDescent="0.2">
      <c r="A619" s="71">
        <v>92</v>
      </c>
      <c r="B619" s="90" t="str">
        <f>'Compound Alert'!B112</f>
        <v>Moldova Republic of</v>
      </c>
      <c r="C619" s="90" t="str">
        <f>'Compound Alert'!C112</f>
        <v>MDA</v>
      </c>
      <c r="D619" s="90" t="str">
        <f>'Compound Alert'!D112</f>
        <v>ECS           Europe &amp; Central Asia</v>
      </c>
      <c r="E619" s="90" t="str">
        <f>'Compound Alert'!E112</f>
        <v>IBRD</v>
      </c>
      <c r="F619" s="90"/>
      <c r="G619" s="86">
        <f>'Compound Alert'!G112</f>
        <v>2</v>
      </c>
      <c r="H619" s="87">
        <f>'Compound Alert'!H112</f>
        <v>2</v>
      </c>
      <c r="I619" s="85">
        <f>'Compound Alert'!I112</f>
        <v>0.5</v>
      </c>
      <c r="J619" s="77">
        <f>'Compound Alert'!AB112</f>
        <v>9.3619199999999996</v>
      </c>
      <c r="K619" s="77">
        <f>'Compound Alert'!AC112</f>
        <v>0</v>
      </c>
      <c r="L619" s="77">
        <f>'Compound Alert'!AD112</f>
        <v>3.4090909090909198</v>
      </c>
      <c r="M619" s="77">
        <f>'Compound Alert'!AE112</f>
        <v>7</v>
      </c>
      <c r="N619" s="77">
        <f>'Compound Alert'!AF112</f>
        <v>0</v>
      </c>
      <c r="O619" s="77">
        <f>'Compound Alert'!AG112</f>
        <v>0</v>
      </c>
      <c r="P619" s="85"/>
      <c r="Q619" s="27">
        <f>'Compound Alert'!AI112</f>
        <v>0</v>
      </c>
      <c r="R619" s="27">
        <f>'Compound Alert'!AJ308</f>
        <v>0</v>
      </c>
      <c r="S619" s="28"/>
      <c r="T619" s="28"/>
      <c r="U619" s="28"/>
      <c r="V619" s="28"/>
      <c r="W619" s="28"/>
      <c r="X619" s="28"/>
      <c r="Y619" s="28"/>
      <c r="Z619" s="28"/>
      <c r="AA619" s="28"/>
      <c r="AB619" s="28"/>
      <c r="AC619" s="28"/>
      <c r="AD619" s="28"/>
      <c r="AE619" s="28"/>
      <c r="AF619" s="28"/>
    </row>
    <row r="620" spans="1:32" hidden="1" x14ac:dyDescent="0.2">
      <c r="A620" s="71">
        <v>93</v>
      </c>
      <c r="B620" s="90" t="str">
        <f>'Compound Alert'!B122</f>
        <v>Mongolia</v>
      </c>
      <c r="C620" s="90" t="str">
        <f>'Compound Alert'!C122</f>
        <v>MNG</v>
      </c>
      <c r="D620" s="90" t="str">
        <f>'Compound Alert'!D122</f>
        <v>EAS           East Asia &amp; Pacific</v>
      </c>
      <c r="E620" s="90" t="str">
        <f>'Compound Alert'!E122</f>
        <v>IBRD</v>
      </c>
      <c r="F620" s="90"/>
      <c r="G620" s="86">
        <f>'Compound Alert'!G122</f>
        <v>2</v>
      </c>
      <c r="H620" s="87">
        <f>'Compound Alert'!H122</f>
        <v>2</v>
      </c>
      <c r="I620" s="85">
        <f>'Compound Alert'!I122</f>
        <v>0.5</v>
      </c>
      <c r="J620" s="77">
        <f>'Compound Alert'!AB122</f>
        <v>10</v>
      </c>
      <c r="K620" s="77">
        <f>'Compound Alert'!AC122</f>
        <v>0</v>
      </c>
      <c r="L620" s="77">
        <f>'Compound Alert'!AD122</f>
        <v>1.13636363636363</v>
      </c>
      <c r="M620" s="77">
        <f>'Compound Alert'!AE122</f>
        <v>7</v>
      </c>
      <c r="N620" s="77">
        <f>'Compound Alert'!AF122</f>
        <v>0</v>
      </c>
      <c r="O620" s="77">
        <f>'Compound Alert'!AG122</f>
        <v>0</v>
      </c>
      <c r="P620" s="85"/>
      <c r="Q620" s="27">
        <f>'Compound Alert'!AI122</f>
        <v>0</v>
      </c>
      <c r="R620" s="27">
        <f>'Compound Alert'!AJ318</f>
        <v>0</v>
      </c>
      <c r="S620" s="28"/>
      <c r="T620" s="28"/>
      <c r="U620" s="28"/>
      <c r="V620" s="28"/>
      <c r="W620" s="28"/>
      <c r="X620" s="28"/>
      <c r="Y620" s="28"/>
      <c r="Z620" s="28"/>
      <c r="AA620" s="28"/>
      <c r="AB620" s="28"/>
      <c r="AC620" s="28"/>
      <c r="AD620" s="28"/>
      <c r="AE620" s="28"/>
      <c r="AF620" s="28"/>
    </row>
    <row r="621" spans="1:32" hidden="1" x14ac:dyDescent="0.2">
      <c r="A621" s="71">
        <v>94</v>
      </c>
      <c r="B621" s="90" t="str">
        <f>'Compound Alert'!B147</f>
        <v>Paraguay</v>
      </c>
      <c r="C621" s="90" t="str">
        <f>'Compound Alert'!C147</f>
        <v>PRY</v>
      </c>
      <c r="D621" s="90" t="str">
        <f>'Compound Alert'!D147</f>
        <v>LCN           Latin America &amp; Caribbean</v>
      </c>
      <c r="E621" s="90" t="str">
        <f>'Compound Alert'!E147</f>
        <v>IBRD</v>
      </c>
      <c r="F621" s="90"/>
      <c r="G621" s="86">
        <f>'Compound Alert'!G147</f>
        <v>2</v>
      </c>
      <c r="H621" s="87">
        <f>'Compound Alert'!H147</f>
        <v>2</v>
      </c>
      <c r="I621" s="85">
        <f>'Compound Alert'!I147</f>
        <v>0</v>
      </c>
      <c r="J621" s="77">
        <f>'Compound Alert'!AB147</f>
        <v>5.4855200000000002</v>
      </c>
      <c r="K621" s="77">
        <f>'Compound Alert'!AC147</f>
        <v>0</v>
      </c>
      <c r="L621" s="77">
        <f>'Compound Alert'!AD147</f>
        <v>6.5909090909090802</v>
      </c>
      <c r="M621" s="77">
        <f>'Compound Alert'!AE147</f>
        <v>7</v>
      </c>
      <c r="N621" s="77">
        <f>'Compound Alert'!AF147</f>
        <v>0</v>
      </c>
      <c r="O621" s="77">
        <f>'Compound Alert'!AG147</f>
        <v>0</v>
      </c>
      <c r="P621" s="85"/>
      <c r="Q621" s="27">
        <f>'Compound Alert'!AI147</f>
        <v>0</v>
      </c>
      <c r="R621" s="27">
        <f>'Compound Alert'!AJ343</f>
        <v>0</v>
      </c>
      <c r="S621" s="28"/>
      <c r="T621" s="28"/>
      <c r="U621" s="28"/>
      <c r="V621" s="28"/>
      <c r="W621" s="28"/>
      <c r="X621" s="28"/>
      <c r="Y621" s="28"/>
      <c r="Z621" s="28"/>
      <c r="AA621" s="28"/>
      <c r="AB621" s="28"/>
      <c r="AC621" s="28"/>
      <c r="AD621" s="28"/>
      <c r="AE621" s="28"/>
      <c r="AF621" s="28"/>
    </row>
    <row r="622" spans="1:32" hidden="1" x14ac:dyDescent="0.2">
      <c r="A622" s="71">
        <v>95</v>
      </c>
      <c r="B622" s="90" t="str">
        <f>'Compound Alert'!B176</f>
        <v>Tonga</v>
      </c>
      <c r="C622" s="90" t="str">
        <f>'Compound Alert'!C176</f>
        <v>TON</v>
      </c>
      <c r="D622" s="90" t="str">
        <f>'Compound Alert'!D176</f>
        <v>EAS           East Asia &amp; Pacific</v>
      </c>
      <c r="E622" s="90" t="str">
        <f>'Compound Alert'!E176</f>
        <v>IDA</v>
      </c>
      <c r="F622" s="90"/>
      <c r="G622" s="86">
        <f>'Compound Alert'!G176</f>
        <v>2</v>
      </c>
      <c r="H622" s="87">
        <f>'Compound Alert'!H176</f>
        <v>2</v>
      </c>
      <c r="I622" s="85">
        <f>'Compound Alert'!I176</f>
        <v>1</v>
      </c>
      <c r="J622" s="77">
        <f>'Compound Alert'!AB176</f>
        <v>7.0938461538461501</v>
      </c>
      <c r="K622" s="77">
        <f>'Compound Alert'!AC176</f>
        <v>0</v>
      </c>
      <c r="L622" s="77">
        <f>'Compound Alert'!AD176</f>
        <v>0</v>
      </c>
      <c r="M622" s="77">
        <f>'Compound Alert'!AE176</f>
        <v>0</v>
      </c>
      <c r="N622" s="77">
        <f>'Compound Alert'!AF176</f>
        <v>0</v>
      </c>
      <c r="O622" s="77">
        <f>'Compound Alert'!AG176</f>
        <v>0</v>
      </c>
      <c r="P622" s="85"/>
      <c r="Q622" s="27">
        <f>'Compound Alert'!AI176</f>
        <v>0.2</v>
      </c>
      <c r="R622" s="27">
        <f>'Compound Alert'!AJ372</f>
        <v>0</v>
      </c>
      <c r="S622" s="28"/>
      <c r="T622" s="28"/>
      <c r="U622" s="28"/>
      <c r="V622" s="28"/>
      <c r="W622" s="28"/>
      <c r="X622" s="28"/>
      <c r="Y622" s="28"/>
      <c r="Z622" s="28"/>
      <c r="AA622" s="28"/>
      <c r="AB622" s="28"/>
      <c r="AC622" s="28"/>
      <c r="AD622" s="28"/>
      <c r="AE622" s="28"/>
      <c r="AF622" s="28"/>
    </row>
    <row r="623" spans="1:32" hidden="1" x14ac:dyDescent="0.2">
      <c r="A623" s="71">
        <v>96</v>
      </c>
      <c r="B623" s="90" t="str">
        <f>'Compound Alert'!B186</f>
        <v>Uzbekistan</v>
      </c>
      <c r="C623" s="90" t="str">
        <f>'Compound Alert'!C186</f>
        <v>UZB</v>
      </c>
      <c r="D623" s="90" t="str">
        <f>'Compound Alert'!D186</f>
        <v>ECS           Europe &amp; Central Asia</v>
      </c>
      <c r="E623" s="90" t="str">
        <f>'Compound Alert'!E186</f>
        <v>Blend</v>
      </c>
      <c r="F623" s="90"/>
      <c r="G623" s="86">
        <f>'Compound Alert'!G186</f>
        <v>2</v>
      </c>
      <c r="H623" s="87">
        <f>'Compound Alert'!H186</f>
        <v>2</v>
      </c>
      <c r="I623" s="85">
        <f>'Compound Alert'!I186</f>
        <v>1</v>
      </c>
      <c r="J623" s="77">
        <f>'Compound Alert'!AB186</f>
        <v>7.18</v>
      </c>
      <c r="K623" s="77">
        <f>'Compound Alert'!AC186</f>
        <v>0</v>
      </c>
      <c r="L623" s="77">
        <f>'Compound Alert'!AD186</f>
        <v>4.0909090909090997</v>
      </c>
      <c r="M623" s="77">
        <f>'Compound Alert'!AE186</f>
        <v>10</v>
      </c>
      <c r="N623" s="77">
        <f>'Compound Alert'!AF186</f>
        <v>0</v>
      </c>
      <c r="O623" s="77">
        <f>'Compound Alert'!AG186</f>
        <v>0</v>
      </c>
      <c r="P623" s="85"/>
      <c r="Q623" s="27">
        <f>'Compound Alert'!AI186</f>
        <v>0</v>
      </c>
      <c r="R623" s="27">
        <f>'Compound Alert'!AJ382</f>
        <v>0</v>
      </c>
      <c r="S623" s="28"/>
      <c r="T623" s="28"/>
      <c r="U623" s="28"/>
      <c r="V623" s="28"/>
      <c r="W623" s="28"/>
      <c r="X623" s="28"/>
      <c r="Y623" s="28"/>
      <c r="Z623" s="28"/>
      <c r="AA623" s="28"/>
      <c r="AB623" s="28"/>
      <c r="AC623" s="28"/>
      <c r="AD623" s="28"/>
      <c r="AE623" s="28"/>
      <c r="AF623" s="28"/>
    </row>
    <row r="624" spans="1:32" hidden="1" x14ac:dyDescent="0.2">
      <c r="A624" s="71">
        <v>97</v>
      </c>
      <c r="B624" s="90" t="str">
        <f>'Compound Alert'!B189</f>
        <v>Viet Nam</v>
      </c>
      <c r="C624" s="90" t="str">
        <f>'Compound Alert'!C189</f>
        <v>VNM</v>
      </c>
      <c r="D624" s="90" t="str">
        <f>'Compound Alert'!D189</f>
        <v>EAS           East Asia &amp; Pacific</v>
      </c>
      <c r="E624" s="90" t="str">
        <f>'Compound Alert'!E189</f>
        <v>IBRD</v>
      </c>
      <c r="F624" s="90"/>
      <c r="G624" s="86">
        <f>'Compound Alert'!G189</f>
        <v>2</v>
      </c>
      <c r="H624" s="87">
        <f>'Compound Alert'!H189</f>
        <v>2</v>
      </c>
      <c r="I624" s="85">
        <f>'Compound Alert'!I189</f>
        <v>0</v>
      </c>
      <c r="J624" s="77">
        <f>'Compound Alert'!AB189</f>
        <v>1.88</v>
      </c>
      <c r="K624" s="77">
        <f>'Compound Alert'!AC189</f>
        <v>0</v>
      </c>
      <c r="L624" s="77">
        <f>'Compound Alert'!AD189</f>
        <v>5.2272727272727302</v>
      </c>
      <c r="M624" s="77">
        <f>'Compound Alert'!AE189</f>
        <v>6.4178180921645396</v>
      </c>
      <c r="N624" s="77">
        <f>'Compound Alert'!AF189</f>
        <v>0</v>
      </c>
      <c r="O624" s="77">
        <f>'Compound Alert'!AG189</f>
        <v>0</v>
      </c>
      <c r="P624" s="85"/>
      <c r="Q624" s="27">
        <f>'Compound Alert'!AI189</f>
        <v>0</v>
      </c>
      <c r="R624" s="27">
        <f>'Compound Alert'!AJ385</f>
        <v>0</v>
      </c>
      <c r="S624" s="28"/>
      <c r="T624" s="28"/>
      <c r="U624" s="28"/>
      <c r="V624" s="28"/>
      <c r="W624" s="28"/>
      <c r="X624" s="28"/>
      <c r="Y624" s="28"/>
      <c r="Z624" s="28"/>
      <c r="AA624" s="28"/>
      <c r="AB624" s="28"/>
      <c r="AC624" s="28"/>
      <c r="AD624" s="28"/>
      <c r="AE624" s="28"/>
      <c r="AF624" s="28"/>
    </row>
    <row r="625" spans="1:32" hidden="1" x14ac:dyDescent="0.2">
      <c r="A625" s="71">
        <v>98</v>
      </c>
      <c r="B625" s="90" t="str">
        <f>'Compound Alert'!B22</f>
        <v>Bahrain</v>
      </c>
      <c r="C625" s="90" t="str">
        <f>'Compound Alert'!C22</f>
        <v>BHR</v>
      </c>
      <c r="D625" s="90" t="str">
        <f>'Compound Alert'!D22</f>
        <v>MEA           Middle East &amp; North Africa</v>
      </c>
      <c r="E625" s="90" t="str">
        <f>'Compound Alert'!E22</f>
        <v xml:space="preserve"> </v>
      </c>
      <c r="F625" s="90"/>
      <c r="G625" s="86">
        <f>'Compound Alert'!G22</f>
        <v>1.5</v>
      </c>
      <c r="H625" s="87">
        <f>'Compound Alert'!H22</f>
        <v>1.5</v>
      </c>
      <c r="I625" s="85">
        <f>'Compound Alert'!I22</f>
        <v>0</v>
      </c>
      <c r="J625" s="77">
        <f>'Compound Alert'!AB22</f>
        <v>10</v>
      </c>
      <c r="K625" s="77">
        <f>'Compound Alert'!AC22</f>
        <v>0</v>
      </c>
      <c r="L625" s="77">
        <f>'Compound Alert'!AD22</f>
        <v>8.1818181818181799</v>
      </c>
      <c r="M625" s="77">
        <f>'Compound Alert'!AE22</f>
        <v>0</v>
      </c>
      <c r="N625" s="77">
        <f>'Compound Alert'!AF22</f>
        <v>0</v>
      </c>
      <c r="O625" s="77">
        <f>'Compound Alert'!AG22</f>
        <v>0</v>
      </c>
      <c r="P625" s="85"/>
      <c r="Q625" s="27">
        <f>'Compound Alert'!AI22</f>
        <v>0</v>
      </c>
      <c r="R625" s="27">
        <f>'Compound Alert'!AJ218</f>
        <v>0</v>
      </c>
      <c r="S625" s="28"/>
      <c r="T625" s="28"/>
      <c r="U625" s="28"/>
      <c r="V625" s="28"/>
      <c r="W625" s="28"/>
      <c r="X625" s="28"/>
      <c r="Y625" s="28"/>
      <c r="Z625" s="28"/>
      <c r="AA625" s="28"/>
      <c r="AB625" s="28"/>
      <c r="AC625" s="28"/>
      <c r="AD625" s="28"/>
      <c r="AE625" s="28"/>
      <c r="AF625" s="28"/>
    </row>
    <row r="626" spans="1:32" hidden="1" x14ac:dyDescent="0.2">
      <c r="A626" s="71">
        <v>99</v>
      </c>
      <c r="B626" s="90" t="str">
        <f>'Compound Alert'!B23</f>
        <v>Bahamas</v>
      </c>
      <c r="C626" s="90" t="str">
        <f>'Compound Alert'!C23</f>
        <v>BHS</v>
      </c>
      <c r="D626" s="90" t="str">
        <f>'Compound Alert'!D23</f>
        <v>LCN           Latin America &amp; Caribbean</v>
      </c>
      <c r="E626" s="90" t="str">
        <f>'Compound Alert'!E23</f>
        <v xml:space="preserve"> </v>
      </c>
      <c r="F626" s="90"/>
      <c r="G626" s="86">
        <f>'Compound Alert'!G23</f>
        <v>1.5</v>
      </c>
      <c r="H626" s="87">
        <f>'Compound Alert'!H23</f>
        <v>1.5</v>
      </c>
      <c r="I626" s="85">
        <f>'Compound Alert'!I23</f>
        <v>0.5</v>
      </c>
      <c r="J626" s="77">
        <f>'Compound Alert'!AB23</f>
        <v>10</v>
      </c>
      <c r="K626" s="77">
        <f>'Compound Alert'!AC23</f>
        <v>0</v>
      </c>
      <c r="L626" s="77">
        <f>'Compound Alert'!AD23</f>
        <v>0.90909090909091705</v>
      </c>
      <c r="M626" s="77">
        <f>'Compound Alert'!AE23</f>
        <v>10</v>
      </c>
      <c r="N626" s="77">
        <f>'Compound Alert'!AF23</f>
        <v>0</v>
      </c>
      <c r="O626" s="77">
        <f>'Compound Alert'!AG23</f>
        <v>0</v>
      </c>
      <c r="P626" s="85"/>
      <c r="Q626" s="27">
        <f>'Compound Alert'!AI23</f>
        <v>0</v>
      </c>
      <c r="R626" s="27">
        <f>'Compound Alert'!AJ219</f>
        <v>0</v>
      </c>
      <c r="S626" s="28"/>
      <c r="T626" s="28"/>
      <c r="U626" s="28"/>
      <c r="V626" s="28"/>
      <c r="W626" s="28"/>
      <c r="X626" s="28"/>
      <c r="Y626" s="28"/>
      <c r="Z626" s="28"/>
      <c r="AA626" s="28"/>
      <c r="AB626" s="28"/>
      <c r="AC626" s="28"/>
      <c r="AD626" s="28"/>
      <c r="AE626" s="28"/>
      <c r="AF626" s="28"/>
    </row>
    <row r="627" spans="1:32" hidden="1" x14ac:dyDescent="0.2">
      <c r="A627" s="71">
        <v>100</v>
      </c>
      <c r="B627" s="90" t="str">
        <f>'Compound Alert'!B24</f>
        <v>Bosnia and Herzegovina</v>
      </c>
      <c r="C627" s="90" t="str">
        <f>'Compound Alert'!C24</f>
        <v>BIH</v>
      </c>
      <c r="D627" s="90" t="str">
        <f>'Compound Alert'!D24</f>
        <v>ECS           Europe &amp; Central Asia</v>
      </c>
      <c r="E627" s="90" t="str">
        <f>'Compound Alert'!E24</f>
        <v>IBRD</v>
      </c>
      <c r="F627" s="90"/>
      <c r="G627" s="86">
        <f>'Compound Alert'!G24</f>
        <v>1.5</v>
      </c>
      <c r="H627" s="87">
        <f>'Compound Alert'!H24</f>
        <v>1.5</v>
      </c>
      <c r="I627" s="85">
        <f>'Compound Alert'!I24</f>
        <v>0</v>
      </c>
      <c r="J627" s="77">
        <f>'Compound Alert'!AB24</f>
        <v>8.1859999999999999</v>
      </c>
      <c r="K627" s="77">
        <f>'Compound Alert'!AC24</f>
        <v>0</v>
      </c>
      <c r="L627" s="77">
        <f>'Compound Alert'!AD24</f>
        <v>7.0454545454545503</v>
      </c>
      <c r="M627" s="77">
        <f>'Compound Alert'!AE24</f>
        <v>7</v>
      </c>
      <c r="N627" s="77">
        <f>'Compound Alert'!AF24</f>
        <v>0</v>
      </c>
      <c r="O627" s="77">
        <f>'Compound Alert'!AG24</f>
        <v>1.6952912574300001</v>
      </c>
      <c r="P627" s="85"/>
      <c r="Q627" s="27">
        <f>'Compound Alert'!AI24</f>
        <v>0</v>
      </c>
      <c r="R627" s="27">
        <f>'Compound Alert'!AJ220</f>
        <v>0</v>
      </c>
      <c r="S627" s="28"/>
      <c r="T627" s="28"/>
      <c r="U627" s="28"/>
      <c r="V627" s="28"/>
      <c r="W627" s="28"/>
      <c r="X627" s="28"/>
      <c r="Y627" s="28"/>
      <c r="Z627" s="28"/>
      <c r="AA627" s="28"/>
      <c r="AB627" s="28"/>
      <c r="AC627" s="28"/>
      <c r="AD627" s="28"/>
      <c r="AE627" s="28"/>
      <c r="AF627" s="28"/>
    </row>
    <row r="628" spans="1:32" hidden="1" x14ac:dyDescent="0.2">
      <c r="A628" s="71">
        <v>101</v>
      </c>
      <c r="B628" s="90" t="str">
        <f>'Compound Alert'!B51</f>
        <v>Dominica</v>
      </c>
      <c r="C628" s="90" t="str">
        <f>'Compound Alert'!C51</f>
        <v>DMA</v>
      </c>
      <c r="D628" s="90" t="str">
        <f>'Compound Alert'!D51</f>
        <v>LCN           Latin America &amp; Caribbean</v>
      </c>
      <c r="E628" s="90" t="str">
        <f>'Compound Alert'!E51</f>
        <v>Blend</v>
      </c>
      <c r="F628" s="90"/>
      <c r="G628" s="86">
        <f>'Compound Alert'!G51</f>
        <v>1.5</v>
      </c>
      <c r="H628" s="87">
        <f>'Compound Alert'!H51</f>
        <v>1.5</v>
      </c>
      <c r="I628" s="85">
        <f>'Compound Alert'!I51</f>
        <v>0.5</v>
      </c>
      <c r="J628" s="77">
        <f>'Compound Alert'!AB51</f>
        <v>9.5238095238094793</v>
      </c>
      <c r="K628" s="77">
        <f>'Compound Alert'!AC51</f>
        <v>0</v>
      </c>
      <c r="L628" s="77">
        <f>'Compound Alert'!AD51</f>
        <v>0</v>
      </c>
      <c r="M628" s="77">
        <f>'Compound Alert'!AE51</f>
        <v>0</v>
      </c>
      <c r="N628" s="77">
        <f>'Compound Alert'!AF51</f>
        <v>0</v>
      </c>
      <c r="O628" s="77">
        <f>'Compound Alert'!AG51</f>
        <v>0</v>
      </c>
      <c r="P628" s="85"/>
      <c r="Q628" s="27">
        <f>'Compound Alert'!AI51</f>
        <v>0.2</v>
      </c>
      <c r="R628" s="27">
        <f>'Compound Alert'!AJ247</f>
        <v>0</v>
      </c>
      <c r="S628" s="28"/>
      <c r="T628" s="28"/>
      <c r="U628" s="28"/>
      <c r="V628" s="28"/>
      <c r="W628" s="28"/>
      <c r="X628" s="28"/>
      <c r="Y628" s="28"/>
      <c r="Z628" s="28"/>
      <c r="AA628" s="28"/>
      <c r="AB628" s="28"/>
      <c r="AC628" s="28"/>
      <c r="AD628" s="28"/>
      <c r="AE628" s="28"/>
      <c r="AF628" s="28"/>
    </row>
    <row r="629" spans="1:32" hidden="1" x14ac:dyDescent="0.2">
      <c r="A629" s="71">
        <v>102</v>
      </c>
      <c r="B629" s="90" t="str">
        <f>'Compound Alert'!B55</f>
        <v>Ecuador</v>
      </c>
      <c r="C629" s="90" t="str">
        <f>'Compound Alert'!C55</f>
        <v>ECU</v>
      </c>
      <c r="D629" s="90" t="str">
        <f>'Compound Alert'!D55</f>
        <v>LCN           Latin America &amp; Caribbean</v>
      </c>
      <c r="E629" s="90" t="str">
        <f>'Compound Alert'!E55</f>
        <v>IBRD</v>
      </c>
      <c r="F629" s="90"/>
      <c r="G629" s="86">
        <f>'Compound Alert'!G55</f>
        <v>1.5</v>
      </c>
      <c r="H629" s="87">
        <f>'Compound Alert'!H55</f>
        <v>1.5</v>
      </c>
      <c r="I629" s="85">
        <f>'Compound Alert'!I55</f>
        <v>0.5</v>
      </c>
      <c r="J629" s="77">
        <f>'Compound Alert'!AB55</f>
        <v>4.7619047619047397</v>
      </c>
      <c r="K629" s="77">
        <f>'Compound Alert'!AC55</f>
        <v>0</v>
      </c>
      <c r="L629" s="77">
        <f>'Compound Alert'!AD55</f>
        <v>3.63636363636363</v>
      </c>
      <c r="M629" s="77">
        <f>'Compound Alert'!AE55</f>
        <v>7</v>
      </c>
      <c r="N629" s="77">
        <f>'Compound Alert'!AF55</f>
        <v>0</v>
      </c>
      <c r="O629" s="77">
        <f>'Compound Alert'!AG55</f>
        <v>0</v>
      </c>
      <c r="P629" s="85"/>
      <c r="Q629" s="27">
        <f>'Compound Alert'!AI55</f>
        <v>0</v>
      </c>
      <c r="R629" s="27">
        <f>'Compound Alert'!AJ251</f>
        <v>0</v>
      </c>
      <c r="S629" s="28"/>
      <c r="T629" s="28"/>
      <c r="U629" s="28"/>
      <c r="V629" s="28"/>
      <c r="W629" s="28"/>
      <c r="X629" s="28"/>
      <c r="Y629" s="28"/>
      <c r="Z629" s="28"/>
      <c r="AA629" s="28"/>
      <c r="AB629" s="28"/>
      <c r="AC629" s="28"/>
      <c r="AD629" s="28"/>
      <c r="AE629" s="28"/>
      <c r="AF629" s="28"/>
    </row>
    <row r="630" spans="1:32" hidden="1" x14ac:dyDescent="0.2">
      <c r="A630" s="71">
        <v>103</v>
      </c>
      <c r="B630" s="90" t="str">
        <f>'Compound Alert'!B62</f>
        <v>Fiji</v>
      </c>
      <c r="C630" s="90" t="str">
        <f>'Compound Alert'!C62</f>
        <v>FJI</v>
      </c>
      <c r="D630" s="90" t="str">
        <f>'Compound Alert'!D62</f>
        <v>EAS           East Asia &amp; Pacific</v>
      </c>
      <c r="E630" s="90" t="str">
        <f>'Compound Alert'!E62</f>
        <v>Blend</v>
      </c>
      <c r="F630" s="90"/>
      <c r="G630" s="86">
        <f>'Compound Alert'!G62</f>
        <v>1.5</v>
      </c>
      <c r="H630" s="87">
        <f>'Compound Alert'!H62</f>
        <v>1.5</v>
      </c>
      <c r="I630" s="85">
        <f>'Compound Alert'!I62</f>
        <v>0.5</v>
      </c>
      <c r="J630" s="77">
        <f>'Compound Alert'!AB62</f>
        <v>10</v>
      </c>
      <c r="K630" s="77">
        <f>'Compound Alert'!AC62</f>
        <v>0</v>
      </c>
      <c r="L630" s="77">
        <f>'Compound Alert'!AD62</f>
        <v>0</v>
      </c>
      <c r="M630" s="77">
        <f>'Compound Alert'!AE62</f>
        <v>7</v>
      </c>
      <c r="N630" s="77">
        <f>'Compound Alert'!AF62</f>
        <v>0</v>
      </c>
      <c r="O630" s="77">
        <f>'Compound Alert'!AG62</f>
        <v>0</v>
      </c>
      <c r="P630" s="85"/>
      <c r="Q630" s="27">
        <f>'Compound Alert'!AI62</f>
        <v>0</v>
      </c>
      <c r="R630" s="27">
        <f>'Compound Alert'!AJ258</f>
        <v>0</v>
      </c>
      <c r="S630" s="28"/>
      <c r="T630" s="28"/>
      <c r="U630" s="28"/>
      <c r="V630" s="28"/>
      <c r="W630" s="28"/>
      <c r="X630" s="28"/>
      <c r="Y630" s="28"/>
      <c r="Z630" s="28"/>
      <c r="AA630" s="28"/>
      <c r="AB630" s="28"/>
      <c r="AC630" s="28"/>
      <c r="AD630" s="28"/>
      <c r="AE630" s="28"/>
      <c r="AF630" s="28"/>
    </row>
    <row r="631" spans="1:32" hidden="1" x14ac:dyDescent="0.2">
      <c r="A631" s="71">
        <v>104</v>
      </c>
      <c r="B631" s="90" t="str">
        <f>'Compound Alert'!B67</f>
        <v>Georgia</v>
      </c>
      <c r="C631" s="90" t="str">
        <f>'Compound Alert'!C67</f>
        <v>GEO</v>
      </c>
      <c r="D631" s="90" t="str">
        <f>'Compound Alert'!D67</f>
        <v>ECS           Europe &amp; Central Asia</v>
      </c>
      <c r="E631" s="90" t="str">
        <f>'Compound Alert'!E67</f>
        <v>IBRD</v>
      </c>
      <c r="F631" s="90"/>
      <c r="G631" s="86">
        <f>'Compound Alert'!G67</f>
        <v>1.5</v>
      </c>
      <c r="H631" s="87">
        <f>'Compound Alert'!H67</f>
        <v>1.5</v>
      </c>
      <c r="I631" s="85">
        <f>'Compound Alert'!I67</f>
        <v>0</v>
      </c>
      <c r="J631" s="77">
        <f>'Compound Alert'!AB67</f>
        <v>9.5238095238094793</v>
      </c>
      <c r="K631" s="77">
        <f>'Compound Alert'!AC67</f>
        <v>0</v>
      </c>
      <c r="L631" s="77">
        <f>'Compound Alert'!AD67</f>
        <v>0.90909090909091705</v>
      </c>
      <c r="M631" s="77">
        <f>'Compound Alert'!AE67</f>
        <v>0</v>
      </c>
      <c r="N631" s="77">
        <f>'Compound Alert'!AF67</f>
        <v>0</v>
      </c>
      <c r="O631" s="77">
        <f>'Compound Alert'!AG67</f>
        <v>10</v>
      </c>
      <c r="P631" s="85"/>
      <c r="Q631" s="27">
        <f>'Compound Alert'!AI67</f>
        <v>0</v>
      </c>
      <c r="R631" s="27">
        <f>'Compound Alert'!AJ263</f>
        <v>0</v>
      </c>
      <c r="S631" s="28"/>
      <c r="T631" s="28"/>
      <c r="U631" s="28"/>
      <c r="V631" s="28"/>
      <c r="W631" s="28"/>
      <c r="X631" s="28"/>
      <c r="Y631" s="28"/>
      <c r="Z631" s="28"/>
      <c r="AA631" s="28"/>
      <c r="AB631" s="28"/>
      <c r="AC631" s="28"/>
      <c r="AD631" s="28"/>
      <c r="AE631" s="28"/>
      <c r="AF631" s="28"/>
    </row>
    <row r="632" spans="1:32" hidden="1" x14ac:dyDescent="0.2">
      <c r="A632" s="71">
        <v>105</v>
      </c>
      <c r="B632" s="90" t="str">
        <f>'Compound Alert'!B76</f>
        <v>Guyana</v>
      </c>
      <c r="C632" s="90" t="str">
        <f>'Compound Alert'!C76</f>
        <v>GUY</v>
      </c>
      <c r="D632" s="90" t="str">
        <f>'Compound Alert'!D76</f>
        <v>LCN           Latin America &amp; Caribbean</v>
      </c>
      <c r="E632" s="90" t="str">
        <f>'Compound Alert'!E76</f>
        <v>IDA</v>
      </c>
      <c r="F632" s="90"/>
      <c r="G632" s="86">
        <f>'Compound Alert'!G76</f>
        <v>1.5</v>
      </c>
      <c r="H632" s="87">
        <f>'Compound Alert'!H76</f>
        <v>1.5</v>
      </c>
      <c r="I632" s="85">
        <f>'Compound Alert'!I76</f>
        <v>0.5</v>
      </c>
      <c r="J632" s="77">
        <f>'Compound Alert'!AB76</f>
        <v>10</v>
      </c>
      <c r="K632" s="77">
        <f>'Compound Alert'!AC76</f>
        <v>0</v>
      </c>
      <c r="L632" s="77">
        <f>'Compound Alert'!AD76</f>
        <v>3.4090909090909198</v>
      </c>
      <c r="M632" s="77">
        <f>'Compound Alert'!AE76</f>
        <v>0</v>
      </c>
      <c r="N632" s="77">
        <f>'Compound Alert'!AF76</f>
        <v>0</v>
      </c>
      <c r="O632" s="77">
        <f>'Compound Alert'!AG76</f>
        <v>0</v>
      </c>
      <c r="P632" s="85"/>
      <c r="Q632" s="27">
        <f>'Compound Alert'!AI76</f>
        <v>0</v>
      </c>
      <c r="R632" s="27">
        <f>'Compound Alert'!AJ272</f>
        <v>0</v>
      </c>
      <c r="S632" s="28"/>
      <c r="T632" s="28"/>
      <c r="U632" s="28"/>
      <c r="V632" s="28"/>
      <c r="W632" s="28"/>
      <c r="X632" s="28"/>
      <c r="Y632" s="28"/>
      <c r="Z632" s="28"/>
      <c r="AA632" s="28"/>
      <c r="AB632" s="28"/>
      <c r="AC632" s="28"/>
      <c r="AD632" s="28"/>
      <c r="AE632" s="28"/>
      <c r="AF632" s="28"/>
    </row>
    <row r="633" spans="1:32" hidden="1" x14ac:dyDescent="0.2">
      <c r="A633" s="71">
        <v>106</v>
      </c>
      <c r="B633" s="90" t="str">
        <f>'Compound Alert'!B84</f>
        <v>Iran</v>
      </c>
      <c r="C633" s="90" t="str">
        <f>'Compound Alert'!C84</f>
        <v>IRN</v>
      </c>
      <c r="D633" s="90" t="str">
        <f>'Compound Alert'!D84</f>
        <v>MEA           Middle East &amp; North Africa</v>
      </c>
      <c r="E633" s="90" t="str">
        <f>'Compound Alert'!E84</f>
        <v>IBRD</v>
      </c>
      <c r="F633" s="90"/>
      <c r="G633" s="86">
        <f>'Compound Alert'!G84</f>
        <v>1.5</v>
      </c>
      <c r="H633" s="87">
        <f>'Compound Alert'!H84</f>
        <v>1.5</v>
      </c>
      <c r="I633" s="85">
        <f>'Compound Alert'!I84</f>
        <v>1</v>
      </c>
      <c r="J633" s="77">
        <f>'Compound Alert'!AB84</f>
        <v>3.6524800000000002</v>
      </c>
      <c r="K633" s="77">
        <f>'Compound Alert'!AC84</f>
        <v>0</v>
      </c>
      <c r="L633" s="77">
        <f>'Compound Alert'!AD84</f>
        <v>10</v>
      </c>
      <c r="M633" s="77">
        <f>'Compound Alert'!AE84</f>
        <v>7</v>
      </c>
      <c r="N633" s="77">
        <f>'Compound Alert'!AF84</f>
        <v>0</v>
      </c>
      <c r="O633" s="77">
        <f>'Compound Alert'!AG84</f>
        <v>1.45422691536203</v>
      </c>
      <c r="P633" s="85"/>
      <c r="Q633" s="27">
        <f>'Compound Alert'!AI84</f>
        <v>0</v>
      </c>
      <c r="R633" s="27">
        <f>'Compound Alert'!AJ280</f>
        <v>0</v>
      </c>
      <c r="S633" s="28"/>
      <c r="T633" s="28"/>
      <c r="U633" s="28"/>
      <c r="V633" s="28"/>
      <c r="W633" s="28"/>
      <c r="X633" s="28"/>
      <c r="Y633" s="28"/>
      <c r="Z633" s="28"/>
      <c r="AA633" s="28"/>
      <c r="AB633" s="28"/>
      <c r="AC633" s="28"/>
      <c r="AD633" s="28"/>
      <c r="AE633" s="28"/>
      <c r="AF633" s="28"/>
    </row>
    <row r="634" spans="1:32" hidden="1" x14ac:dyDescent="0.2">
      <c r="A634" s="71">
        <v>107</v>
      </c>
      <c r="B634" s="90" t="str">
        <f>'Compound Alert'!B94</f>
        <v>Kyrgyzstan</v>
      </c>
      <c r="C634" s="90" t="str">
        <f>'Compound Alert'!C94</f>
        <v>KGZ</v>
      </c>
      <c r="D634" s="90" t="str">
        <f>'Compound Alert'!D94</f>
        <v>ECS           Europe &amp; Central Asia</v>
      </c>
      <c r="E634" s="90" t="str">
        <f>'Compound Alert'!E94</f>
        <v>IDA</v>
      </c>
      <c r="F634" s="90"/>
      <c r="G634" s="86">
        <f>'Compound Alert'!G94</f>
        <v>1.5</v>
      </c>
      <c r="H634" s="87">
        <f>'Compound Alert'!H94</f>
        <v>1.5</v>
      </c>
      <c r="I634" s="85">
        <f>'Compound Alert'!I94</f>
        <v>0.5</v>
      </c>
      <c r="J634" s="77">
        <f>'Compound Alert'!AB94</f>
        <v>6.83692307692308</v>
      </c>
      <c r="K634" s="77">
        <f>'Compound Alert'!AC94</f>
        <v>0</v>
      </c>
      <c r="L634" s="77">
        <f>'Compound Alert'!AD94</f>
        <v>3.86363636363637</v>
      </c>
      <c r="M634" s="77">
        <f>'Compound Alert'!AE94</f>
        <v>7</v>
      </c>
      <c r="N634" s="77">
        <f>'Compound Alert'!AF94</f>
        <v>0</v>
      </c>
      <c r="O634" s="77">
        <f>'Compound Alert'!AG94</f>
        <v>0</v>
      </c>
      <c r="P634" s="85"/>
      <c r="Q634" s="27">
        <f>'Compound Alert'!AI94</f>
        <v>0</v>
      </c>
      <c r="R634" s="27">
        <f>'Compound Alert'!AJ290</f>
        <v>0</v>
      </c>
      <c r="S634" s="28"/>
      <c r="T634" s="28"/>
      <c r="U634" s="28"/>
      <c r="V634" s="28"/>
      <c r="W634" s="28"/>
      <c r="X634" s="28"/>
      <c r="Y634" s="28"/>
      <c r="Z634" s="28"/>
      <c r="AA634" s="28"/>
      <c r="AB634" s="28"/>
      <c r="AC634" s="28"/>
      <c r="AD634" s="28"/>
      <c r="AE634" s="28"/>
      <c r="AF634" s="28"/>
    </row>
    <row r="635" spans="1:32" hidden="1" x14ac:dyDescent="0.2">
      <c r="A635" s="71">
        <v>108</v>
      </c>
      <c r="B635" s="90" t="str">
        <f>'Compound Alert'!B105</f>
        <v>Liechtenstein</v>
      </c>
      <c r="C635" s="90" t="str">
        <f>'Compound Alert'!C105</f>
        <v>LIE</v>
      </c>
      <c r="D635" s="90" t="str">
        <f>'Compound Alert'!D105</f>
        <v>ECS           Europe &amp; Central Asia</v>
      </c>
      <c r="E635" s="90" t="str">
        <f>'Compound Alert'!E105</f>
        <v xml:space="preserve"> </v>
      </c>
      <c r="F635" s="90"/>
      <c r="G635" s="86">
        <f>'Compound Alert'!G105</f>
        <v>1.5</v>
      </c>
      <c r="H635" s="87">
        <f>'Compound Alert'!H105</f>
        <v>1.5</v>
      </c>
      <c r="I635" s="85">
        <f>'Compound Alert'!I105</f>
        <v>0</v>
      </c>
      <c r="J635" s="77">
        <f>'Compound Alert'!AB105</f>
        <v>10</v>
      </c>
      <c r="K635" s="77">
        <f>'Compound Alert'!AC105</f>
        <v>0</v>
      </c>
      <c r="L635" s="77">
        <f>'Compound Alert'!AD105</f>
        <v>5.2272727272727302</v>
      </c>
      <c r="M635" s="77">
        <f>'Compound Alert'!AE105</f>
        <v>0</v>
      </c>
      <c r="N635" s="77">
        <f>'Compound Alert'!AF105</f>
        <v>0</v>
      </c>
      <c r="O635" s="77">
        <f>'Compound Alert'!AG105</f>
        <v>0</v>
      </c>
      <c r="P635" s="85"/>
      <c r="Q635" s="27">
        <f>'Compound Alert'!AI105</f>
        <v>0.4</v>
      </c>
      <c r="R635" s="27">
        <f>'Compound Alert'!AJ301</f>
        <v>0</v>
      </c>
      <c r="S635" s="28"/>
      <c r="T635" s="28"/>
      <c r="U635" s="28"/>
      <c r="V635" s="28"/>
      <c r="W635" s="28"/>
      <c r="X635" s="28"/>
      <c r="Y635" s="28"/>
      <c r="Z635" s="28"/>
      <c r="AA635" s="28"/>
      <c r="AB635" s="28"/>
      <c r="AC635" s="28"/>
      <c r="AD635" s="28"/>
      <c r="AE635" s="28"/>
      <c r="AF635" s="28"/>
    </row>
    <row r="636" spans="1:32" hidden="1" x14ac:dyDescent="0.2">
      <c r="A636" s="71">
        <v>109</v>
      </c>
      <c r="B636" s="90" t="str">
        <f>'Compound Alert'!B121</f>
        <v>Montenegro</v>
      </c>
      <c r="C636" s="90" t="str">
        <f>'Compound Alert'!C121</f>
        <v>MNE</v>
      </c>
      <c r="D636" s="90" t="str">
        <f>'Compound Alert'!D121</f>
        <v>ECS           Europe &amp; Central Asia</v>
      </c>
      <c r="E636" s="90" t="str">
        <f>'Compound Alert'!E121</f>
        <v>IBRD</v>
      </c>
      <c r="F636" s="90"/>
      <c r="G636" s="86">
        <f>'Compound Alert'!G121</f>
        <v>1.5</v>
      </c>
      <c r="H636" s="87">
        <f>'Compound Alert'!H121</f>
        <v>1.5</v>
      </c>
      <c r="I636" s="85">
        <f>'Compound Alert'!I121</f>
        <v>0</v>
      </c>
      <c r="J636" s="77">
        <f>'Compound Alert'!AB121</f>
        <v>10</v>
      </c>
      <c r="K636" s="77">
        <f>'Compound Alert'!AC121</f>
        <v>0</v>
      </c>
      <c r="L636" s="77">
        <f>'Compound Alert'!AD121</f>
        <v>7.0454545454545503</v>
      </c>
      <c r="M636" s="77">
        <f>'Compound Alert'!AE121</f>
        <v>0</v>
      </c>
      <c r="N636" s="77">
        <f>'Compound Alert'!AF121</f>
        <v>0</v>
      </c>
      <c r="O636" s="77">
        <f>'Compound Alert'!AG121</f>
        <v>0</v>
      </c>
      <c r="P636" s="85"/>
      <c r="Q636" s="27">
        <f>'Compound Alert'!AI121</f>
        <v>0</v>
      </c>
      <c r="R636" s="27">
        <f>'Compound Alert'!AJ317</f>
        <v>0</v>
      </c>
      <c r="S636" s="28"/>
      <c r="T636" s="28"/>
      <c r="U636" s="28"/>
      <c r="V636" s="28"/>
      <c r="W636" s="28"/>
      <c r="X636" s="28"/>
      <c r="Y636" s="28"/>
      <c r="Z636" s="28"/>
      <c r="AA636" s="28"/>
      <c r="AB636" s="28"/>
      <c r="AC636" s="28"/>
      <c r="AD636" s="28"/>
      <c r="AE636" s="28"/>
      <c r="AF636" s="28"/>
    </row>
    <row r="637" spans="1:32" hidden="1" x14ac:dyDescent="0.2">
      <c r="A637" s="71">
        <v>110</v>
      </c>
      <c r="B637" s="90" t="str">
        <f>'Compound Alert'!B125</f>
        <v>Mauritius</v>
      </c>
      <c r="C637" s="90" t="str">
        <f>'Compound Alert'!C125</f>
        <v>MUS</v>
      </c>
      <c r="D637" s="90" t="str">
        <f>'Compound Alert'!D125</f>
        <v>SSF           Sub-Saharan Africa</v>
      </c>
      <c r="E637" s="90" t="str">
        <f>'Compound Alert'!E125</f>
        <v>IBRD</v>
      </c>
      <c r="F637" s="90"/>
      <c r="G637" s="86">
        <f>'Compound Alert'!G125</f>
        <v>1.5</v>
      </c>
      <c r="H637" s="87">
        <f>'Compound Alert'!H125</f>
        <v>1.5</v>
      </c>
      <c r="I637" s="85">
        <f>'Compound Alert'!I125</f>
        <v>0.5</v>
      </c>
      <c r="J637" s="77">
        <f>'Compound Alert'!AB125</f>
        <v>10</v>
      </c>
      <c r="K637" s="77">
        <f>'Compound Alert'!AC125</f>
        <v>0</v>
      </c>
      <c r="L637" s="77">
        <f>'Compound Alert'!AD125</f>
        <v>5.4545454545454604</v>
      </c>
      <c r="M637" s="77">
        <f>'Compound Alert'!AE125</f>
        <v>10</v>
      </c>
      <c r="N637" s="77">
        <f>'Compound Alert'!AF125</f>
        <v>0</v>
      </c>
      <c r="O637" s="77">
        <f>'Compound Alert'!AG125</f>
        <v>0</v>
      </c>
      <c r="P637" s="85"/>
      <c r="Q637" s="27">
        <f>'Compound Alert'!AI125</f>
        <v>0</v>
      </c>
      <c r="R637" s="27">
        <f>'Compound Alert'!AJ321</f>
        <v>0</v>
      </c>
      <c r="S637" s="28"/>
      <c r="T637" s="28"/>
      <c r="U637" s="28"/>
      <c r="V637" s="28"/>
      <c r="W637" s="28"/>
      <c r="X637" s="28"/>
      <c r="Y637" s="28"/>
      <c r="Z637" s="28"/>
      <c r="AA637" s="28"/>
      <c r="AB637" s="28"/>
      <c r="AC637" s="28"/>
      <c r="AD637" s="28"/>
      <c r="AE637" s="28"/>
      <c r="AF637" s="28"/>
    </row>
    <row r="638" spans="1:32" hidden="1" x14ac:dyDescent="0.2">
      <c r="A638" s="71">
        <v>111</v>
      </c>
      <c r="B638" s="90" t="str">
        <f>'Compound Alert'!B135</f>
        <v>Nauru</v>
      </c>
      <c r="C638" s="90" t="str">
        <f>'Compound Alert'!C135</f>
        <v>NRU</v>
      </c>
      <c r="D638" s="90" t="str">
        <f>'Compound Alert'!D135</f>
        <v>EAS           East Asia &amp; Pacific</v>
      </c>
      <c r="E638" s="90" t="str">
        <f>'Compound Alert'!E135</f>
        <v>IBRD</v>
      </c>
      <c r="F638" s="90"/>
      <c r="G638" s="86">
        <f>'Compound Alert'!G135</f>
        <v>1.5</v>
      </c>
      <c r="H638" s="87">
        <f>'Compound Alert'!H135</f>
        <v>1.5</v>
      </c>
      <c r="I638" s="85">
        <f>'Compound Alert'!I135</f>
        <v>0.5</v>
      </c>
      <c r="J638" s="77">
        <f>'Compound Alert'!AB135</f>
        <v>0</v>
      </c>
      <c r="K638" s="77">
        <f>'Compound Alert'!AC135</f>
        <v>0</v>
      </c>
      <c r="L638" s="77">
        <f>'Compound Alert'!AD135</f>
        <v>0</v>
      </c>
      <c r="M638" s="77">
        <f>'Compound Alert'!AE135</f>
        <v>0</v>
      </c>
      <c r="N638" s="77">
        <f>'Compound Alert'!AF135</f>
        <v>0</v>
      </c>
      <c r="O638" s="77">
        <f>'Compound Alert'!AG135</f>
        <v>0</v>
      </c>
      <c r="P638" s="85"/>
      <c r="Q638" s="27">
        <f>'Compound Alert'!AI135</f>
        <v>0.4</v>
      </c>
      <c r="R638" s="27">
        <f>'Compound Alert'!AJ331</f>
        <v>0</v>
      </c>
      <c r="S638" s="28"/>
      <c r="T638" s="28"/>
      <c r="U638" s="28"/>
      <c r="V638" s="28"/>
      <c r="W638" s="28"/>
      <c r="X638" s="28"/>
      <c r="Y638" s="28"/>
      <c r="Z638" s="28"/>
      <c r="AA638" s="28"/>
      <c r="AB638" s="28"/>
      <c r="AC638" s="28"/>
      <c r="AD638" s="28"/>
      <c r="AE638" s="28"/>
      <c r="AF638" s="28"/>
    </row>
    <row r="639" spans="1:32" hidden="1" x14ac:dyDescent="0.2">
      <c r="A639" s="71">
        <v>112</v>
      </c>
      <c r="B639" s="90" t="str">
        <f>'Compound Alert'!B139</f>
        <v>Panama</v>
      </c>
      <c r="C639" s="90" t="str">
        <f>'Compound Alert'!C139</f>
        <v>PAN</v>
      </c>
      <c r="D639" s="90" t="str">
        <f>'Compound Alert'!D139</f>
        <v>LCN           Latin America &amp; Caribbean</v>
      </c>
      <c r="E639" s="90" t="str">
        <f>'Compound Alert'!E139</f>
        <v>IBRD</v>
      </c>
      <c r="F639" s="90"/>
      <c r="G639" s="86">
        <f>'Compound Alert'!G139</f>
        <v>1.5</v>
      </c>
      <c r="H639" s="87">
        <f>'Compound Alert'!H139</f>
        <v>1.5</v>
      </c>
      <c r="I639" s="85">
        <f>'Compound Alert'!I139</f>
        <v>0</v>
      </c>
      <c r="J639" s="77">
        <f>'Compound Alert'!AB139</f>
        <v>8.0779999999999994</v>
      </c>
      <c r="K639" s="77">
        <f>'Compound Alert'!AC139</f>
        <v>0</v>
      </c>
      <c r="L639" s="77">
        <f>'Compound Alert'!AD139</f>
        <v>0</v>
      </c>
      <c r="M639" s="77">
        <f>'Compound Alert'!AE139</f>
        <v>7</v>
      </c>
      <c r="N639" s="77">
        <f>'Compound Alert'!AF139</f>
        <v>0</v>
      </c>
      <c r="O639" s="77">
        <f>'Compound Alert'!AG139</f>
        <v>0</v>
      </c>
      <c r="P639" s="85"/>
      <c r="Q639" s="27">
        <f>'Compound Alert'!AI139</f>
        <v>0</v>
      </c>
      <c r="R639" s="27">
        <f>'Compound Alert'!AJ335</f>
        <v>0</v>
      </c>
      <c r="S639" s="28"/>
      <c r="T639" s="28"/>
      <c r="U639" s="28"/>
      <c r="V639" s="28"/>
      <c r="W639" s="28"/>
      <c r="X639" s="28"/>
      <c r="Y639" s="28"/>
      <c r="Z639" s="28"/>
      <c r="AA639" s="28"/>
      <c r="AB639" s="28"/>
      <c r="AC639" s="28"/>
      <c r="AD639" s="28"/>
      <c r="AE639" s="28"/>
      <c r="AF639" s="28"/>
    </row>
    <row r="640" spans="1:32" hidden="1" x14ac:dyDescent="0.2">
      <c r="A640" s="71">
        <v>113</v>
      </c>
      <c r="B640" s="90" t="str">
        <f>'Compound Alert'!B174</f>
        <v>Turkmenistan</v>
      </c>
      <c r="C640" s="90" t="str">
        <f>'Compound Alert'!C174</f>
        <v>TKM</v>
      </c>
      <c r="D640" s="90" t="str">
        <f>'Compound Alert'!D174</f>
        <v>ECS           Europe &amp; Central Asia</v>
      </c>
      <c r="E640" s="90" t="str">
        <f>'Compound Alert'!E174</f>
        <v>IBRD</v>
      </c>
      <c r="F640" s="90"/>
      <c r="G640" s="86">
        <f>'Compound Alert'!G174</f>
        <v>1.5</v>
      </c>
      <c r="H640" s="87">
        <f>'Compound Alert'!H174</f>
        <v>1.5</v>
      </c>
      <c r="I640" s="85">
        <f>'Compound Alert'!I174</f>
        <v>1.5</v>
      </c>
      <c r="J640" s="77">
        <f>'Compound Alert'!AB174</f>
        <v>6.1538461538461497</v>
      </c>
      <c r="K640" s="77">
        <f>'Compound Alert'!AC174</f>
        <v>0</v>
      </c>
      <c r="L640" s="77">
        <f>'Compound Alert'!AD174</f>
        <v>0</v>
      </c>
      <c r="M640" s="77">
        <f>'Compound Alert'!AE174</f>
        <v>0</v>
      </c>
      <c r="N640" s="77">
        <f>'Compound Alert'!AF174</f>
        <v>0</v>
      </c>
      <c r="O640" s="77">
        <f>'Compound Alert'!AG174</f>
        <v>0</v>
      </c>
      <c r="P640" s="85"/>
      <c r="Q640" s="27">
        <f>'Compound Alert'!AI174</f>
        <v>0</v>
      </c>
      <c r="R640" s="27">
        <f>'Compound Alert'!AJ370</f>
        <v>0</v>
      </c>
      <c r="S640" s="28"/>
      <c r="T640" s="28"/>
      <c r="U640" s="28"/>
      <c r="V640" s="28"/>
      <c r="W640" s="28"/>
      <c r="X640" s="28"/>
      <c r="Y640" s="28"/>
      <c r="Z640" s="28"/>
      <c r="AA640" s="28"/>
      <c r="AB640" s="28"/>
      <c r="AC640" s="28"/>
      <c r="AD640" s="28"/>
      <c r="AE640" s="28"/>
      <c r="AF640" s="28"/>
    </row>
    <row r="641" spans="1:32" hidden="1" x14ac:dyDescent="0.2">
      <c r="A641" s="71">
        <v>114</v>
      </c>
      <c r="B641" s="90" t="str">
        <f>'Compound Alert'!B178</f>
        <v>Tunisia</v>
      </c>
      <c r="C641" s="90" t="str">
        <f>'Compound Alert'!C178</f>
        <v>TUN</v>
      </c>
      <c r="D641" s="90" t="str">
        <f>'Compound Alert'!D178</f>
        <v>MEA           Middle East &amp; North Africa</v>
      </c>
      <c r="E641" s="90" t="str">
        <f>'Compound Alert'!E178</f>
        <v>IBRD</v>
      </c>
      <c r="F641" s="90"/>
      <c r="G641" s="86">
        <f>'Compound Alert'!G178</f>
        <v>1.5</v>
      </c>
      <c r="H641" s="87">
        <f>'Compound Alert'!H178</f>
        <v>1.5</v>
      </c>
      <c r="I641" s="85">
        <f>'Compound Alert'!I178</f>
        <v>0.5</v>
      </c>
      <c r="J641" s="77">
        <f>'Compound Alert'!AB178</f>
        <v>9.5238095238094793</v>
      </c>
      <c r="K641" s="77">
        <f>'Compound Alert'!AC178</f>
        <v>0</v>
      </c>
      <c r="L641" s="77">
        <f>'Compound Alert'!AD178</f>
        <v>4.7727272727272698</v>
      </c>
      <c r="M641" s="77">
        <f>'Compound Alert'!AE178</f>
        <v>4.8071725027901797</v>
      </c>
      <c r="N641" s="77">
        <f>'Compound Alert'!AF178</f>
        <v>0</v>
      </c>
      <c r="O641" s="77">
        <f>'Compound Alert'!AG178</f>
        <v>0</v>
      </c>
      <c r="P641" s="85"/>
      <c r="Q641" s="27">
        <f>'Compound Alert'!AI178</f>
        <v>0</v>
      </c>
      <c r="R641" s="27">
        <f>'Compound Alert'!AJ374</f>
        <v>0</v>
      </c>
      <c r="S641" s="28"/>
      <c r="T641" s="28"/>
      <c r="U641" s="28"/>
      <c r="V641" s="28"/>
      <c r="W641" s="28"/>
      <c r="X641" s="28"/>
      <c r="Y641" s="28"/>
      <c r="Z641" s="28"/>
      <c r="AA641" s="28"/>
      <c r="AB641" s="28"/>
      <c r="AC641" s="28"/>
      <c r="AD641" s="28"/>
      <c r="AE641" s="28"/>
      <c r="AF641" s="28"/>
    </row>
    <row r="642" spans="1:32" hidden="1" x14ac:dyDescent="0.2">
      <c r="A642" s="71">
        <v>115</v>
      </c>
      <c r="B642" s="90" t="str">
        <f>'Compound Alert'!B179</f>
        <v>Turkey</v>
      </c>
      <c r="C642" s="90" t="str">
        <f>'Compound Alert'!C179</f>
        <v>TUR</v>
      </c>
      <c r="D642" s="90" t="str">
        <f>'Compound Alert'!D179</f>
        <v>ECS           Europe &amp; Central Asia</v>
      </c>
      <c r="E642" s="90" t="str">
        <f>'Compound Alert'!E179</f>
        <v>IBRD</v>
      </c>
      <c r="F642" s="90"/>
      <c r="G642" s="86">
        <f>'Compound Alert'!G179</f>
        <v>1.5</v>
      </c>
      <c r="H642" s="87">
        <f>'Compound Alert'!H179</f>
        <v>1.5</v>
      </c>
      <c r="I642" s="85">
        <f>'Compound Alert'!I179</f>
        <v>1</v>
      </c>
      <c r="J642" s="77">
        <f>'Compound Alert'!AB179</f>
        <v>3.5349200000000001</v>
      </c>
      <c r="K642" s="77">
        <f>'Compound Alert'!AC179</f>
        <v>0</v>
      </c>
      <c r="L642" s="77">
        <f>'Compound Alert'!AD179</f>
        <v>6.3636363636363704</v>
      </c>
      <c r="M642" s="77">
        <f>'Compound Alert'!AE179</f>
        <v>7</v>
      </c>
      <c r="N642" s="77">
        <f>'Compound Alert'!AF179</f>
        <v>0</v>
      </c>
      <c r="O642" s="77">
        <f>'Compound Alert'!AG179</f>
        <v>0</v>
      </c>
      <c r="P642" s="85"/>
      <c r="Q642" s="27">
        <f>'Compound Alert'!AI179</f>
        <v>0</v>
      </c>
      <c r="R642" s="27">
        <f>'Compound Alert'!AJ375</f>
        <v>0</v>
      </c>
      <c r="S642" s="28"/>
      <c r="T642" s="28"/>
      <c r="U642" s="28"/>
      <c r="V642" s="28"/>
      <c r="W642" s="28"/>
      <c r="X642" s="28"/>
      <c r="Y642" s="28"/>
      <c r="Z642" s="28"/>
      <c r="AA642" s="28"/>
      <c r="AB642" s="28"/>
      <c r="AC642" s="28"/>
      <c r="AD642" s="28"/>
      <c r="AE642" s="28"/>
      <c r="AF642" s="28"/>
    </row>
    <row r="643" spans="1:32" hidden="1" x14ac:dyDescent="0.2">
      <c r="A643" s="71">
        <v>116</v>
      </c>
      <c r="B643" s="90" t="str">
        <f>'Compound Alert'!B183</f>
        <v>Ukraine</v>
      </c>
      <c r="C643" s="90" t="str">
        <f>'Compound Alert'!C183</f>
        <v>UKR</v>
      </c>
      <c r="D643" s="90" t="str">
        <f>'Compound Alert'!D183</f>
        <v>ECS           Europe &amp; Central Asia</v>
      </c>
      <c r="E643" s="90" t="str">
        <f>'Compound Alert'!E183</f>
        <v>IBRD</v>
      </c>
      <c r="F643" s="90"/>
      <c r="G643" s="86">
        <f>'Compound Alert'!G183</f>
        <v>1.5</v>
      </c>
      <c r="H643" s="87">
        <f>'Compound Alert'!H183</f>
        <v>1.5</v>
      </c>
      <c r="I643" s="85">
        <f>'Compound Alert'!I183</f>
        <v>0.5</v>
      </c>
      <c r="J643" s="77">
        <f>'Compound Alert'!AB183</f>
        <v>5.6239999999999997</v>
      </c>
      <c r="K643" s="77">
        <f>'Compound Alert'!AC183</f>
        <v>0</v>
      </c>
      <c r="L643" s="77">
        <f>'Compound Alert'!AD183</f>
        <v>4.0909090909090802</v>
      </c>
      <c r="M643" s="77">
        <f>'Compound Alert'!AE183</f>
        <v>7</v>
      </c>
      <c r="N643" s="77">
        <f>'Compound Alert'!AF183</f>
        <v>0</v>
      </c>
      <c r="O643" s="77">
        <f>'Compound Alert'!AG183</f>
        <v>0</v>
      </c>
      <c r="P643" s="85"/>
      <c r="Q643" s="27">
        <f>'Compound Alert'!AI183</f>
        <v>0</v>
      </c>
      <c r="R643" s="27">
        <f>'Compound Alert'!AJ379</f>
        <v>0</v>
      </c>
      <c r="S643" s="28"/>
      <c r="T643" s="28"/>
      <c r="U643" s="28"/>
      <c r="V643" s="28"/>
      <c r="W643" s="28"/>
      <c r="X643" s="28"/>
      <c r="Y643" s="28"/>
      <c r="Z643" s="28"/>
      <c r="AA643" s="28"/>
      <c r="AB643" s="28"/>
      <c r="AC643" s="28"/>
      <c r="AD643" s="28"/>
      <c r="AE643" s="28"/>
      <c r="AF643" s="28"/>
    </row>
    <row r="644" spans="1:32" hidden="1" x14ac:dyDescent="0.2">
      <c r="A644" s="71">
        <v>117</v>
      </c>
      <c r="B644" s="90" t="str">
        <f>'Compound Alert'!B8</f>
        <v>Albania</v>
      </c>
      <c r="C644" s="90" t="str">
        <f>'Compound Alert'!C8</f>
        <v>ALB</v>
      </c>
      <c r="D644" s="90" t="str">
        <f>'Compound Alert'!D8</f>
        <v>ECS           Europe &amp; Central Asia</v>
      </c>
      <c r="E644" s="90" t="str">
        <f>'Compound Alert'!E8</f>
        <v>IBRD</v>
      </c>
      <c r="F644" s="90"/>
      <c r="G644" s="86">
        <f>'Compound Alert'!G8</f>
        <v>1</v>
      </c>
      <c r="H644" s="87">
        <f>'Compound Alert'!H8</f>
        <v>1</v>
      </c>
      <c r="I644" s="85">
        <f>'Compound Alert'!I8</f>
        <v>0</v>
      </c>
      <c r="J644" s="77">
        <f>'Compound Alert'!AB8</f>
        <v>10</v>
      </c>
      <c r="K644" s="77">
        <f>'Compound Alert'!AC8</f>
        <v>0</v>
      </c>
      <c r="L644" s="77">
        <f>'Compound Alert'!AD8</f>
        <v>2.5</v>
      </c>
      <c r="M644" s="77">
        <f>'Compound Alert'!AE8</f>
        <v>7</v>
      </c>
      <c r="N644" s="77">
        <f>'Compound Alert'!AF8</f>
        <v>0</v>
      </c>
      <c r="O644" s="77">
        <f>'Compound Alert'!AG8</f>
        <v>0</v>
      </c>
      <c r="P644" s="85"/>
      <c r="Q644" s="27">
        <f>'Compound Alert'!AI8</f>
        <v>0</v>
      </c>
      <c r="R644" s="27">
        <f>'Compound Alert'!AJ204</f>
        <v>0</v>
      </c>
      <c r="S644" s="28"/>
      <c r="T644" s="28"/>
      <c r="U644" s="28"/>
      <c r="V644" s="28"/>
      <c r="W644" s="28"/>
      <c r="X644" s="28"/>
      <c r="Y644" s="28"/>
      <c r="Z644" s="28"/>
      <c r="AA644" s="28"/>
      <c r="AB644" s="28"/>
      <c r="AC644" s="28"/>
      <c r="AD644" s="28"/>
      <c r="AE644" s="28"/>
      <c r="AF644" s="28"/>
    </row>
    <row r="645" spans="1:32" hidden="1" x14ac:dyDescent="0.2">
      <c r="A645" s="71">
        <v>118</v>
      </c>
      <c r="B645" s="90" t="str">
        <f>'Compound Alert'!B12</f>
        <v>Antigua and Barbuda</v>
      </c>
      <c r="C645" s="90" t="str">
        <f>'Compound Alert'!C12</f>
        <v>ATG</v>
      </c>
      <c r="D645" s="90" t="str">
        <f>'Compound Alert'!D12</f>
        <v>LCN           Latin America &amp; Caribbean</v>
      </c>
      <c r="E645" s="90" t="str">
        <f>'Compound Alert'!E12</f>
        <v>IBRD</v>
      </c>
      <c r="F645" s="90"/>
      <c r="G645" s="86">
        <f>'Compound Alert'!G12</f>
        <v>1</v>
      </c>
      <c r="H645" s="87">
        <f>'Compound Alert'!H12</f>
        <v>1</v>
      </c>
      <c r="I645" s="85">
        <f>'Compound Alert'!I12</f>
        <v>0.5</v>
      </c>
      <c r="J645" s="77">
        <f>'Compound Alert'!AB12</f>
        <v>10</v>
      </c>
      <c r="K645" s="77">
        <f>'Compound Alert'!AC12</f>
        <v>0</v>
      </c>
      <c r="L645" s="77">
        <f>'Compound Alert'!AD12</f>
        <v>0</v>
      </c>
      <c r="M645" s="77">
        <f>'Compound Alert'!AE12</f>
        <v>0</v>
      </c>
      <c r="N645" s="77">
        <f>'Compound Alert'!AF12</f>
        <v>0</v>
      </c>
      <c r="O645" s="77">
        <f>'Compound Alert'!AG12</f>
        <v>0</v>
      </c>
      <c r="P645" s="85"/>
      <c r="Q645" s="27">
        <f>'Compound Alert'!AI12</f>
        <v>0.2</v>
      </c>
      <c r="R645" s="27">
        <f>'Compound Alert'!AJ208</f>
        <v>0</v>
      </c>
      <c r="S645" s="28"/>
      <c r="T645" s="28"/>
      <c r="U645" s="28"/>
      <c r="V645" s="28"/>
      <c r="W645" s="28"/>
      <c r="X645" s="28"/>
      <c r="Y645" s="28"/>
      <c r="Z645" s="28"/>
      <c r="AA645" s="28"/>
      <c r="AB645" s="28"/>
      <c r="AC645" s="28"/>
      <c r="AD645" s="28"/>
      <c r="AE645" s="28"/>
      <c r="AF645" s="28"/>
    </row>
    <row r="646" spans="1:32" hidden="1" x14ac:dyDescent="0.2">
      <c r="A646" s="71">
        <v>119</v>
      </c>
      <c r="B646" s="90" t="str">
        <f>'Compound Alert'!B21</f>
        <v>Bulgaria</v>
      </c>
      <c r="C646" s="90" t="str">
        <f>'Compound Alert'!C21</f>
        <v>BGR</v>
      </c>
      <c r="D646" s="90" t="str">
        <f>'Compound Alert'!D21</f>
        <v>ECS           Europe &amp; Central Asia</v>
      </c>
      <c r="E646" s="90" t="str">
        <f>'Compound Alert'!E21</f>
        <v>IBRD</v>
      </c>
      <c r="F646" s="90"/>
      <c r="G646" s="86">
        <f>'Compound Alert'!G21</f>
        <v>1</v>
      </c>
      <c r="H646" s="87">
        <f>'Compound Alert'!H21</f>
        <v>1</v>
      </c>
      <c r="I646" s="85">
        <f>'Compound Alert'!I21</f>
        <v>0</v>
      </c>
      <c r="J646" s="77">
        <f>'Compound Alert'!AB21</f>
        <v>9.2520000000000007</v>
      </c>
      <c r="K646" s="77">
        <f>'Compound Alert'!AC21</f>
        <v>0</v>
      </c>
      <c r="L646" s="77">
        <f>'Compound Alert'!AD21</f>
        <v>3.4090909090909198</v>
      </c>
      <c r="M646" s="77">
        <f>'Compound Alert'!AE21</f>
        <v>10</v>
      </c>
      <c r="N646" s="77">
        <f>'Compound Alert'!AF21</f>
        <v>0</v>
      </c>
      <c r="O646" s="77">
        <f>'Compound Alert'!AG21</f>
        <v>0</v>
      </c>
      <c r="P646" s="85"/>
      <c r="Q646" s="27">
        <f>'Compound Alert'!AI21</f>
        <v>0</v>
      </c>
      <c r="R646" s="27">
        <f>'Compound Alert'!AJ217</f>
        <v>0</v>
      </c>
      <c r="S646" s="28"/>
      <c r="T646" s="28"/>
      <c r="U646" s="28"/>
      <c r="V646" s="28"/>
      <c r="W646" s="28"/>
      <c r="X646" s="28"/>
      <c r="Y646" s="28"/>
      <c r="Z646" s="28"/>
      <c r="AA646" s="28"/>
      <c r="AB646" s="28"/>
      <c r="AC646" s="28"/>
      <c r="AD646" s="28"/>
      <c r="AE646" s="28"/>
      <c r="AF646" s="28"/>
    </row>
    <row r="647" spans="1:32" hidden="1" x14ac:dyDescent="0.2">
      <c r="A647" s="71">
        <v>120</v>
      </c>
      <c r="B647" s="90" t="str">
        <f>'Compound Alert'!B29</f>
        <v>Barbados</v>
      </c>
      <c r="C647" s="90" t="str">
        <f>'Compound Alert'!C29</f>
        <v>BRB</v>
      </c>
      <c r="D647" s="90" t="str">
        <f>'Compound Alert'!D29</f>
        <v>LCN           Latin America &amp; Caribbean</v>
      </c>
      <c r="E647" s="90" t="str">
        <f>'Compound Alert'!E29</f>
        <v xml:space="preserve"> </v>
      </c>
      <c r="F647" s="90"/>
      <c r="G647" s="86">
        <f>'Compound Alert'!G29</f>
        <v>1</v>
      </c>
      <c r="H647" s="87">
        <f>'Compound Alert'!H29</f>
        <v>1</v>
      </c>
      <c r="I647" s="85">
        <f>'Compound Alert'!I29</f>
        <v>0.5</v>
      </c>
      <c r="J647" s="77">
        <f>'Compound Alert'!AB29</f>
        <v>10</v>
      </c>
      <c r="K647" s="77">
        <f>'Compound Alert'!AC29</f>
        <v>0</v>
      </c>
      <c r="L647" s="77">
        <f>'Compound Alert'!AD29</f>
        <v>5.4545454545454497</v>
      </c>
      <c r="M647" s="77">
        <f>'Compound Alert'!AE29</f>
        <v>7</v>
      </c>
      <c r="N647" s="77">
        <f>'Compound Alert'!AF29</f>
        <v>0</v>
      </c>
      <c r="O647" s="77">
        <f>'Compound Alert'!AG29</f>
        <v>0</v>
      </c>
      <c r="P647" s="85"/>
      <c r="Q647" s="27">
        <f>'Compound Alert'!AI29</f>
        <v>0</v>
      </c>
      <c r="R647" s="27">
        <f>'Compound Alert'!AJ225</f>
        <v>0</v>
      </c>
      <c r="S647" s="28"/>
      <c r="T647" s="28"/>
      <c r="U647" s="28"/>
      <c r="V647" s="28"/>
      <c r="W647" s="28"/>
      <c r="X647" s="28"/>
      <c r="Y647" s="28"/>
      <c r="Z647" s="28"/>
      <c r="AA647" s="28"/>
      <c r="AB647" s="28"/>
      <c r="AC647" s="28"/>
      <c r="AD647" s="28"/>
      <c r="AE647" s="28"/>
      <c r="AF647" s="28"/>
    </row>
    <row r="648" spans="1:32" hidden="1" x14ac:dyDescent="0.2">
      <c r="A648" s="71">
        <v>121</v>
      </c>
      <c r="B648" s="90" t="str">
        <f>'Compound Alert'!B44</f>
        <v>Cabo Verde</v>
      </c>
      <c r="C648" s="90" t="str">
        <f>'Compound Alert'!C44</f>
        <v>CPV</v>
      </c>
      <c r="D648" s="90" t="str">
        <f>'Compound Alert'!D44</f>
        <v>SSF           Sub-Saharan Africa</v>
      </c>
      <c r="E648" s="90" t="str">
        <f>'Compound Alert'!E44</f>
        <v>Blend</v>
      </c>
      <c r="F648" s="90"/>
      <c r="G648" s="86">
        <f>'Compound Alert'!G44</f>
        <v>1</v>
      </c>
      <c r="H648" s="87">
        <f>'Compound Alert'!H44</f>
        <v>1</v>
      </c>
      <c r="I648" s="85">
        <f>'Compound Alert'!I44</f>
        <v>0.5</v>
      </c>
      <c r="J648" s="77">
        <f>'Compound Alert'!AB44</f>
        <v>2.9188800000000001</v>
      </c>
      <c r="K648" s="77">
        <f>'Compound Alert'!AC44</f>
        <v>0</v>
      </c>
      <c r="L648" s="77">
        <f>'Compound Alert'!AD44</f>
        <v>3.63636363636363</v>
      </c>
      <c r="M648" s="77">
        <f>'Compound Alert'!AE44</f>
        <v>7</v>
      </c>
      <c r="N648" s="77">
        <f>'Compound Alert'!AF44</f>
        <v>0</v>
      </c>
      <c r="O648" s="77">
        <f>'Compound Alert'!AG44</f>
        <v>0</v>
      </c>
      <c r="P648" s="85"/>
      <c r="Q648" s="27">
        <f>'Compound Alert'!AI44</f>
        <v>0</v>
      </c>
      <c r="R648" s="27">
        <f>'Compound Alert'!AJ240</f>
        <v>0</v>
      </c>
      <c r="S648" s="28"/>
      <c r="T648" s="28"/>
      <c r="U648" s="28"/>
      <c r="V648" s="28"/>
      <c r="W648" s="28"/>
      <c r="X648" s="28"/>
      <c r="Y648" s="28"/>
      <c r="Z648" s="28"/>
      <c r="AA648" s="28"/>
      <c r="AB648" s="28"/>
      <c r="AC648" s="28"/>
      <c r="AD648" s="28"/>
      <c r="AE648" s="28"/>
      <c r="AF648" s="28"/>
    </row>
    <row r="649" spans="1:32" hidden="1" x14ac:dyDescent="0.2">
      <c r="A649" s="71">
        <v>122</v>
      </c>
      <c r="B649" s="90" t="str">
        <f>'Compound Alert'!B46</f>
        <v>Cuba</v>
      </c>
      <c r="C649" s="90" t="str">
        <f>'Compound Alert'!C46</f>
        <v>CUB</v>
      </c>
      <c r="D649" s="90" t="str">
        <f>'Compound Alert'!D46</f>
        <v>LCN           Latin America &amp; Caribbean</v>
      </c>
      <c r="E649" s="90" t="str">
        <f>'Compound Alert'!E46</f>
        <v xml:space="preserve"> </v>
      </c>
      <c r="F649" s="90"/>
      <c r="G649" s="86">
        <f>'Compound Alert'!G46</f>
        <v>1</v>
      </c>
      <c r="H649" s="87">
        <f>'Compound Alert'!H46</f>
        <v>1</v>
      </c>
      <c r="I649" s="85">
        <f>'Compound Alert'!I46</f>
        <v>0.5</v>
      </c>
      <c r="J649" s="77">
        <f>'Compound Alert'!AB46</f>
        <v>4.7619047619047397</v>
      </c>
      <c r="K649" s="77">
        <f>'Compound Alert'!AC46</f>
        <v>0</v>
      </c>
      <c r="L649" s="77">
        <f>'Compound Alert'!AD46</f>
        <v>4.0909090909090802</v>
      </c>
      <c r="M649" s="77">
        <f>'Compound Alert'!AE46</f>
        <v>0</v>
      </c>
      <c r="N649" s="77">
        <f>'Compound Alert'!AF46</f>
        <v>0</v>
      </c>
      <c r="O649" s="77">
        <f>'Compound Alert'!AG46</f>
        <v>0</v>
      </c>
      <c r="P649" s="85"/>
      <c r="Q649" s="27">
        <f>'Compound Alert'!AI46</f>
        <v>0</v>
      </c>
      <c r="R649" s="27">
        <f>'Compound Alert'!AJ242</f>
        <v>0</v>
      </c>
      <c r="S649" s="28"/>
      <c r="T649" s="28"/>
      <c r="U649" s="28"/>
      <c r="V649" s="28"/>
      <c r="W649" s="28"/>
      <c r="X649" s="28"/>
      <c r="Y649" s="28"/>
      <c r="Z649" s="28"/>
      <c r="AA649" s="28"/>
      <c r="AB649" s="28"/>
      <c r="AC649" s="28"/>
      <c r="AD649" s="28"/>
      <c r="AE649" s="28"/>
      <c r="AF649" s="28"/>
    </row>
    <row r="650" spans="1:32" hidden="1" x14ac:dyDescent="0.2">
      <c r="A650" s="71">
        <v>123</v>
      </c>
      <c r="B650" s="90" t="str">
        <f>'Compound Alert'!B47</f>
        <v>Cyprus</v>
      </c>
      <c r="C650" s="90" t="str">
        <f>'Compound Alert'!C47</f>
        <v>CYP</v>
      </c>
      <c r="D650" s="90" t="str">
        <f>'Compound Alert'!D47</f>
        <v>ECS           Europe &amp; Central Asia</v>
      </c>
      <c r="E650" s="90" t="str">
        <f>'Compound Alert'!E47</f>
        <v xml:space="preserve"> </v>
      </c>
      <c r="F650" s="90"/>
      <c r="G650" s="86">
        <f>'Compound Alert'!G47</f>
        <v>1</v>
      </c>
      <c r="H650" s="87">
        <f>'Compound Alert'!H47</f>
        <v>1</v>
      </c>
      <c r="I650" s="85">
        <f>'Compound Alert'!I47</f>
        <v>0</v>
      </c>
      <c r="J650" s="77">
        <f>'Compound Alert'!AB47</f>
        <v>10</v>
      </c>
      <c r="K650" s="77">
        <f>'Compound Alert'!AC47</f>
        <v>0</v>
      </c>
      <c r="L650" s="77">
        <f>'Compound Alert'!AD47</f>
        <v>6.3636363636363704</v>
      </c>
      <c r="M650" s="77">
        <f>'Compound Alert'!AE47</f>
        <v>7</v>
      </c>
      <c r="N650" s="77">
        <f>'Compound Alert'!AF47</f>
        <v>0</v>
      </c>
      <c r="O650" s="77">
        <f>'Compound Alert'!AG47</f>
        <v>0</v>
      </c>
      <c r="P650" s="85"/>
      <c r="Q650" s="27">
        <f>'Compound Alert'!AI47</f>
        <v>0</v>
      </c>
      <c r="R650" s="27">
        <f>'Compound Alert'!AJ243</f>
        <v>0</v>
      </c>
      <c r="S650" s="28"/>
      <c r="T650" s="28"/>
      <c r="U650" s="28"/>
      <c r="V650" s="28"/>
      <c r="W650" s="28"/>
      <c r="X650" s="28"/>
      <c r="Y650" s="28"/>
      <c r="Z650" s="28"/>
      <c r="AA650" s="28"/>
      <c r="AB650" s="28"/>
      <c r="AC650" s="28"/>
      <c r="AD650" s="28"/>
      <c r="AE650" s="28"/>
      <c r="AF650" s="28"/>
    </row>
    <row r="651" spans="1:32" hidden="1" x14ac:dyDescent="0.2">
      <c r="A651" s="71">
        <v>124</v>
      </c>
      <c r="B651" s="90" t="str">
        <f>'Compound Alert'!B53</f>
        <v>Dominican Republic</v>
      </c>
      <c r="C651" s="90" t="str">
        <f>'Compound Alert'!C53</f>
        <v>DOM</v>
      </c>
      <c r="D651" s="90" t="str">
        <f>'Compound Alert'!D53</f>
        <v>LCN           Latin America &amp; Caribbean</v>
      </c>
      <c r="E651" s="90" t="str">
        <f>'Compound Alert'!E53</f>
        <v>IBRD</v>
      </c>
      <c r="F651" s="90"/>
      <c r="G651" s="86">
        <f>'Compound Alert'!G53</f>
        <v>1</v>
      </c>
      <c r="H651" s="87">
        <f>'Compound Alert'!H53</f>
        <v>1</v>
      </c>
      <c r="I651" s="85">
        <f>'Compound Alert'!I53</f>
        <v>0</v>
      </c>
      <c r="J651" s="77">
        <f>'Compound Alert'!AB53</f>
        <v>3.3338461538461499</v>
      </c>
      <c r="K651" s="77">
        <f>'Compound Alert'!AC53</f>
        <v>0</v>
      </c>
      <c r="L651" s="77">
        <f>'Compound Alert'!AD53</f>
        <v>6.3636363636363704</v>
      </c>
      <c r="M651" s="77">
        <f>'Compound Alert'!AE53</f>
        <v>7</v>
      </c>
      <c r="N651" s="77">
        <f>'Compound Alert'!AF53</f>
        <v>0</v>
      </c>
      <c r="O651" s="77">
        <f>'Compound Alert'!AG53</f>
        <v>0</v>
      </c>
      <c r="P651" s="85"/>
      <c r="Q651" s="27">
        <f>'Compound Alert'!AI53</f>
        <v>0</v>
      </c>
      <c r="R651" s="27">
        <f>'Compound Alert'!AJ249</f>
        <v>0</v>
      </c>
      <c r="S651" s="28"/>
      <c r="T651" s="28"/>
      <c r="U651" s="28"/>
      <c r="V651" s="28"/>
      <c r="W651" s="28"/>
      <c r="X651" s="28"/>
      <c r="Y651" s="28"/>
      <c r="Z651" s="28"/>
      <c r="AA651" s="28"/>
      <c r="AB651" s="28"/>
      <c r="AC651" s="28"/>
      <c r="AD651" s="28"/>
      <c r="AE651" s="28"/>
      <c r="AF651" s="28"/>
    </row>
    <row r="652" spans="1:32" hidden="1" x14ac:dyDescent="0.2">
      <c r="A652" s="71">
        <v>125</v>
      </c>
      <c r="B652" s="90" t="str">
        <f>'Compound Alert'!B54</f>
        <v>Algeria</v>
      </c>
      <c r="C652" s="90" t="str">
        <f>'Compound Alert'!C54</f>
        <v>DZA</v>
      </c>
      <c r="D652" s="90" t="str">
        <f>'Compound Alert'!D54</f>
        <v>MEA           Middle East &amp; North Africa</v>
      </c>
      <c r="E652" s="90" t="str">
        <f>'Compound Alert'!E54</f>
        <v>IBRD</v>
      </c>
      <c r="F652" s="90"/>
      <c r="G652" s="86">
        <f>'Compound Alert'!G54</f>
        <v>1</v>
      </c>
      <c r="H652" s="87">
        <f>'Compound Alert'!H54</f>
        <v>1</v>
      </c>
      <c r="I652" s="85">
        <f>'Compound Alert'!I54</f>
        <v>1</v>
      </c>
      <c r="J652" s="77">
        <f>'Compound Alert'!AB54</f>
        <v>2.9907692307692302</v>
      </c>
      <c r="K652" s="77">
        <f>'Compound Alert'!AC54</f>
        <v>0</v>
      </c>
      <c r="L652" s="77">
        <f>'Compound Alert'!AD54</f>
        <v>5.2272727272727302</v>
      </c>
      <c r="M652" s="77">
        <f>'Compound Alert'!AE54</f>
        <v>7</v>
      </c>
      <c r="N652" s="77">
        <f>'Compound Alert'!AF54</f>
        <v>0</v>
      </c>
      <c r="O652" s="77">
        <f>'Compound Alert'!AG54</f>
        <v>0</v>
      </c>
      <c r="P652" s="85"/>
      <c r="Q652" s="27">
        <f>'Compound Alert'!AI54</f>
        <v>0</v>
      </c>
      <c r="R652" s="27">
        <f>'Compound Alert'!AJ250</f>
        <v>0</v>
      </c>
      <c r="S652" s="28"/>
      <c r="T652" s="28"/>
      <c r="U652" s="28"/>
      <c r="V652" s="28"/>
      <c r="W652" s="28"/>
      <c r="X652" s="28"/>
      <c r="Y652" s="28"/>
      <c r="Z652" s="28"/>
      <c r="AA652" s="28"/>
      <c r="AB652" s="28"/>
      <c r="AC652" s="28"/>
      <c r="AD652" s="28"/>
      <c r="AE652" s="28"/>
      <c r="AF652" s="28"/>
    </row>
    <row r="653" spans="1:32" hidden="1" x14ac:dyDescent="0.2">
      <c r="A653" s="71">
        <v>126</v>
      </c>
      <c r="B653" s="90" t="str">
        <f>'Compound Alert'!B78</f>
        <v>Croatia</v>
      </c>
      <c r="C653" s="90" t="str">
        <f>'Compound Alert'!C78</f>
        <v>HRV</v>
      </c>
      <c r="D653" s="90" t="str">
        <f>'Compound Alert'!D78</f>
        <v>ECS           Europe &amp; Central Asia</v>
      </c>
      <c r="E653" s="90" t="str">
        <f>'Compound Alert'!E78</f>
        <v>IBRD</v>
      </c>
      <c r="F653" s="90"/>
      <c r="G653" s="86">
        <f>'Compound Alert'!G78</f>
        <v>1</v>
      </c>
      <c r="H653" s="87">
        <f>'Compound Alert'!H78</f>
        <v>1</v>
      </c>
      <c r="I653" s="85">
        <f>'Compound Alert'!I78</f>
        <v>0</v>
      </c>
      <c r="J653" s="77">
        <f>'Compound Alert'!AB78</f>
        <v>9.4659999999999993</v>
      </c>
      <c r="K653" s="77">
        <f>'Compound Alert'!AC78</f>
        <v>0</v>
      </c>
      <c r="L653" s="77">
        <f>'Compound Alert'!AD78</f>
        <v>8.4090909090909207</v>
      </c>
      <c r="M653" s="77">
        <f>'Compound Alert'!AE78</f>
        <v>10</v>
      </c>
      <c r="N653" s="77">
        <f>'Compound Alert'!AF78</f>
        <v>0</v>
      </c>
      <c r="O653" s="77">
        <f>'Compound Alert'!AG78</f>
        <v>0</v>
      </c>
      <c r="P653" s="85"/>
      <c r="Q653" s="27">
        <f>'Compound Alert'!AI78</f>
        <v>0</v>
      </c>
      <c r="R653" s="27">
        <f>'Compound Alert'!AJ274</f>
        <v>0</v>
      </c>
      <c r="S653" s="28"/>
      <c r="T653" s="28"/>
      <c r="U653" s="28"/>
      <c r="V653" s="28"/>
      <c r="W653" s="28"/>
      <c r="X653" s="28"/>
      <c r="Y653" s="28"/>
      <c r="Z653" s="28"/>
      <c r="AA653" s="28"/>
      <c r="AB653" s="28"/>
      <c r="AC653" s="28"/>
      <c r="AD653" s="28"/>
      <c r="AE653" s="28"/>
      <c r="AF653" s="28"/>
    </row>
    <row r="654" spans="1:32" hidden="1" x14ac:dyDescent="0.2">
      <c r="A654" s="71">
        <v>127</v>
      </c>
      <c r="B654" s="90" t="str">
        <f>'Compound Alert'!B87</f>
        <v>Israel</v>
      </c>
      <c r="C654" s="90" t="str">
        <f>'Compound Alert'!C87</f>
        <v>ISR</v>
      </c>
      <c r="D654" s="90" t="str">
        <f>'Compound Alert'!D87</f>
        <v>MEA           Middle East &amp; North Africa</v>
      </c>
      <c r="E654" s="90" t="str">
        <f>'Compound Alert'!E87</f>
        <v xml:space="preserve"> </v>
      </c>
      <c r="F654" s="90"/>
      <c r="G654" s="86">
        <f>'Compound Alert'!G87</f>
        <v>1</v>
      </c>
      <c r="H654" s="87">
        <f>'Compound Alert'!H87</f>
        <v>1</v>
      </c>
      <c r="I654" s="85">
        <f>'Compound Alert'!I87</f>
        <v>0</v>
      </c>
      <c r="J654" s="77">
        <f>'Compound Alert'!AB87</f>
        <v>10</v>
      </c>
      <c r="K654" s="77">
        <f>'Compound Alert'!AC87</f>
        <v>0</v>
      </c>
      <c r="L654" s="77">
        <f>'Compound Alert'!AD87</f>
        <v>2.2727272727272698</v>
      </c>
      <c r="M654" s="77">
        <f>'Compound Alert'!AE87</f>
        <v>7</v>
      </c>
      <c r="N654" s="77">
        <f>'Compound Alert'!AF87</f>
        <v>0</v>
      </c>
      <c r="O654" s="77">
        <f>'Compound Alert'!AG87</f>
        <v>0</v>
      </c>
      <c r="P654" s="85"/>
      <c r="Q654" s="27">
        <f>'Compound Alert'!AI87</f>
        <v>0</v>
      </c>
      <c r="R654" s="27">
        <f>'Compound Alert'!AJ283</f>
        <v>0</v>
      </c>
      <c r="S654" s="28"/>
      <c r="T654" s="28"/>
      <c r="U654" s="28"/>
      <c r="V654" s="28"/>
      <c r="W654" s="28"/>
      <c r="X654" s="28"/>
      <c r="Y654" s="28"/>
      <c r="Z654" s="28"/>
      <c r="AA654" s="28"/>
      <c r="AB654" s="28"/>
      <c r="AC654" s="28"/>
      <c r="AD654" s="28"/>
      <c r="AE654" s="28"/>
      <c r="AF654" s="28"/>
    </row>
    <row r="655" spans="1:32" hidden="1" x14ac:dyDescent="0.2">
      <c r="A655" s="71">
        <v>128</v>
      </c>
      <c r="B655" s="90" t="str">
        <f>'Compound Alert'!B92</f>
        <v>Kazakhstan</v>
      </c>
      <c r="C655" s="90" t="str">
        <f>'Compound Alert'!C92</f>
        <v>KAZ</v>
      </c>
      <c r="D655" s="90" t="str">
        <f>'Compound Alert'!D92</f>
        <v>ECS           Europe &amp; Central Asia</v>
      </c>
      <c r="E655" s="90" t="str">
        <f>'Compound Alert'!E92</f>
        <v>IBRD</v>
      </c>
      <c r="F655" s="90"/>
      <c r="G655" s="86">
        <f>'Compound Alert'!G92</f>
        <v>1</v>
      </c>
      <c r="H655" s="87">
        <f>'Compound Alert'!H92</f>
        <v>1</v>
      </c>
      <c r="I655" s="85">
        <f>'Compound Alert'!I92</f>
        <v>0</v>
      </c>
      <c r="J655" s="77">
        <f>'Compound Alert'!AB92</f>
        <v>7.1428571428571104</v>
      </c>
      <c r="K655" s="77">
        <f>'Compound Alert'!AC92</f>
        <v>0</v>
      </c>
      <c r="L655" s="77">
        <f>'Compound Alert'!AD92</f>
        <v>5.6818181818181799</v>
      </c>
      <c r="M655" s="77">
        <f>'Compound Alert'!AE92</f>
        <v>7</v>
      </c>
      <c r="N655" s="77">
        <f>'Compound Alert'!AF92</f>
        <v>0</v>
      </c>
      <c r="O655" s="77">
        <f>'Compound Alert'!AG92</f>
        <v>0</v>
      </c>
      <c r="P655" s="85"/>
      <c r="Q655" s="27">
        <f>'Compound Alert'!AI92</f>
        <v>0</v>
      </c>
      <c r="R655" s="27">
        <f>'Compound Alert'!AJ288</f>
        <v>0</v>
      </c>
      <c r="S655" s="28"/>
      <c r="T655" s="28"/>
      <c r="U655" s="28"/>
      <c r="V655" s="28"/>
      <c r="W655" s="28"/>
      <c r="X655" s="28"/>
      <c r="Y655" s="28"/>
      <c r="Z655" s="28"/>
      <c r="AA655" s="28"/>
      <c r="AB655" s="28"/>
      <c r="AC655" s="28"/>
      <c r="AD655" s="28"/>
      <c r="AE655" s="28"/>
      <c r="AF655" s="28"/>
    </row>
    <row r="656" spans="1:32" hidden="1" x14ac:dyDescent="0.2">
      <c r="A656" s="71">
        <v>129</v>
      </c>
      <c r="B656" s="90" t="str">
        <f>'Compound Alert'!B109</f>
        <v>Luxembourg</v>
      </c>
      <c r="C656" s="90" t="str">
        <f>'Compound Alert'!C109</f>
        <v>LUX</v>
      </c>
      <c r="D656" s="90" t="str">
        <f>'Compound Alert'!D109</f>
        <v>ECS           Europe &amp; Central Asia</v>
      </c>
      <c r="E656" s="90" t="str">
        <f>'Compound Alert'!E109</f>
        <v xml:space="preserve"> </v>
      </c>
      <c r="F656" s="90"/>
      <c r="G656" s="86">
        <f>'Compound Alert'!G109</f>
        <v>1</v>
      </c>
      <c r="H656" s="87">
        <f>'Compound Alert'!H109</f>
        <v>1</v>
      </c>
      <c r="I656" s="85">
        <f>'Compound Alert'!I109</f>
        <v>0</v>
      </c>
      <c r="J656" s="77">
        <f>'Compound Alert'!AB109</f>
        <v>10</v>
      </c>
      <c r="K656" s="77">
        <f>'Compound Alert'!AC109</f>
        <v>0</v>
      </c>
      <c r="L656" s="77">
        <f>'Compound Alert'!AD109</f>
        <v>7.0454545454545396</v>
      </c>
      <c r="M656" s="77">
        <f>'Compound Alert'!AE109</f>
        <v>7</v>
      </c>
      <c r="N656" s="77">
        <f>'Compound Alert'!AF109</f>
        <v>0</v>
      </c>
      <c r="O656" s="77">
        <f>'Compound Alert'!AG109</f>
        <v>0</v>
      </c>
      <c r="P656" s="85"/>
      <c r="Q656" s="27">
        <f>'Compound Alert'!AI109</f>
        <v>0</v>
      </c>
      <c r="R656" s="27">
        <f>'Compound Alert'!AJ305</f>
        <v>0</v>
      </c>
      <c r="S656" s="28"/>
      <c r="T656" s="28"/>
      <c r="U656" s="28"/>
      <c r="V656" s="28"/>
      <c r="W656" s="28"/>
      <c r="X656" s="28"/>
      <c r="Y656" s="28"/>
      <c r="Z656" s="28"/>
      <c r="AA656" s="28"/>
      <c r="AB656" s="28"/>
      <c r="AC656" s="28"/>
      <c r="AD656" s="28"/>
      <c r="AE656" s="28"/>
      <c r="AF656" s="28"/>
    </row>
    <row r="657" spans="1:32" hidden="1" x14ac:dyDescent="0.2">
      <c r="A657" s="71">
        <v>130</v>
      </c>
      <c r="B657" s="90" t="str">
        <f>'Compound Alert'!B111</f>
        <v>Morocco</v>
      </c>
      <c r="C657" s="90" t="str">
        <f>'Compound Alert'!C111</f>
        <v>MAR</v>
      </c>
      <c r="D657" s="90" t="str">
        <f>'Compound Alert'!D111</f>
        <v>MEA           Middle East &amp; North Africa</v>
      </c>
      <c r="E657" s="90" t="str">
        <f>'Compound Alert'!E111</f>
        <v>IBRD</v>
      </c>
      <c r="F657" s="90"/>
      <c r="G657" s="86">
        <f>'Compound Alert'!G111</f>
        <v>1</v>
      </c>
      <c r="H657" s="87">
        <f>'Compound Alert'!H111</f>
        <v>1</v>
      </c>
      <c r="I657" s="85">
        <f>'Compound Alert'!I111</f>
        <v>0</v>
      </c>
      <c r="J657" s="77">
        <f>'Compound Alert'!AB111</f>
        <v>7.1428571428571104</v>
      </c>
      <c r="K657" s="77">
        <f>'Compound Alert'!AC111</f>
        <v>0</v>
      </c>
      <c r="L657" s="77">
        <f>'Compound Alert'!AD111</f>
        <v>0.90909090909091705</v>
      </c>
      <c r="M657" s="77">
        <f>'Compound Alert'!AE111</f>
        <v>7</v>
      </c>
      <c r="N657" s="77">
        <f>'Compound Alert'!AF111</f>
        <v>0</v>
      </c>
      <c r="O657" s="77">
        <f>'Compound Alert'!AG111</f>
        <v>0</v>
      </c>
      <c r="P657" s="85"/>
      <c r="Q657" s="27">
        <f>'Compound Alert'!AI111</f>
        <v>0</v>
      </c>
      <c r="R657" s="27">
        <f>'Compound Alert'!AJ307</f>
        <v>0</v>
      </c>
      <c r="S657" s="28"/>
      <c r="T657" s="28"/>
      <c r="U657" s="28"/>
      <c r="V657" s="28"/>
      <c r="W657" s="28"/>
      <c r="X657" s="28"/>
      <c r="Y657" s="28"/>
      <c r="Z657" s="28"/>
      <c r="AA657" s="28"/>
      <c r="AB657" s="28"/>
      <c r="AC657" s="28"/>
      <c r="AD657" s="28"/>
      <c r="AE657" s="28"/>
      <c r="AF657" s="28"/>
    </row>
    <row r="658" spans="1:32" hidden="1" x14ac:dyDescent="0.2">
      <c r="A658" s="71">
        <v>131</v>
      </c>
      <c r="B658" s="90" t="str">
        <f>'Compound Alert'!B114</f>
        <v>Maldives</v>
      </c>
      <c r="C658" s="90" t="str">
        <f>'Compound Alert'!C114</f>
        <v>MDV</v>
      </c>
      <c r="D658" s="90" t="str">
        <f>'Compound Alert'!D114</f>
        <v>SAS           South Asia</v>
      </c>
      <c r="E658" s="90" t="str">
        <f>'Compound Alert'!E114</f>
        <v>IDA</v>
      </c>
      <c r="F658" s="90"/>
      <c r="G658" s="86">
        <f>'Compound Alert'!G114</f>
        <v>1</v>
      </c>
      <c r="H658" s="87">
        <f>'Compound Alert'!H114</f>
        <v>1</v>
      </c>
      <c r="I658" s="85">
        <f>'Compound Alert'!I114</f>
        <v>0.5</v>
      </c>
      <c r="J658" s="77">
        <f>'Compound Alert'!AB114</f>
        <v>10</v>
      </c>
      <c r="K658" s="77">
        <f>'Compound Alert'!AC114</f>
        <v>0</v>
      </c>
      <c r="L658" s="77">
        <f>'Compound Alert'!AD114</f>
        <v>0</v>
      </c>
      <c r="M658" s="77">
        <f>'Compound Alert'!AE114</f>
        <v>0</v>
      </c>
      <c r="N658" s="77">
        <f>'Compound Alert'!AF114</f>
        <v>0</v>
      </c>
      <c r="O658" s="77">
        <f>'Compound Alert'!AG114</f>
        <v>0</v>
      </c>
      <c r="P658" s="85"/>
      <c r="Q658" s="27">
        <f>'Compound Alert'!AI114</f>
        <v>0</v>
      </c>
      <c r="R658" s="27">
        <f>'Compound Alert'!AJ310</f>
        <v>0</v>
      </c>
      <c r="S658" s="28"/>
      <c r="T658" s="28"/>
      <c r="U658" s="28"/>
      <c r="V658" s="28"/>
      <c r="W658" s="28"/>
      <c r="X658" s="28"/>
      <c r="Y658" s="28"/>
      <c r="Z658" s="28"/>
      <c r="AA658" s="28"/>
      <c r="AB658" s="28"/>
      <c r="AC658" s="28"/>
      <c r="AD658" s="28"/>
      <c r="AE658" s="28"/>
      <c r="AF658" s="28"/>
    </row>
    <row r="659" spans="1:32" hidden="1" x14ac:dyDescent="0.2">
      <c r="A659" s="71">
        <v>132</v>
      </c>
      <c r="B659" s="90" t="str">
        <f>'Compound Alert'!B117</f>
        <v>North Macedonia</v>
      </c>
      <c r="C659" s="90" t="str">
        <f>'Compound Alert'!C117</f>
        <v>MKD</v>
      </c>
      <c r="D659" s="90" t="str">
        <f>'Compound Alert'!D117</f>
        <v>ECS           Europe &amp; Central Asia</v>
      </c>
      <c r="E659" s="90" t="str">
        <f>'Compound Alert'!E117</f>
        <v>IBRD</v>
      </c>
      <c r="F659" s="90"/>
      <c r="G659" s="86">
        <f>'Compound Alert'!G117</f>
        <v>1</v>
      </c>
      <c r="H659" s="87">
        <f>'Compound Alert'!H117</f>
        <v>1</v>
      </c>
      <c r="I659" s="85">
        <f>'Compound Alert'!I117</f>
        <v>0</v>
      </c>
      <c r="J659" s="77">
        <f>'Compound Alert'!AB117</f>
        <v>7.1319999999999997</v>
      </c>
      <c r="K659" s="77">
        <f>'Compound Alert'!AC117</f>
        <v>0</v>
      </c>
      <c r="L659" s="77">
        <f>'Compound Alert'!AD117</f>
        <v>4.7727272727272698</v>
      </c>
      <c r="M659" s="77">
        <f>'Compound Alert'!AE117</f>
        <v>10</v>
      </c>
      <c r="N659" s="77">
        <f>'Compound Alert'!AF117</f>
        <v>0</v>
      </c>
      <c r="O659" s="77">
        <f>'Compound Alert'!AG117</f>
        <v>0</v>
      </c>
      <c r="P659" s="85"/>
      <c r="Q659" s="27">
        <f>'Compound Alert'!AI117</f>
        <v>0</v>
      </c>
      <c r="R659" s="27">
        <f>'Compound Alert'!AJ313</f>
        <v>0</v>
      </c>
      <c r="S659" s="28"/>
      <c r="T659" s="28"/>
      <c r="U659" s="28"/>
      <c r="V659" s="28"/>
      <c r="W659" s="28"/>
      <c r="X659" s="28"/>
      <c r="Y659" s="28"/>
      <c r="Z659" s="28"/>
      <c r="AA659" s="28"/>
      <c r="AB659" s="28"/>
      <c r="AC659" s="28"/>
      <c r="AD659" s="28"/>
      <c r="AE659" s="28"/>
      <c r="AF659" s="28"/>
    </row>
    <row r="660" spans="1:32" hidden="1" x14ac:dyDescent="0.2">
      <c r="A660" s="71">
        <v>133</v>
      </c>
      <c r="B660" s="90" t="str">
        <f>'Compound Alert'!B119</f>
        <v>Malta</v>
      </c>
      <c r="C660" s="90" t="str">
        <f>'Compound Alert'!C119</f>
        <v>MLT</v>
      </c>
      <c r="D660" s="90" t="str">
        <f>'Compound Alert'!D119</f>
        <v>MEA           Middle East &amp; North Africa</v>
      </c>
      <c r="E660" s="90" t="str">
        <f>'Compound Alert'!E119</f>
        <v xml:space="preserve"> </v>
      </c>
      <c r="F660" s="90"/>
      <c r="G660" s="86">
        <f>'Compound Alert'!G119</f>
        <v>1</v>
      </c>
      <c r="H660" s="87">
        <f>'Compound Alert'!H119</f>
        <v>1</v>
      </c>
      <c r="I660" s="85">
        <f>'Compound Alert'!I119</f>
        <v>0</v>
      </c>
      <c r="J660" s="77">
        <f>'Compound Alert'!AB119</f>
        <v>10</v>
      </c>
      <c r="K660" s="77">
        <f>'Compound Alert'!AC119</f>
        <v>0</v>
      </c>
      <c r="L660" s="77">
        <f>'Compound Alert'!AD119</f>
        <v>6.8181818181818201</v>
      </c>
      <c r="M660" s="77">
        <f>'Compound Alert'!AE119</f>
        <v>0</v>
      </c>
      <c r="N660" s="77">
        <f>'Compound Alert'!AF119</f>
        <v>0</v>
      </c>
      <c r="O660" s="77">
        <f>'Compound Alert'!AG119</f>
        <v>0</v>
      </c>
      <c r="P660" s="85"/>
      <c r="Q660" s="27">
        <f>'Compound Alert'!AI119</f>
        <v>0</v>
      </c>
      <c r="R660" s="27">
        <f>'Compound Alert'!AJ315</f>
        <v>0</v>
      </c>
      <c r="S660" s="28"/>
      <c r="T660" s="28"/>
      <c r="U660" s="28"/>
      <c r="V660" s="28"/>
      <c r="W660" s="28"/>
      <c r="X660" s="28"/>
      <c r="Y660" s="28"/>
      <c r="Z660" s="28"/>
      <c r="AA660" s="28"/>
      <c r="AB660" s="28"/>
      <c r="AC660" s="28"/>
      <c r="AD660" s="28"/>
      <c r="AE660" s="28"/>
      <c r="AF660" s="28"/>
    </row>
    <row r="661" spans="1:32" hidden="1" x14ac:dyDescent="0.2">
      <c r="A661" s="71">
        <v>134</v>
      </c>
      <c r="B661" s="90" t="str">
        <f>'Compound Alert'!B137</f>
        <v>Oman</v>
      </c>
      <c r="C661" s="90" t="str">
        <f>'Compound Alert'!C137</f>
        <v>OMN</v>
      </c>
      <c r="D661" s="90" t="str">
        <f>'Compound Alert'!D137</f>
        <v>MEA           Middle East &amp; North Africa</v>
      </c>
      <c r="E661" s="90" t="str">
        <f>'Compound Alert'!E137</f>
        <v>Middle East &amp; North Africa</v>
      </c>
      <c r="F661" s="90"/>
      <c r="G661" s="86">
        <f>'Compound Alert'!G137</f>
        <v>1</v>
      </c>
      <c r="H661" s="87">
        <f>'Compound Alert'!H137</f>
        <v>1</v>
      </c>
      <c r="I661" s="85">
        <f>'Compound Alert'!I137</f>
        <v>0</v>
      </c>
      <c r="J661" s="77">
        <f>'Compound Alert'!AB137</f>
        <v>4.7619047619047397</v>
      </c>
      <c r="K661" s="77">
        <f>'Compound Alert'!AC137</f>
        <v>0</v>
      </c>
      <c r="L661" s="77">
        <f>'Compound Alert'!AD137</f>
        <v>8.6363636363636296</v>
      </c>
      <c r="M661" s="77">
        <f>'Compound Alert'!AE137</f>
        <v>0</v>
      </c>
      <c r="N661" s="77">
        <f>'Compound Alert'!AF137</f>
        <v>0</v>
      </c>
      <c r="O661" s="77">
        <f>'Compound Alert'!AG137</f>
        <v>0</v>
      </c>
      <c r="P661" s="85"/>
      <c r="Q661" s="27">
        <f>'Compound Alert'!AI137</f>
        <v>0</v>
      </c>
      <c r="R661" s="27">
        <f>'Compound Alert'!AJ333</f>
        <v>0</v>
      </c>
      <c r="S661" s="28"/>
      <c r="T661" s="28"/>
      <c r="U661" s="28"/>
      <c r="V661" s="28"/>
      <c r="W661" s="28"/>
      <c r="X661" s="28"/>
      <c r="Y661" s="28"/>
      <c r="Z661" s="28"/>
      <c r="AA661" s="28"/>
      <c r="AB661" s="28"/>
      <c r="AC661" s="28"/>
      <c r="AD661" s="28"/>
      <c r="AE661" s="28"/>
      <c r="AF661" s="28"/>
    </row>
    <row r="662" spans="1:32" hidden="1" x14ac:dyDescent="0.2">
      <c r="A662" s="71">
        <v>135</v>
      </c>
      <c r="B662" s="90" t="str">
        <f>'Compound Alert'!B142</f>
        <v>Palau</v>
      </c>
      <c r="C662" s="90" t="str">
        <f>'Compound Alert'!C142</f>
        <v>PLW</v>
      </c>
      <c r="D662" s="90" t="str">
        <f>'Compound Alert'!D142</f>
        <v>EAS           East Asia &amp; Pacific</v>
      </c>
      <c r="E662" s="90" t="str">
        <f>'Compound Alert'!E142</f>
        <v>IBRD</v>
      </c>
      <c r="F662" s="90"/>
      <c r="G662" s="86">
        <f>'Compound Alert'!G142</f>
        <v>1</v>
      </c>
      <c r="H662" s="87">
        <f>'Compound Alert'!H142</f>
        <v>1</v>
      </c>
      <c r="I662" s="85">
        <f>'Compound Alert'!I142</f>
        <v>0.5</v>
      </c>
      <c r="J662" s="77">
        <f>'Compound Alert'!AB142</f>
        <v>0</v>
      </c>
      <c r="K662" s="77">
        <f>'Compound Alert'!AC142</f>
        <v>0</v>
      </c>
      <c r="L662" s="77">
        <f>'Compound Alert'!AD142</f>
        <v>0</v>
      </c>
      <c r="M662" s="77">
        <f>'Compound Alert'!AE142</f>
        <v>0</v>
      </c>
      <c r="N662" s="77">
        <f>'Compound Alert'!AF142</f>
        <v>0</v>
      </c>
      <c r="O662" s="77">
        <f>'Compound Alert'!AG142</f>
        <v>0</v>
      </c>
      <c r="P662" s="85"/>
      <c r="Q662" s="27">
        <f>'Compound Alert'!AI142</f>
        <v>0.4</v>
      </c>
      <c r="R662" s="27">
        <f>'Compound Alert'!AJ338</f>
        <v>0</v>
      </c>
      <c r="S662" s="28"/>
      <c r="T662" s="28"/>
      <c r="U662" s="28"/>
      <c r="V662" s="28"/>
      <c r="W662" s="28"/>
      <c r="X662" s="28"/>
      <c r="Y662" s="28"/>
      <c r="Z662" s="28"/>
      <c r="AA662" s="28"/>
      <c r="AB662" s="28"/>
      <c r="AC662" s="28"/>
      <c r="AD662" s="28"/>
      <c r="AE662" s="28"/>
      <c r="AF662" s="28"/>
    </row>
    <row r="663" spans="1:32" hidden="1" x14ac:dyDescent="0.2">
      <c r="A663" s="71">
        <v>136</v>
      </c>
      <c r="B663" s="90" t="str">
        <f>'Compound Alert'!B148</f>
        <v>Qatar</v>
      </c>
      <c r="C663" s="90" t="str">
        <f>'Compound Alert'!C148</f>
        <v>QAT</v>
      </c>
      <c r="D663" s="90" t="str">
        <f>'Compound Alert'!D148</f>
        <v>MEA           Middle East &amp; North Africa</v>
      </c>
      <c r="E663" s="90" t="str">
        <f>'Compound Alert'!E148</f>
        <v>Middle East &amp; North Africa</v>
      </c>
      <c r="F663" s="90"/>
      <c r="G663" s="86">
        <f>'Compound Alert'!G148</f>
        <v>1</v>
      </c>
      <c r="H663" s="87">
        <f>'Compound Alert'!H148</f>
        <v>1</v>
      </c>
      <c r="I663" s="85">
        <f>'Compound Alert'!I148</f>
        <v>0</v>
      </c>
      <c r="J663" s="77">
        <f>'Compound Alert'!AB148</f>
        <v>10</v>
      </c>
      <c r="K663" s="77">
        <f>'Compound Alert'!AC148</f>
        <v>0</v>
      </c>
      <c r="L663" s="77">
        <f>'Compound Alert'!AD148</f>
        <v>0</v>
      </c>
      <c r="M663" s="77">
        <f>'Compound Alert'!AE148</f>
        <v>0</v>
      </c>
      <c r="N663" s="77">
        <f>'Compound Alert'!AF148</f>
        <v>0</v>
      </c>
      <c r="O663" s="77">
        <f>'Compound Alert'!AG148</f>
        <v>0</v>
      </c>
      <c r="P663" s="85"/>
      <c r="Q663" s="27">
        <f>'Compound Alert'!AI148</f>
        <v>0</v>
      </c>
      <c r="R663" s="27">
        <f>'Compound Alert'!AJ344</f>
        <v>0</v>
      </c>
      <c r="S663" s="28"/>
      <c r="T663" s="28"/>
      <c r="U663" s="28"/>
      <c r="V663" s="28"/>
      <c r="W663" s="28"/>
      <c r="X663" s="28"/>
      <c r="Y663" s="28"/>
      <c r="Z663" s="28"/>
      <c r="AA663" s="28"/>
      <c r="AB663" s="28"/>
      <c r="AC663" s="28"/>
      <c r="AD663" s="28"/>
      <c r="AE663" s="28"/>
      <c r="AF663" s="28"/>
    </row>
    <row r="664" spans="1:32" hidden="1" x14ac:dyDescent="0.2">
      <c r="A664" s="71">
        <v>137</v>
      </c>
      <c r="B664" s="90" t="str">
        <f>'Compound Alert'!B150</f>
        <v>Russian Federation</v>
      </c>
      <c r="C664" s="90" t="str">
        <f>'Compound Alert'!C150</f>
        <v>RUS</v>
      </c>
      <c r="D664" s="90" t="str">
        <f>'Compound Alert'!D150</f>
        <v>ECS           Europe &amp; Central Asia</v>
      </c>
      <c r="E664" s="90" t="str">
        <f>'Compound Alert'!E150</f>
        <v>IBRD</v>
      </c>
      <c r="F664" s="90"/>
      <c r="G664" s="86">
        <f>'Compound Alert'!G150</f>
        <v>1</v>
      </c>
      <c r="H664" s="87">
        <f>'Compound Alert'!H150</f>
        <v>1</v>
      </c>
      <c r="I664" s="85">
        <f>'Compound Alert'!I150</f>
        <v>0.5</v>
      </c>
      <c r="J664" s="77">
        <f>'Compound Alert'!AB150</f>
        <v>6.21</v>
      </c>
      <c r="K664" s="77">
        <f>'Compound Alert'!AC150</f>
        <v>0</v>
      </c>
      <c r="L664" s="77">
        <f>'Compound Alert'!AD150</f>
        <v>2.0454545454545499</v>
      </c>
      <c r="M664" s="77">
        <f>'Compound Alert'!AE150</f>
        <v>7</v>
      </c>
      <c r="N664" s="77">
        <f>'Compound Alert'!AF150</f>
        <v>0</v>
      </c>
      <c r="O664" s="77">
        <f>'Compound Alert'!AG150</f>
        <v>0</v>
      </c>
      <c r="P664" s="85"/>
      <c r="Q664" s="27">
        <f>'Compound Alert'!AI150</f>
        <v>0</v>
      </c>
      <c r="R664" s="27">
        <f>'Compound Alert'!AJ346</f>
        <v>0</v>
      </c>
      <c r="S664" s="28"/>
      <c r="T664" s="28"/>
      <c r="U664" s="28"/>
      <c r="V664" s="28"/>
      <c r="W664" s="28"/>
      <c r="X664" s="28"/>
      <c r="Y664" s="28"/>
      <c r="Z664" s="28"/>
      <c r="AA664" s="28"/>
      <c r="AB664" s="28"/>
      <c r="AC664" s="28"/>
      <c r="AD664" s="28"/>
      <c r="AE664" s="28"/>
      <c r="AF664" s="28"/>
    </row>
    <row r="665" spans="1:32" hidden="1" x14ac:dyDescent="0.2">
      <c r="A665" s="71">
        <v>138</v>
      </c>
      <c r="B665" s="90" t="str">
        <f>'Compound Alert'!B163</f>
        <v>Suriname</v>
      </c>
      <c r="C665" s="90" t="str">
        <f>'Compound Alert'!C163</f>
        <v>SUR</v>
      </c>
      <c r="D665" s="90" t="str">
        <f>'Compound Alert'!D163</f>
        <v>LCN           Latin America &amp; Caribbean</v>
      </c>
      <c r="E665" s="90" t="str">
        <f>'Compound Alert'!E163</f>
        <v>IBRD</v>
      </c>
      <c r="F665" s="90"/>
      <c r="G665" s="86">
        <f>'Compound Alert'!G163</f>
        <v>1</v>
      </c>
      <c r="H665" s="87">
        <f>'Compound Alert'!H163</f>
        <v>1</v>
      </c>
      <c r="I665" s="85">
        <f>'Compound Alert'!I163</f>
        <v>0</v>
      </c>
      <c r="J665" s="77">
        <f>'Compound Alert'!AB163</f>
        <v>2.5646153846153799</v>
      </c>
      <c r="K665" s="77">
        <f>'Compound Alert'!AC163</f>
        <v>0</v>
      </c>
      <c r="L665" s="77">
        <f>'Compound Alert'!AD163</f>
        <v>2.0454545454545499</v>
      </c>
      <c r="M665" s="77">
        <f>'Compound Alert'!AE163</f>
        <v>7</v>
      </c>
      <c r="N665" s="77">
        <f>'Compound Alert'!AF163</f>
        <v>0</v>
      </c>
      <c r="O665" s="77">
        <f>'Compound Alert'!AG163</f>
        <v>0</v>
      </c>
      <c r="P665" s="85"/>
      <c r="Q665" s="27">
        <f>'Compound Alert'!AI163</f>
        <v>0</v>
      </c>
      <c r="R665" s="27">
        <f>'Compound Alert'!AJ359</f>
        <v>0</v>
      </c>
      <c r="S665" s="28"/>
      <c r="T665" s="28"/>
      <c r="U665" s="28"/>
      <c r="V665" s="28"/>
      <c r="W665" s="28"/>
      <c r="X665" s="28"/>
      <c r="Y665" s="28"/>
      <c r="Z665" s="28"/>
      <c r="AA665" s="28"/>
      <c r="AB665" s="28"/>
      <c r="AC665" s="28"/>
      <c r="AD665" s="28"/>
      <c r="AE665" s="28"/>
      <c r="AF665" s="28"/>
    </row>
    <row r="666" spans="1:32" hidden="1" x14ac:dyDescent="0.2">
      <c r="A666" s="71">
        <v>139</v>
      </c>
      <c r="B666" s="90" t="str">
        <f>'Compound Alert'!B168</f>
        <v>Seychelles</v>
      </c>
      <c r="C666" s="90" t="str">
        <f>'Compound Alert'!C168</f>
        <v>SYC</v>
      </c>
      <c r="D666" s="90" t="str">
        <f>'Compound Alert'!D168</f>
        <v>SSF           Sub-Saharan Africa</v>
      </c>
      <c r="E666" s="90" t="str">
        <f>'Compound Alert'!E168</f>
        <v>IBRD</v>
      </c>
      <c r="F666" s="90"/>
      <c r="G666" s="86">
        <f>'Compound Alert'!G168</f>
        <v>1</v>
      </c>
      <c r="H666" s="87">
        <f>'Compound Alert'!H168</f>
        <v>1</v>
      </c>
      <c r="I666" s="85">
        <f>'Compound Alert'!I168</f>
        <v>0.5</v>
      </c>
      <c r="J666" s="77">
        <f>'Compound Alert'!AB168</f>
        <v>10</v>
      </c>
      <c r="K666" s="77">
        <f>'Compound Alert'!AC168</f>
        <v>0</v>
      </c>
      <c r="L666" s="77">
        <f>'Compound Alert'!AD168</f>
        <v>1.5909090909090799</v>
      </c>
      <c r="M666" s="77">
        <f>'Compound Alert'!AE168</f>
        <v>0</v>
      </c>
      <c r="N666" s="77">
        <f>'Compound Alert'!AF168</f>
        <v>0</v>
      </c>
      <c r="O666" s="77">
        <f>'Compound Alert'!AG168</f>
        <v>0</v>
      </c>
      <c r="P666" s="85"/>
      <c r="Q666" s="27">
        <f>'Compound Alert'!AI168</f>
        <v>0</v>
      </c>
      <c r="R666" s="27">
        <f>'Compound Alert'!AJ364</f>
        <v>0</v>
      </c>
      <c r="S666" s="28"/>
      <c r="T666" s="28"/>
      <c r="U666" s="28"/>
      <c r="V666" s="28"/>
      <c r="W666" s="28"/>
      <c r="X666" s="28"/>
      <c r="Y666" s="28"/>
      <c r="Z666" s="28"/>
      <c r="AA666" s="28"/>
      <c r="AB666" s="28"/>
      <c r="AC666" s="28"/>
      <c r="AD666" s="28"/>
      <c r="AE666" s="28"/>
      <c r="AF666" s="28"/>
    </row>
    <row r="667" spans="1:32" hidden="1" x14ac:dyDescent="0.2">
      <c r="A667" s="71">
        <v>140</v>
      </c>
      <c r="B667" s="90" t="str">
        <f>'Compound Alert'!B172</f>
        <v>Thailand</v>
      </c>
      <c r="C667" s="90" t="str">
        <f>'Compound Alert'!C172</f>
        <v>THA</v>
      </c>
      <c r="D667" s="90" t="str">
        <f>'Compound Alert'!D172</f>
        <v>EAS           East Asia &amp; Pacific</v>
      </c>
      <c r="E667" s="90" t="str">
        <f>'Compound Alert'!E172</f>
        <v>IBRD</v>
      </c>
      <c r="F667" s="90"/>
      <c r="G667" s="86">
        <f>'Compound Alert'!G172</f>
        <v>1</v>
      </c>
      <c r="H667" s="87">
        <f>'Compound Alert'!H172</f>
        <v>1</v>
      </c>
      <c r="I667" s="85">
        <f>'Compound Alert'!I172</f>
        <v>0</v>
      </c>
      <c r="J667" s="77">
        <f>'Compound Alert'!AB172</f>
        <v>10</v>
      </c>
      <c r="K667" s="77">
        <f>'Compound Alert'!AC172</f>
        <v>0</v>
      </c>
      <c r="L667" s="77">
        <f>'Compound Alert'!AD172</f>
        <v>2.7272727272727302</v>
      </c>
      <c r="M667" s="77">
        <f>'Compound Alert'!AE172</f>
        <v>0</v>
      </c>
      <c r="N667" s="77">
        <f>'Compound Alert'!AF172</f>
        <v>0</v>
      </c>
      <c r="O667" s="77">
        <f>'Compound Alert'!AG172</f>
        <v>0</v>
      </c>
      <c r="P667" s="85"/>
      <c r="Q667" s="27">
        <f>'Compound Alert'!AI172</f>
        <v>0</v>
      </c>
      <c r="R667" s="27">
        <f>'Compound Alert'!AJ368</f>
        <v>0</v>
      </c>
      <c r="S667" s="28"/>
      <c r="T667" s="28"/>
      <c r="U667" s="28"/>
      <c r="V667" s="28"/>
      <c r="W667" s="28"/>
      <c r="X667" s="28"/>
      <c r="Y667" s="28"/>
      <c r="Z667" s="28"/>
      <c r="AA667" s="28"/>
      <c r="AB667" s="28"/>
      <c r="AC667" s="28"/>
      <c r="AD667" s="28"/>
      <c r="AE667" s="28"/>
      <c r="AF667" s="28"/>
    </row>
    <row r="668" spans="1:32" hidden="1" x14ac:dyDescent="0.2">
      <c r="A668" s="71">
        <v>141</v>
      </c>
      <c r="B668" s="90" t="str">
        <f>'Compound Alert'!B177</f>
        <v>Trinidad and Tobago</v>
      </c>
      <c r="C668" s="90" t="str">
        <f>'Compound Alert'!C177</f>
        <v>TTO</v>
      </c>
      <c r="D668" s="90" t="str">
        <f>'Compound Alert'!D177</f>
        <v>LCN           Latin America &amp; Caribbean</v>
      </c>
      <c r="E668" s="90" t="str">
        <f>'Compound Alert'!E177</f>
        <v>IBRD</v>
      </c>
      <c r="F668" s="90"/>
      <c r="G668" s="86">
        <f>'Compound Alert'!G177</f>
        <v>1</v>
      </c>
      <c r="H668" s="87">
        <f>'Compound Alert'!H177</f>
        <v>1</v>
      </c>
      <c r="I668" s="85">
        <f>'Compound Alert'!I177</f>
        <v>0</v>
      </c>
      <c r="J668" s="77">
        <f>'Compound Alert'!AB177</f>
        <v>10</v>
      </c>
      <c r="K668" s="77">
        <f>'Compound Alert'!AC177</f>
        <v>0</v>
      </c>
      <c r="L668" s="77">
        <f>'Compound Alert'!AD177</f>
        <v>1.36363636363637</v>
      </c>
      <c r="M668" s="77">
        <f>'Compound Alert'!AE177</f>
        <v>7</v>
      </c>
      <c r="N668" s="77">
        <f>'Compound Alert'!AF177</f>
        <v>0</v>
      </c>
      <c r="O668" s="77">
        <f>'Compound Alert'!AG177</f>
        <v>0</v>
      </c>
      <c r="P668" s="85"/>
      <c r="Q668" s="27">
        <f>'Compound Alert'!AI177</f>
        <v>0</v>
      </c>
      <c r="R668" s="27">
        <f>'Compound Alert'!AJ373</f>
        <v>0</v>
      </c>
      <c r="S668" s="28"/>
      <c r="T668" s="28"/>
      <c r="U668" s="28"/>
      <c r="V668" s="28"/>
      <c r="W668" s="28"/>
      <c r="X668" s="28"/>
      <c r="Y668" s="28"/>
      <c r="Z668" s="28"/>
      <c r="AA668" s="28"/>
      <c r="AB668" s="28"/>
      <c r="AC668" s="28"/>
      <c r="AD668" s="28"/>
      <c r="AE668" s="28"/>
      <c r="AF668" s="28"/>
    </row>
    <row r="669" spans="1:32" hidden="1" x14ac:dyDescent="0.2">
      <c r="A669" s="71">
        <v>142</v>
      </c>
      <c r="B669" s="90" t="str">
        <f>'Compound Alert'!B187</f>
        <v>Saint Vincent and the Grenadines</v>
      </c>
      <c r="C669" s="90" t="str">
        <f>'Compound Alert'!C187</f>
        <v>VCT</v>
      </c>
      <c r="D669" s="90" t="str">
        <f>'Compound Alert'!D187</f>
        <v>LCN           Latin America &amp; Caribbean</v>
      </c>
      <c r="E669" s="90" t="str">
        <f>'Compound Alert'!E187</f>
        <v>Blend</v>
      </c>
      <c r="F669" s="90"/>
      <c r="G669" s="86">
        <f>'Compound Alert'!G187</f>
        <v>1</v>
      </c>
      <c r="H669" s="87">
        <f>'Compound Alert'!H187</f>
        <v>1</v>
      </c>
      <c r="I669" s="85">
        <f>'Compound Alert'!I187</f>
        <v>0.5</v>
      </c>
      <c r="J669" s="77">
        <f>'Compound Alert'!AB187</f>
        <v>10</v>
      </c>
      <c r="K669" s="77">
        <f>'Compound Alert'!AC187</f>
        <v>0</v>
      </c>
      <c r="L669" s="77">
        <f>'Compound Alert'!AD187</f>
        <v>0</v>
      </c>
      <c r="M669" s="77">
        <f>'Compound Alert'!AE187</f>
        <v>0</v>
      </c>
      <c r="N669" s="77">
        <f>'Compound Alert'!AF187</f>
        <v>0</v>
      </c>
      <c r="O669" s="77">
        <f>'Compound Alert'!AG187</f>
        <v>0</v>
      </c>
      <c r="P669" s="85"/>
      <c r="Q669" s="27">
        <f>'Compound Alert'!AI187</f>
        <v>0.2</v>
      </c>
      <c r="R669" s="27">
        <f>'Compound Alert'!AJ383</f>
        <v>0</v>
      </c>
      <c r="S669" s="28"/>
      <c r="T669" s="28"/>
      <c r="U669" s="28"/>
      <c r="V669" s="28"/>
      <c r="W669" s="28"/>
      <c r="X669" s="28"/>
      <c r="Y669" s="28"/>
      <c r="Z669" s="28"/>
      <c r="AA669" s="28"/>
      <c r="AB669" s="28"/>
      <c r="AC669" s="28"/>
      <c r="AD669" s="28"/>
      <c r="AE669" s="28"/>
      <c r="AF669" s="28"/>
    </row>
    <row r="670" spans="1:32" hidden="1" x14ac:dyDescent="0.2">
      <c r="A670" s="71">
        <v>143</v>
      </c>
      <c r="B670" s="90" t="str">
        <f>'Compound Alert'!B191</f>
        <v>Samoa</v>
      </c>
      <c r="C670" s="90" t="str">
        <f>'Compound Alert'!C191</f>
        <v>WSM</v>
      </c>
      <c r="D670" s="90" t="str">
        <f>'Compound Alert'!D191</f>
        <v>EAS           East Asia &amp; Pacific</v>
      </c>
      <c r="E670" s="90" t="str">
        <f>'Compound Alert'!E191</f>
        <v>IDA</v>
      </c>
      <c r="F670" s="90"/>
      <c r="G670" s="86">
        <f>'Compound Alert'!G191</f>
        <v>1</v>
      </c>
      <c r="H670" s="87">
        <f>'Compound Alert'!H191</f>
        <v>1</v>
      </c>
      <c r="I670" s="85">
        <f>'Compound Alert'!I191</f>
        <v>1</v>
      </c>
      <c r="J670" s="77">
        <f>'Compound Alert'!AB191</f>
        <v>2.8800000000000402E-2</v>
      </c>
      <c r="K670" s="77">
        <f>'Compound Alert'!AC191</f>
        <v>0</v>
      </c>
      <c r="L670" s="77">
        <f>'Compound Alert'!AD191</f>
        <v>0</v>
      </c>
      <c r="M670" s="77">
        <f>'Compound Alert'!AE191</f>
        <v>0</v>
      </c>
      <c r="N670" s="77">
        <f>'Compound Alert'!AF191</f>
        <v>0</v>
      </c>
      <c r="O670" s="77">
        <f>'Compound Alert'!AG191</f>
        <v>0</v>
      </c>
      <c r="P670" s="85"/>
      <c r="Q670" s="27">
        <f>'Compound Alert'!AI191</f>
        <v>0</v>
      </c>
      <c r="R670" s="27">
        <f>'Compound Alert'!AJ387</f>
        <v>0</v>
      </c>
      <c r="S670" s="28"/>
      <c r="T670" s="28"/>
      <c r="U670" s="28"/>
      <c r="V670" s="28"/>
      <c r="W670" s="28"/>
      <c r="X670" s="28"/>
      <c r="Y670" s="28"/>
      <c r="Z670" s="28"/>
      <c r="AA670" s="28"/>
      <c r="AB670" s="28"/>
      <c r="AC670" s="28"/>
      <c r="AD670" s="28"/>
      <c r="AE670" s="28"/>
      <c r="AF670" s="28"/>
    </row>
    <row r="671" spans="1:32" hidden="1" x14ac:dyDescent="0.2">
      <c r="A671" s="71">
        <v>144</v>
      </c>
      <c r="B671" s="90" t="str">
        <f>'Compound Alert'!B9</f>
        <v>United Arab Emirates</v>
      </c>
      <c r="C671" s="90" t="str">
        <f>'Compound Alert'!C9</f>
        <v>ARE</v>
      </c>
      <c r="D671" s="90" t="str">
        <f>'Compound Alert'!D9</f>
        <v>MEA           Middle East &amp; North Africa</v>
      </c>
      <c r="E671" s="90" t="str">
        <f>'Compound Alert'!E9</f>
        <v xml:space="preserve"> </v>
      </c>
      <c r="F671" s="90"/>
      <c r="G671" s="86">
        <f>'Compound Alert'!G9</f>
        <v>0.5</v>
      </c>
      <c r="H671" s="87">
        <f>'Compound Alert'!H9</f>
        <v>0.5</v>
      </c>
      <c r="I671" s="85">
        <f>'Compound Alert'!I9</f>
        <v>0</v>
      </c>
      <c r="J671" s="77">
        <f>'Compound Alert'!AB9</f>
        <v>10</v>
      </c>
      <c r="K671" s="77">
        <f>'Compound Alert'!AC9</f>
        <v>0</v>
      </c>
      <c r="L671" s="77">
        <f>'Compound Alert'!AD9</f>
        <v>5</v>
      </c>
      <c r="M671" s="77">
        <f>'Compound Alert'!AE9</f>
        <v>0</v>
      </c>
      <c r="N671" s="77">
        <f>'Compound Alert'!AF9</f>
        <v>0</v>
      </c>
      <c r="O671" s="77">
        <f>'Compound Alert'!AG9</f>
        <v>0</v>
      </c>
      <c r="P671" s="85"/>
      <c r="Q671" s="27">
        <f>'Compound Alert'!AI9</f>
        <v>0</v>
      </c>
      <c r="R671" s="27">
        <f>'Compound Alert'!AJ205</f>
        <v>0</v>
      </c>
      <c r="S671" s="28"/>
      <c r="T671" s="28"/>
      <c r="U671" s="28"/>
      <c r="V671" s="28"/>
      <c r="W671" s="28"/>
      <c r="X671" s="28"/>
      <c r="Y671" s="28"/>
      <c r="Z671" s="28"/>
      <c r="AA671" s="28"/>
      <c r="AB671" s="28"/>
      <c r="AC671" s="28"/>
      <c r="AD671" s="28"/>
      <c r="AE671" s="28"/>
      <c r="AF671" s="28"/>
    </row>
    <row r="672" spans="1:32" hidden="1" x14ac:dyDescent="0.2">
      <c r="A672" s="71">
        <v>145</v>
      </c>
      <c r="B672" s="90" t="str">
        <f>'Compound Alert'!B11</f>
        <v>Armenia</v>
      </c>
      <c r="C672" s="90" t="str">
        <f>'Compound Alert'!C11</f>
        <v>ARM</v>
      </c>
      <c r="D672" s="90" t="str">
        <f>'Compound Alert'!D11</f>
        <v>ECS           Europe &amp; Central Asia</v>
      </c>
      <c r="E672" s="90" t="str">
        <f>'Compound Alert'!E11</f>
        <v>IBRD</v>
      </c>
      <c r="F672" s="90"/>
      <c r="G672" s="86">
        <f>'Compound Alert'!G11</f>
        <v>0.5</v>
      </c>
      <c r="H672" s="87">
        <f>'Compound Alert'!H11</f>
        <v>0.5</v>
      </c>
      <c r="I672" s="85">
        <f>'Compound Alert'!I11</f>
        <v>0</v>
      </c>
      <c r="J672" s="77">
        <f>'Compound Alert'!AB11</f>
        <v>2.20608</v>
      </c>
      <c r="K672" s="77">
        <f>'Compound Alert'!AC11</f>
        <v>0</v>
      </c>
      <c r="L672" s="77">
        <f>'Compound Alert'!AD11</f>
        <v>2.9545454545454501</v>
      </c>
      <c r="M672" s="77">
        <f>'Compound Alert'!AE11</f>
        <v>10</v>
      </c>
      <c r="N672" s="77">
        <f>'Compound Alert'!AF11</f>
        <v>0</v>
      </c>
      <c r="O672" s="77">
        <f>'Compound Alert'!AG11</f>
        <v>0</v>
      </c>
      <c r="P672" s="85"/>
      <c r="Q672" s="27">
        <f>'Compound Alert'!AI11</f>
        <v>0</v>
      </c>
      <c r="R672" s="27">
        <f>'Compound Alert'!AJ207</f>
        <v>0</v>
      </c>
      <c r="S672" s="28"/>
      <c r="T672" s="28"/>
      <c r="U672" s="28"/>
      <c r="V672" s="28"/>
      <c r="W672" s="28"/>
      <c r="X672" s="28"/>
      <c r="Y672" s="28"/>
      <c r="Z672" s="28"/>
      <c r="AA672" s="28"/>
      <c r="AB672" s="28"/>
      <c r="AC672" s="28"/>
      <c r="AD672" s="28"/>
      <c r="AE672" s="28"/>
      <c r="AF672" s="28"/>
    </row>
    <row r="673" spans="1:32" hidden="1" x14ac:dyDescent="0.2">
      <c r="A673" s="71">
        <v>146</v>
      </c>
      <c r="B673" s="90" t="str">
        <f>'Compound Alert'!B14</f>
        <v>Austria</v>
      </c>
      <c r="C673" s="90" t="str">
        <f>'Compound Alert'!C14</f>
        <v>AUT</v>
      </c>
      <c r="D673" s="90" t="str">
        <f>'Compound Alert'!D14</f>
        <v>ECS           Europe &amp; Central Asia</v>
      </c>
      <c r="E673" s="90" t="str">
        <f>'Compound Alert'!E14</f>
        <v xml:space="preserve"> </v>
      </c>
      <c r="F673" s="90"/>
      <c r="G673" s="86">
        <f>'Compound Alert'!G14</f>
        <v>0.5</v>
      </c>
      <c r="H673" s="87">
        <f>'Compound Alert'!H14</f>
        <v>0.5</v>
      </c>
      <c r="I673" s="85">
        <f>'Compound Alert'!I14</f>
        <v>0</v>
      </c>
      <c r="J673" s="77">
        <f>'Compound Alert'!AB14</f>
        <v>6.7900799999999997</v>
      </c>
      <c r="K673" s="77">
        <f>'Compound Alert'!AC14</f>
        <v>0</v>
      </c>
      <c r="L673" s="77">
        <f>'Compound Alert'!AD14</f>
        <v>6.1363636363636296</v>
      </c>
      <c r="M673" s="77">
        <f>'Compound Alert'!AE14</f>
        <v>7</v>
      </c>
      <c r="N673" s="77">
        <f>'Compound Alert'!AF14</f>
        <v>0</v>
      </c>
      <c r="O673" s="77">
        <f>'Compound Alert'!AG14</f>
        <v>5</v>
      </c>
      <c r="P673" s="85"/>
      <c r="Q673" s="27">
        <f>'Compound Alert'!AI14</f>
        <v>0</v>
      </c>
      <c r="R673" s="27">
        <f>'Compound Alert'!AJ210</f>
        <v>0</v>
      </c>
      <c r="S673" s="28"/>
      <c r="T673" s="28"/>
      <c r="U673" s="28"/>
      <c r="V673" s="28"/>
      <c r="W673" s="28"/>
      <c r="X673" s="28"/>
      <c r="Y673" s="28"/>
      <c r="Z673" s="28"/>
      <c r="AA673" s="28"/>
      <c r="AB673" s="28"/>
      <c r="AC673" s="28"/>
      <c r="AD673" s="28"/>
      <c r="AE673" s="28"/>
      <c r="AF673" s="28"/>
    </row>
    <row r="674" spans="1:32" hidden="1" x14ac:dyDescent="0.2">
      <c r="A674" s="71">
        <v>147</v>
      </c>
      <c r="B674" s="90" t="str">
        <f>'Compound Alert'!B30</f>
        <v>Brunei Darussalam</v>
      </c>
      <c r="C674" s="90" t="str">
        <f>'Compound Alert'!C30</f>
        <v>BRN</v>
      </c>
      <c r="D674" s="90" t="str">
        <f>'Compound Alert'!D30</f>
        <v>EAS           East Asia &amp; Pacific</v>
      </c>
      <c r="E674" s="90" t="str">
        <f>'Compound Alert'!E30</f>
        <v xml:space="preserve"> </v>
      </c>
      <c r="F674" s="90"/>
      <c r="G674" s="86">
        <f>'Compound Alert'!G30</f>
        <v>0.5</v>
      </c>
      <c r="H674" s="87">
        <f>'Compound Alert'!H30</f>
        <v>0.5</v>
      </c>
      <c r="I674" s="85">
        <f>'Compound Alert'!I30</f>
        <v>0.5</v>
      </c>
      <c r="J674" s="77">
        <f>'Compound Alert'!AB30</f>
        <v>5.4707692307692302</v>
      </c>
      <c r="K674" s="77">
        <f>'Compound Alert'!AC30</f>
        <v>0</v>
      </c>
      <c r="L674" s="77">
        <f>'Compound Alert'!AD30</f>
        <v>0</v>
      </c>
      <c r="M674" s="77">
        <f>'Compound Alert'!AE30</f>
        <v>7</v>
      </c>
      <c r="N674" s="77">
        <f>'Compound Alert'!AF30</f>
        <v>0</v>
      </c>
      <c r="O674" s="77">
        <f>'Compound Alert'!AG30</f>
        <v>0</v>
      </c>
      <c r="P674" s="85"/>
      <c r="Q674" s="27">
        <f>'Compound Alert'!AI30</f>
        <v>0</v>
      </c>
      <c r="R674" s="27">
        <f>'Compound Alert'!AJ226</f>
        <v>0</v>
      </c>
      <c r="S674" s="28"/>
      <c r="T674" s="28"/>
      <c r="U674" s="28"/>
      <c r="V674" s="28"/>
      <c r="W674" s="28"/>
      <c r="X674" s="28"/>
      <c r="Y674" s="28"/>
      <c r="Z674" s="28"/>
      <c r="AA674" s="28"/>
      <c r="AB674" s="28"/>
      <c r="AC674" s="28"/>
      <c r="AD674" s="28"/>
      <c r="AE674" s="28"/>
      <c r="AF674" s="28"/>
    </row>
    <row r="675" spans="1:32" hidden="1" x14ac:dyDescent="0.2">
      <c r="A675" s="71">
        <v>148</v>
      </c>
      <c r="B675" s="90" t="str">
        <f>'Compound Alert'!B36</f>
        <v>Chile</v>
      </c>
      <c r="C675" s="90" t="str">
        <f>'Compound Alert'!C36</f>
        <v>CHL</v>
      </c>
      <c r="D675" s="90" t="str">
        <f>'Compound Alert'!D36</f>
        <v>LCN           Latin America &amp; Caribbean</v>
      </c>
      <c r="E675" s="90" t="str">
        <f>'Compound Alert'!E36</f>
        <v>IBRD</v>
      </c>
      <c r="F675" s="90"/>
      <c r="G675" s="86">
        <f>'Compound Alert'!G36</f>
        <v>0.5</v>
      </c>
      <c r="H675" s="87">
        <f>'Compound Alert'!H36</f>
        <v>0.5</v>
      </c>
      <c r="I675" s="85">
        <f>'Compound Alert'!I36</f>
        <v>0</v>
      </c>
      <c r="J675" s="77">
        <f>'Compound Alert'!AB36</f>
        <v>10</v>
      </c>
      <c r="K675" s="77">
        <f>'Compound Alert'!AC36</f>
        <v>0</v>
      </c>
      <c r="L675" s="77">
        <f>'Compound Alert'!AD36</f>
        <v>5</v>
      </c>
      <c r="M675" s="77">
        <f>'Compound Alert'!AE36</f>
        <v>7</v>
      </c>
      <c r="N675" s="77">
        <f>'Compound Alert'!AF36</f>
        <v>0</v>
      </c>
      <c r="O675" s="77">
        <f>'Compound Alert'!AG36</f>
        <v>0</v>
      </c>
      <c r="P675" s="85"/>
      <c r="Q675" s="27">
        <f>'Compound Alert'!AI36</f>
        <v>0</v>
      </c>
      <c r="R675" s="27">
        <f>'Compound Alert'!AJ232</f>
        <v>0</v>
      </c>
      <c r="S675" s="28"/>
      <c r="T675" s="28"/>
      <c r="U675" s="28"/>
      <c r="V675" s="28"/>
      <c r="W675" s="28"/>
      <c r="X675" s="28"/>
      <c r="Y675" s="28"/>
      <c r="Z675" s="28"/>
      <c r="AA675" s="28"/>
      <c r="AB675" s="28"/>
      <c r="AC675" s="28"/>
      <c r="AD675" s="28"/>
      <c r="AE675" s="28"/>
      <c r="AF675" s="28"/>
    </row>
    <row r="676" spans="1:32" hidden="1" x14ac:dyDescent="0.2">
      <c r="A676" s="71">
        <v>149</v>
      </c>
      <c r="B676" s="90" t="str">
        <f>'Compound Alert'!B45</f>
        <v>Costa Rica</v>
      </c>
      <c r="C676" s="90" t="str">
        <f>'Compound Alert'!C45</f>
        <v>CRI</v>
      </c>
      <c r="D676" s="90" t="str">
        <f>'Compound Alert'!D45</f>
        <v>LCN           Latin America &amp; Caribbean</v>
      </c>
      <c r="E676" s="90" t="str">
        <f>'Compound Alert'!E45</f>
        <v>IBRD</v>
      </c>
      <c r="F676" s="90"/>
      <c r="G676" s="86">
        <f>'Compound Alert'!G45</f>
        <v>0.5</v>
      </c>
      <c r="H676" s="87">
        <f>'Compound Alert'!H45</f>
        <v>0.5</v>
      </c>
      <c r="I676" s="85">
        <f>'Compound Alert'!I45</f>
        <v>0</v>
      </c>
      <c r="J676" s="77">
        <f>'Compound Alert'!AB45</f>
        <v>4.7619047619047397</v>
      </c>
      <c r="K676" s="77">
        <f>'Compound Alert'!AC45</f>
        <v>0</v>
      </c>
      <c r="L676" s="77">
        <f>'Compound Alert'!AD45</f>
        <v>5.9090909090909198</v>
      </c>
      <c r="M676" s="77">
        <f>'Compound Alert'!AE45</f>
        <v>10</v>
      </c>
      <c r="N676" s="77">
        <f>'Compound Alert'!AF45</f>
        <v>0</v>
      </c>
      <c r="O676" s="77">
        <f>'Compound Alert'!AG45</f>
        <v>0</v>
      </c>
      <c r="P676" s="85"/>
      <c r="Q676" s="27">
        <f>'Compound Alert'!AI45</f>
        <v>0</v>
      </c>
      <c r="R676" s="27">
        <f>'Compound Alert'!AJ241</f>
        <v>0</v>
      </c>
      <c r="S676" s="28"/>
      <c r="T676" s="28"/>
      <c r="U676" s="28"/>
      <c r="V676" s="28"/>
      <c r="W676" s="28"/>
      <c r="X676" s="28"/>
      <c r="Y676" s="28"/>
      <c r="Z676" s="28"/>
      <c r="AA676" s="28"/>
      <c r="AB676" s="28"/>
      <c r="AC676" s="28"/>
      <c r="AD676" s="28"/>
      <c r="AE676" s="28"/>
      <c r="AF676" s="28"/>
    </row>
    <row r="677" spans="1:32" hidden="1" x14ac:dyDescent="0.2">
      <c r="A677" s="71">
        <v>150</v>
      </c>
      <c r="B677" s="90" t="str">
        <f>'Compound Alert'!B48</f>
        <v>Czech Republic</v>
      </c>
      <c r="C677" s="90" t="str">
        <f>'Compound Alert'!C48</f>
        <v>CZE</v>
      </c>
      <c r="D677" s="90" t="str">
        <f>'Compound Alert'!D48</f>
        <v>ECS           Europe &amp; Central Asia</v>
      </c>
      <c r="E677" s="90" t="str">
        <f>'Compound Alert'!E48</f>
        <v xml:space="preserve"> </v>
      </c>
      <c r="F677" s="90"/>
      <c r="G677" s="86">
        <f>'Compound Alert'!G48</f>
        <v>0.5</v>
      </c>
      <c r="H677" s="87">
        <f>'Compound Alert'!H48</f>
        <v>0.5</v>
      </c>
      <c r="I677" s="85">
        <f>'Compound Alert'!I48</f>
        <v>0</v>
      </c>
      <c r="J677" s="77">
        <f>'Compound Alert'!AB48</f>
        <v>10</v>
      </c>
      <c r="K677" s="77">
        <f>'Compound Alert'!AC48</f>
        <v>0</v>
      </c>
      <c r="L677" s="77">
        <f>'Compound Alert'!AD48</f>
        <v>0</v>
      </c>
      <c r="M677" s="77">
        <f>'Compound Alert'!AE48</f>
        <v>0</v>
      </c>
      <c r="N677" s="77">
        <f>'Compound Alert'!AF48</f>
        <v>0</v>
      </c>
      <c r="O677" s="77">
        <f>'Compound Alert'!AG48</f>
        <v>0</v>
      </c>
      <c r="P677" s="85"/>
      <c r="Q677" s="27">
        <f>'Compound Alert'!AI48</f>
        <v>0</v>
      </c>
      <c r="R677" s="27">
        <f>'Compound Alert'!AJ244</f>
        <v>0</v>
      </c>
      <c r="S677" s="28"/>
      <c r="T677" s="28"/>
      <c r="U677" s="28"/>
      <c r="V677" s="28"/>
      <c r="W677" s="28"/>
      <c r="X677" s="28"/>
      <c r="Y677" s="28"/>
      <c r="Z677" s="28"/>
      <c r="AA677" s="28"/>
      <c r="AB677" s="28"/>
      <c r="AC677" s="28"/>
      <c r="AD677" s="28"/>
      <c r="AE677" s="28"/>
      <c r="AF677" s="28"/>
    </row>
    <row r="678" spans="1:32" hidden="1" x14ac:dyDescent="0.2">
      <c r="A678" s="71">
        <v>151</v>
      </c>
      <c r="B678" s="90" t="str">
        <f>'Compound Alert'!B58</f>
        <v>Spain</v>
      </c>
      <c r="C678" s="90" t="str">
        <f>'Compound Alert'!C58</f>
        <v>ESP</v>
      </c>
      <c r="D678" s="90" t="str">
        <f>'Compound Alert'!D58</f>
        <v>ECS           Europe &amp; Central Asia</v>
      </c>
      <c r="E678" s="90" t="str">
        <f>'Compound Alert'!E58</f>
        <v xml:space="preserve"> </v>
      </c>
      <c r="F678" s="90"/>
      <c r="G678" s="86">
        <f>'Compound Alert'!G58</f>
        <v>0.5</v>
      </c>
      <c r="H678" s="87">
        <f>'Compound Alert'!H58</f>
        <v>0.5</v>
      </c>
      <c r="I678" s="85">
        <f>'Compound Alert'!I58</f>
        <v>0</v>
      </c>
      <c r="J678" s="77">
        <f>'Compound Alert'!AB58</f>
        <v>10</v>
      </c>
      <c r="K678" s="77">
        <f>'Compound Alert'!AC58</f>
        <v>0</v>
      </c>
      <c r="L678" s="77">
        <f>'Compound Alert'!AD58</f>
        <v>10</v>
      </c>
      <c r="M678" s="77">
        <f>'Compound Alert'!AE58</f>
        <v>7</v>
      </c>
      <c r="N678" s="77">
        <f>'Compound Alert'!AF58</f>
        <v>0</v>
      </c>
      <c r="O678" s="77">
        <f>'Compound Alert'!AG58</f>
        <v>0</v>
      </c>
      <c r="P678" s="85"/>
      <c r="Q678" s="27">
        <f>'Compound Alert'!AI58</f>
        <v>0</v>
      </c>
      <c r="R678" s="27">
        <f>'Compound Alert'!AJ254</f>
        <v>0</v>
      </c>
      <c r="S678" s="28"/>
      <c r="T678" s="28"/>
      <c r="U678" s="28"/>
      <c r="V678" s="28"/>
      <c r="W678" s="28"/>
      <c r="X678" s="28"/>
      <c r="Y678" s="28"/>
      <c r="Z678" s="28"/>
      <c r="AA678" s="28"/>
      <c r="AB678" s="28"/>
      <c r="AC678" s="28"/>
      <c r="AD678" s="28"/>
      <c r="AE678" s="28"/>
      <c r="AF678" s="28"/>
    </row>
    <row r="679" spans="1:32" hidden="1" x14ac:dyDescent="0.2">
      <c r="A679" s="71">
        <v>152</v>
      </c>
      <c r="B679" s="90" t="str">
        <f>'Compound Alert'!B59</f>
        <v>Estonia</v>
      </c>
      <c r="C679" s="90" t="str">
        <f>'Compound Alert'!C59</f>
        <v>EST</v>
      </c>
      <c r="D679" s="90" t="str">
        <f>'Compound Alert'!D59</f>
        <v>ECS           Europe &amp; Central Asia</v>
      </c>
      <c r="E679" s="90" t="str">
        <f>'Compound Alert'!E59</f>
        <v xml:space="preserve"> </v>
      </c>
      <c r="F679" s="90"/>
      <c r="G679" s="86">
        <f>'Compound Alert'!G59</f>
        <v>0.5</v>
      </c>
      <c r="H679" s="87">
        <f>'Compound Alert'!H59</f>
        <v>0.5</v>
      </c>
      <c r="I679" s="85">
        <f>'Compound Alert'!I59</f>
        <v>0</v>
      </c>
      <c r="J679" s="77">
        <f>'Compound Alert'!AB59</f>
        <v>10</v>
      </c>
      <c r="K679" s="77">
        <f>'Compound Alert'!AC59</f>
        <v>0</v>
      </c>
      <c r="L679" s="77">
        <f>'Compound Alert'!AD59</f>
        <v>1.5909090909090899</v>
      </c>
      <c r="M679" s="77">
        <f>'Compound Alert'!AE59</f>
        <v>7</v>
      </c>
      <c r="N679" s="77">
        <f>'Compound Alert'!AF59</f>
        <v>0</v>
      </c>
      <c r="O679" s="77">
        <f>'Compound Alert'!AG59</f>
        <v>0</v>
      </c>
      <c r="P679" s="85"/>
      <c r="Q679" s="27">
        <f>'Compound Alert'!AI59</f>
        <v>0</v>
      </c>
      <c r="R679" s="27">
        <f>'Compound Alert'!AJ255</f>
        <v>0</v>
      </c>
      <c r="S679" s="28"/>
      <c r="T679" s="28"/>
      <c r="U679" s="28"/>
      <c r="V679" s="28"/>
      <c r="W679" s="28"/>
      <c r="X679" s="28"/>
      <c r="Y679" s="28"/>
      <c r="Z679" s="28"/>
      <c r="AA679" s="28"/>
      <c r="AB679" s="28"/>
      <c r="AC679" s="28"/>
      <c r="AD679" s="28"/>
      <c r="AE679" s="28"/>
      <c r="AF679" s="28"/>
    </row>
    <row r="680" spans="1:32" hidden="1" x14ac:dyDescent="0.2">
      <c r="A680" s="71">
        <v>153</v>
      </c>
      <c r="B680" s="90" t="str">
        <f>'Compound Alert'!B61</f>
        <v>Finland</v>
      </c>
      <c r="C680" s="90" t="str">
        <f>'Compound Alert'!C61</f>
        <v>FIN</v>
      </c>
      <c r="D680" s="90" t="str">
        <f>'Compound Alert'!D61</f>
        <v>ECS           Europe &amp; Central Asia</v>
      </c>
      <c r="E680" s="90" t="str">
        <f>'Compound Alert'!E61</f>
        <v xml:space="preserve"> </v>
      </c>
      <c r="F680" s="90"/>
      <c r="G680" s="86">
        <f>'Compound Alert'!G61</f>
        <v>0.5</v>
      </c>
      <c r="H680" s="87">
        <f>'Compound Alert'!H61</f>
        <v>0.5</v>
      </c>
      <c r="I680" s="85">
        <f>'Compound Alert'!I61</f>
        <v>0</v>
      </c>
      <c r="J680" s="77">
        <f>'Compound Alert'!AB61</f>
        <v>9.5238095238094793</v>
      </c>
      <c r="K680" s="77">
        <f>'Compound Alert'!AC61</f>
        <v>0</v>
      </c>
      <c r="L680" s="77">
        <f>'Compound Alert'!AD61</f>
        <v>7.7272727272727204</v>
      </c>
      <c r="M680" s="77">
        <f>'Compound Alert'!AE61</f>
        <v>7</v>
      </c>
      <c r="N680" s="77">
        <f>'Compound Alert'!AF61</f>
        <v>0</v>
      </c>
      <c r="O680" s="77">
        <f>'Compound Alert'!AG61</f>
        <v>5</v>
      </c>
      <c r="P680" s="85"/>
      <c r="Q680" s="27">
        <f>'Compound Alert'!AI61</f>
        <v>0</v>
      </c>
      <c r="R680" s="27">
        <f>'Compound Alert'!AJ257</f>
        <v>0</v>
      </c>
      <c r="S680" s="28"/>
      <c r="T680" s="28"/>
      <c r="U680" s="28"/>
      <c r="V680" s="28"/>
      <c r="W680" s="28"/>
      <c r="X680" s="28"/>
      <c r="Y680" s="28"/>
      <c r="Z680" s="28"/>
      <c r="AA680" s="28"/>
      <c r="AB680" s="28"/>
      <c r="AC680" s="28"/>
      <c r="AD680" s="28"/>
      <c r="AE680" s="28"/>
      <c r="AF680" s="28"/>
    </row>
    <row r="681" spans="1:32" hidden="1" x14ac:dyDescent="0.2">
      <c r="A681" s="71">
        <v>154</v>
      </c>
      <c r="B681" s="90" t="str">
        <f>'Compound Alert'!B63</f>
        <v>France</v>
      </c>
      <c r="C681" s="90" t="str">
        <f>'Compound Alert'!C63</f>
        <v>FRA</v>
      </c>
      <c r="D681" s="90" t="str">
        <f>'Compound Alert'!D63</f>
        <v>ECS           Europe &amp; Central Asia</v>
      </c>
      <c r="E681" s="90" t="str">
        <f>'Compound Alert'!E63</f>
        <v xml:space="preserve"> </v>
      </c>
      <c r="F681" s="90"/>
      <c r="G681" s="86">
        <f>'Compound Alert'!G63</f>
        <v>0.5</v>
      </c>
      <c r="H681" s="87">
        <f>'Compound Alert'!H63</f>
        <v>0.5</v>
      </c>
      <c r="I681" s="85">
        <f>'Compound Alert'!I63</f>
        <v>0</v>
      </c>
      <c r="J681" s="77">
        <f>'Compound Alert'!AB63</f>
        <v>10</v>
      </c>
      <c r="K681" s="77">
        <f>'Compound Alert'!AC63</f>
        <v>0</v>
      </c>
      <c r="L681" s="77">
        <f>'Compound Alert'!AD63</f>
        <v>1.5909090909090899</v>
      </c>
      <c r="M681" s="77">
        <f>'Compound Alert'!AE63</f>
        <v>7</v>
      </c>
      <c r="N681" s="77">
        <f>'Compound Alert'!AF63</f>
        <v>0</v>
      </c>
      <c r="O681" s="77">
        <f>'Compound Alert'!AG63</f>
        <v>0</v>
      </c>
      <c r="P681" s="85"/>
      <c r="Q681" s="27">
        <f>'Compound Alert'!AI63</f>
        <v>0</v>
      </c>
      <c r="R681" s="27">
        <f>'Compound Alert'!AJ259</f>
        <v>0</v>
      </c>
      <c r="S681" s="28"/>
      <c r="T681" s="28"/>
      <c r="U681" s="28"/>
      <c r="V681" s="28"/>
      <c r="W681" s="28"/>
      <c r="X681" s="28"/>
      <c r="Y681" s="28"/>
      <c r="Z681" s="28"/>
      <c r="AA681" s="28"/>
      <c r="AB681" s="28"/>
      <c r="AC681" s="28"/>
      <c r="AD681" s="28"/>
      <c r="AE681" s="28"/>
      <c r="AF681" s="28"/>
    </row>
    <row r="682" spans="1:32" hidden="1" x14ac:dyDescent="0.2">
      <c r="A682" s="71">
        <v>155</v>
      </c>
      <c r="B682" s="90" t="str">
        <f>'Compound Alert'!B80</f>
        <v>Hungary</v>
      </c>
      <c r="C682" s="90" t="str">
        <f>'Compound Alert'!C80</f>
        <v>HUN</v>
      </c>
      <c r="D682" s="90" t="str">
        <f>'Compound Alert'!D80</f>
        <v>ECS           Europe &amp; Central Asia</v>
      </c>
      <c r="E682" s="90" t="str">
        <f>'Compound Alert'!E80</f>
        <v xml:space="preserve"> </v>
      </c>
      <c r="F682" s="90"/>
      <c r="G682" s="86">
        <f>'Compound Alert'!G80</f>
        <v>0.5</v>
      </c>
      <c r="H682" s="87">
        <f>'Compound Alert'!H80</f>
        <v>0.5</v>
      </c>
      <c r="I682" s="85">
        <f>'Compound Alert'!I80</f>
        <v>0</v>
      </c>
      <c r="J682" s="77">
        <f>'Compound Alert'!AB80</f>
        <v>10</v>
      </c>
      <c r="K682" s="77">
        <f>'Compound Alert'!AC80</f>
        <v>0</v>
      </c>
      <c r="L682" s="77">
        <f>'Compound Alert'!AD80</f>
        <v>2.0454545454545499</v>
      </c>
      <c r="M682" s="77">
        <f>'Compound Alert'!AE80</f>
        <v>7</v>
      </c>
      <c r="N682" s="77">
        <f>'Compound Alert'!AF80</f>
        <v>0</v>
      </c>
      <c r="O682" s="77">
        <f>'Compound Alert'!AG80</f>
        <v>0</v>
      </c>
      <c r="P682" s="85"/>
      <c r="Q682" s="27">
        <f>'Compound Alert'!AI80</f>
        <v>0</v>
      </c>
      <c r="R682" s="27">
        <f>'Compound Alert'!AJ276</f>
        <v>0</v>
      </c>
      <c r="S682" s="28"/>
      <c r="T682" s="28"/>
      <c r="U682" s="28"/>
      <c r="V682" s="28"/>
      <c r="W682" s="28"/>
      <c r="X682" s="28"/>
      <c r="Y682" s="28"/>
      <c r="Z682" s="28"/>
      <c r="AA682" s="28"/>
      <c r="AB682" s="28"/>
      <c r="AC682" s="28"/>
      <c r="AD682" s="28"/>
      <c r="AE682" s="28"/>
      <c r="AF682" s="28"/>
    </row>
    <row r="683" spans="1:32" hidden="1" x14ac:dyDescent="0.2">
      <c r="A683" s="71">
        <v>156</v>
      </c>
      <c r="B683" s="90" t="str">
        <f>'Compound Alert'!B83</f>
        <v>Ireland</v>
      </c>
      <c r="C683" s="90" t="str">
        <f>'Compound Alert'!C83</f>
        <v>IRL</v>
      </c>
      <c r="D683" s="90" t="str">
        <f>'Compound Alert'!D83</f>
        <v>ECS           Europe &amp; Central Asia</v>
      </c>
      <c r="E683" s="90" t="str">
        <f>'Compound Alert'!E83</f>
        <v xml:space="preserve"> </v>
      </c>
      <c r="F683" s="90"/>
      <c r="G683" s="86">
        <f>'Compound Alert'!G83</f>
        <v>0.5</v>
      </c>
      <c r="H683" s="87">
        <f>'Compound Alert'!H83</f>
        <v>0.5</v>
      </c>
      <c r="I683" s="85">
        <f>'Compound Alert'!I83</f>
        <v>0</v>
      </c>
      <c r="J683" s="77">
        <f>'Compound Alert'!AB83</f>
        <v>10</v>
      </c>
      <c r="K683" s="77">
        <f>'Compound Alert'!AC83</f>
        <v>0</v>
      </c>
      <c r="L683" s="77">
        <f>'Compound Alert'!AD83</f>
        <v>2.9545454545454599</v>
      </c>
      <c r="M683" s="77">
        <f>'Compound Alert'!AE83</f>
        <v>7</v>
      </c>
      <c r="N683" s="77">
        <f>'Compound Alert'!AF83</f>
        <v>0</v>
      </c>
      <c r="O683" s="77">
        <f>'Compound Alert'!AG83</f>
        <v>0</v>
      </c>
      <c r="P683" s="85"/>
      <c r="Q683" s="27">
        <f>'Compound Alert'!AI83</f>
        <v>0</v>
      </c>
      <c r="R683" s="27">
        <f>'Compound Alert'!AJ279</f>
        <v>0</v>
      </c>
      <c r="S683" s="28"/>
      <c r="T683" s="28"/>
      <c r="U683" s="28"/>
      <c r="V683" s="28"/>
      <c r="W683" s="28"/>
      <c r="X683" s="28"/>
      <c r="Y683" s="28"/>
      <c r="Z683" s="28"/>
      <c r="AA683" s="28"/>
      <c r="AB683" s="28"/>
      <c r="AC683" s="28"/>
      <c r="AD683" s="28"/>
      <c r="AE683" s="28"/>
      <c r="AF683" s="28"/>
    </row>
    <row r="684" spans="1:32" hidden="1" x14ac:dyDescent="0.2">
      <c r="A684" s="71">
        <v>157</v>
      </c>
      <c r="B684" s="90" t="str">
        <f>'Compound Alert'!B86</f>
        <v>Iceland</v>
      </c>
      <c r="C684" s="90" t="str">
        <f>'Compound Alert'!C86</f>
        <v>ISL</v>
      </c>
      <c r="D684" s="90" t="str">
        <f>'Compound Alert'!D86</f>
        <v>ECS           Europe &amp; Central Asia</v>
      </c>
      <c r="E684" s="90" t="str">
        <f>'Compound Alert'!E86</f>
        <v xml:space="preserve"> </v>
      </c>
      <c r="F684" s="90"/>
      <c r="G684" s="86">
        <f>'Compound Alert'!G86</f>
        <v>0.5</v>
      </c>
      <c r="H684" s="87">
        <f>'Compound Alert'!H86</f>
        <v>0.5</v>
      </c>
      <c r="I684" s="85">
        <f>'Compound Alert'!I86</f>
        <v>0</v>
      </c>
      <c r="J684" s="77">
        <f>'Compound Alert'!AB86</f>
        <v>7.1428571428571104</v>
      </c>
      <c r="K684" s="77">
        <f>'Compound Alert'!AC86</f>
        <v>0</v>
      </c>
      <c r="L684" s="77">
        <f>'Compound Alert'!AD86</f>
        <v>2.27272727272728</v>
      </c>
      <c r="M684" s="77">
        <f>'Compound Alert'!AE86</f>
        <v>7</v>
      </c>
      <c r="N684" s="77">
        <f>'Compound Alert'!AF86</f>
        <v>0</v>
      </c>
      <c r="O684" s="77">
        <f>'Compound Alert'!AG86</f>
        <v>0</v>
      </c>
      <c r="P684" s="85"/>
      <c r="Q684" s="27">
        <f>'Compound Alert'!AI86</f>
        <v>0</v>
      </c>
      <c r="R684" s="27">
        <f>'Compound Alert'!AJ282</f>
        <v>0</v>
      </c>
      <c r="S684" s="28"/>
      <c r="T684" s="28"/>
      <c r="U684" s="28"/>
      <c r="V684" s="28"/>
      <c r="W684" s="28"/>
      <c r="X684" s="28"/>
      <c r="Y684" s="28"/>
      <c r="Z684" s="28"/>
      <c r="AA684" s="28"/>
      <c r="AB684" s="28"/>
      <c r="AC684" s="28"/>
      <c r="AD684" s="28"/>
      <c r="AE684" s="28"/>
      <c r="AF684" s="28"/>
    </row>
    <row r="685" spans="1:32" hidden="1" x14ac:dyDescent="0.2">
      <c r="A685" s="71">
        <v>158</v>
      </c>
      <c r="B685" s="90" t="str">
        <f>'Compound Alert'!B88</f>
        <v>Italy</v>
      </c>
      <c r="C685" s="90" t="str">
        <f>'Compound Alert'!C88</f>
        <v>ITA</v>
      </c>
      <c r="D685" s="90" t="str">
        <f>'Compound Alert'!D88</f>
        <v>ECS           Europe &amp; Central Asia</v>
      </c>
      <c r="E685" s="90" t="str">
        <f>'Compound Alert'!E88</f>
        <v xml:space="preserve"> </v>
      </c>
      <c r="F685" s="90"/>
      <c r="G685" s="86">
        <f>'Compound Alert'!G88</f>
        <v>0.5</v>
      </c>
      <c r="H685" s="87">
        <f>'Compound Alert'!H88</f>
        <v>0.5</v>
      </c>
      <c r="I685" s="85">
        <f>'Compound Alert'!I88</f>
        <v>0</v>
      </c>
      <c r="J685" s="77">
        <f>'Compound Alert'!AB88</f>
        <v>10</v>
      </c>
      <c r="K685" s="77">
        <f>'Compound Alert'!AC88</f>
        <v>0</v>
      </c>
      <c r="L685" s="77">
        <f>'Compound Alert'!AD88</f>
        <v>3.4090909090909198</v>
      </c>
      <c r="M685" s="77">
        <f>'Compound Alert'!AE88</f>
        <v>7</v>
      </c>
      <c r="N685" s="77">
        <f>'Compound Alert'!AF88</f>
        <v>0</v>
      </c>
      <c r="O685" s="77">
        <f>'Compound Alert'!AG88</f>
        <v>0</v>
      </c>
      <c r="P685" s="85"/>
      <c r="Q685" s="27">
        <f>'Compound Alert'!AI88</f>
        <v>0</v>
      </c>
      <c r="R685" s="27">
        <f>'Compound Alert'!AJ284</f>
        <v>0</v>
      </c>
      <c r="S685" s="28"/>
      <c r="T685" s="28"/>
      <c r="U685" s="28"/>
      <c r="V685" s="28"/>
      <c r="W685" s="28"/>
      <c r="X685" s="28"/>
      <c r="Y685" s="28"/>
      <c r="Z685" s="28"/>
      <c r="AA685" s="28"/>
      <c r="AB685" s="28"/>
      <c r="AC685" s="28"/>
      <c r="AD685" s="28"/>
      <c r="AE685" s="28"/>
      <c r="AF685" s="28"/>
    </row>
    <row r="686" spans="1:32" hidden="1" x14ac:dyDescent="0.2">
      <c r="A686" s="71">
        <v>159</v>
      </c>
      <c r="B686" s="90" t="str">
        <f>'Compound Alert'!B91</f>
        <v>Japan</v>
      </c>
      <c r="C686" s="90" t="str">
        <f>'Compound Alert'!C91</f>
        <v>JPN</v>
      </c>
      <c r="D686" s="90" t="str">
        <f>'Compound Alert'!D91</f>
        <v>EAS           East Asia &amp; Pacific</v>
      </c>
      <c r="E686" s="90" t="str">
        <f>'Compound Alert'!E91</f>
        <v xml:space="preserve"> </v>
      </c>
      <c r="F686" s="90"/>
      <c r="G686" s="86">
        <f>'Compound Alert'!G91</f>
        <v>0.5</v>
      </c>
      <c r="H686" s="87">
        <f>'Compound Alert'!H91</f>
        <v>0.5</v>
      </c>
      <c r="I686" s="85">
        <f>'Compound Alert'!I91</f>
        <v>0</v>
      </c>
      <c r="J686" s="77">
        <f>'Compound Alert'!AB91</f>
        <v>4.02615384615385</v>
      </c>
      <c r="K686" s="77">
        <f>'Compound Alert'!AC91</f>
        <v>0</v>
      </c>
      <c r="L686" s="77">
        <f>'Compound Alert'!AD91</f>
        <v>0</v>
      </c>
      <c r="M686" s="77">
        <f>'Compound Alert'!AE91</f>
        <v>0</v>
      </c>
      <c r="N686" s="77">
        <f>'Compound Alert'!AF91</f>
        <v>0</v>
      </c>
      <c r="O686" s="77">
        <f>'Compound Alert'!AG91</f>
        <v>0</v>
      </c>
      <c r="P686" s="85"/>
      <c r="Q686" s="27">
        <f>'Compound Alert'!AI91</f>
        <v>0</v>
      </c>
      <c r="R686" s="27">
        <f>'Compound Alert'!AJ287</f>
        <v>0</v>
      </c>
      <c r="S686" s="28"/>
      <c r="T686" s="28"/>
      <c r="U686" s="28"/>
      <c r="V686" s="28"/>
      <c r="W686" s="28"/>
      <c r="X686" s="28"/>
      <c r="Y686" s="28"/>
      <c r="Z686" s="28"/>
      <c r="AA686" s="28"/>
      <c r="AB686" s="28"/>
      <c r="AC686" s="28"/>
      <c r="AD686" s="28"/>
      <c r="AE686" s="28"/>
      <c r="AF686" s="28"/>
    </row>
    <row r="687" spans="1:32" hidden="1" x14ac:dyDescent="0.2">
      <c r="A687" s="71">
        <v>160</v>
      </c>
      <c r="B687" s="90" t="str">
        <f>'Compound Alert'!B98</f>
        <v>Korea Republic of</v>
      </c>
      <c r="C687" s="90" t="str">
        <f>'Compound Alert'!C98</f>
        <v>KOR</v>
      </c>
      <c r="D687" s="90" t="str">
        <f>'Compound Alert'!D98</f>
        <v>EAS           East Asia &amp; Pacific</v>
      </c>
      <c r="E687" s="90" t="str">
        <f>'Compound Alert'!E98</f>
        <v xml:space="preserve"> </v>
      </c>
      <c r="F687" s="90"/>
      <c r="G687" s="86">
        <f>'Compound Alert'!G98</f>
        <v>0.5</v>
      </c>
      <c r="H687" s="87">
        <f>'Compound Alert'!H98</f>
        <v>0.5</v>
      </c>
      <c r="I687" s="85">
        <f>'Compound Alert'!I98</f>
        <v>1</v>
      </c>
      <c r="J687" s="77">
        <f>'Compound Alert'!AB98</f>
        <v>2.9061538461538499</v>
      </c>
      <c r="K687" s="77">
        <f>'Compound Alert'!AC98</f>
        <v>0</v>
      </c>
      <c r="L687" s="77">
        <f>'Compound Alert'!AD98</f>
        <v>0</v>
      </c>
      <c r="M687" s="77">
        <f>'Compound Alert'!AE98</f>
        <v>0</v>
      </c>
      <c r="N687" s="77">
        <f>'Compound Alert'!AF98</f>
        <v>0</v>
      </c>
      <c r="O687" s="77">
        <f>'Compound Alert'!AG98</f>
        <v>0</v>
      </c>
      <c r="P687" s="85"/>
      <c r="Q687" s="27">
        <f>'Compound Alert'!AI98</f>
        <v>0</v>
      </c>
      <c r="R687" s="27">
        <f>'Compound Alert'!AJ294</f>
        <v>0</v>
      </c>
      <c r="S687" s="28"/>
      <c r="T687" s="28"/>
      <c r="U687" s="28"/>
      <c r="V687" s="28"/>
      <c r="W687" s="28"/>
      <c r="X687" s="28"/>
      <c r="Y687" s="28"/>
      <c r="Z687" s="28"/>
      <c r="AA687" s="28"/>
      <c r="AB687" s="28"/>
      <c r="AC687" s="28"/>
      <c r="AD687" s="28"/>
      <c r="AE687" s="28"/>
      <c r="AF687" s="28"/>
    </row>
    <row r="688" spans="1:32" hidden="1" x14ac:dyDescent="0.2">
      <c r="A688" s="71">
        <v>161</v>
      </c>
      <c r="B688" s="90" t="str">
        <f>'Compound Alert'!B99</f>
        <v>Kuwait</v>
      </c>
      <c r="C688" s="90" t="str">
        <f>'Compound Alert'!C99</f>
        <v>KWT</v>
      </c>
      <c r="D688" s="90" t="str">
        <f>'Compound Alert'!D99</f>
        <v>MEA           Middle East &amp; North Africa</v>
      </c>
      <c r="E688" s="90" t="str">
        <f>'Compound Alert'!E99</f>
        <v xml:space="preserve"> </v>
      </c>
      <c r="F688" s="90"/>
      <c r="G688" s="86">
        <f>'Compound Alert'!G99</f>
        <v>0.5</v>
      </c>
      <c r="H688" s="87">
        <f>'Compound Alert'!H99</f>
        <v>0.5</v>
      </c>
      <c r="I688" s="85">
        <f>'Compound Alert'!I99</f>
        <v>0</v>
      </c>
      <c r="J688" s="77">
        <f>'Compound Alert'!AB99</f>
        <v>10</v>
      </c>
      <c r="K688" s="77">
        <f>'Compound Alert'!AC99</f>
        <v>0</v>
      </c>
      <c r="L688" s="77">
        <f>'Compound Alert'!AD99</f>
        <v>1.36363636363637</v>
      </c>
      <c r="M688" s="77">
        <f>'Compound Alert'!AE99</f>
        <v>0</v>
      </c>
      <c r="N688" s="77">
        <f>'Compound Alert'!AF99</f>
        <v>0</v>
      </c>
      <c r="O688" s="77">
        <f>'Compound Alert'!AG99</f>
        <v>0</v>
      </c>
      <c r="P688" s="85"/>
      <c r="Q688" s="27">
        <f>'Compound Alert'!AI99</f>
        <v>0</v>
      </c>
      <c r="R688" s="27">
        <f>'Compound Alert'!AJ295</f>
        <v>0</v>
      </c>
      <c r="S688" s="28"/>
      <c r="T688" s="28"/>
      <c r="U688" s="28"/>
      <c r="V688" s="28"/>
      <c r="W688" s="28"/>
      <c r="X688" s="28"/>
      <c r="Y688" s="28"/>
      <c r="Z688" s="28"/>
      <c r="AA688" s="28"/>
      <c r="AB688" s="28"/>
      <c r="AC688" s="28"/>
      <c r="AD688" s="28"/>
      <c r="AE688" s="28"/>
      <c r="AF688" s="28"/>
    </row>
    <row r="689" spans="1:32" hidden="1" x14ac:dyDescent="0.2">
      <c r="A689" s="71">
        <v>162</v>
      </c>
      <c r="B689" s="90" t="str">
        <f>'Compound Alert'!B104</f>
        <v>Saint Lucia</v>
      </c>
      <c r="C689" s="90" t="str">
        <f>'Compound Alert'!C104</f>
        <v>LCA</v>
      </c>
      <c r="D689" s="90" t="str">
        <f>'Compound Alert'!D104</f>
        <v>LCN           Latin America &amp; Caribbean</v>
      </c>
      <c r="E689" s="90" t="str">
        <f>'Compound Alert'!E104</f>
        <v>Blend</v>
      </c>
      <c r="F689" s="90"/>
      <c r="G689" s="86">
        <f>'Compound Alert'!G104</f>
        <v>0.5</v>
      </c>
      <c r="H689" s="87">
        <f>'Compound Alert'!H104</f>
        <v>0.5</v>
      </c>
      <c r="I689" s="85">
        <f>'Compound Alert'!I104</f>
        <v>0</v>
      </c>
      <c r="J689" s="77">
        <f>'Compound Alert'!AB104</f>
        <v>6.3793199999999999</v>
      </c>
      <c r="K689" s="77">
        <f>'Compound Alert'!AC104</f>
        <v>0</v>
      </c>
      <c r="L689" s="77">
        <f>'Compound Alert'!AD104</f>
        <v>0</v>
      </c>
      <c r="M689" s="77">
        <f>'Compound Alert'!AE104</f>
        <v>0</v>
      </c>
      <c r="N689" s="77">
        <f>'Compound Alert'!AF104</f>
        <v>0</v>
      </c>
      <c r="O689" s="77">
        <f>'Compound Alert'!AG104</f>
        <v>0</v>
      </c>
      <c r="P689" s="85"/>
      <c r="Q689" s="27">
        <f>'Compound Alert'!AI104</f>
        <v>0.4</v>
      </c>
      <c r="R689" s="27">
        <f>'Compound Alert'!AJ300</f>
        <v>0</v>
      </c>
      <c r="S689" s="28"/>
      <c r="T689" s="28"/>
      <c r="U689" s="28"/>
      <c r="V689" s="28"/>
      <c r="W689" s="28"/>
      <c r="X689" s="28"/>
      <c r="Y689" s="28"/>
      <c r="Z689" s="28"/>
      <c r="AA689" s="28"/>
      <c r="AB689" s="28"/>
      <c r="AC689" s="28"/>
      <c r="AD689" s="28"/>
      <c r="AE689" s="28"/>
      <c r="AF689" s="28"/>
    </row>
    <row r="690" spans="1:32" hidden="1" x14ac:dyDescent="0.2">
      <c r="A690" s="71">
        <v>163</v>
      </c>
      <c r="B690" s="90" t="str">
        <f>'Compound Alert'!B108</f>
        <v>Lithuania</v>
      </c>
      <c r="C690" s="90" t="str">
        <f>'Compound Alert'!C108</f>
        <v>LTU</v>
      </c>
      <c r="D690" s="90" t="str">
        <f>'Compound Alert'!D108</f>
        <v>ECS           Europe &amp; Central Asia</v>
      </c>
      <c r="E690" s="90" t="str">
        <f>'Compound Alert'!E108</f>
        <v xml:space="preserve"> </v>
      </c>
      <c r="F690" s="90"/>
      <c r="G690" s="86">
        <f>'Compound Alert'!G108</f>
        <v>0.5</v>
      </c>
      <c r="H690" s="87">
        <f>'Compound Alert'!H108</f>
        <v>0.5</v>
      </c>
      <c r="I690" s="85">
        <f>'Compound Alert'!I108</f>
        <v>0</v>
      </c>
      <c r="J690" s="77">
        <f>'Compound Alert'!AB108</f>
        <v>10</v>
      </c>
      <c r="K690" s="77">
        <f>'Compound Alert'!AC108</f>
        <v>0</v>
      </c>
      <c r="L690" s="77">
        <f>'Compound Alert'!AD108</f>
        <v>0</v>
      </c>
      <c r="M690" s="77">
        <f>'Compound Alert'!AE108</f>
        <v>7</v>
      </c>
      <c r="N690" s="77">
        <f>'Compound Alert'!AF108</f>
        <v>0</v>
      </c>
      <c r="O690" s="77">
        <f>'Compound Alert'!AG108</f>
        <v>0</v>
      </c>
      <c r="P690" s="85"/>
      <c r="Q690" s="27">
        <f>'Compound Alert'!AI108</f>
        <v>0</v>
      </c>
      <c r="R690" s="27">
        <f>'Compound Alert'!AJ304</f>
        <v>0</v>
      </c>
      <c r="S690" s="28"/>
      <c r="T690" s="28"/>
      <c r="U690" s="28"/>
      <c r="V690" s="28"/>
      <c r="W690" s="28"/>
      <c r="X690" s="28"/>
      <c r="Y690" s="28"/>
      <c r="Z690" s="28"/>
      <c r="AA690" s="28"/>
      <c r="AB690" s="28"/>
      <c r="AC690" s="28"/>
      <c r="AD690" s="28"/>
      <c r="AE690" s="28"/>
      <c r="AF690" s="28"/>
    </row>
    <row r="691" spans="1:32" hidden="1" x14ac:dyDescent="0.2">
      <c r="A691" s="71">
        <v>164</v>
      </c>
      <c r="B691" s="90" t="str">
        <f>'Compound Alert'!B110</f>
        <v>Latvia</v>
      </c>
      <c r="C691" s="90" t="str">
        <f>'Compound Alert'!C110</f>
        <v>LVA</v>
      </c>
      <c r="D691" s="90" t="str">
        <f>'Compound Alert'!D110</f>
        <v>ECS           Europe &amp; Central Asia</v>
      </c>
      <c r="E691" s="90" t="str">
        <f>'Compound Alert'!E110</f>
        <v xml:space="preserve"> </v>
      </c>
      <c r="F691" s="90"/>
      <c r="G691" s="86">
        <f>'Compound Alert'!G110</f>
        <v>0.5</v>
      </c>
      <c r="H691" s="87">
        <f>'Compound Alert'!H110</f>
        <v>0.5</v>
      </c>
      <c r="I691" s="85">
        <f>'Compound Alert'!I110</f>
        <v>0</v>
      </c>
      <c r="J691" s="77">
        <f>'Compound Alert'!AB110</f>
        <v>10</v>
      </c>
      <c r="K691" s="77">
        <f>'Compound Alert'!AC110</f>
        <v>0</v>
      </c>
      <c r="L691" s="77">
        <f>'Compound Alert'!AD110</f>
        <v>6.3636363636363704</v>
      </c>
      <c r="M691" s="77">
        <f>'Compound Alert'!AE110</f>
        <v>7</v>
      </c>
      <c r="N691" s="77">
        <f>'Compound Alert'!AF110</f>
        <v>0</v>
      </c>
      <c r="O691" s="77">
        <f>'Compound Alert'!AG110</f>
        <v>0</v>
      </c>
      <c r="P691" s="85"/>
      <c r="Q691" s="27">
        <f>'Compound Alert'!AI110</f>
        <v>0</v>
      </c>
      <c r="R691" s="27">
        <f>'Compound Alert'!AJ306</f>
        <v>0</v>
      </c>
      <c r="S691" s="28"/>
      <c r="T691" s="28"/>
      <c r="U691" s="28"/>
      <c r="V691" s="28"/>
      <c r="W691" s="28"/>
      <c r="X691" s="28"/>
      <c r="Y691" s="28"/>
      <c r="Z691" s="28"/>
      <c r="AA691" s="28"/>
      <c r="AB691" s="28"/>
      <c r="AC691" s="28"/>
      <c r="AD691" s="28"/>
      <c r="AE691" s="28"/>
      <c r="AF691" s="28"/>
    </row>
    <row r="692" spans="1:32" hidden="1" x14ac:dyDescent="0.2">
      <c r="A692" s="71">
        <v>165</v>
      </c>
      <c r="B692" s="90" t="str">
        <f>'Compound Alert'!B127</f>
        <v>Malaysia</v>
      </c>
      <c r="C692" s="90" t="str">
        <f>'Compound Alert'!C127</f>
        <v>MYS</v>
      </c>
      <c r="D692" s="90" t="str">
        <f>'Compound Alert'!D127</f>
        <v>EAS           East Asia &amp; Pacific</v>
      </c>
      <c r="E692" s="90" t="str">
        <f>'Compound Alert'!E127</f>
        <v>IBRD</v>
      </c>
      <c r="F692" s="90"/>
      <c r="G692" s="86">
        <f>'Compound Alert'!G127</f>
        <v>0.5</v>
      </c>
      <c r="H692" s="87">
        <f>'Compound Alert'!H127</f>
        <v>0.5</v>
      </c>
      <c r="I692" s="85">
        <f>'Compound Alert'!I127</f>
        <v>0</v>
      </c>
      <c r="J692" s="77">
        <f>'Compound Alert'!AB127</f>
        <v>9.5238095238094793</v>
      </c>
      <c r="K692" s="77">
        <f>'Compound Alert'!AC127</f>
        <v>0</v>
      </c>
      <c r="L692" s="77">
        <f>'Compound Alert'!AD127</f>
        <v>1.5909090909090899</v>
      </c>
      <c r="M692" s="77">
        <f>'Compound Alert'!AE127</f>
        <v>0</v>
      </c>
      <c r="N692" s="77">
        <f>'Compound Alert'!AF127</f>
        <v>0</v>
      </c>
      <c r="O692" s="77">
        <f>'Compound Alert'!AG127</f>
        <v>0</v>
      </c>
      <c r="P692" s="85"/>
      <c r="Q692" s="27">
        <f>'Compound Alert'!AI127</f>
        <v>0</v>
      </c>
      <c r="R692" s="27">
        <f>'Compound Alert'!AJ323</f>
        <v>0</v>
      </c>
      <c r="S692" s="28"/>
      <c r="T692" s="28"/>
      <c r="U692" s="28"/>
      <c r="V692" s="28"/>
      <c r="W692" s="28"/>
      <c r="X692" s="28"/>
      <c r="Y692" s="28"/>
      <c r="Z692" s="28"/>
      <c r="AA692" s="28"/>
      <c r="AB692" s="28"/>
      <c r="AC692" s="28"/>
      <c r="AD692" s="28"/>
      <c r="AE692" s="28"/>
      <c r="AF692" s="28"/>
    </row>
    <row r="693" spans="1:32" hidden="1" x14ac:dyDescent="0.2">
      <c r="A693" s="71">
        <v>166</v>
      </c>
      <c r="B693" s="90" t="str">
        <f>'Compound Alert'!B136</f>
        <v>New Zealand</v>
      </c>
      <c r="C693" s="90" t="str">
        <f>'Compound Alert'!C136</f>
        <v>NZL</v>
      </c>
      <c r="D693" s="90" t="str">
        <f>'Compound Alert'!D136</f>
        <v>EAS           East Asia &amp; Pacific</v>
      </c>
      <c r="E693" s="90" t="str">
        <f>'Compound Alert'!E136</f>
        <v>East Asia &amp; Pacific</v>
      </c>
      <c r="F693" s="90"/>
      <c r="G693" s="86">
        <f>'Compound Alert'!G136</f>
        <v>0.5</v>
      </c>
      <c r="H693" s="87">
        <f>'Compound Alert'!H136</f>
        <v>0.5</v>
      </c>
      <c r="I693" s="85">
        <f>'Compound Alert'!I136</f>
        <v>0</v>
      </c>
      <c r="J693" s="77">
        <f>'Compound Alert'!AB136</f>
        <v>10</v>
      </c>
      <c r="K693" s="77">
        <f>'Compound Alert'!AC136</f>
        <v>0</v>
      </c>
      <c r="L693" s="77">
        <f>'Compound Alert'!AD136</f>
        <v>0</v>
      </c>
      <c r="M693" s="77">
        <f>'Compound Alert'!AE136</f>
        <v>7</v>
      </c>
      <c r="N693" s="77">
        <f>'Compound Alert'!AF136</f>
        <v>0</v>
      </c>
      <c r="O693" s="77">
        <f>'Compound Alert'!AG136</f>
        <v>0</v>
      </c>
      <c r="P693" s="85"/>
      <c r="Q693" s="27">
        <f>'Compound Alert'!AI136</f>
        <v>0</v>
      </c>
      <c r="R693" s="27">
        <f>'Compound Alert'!AJ332</f>
        <v>0</v>
      </c>
      <c r="S693" s="28"/>
      <c r="T693" s="28"/>
      <c r="U693" s="28"/>
      <c r="V693" s="28"/>
      <c r="W693" s="28"/>
      <c r="X693" s="28"/>
      <c r="Y693" s="28"/>
      <c r="Z693" s="28"/>
      <c r="AA693" s="28"/>
      <c r="AB693" s="28"/>
      <c r="AC693" s="28"/>
      <c r="AD693" s="28"/>
      <c r="AE693" s="28"/>
      <c r="AF693" s="28"/>
    </row>
    <row r="694" spans="1:32" hidden="1" x14ac:dyDescent="0.2">
      <c r="A694" s="71">
        <v>167</v>
      </c>
      <c r="B694" s="90" t="str">
        <f>'Compound Alert'!B144</f>
        <v>Poland</v>
      </c>
      <c r="C694" s="90" t="str">
        <f>'Compound Alert'!C144</f>
        <v>POL</v>
      </c>
      <c r="D694" s="90" t="str">
        <f>'Compound Alert'!D144</f>
        <v>ECS           Europe &amp; Central Asia</v>
      </c>
      <c r="E694" s="90" t="str">
        <f>'Compound Alert'!E144</f>
        <v>IBRD</v>
      </c>
      <c r="F694" s="90"/>
      <c r="G694" s="86">
        <f>'Compound Alert'!G144</f>
        <v>0.5</v>
      </c>
      <c r="H694" s="87">
        <f>'Compound Alert'!H144</f>
        <v>0.5</v>
      </c>
      <c r="I694" s="85">
        <f>'Compound Alert'!I144</f>
        <v>0</v>
      </c>
      <c r="J694" s="77">
        <f>'Compound Alert'!AB144</f>
        <v>10</v>
      </c>
      <c r="K694" s="77">
        <f>'Compound Alert'!AC144</f>
        <v>0</v>
      </c>
      <c r="L694" s="77">
        <f>'Compound Alert'!AD144</f>
        <v>0</v>
      </c>
      <c r="M694" s="77">
        <f>'Compound Alert'!AE144</f>
        <v>9.7687693096342496</v>
      </c>
      <c r="N694" s="77">
        <f>'Compound Alert'!AF144</f>
        <v>0</v>
      </c>
      <c r="O694" s="77">
        <f>'Compound Alert'!AG144</f>
        <v>0</v>
      </c>
      <c r="P694" s="85"/>
      <c r="Q694" s="27">
        <f>'Compound Alert'!AI144</f>
        <v>0</v>
      </c>
      <c r="R694" s="27">
        <f>'Compound Alert'!AJ340</f>
        <v>0</v>
      </c>
      <c r="S694" s="28"/>
      <c r="T694" s="28"/>
      <c r="U694" s="28"/>
      <c r="V694" s="28"/>
      <c r="W694" s="28"/>
      <c r="X694" s="28"/>
      <c r="Y694" s="28"/>
      <c r="Z694" s="28"/>
      <c r="AA694" s="28"/>
      <c r="AB694" s="28"/>
      <c r="AC694" s="28"/>
      <c r="AD694" s="28"/>
      <c r="AE694" s="28"/>
      <c r="AF694" s="28"/>
    </row>
    <row r="695" spans="1:32" hidden="1" x14ac:dyDescent="0.2">
      <c r="A695" s="71">
        <v>168</v>
      </c>
      <c r="B695" s="90" t="str">
        <f>'Compound Alert'!B149</f>
        <v>Romania</v>
      </c>
      <c r="C695" s="90" t="str">
        <f>'Compound Alert'!C149</f>
        <v>ROU</v>
      </c>
      <c r="D695" s="90" t="str">
        <f>'Compound Alert'!D149</f>
        <v>ECS           Europe &amp; Central Asia</v>
      </c>
      <c r="E695" s="90" t="str">
        <f>'Compound Alert'!E149</f>
        <v>IBRD</v>
      </c>
      <c r="F695" s="90"/>
      <c r="G695" s="86">
        <f>'Compound Alert'!G149</f>
        <v>0.5</v>
      </c>
      <c r="H695" s="87">
        <f>'Compound Alert'!H149</f>
        <v>0.5</v>
      </c>
      <c r="I695" s="85">
        <f>'Compound Alert'!I149</f>
        <v>0</v>
      </c>
      <c r="J695" s="77">
        <f>'Compound Alert'!AB149</f>
        <v>6.8159999999999998</v>
      </c>
      <c r="K695" s="77">
        <f>'Compound Alert'!AC149</f>
        <v>0</v>
      </c>
      <c r="L695" s="77">
        <f>'Compound Alert'!AD149</f>
        <v>2.9545454545454501</v>
      </c>
      <c r="M695" s="77">
        <f>'Compound Alert'!AE149</f>
        <v>7.4582060859316899</v>
      </c>
      <c r="N695" s="77">
        <f>'Compound Alert'!AF149</f>
        <v>0</v>
      </c>
      <c r="O695" s="77">
        <f>'Compound Alert'!AG149</f>
        <v>0</v>
      </c>
      <c r="P695" s="85"/>
      <c r="Q695" s="27">
        <f>'Compound Alert'!AI149</f>
        <v>0</v>
      </c>
      <c r="R695" s="27">
        <f>'Compound Alert'!AJ345</f>
        <v>0</v>
      </c>
      <c r="S695" s="28"/>
      <c r="T695" s="28"/>
      <c r="U695" s="28"/>
      <c r="V695" s="28"/>
      <c r="W695" s="28"/>
      <c r="X695" s="28"/>
      <c r="Y695" s="28"/>
      <c r="Z695" s="28"/>
      <c r="AA695" s="28"/>
      <c r="AB695" s="28"/>
      <c r="AC695" s="28"/>
      <c r="AD695" s="28"/>
      <c r="AE695" s="28"/>
      <c r="AF695" s="28"/>
    </row>
    <row r="696" spans="1:32" hidden="1" x14ac:dyDescent="0.2">
      <c r="A696" s="71">
        <v>169</v>
      </c>
      <c r="B696" s="90" t="str">
        <f>'Compound Alert'!B152</f>
        <v>Saudi Arabia</v>
      </c>
      <c r="C696" s="90" t="str">
        <f>'Compound Alert'!C152</f>
        <v>SAU</v>
      </c>
      <c r="D696" s="90" t="str">
        <f>'Compound Alert'!D152</f>
        <v>MEA           Middle East &amp; North Africa</v>
      </c>
      <c r="E696" s="90" t="str">
        <f>'Compound Alert'!E152</f>
        <v>Middle East &amp; North Africa</v>
      </c>
      <c r="F696" s="90"/>
      <c r="G696" s="86">
        <f>'Compound Alert'!G152</f>
        <v>0.5</v>
      </c>
      <c r="H696" s="87">
        <f>'Compound Alert'!H152</f>
        <v>0.5</v>
      </c>
      <c r="I696" s="85">
        <f>'Compound Alert'!I152</f>
        <v>0</v>
      </c>
      <c r="J696" s="77">
        <f>'Compound Alert'!AB152</f>
        <v>10</v>
      </c>
      <c r="K696" s="77">
        <f>'Compound Alert'!AC152</f>
        <v>0</v>
      </c>
      <c r="L696" s="77">
        <f>'Compound Alert'!AD152</f>
        <v>3.86363636363637</v>
      </c>
      <c r="M696" s="77">
        <f>'Compound Alert'!AE152</f>
        <v>0</v>
      </c>
      <c r="N696" s="77">
        <f>'Compound Alert'!AF152</f>
        <v>0</v>
      </c>
      <c r="O696" s="77">
        <f>'Compound Alert'!AG152</f>
        <v>0</v>
      </c>
      <c r="P696" s="85"/>
      <c r="Q696" s="27">
        <f>'Compound Alert'!AI152</f>
        <v>0</v>
      </c>
      <c r="R696" s="27">
        <f>'Compound Alert'!AJ348</f>
        <v>0</v>
      </c>
      <c r="S696" s="28"/>
      <c r="T696" s="28"/>
      <c r="U696" s="28"/>
      <c r="V696" s="28"/>
      <c r="W696" s="28"/>
      <c r="X696" s="28"/>
      <c r="Y696" s="28"/>
      <c r="Z696" s="28"/>
      <c r="AA696" s="28"/>
      <c r="AB696" s="28"/>
      <c r="AC696" s="28"/>
      <c r="AD696" s="28"/>
      <c r="AE696" s="28"/>
      <c r="AF696" s="28"/>
    </row>
    <row r="697" spans="1:32" hidden="1" x14ac:dyDescent="0.2">
      <c r="A697" s="71">
        <v>170</v>
      </c>
      <c r="B697" s="90" t="str">
        <f>'Compound Alert'!B160</f>
        <v>Serbia</v>
      </c>
      <c r="C697" s="90" t="str">
        <f>'Compound Alert'!C160</f>
        <v>SRB</v>
      </c>
      <c r="D697" s="90" t="str">
        <f>'Compound Alert'!D160</f>
        <v>ECS           Europe &amp; Central Asia</v>
      </c>
      <c r="E697" s="90" t="str">
        <f>'Compound Alert'!E160</f>
        <v>IBRD</v>
      </c>
      <c r="F697" s="90"/>
      <c r="G697" s="86">
        <f>'Compound Alert'!G160</f>
        <v>0.5</v>
      </c>
      <c r="H697" s="87">
        <f>'Compound Alert'!H160</f>
        <v>0.5</v>
      </c>
      <c r="I697" s="85">
        <f>'Compound Alert'!I160</f>
        <v>0</v>
      </c>
      <c r="J697" s="77">
        <f>'Compound Alert'!AB160</f>
        <v>10</v>
      </c>
      <c r="K697" s="77">
        <f>'Compound Alert'!AC160</f>
        <v>0</v>
      </c>
      <c r="L697" s="77">
        <f>'Compound Alert'!AD160</f>
        <v>2.2727272727272698</v>
      </c>
      <c r="M697" s="77">
        <f>'Compound Alert'!AE160</f>
        <v>7</v>
      </c>
      <c r="N697" s="77">
        <f>'Compound Alert'!AF160</f>
        <v>0</v>
      </c>
      <c r="O697" s="77">
        <f>'Compound Alert'!AG160</f>
        <v>0</v>
      </c>
      <c r="P697" s="85"/>
      <c r="Q697" s="27">
        <f>'Compound Alert'!AI160</f>
        <v>0</v>
      </c>
      <c r="R697" s="27">
        <f>'Compound Alert'!AJ356</f>
        <v>0</v>
      </c>
      <c r="S697" s="28"/>
      <c r="T697" s="28"/>
      <c r="U697" s="28"/>
      <c r="V697" s="28"/>
      <c r="W697" s="28"/>
      <c r="X697" s="28"/>
      <c r="Y697" s="28"/>
      <c r="Z697" s="28"/>
      <c r="AA697" s="28"/>
      <c r="AB697" s="28"/>
      <c r="AC697" s="28"/>
      <c r="AD697" s="28"/>
      <c r="AE697" s="28"/>
      <c r="AF697" s="28"/>
    </row>
    <row r="698" spans="1:32" hidden="1" x14ac:dyDescent="0.2">
      <c r="A698" s="71">
        <v>171</v>
      </c>
      <c r="B698" s="90" t="str">
        <f>'Compound Alert'!B164</f>
        <v>Slovakia</v>
      </c>
      <c r="C698" s="90" t="str">
        <f>'Compound Alert'!C164</f>
        <v>SVK</v>
      </c>
      <c r="D698" s="90" t="str">
        <f>'Compound Alert'!D164</f>
        <v>ECS           Europe &amp; Central Asia</v>
      </c>
      <c r="E698" s="90" t="str">
        <f>'Compound Alert'!E164</f>
        <v>Europe &amp; Central Asia</v>
      </c>
      <c r="F698" s="90"/>
      <c r="G698" s="86">
        <f>'Compound Alert'!G164</f>
        <v>0.5</v>
      </c>
      <c r="H698" s="87">
        <f>'Compound Alert'!H164</f>
        <v>0.5</v>
      </c>
      <c r="I698" s="85">
        <f>'Compound Alert'!I164</f>
        <v>0</v>
      </c>
      <c r="J698" s="77">
        <f>'Compound Alert'!AB164</f>
        <v>10</v>
      </c>
      <c r="K698" s="77">
        <f>'Compound Alert'!AC164</f>
        <v>0</v>
      </c>
      <c r="L698" s="77">
        <f>'Compound Alert'!AD164</f>
        <v>7.7272727272727204</v>
      </c>
      <c r="M698" s="77">
        <f>'Compound Alert'!AE164</f>
        <v>7</v>
      </c>
      <c r="N698" s="77">
        <f>'Compound Alert'!AF164</f>
        <v>0</v>
      </c>
      <c r="O698" s="77">
        <f>'Compound Alert'!AG164</f>
        <v>0</v>
      </c>
      <c r="P698" s="85"/>
      <c r="Q698" s="27">
        <f>'Compound Alert'!AI164</f>
        <v>0</v>
      </c>
      <c r="R698" s="27">
        <f>'Compound Alert'!AJ360</f>
        <v>0</v>
      </c>
      <c r="S698" s="28"/>
      <c r="T698" s="28"/>
      <c r="U698" s="28"/>
      <c r="V698" s="28"/>
      <c r="W698" s="28"/>
      <c r="X698" s="28"/>
      <c r="Y698" s="28"/>
      <c r="Z698" s="28"/>
      <c r="AA698" s="28"/>
      <c r="AB698" s="28"/>
      <c r="AC698" s="28"/>
      <c r="AD698" s="28"/>
      <c r="AE698" s="28"/>
      <c r="AF698" s="28"/>
    </row>
    <row r="699" spans="1:32" hidden="1" x14ac:dyDescent="0.2">
      <c r="A699" s="71">
        <v>172</v>
      </c>
      <c r="B699" s="90" t="str">
        <f>'Compound Alert'!B184</f>
        <v>Uruguay</v>
      </c>
      <c r="C699" s="90" t="str">
        <f>'Compound Alert'!C184</f>
        <v>URY</v>
      </c>
      <c r="D699" s="90" t="str">
        <f>'Compound Alert'!D184</f>
        <v>LCN           Latin America &amp; Caribbean</v>
      </c>
      <c r="E699" s="90" t="str">
        <f>'Compound Alert'!E184</f>
        <v>IBRD</v>
      </c>
      <c r="F699" s="90"/>
      <c r="G699" s="86">
        <f>'Compound Alert'!G184</f>
        <v>0.5</v>
      </c>
      <c r="H699" s="87">
        <f>'Compound Alert'!H184</f>
        <v>0.5</v>
      </c>
      <c r="I699" s="85">
        <f>'Compound Alert'!I184</f>
        <v>0</v>
      </c>
      <c r="J699" s="77">
        <f>'Compound Alert'!AB184</f>
        <v>7.1428571428571104</v>
      </c>
      <c r="K699" s="77">
        <f>'Compound Alert'!AC184</f>
        <v>0</v>
      </c>
      <c r="L699" s="77">
        <f>'Compound Alert'!AD184</f>
        <v>1.5909090909090799</v>
      </c>
      <c r="M699" s="77">
        <f>'Compound Alert'!AE184</f>
        <v>7</v>
      </c>
      <c r="N699" s="77">
        <f>'Compound Alert'!AF184</f>
        <v>0</v>
      </c>
      <c r="O699" s="77">
        <f>'Compound Alert'!AG184</f>
        <v>0</v>
      </c>
      <c r="P699" s="85"/>
      <c r="Q699" s="27">
        <f>'Compound Alert'!AI184</f>
        <v>0</v>
      </c>
      <c r="R699" s="27">
        <f>'Compound Alert'!AJ380</f>
        <v>0</v>
      </c>
      <c r="S699" s="28"/>
      <c r="T699" s="28"/>
      <c r="U699" s="28"/>
      <c r="V699" s="28"/>
      <c r="W699" s="28"/>
      <c r="X699" s="28"/>
      <c r="Y699" s="28"/>
      <c r="Z699" s="28"/>
      <c r="AA699" s="28"/>
      <c r="AB699" s="28"/>
      <c r="AC699" s="28"/>
      <c r="AD699" s="28"/>
      <c r="AE699" s="28"/>
      <c r="AF699" s="28"/>
    </row>
    <row r="700" spans="1:32" hidden="1" x14ac:dyDescent="0.2">
      <c r="A700" s="71">
        <v>173</v>
      </c>
      <c r="B700" s="90" t="str">
        <f>'Compound Alert'!B185</f>
        <v>United States of America</v>
      </c>
      <c r="C700" s="90" t="str">
        <f>'Compound Alert'!C185</f>
        <v>USA</v>
      </c>
      <c r="D700" s="90" t="str">
        <f>'Compound Alert'!D185</f>
        <v>NAC           North America</v>
      </c>
      <c r="E700" s="90" t="str">
        <f>'Compound Alert'!E185</f>
        <v>North America</v>
      </c>
      <c r="F700" s="90"/>
      <c r="G700" s="86">
        <f>'Compound Alert'!G185</f>
        <v>0.5</v>
      </c>
      <c r="H700" s="87">
        <f>'Compound Alert'!H185</f>
        <v>0.5</v>
      </c>
      <c r="I700" s="85">
        <f>'Compound Alert'!I185</f>
        <v>0</v>
      </c>
      <c r="J700" s="77">
        <f>'Compound Alert'!AB185</f>
        <v>10</v>
      </c>
      <c r="K700" s="77">
        <f>'Compound Alert'!AC185</f>
        <v>0</v>
      </c>
      <c r="L700" s="77">
        <f>'Compound Alert'!AD185</f>
        <v>1.5909090909090899</v>
      </c>
      <c r="M700" s="77">
        <f>'Compound Alert'!AE185</f>
        <v>7</v>
      </c>
      <c r="N700" s="77">
        <f>'Compound Alert'!AF185</f>
        <v>0</v>
      </c>
      <c r="O700" s="77">
        <f>'Compound Alert'!AG185</f>
        <v>0</v>
      </c>
      <c r="P700" s="85"/>
      <c r="Q700" s="27">
        <f>'Compound Alert'!AI185</f>
        <v>0</v>
      </c>
      <c r="R700" s="27">
        <f>'Compound Alert'!AJ381</f>
        <v>0</v>
      </c>
      <c r="S700" s="28"/>
      <c r="T700" s="28"/>
      <c r="U700" s="28"/>
      <c r="V700" s="28"/>
      <c r="W700" s="28"/>
      <c r="X700" s="28"/>
      <c r="Y700" s="28"/>
      <c r="Z700" s="28"/>
      <c r="AA700" s="28"/>
      <c r="AB700" s="28"/>
      <c r="AC700" s="28"/>
      <c r="AD700" s="28"/>
      <c r="AE700" s="28"/>
      <c r="AF700" s="28"/>
    </row>
    <row r="701" spans="1:32" hidden="1" x14ac:dyDescent="0.2">
      <c r="A701" s="71">
        <v>174</v>
      </c>
      <c r="B701" s="90" t="str">
        <f>'Compound Alert'!B10</f>
        <v>Argentina</v>
      </c>
      <c r="C701" s="90" t="str">
        <f>'Compound Alert'!C10</f>
        <v>ARG</v>
      </c>
      <c r="D701" s="90" t="str">
        <f>'Compound Alert'!D10</f>
        <v>LCN           Latin America &amp; Caribbean</v>
      </c>
      <c r="E701" s="90" t="str">
        <f>'Compound Alert'!E10</f>
        <v>IBRD</v>
      </c>
      <c r="F701" s="90"/>
      <c r="G701" s="86">
        <f>'Compound Alert'!G10</f>
        <v>0</v>
      </c>
      <c r="H701" s="87">
        <f>'Compound Alert'!H10</f>
        <v>0</v>
      </c>
      <c r="I701" s="85">
        <f>'Compound Alert'!I10</f>
        <v>0.5</v>
      </c>
      <c r="J701" s="77">
        <f>'Compound Alert'!AB10</f>
        <v>7.1428571428571104</v>
      </c>
      <c r="K701" s="77">
        <f>'Compound Alert'!AC10</f>
        <v>0</v>
      </c>
      <c r="L701" s="77">
        <f>'Compound Alert'!AD10</f>
        <v>1.8181818181818199</v>
      </c>
      <c r="M701" s="77">
        <f>'Compound Alert'!AE10</f>
        <v>7</v>
      </c>
      <c r="N701" s="77">
        <f>'Compound Alert'!AF10</f>
        <v>0</v>
      </c>
      <c r="O701" s="77">
        <f>'Compound Alert'!AG10</f>
        <v>0</v>
      </c>
      <c r="P701" s="85"/>
      <c r="Q701" s="27">
        <f>'Compound Alert'!AI10</f>
        <v>0</v>
      </c>
      <c r="R701" s="27">
        <f>'Compound Alert'!AJ206</f>
        <v>0</v>
      </c>
      <c r="S701" s="28"/>
      <c r="T701" s="28"/>
      <c r="U701" s="28"/>
      <c r="V701" s="28"/>
      <c r="W701" s="28"/>
      <c r="X701" s="28"/>
      <c r="Y701" s="28"/>
      <c r="Z701" s="28"/>
      <c r="AA701" s="28"/>
      <c r="AB701" s="28"/>
      <c r="AC701" s="28"/>
      <c r="AD701" s="28"/>
      <c r="AE701" s="28"/>
      <c r="AF701" s="28"/>
    </row>
    <row r="702" spans="1:32" hidden="1" x14ac:dyDescent="0.2">
      <c r="A702" s="71">
        <v>175</v>
      </c>
      <c r="B702" s="90" t="str">
        <f>'Compound Alert'!B13</f>
        <v>Australia</v>
      </c>
      <c r="C702" s="90" t="str">
        <f>'Compound Alert'!C13</f>
        <v>AUS</v>
      </c>
      <c r="D702" s="90" t="str">
        <f>'Compound Alert'!D13</f>
        <v>EAS           East Asia &amp; Pacific</v>
      </c>
      <c r="E702" s="90" t="str">
        <f>'Compound Alert'!E13</f>
        <v xml:space="preserve"> </v>
      </c>
      <c r="F702" s="90"/>
      <c r="G702" s="86">
        <f>'Compound Alert'!G13</f>
        <v>0</v>
      </c>
      <c r="H702" s="87">
        <f>'Compound Alert'!H13</f>
        <v>0</v>
      </c>
      <c r="I702" s="85">
        <f>'Compound Alert'!I13</f>
        <v>0</v>
      </c>
      <c r="J702" s="77">
        <f>'Compound Alert'!AB13</f>
        <v>7.1428571428571104</v>
      </c>
      <c r="K702" s="77">
        <f>'Compound Alert'!AC13</f>
        <v>0</v>
      </c>
      <c r="L702" s="77">
        <f>'Compound Alert'!AD13</f>
        <v>7.7272727272727204</v>
      </c>
      <c r="M702" s="77">
        <f>'Compound Alert'!AE13</f>
        <v>7</v>
      </c>
      <c r="N702" s="77">
        <f>'Compound Alert'!AF13</f>
        <v>0</v>
      </c>
      <c r="O702" s="77">
        <f>'Compound Alert'!AG13</f>
        <v>0</v>
      </c>
      <c r="P702" s="85"/>
      <c r="Q702" s="27">
        <f>'Compound Alert'!AI13</f>
        <v>0</v>
      </c>
      <c r="R702" s="27">
        <f>'Compound Alert'!AJ209</f>
        <v>0</v>
      </c>
      <c r="S702" s="28"/>
      <c r="T702" s="28"/>
      <c r="U702" s="28"/>
      <c r="V702" s="28"/>
      <c r="W702" s="28"/>
      <c r="X702" s="28"/>
      <c r="Y702" s="28"/>
      <c r="Z702" s="28"/>
      <c r="AA702" s="28"/>
      <c r="AB702" s="28"/>
      <c r="AC702" s="28"/>
      <c r="AD702" s="28"/>
      <c r="AE702" s="28"/>
      <c r="AF702" s="28"/>
    </row>
    <row r="703" spans="1:32" hidden="1" x14ac:dyDescent="0.2">
      <c r="A703" s="71">
        <v>176</v>
      </c>
      <c r="B703" s="90" t="str">
        <f>'Compound Alert'!B17</f>
        <v>Belgium</v>
      </c>
      <c r="C703" s="90" t="str">
        <f>'Compound Alert'!C17</f>
        <v>BEL</v>
      </c>
      <c r="D703" s="90" t="str">
        <f>'Compound Alert'!D17</f>
        <v>ECS           Europe &amp; Central Asia</v>
      </c>
      <c r="E703" s="90" t="str">
        <f>'Compound Alert'!E17</f>
        <v xml:space="preserve"> </v>
      </c>
      <c r="F703" s="90"/>
      <c r="G703" s="86">
        <f>'Compound Alert'!G17</f>
        <v>0</v>
      </c>
      <c r="H703" s="87">
        <f>'Compound Alert'!H17</f>
        <v>0</v>
      </c>
      <c r="I703" s="85">
        <f>'Compound Alert'!I17</f>
        <v>0</v>
      </c>
      <c r="J703" s="77">
        <f>'Compound Alert'!AB17</f>
        <v>6.6559999999999997</v>
      </c>
      <c r="K703" s="77">
        <f>'Compound Alert'!AC17</f>
        <v>0</v>
      </c>
      <c r="L703" s="77">
        <f>'Compound Alert'!AD17</f>
        <v>5.4545454545454604</v>
      </c>
      <c r="M703" s="77">
        <f>'Compound Alert'!AE17</f>
        <v>7</v>
      </c>
      <c r="N703" s="77">
        <f>'Compound Alert'!AF17</f>
        <v>0</v>
      </c>
      <c r="O703" s="77">
        <f>'Compound Alert'!AG17</f>
        <v>0</v>
      </c>
      <c r="P703" s="85"/>
      <c r="Q703" s="27">
        <f>'Compound Alert'!AI17</f>
        <v>0</v>
      </c>
      <c r="R703" s="27">
        <f>'Compound Alert'!AJ213</f>
        <v>0</v>
      </c>
      <c r="S703" s="28"/>
      <c r="T703" s="28"/>
      <c r="U703" s="28"/>
      <c r="V703" s="28"/>
      <c r="W703" s="28"/>
      <c r="X703" s="28"/>
      <c r="Y703" s="28"/>
      <c r="Z703" s="28"/>
      <c r="AA703" s="28"/>
      <c r="AB703" s="28"/>
      <c r="AC703" s="28"/>
      <c r="AD703" s="28"/>
      <c r="AE703" s="28"/>
      <c r="AF703" s="28"/>
    </row>
    <row r="704" spans="1:32" hidden="1" x14ac:dyDescent="0.2">
      <c r="A704" s="71">
        <v>177</v>
      </c>
      <c r="B704" s="90" t="str">
        <f>'Compound Alert'!B34</f>
        <v>Canada</v>
      </c>
      <c r="C704" s="90" t="str">
        <f>'Compound Alert'!C34</f>
        <v>CAN</v>
      </c>
      <c r="D704" s="90" t="str">
        <f>'Compound Alert'!D34</f>
        <v>NAC           North America</v>
      </c>
      <c r="E704" s="90" t="str">
        <f>'Compound Alert'!E34</f>
        <v xml:space="preserve"> </v>
      </c>
      <c r="F704" s="90"/>
      <c r="G704" s="86">
        <f>'Compound Alert'!G34</f>
        <v>0</v>
      </c>
      <c r="H704" s="87">
        <f>'Compound Alert'!H34</f>
        <v>0</v>
      </c>
      <c r="I704" s="85">
        <f>'Compound Alert'!I34</f>
        <v>0</v>
      </c>
      <c r="J704" s="77">
        <f>'Compound Alert'!AB34</f>
        <v>4.7619047619047397</v>
      </c>
      <c r="K704" s="77">
        <f>'Compound Alert'!AC34</f>
        <v>0</v>
      </c>
      <c r="L704" s="77">
        <f>'Compound Alert'!AD34</f>
        <v>5.2272727272727204</v>
      </c>
      <c r="M704" s="77">
        <f>'Compound Alert'!AE34</f>
        <v>7</v>
      </c>
      <c r="N704" s="77">
        <f>'Compound Alert'!AF34</f>
        <v>0</v>
      </c>
      <c r="O704" s="77">
        <f>'Compound Alert'!AG34</f>
        <v>0</v>
      </c>
      <c r="P704" s="85"/>
      <c r="Q704" s="27">
        <f>'Compound Alert'!AI34</f>
        <v>0</v>
      </c>
      <c r="R704" s="27">
        <f>'Compound Alert'!AJ230</f>
        <v>0</v>
      </c>
      <c r="S704" s="28"/>
      <c r="T704" s="28"/>
      <c r="U704" s="28"/>
      <c r="V704" s="28"/>
      <c r="W704" s="28"/>
      <c r="X704" s="28"/>
      <c r="Y704" s="28"/>
      <c r="Z704" s="28"/>
      <c r="AA704" s="28"/>
      <c r="AB704" s="28"/>
      <c r="AC704" s="28"/>
      <c r="AD704" s="28"/>
      <c r="AE704" s="28"/>
      <c r="AF704" s="28"/>
    </row>
    <row r="705" spans="1:32" hidden="1" x14ac:dyDescent="0.2">
      <c r="A705" s="71">
        <v>178</v>
      </c>
      <c r="B705" s="90" t="str">
        <f>'Compound Alert'!B35</f>
        <v>Switzerland</v>
      </c>
      <c r="C705" s="90" t="str">
        <f>'Compound Alert'!C35</f>
        <v>CHE</v>
      </c>
      <c r="D705" s="90" t="str">
        <f>'Compound Alert'!D35</f>
        <v>ECS           Europe &amp; Central Asia</v>
      </c>
      <c r="E705" s="90" t="str">
        <f>'Compound Alert'!E35</f>
        <v xml:space="preserve"> </v>
      </c>
      <c r="F705" s="90"/>
      <c r="G705" s="86">
        <f>'Compound Alert'!G35</f>
        <v>0</v>
      </c>
      <c r="H705" s="87">
        <f>'Compound Alert'!H35</f>
        <v>0</v>
      </c>
      <c r="I705" s="85">
        <f>'Compound Alert'!I35</f>
        <v>0</v>
      </c>
      <c r="J705" s="77">
        <f>'Compound Alert'!AB35</f>
        <v>4.8520000000000003</v>
      </c>
      <c r="K705" s="77">
        <f>'Compound Alert'!AC35</f>
        <v>0</v>
      </c>
      <c r="L705" s="77">
        <f>'Compound Alert'!AD35</f>
        <v>0</v>
      </c>
      <c r="M705" s="77">
        <f>'Compound Alert'!AE35</f>
        <v>0</v>
      </c>
      <c r="N705" s="77">
        <f>'Compound Alert'!AF35</f>
        <v>0</v>
      </c>
      <c r="O705" s="77">
        <f>'Compound Alert'!AG35</f>
        <v>0</v>
      </c>
      <c r="P705" s="85"/>
      <c r="Q705" s="27">
        <f>'Compound Alert'!AI35</f>
        <v>0</v>
      </c>
      <c r="R705" s="27">
        <f>'Compound Alert'!AJ231</f>
        <v>0</v>
      </c>
      <c r="S705" s="28"/>
      <c r="T705" s="28"/>
      <c r="U705" s="28"/>
      <c r="V705" s="28"/>
      <c r="W705" s="28"/>
      <c r="X705" s="28"/>
      <c r="Y705" s="28"/>
      <c r="Z705" s="28"/>
      <c r="AA705" s="28"/>
      <c r="AB705" s="28"/>
      <c r="AC705" s="28"/>
      <c r="AD705" s="28"/>
      <c r="AE705" s="28"/>
      <c r="AF705" s="28"/>
    </row>
    <row r="706" spans="1:32" hidden="1" x14ac:dyDescent="0.2">
      <c r="A706" s="71">
        <v>179</v>
      </c>
      <c r="B706" s="90" t="str">
        <f>'Compound Alert'!B49</f>
        <v>Germany</v>
      </c>
      <c r="C706" s="90" t="str">
        <f>'Compound Alert'!C49</f>
        <v>DEU</v>
      </c>
      <c r="D706" s="90" t="str">
        <f>'Compound Alert'!D49</f>
        <v>ECS           Europe &amp; Central Asia</v>
      </c>
      <c r="E706" s="90" t="str">
        <f>'Compound Alert'!E49</f>
        <v xml:space="preserve"> </v>
      </c>
      <c r="F706" s="90"/>
      <c r="G706" s="86">
        <f>'Compound Alert'!G49</f>
        <v>0</v>
      </c>
      <c r="H706" s="87">
        <f>'Compound Alert'!H49</f>
        <v>0</v>
      </c>
      <c r="I706" s="85">
        <f>'Compound Alert'!I49</f>
        <v>0</v>
      </c>
      <c r="J706" s="77">
        <f>'Compound Alert'!AB49</f>
        <v>10</v>
      </c>
      <c r="K706" s="77">
        <f>'Compound Alert'!AC49</f>
        <v>0</v>
      </c>
      <c r="L706" s="77">
        <f>'Compound Alert'!AD49</f>
        <v>0</v>
      </c>
      <c r="M706" s="77">
        <f>'Compound Alert'!AE49</f>
        <v>0</v>
      </c>
      <c r="N706" s="77">
        <f>'Compound Alert'!AF49</f>
        <v>0</v>
      </c>
      <c r="O706" s="77">
        <f>'Compound Alert'!AG49</f>
        <v>0</v>
      </c>
      <c r="P706" s="85"/>
      <c r="Q706" s="27">
        <f>'Compound Alert'!AI49</f>
        <v>0</v>
      </c>
      <c r="R706" s="27">
        <f>'Compound Alert'!AJ245</f>
        <v>0</v>
      </c>
      <c r="S706" s="28"/>
      <c r="T706" s="28"/>
      <c r="U706" s="28"/>
      <c r="V706" s="28"/>
      <c r="W706" s="28"/>
      <c r="X706" s="28"/>
      <c r="Y706" s="28"/>
      <c r="Z706" s="28"/>
      <c r="AA706" s="28"/>
      <c r="AB706" s="28"/>
      <c r="AC706" s="28"/>
      <c r="AD706" s="28"/>
      <c r="AE706" s="28"/>
      <c r="AF706" s="28"/>
    </row>
    <row r="707" spans="1:32" hidden="1" x14ac:dyDescent="0.2">
      <c r="A707" s="71">
        <v>180</v>
      </c>
      <c r="B707" s="90" t="str">
        <f>'Compound Alert'!B52</f>
        <v>Denmark</v>
      </c>
      <c r="C707" s="90" t="str">
        <f>'Compound Alert'!C52</f>
        <v>DNK</v>
      </c>
      <c r="D707" s="90" t="str">
        <f>'Compound Alert'!D52</f>
        <v>ECS           Europe &amp; Central Asia</v>
      </c>
      <c r="E707" s="90" t="str">
        <f>'Compound Alert'!E52</f>
        <v xml:space="preserve"> </v>
      </c>
      <c r="F707" s="90"/>
      <c r="G707" s="86">
        <f>'Compound Alert'!G52</f>
        <v>0</v>
      </c>
      <c r="H707" s="87">
        <f>'Compound Alert'!H52</f>
        <v>0</v>
      </c>
      <c r="I707" s="85">
        <f>'Compound Alert'!I52</f>
        <v>0</v>
      </c>
      <c r="J707" s="77">
        <f>'Compound Alert'!AB52</f>
        <v>10</v>
      </c>
      <c r="K707" s="77">
        <f>'Compound Alert'!AC52</f>
        <v>0</v>
      </c>
      <c r="L707" s="77">
        <f>'Compound Alert'!AD52</f>
        <v>6.3636363636363598</v>
      </c>
      <c r="M707" s="77">
        <f>'Compound Alert'!AE52</f>
        <v>7</v>
      </c>
      <c r="N707" s="77">
        <f>'Compound Alert'!AF52</f>
        <v>0</v>
      </c>
      <c r="O707" s="77">
        <f>'Compound Alert'!AG52</f>
        <v>0</v>
      </c>
      <c r="P707" s="85"/>
      <c r="Q707" s="27">
        <f>'Compound Alert'!AI52</f>
        <v>0</v>
      </c>
      <c r="R707" s="27">
        <f>'Compound Alert'!AJ248</f>
        <v>0</v>
      </c>
      <c r="S707" s="28"/>
      <c r="T707" s="28"/>
      <c r="U707" s="28"/>
      <c r="V707" s="28"/>
      <c r="W707" s="28"/>
      <c r="X707" s="28"/>
      <c r="Y707" s="28"/>
      <c r="Z707" s="28"/>
      <c r="AA707" s="28"/>
      <c r="AB707" s="28"/>
      <c r="AC707" s="28"/>
      <c r="AD707" s="28"/>
      <c r="AE707" s="28"/>
      <c r="AF707" s="28"/>
    </row>
    <row r="708" spans="1:32" hidden="1" x14ac:dyDescent="0.2">
      <c r="A708" s="71">
        <v>181</v>
      </c>
      <c r="B708" s="90" t="str">
        <f>'Compound Alert'!B66</f>
        <v>United Kingdom</v>
      </c>
      <c r="C708" s="90" t="str">
        <f>'Compound Alert'!C66</f>
        <v>GBR</v>
      </c>
      <c r="D708" s="90" t="str">
        <f>'Compound Alert'!D66</f>
        <v>ECS           Europe &amp; Central Asia</v>
      </c>
      <c r="E708" s="90" t="str">
        <f>'Compound Alert'!E66</f>
        <v xml:space="preserve"> </v>
      </c>
      <c r="F708" s="90"/>
      <c r="G708" s="86">
        <f>'Compound Alert'!G66</f>
        <v>0</v>
      </c>
      <c r="H708" s="87">
        <f>'Compound Alert'!H66</f>
        <v>0</v>
      </c>
      <c r="I708" s="85">
        <f>'Compound Alert'!I66</f>
        <v>0</v>
      </c>
      <c r="J708" s="77">
        <f>'Compound Alert'!AB66</f>
        <v>10</v>
      </c>
      <c r="K708" s="77">
        <f>'Compound Alert'!AC66</f>
        <v>0</v>
      </c>
      <c r="L708" s="77">
        <f>'Compound Alert'!AD66</f>
        <v>6.8181818181818201</v>
      </c>
      <c r="M708" s="77">
        <f>'Compound Alert'!AE66</f>
        <v>7</v>
      </c>
      <c r="N708" s="77">
        <f>'Compound Alert'!AF66</f>
        <v>0</v>
      </c>
      <c r="O708" s="77">
        <f>'Compound Alert'!AG66</f>
        <v>0</v>
      </c>
      <c r="P708" s="85"/>
      <c r="Q708" s="27">
        <f>'Compound Alert'!AI66</f>
        <v>0</v>
      </c>
      <c r="R708" s="27">
        <f>'Compound Alert'!AJ262</f>
        <v>0</v>
      </c>
      <c r="S708" s="28"/>
      <c r="T708" s="28"/>
      <c r="U708" s="28"/>
      <c r="V708" s="28"/>
      <c r="W708" s="28"/>
      <c r="X708" s="28"/>
      <c r="Y708" s="28"/>
      <c r="Z708" s="28"/>
      <c r="AA708" s="28"/>
      <c r="AB708" s="28"/>
      <c r="AC708" s="28"/>
      <c r="AD708" s="28"/>
      <c r="AE708" s="28"/>
      <c r="AF708" s="28"/>
    </row>
    <row r="709" spans="1:32" hidden="1" x14ac:dyDescent="0.2">
      <c r="A709" s="71">
        <v>182</v>
      </c>
      <c r="B709" s="90" t="str">
        <f>'Compound Alert'!B73</f>
        <v>Greece</v>
      </c>
      <c r="C709" s="90" t="str">
        <f>'Compound Alert'!C73</f>
        <v>GRC</v>
      </c>
      <c r="D709" s="90" t="str">
        <f>'Compound Alert'!D73</f>
        <v>ECS           Europe &amp; Central Asia</v>
      </c>
      <c r="E709" s="90" t="str">
        <f>'Compound Alert'!E73</f>
        <v xml:space="preserve"> </v>
      </c>
      <c r="F709" s="90"/>
      <c r="G709" s="86">
        <f>'Compound Alert'!G73</f>
        <v>0</v>
      </c>
      <c r="H709" s="87">
        <f>'Compound Alert'!H73</f>
        <v>0</v>
      </c>
      <c r="I709" s="85">
        <f>'Compound Alert'!I73</f>
        <v>0</v>
      </c>
      <c r="J709" s="77">
        <f>'Compound Alert'!AB73</f>
        <v>4.7619047619047397</v>
      </c>
      <c r="K709" s="77">
        <f>'Compound Alert'!AC73</f>
        <v>0</v>
      </c>
      <c r="L709" s="77">
        <f>'Compound Alert'!AD73</f>
        <v>1.5909090909090799</v>
      </c>
      <c r="M709" s="77">
        <f>'Compound Alert'!AE73</f>
        <v>7</v>
      </c>
      <c r="N709" s="77">
        <f>'Compound Alert'!AF73</f>
        <v>0</v>
      </c>
      <c r="O709" s="77">
        <f>'Compound Alert'!AG73</f>
        <v>0</v>
      </c>
      <c r="P709" s="85"/>
      <c r="Q709" s="27">
        <f>'Compound Alert'!AI73</f>
        <v>0</v>
      </c>
      <c r="R709" s="27">
        <f>'Compound Alert'!AJ269</f>
        <v>0</v>
      </c>
      <c r="S709" s="28"/>
      <c r="T709" s="28"/>
      <c r="U709" s="28"/>
      <c r="V709" s="28"/>
      <c r="W709" s="28"/>
      <c r="X709" s="28"/>
      <c r="Y709" s="28"/>
      <c r="Z709" s="28"/>
      <c r="AA709" s="28"/>
      <c r="AB709" s="28"/>
      <c r="AC709" s="28"/>
      <c r="AD709" s="28"/>
      <c r="AE709" s="28"/>
      <c r="AF709" s="28"/>
    </row>
    <row r="710" spans="1:32" hidden="1" x14ac:dyDescent="0.2">
      <c r="A710" s="71">
        <v>183</v>
      </c>
      <c r="B710" s="90" t="str">
        <f>'Compound Alert'!B74</f>
        <v>Grenada</v>
      </c>
      <c r="C710" s="90" t="str">
        <f>'Compound Alert'!C74</f>
        <v>GRD</v>
      </c>
      <c r="D710" s="90" t="str">
        <f>'Compound Alert'!D74</f>
        <v>LCN           Latin America &amp; Caribbean</v>
      </c>
      <c r="E710" s="90" t="str">
        <f>'Compound Alert'!E74</f>
        <v>Blend</v>
      </c>
      <c r="F710" s="90"/>
      <c r="G710" s="86">
        <f>'Compound Alert'!G74</f>
        <v>0</v>
      </c>
      <c r="H710" s="87">
        <f>'Compound Alert'!H74</f>
        <v>0</v>
      </c>
      <c r="I710" s="85">
        <f>'Compound Alert'!I74</f>
        <v>0.5</v>
      </c>
      <c r="J710" s="77">
        <f>'Compound Alert'!AB74</f>
        <v>6.6666666666748099E-4</v>
      </c>
      <c r="K710" s="77">
        <f>'Compound Alert'!AC74</f>
        <v>0</v>
      </c>
      <c r="L710" s="77">
        <f>'Compound Alert'!AD74</f>
        <v>0</v>
      </c>
      <c r="M710" s="77">
        <f>'Compound Alert'!AE74</f>
        <v>0</v>
      </c>
      <c r="N710" s="77">
        <f>'Compound Alert'!AF74</f>
        <v>0</v>
      </c>
      <c r="O710" s="77">
        <f>'Compound Alert'!AG74</f>
        <v>0</v>
      </c>
      <c r="P710" s="85"/>
      <c r="Q710" s="27">
        <f>'Compound Alert'!AI74</f>
        <v>0.2</v>
      </c>
      <c r="R710" s="27">
        <f>'Compound Alert'!AJ270</f>
        <v>0</v>
      </c>
      <c r="S710" s="28"/>
      <c r="T710" s="28"/>
      <c r="U710" s="28"/>
      <c r="V710" s="28"/>
      <c r="W710" s="28"/>
      <c r="X710" s="28"/>
      <c r="Y710" s="28"/>
      <c r="Z710" s="28"/>
      <c r="AA710" s="28"/>
      <c r="AB710" s="28"/>
      <c r="AC710" s="28"/>
      <c r="AD710" s="28"/>
      <c r="AE710" s="28"/>
      <c r="AF710" s="28"/>
    </row>
    <row r="711" spans="1:32" hidden="1" x14ac:dyDescent="0.2">
      <c r="A711" s="71">
        <v>184</v>
      </c>
      <c r="B711" s="90" t="str">
        <f>'Compound Alert'!B97</f>
        <v>Saint Kitts and Nevis</v>
      </c>
      <c r="C711" s="90" t="str">
        <f>'Compound Alert'!C97</f>
        <v>KNA</v>
      </c>
      <c r="D711" s="90" t="str">
        <f>'Compound Alert'!D97</f>
        <v>LCN           Latin America &amp; Caribbean</v>
      </c>
      <c r="E711" s="90" t="str">
        <f>'Compound Alert'!E97</f>
        <v>IBRD</v>
      </c>
      <c r="F711" s="90"/>
      <c r="G711" s="86">
        <f>'Compound Alert'!G97</f>
        <v>0</v>
      </c>
      <c r="H711" s="87">
        <f>'Compound Alert'!H97</f>
        <v>0</v>
      </c>
      <c r="I711" s="85">
        <f>'Compound Alert'!I97</f>
        <v>0.5</v>
      </c>
      <c r="J711" s="77">
        <f>'Compound Alert'!AB97</f>
        <v>0.10743999999999999</v>
      </c>
      <c r="K711" s="77">
        <f>'Compound Alert'!AC97</f>
        <v>0</v>
      </c>
      <c r="L711" s="77">
        <f>'Compound Alert'!AD97</f>
        <v>0</v>
      </c>
      <c r="M711" s="77">
        <f>'Compound Alert'!AE97</f>
        <v>0</v>
      </c>
      <c r="N711" s="77">
        <f>'Compound Alert'!AF97</f>
        <v>0</v>
      </c>
      <c r="O711" s="77">
        <f>'Compound Alert'!AG97</f>
        <v>0</v>
      </c>
      <c r="P711" s="85"/>
      <c r="Q711" s="27">
        <f>'Compound Alert'!AI97</f>
        <v>0.2</v>
      </c>
      <c r="R711" s="27">
        <f>'Compound Alert'!AJ293</f>
        <v>0</v>
      </c>
      <c r="S711" s="28"/>
      <c r="T711" s="28"/>
      <c r="U711" s="28"/>
      <c r="V711" s="28"/>
      <c r="W711" s="28"/>
      <c r="X711" s="28"/>
      <c r="Y711" s="28"/>
      <c r="Z711" s="28"/>
      <c r="AA711" s="28"/>
      <c r="AB711" s="28"/>
      <c r="AC711" s="28"/>
      <c r="AD711" s="28"/>
      <c r="AE711" s="28"/>
      <c r="AF711" s="28"/>
    </row>
    <row r="712" spans="1:32" hidden="1" x14ac:dyDescent="0.2">
      <c r="A712" s="71">
        <v>185</v>
      </c>
      <c r="B712" s="90" t="str">
        <f>'Compound Alert'!B132</f>
        <v>Netherlands</v>
      </c>
      <c r="C712" s="90" t="str">
        <f>'Compound Alert'!C132</f>
        <v>NLD</v>
      </c>
      <c r="D712" s="90" t="str">
        <f>'Compound Alert'!D132</f>
        <v>ECS           Europe &amp; Central Asia</v>
      </c>
      <c r="E712" s="90" t="str">
        <f>'Compound Alert'!E132</f>
        <v>Europe &amp; Central Asia</v>
      </c>
      <c r="F712" s="90"/>
      <c r="G712" s="86">
        <f>'Compound Alert'!G132</f>
        <v>0</v>
      </c>
      <c r="H712" s="87">
        <f>'Compound Alert'!H132</f>
        <v>0</v>
      </c>
      <c r="I712" s="85">
        <f>'Compound Alert'!I132</f>
        <v>0</v>
      </c>
      <c r="J712" s="77">
        <f>'Compound Alert'!AB132</f>
        <v>8.5579999999999998</v>
      </c>
      <c r="K712" s="77">
        <f>'Compound Alert'!AC132</f>
        <v>0</v>
      </c>
      <c r="L712" s="77">
        <f>'Compound Alert'!AD132</f>
        <v>5.4545454545454604</v>
      </c>
      <c r="M712" s="77">
        <f>'Compound Alert'!AE132</f>
        <v>7</v>
      </c>
      <c r="N712" s="77">
        <f>'Compound Alert'!AF132</f>
        <v>0</v>
      </c>
      <c r="O712" s="77">
        <f>'Compound Alert'!AG132</f>
        <v>0</v>
      </c>
      <c r="P712" s="85"/>
      <c r="Q712" s="27">
        <f>'Compound Alert'!AI132</f>
        <v>0</v>
      </c>
      <c r="R712" s="27">
        <f>'Compound Alert'!AJ328</f>
        <v>0</v>
      </c>
      <c r="S712" s="28"/>
      <c r="T712" s="28"/>
      <c r="U712" s="28"/>
      <c r="V712" s="28"/>
      <c r="W712" s="28"/>
      <c r="X712" s="28"/>
      <c r="Y712" s="28"/>
      <c r="Z712" s="28"/>
      <c r="AA712" s="28"/>
      <c r="AB712" s="28"/>
      <c r="AC712" s="28"/>
      <c r="AD712" s="28"/>
      <c r="AE712" s="28"/>
      <c r="AF712" s="28"/>
    </row>
    <row r="713" spans="1:32" hidden="1" x14ac:dyDescent="0.2">
      <c r="A713" s="71">
        <v>186</v>
      </c>
      <c r="B713" s="90" t="str">
        <f>'Compound Alert'!B133</f>
        <v>Norway</v>
      </c>
      <c r="C713" s="90" t="str">
        <f>'Compound Alert'!C133</f>
        <v>NOR</v>
      </c>
      <c r="D713" s="90" t="str">
        <f>'Compound Alert'!D133</f>
        <v>ECS           Europe &amp; Central Asia</v>
      </c>
      <c r="E713" s="90" t="str">
        <f>'Compound Alert'!E133</f>
        <v>Europe &amp; Central Asia</v>
      </c>
      <c r="F713" s="90"/>
      <c r="G713" s="86">
        <f>'Compound Alert'!G133</f>
        <v>0</v>
      </c>
      <c r="H713" s="87">
        <f>'Compound Alert'!H133</f>
        <v>0</v>
      </c>
      <c r="I713" s="85">
        <f>'Compound Alert'!I133</f>
        <v>0</v>
      </c>
      <c r="J713" s="77">
        <f>'Compound Alert'!AB133</f>
        <v>9.5238095238094793</v>
      </c>
      <c r="K713" s="77">
        <f>'Compound Alert'!AC133</f>
        <v>0</v>
      </c>
      <c r="L713" s="77">
        <f>'Compound Alert'!AD133</f>
        <v>6.3636363636363704</v>
      </c>
      <c r="M713" s="77">
        <f>'Compound Alert'!AE133</f>
        <v>0</v>
      </c>
      <c r="N713" s="77">
        <f>'Compound Alert'!AF133</f>
        <v>0</v>
      </c>
      <c r="O713" s="77">
        <f>'Compound Alert'!AG133</f>
        <v>0</v>
      </c>
      <c r="P713" s="85"/>
      <c r="Q713" s="27">
        <f>'Compound Alert'!AI133</f>
        <v>0</v>
      </c>
      <c r="R713" s="27">
        <f>'Compound Alert'!AJ329</f>
        <v>0</v>
      </c>
      <c r="S713" s="28"/>
      <c r="T713" s="28"/>
      <c r="U713" s="28"/>
      <c r="V713" s="28"/>
      <c r="W713" s="28"/>
      <c r="X713" s="28"/>
      <c r="Y713" s="28"/>
      <c r="Z713" s="28"/>
      <c r="AA713" s="28"/>
      <c r="AB713" s="28"/>
      <c r="AC713" s="28"/>
      <c r="AD713" s="28"/>
      <c r="AE713" s="28"/>
      <c r="AF713" s="28"/>
    </row>
    <row r="714" spans="1:32" hidden="1" x14ac:dyDescent="0.2">
      <c r="A714" s="71">
        <v>187</v>
      </c>
      <c r="B714" s="90" t="str">
        <f>'Compound Alert'!B146</f>
        <v>Portugal</v>
      </c>
      <c r="C714" s="90" t="str">
        <f>'Compound Alert'!C146</f>
        <v>PRT</v>
      </c>
      <c r="D714" s="90" t="str">
        <f>'Compound Alert'!D146</f>
        <v>ECS           Europe &amp; Central Asia</v>
      </c>
      <c r="E714" s="90" t="str">
        <f>'Compound Alert'!E146</f>
        <v>Europe &amp; Central Asia</v>
      </c>
      <c r="F714" s="90"/>
      <c r="G714" s="86">
        <f>'Compound Alert'!G146</f>
        <v>0</v>
      </c>
      <c r="H714" s="87">
        <f>'Compound Alert'!H146</f>
        <v>0</v>
      </c>
      <c r="I714" s="85">
        <f>'Compound Alert'!I146</f>
        <v>0</v>
      </c>
      <c r="J714" s="77">
        <f>'Compound Alert'!AB146</f>
        <v>10</v>
      </c>
      <c r="K714" s="77">
        <f>'Compound Alert'!AC146</f>
        <v>0</v>
      </c>
      <c r="L714" s="77">
        <f>'Compound Alert'!AD146</f>
        <v>7.7272727272727204</v>
      </c>
      <c r="M714" s="77">
        <f>'Compound Alert'!AE146</f>
        <v>7</v>
      </c>
      <c r="N714" s="77">
        <f>'Compound Alert'!AF146</f>
        <v>0</v>
      </c>
      <c r="O714" s="77">
        <f>'Compound Alert'!AG146</f>
        <v>0</v>
      </c>
      <c r="P714" s="85"/>
      <c r="Q714" s="27">
        <f>'Compound Alert'!AI146</f>
        <v>0</v>
      </c>
      <c r="R714" s="27">
        <f>'Compound Alert'!AJ342</f>
        <v>0</v>
      </c>
      <c r="S714" s="28"/>
      <c r="T714" s="28"/>
      <c r="U714" s="28"/>
      <c r="V714" s="28"/>
      <c r="W714" s="28"/>
      <c r="X714" s="28"/>
      <c r="Y714" s="28"/>
      <c r="Z714" s="28"/>
      <c r="AA714" s="28"/>
      <c r="AB714" s="28"/>
      <c r="AC714" s="28"/>
      <c r="AD714" s="28"/>
      <c r="AE714" s="28"/>
      <c r="AF714" s="28"/>
    </row>
    <row r="715" spans="1:32" hidden="1" x14ac:dyDescent="0.2">
      <c r="A715" s="71">
        <v>188</v>
      </c>
      <c r="B715" s="90" t="str">
        <f>'Compound Alert'!B155</f>
        <v>Singapore</v>
      </c>
      <c r="C715" s="90" t="str">
        <f>'Compound Alert'!C155</f>
        <v>SGP</v>
      </c>
      <c r="D715" s="90" t="str">
        <f>'Compound Alert'!D155</f>
        <v>EAS           East Asia &amp; Pacific</v>
      </c>
      <c r="E715" s="90" t="str">
        <f>'Compound Alert'!E155</f>
        <v>East Asia &amp; Pacific</v>
      </c>
      <c r="F715" s="90"/>
      <c r="G715" s="86">
        <f>'Compound Alert'!G155</f>
        <v>0</v>
      </c>
      <c r="H715" s="87">
        <f>'Compound Alert'!H155</f>
        <v>0</v>
      </c>
      <c r="I715" s="85">
        <f>'Compound Alert'!I155</f>
        <v>0</v>
      </c>
      <c r="J715" s="77">
        <f>'Compound Alert'!AB155</f>
        <v>2.3809523809523698</v>
      </c>
      <c r="K715" s="77">
        <f>'Compound Alert'!AC155</f>
        <v>0</v>
      </c>
      <c r="L715" s="77">
        <f>'Compound Alert'!AD155</f>
        <v>1.36363636363636</v>
      </c>
      <c r="M715" s="77">
        <f>'Compound Alert'!AE155</f>
        <v>0</v>
      </c>
      <c r="N715" s="77">
        <f>'Compound Alert'!AF155</f>
        <v>0</v>
      </c>
      <c r="O715" s="77">
        <f>'Compound Alert'!AG155</f>
        <v>0</v>
      </c>
      <c r="P715" s="85"/>
      <c r="Q715" s="27">
        <f>'Compound Alert'!AI155</f>
        <v>0</v>
      </c>
      <c r="R715" s="27">
        <f>'Compound Alert'!AJ351</f>
        <v>0</v>
      </c>
      <c r="S715" s="28"/>
      <c r="T715" s="28"/>
      <c r="U715" s="28"/>
      <c r="V715" s="28"/>
      <c r="W715" s="28"/>
      <c r="X715" s="28"/>
      <c r="Y715" s="28"/>
      <c r="Z715" s="28"/>
      <c r="AA715" s="28"/>
      <c r="AB715" s="28"/>
      <c r="AC715" s="28"/>
      <c r="AD715" s="28"/>
      <c r="AE715" s="28"/>
      <c r="AF715" s="28"/>
    </row>
    <row r="716" spans="1:32" hidden="1" x14ac:dyDescent="0.2">
      <c r="A716" s="71">
        <v>189</v>
      </c>
      <c r="B716" s="90" t="str">
        <f>'Compound Alert'!B165</f>
        <v>Slovenia</v>
      </c>
      <c r="C716" s="90" t="str">
        <f>'Compound Alert'!C165</f>
        <v>SVN</v>
      </c>
      <c r="D716" s="90" t="str">
        <f>'Compound Alert'!D165</f>
        <v>ECS           Europe &amp; Central Asia</v>
      </c>
      <c r="E716" s="90" t="str">
        <f>'Compound Alert'!E165</f>
        <v>Europe &amp; Central Asia</v>
      </c>
      <c r="F716" s="90"/>
      <c r="G716" s="86">
        <f>'Compound Alert'!G165</f>
        <v>0</v>
      </c>
      <c r="H716" s="87">
        <f>'Compound Alert'!H165</f>
        <v>0</v>
      </c>
      <c r="I716" s="85">
        <f>'Compound Alert'!I165</f>
        <v>0</v>
      </c>
      <c r="J716" s="77">
        <f>'Compound Alert'!AB165</f>
        <v>10</v>
      </c>
      <c r="K716" s="77">
        <f>'Compound Alert'!AC165</f>
        <v>0</v>
      </c>
      <c r="L716" s="77">
        <f>'Compound Alert'!AD165</f>
        <v>0</v>
      </c>
      <c r="M716" s="77">
        <f>'Compound Alert'!AE165</f>
        <v>7</v>
      </c>
      <c r="N716" s="77">
        <f>'Compound Alert'!AF165</f>
        <v>0</v>
      </c>
      <c r="O716" s="77">
        <f>'Compound Alert'!AG165</f>
        <v>0</v>
      </c>
      <c r="P716" s="85"/>
      <c r="Q716" s="27">
        <f>'Compound Alert'!AI165</f>
        <v>0</v>
      </c>
      <c r="R716" s="27">
        <f>'Compound Alert'!AJ361</f>
        <v>0</v>
      </c>
      <c r="S716" s="28"/>
      <c r="T716" s="28"/>
      <c r="U716" s="28"/>
      <c r="V716" s="28"/>
      <c r="W716" s="28"/>
      <c r="X716" s="28"/>
      <c r="Y716" s="28"/>
      <c r="Z716" s="28"/>
      <c r="AA716" s="28"/>
      <c r="AB716" s="28"/>
      <c r="AC716" s="28"/>
      <c r="AD716" s="28"/>
      <c r="AE716" s="28"/>
      <c r="AF716" s="28"/>
    </row>
    <row r="717" spans="1:32" hidden="1" x14ac:dyDescent="0.2">
      <c r="A717" s="71">
        <v>190</v>
      </c>
      <c r="B717" s="90" t="str">
        <f>'Compound Alert'!B166</f>
        <v>Sweden</v>
      </c>
      <c r="C717" s="90" t="str">
        <f>'Compound Alert'!C166</f>
        <v>SWE</v>
      </c>
      <c r="D717" s="90" t="str">
        <f>'Compound Alert'!D166</f>
        <v>ECS           Europe &amp; Central Asia</v>
      </c>
      <c r="E717" s="90" t="str">
        <f>'Compound Alert'!E166</f>
        <v>Europe &amp; Central Asia</v>
      </c>
      <c r="F717" s="90"/>
      <c r="G717" s="86">
        <f>'Compound Alert'!G166</f>
        <v>0</v>
      </c>
      <c r="H717" s="87">
        <f>'Compound Alert'!H166</f>
        <v>0</v>
      </c>
      <c r="I717" s="85">
        <f>'Compound Alert'!I166</f>
        <v>0</v>
      </c>
      <c r="J717" s="77">
        <f>'Compound Alert'!AB166</f>
        <v>10</v>
      </c>
      <c r="K717" s="77">
        <f>'Compound Alert'!AC166</f>
        <v>0</v>
      </c>
      <c r="L717" s="77">
        <f>'Compound Alert'!AD166</f>
        <v>1.8181818181818199</v>
      </c>
      <c r="M717" s="77">
        <f>'Compound Alert'!AE166</f>
        <v>7</v>
      </c>
      <c r="N717" s="77">
        <f>'Compound Alert'!AF166</f>
        <v>0</v>
      </c>
      <c r="O717" s="77">
        <f>'Compound Alert'!AG166</f>
        <v>0</v>
      </c>
      <c r="P717" s="85"/>
      <c r="Q717" s="27">
        <f>'Compound Alert'!AI166</f>
        <v>0</v>
      </c>
      <c r="R717" s="27">
        <f>'Compound Alert'!AJ362</f>
        <v>0</v>
      </c>
      <c r="S717" s="28"/>
      <c r="T717" s="28"/>
      <c r="U717" s="28"/>
      <c r="V717" s="28"/>
      <c r="W717" s="28"/>
      <c r="X717" s="28"/>
      <c r="Y717" s="28"/>
      <c r="Z717" s="28"/>
      <c r="AA717" s="28"/>
      <c r="AB717" s="28"/>
      <c r="AC717" s="28"/>
      <c r="AD717" s="28"/>
      <c r="AE717" s="28"/>
      <c r="AF717" s="28"/>
    </row>
    <row r="718" spans="1:32" hidden="1" x14ac:dyDescent="0.2">
      <c r="A718" s="78"/>
      <c r="B718" s="90">
        <f>'Compound Alert'!B196</f>
        <v>0</v>
      </c>
      <c r="C718" s="90">
        <f>'Compound Alert'!C196</f>
        <v>0</v>
      </c>
      <c r="D718" s="90">
        <f>'Compound Alert'!D196</f>
        <v>0</v>
      </c>
      <c r="E718" s="90">
        <f>'Compound Alert'!E196</f>
        <v>0</v>
      </c>
      <c r="F718" s="90"/>
      <c r="G718" s="86">
        <f>'Compound Alert'!G196</f>
        <v>0</v>
      </c>
      <c r="H718" s="87">
        <f>'Compound Alert'!H196</f>
        <v>0</v>
      </c>
      <c r="I718" s="85">
        <f>'Compound Alert'!I196</f>
        <v>0</v>
      </c>
      <c r="J718" s="77">
        <f>'Compound Alert'!AB196</f>
        <v>0</v>
      </c>
      <c r="K718" s="77">
        <f>'Compound Alert'!AC196</f>
        <v>0</v>
      </c>
      <c r="L718" s="77">
        <f>'Compound Alert'!AD196</f>
        <v>0</v>
      </c>
      <c r="M718" s="77">
        <f>'Compound Alert'!AE196</f>
        <v>0</v>
      </c>
      <c r="N718" s="77">
        <f>'Compound Alert'!AF196</f>
        <v>0</v>
      </c>
      <c r="O718" s="77">
        <f>'Compound Alert'!AG196</f>
        <v>0</v>
      </c>
      <c r="P718" s="85"/>
      <c r="Q718" s="27">
        <f>'Compound Alert'!AI196</f>
        <v>0</v>
      </c>
      <c r="R718" s="27">
        <f>'Compound Alert'!AJ392</f>
        <v>0</v>
      </c>
    </row>
  </sheetData>
  <autoFilter ref="B72:P262" xr:uid="{4BA7E1D8-A8E6-1E46-8CAB-77C1C63B44C9}">
    <filterColumn colId="6">
      <top10 val="10" filterVal="5.5"/>
    </filterColumn>
    <sortState xmlns:xlrd2="http://schemas.microsoft.com/office/spreadsheetml/2017/richdata2" ref="B73:P262">
      <sortCondition descending="1" ref="H72:H262"/>
    </sortState>
  </autoFilter>
  <mergeCells count="3">
    <mergeCell ref="G526:H526"/>
    <mergeCell ref="G71:H71"/>
    <mergeCell ref="G298:H298"/>
  </mergeCells>
  <phoneticPr fontId="28" type="noConversion"/>
  <conditionalFormatting sqref="Q72:R262">
    <cfRule type="expression" dxfId="236" priority="114">
      <formula>Q72=""</formula>
    </cfRule>
    <cfRule type="cellIs" dxfId="235" priority="115" operator="between">
      <formula>0</formula>
      <formula>0.332</formula>
    </cfRule>
    <cfRule type="cellIs" dxfId="234" priority="116" operator="between">
      <formula>0.333333333333333</formula>
      <formula>0.665</formula>
    </cfRule>
    <cfRule type="cellIs" dxfId="233" priority="117" operator="between">
      <formula>0.666666666666667</formula>
      <formula>1</formula>
    </cfRule>
  </conditionalFormatting>
  <conditionalFormatting sqref="G263:G266 G295">
    <cfRule type="dataBar" priority="113">
      <dataBar showValue="0">
        <cfvo type="num" val="0"/>
        <cfvo type="num" val="6"/>
        <color rgb="FFF9696B"/>
      </dataBar>
      <extLst>
        <ext xmlns:x14="http://schemas.microsoft.com/office/spreadsheetml/2009/9/main" uri="{B025F937-C7B1-47D3-B67F-A62EFF666E3E}">
          <x14:id>{C4B0549E-2ED1-DD44-AC29-731F43D1961A}</x14:id>
        </ext>
      </extLst>
    </cfRule>
  </conditionalFormatting>
  <conditionalFormatting sqref="G73:G262">
    <cfRule type="dataBar" priority="104">
      <dataBar showValue="0">
        <cfvo type="num" val="0"/>
        <cfvo type="num" val="6"/>
        <color rgb="FFDD2C03"/>
      </dataBar>
      <extLst>
        <ext xmlns:x14="http://schemas.microsoft.com/office/spreadsheetml/2009/9/main" uri="{B025F937-C7B1-47D3-B67F-A62EFF666E3E}">
          <x14:id>{D404C03A-60D8-734E-892F-8FFF16A68072}</x14:id>
        </ext>
      </extLst>
    </cfRule>
  </conditionalFormatting>
  <conditionalFormatting sqref="J72:P262">
    <cfRule type="expression" dxfId="232" priority="100">
      <formula>J72=""</formula>
    </cfRule>
    <cfRule type="cellIs" dxfId="231" priority="101" operator="between">
      <formula>0</formula>
      <formula>6.999</formula>
    </cfRule>
    <cfRule type="cellIs" dxfId="230" priority="102" operator="between">
      <formula>7</formula>
      <formula>9.99</formula>
    </cfRule>
    <cfRule type="expression" dxfId="229" priority="103">
      <formula>J72=10</formula>
    </cfRule>
  </conditionalFormatting>
  <conditionalFormatting sqref="O299:P299">
    <cfRule type="expression" dxfId="228" priority="68">
      <formula>O299=""</formula>
    </cfRule>
    <cfRule type="cellIs" dxfId="227" priority="69" operator="between">
      <formula>0</formula>
      <formula>0.332</formula>
    </cfRule>
    <cfRule type="cellIs" dxfId="226" priority="70" operator="between">
      <formula>0.333333333333333</formula>
      <formula>0.665</formula>
    </cfRule>
    <cfRule type="cellIs" dxfId="225" priority="71" operator="between">
      <formula>0.666666666666667</formula>
      <formula>1</formula>
    </cfRule>
  </conditionalFormatting>
  <conditionalFormatting sqref="H299:M299">
    <cfRule type="expression" dxfId="224" priority="72">
      <formula>H299=""</formula>
    </cfRule>
    <cfRule type="cellIs" dxfId="223" priority="73" operator="between">
      <formula>0</formula>
      <formula>6.999</formula>
    </cfRule>
    <cfRule type="cellIs" dxfId="222" priority="74" operator="between">
      <formula>7</formula>
      <formula>9.99</formula>
    </cfRule>
    <cfRule type="expression" dxfId="221" priority="75">
      <formula>H299=10</formula>
    </cfRule>
  </conditionalFormatting>
  <conditionalFormatting sqref="O527:P527">
    <cfRule type="expression" dxfId="220" priority="45">
      <formula>O527=""</formula>
    </cfRule>
    <cfRule type="cellIs" dxfId="219" priority="46" operator="between">
      <formula>0</formula>
      <formula>0.332</formula>
    </cfRule>
    <cfRule type="cellIs" dxfId="218" priority="47" operator="between">
      <formula>0.333333333333333</formula>
      <formula>0.665</formula>
    </cfRule>
    <cfRule type="cellIs" dxfId="217" priority="48" operator="between">
      <formula>0.666666666666667</formula>
      <formula>1</formula>
    </cfRule>
  </conditionalFormatting>
  <conditionalFormatting sqref="G491:G493">
    <cfRule type="dataBar" priority="1">
      <dataBar showValue="0">
        <cfvo type="num" val="0"/>
        <cfvo type="num" val="6"/>
        <color rgb="FFF9696B"/>
      </dataBar>
      <extLst>
        <ext xmlns:x14="http://schemas.microsoft.com/office/spreadsheetml/2009/9/main" uri="{B025F937-C7B1-47D3-B67F-A62EFF666E3E}">
          <x14:id>{569F8819-4068-1742-BCE0-A9569DC4B272}</x14:id>
        </ext>
      </extLst>
    </cfRule>
  </conditionalFormatting>
  <conditionalFormatting sqref="G300:G489">
    <cfRule type="dataBar" priority="25">
      <dataBar showValue="0">
        <cfvo type="num" val="0"/>
        <cfvo type="num" val="6"/>
        <color rgb="FFF9696B"/>
      </dataBar>
      <extLst>
        <ext xmlns:x14="http://schemas.microsoft.com/office/spreadsheetml/2009/9/main" uri="{B025F937-C7B1-47D3-B67F-A62EFF666E3E}">
          <x14:id>{911EA3BB-2901-8544-A7B3-87F9F1984C7B}</x14:id>
        </ext>
      </extLst>
    </cfRule>
  </conditionalFormatting>
  <conditionalFormatting sqref="J300:P300 J301:O489">
    <cfRule type="expression" dxfId="216" priority="26">
      <formula>J300=""</formula>
    </cfRule>
    <cfRule type="cellIs" dxfId="215" priority="27" operator="between">
      <formula>0</formula>
      <formula>6.999</formula>
    </cfRule>
    <cfRule type="cellIs" dxfId="214" priority="28" operator="between">
      <formula>7</formula>
      <formula>9.99</formula>
    </cfRule>
    <cfRule type="expression" dxfId="213" priority="29">
      <formula>J300=10</formula>
    </cfRule>
  </conditionalFormatting>
  <conditionalFormatting sqref="Q300:R489">
    <cfRule type="expression" dxfId="212" priority="21">
      <formula>Q300=""</formula>
    </cfRule>
    <cfRule type="cellIs" dxfId="211" priority="22" operator="between">
      <formula>0</formula>
      <formula>0.332</formula>
    </cfRule>
    <cfRule type="cellIs" dxfId="210" priority="23" operator="between">
      <formula>0.333333333333333</formula>
      <formula>0.665</formula>
    </cfRule>
    <cfRule type="cellIs" dxfId="209" priority="24" operator="between">
      <formula>0.666666666666667</formula>
      <formula>1</formula>
    </cfRule>
  </conditionalFormatting>
  <conditionalFormatting sqref="Q529:Q718">
    <cfRule type="expression" dxfId="208" priority="17">
      <formula>Q529=""</formula>
    </cfRule>
    <cfRule type="cellIs" dxfId="207" priority="18" operator="between">
      <formula>0</formula>
      <formula>0.332</formula>
    </cfRule>
    <cfRule type="cellIs" dxfId="206" priority="19" operator="between">
      <formula>0.333333333333333</formula>
      <formula>0.665</formula>
    </cfRule>
    <cfRule type="cellIs" dxfId="205" priority="20" operator="between">
      <formula>0.666666666666667</formula>
      <formula>1</formula>
    </cfRule>
  </conditionalFormatting>
  <conditionalFormatting sqref="J528:P528 J529:O718">
    <cfRule type="expression" dxfId="204" priority="13">
      <formula>J528=""</formula>
    </cfRule>
    <cfRule type="cellIs" dxfId="203" priority="14" operator="between">
      <formula>0</formula>
      <formula>6.999</formula>
    </cfRule>
    <cfRule type="cellIs" dxfId="202" priority="15" operator="between">
      <formula>7</formula>
      <formula>9.99</formula>
    </cfRule>
    <cfRule type="expression" dxfId="201" priority="16">
      <formula>J528=10</formula>
    </cfRule>
  </conditionalFormatting>
  <conditionalFormatting sqref="P529:P718">
    <cfRule type="colorScale" priority="11">
      <colorScale>
        <cfvo type="min"/>
        <cfvo type="max"/>
        <color theme="9" tint="-0.249977111117893"/>
        <color theme="0"/>
      </colorScale>
    </cfRule>
    <cfRule type="colorScale" priority="12">
      <colorScale>
        <cfvo type="min"/>
        <cfvo type="max"/>
        <color rgb="FFF8696B"/>
        <color rgb="FFFCFCFF"/>
      </colorScale>
    </cfRule>
  </conditionalFormatting>
  <conditionalFormatting sqref="G528:G718">
    <cfRule type="dataBar" priority="10">
      <dataBar showValue="0">
        <cfvo type="num" val="0"/>
        <cfvo type="num" val="6"/>
        <color theme="9" tint="-0.249977111117893"/>
      </dataBar>
      <extLst>
        <ext xmlns:x14="http://schemas.microsoft.com/office/spreadsheetml/2009/9/main" uri="{B025F937-C7B1-47D3-B67F-A62EFF666E3E}">
          <x14:id>{560E6BF0-3DEA-4A44-8F1E-2636D4369D44}</x14:id>
        </ext>
      </extLst>
    </cfRule>
  </conditionalFormatting>
  <conditionalFormatting sqref="Q528:R528 R529:R718">
    <cfRule type="expression" dxfId="200" priority="2">
      <formula>Q528=""</formula>
    </cfRule>
    <cfRule type="cellIs" dxfId="199" priority="3" operator="between">
      <formula>0</formula>
      <formula>0.332</formula>
    </cfRule>
    <cfRule type="cellIs" dxfId="198" priority="4" operator="between">
      <formula>0.333333333333333</formula>
      <formula>0.665</formula>
    </cfRule>
    <cfRule type="cellIs" dxfId="197" priority="5" operator="between">
      <formula>0.666666666666667</formula>
      <formula>1</formula>
    </cfRule>
  </conditionalFormatting>
  <hyperlinks>
    <hyperlink ref="B3" location="Summary!C9" display="1. HEATMAPS" xr:uid="{94C7AA81-E89E-734E-93F4-6E835677D4B6}"/>
    <hyperlink ref="B4" location="Summary!B69" display="2. OVERALL ALERT" xr:uid="{6BAF70F0-6BB3-3542-97A3-A993D7AA410F}"/>
    <hyperlink ref="B5" location="Summary!B297" display="3. UNDERLYING VULNERABILITY" xr:uid="{65506E27-5D1F-0B45-ADBE-A8A113AF66CB}"/>
    <hyperlink ref="B6" location="Summary!B524" display="4. UPCOMING THREATS" xr:uid="{EFBDE158-D4C1-8C44-A87D-64F6B45F6756}"/>
  </hyperlinks>
  <pageMargins left="0.7" right="0.7" top="0.75" bottom="0.75" header="0.3" footer="0.3"/>
  <pageSetup paperSize="9" orientation="portrait" horizontalDpi="300" verticalDpi="300"/>
  <ignoredErrors>
    <ignoredError sqref="B300:E300 G300:O300 Q300:R300 B301:E301 G301:O301 Q301:R301 B302:E302 G302:O302 Q302:R302 B303:E303 G303:O303 Q303:R303 B304:E304 G304:O304 Q304:R304 B305:E305 G305:O305 Q305:R305 B306:E306 G306:O306 Q306:R306 B307:E307 G307:O307 Q307:R307 B308:E308 G308:O308 Q308:R308 B309:E309 G309:O309 Q309:R309 B310:E310 G310:O310 Q310:R310 B311:E311 G311:O311 Q311:R311 B312:E312 G312:O312 Q312:R312 B313:E313 G313:O313 Q313" calculatedColumn="1"/>
  </ignoredErrors>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4B0549E-2ED1-DD44-AC29-731F43D1961A}">
            <x14:dataBar minLength="0" maxLength="100" gradient="0" direction="rightToLeft">
              <x14:cfvo type="num">
                <xm:f>0</xm:f>
              </x14:cfvo>
              <x14:cfvo type="num">
                <xm:f>6</xm:f>
              </x14:cfvo>
              <x14:negativeFillColor rgb="FFFF0000"/>
              <x14:axisColor rgb="FF000000"/>
            </x14:dataBar>
          </x14:cfRule>
          <xm:sqref>G263:G266 G295</xm:sqref>
        </x14:conditionalFormatting>
        <x14:conditionalFormatting xmlns:xm="http://schemas.microsoft.com/office/excel/2006/main">
          <x14:cfRule type="dataBar" id="{D404C03A-60D8-734E-892F-8FFF16A68072}">
            <x14:dataBar minLength="0" maxLength="100" gradient="0" direction="rightToLeft">
              <x14:cfvo type="num">
                <xm:f>0</xm:f>
              </x14:cfvo>
              <x14:cfvo type="num">
                <xm:f>6</xm:f>
              </x14:cfvo>
              <x14:negativeFillColor rgb="FFFF0000"/>
              <x14:axisColor rgb="FF000000"/>
            </x14:dataBar>
          </x14:cfRule>
          <xm:sqref>G73:G262</xm:sqref>
        </x14:conditionalFormatting>
        <x14:conditionalFormatting xmlns:xm="http://schemas.microsoft.com/office/excel/2006/main">
          <x14:cfRule type="dataBar" id="{569F8819-4068-1742-BCE0-A9569DC4B272}">
            <x14:dataBar minLength="0" maxLength="100" gradient="0" direction="rightToLeft">
              <x14:cfvo type="num">
                <xm:f>0</xm:f>
              </x14:cfvo>
              <x14:cfvo type="num">
                <xm:f>6</xm:f>
              </x14:cfvo>
              <x14:negativeFillColor rgb="FFFF0000"/>
              <x14:axisColor rgb="FF000000"/>
            </x14:dataBar>
          </x14:cfRule>
          <xm:sqref>G491:G493</xm:sqref>
        </x14:conditionalFormatting>
        <x14:conditionalFormatting xmlns:xm="http://schemas.microsoft.com/office/excel/2006/main">
          <x14:cfRule type="dataBar" id="{911EA3BB-2901-8544-A7B3-87F9F1984C7B}">
            <x14:dataBar minLength="0" maxLength="100" gradient="0" direction="rightToLeft">
              <x14:cfvo type="num">
                <xm:f>0</xm:f>
              </x14:cfvo>
              <x14:cfvo type="num">
                <xm:f>6</xm:f>
              </x14:cfvo>
              <x14:negativeFillColor rgb="FFFF0000"/>
              <x14:axisColor rgb="FF000000"/>
            </x14:dataBar>
          </x14:cfRule>
          <xm:sqref>G300:G489</xm:sqref>
        </x14:conditionalFormatting>
        <x14:conditionalFormatting xmlns:xm="http://schemas.microsoft.com/office/excel/2006/main">
          <x14:cfRule type="dataBar" id="{560E6BF0-3DEA-4A44-8F1E-2636D4369D44}">
            <x14:dataBar minLength="0" maxLength="100" gradient="0" direction="rightToLeft" negativeBarColorSameAsPositive="1">
              <x14:cfvo type="num">
                <xm:f>0</xm:f>
              </x14:cfvo>
              <x14:cfvo type="num">
                <xm:f>6</xm:f>
              </x14:cfvo>
              <x14:axisColor rgb="FF000000"/>
            </x14:dataBar>
          </x14:cfRule>
          <xm:sqref>G528:G718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I69"/>
  <sheetViews>
    <sheetView zoomScale="110" workbookViewId="0">
      <selection activeCell="J10" sqref="J10"/>
    </sheetView>
    <sheetView topLeftCell="A19" workbookViewId="1">
      <selection activeCell="E34" sqref="E34"/>
    </sheetView>
  </sheetViews>
  <sheetFormatPr baseColWidth="10" defaultRowHeight="16" x14ac:dyDescent="0.2"/>
  <cols>
    <col min="1" max="1" width="6.140625" style="35" customWidth="1"/>
    <col min="2" max="2" width="36.140625" style="35" customWidth="1"/>
    <col min="3" max="3" width="2.140625" style="38" customWidth="1"/>
    <col min="4" max="4" width="8.28515625" style="38" customWidth="1"/>
    <col min="5" max="16384" width="10.7109375" style="35"/>
  </cols>
  <sheetData>
    <row r="1" spans="1:6" x14ac:dyDescent="0.2">
      <c r="A1" s="32"/>
      <c r="B1" s="33"/>
      <c r="C1" s="34"/>
      <c r="D1" s="32"/>
      <c r="E1" s="32"/>
      <c r="F1" s="32"/>
    </row>
    <row r="2" spans="1:6" x14ac:dyDescent="0.2">
      <c r="A2" s="32"/>
      <c r="B2" s="192" t="s">
        <v>406</v>
      </c>
      <c r="C2" s="192"/>
      <c r="D2" s="192"/>
      <c r="E2" s="32"/>
      <c r="F2" s="32"/>
    </row>
    <row r="3" spans="1:6" x14ac:dyDescent="0.2">
      <c r="A3" s="32"/>
      <c r="B3" s="42"/>
      <c r="C3" s="43"/>
      <c r="D3" s="43"/>
      <c r="E3" s="32"/>
      <c r="F3" s="32"/>
    </row>
    <row r="4" spans="1:6" ht="17" x14ac:dyDescent="0.2">
      <c r="A4" s="32"/>
      <c r="B4" s="44" t="s">
        <v>417</v>
      </c>
      <c r="C4" s="43"/>
      <c r="D4" s="43"/>
      <c r="E4" s="32"/>
      <c r="F4" s="32"/>
    </row>
    <row r="5" spans="1:6" x14ac:dyDescent="0.2">
      <c r="A5" s="32"/>
      <c r="B5" s="42"/>
      <c r="C5" s="43"/>
      <c r="D5" s="43"/>
      <c r="E5" s="32"/>
      <c r="F5" s="32"/>
    </row>
    <row r="6" spans="1:6" ht="17" x14ac:dyDescent="0.2">
      <c r="A6" s="32"/>
      <c r="B6" s="42" t="s">
        <v>418</v>
      </c>
      <c r="C6" s="43"/>
      <c r="D6" s="43"/>
      <c r="E6" s="32"/>
      <c r="F6" s="32"/>
    </row>
    <row r="7" spans="1:6" ht="34" x14ac:dyDescent="0.2">
      <c r="A7" s="32"/>
      <c r="B7" s="45" t="s">
        <v>425</v>
      </c>
      <c r="C7" s="43"/>
      <c r="D7" s="43"/>
      <c r="E7" s="32"/>
      <c r="F7" s="32"/>
    </row>
    <row r="8" spans="1:6" x14ac:dyDescent="0.2">
      <c r="A8" s="32"/>
      <c r="B8" s="45"/>
      <c r="C8" s="43"/>
      <c r="D8" s="43"/>
      <c r="E8" s="32"/>
      <c r="F8" s="32"/>
    </row>
    <row r="9" spans="1:6" ht="17" x14ac:dyDescent="0.2">
      <c r="A9" s="32"/>
      <c r="B9" s="42" t="s">
        <v>424</v>
      </c>
      <c r="C9" s="35"/>
      <c r="D9" s="35"/>
      <c r="E9" s="32"/>
      <c r="F9" s="32"/>
    </row>
    <row r="10" spans="1:6" ht="34" x14ac:dyDescent="0.2">
      <c r="A10" s="32"/>
      <c r="B10" s="45" t="s">
        <v>426</v>
      </c>
      <c r="C10" s="35"/>
      <c r="D10" s="35"/>
      <c r="E10" s="32"/>
      <c r="F10" s="32"/>
    </row>
    <row r="11" spans="1:6" x14ac:dyDescent="0.2">
      <c r="A11" s="32"/>
      <c r="C11" s="35"/>
      <c r="D11" s="35"/>
      <c r="E11" s="32"/>
      <c r="F11" s="32"/>
    </row>
    <row r="12" spans="1:6" x14ac:dyDescent="0.2">
      <c r="A12" s="32"/>
      <c r="B12" s="45"/>
      <c r="C12" s="43"/>
      <c r="D12" s="43"/>
      <c r="E12" s="32"/>
      <c r="F12" s="32"/>
    </row>
    <row r="13" spans="1:6" x14ac:dyDescent="0.2">
      <c r="A13" s="32"/>
      <c r="B13" s="36"/>
      <c r="C13" s="34"/>
      <c r="D13" s="32"/>
      <c r="E13" s="32"/>
      <c r="F13" s="32"/>
    </row>
    <row r="14" spans="1:6" x14ac:dyDescent="0.2">
      <c r="A14" s="32"/>
      <c r="B14" s="193" t="s">
        <v>468</v>
      </c>
      <c r="C14" s="193"/>
      <c r="D14" s="193"/>
      <c r="E14" s="32"/>
      <c r="F14" s="32"/>
    </row>
    <row r="15" spans="1:6" x14ac:dyDescent="0.2">
      <c r="A15" s="32"/>
      <c r="B15" s="43"/>
      <c r="C15" s="43"/>
      <c r="D15" s="43"/>
      <c r="E15" s="32"/>
      <c r="F15" s="32"/>
    </row>
    <row r="16" spans="1:6" ht="17" x14ac:dyDescent="0.2">
      <c r="A16" s="32"/>
      <c r="B16" s="42" t="s">
        <v>469</v>
      </c>
      <c r="C16" s="43"/>
      <c r="D16" s="43"/>
      <c r="E16" s="32"/>
      <c r="F16" s="32"/>
    </row>
    <row r="17" spans="1:8" ht="17" x14ac:dyDescent="0.2">
      <c r="A17" s="32"/>
      <c r="B17" s="43" t="s">
        <v>472</v>
      </c>
      <c r="C17" s="43"/>
      <c r="D17" s="43"/>
      <c r="E17" s="32"/>
      <c r="F17" s="32"/>
    </row>
    <row r="18" spans="1:8" ht="17" x14ac:dyDescent="0.2">
      <c r="A18" s="32"/>
      <c r="B18" s="46" t="s">
        <v>474</v>
      </c>
      <c r="C18" s="43"/>
      <c r="D18" s="154">
        <v>1</v>
      </c>
      <c r="E18" s="32"/>
      <c r="F18" s="32"/>
    </row>
    <row r="19" spans="1:8" ht="17" x14ac:dyDescent="0.2">
      <c r="A19" s="32"/>
      <c r="B19" s="46" t="s">
        <v>429</v>
      </c>
      <c r="C19" s="43"/>
      <c r="D19" s="154">
        <v>0</v>
      </c>
      <c r="E19" s="32"/>
      <c r="F19" s="32"/>
    </row>
    <row r="20" spans="1:8" ht="17" x14ac:dyDescent="0.2">
      <c r="A20" s="32"/>
      <c r="B20" s="46" t="s">
        <v>428</v>
      </c>
      <c r="C20" s="43"/>
      <c r="D20" s="154">
        <v>0</v>
      </c>
      <c r="E20" s="32"/>
      <c r="F20" s="32"/>
    </row>
    <row r="21" spans="1:8" x14ac:dyDescent="0.2">
      <c r="A21" s="32"/>
      <c r="B21" s="43"/>
      <c r="C21" s="43"/>
      <c r="D21" s="50"/>
      <c r="E21" s="32"/>
      <c r="F21" s="32"/>
      <c r="H21" s="38"/>
    </row>
    <row r="22" spans="1:8" ht="17" x14ac:dyDescent="0.2">
      <c r="A22" s="32"/>
      <c r="B22" s="42" t="s">
        <v>470</v>
      </c>
      <c r="C22" s="43"/>
      <c r="D22" s="50"/>
      <c r="E22" s="32"/>
      <c r="F22" s="32"/>
      <c r="H22" s="38"/>
    </row>
    <row r="23" spans="1:8" ht="17" x14ac:dyDescent="0.2">
      <c r="A23" s="32"/>
      <c r="B23" s="43" t="s">
        <v>472</v>
      </c>
      <c r="C23" s="43"/>
      <c r="D23" s="50"/>
      <c r="E23" s="32"/>
      <c r="F23" s="32"/>
    </row>
    <row r="24" spans="1:8" ht="17" x14ac:dyDescent="0.2">
      <c r="A24" s="32"/>
      <c r="B24" s="46" t="s">
        <v>473</v>
      </c>
      <c r="C24" s="43"/>
      <c r="D24" s="154">
        <v>0</v>
      </c>
      <c r="E24" s="32"/>
      <c r="F24" s="32"/>
    </row>
    <row r="25" spans="1:8" ht="17" x14ac:dyDescent="0.2">
      <c r="A25" s="32"/>
      <c r="B25" s="46" t="s">
        <v>429</v>
      </c>
      <c r="C25" s="43"/>
      <c r="D25" s="154">
        <v>0</v>
      </c>
      <c r="E25" s="32"/>
      <c r="F25" s="32"/>
    </row>
    <row r="26" spans="1:8" ht="17" x14ac:dyDescent="0.2">
      <c r="A26" s="32"/>
      <c r="B26" s="46" t="s">
        <v>475</v>
      </c>
      <c r="C26" s="43"/>
      <c r="D26" s="154">
        <v>1</v>
      </c>
      <c r="E26" s="32"/>
      <c r="F26" s="32"/>
    </row>
    <row r="27" spans="1:8" x14ac:dyDescent="0.2">
      <c r="A27" s="32"/>
      <c r="B27" s="42"/>
      <c r="C27" s="43"/>
      <c r="D27" s="50"/>
      <c r="E27" s="32"/>
      <c r="F27" s="32"/>
    </row>
    <row r="28" spans="1:8" ht="17" x14ac:dyDescent="0.2">
      <c r="A28" s="32"/>
      <c r="B28" s="42" t="s">
        <v>471</v>
      </c>
      <c r="C28" s="43"/>
      <c r="D28" s="50"/>
      <c r="E28" s="32"/>
      <c r="F28" s="32"/>
    </row>
    <row r="29" spans="1:8" ht="17" x14ac:dyDescent="0.2">
      <c r="A29" s="32"/>
      <c r="B29" s="43" t="s">
        <v>472</v>
      </c>
      <c r="C29" s="43"/>
      <c r="D29" s="50"/>
      <c r="E29" s="32"/>
      <c r="F29" s="32"/>
    </row>
    <row r="30" spans="1:8" ht="17" x14ac:dyDescent="0.2">
      <c r="A30" s="32"/>
      <c r="B30" s="46" t="s">
        <v>476</v>
      </c>
      <c r="C30" s="43"/>
      <c r="D30" s="154">
        <v>1</v>
      </c>
      <c r="E30" s="32"/>
      <c r="F30" s="32"/>
    </row>
    <row r="31" spans="1:8" ht="17" x14ac:dyDescent="0.2">
      <c r="A31" s="32"/>
      <c r="B31" s="46" t="s">
        <v>477</v>
      </c>
      <c r="C31" s="43"/>
      <c r="D31" s="154">
        <v>0</v>
      </c>
      <c r="E31" s="32"/>
      <c r="F31" s="32"/>
    </row>
    <row r="32" spans="1:8" ht="17" x14ac:dyDescent="0.2">
      <c r="A32" s="32"/>
      <c r="B32" s="46" t="s">
        <v>429</v>
      </c>
      <c r="C32" s="43"/>
      <c r="D32" s="154">
        <v>0</v>
      </c>
      <c r="E32" s="32"/>
      <c r="F32" s="32"/>
    </row>
    <row r="33" spans="1:6" ht="17" x14ac:dyDescent="0.2">
      <c r="A33" s="32"/>
      <c r="B33" s="46" t="s">
        <v>428</v>
      </c>
      <c r="C33" s="43"/>
      <c r="D33" s="154">
        <v>0</v>
      </c>
      <c r="E33" s="32"/>
      <c r="F33" s="32"/>
    </row>
    <row r="34" spans="1:6" x14ac:dyDescent="0.2">
      <c r="A34" s="32"/>
      <c r="B34" s="42"/>
      <c r="C34" s="43"/>
      <c r="D34" s="43"/>
      <c r="E34" s="32"/>
      <c r="F34" s="32"/>
    </row>
    <row r="35" spans="1:6" x14ac:dyDescent="0.2">
      <c r="A35" s="32"/>
      <c r="B35" s="40" t="s">
        <v>421</v>
      </c>
      <c r="C35" s="43"/>
      <c r="D35" s="43"/>
      <c r="E35" s="32"/>
      <c r="F35" s="32"/>
    </row>
    <row r="36" spans="1:6" x14ac:dyDescent="0.2">
      <c r="A36" s="32"/>
      <c r="B36" s="38" t="s">
        <v>423</v>
      </c>
      <c r="C36" s="35"/>
      <c r="D36" s="35"/>
      <c r="E36" s="32"/>
      <c r="F36" s="32"/>
    </row>
    <row r="37" spans="1:6" ht="17" x14ac:dyDescent="0.2">
      <c r="A37" s="32"/>
      <c r="B37" s="46" t="s">
        <v>419</v>
      </c>
      <c r="C37" s="43" t="s">
        <v>422</v>
      </c>
      <c r="D37" s="155">
        <v>10</v>
      </c>
      <c r="E37" s="32"/>
      <c r="F37" s="32"/>
    </row>
    <row r="38" spans="1:6" ht="17" x14ac:dyDescent="0.2">
      <c r="A38" s="32"/>
      <c r="B38" s="46" t="s">
        <v>420</v>
      </c>
      <c r="C38" s="43" t="s">
        <v>422</v>
      </c>
      <c r="D38" s="155">
        <v>7</v>
      </c>
      <c r="E38" s="32"/>
      <c r="F38" s="32"/>
    </row>
    <row r="39" spans="1:6" x14ac:dyDescent="0.2">
      <c r="A39" s="32"/>
      <c r="B39" s="45"/>
      <c r="C39" s="43"/>
      <c r="D39" s="47"/>
      <c r="E39" s="32"/>
      <c r="F39" s="32"/>
    </row>
    <row r="40" spans="1:6" x14ac:dyDescent="0.2">
      <c r="A40" s="32"/>
      <c r="B40" s="38" t="s">
        <v>4</v>
      </c>
      <c r="C40" s="35"/>
      <c r="D40" s="48"/>
      <c r="E40" s="32"/>
      <c r="F40" s="32"/>
    </row>
    <row r="41" spans="1:6" ht="17" x14ac:dyDescent="0.2">
      <c r="A41" s="32"/>
      <c r="B41" s="46" t="s">
        <v>419</v>
      </c>
      <c r="C41" s="43" t="s">
        <v>422</v>
      </c>
      <c r="D41" s="155">
        <v>7</v>
      </c>
      <c r="E41" s="32"/>
      <c r="F41" s="32"/>
    </row>
    <row r="42" spans="1:6" ht="17" x14ac:dyDescent="0.2">
      <c r="A42" s="32"/>
      <c r="B42" s="46" t="s">
        <v>420</v>
      </c>
      <c r="C42" s="43" t="s">
        <v>422</v>
      </c>
      <c r="D42" s="155">
        <v>5</v>
      </c>
      <c r="E42" s="32"/>
      <c r="F42" s="32"/>
    </row>
    <row r="43" spans="1:6" x14ac:dyDescent="0.2">
      <c r="A43" s="32"/>
      <c r="B43" s="42"/>
      <c r="C43" s="43"/>
      <c r="D43" s="43"/>
      <c r="E43" s="32"/>
      <c r="F43" s="32"/>
    </row>
    <row r="44" spans="1:6" x14ac:dyDescent="0.2">
      <c r="A44" s="32"/>
      <c r="B44" s="42"/>
      <c r="C44" s="43"/>
      <c r="D44" s="43"/>
      <c r="E44" s="32"/>
      <c r="F44" s="32"/>
    </row>
    <row r="45" spans="1:6" x14ac:dyDescent="0.2">
      <c r="A45" s="32"/>
      <c r="B45" s="43"/>
      <c r="C45" s="43"/>
      <c r="D45" s="43"/>
      <c r="E45" s="32"/>
      <c r="F45" s="32"/>
    </row>
    <row r="46" spans="1:6" x14ac:dyDescent="0.2">
      <c r="A46" s="32"/>
      <c r="B46" s="42"/>
      <c r="C46" s="43"/>
      <c r="D46" s="43"/>
      <c r="E46" s="32"/>
      <c r="F46" s="32"/>
    </row>
    <row r="47" spans="1:6" x14ac:dyDescent="0.2">
      <c r="A47" s="32"/>
      <c r="B47" s="42"/>
      <c r="C47" s="43"/>
      <c r="D47" s="43"/>
      <c r="E47" s="32"/>
      <c r="F47" s="32"/>
    </row>
    <row r="48" spans="1:6" x14ac:dyDescent="0.2">
      <c r="A48" s="32"/>
      <c r="B48" s="43"/>
      <c r="C48" s="43"/>
      <c r="D48" s="43"/>
      <c r="E48" s="32"/>
      <c r="F48" s="32"/>
    </row>
    <row r="49" spans="1:9" x14ac:dyDescent="0.2">
      <c r="A49" s="32"/>
      <c r="B49" s="37"/>
      <c r="C49" s="37"/>
      <c r="D49" s="37"/>
      <c r="E49" s="32"/>
      <c r="F49" s="32"/>
    </row>
    <row r="50" spans="1:9" x14ac:dyDescent="0.2">
      <c r="B50" s="40" t="s">
        <v>407</v>
      </c>
      <c r="D50" s="38" t="b">
        <v>1</v>
      </c>
    </row>
    <row r="51" spans="1:9" ht="85" x14ac:dyDescent="0.2">
      <c r="B51" s="39" t="s">
        <v>408</v>
      </c>
      <c r="I51" s="38"/>
    </row>
    <row r="53" spans="1:9" ht="17" x14ac:dyDescent="0.2">
      <c r="B53" s="41" t="s">
        <v>416</v>
      </c>
      <c r="C53" s="33"/>
      <c r="D53" s="33"/>
    </row>
    <row r="54" spans="1:9" ht="85" x14ac:dyDescent="0.2">
      <c r="B54" s="39" t="s">
        <v>414</v>
      </c>
      <c r="C54" s="33"/>
      <c r="D54" s="33"/>
    </row>
    <row r="56" spans="1:9" x14ac:dyDescent="0.2">
      <c r="B56" s="38" t="s">
        <v>409</v>
      </c>
      <c r="D56" s="38" t="b">
        <v>1</v>
      </c>
    </row>
    <row r="57" spans="1:9" x14ac:dyDescent="0.2">
      <c r="B57" s="38" t="s">
        <v>410</v>
      </c>
      <c r="D57" s="38" t="b">
        <v>0</v>
      </c>
    </row>
    <row r="59" spans="1:9" x14ac:dyDescent="0.2">
      <c r="B59" s="193" t="s">
        <v>411</v>
      </c>
      <c r="C59" s="193"/>
      <c r="D59" s="193"/>
    </row>
    <row r="61" spans="1:9" ht="34" x14ac:dyDescent="0.2">
      <c r="B61" s="41" t="s">
        <v>412</v>
      </c>
      <c r="C61" s="33"/>
    </row>
    <row r="62" spans="1:9" ht="68" x14ac:dyDescent="0.2">
      <c r="B62" s="39" t="s">
        <v>413</v>
      </c>
    </row>
    <row r="64" spans="1:9" x14ac:dyDescent="0.2">
      <c r="B64" s="49" t="s">
        <v>427</v>
      </c>
      <c r="D64" s="38" t="b">
        <v>1</v>
      </c>
    </row>
    <row r="65" spans="2:4" x14ac:dyDescent="0.2">
      <c r="B65" s="49" t="s">
        <v>428</v>
      </c>
      <c r="D65" s="38" t="b">
        <v>0</v>
      </c>
    </row>
    <row r="66" spans="2:4" x14ac:dyDescent="0.2">
      <c r="B66" s="49" t="s">
        <v>429</v>
      </c>
      <c r="D66" s="38" t="b">
        <v>0</v>
      </c>
    </row>
    <row r="68" spans="2:4" x14ac:dyDescent="0.2">
      <c r="B68" s="38"/>
    </row>
    <row r="69" spans="2:4" x14ac:dyDescent="0.2">
      <c r="B69" s="38"/>
    </row>
  </sheetData>
  <mergeCells count="3">
    <mergeCell ref="B2:D2"/>
    <mergeCell ref="B14:D14"/>
    <mergeCell ref="B59:D5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A2:K46"/>
  <sheetViews>
    <sheetView zoomScale="92" workbookViewId="0">
      <selection activeCell="J13" sqref="J13"/>
    </sheetView>
    <sheetView zoomScale="97" workbookViewId="1">
      <selection activeCell="I5" sqref="I5"/>
    </sheetView>
  </sheetViews>
  <sheetFormatPr baseColWidth="10" defaultRowHeight="16" x14ac:dyDescent="0.2"/>
  <cols>
    <col min="1" max="1" width="3" style="114" customWidth="1"/>
    <col min="2" max="2" width="10.85546875" style="114" customWidth="1"/>
    <col min="3" max="3" width="20" style="114" customWidth="1"/>
    <col min="4" max="4" width="33.28515625" style="114" customWidth="1"/>
    <col min="5" max="5" width="29.140625" style="132" customWidth="1"/>
    <col min="6" max="6" width="23.42578125" style="132" customWidth="1"/>
    <col min="7" max="7" width="13.7109375" style="132" customWidth="1"/>
    <col min="8" max="8" width="9.5703125" style="132" customWidth="1"/>
    <col min="9" max="9" width="9.140625" style="147" customWidth="1"/>
    <col min="10" max="10" width="40.42578125" style="134" customWidth="1"/>
    <col min="11" max="16384" width="10.7109375" style="114"/>
  </cols>
  <sheetData>
    <row r="2" spans="1:11" x14ac:dyDescent="0.2">
      <c r="B2" s="190" t="s">
        <v>564</v>
      </c>
      <c r="H2" s="196" t="s">
        <v>566</v>
      </c>
      <c r="I2" s="195" t="s">
        <v>576</v>
      </c>
      <c r="J2" s="195"/>
    </row>
    <row r="3" spans="1:11" ht="16" customHeight="1" x14ac:dyDescent="0.2">
      <c r="B3" s="191" t="s">
        <v>565</v>
      </c>
      <c r="H3" s="196"/>
      <c r="I3" s="195"/>
      <c r="J3" s="195"/>
    </row>
    <row r="4" spans="1:11" x14ac:dyDescent="0.2">
      <c r="B4" s="32"/>
      <c r="H4" s="196"/>
      <c r="I4" s="195"/>
      <c r="J4" s="195"/>
    </row>
    <row r="6" spans="1:11" ht="18" customHeight="1" thickBot="1" x14ac:dyDescent="0.25">
      <c r="H6" s="194" t="s">
        <v>557</v>
      </c>
      <c r="I6" s="194"/>
    </row>
    <row r="7" spans="1:11" ht="18" thickBot="1" x14ac:dyDescent="0.25">
      <c r="A7" s="112"/>
      <c r="B7" s="113" t="s">
        <v>489</v>
      </c>
      <c r="C7" s="113" t="s">
        <v>488</v>
      </c>
      <c r="D7" s="113" t="s">
        <v>487</v>
      </c>
      <c r="E7" s="113" t="s">
        <v>490</v>
      </c>
      <c r="F7" s="113" t="s">
        <v>525</v>
      </c>
      <c r="G7" s="113" t="s">
        <v>521</v>
      </c>
      <c r="H7" s="113" t="s">
        <v>519</v>
      </c>
      <c r="I7" s="113" t="s">
        <v>518</v>
      </c>
      <c r="J7" s="138" t="s">
        <v>507</v>
      </c>
    </row>
    <row r="8" spans="1:11" ht="17" x14ac:dyDescent="0.2">
      <c r="A8" s="112"/>
      <c r="B8" s="115" t="s">
        <v>519</v>
      </c>
      <c r="C8" s="116" t="s">
        <v>400</v>
      </c>
      <c r="D8" s="116" t="s">
        <v>524</v>
      </c>
      <c r="E8" s="117"/>
      <c r="F8" s="117" t="s">
        <v>527</v>
      </c>
      <c r="G8" s="117" t="s">
        <v>522</v>
      </c>
      <c r="H8" s="177">
        <v>1</v>
      </c>
      <c r="I8" s="177"/>
      <c r="J8" s="139" t="s">
        <v>430</v>
      </c>
    </row>
    <row r="9" spans="1:11" ht="17" x14ac:dyDescent="0.2">
      <c r="A9" s="112"/>
      <c r="B9" s="118" t="s">
        <v>519</v>
      </c>
      <c r="C9" s="116" t="s">
        <v>415</v>
      </c>
      <c r="D9" s="116" t="s">
        <v>516</v>
      </c>
      <c r="E9" s="117"/>
      <c r="F9" s="117" t="s">
        <v>570</v>
      </c>
      <c r="G9" s="117" t="s">
        <v>523</v>
      </c>
      <c r="H9" s="177">
        <v>1</v>
      </c>
      <c r="I9" s="177"/>
      <c r="J9" s="139" t="s">
        <v>508</v>
      </c>
      <c r="K9" s="32"/>
    </row>
    <row r="10" spans="1:11" x14ac:dyDescent="0.2">
      <c r="A10" s="112"/>
      <c r="B10" s="118" t="s">
        <v>519</v>
      </c>
      <c r="C10" s="119" t="s">
        <v>399</v>
      </c>
      <c r="D10" s="120" t="s">
        <v>432</v>
      </c>
      <c r="E10" s="121"/>
      <c r="F10" s="121"/>
      <c r="G10" s="121"/>
      <c r="H10" s="178">
        <v>1</v>
      </c>
      <c r="I10" s="178"/>
      <c r="J10" s="140" t="s">
        <v>431</v>
      </c>
    </row>
    <row r="11" spans="1:11" x14ac:dyDescent="0.2">
      <c r="A11" s="112"/>
      <c r="B11" s="118" t="s">
        <v>519</v>
      </c>
      <c r="C11" s="122" t="s">
        <v>399</v>
      </c>
      <c r="D11" s="116" t="s">
        <v>434</v>
      </c>
      <c r="E11" s="117"/>
      <c r="F11" s="117"/>
      <c r="G11" s="117"/>
      <c r="H11" s="177">
        <v>1</v>
      </c>
      <c r="I11" s="177"/>
      <c r="J11" s="139" t="s">
        <v>433</v>
      </c>
    </row>
    <row r="12" spans="1:11" ht="17" x14ac:dyDescent="0.2">
      <c r="A12" s="112"/>
      <c r="B12" s="118" t="s">
        <v>519</v>
      </c>
      <c r="C12" s="116" t="s">
        <v>401</v>
      </c>
      <c r="D12" s="119" t="s">
        <v>546</v>
      </c>
      <c r="E12" s="130" t="s">
        <v>549</v>
      </c>
      <c r="F12" s="130" t="s">
        <v>547</v>
      </c>
      <c r="G12" s="130" t="s">
        <v>540</v>
      </c>
      <c r="H12" s="177">
        <v>1</v>
      </c>
      <c r="I12" s="177"/>
      <c r="J12" s="139" t="s">
        <v>435</v>
      </c>
    </row>
    <row r="13" spans="1:11" ht="85" x14ac:dyDescent="0.2">
      <c r="A13" s="112"/>
      <c r="B13" s="118" t="s">
        <v>519</v>
      </c>
      <c r="C13" s="119" t="s">
        <v>436</v>
      </c>
      <c r="D13" s="120" t="s">
        <v>511</v>
      </c>
      <c r="E13" s="121" t="s">
        <v>512</v>
      </c>
      <c r="F13" s="121" t="s">
        <v>570</v>
      </c>
      <c r="G13" s="121" t="s">
        <v>522</v>
      </c>
      <c r="H13" s="178">
        <v>1</v>
      </c>
      <c r="I13" s="178"/>
      <c r="J13" s="140" t="s">
        <v>437</v>
      </c>
    </row>
    <row r="14" spans="1:11" ht="17" x14ac:dyDescent="0.2">
      <c r="A14" s="112"/>
      <c r="B14" s="118" t="s">
        <v>519</v>
      </c>
      <c r="C14" s="122" t="s">
        <v>436</v>
      </c>
      <c r="D14" s="116" t="s">
        <v>513</v>
      </c>
      <c r="E14" s="117"/>
      <c r="F14" s="117" t="s">
        <v>528</v>
      </c>
      <c r="G14" s="117" t="s">
        <v>523</v>
      </c>
      <c r="H14" s="177">
        <v>1</v>
      </c>
      <c r="I14" s="177"/>
      <c r="J14" s="139" t="s">
        <v>438</v>
      </c>
    </row>
    <row r="15" spans="1:11" ht="17" x14ac:dyDescent="0.2">
      <c r="A15" s="112"/>
      <c r="B15" s="118" t="s">
        <v>519</v>
      </c>
      <c r="C15" s="115" t="s">
        <v>556</v>
      </c>
      <c r="D15" s="115" t="s">
        <v>551</v>
      </c>
      <c r="E15" s="135"/>
      <c r="F15" s="135" t="s">
        <v>528</v>
      </c>
      <c r="G15" s="135" t="s">
        <v>523</v>
      </c>
      <c r="H15" s="179">
        <v>1</v>
      </c>
      <c r="I15" s="179"/>
      <c r="J15" s="141" t="s">
        <v>440</v>
      </c>
    </row>
    <row r="16" spans="1:11" ht="17" thickBot="1" x14ac:dyDescent="0.25">
      <c r="A16" s="112"/>
      <c r="B16" s="123"/>
      <c r="C16" s="124"/>
      <c r="D16" s="124"/>
      <c r="E16" s="125"/>
      <c r="F16" s="125"/>
      <c r="G16" s="125"/>
      <c r="H16" s="180">
        <v>1</v>
      </c>
      <c r="I16" s="180"/>
      <c r="J16" s="142"/>
    </row>
    <row r="17" spans="1:11" ht="17" x14ac:dyDescent="0.2">
      <c r="A17" s="112"/>
      <c r="B17" s="115" t="s">
        <v>518</v>
      </c>
      <c r="C17" s="115" t="s">
        <v>400</v>
      </c>
      <c r="D17" s="136" t="s">
        <v>514</v>
      </c>
      <c r="E17" s="137"/>
      <c r="F17" s="137" t="s">
        <v>539</v>
      </c>
      <c r="G17" s="137" t="s">
        <v>538</v>
      </c>
      <c r="H17" s="181"/>
      <c r="I17" s="182">
        <v>1</v>
      </c>
      <c r="J17" s="143" t="s">
        <v>441</v>
      </c>
      <c r="K17" s="32" t="s">
        <v>562</v>
      </c>
    </row>
    <row r="18" spans="1:11" ht="17" x14ac:dyDescent="0.2">
      <c r="A18" s="112"/>
      <c r="B18" s="118" t="s">
        <v>518</v>
      </c>
      <c r="C18" s="118" t="s">
        <v>400</v>
      </c>
      <c r="D18" s="126" t="s">
        <v>515</v>
      </c>
      <c r="E18" s="127"/>
      <c r="F18" s="127" t="s">
        <v>536</v>
      </c>
      <c r="G18" s="127" t="s">
        <v>522</v>
      </c>
      <c r="H18" s="183"/>
      <c r="I18" s="184">
        <v>1</v>
      </c>
      <c r="J18" s="144" t="s">
        <v>442</v>
      </c>
    </row>
    <row r="19" spans="1:11" ht="17" x14ac:dyDescent="0.2">
      <c r="A19" s="112"/>
      <c r="B19" s="118" t="s">
        <v>518</v>
      </c>
      <c r="C19" s="118" t="s">
        <v>400</v>
      </c>
      <c r="D19" s="128" t="s">
        <v>520</v>
      </c>
      <c r="E19" s="129"/>
      <c r="F19" s="129" t="s">
        <v>526</v>
      </c>
      <c r="G19" s="129" t="s">
        <v>540</v>
      </c>
      <c r="H19" s="185"/>
      <c r="I19" s="186">
        <v>2</v>
      </c>
      <c r="J19" s="145" t="s">
        <v>443</v>
      </c>
    </row>
    <row r="20" spans="1:11" ht="17" x14ac:dyDescent="0.2">
      <c r="A20" s="112"/>
      <c r="B20" s="118" t="s">
        <v>518</v>
      </c>
      <c r="C20" s="119" t="s">
        <v>415</v>
      </c>
      <c r="D20" s="120" t="s">
        <v>542</v>
      </c>
      <c r="E20" s="121"/>
      <c r="F20" s="121" t="s">
        <v>543</v>
      </c>
      <c r="G20" s="121" t="s">
        <v>540</v>
      </c>
      <c r="H20" s="187"/>
      <c r="I20" s="178">
        <v>1</v>
      </c>
      <c r="J20" s="140" t="s">
        <v>563</v>
      </c>
    </row>
    <row r="21" spans="1:11" ht="17" x14ac:dyDescent="0.2">
      <c r="A21" s="112"/>
      <c r="B21" s="118" t="s">
        <v>518</v>
      </c>
      <c r="C21" s="118" t="s">
        <v>415</v>
      </c>
      <c r="D21" s="126" t="s">
        <v>541</v>
      </c>
      <c r="E21" s="127"/>
      <c r="F21" s="127" t="s">
        <v>517</v>
      </c>
      <c r="G21" s="127" t="s">
        <v>540</v>
      </c>
      <c r="H21" s="183"/>
      <c r="I21" s="184">
        <v>1</v>
      </c>
      <c r="J21" s="144" t="s">
        <v>444</v>
      </c>
    </row>
    <row r="22" spans="1:11" ht="17" x14ac:dyDescent="0.2">
      <c r="A22" s="112"/>
      <c r="B22" s="118" t="s">
        <v>518</v>
      </c>
      <c r="C22" s="118" t="s">
        <v>415</v>
      </c>
      <c r="D22" s="128" t="s">
        <v>544</v>
      </c>
      <c r="E22" s="129"/>
      <c r="F22" s="129" t="s">
        <v>545</v>
      </c>
      <c r="G22" s="129" t="s">
        <v>523</v>
      </c>
      <c r="H22" s="185"/>
      <c r="I22" s="186">
        <v>1</v>
      </c>
      <c r="J22" s="145" t="s">
        <v>445</v>
      </c>
    </row>
    <row r="23" spans="1:11" ht="17" x14ac:dyDescent="0.2">
      <c r="A23" s="112"/>
      <c r="B23" s="118" t="s">
        <v>518</v>
      </c>
      <c r="C23" s="119" t="s">
        <v>399</v>
      </c>
      <c r="D23" s="120" t="s">
        <v>447</v>
      </c>
      <c r="E23" s="121"/>
      <c r="F23" s="121" t="s">
        <v>569</v>
      </c>
      <c r="G23" s="121" t="s">
        <v>532</v>
      </c>
      <c r="H23" s="187"/>
      <c r="I23" s="187">
        <v>1</v>
      </c>
      <c r="J23" s="140" t="s">
        <v>446</v>
      </c>
    </row>
    <row r="24" spans="1:11" ht="17" x14ac:dyDescent="0.2">
      <c r="A24" s="112"/>
      <c r="B24" s="118" t="s">
        <v>518</v>
      </c>
      <c r="C24" s="118" t="s">
        <v>399</v>
      </c>
      <c r="D24" s="126" t="s">
        <v>449</v>
      </c>
      <c r="E24" s="127"/>
      <c r="F24" s="127"/>
      <c r="G24" s="127" t="s">
        <v>532</v>
      </c>
      <c r="H24" s="183"/>
      <c r="I24" s="183">
        <v>1</v>
      </c>
      <c r="J24" s="144" t="s">
        <v>448</v>
      </c>
    </row>
    <row r="25" spans="1:11" ht="17" x14ac:dyDescent="0.2">
      <c r="A25" s="112"/>
      <c r="B25" s="118" t="s">
        <v>518</v>
      </c>
      <c r="C25" s="118" t="s">
        <v>399</v>
      </c>
      <c r="D25" s="126" t="s">
        <v>451</v>
      </c>
      <c r="E25" s="127"/>
      <c r="F25" s="127"/>
      <c r="G25" s="127" t="s">
        <v>532</v>
      </c>
      <c r="H25" s="183"/>
      <c r="I25" s="183">
        <v>1</v>
      </c>
      <c r="J25" s="144" t="s">
        <v>450</v>
      </c>
    </row>
    <row r="26" spans="1:11" ht="17" x14ac:dyDescent="0.2">
      <c r="A26" s="112"/>
      <c r="B26" s="118" t="s">
        <v>518</v>
      </c>
      <c r="C26" s="118" t="s">
        <v>399</v>
      </c>
      <c r="D26" s="126" t="s">
        <v>509</v>
      </c>
      <c r="E26" s="127"/>
      <c r="F26" s="127"/>
      <c r="G26" s="127" t="s">
        <v>532</v>
      </c>
      <c r="H26" s="183"/>
      <c r="I26" s="183">
        <v>1</v>
      </c>
      <c r="J26" s="144" t="s">
        <v>452</v>
      </c>
    </row>
    <row r="27" spans="1:11" ht="17" x14ac:dyDescent="0.2">
      <c r="A27" s="112"/>
      <c r="B27" s="118" t="s">
        <v>518</v>
      </c>
      <c r="C27" s="118" t="s">
        <v>399</v>
      </c>
      <c r="D27" s="126" t="s">
        <v>510</v>
      </c>
      <c r="E27" s="127"/>
      <c r="F27" s="127"/>
      <c r="G27" s="127" t="s">
        <v>532</v>
      </c>
      <c r="H27" s="183"/>
      <c r="I27" s="183">
        <v>1</v>
      </c>
      <c r="J27" s="144" t="s">
        <v>453</v>
      </c>
    </row>
    <row r="28" spans="1:11" ht="17" x14ac:dyDescent="0.2">
      <c r="A28" s="112"/>
      <c r="B28" s="118" t="s">
        <v>518</v>
      </c>
      <c r="C28" s="118" t="s">
        <v>399</v>
      </c>
      <c r="D28" s="126" t="s">
        <v>455</v>
      </c>
      <c r="E28" s="127"/>
      <c r="F28" s="127" t="s">
        <v>569</v>
      </c>
      <c r="G28" s="127" t="s">
        <v>532</v>
      </c>
      <c r="H28" s="183"/>
      <c r="I28" s="183">
        <v>1</v>
      </c>
      <c r="J28" s="144" t="s">
        <v>454</v>
      </c>
    </row>
    <row r="29" spans="1:11" ht="17" x14ac:dyDescent="0.2">
      <c r="A29" s="112"/>
      <c r="B29" s="118" t="s">
        <v>518</v>
      </c>
      <c r="C29" s="118" t="s">
        <v>399</v>
      </c>
      <c r="D29" s="126" t="s">
        <v>568</v>
      </c>
      <c r="E29" s="127"/>
      <c r="F29" s="127" t="s">
        <v>457</v>
      </c>
      <c r="G29" s="127"/>
      <c r="H29" s="183"/>
      <c r="I29" s="183">
        <v>1</v>
      </c>
      <c r="J29" s="144" t="s">
        <v>456</v>
      </c>
    </row>
    <row r="30" spans="1:11" ht="34" x14ac:dyDescent="0.2">
      <c r="A30" s="112"/>
      <c r="B30" s="118" t="s">
        <v>518</v>
      </c>
      <c r="C30" s="118" t="s">
        <v>399</v>
      </c>
      <c r="D30" s="128" t="s">
        <v>560</v>
      </c>
      <c r="E30" s="129"/>
      <c r="F30" s="129" t="s">
        <v>567</v>
      </c>
      <c r="G30" s="129"/>
      <c r="H30" s="185"/>
      <c r="I30" s="185">
        <v>1</v>
      </c>
      <c r="J30" s="145" t="s">
        <v>458</v>
      </c>
    </row>
    <row r="31" spans="1:11" ht="34" x14ac:dyDescent="0.2">
      <c r="A31" s="112"/>
      <c r="B31" s="118" t="s">
        <v>518</v>
      </c>
      <c r="C31" s="119" t="s">
        <v>401</v>
      </c>
      <c r="D31" s="119" t="s">
        <v>546</v>
      </c>
      <c r="E31" s="130" t="s">
        <v>548</v>
      </c>
      <c r="F31" s="130" t="s">
        <v>547</v>
      </c>
      <c r="G31" s="130" t="s">
        <v>540</v>
      </c>
      <c r="H31" s="188"/>
      <c r="I31" s="189">
        <v>1</v>
      </c>
      <c r="J31" s="146" t="s">
        <v>459</v>
      </c>
    </row>
    <row r="32" spans="1:11" ht="17" x14ac:dyDescent="0.2">
      <c r="A32" s="112"/>
      <c r="B32" s="118" t="s">
        <v>518</v>
      </c>
      <c r="C32" s="119" t="s">
        <v>436</v>
      </c>
      <c r="D32" s="120" t="s">
        <v>529</v>
      </c>
      <c r="E32" s="121"/>
      <c r="F32" s="121" t="s">
        <v>530</v>
      </c>
      <c r="G32" s="121" t="s">
        <v>540</v>
      </c>
      <c r="H32" s="187"/>
      <c r="I32" s="178">
        <v>1</v>
      </c>
      <c r="J32" s="140" t="s">
        <v>460</v>
      </c>
    </row>
    <row r="33" spans="1:10" ht="17" x14ac:dyDescent="0.2">
      <c r="A33" s="112"/>
      <c r="B33" s="118" t="s">
        <v>518</v>
      </c>
      <c r="C33" s="118" t="s">
        <v>436</v>
      </c>
      <c r="D33" s="126" t="s">
        <v>531</v>
      </c>
      <c r="E33" s="127"/>
      <c r="F33" s="127" t="s">
        <v>528</v>
      </c>
      <c r="G33" s="127" t="s">
        <v>532</v>
      </c>
      <c r="H33" s="183"/>
      <c r="I33" s="184">
        <v>1</v>
      </c>
      <c r="J33" s="144" t="s">
        <v>461</v>
      </c>
    </row>
    <row r="34" spans="1:10" ht="34" x14ac:dyDescent="0.2">
      <c r="A34" s="112"/>
      <c r="B34" s="118" t="s">
        <v>518</v>
      </c>
      <c r="C34" s="118" t="s">
        <v>436</v>
      </c>
      <c r="D34" s="126" t="s">
        <v>533</v>
      </c>
      <c r="E34" s="127"/>
      <c r="F34" s="127" t="s">
        <v>534</v>
      </c>
      <c r="G34" s="127" t="s">
        <v>532</v>
      </c>
      <c r="H34" s="183"/>
      <c r="I34" s="184">
        <v>1</v>
      </c>
      <c r="J34" s="144" t="s">
        <v>462</v>
      </c>
    </row>
    <row r="35" spans="1:10" ht="17" x14ac:dyDescent="0.2">
      <c r="A35" s="112"/>
      <c r="B35" s="118" t="s">
        <v>518</v>
      </c>
      <c r="C35" s="118" t="s">
        <v>436</v>
      </c>
      <c r="D35" s="128" t="s">
        <v>535</v>
      </c>
      <c r="E35" s="129"/>
      <c r="F35" s="129" t="s">
        <v>536</v>
      </c>
      <c r="G35" s="129" t="s">
        <v>537</v>
      </c>
      <c r="H35" s="185"/>
      <c r="I35" s="186">
        <v>1</v>
      </c>
      <c r="J35" s="145" t="s">
        <v>463</v>
      </c>
    </row>
    <row r="36" spans="1:10" ht="17" x14ac:dyDescent="0.2">
      <c r="A36" s="112"/>
      <c r="B36" s="118" t="s">
        <v>518</v>
      </c>
      <c r="C36" s="119" t="s">
        <v>550</v>
      </c>
      <c r="D36" s="120" t="s">
        <v>553</v>
      </c>
      <c r="E36" s="121"/>
      <c r="F36" s="121" t="s">
        <v>570</v>
      </c>
      <c r="G36" s="121" t="s">
        <v>538</v>
      </c>
      <c r="H36" s="187"/>
      <c r="I36" s="178">
        <v>1</v>
      </c>
      <c r="J36" s="140" t="s">
        <v>464</v>
      </c>
    </row>
    <row r="37" spans="1:10" x14ac:dyDescent="0.2">
      <c r="A37" s="112"/>
      <c r="B37" s="118" t="s">
        <v>518</v>
      </c>
      <c r="C37" s="118" t="s">
        <v>439</v>
      </c>
      <c r="D37" s="126" t="s">
        <v>554</v>
      </c>
      <c r="E37" s="127"/>
      <c r="F37" s="127"/>
      <c r="G37" s="127"/>
      <c r="H37" s="183"/>
      <c r="I37" s="184">
        <v>1</v>
      </c>
      <c r="J37" s="144" t="s">
        <v>465</v>
      </c>
    </row>
    <row r="38" spans="1:10" ht="17" x14ac:dyDescent="0.2">
      <c r="A38" s="112"/>
      <c r="B38" s="118" t="s">
        <v>518</v>
      </c>
      <c r="C38" s="118" t="s">
        <v>439</v>
      </c>
      <c r="D38" s="126" t="s">
        <v>552</v>
      </c>
      <c r="E38" s="127"/>
      <c r="F38" s="127" t="s">
        <v>570</v>
      </c>
      <c r="G38" s="127" t="s">
        <v>538</v>
      </c>
      <c r="H38" s="183"/>
      <c r="I38" s="184">
        <v>1</v>
      </c>
      <c r="J38" s="144" t="s">
        <v>466</v>
      </c>
    </row>
    <row r="39" spans="1:10" ht="17" x14ac:dyDescent="0.2">
      <c r="A39" s="112"/>
      <c r="B39" s="118" t="s">
        <v>518</v>
      </c>
      <c r="C39" s="118" t="s">
        <v>439</v>
      </c>
      <c r="D39" s="128" t="s">
        <v>555</v>
      </c>
      <c r="E39" s="129"/>
      <c r="F39" s="129" t="s">
        <v>570</v>
      </c>
      <c r="G39" s="129" t="s">
        <v>540</v>
      </c>
      <c r="H39" s="185"/>
      <c r="I39" s="186">
        <v>1</v>
      </c>
      <c r="J39" s="145" t="s">
        <v>467</v>
      </c>
    </row>
    <row r="40" spans="1:10" x14ac:dyDescent="0.2">
      <c r="A40" s="112"/>
      <c r="B40" s="112"/>
      <c r="C40" s="112"/>
      <c r="D40" s="112"/>
      <c r="E40" s="131"/>
      <c r="F40" s="131"/>
      <c r="G40" s="131"/>
      <c r="H40" s="131"/>
      <c r="I40" s="148"/>
      <c r="J40" s="133"/>
    </row>
    <row r="41" spans="1:10" x14ac:dyDescent="0.2">
      <c r="A41" s="112"/>
      <c r="B41" s="112"/>
      <c r="C41" s="112"/>
      <c r="D41" s="112"/>
      <c r="E41" s="131"/>
      <c r="F41" s="131"/>
      <c r="G41" s="131"/>
      <c r="H41" s="131"/>
      <c r="I41" s="148"/>
      <c r="J41" s="133"/>
    </row>
    <row r="42" spans="1:10" x14ac:dyDescent="0.2">
      <c r="A42" s="112"/>
      <c r="B42" s="112"/>
      <c r="C42" s="112"/>
      <c r="D42" s="112"/>
      <c r="E42" s="131"/>
      <c r="F42" s="131"/>
      <c r="G42" s="131"/>
      <c r="H42" s="131"/>
      <c r="I42" s="148"/>
      <c r="J42" s="133"/>
    </row>
    <row r="43" spans="1:10" x14ac:dyDescent="0.2">
      <c r="A43" s="112"/>
      <c r="B43" s="112"/>
      <c r="C43" s="112"/>
      <c r="D43" s="112"/>
      <c r="E43" s="131"/>
      <c r="F43" s="131"/>
      <c r="G43" s="131"/>
      <c r="H43" s="131"/>
      <c r="I43" s="148"/>
      <c r="J43" s="133"/>
    </row>
    <row r="44" spans="1:10" x14ac:dyDescent="0.2">
      <c r="A44" s="112"/>
      <c r="B44" s="112"/>
      <c r="C44" s="112"/>
      <c r="D44" s="112"/>
      <c r="E44" s="131"/>
      <c r="F44" s="131"/>
      <c r="G44" s="131"/>
      <c r="H44" s="131"/>
      <c r="I44" s="148"/>
      <c r="J44" s="133"/>
    </row>
    <row r="45" spans="1:10" x14ac:dyDescent="0.2">
      <c r="A45" s="112"/>
      <c r="B45" s="112"/>
      <c r="C45" s="112"/>
      <c r="D45" s="112"/>
      <c r="E45" s="131"/>
      <c r="F45" s="131"/>
      <c r="G45" s="131"/>
      <c r="H45" s="131"/>
      <c r="I45" s="148"/>
      <c r="J45" s="133"/>
    </row>
    <row r="46" spans="1:10" x14ac:dyDescent="0.2">
      <c r="A46" s="112"/>
      <c r="B46" s="112"/>
      <c r="C46" s="112"/>
      <c r="D46" s="112"/>
      <c r="E46" s="131"/>
      <c r="F46" s="131">
        <f>MATCH("FAO",F8:F39)</f>
        <v>5</v>
      </c>
      <c r="G46" s="131"/>
      <c r="H46" s="131"/>
      <c r="I46" s="148"/>
      <c r="J46" s="133"/>
    </row>
  </sheetData>
  <mergeCells count="3">
    <mergeCell ref="H6:I6"/>
    <mergeCell ref="I2:J4"/>
    <mergeCell ref="H2:H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195"/>
  <sheetViews>
    <sheetView zoomScale="63" zoomScaleNormal="100" workbookViewId="0">
      <selection activeCell="AB6" sqref="AB6"/>
    </sheetView>
    <sheetView zoomScaleNormal="100" workbookViewId="1">
      <selection activeCell="J13" sqref="J13"/>
    </sheetView>
  </sheetViews>
  <sheetFormatPr baseColWidth="10" defaultColWidth="8.7109375" defaultRowHeight="16" x14ac:dyDescent="0.2"/>
  <cols>
    <col min="1" max="1" width="4.42578125" style="70" customWidth="1"/>
    <col min="2" max="2" width="22.5703125" style="29" customWidth="1"/>
    <col min="3" max="3" width="8.7109375" style="29"/>
    <col min="4" max="4" width="6.5703125" style="29" customWidth="1"/>
    <col min="5" max="5" width="8.7109375" style="29"/>
    <col min="6" max="6" width="2.5703125" style="59" customWidth="1"/>
    <col min="7" max="7" width="6.85546875" style="30" customWidth="1"/>
    <col min="8" max="8" width="4.85546875" style="31" customWidth="1"/>
    <col min="9" max="9" width="6.85546875" style="30" customWidth="1"/>
    <col min="10" max="10" width="3.28515625" style="30" customWidth="1"/>
    <col min="11" max="11" width="6.85546875" style="28" customWidth="1"/>
    <col min="12" max="12" width="3.28515625" style="28" customWidth="1"/>
    <col min="13" max="13" width="2.140625" style="59" customWidth="1"/>
    <col min="14" max="19" width="9.7109375" style="31" customWidth="1"/>
    <col min="20" max="20" width="4.140625" style="63" customWidth="1"/>
    <col min="21" max="21" width="8.7109375" style="31"/>
    <col min="22" max="22" width="10.5703125" style="31" bestFit="1" customWidth="1"/>
    <col min="23" max="23" width="8.7109375" style="31"/>
    <col min="24" max="24" width="9.85546875" style="31" customWidth="1"/>
    <col min="25" max="25" width="8.7109375" style="31"/>
    <col min="26" max="26" width="9.28515625" style="31" customWidth="1"/>
    <col min="27" max="27" width="4.140625" style="63" customWidth="1"/>
    <col min="28" max="29" width="8.7109375" style="30"/>
    <col min="30" max="30" width="9.5703125" style="30" customWidth="1"/>
    <col min="31" max="32" width="8.7109375" style="30"/>
    <col min="33" max="33" width="9.28515625" style="30" customWidth="1"/>
    <col min="34" max="34" width="3.5703125" style="59" customWidth="1"/>
    <col min="35" max="35" width="9.7109375" style="28" customWidth="1"/>
    <col min="36" max="16384" width="8.7109375" style="28"/>
  </cols>
  <sheetData>
    <row r="1" spans="1:70" s="1" customFormat="1" x14ac:dyDescent="0.2">
      <c r="A1" s="52"/>
      <c r="B1" s="51"/>
      <c r="C1" s="2"/>
      <c r="D1" s="2"/>
      <c r="E1" s="2"/>
      <c r="F1" s="52"/>
      <c r="G1" s="4"/>
      <c r="H1" s="3"/>
      <c r="I1" s="4"/>
      <c r="J1" s="4"/>
      <c r="M1" s="52"/>
      <c r="N1" s="3"/>
      <c r="O1" s="3"/>
      <c r="P1" s="3"/>
      <c r="Q1" s="3"/>
      <c r="R1" s="3"/>
      <c r="S1" s="3"/>
      <c r="T1" s="60"/>
      <c r="U1" s="3"/>
      <c r="V1" s="3"/>
      <c r="W1" s="3"/>
      <c r="X1" s="3"/>
      <c r="Y1" s="3"/>
      <c r="Z1" s="3"/>
      <c r="AA1" s="60"/>
      <c r="AB1" s="4"/>
      <c r="AC1" s="4"/>
      <c r="AD1" s="4"/>
      <c r="AE1" s="4"/>
      <c r="AF1" s="4"/>
      <c r="AG1" s="4"/>
      <c r="AH1" s="52"/>
    </row>
    <row r="2" spans="1:70" s="5" customFormat="1" ht="16" customHeight="1" x14ac:dyDescent="0.2">
      <c r="A2" s="66"/>
      <c r="B2" s="190" t="s">
        <v>573</v>
      </c>
      <c r="C2" s="6"/>
      <c r="D2" s="6"/>
      <c r="E2" s="6"/>
      <c r="F2" s="66"/>
      <c r="G2" s="199" t="s">
        <v>575</v>
      </c>
      <c r="H2" s="199"/>
      <c r="I2" s="199"/>
      <c r="J2" s="199"/>
      <c r="K2" s="199"/>
      <c r="L2" s="200"/>
      <c r="M2" s="64"/>
      <c r="N2" s="201" t="s">
        <v>388</v>
      </c>
      <c r="O2" s="202"/>
      <c r="P2" s="202"/>
      <c r="Q2" s="202"/>
      <c r="R2" s="202"/>
      <c r="S2" s="203"/>
      <c r="T2" s="61"/>
      <c r="U2" s="201" t="s">
        <v>389</v>
      </c>
      <c r="V2" s="202"/>
      <c r="W2" s="202"/>
      <c r="X2" s="202"/>
      <c r="Y2" s="202"/>
      <c r="Z2" s="203"/>
      <c r="AA2" s="61"/>
      <c r="AB2" s="204" t="s">
        <v>390</v>
      </c>
      <c r="AC2" s="199"/>
      <c r="AD2" s="199"/>
      <c r="AE2" s="199"/>
      <c r="AF2" s="199"/>
      <c r="AG2" s="200"/>
      <c r="AH2" s="53"/>
      <c r="AI2" s="200" t="s">
        <v>391</v>
      </c>
      <c r="AJ2" s="205"/>
    </row>
    <row r="3" spans="1:70" s="7" customFormat="1" ht="37" customHeight="1" x14ac:dyDescent="0.2">
      <c r="A3" s="67"/>
      <c r="B3" s="8" t="s">
        <v>392</v>
      </c>
      <c r="C3" s="9"/>
      <c r="D3" s="9"/>
      <c r="E3" s="9"/>
      <c r="F3" s="67"/>
      <c r="G3" s="206" t="s">
        <v>393</v>
      </c>
      <c r="H3" s="206"/>
      <c r="I3" s="206"/>
      <c r="J3" s="206"/>
      <c r="K3" s="206"/>
      <c r="M3" s="65"/>
      <c r="N3" s="207" t="s">
        <v>394</v>
      </c>
      <c r="O3" s="208"/>
      <c r="P3" s="208"/>
      <c r="Q3" s="208"/>
      <c r="R3" s="208"/>
      <c r="S3" s="209"/>
      <c r="T3" s="62"/>
      <c r="U3" s="207" t="s">
        <v>395</v>
      </c>
      <c r="V3" s="208"/>
      <c r="W3" s="208"/>
      <c r="X3" s="208"/>
      <c r="Y3" s="208"/>
      <c r="Z3" s="209"/>
      <c r="AA3" s="62"/>
      <c r="AB3" s="207" t="s">
        <v>395</v>
      </c>
      <c r="AC3" s="208"/>
      <c r="AD3" s="208"/>
      <c r="AE3" s="208"/>
      <c r="AF3" s="208"/>
      <c r="AG3" s="209"/>
      <c r="AH3" s="54"/>
      <c r="AI3" s="10"/>
      <c r="AJ3" s="10"/>
    </row>
    <row r="4" spans="1:70" s="1" customFormat="1" ht="34" customHeight="1" x14ac:dyDescent="0.2">
      <c r="A4" s="52" t="s">
        <v>478</v>
      </c>
      <c r="B4" s="11" t="s">
        <v>396</v>
      </c>
      <c r="C4" s="12" t="s">
        <v>397</v>
      </c>
      <c r="D4" s="12" t="s">
        <v>584</v>
      </c>
      <c r="E4" s="12" t="s">
        <v>589</v>
      </c>
      <c r="F4" s="68" t="s">
        <v>479</v>
      </c>
      <c r="G4" s="198" t="s">
        <v>4</v>
      </c>
      <c r="H4" s="198"/>
      <c r="I4" s="197" t="s">
        <v>5</v>
      </c>
      <c r="J4" s="197"/>
      <c r="K4" s="197" t="s">
        <v>398</v>
      </c>
      <c r="L4" s="197"/>
      <c r="M4" s="55" t="s">
        <v>480</v>
      </c>
      <c r="N4" s="14" t="s">
        <v>399</v>
      </c>
      <c r="O4" s="14" t="s">
        <v>400</v>
      </c>
      <c r="P4" s="14" t="s">
        <v>401</v>
      </c>
      <c r="Q4" s="14" t="s">
        <v>556</v>
      </c>
      <c r="R4" s="14" t="s">
        <v>403</v>
      </c>
      <c r="S4" s="15" t="s">
        <v>404</v>
      </c>
      <c r="T4" s="55" t="s">
        <v>481</v>
      </c>
      <c r="U4" s="14" t="s">
        <v>399</v>
      </c>
      <c r="V4" s="14" t="s">
        <v>400</v>
      </c>
      <c r="W4" s="14" t="s">
        <v>401</v>
      </c>
      <c r="X4" s="14" t="s">
        <v>402</v>
      </c>
      <c r="Y4" s="14" t="s">
        <v>403</v>
      </c>
      <c r="Z4" s="15" t="s">
        <v>415</v>
      </c>
      <c r="AA4" s="55" t="s">
        <v>482</v>
      </c>
      <c r="AB4" s="16" t="s">
        <v>399</v>
      </c>
      <c r="AC4" s="16" t="s">
        <v>400</v>
      </c>
      <c r="AD4" s="16" t="s">
        <v>402</v>
      </c>
      <c r="AE4" s="16" t="s">
        <v>401</v>
      </c>
      <c r="AF4" s="16" t="s">
        <v>403</v>
      </c>
      <c r="AG4" s="17" t="s">
        <v>405</v>
      </c>
      <c r="AH4" s="55" t="s">
        <v>483</v>
      </c>
      <c r="AI4" s="16" t="s">
        <v>5</v>
      </c>
      <c r="AJ4" s="16" t="s">
        <v>398</v>
      </c>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row>
    <row r="5" spans="1:70" s="19" customFormat="1" x14ac:dyDescent="0.2">
      <c r="A5" s="52" t="s">
        <v>478</v>
      </c>
      <c r="B5" s="72" t="s">
        <v>396</v>
      </c>
      <c r="C5" s="73" t="s">
        <v>397</v>
      </c>
      <c r="D5" s="73"/>
      <c r="E5" s="73"/>
      <c r="F5" s="69" t="s">
        <v>479</v>
      </c>
      <c r="G5" s="74" t="s">
        <v>4</v>
      </c>
      <c r="H5" s="74" t="s">
        <v>485</v>
      </c>
      <c r="I5" s="74" t="s">
        <v>5</v>
      </c>
      <c r="J5" s="75" t="s">
        <v>484</v>
      </c>
      <c r="K5" s="74" t="s">
        <v>398</v>
      </c>
      <c r="L5" s="74" t="s">
        <v>486</v>
      </c>
      <c r="M5" s="56" t="s">
        <v>480</v>
      </c>
      <c r="N5" s="76" t="s">
        <v>399</v>
      </c>
      <c r="O5" s="76" t="s">
        <v>400</v>
      </c>
      <c r="P5" s="76" t="s">
        <v>401</v>
      </c>
      <c r="Q5" s="76" t="s">
        <v>402</v>
      </c>
      <c r="R5" s="76" t="s">
        <v>403</v>
      </c>
      <c r="S5" s="76" t="s">
        <v>404</v>
      </c>
      <c r="T5" s="56" t="s">
        <v>481</v>
      </c>
      <c r="U5" s="76" t="s">
        <v>399</v>
      </c>
      <c r="V5" s="76" t="s">
        <v>400</v>
      </c>
      <c r="W5" s="76" t="s">
        <v>401</v>
      </c>
      <c r="X5" s="76" t="s">
        <v>402</v>
      </c>
      <c r="Y5" s="76" t="s">
        <v>403</v>
      </c>
      <c r="Z5" s="76" t="s">
        <v>415</v>
      </c>
      <c r="AA5" s="56" t="s">
        <v>482</v>
      </c>
      <c r="AB5" s="56" t="s">
        <v>399</v>
      </c>
      <c r="AC5" s="56" t="s">
        <v>400</v>
      </c>
      <c r="AD5" s="56" t="s">
        <v>402</v>
      </c>
      <c r="AE5" s="56" t="s">
        <v>401</v>
      </c>
      <c r="AF5" s="56" t="s">
        <v>403</v>
      </c>
      <c r="AG5" s="56" t="s">
        <v>405</v>
      </c>
      <c r="AH5" s="56" t="s">
        <v>483</v>
      </c>
      <c r="AI5" s="56" t="s">
        <v>5</v>
      </c>
      <c r="AJ5" s="56" t="s">
        <v>398</v>
      </c>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row>
    <row r="6" spans="1:70" x14ac:dyDescent="0.2">
      <c r="A6" s="70">
        <v>1</v>
      </c>
      <c r="B6" s="20" t="s">
        <v>8</v>
      </c>
      <c r="C6" s="20" t="s">
        <v>9</v>
      </c>
      <c r="D6" s="20" t="s">
        <v>592</v>
      </c>
      <c r="E6" s="20" t="s">
        <v>590</v>
      </c>
      <c r="F6" s="57"/>
      <c r="G6" s="22" cm="1">
        <f t="array" ref="G6">Options!$D$30*(COUNTIF($N6:$S6, "&gt;="&amp;Options!$D$41) + 0.5*(COUNTIF($N6:$S6, "&gt;="&amp;Options!$D$42) - COUNTIF($N6:$S6, "&gt;="&amp;Options!$D$41))) + Options!$D$31*(COUNTIF($N6:$S6, "&gt;="&amp;Options!$D$41)) + Options!$D$32*AVERAGE($N6:$S6) + Options!$D$33*GEOMEAN($N6:$S6+0.0001)</f>
        <v>5.5</v>
      </c>
      <c r="H6" s="23">
        <f t="shared" ref="H6:H37" si="0">G6</f>
        <v>5.5</v>
      </c>
      <c r="I6" s="22" cm="1">
        <f t="array" ref="I6">Options!$D$30*(COUNTIF($U6:$Z6, "&gt;="&amp;Options!$D$37) + 0.5*(COUNTIF($U6:$Z6, "&gt;="&amp;Options!$D$38) - COUNTIF($U6:$Z6, "&gt;="&amp;Options!$D$37))) + Options!$D$31*(COUNTIF($U6:$Z6, "&gt;="&amp;Options!$D$37)) + Options!$D$32*AVERAGE($U6:$Z6) + Options!$D$33*GEOMEAN($U6:$Z6+0.0001)</f>
        <v>5</v>
      </c>
      <c r="J6" s="24">
        <f t="shared" ref="J6:J37" si="1">I6</f>
        <v>5</v>
      </c>
      <c r="K6" s="21" cm="1">
        <f t="array" ref="K6">Options!$D$30*(COUNTIF($AB6:$AG6, "&gt;="&amp;Options!$D$37) + 0.5*(COUNTIF($AB6:$AG6, "&gt;="&amp;Options!$D$38) - COUNTIF($AB6:$AG6, "&gt;="&amp;Options!$D$37))) + Options!$D$31*(COUNTIF($AB6:$AG6, "&gt;="&amp;Options!$D$37)) + Options!$D$32*AVERAGE($AB6:$AG6) + Options!$D$33*GEOMEAN($AB6:$AG6+0.0001)</f>
        <v>2.5</v>
      </c>
      <c r="L6" s="24">
        <f t="shared" ref="L6:L37" si="2">K6</f>
        <v>2.5</v>
      </c>
      <c r="M6" s="57"/>
      <c r="N6" s="25">
        <f t="shared" ref="N6:N37" si="3">IFERROR(GEOMEAN(U6,AB6), MAX(U6,AB6))</f>
        <v>9.6961530833307599</v>
      </c>
      <c r="O6" s="25">
        <f t="shared" ref="O6:O37" si="4">IFERROR(GEOMEAN(V6,AC6), MAX(V6,AC6))</f>
        <v>10</v>
      </c>
      <c r="P6" s="25">
        <f t="shared" ref="P6:P37" si="5">IFERROR(GEOMEAN(W6,AD6), MAX(W6,AD6))</f>
        <v>5.819408445077431</v>
      </c>
      <c r="Q6" s="25">
        <f t="shared" ref="Q6:Q37" si="6">IFERROR(GEOMEAN(X6,AE6), MAX(X6,AE6))</f>
        <v>10</v>
      </c>
      <c r="R6" s="25">
        <f t="shared" ref="R6:R37" si="7">IFERROR(GEOMEAN(Y6,AF6), MAX(Y6,AF6))</f>
        <v>9.75</v>
      </c>
      <c r="S6" s="25">
        <f t="shared" ref="S6:S37" si="8">IFERROR(GEOMEAN(Z6,AG6), MAX(Z6,AG6))</f>
        <v>10</v>
      </c>
      <c r="T6" s="58"/>
      <c r="U6" s="25">
        <f>Health!F6</f>
        <v>10</v>
      </c>
      <c r="V6" s="25">
        <f>Food!F6</f>
        <v>10</v>
      </c>
      <c r="W6" s="26">
        <f>Macro!F6</f>
        <v>9.9338842975206596</v>
      </c>
      <c r="X6" s="25">
        <f>Socioeconomic!F6</f>
        <v>10</v>
      </c>
      <c r="Y6" s="25">
        <f>'Natural Hazard'!F6</f>
        <v>9.75</v>
      </c>
      <c r="Z6" s="25">
        <f>Conflict!F6</f>
        <v>10</v>
      </c>
      <c r="AA6" s="58"/>
      <c r="AB6" s="25">
        <f>Health!G6</f>
        <v>9.4015384615384594</v>
      </c>
      <c r="AC6" s="25">
        <f>Food!G6</f>
        <v>10</v>
      </c>
      <c r="AD6" s="25">
        <f>Macro!G6</f>
        <v>3.4090909090908998</v>
      </c>
      <c r="AE6" s="25">
        <f>Socioeconomic!G6</f>
        <v>0</v>
      </c>
      <c r="AF6" s="25">
        <f>'Natural Hazard'!G6</f>
        <v>0</v>
      </c>
      <c r="AG6" s="25">
        <f>Conflict!G6</f>
        <v>10</v>
      </c>
      <c r="AH6" s="58"/>
      <c r="AI6" s="27">
        <v>0</v>
      </c>
      <c r="AJ6" s="27">
        <v>0.1</v>
      </c>
      <c r="AK6" s="21"/>
      <c r="AL6" s="21"/>
      <c r="AM6" s="21"/>
      <c r="AN6" s="21"/>
      <c r="AO6" s="21"/>
      <c r="AP6" s="20"/>
      <c r="AQ6" s="23"/>
      <c r="AR6" s="24"/>
      <c r="AS6" s="21"/>
      <c r="AT6" s="21"/>
      <c r="AU6" s="21"/>
      <c r="AV6" s="21"/>
      <c r="AW6" s="21"/>
      <c r="AX6" s="21"/>
      <c r="AY6" s="21"/>
      <c r="AZ6" s="21"/>
      <c r="BA6" s="21"/>
      <c r="BB6" s="21"/>
      <c r="BC6" s="21"/>
      <c r="BD6" s="21"/>
      <c r="BE6" s="21"/>
      <c r="BF6" s="21"/>
      <c r="BG6" s="21"/>
      <c r="BH6" s="21"/>
      <c r="BI6" s="21"/>
      <c r="BJ6" s="21"/>
      <c r="BK6" s="21"/>
      <c r="BL6" s="21"/>
      <c r="BM6" s="21"/>
      <c r="BN6" s="21"/>
    </row>
    <row r="7" spans="1:70" x14ac:dyDescent="0.2">
      <c r="A7" s="70">
        <v>2</v>
      </c>
      <c r="B7" s="20" t="s">
        <v>10</v>
      </c>
      <c r="C7" s="20" t="s">
        <v>11</v>
      </c>
      <c r="D7" s="20" t="s">
        <v>593</v>
      </c>
      <c r="E7" s="20" t="s">
        <v>591</v>
      </c>
      <c r="F7" s="57"/>
      <c r="G7" s="22" cm="1">
        <f t="array" ref="G7">Options!$D$30*(COUNTIF($N7:$S7, "&gt;="&amp;Options!$D$41) + 0.5*(COUNTIF($N7:$S7, "&gt;="&amp;Options!$D$42) - COUNTIF($N7:$S7, "&gt;="&amp;Options!$D$41))) + Options!$D$31*(COUNTIF($N7:$S7, "&gt;="&amp;Options!$D$41)) + Options!$D$32*AVERAGE($N7:$S7) + Options!$D$33*GEOMEAN($N7:$S7+0.0001)</f>
        <v>3</v>
      </c>
      <c r="H7" s="23">
        <f t="shared" si="0"/>
        <v>3</v>
      </c>
      <c r="I7" s="22" cm="1">
        <f t="array" ref="I7">Options!$D$30*(COUNTIF($U7:$Z7, "&gt;="&amp;Options!$D$37) + 0.5*(COUNTIF($U7:$Z7, "&gt;="&amp;Options!$D$38) - COUNTIF($U7:$Z7, "&gt;="&amp;Options!$D$37))) + Options!$D$31*(COUNTIF($U7:$Z7, "&gt;="&amp;Options!$D$37)) + Options!$D$32*AVERAGE($U7:$Z7) + Options!$D$33*GEOMEAN($U7:$Z7+0.0001)</f>
        <v>2</v>
      </c>
      <c r="J7" s="24">
        <f t="shared" si="1"/>
        <v>2</v>
      </c>
      <c r="K7" s="21" cm="1">
        <f t="array" ref="K7">Options!$D$30*(COUNTIF($AB7:$AG7, "&gt;="&amp;Options!$D$37) + 0.5*(COUNTIF($AB7:$AG7, "&gt;="&amp;Options!$D$38) - COUNTIF($AB7:$AG7, "&gt;="&amp;Options!$D$37))) + Options!$D$31*(COUNTIF($AB7:$AG7, "&gt;="&amp;Options!$D$37)) + Options!$D$32*AVERAGE($AB7:$AG7) + Options!$D$33*GEOMEAN($AB7:$AG7+0.0001)</f>
        <v>0</v>
      </c>
      <c r="L7" s="24">
        <f t="shared" si="2"/>
        <v>0</v>
      </c>
      <c r="M7" s="57"/>
      <c r="N7" s="25">
        <f t="shared" si="3"/>
        <v>6.8501544058959247</v>
      </c>
      <c r="O7" s="25">
        <f t="shared" si="4"/>
        <v>9.8325358851674594</v>
      </c>
      <c r="P7" s="25">
        <f t="shared" si="5"/>
        <v>6.6057825907581647</v>
      </c>
      <c r="Q7" s="25">
        <f t="shared" si="6"/>
        <v>8.4285714285714306</v>
      </c>
      <c r="R7" s="25">
        <f t="shared" si="7"/>
        <v>3.25</v>
      </c>
      <c r="S7" s="25">
        <f t="shared" si="8"/>
        <v>0</v>
      </c>
      <c r="T7" s="58"/>
      <c r="U7" s="25">
        <f>Health!F7</f>
        <v>9</v>
      </c>
      <c r="V7" s="25">
        <f>Food!F7</f>
        <v>9.8325358851674594</v>
      </c>
      <c r="W7" s="26">
        <f>Macro!F7</f>
        <v>8.7272727272727302</v>
      </c>
      <c r="X7" s="25">
        <f>Socioeconomic!F7</f>
        <v>8.4285714285714306</v>
      </c>
      <c r="Y7" s="25">
        <f>'Natural Hazard'!F7</f>
        <v>3.25</v>
      </c>
      <c r="Z7" s="25">
        <f>Conflict!F7</f>
        <v>0</v>
      </c>
      <c r="AA7" s="58"/>
      <c r="AB7" s="25">
        <f>Health!G7</f>
        <v>5.2138461538461502</v>
      </c>
      <c r="AC7" s="25">
        <f>Food!G7</f>
        <v>0</v>
      </c>
      <c r="AD7" s="25">
        <f>Macro!G7</f>
        <v>5</v>
      </c>
      <c r="AE7" s="25">
        <f>Socioeconomic!G7</f>
        <v>0</v>
      </c>
      <c r="AF7" s="25">
        <f>'Natural Hazard'!G7</f>
        <v>0</v>
      </c>
      <c r="AG7" s="25">
        <f>Conflict!G7</f>
        <v>0</v>
      </c>
      <c r="AH7" s="58"/>
      <c r="AI7" s="27">
        <v>0</v>
      </c>
      <c r="AJ7" s="27">
        <v>0.3</v>
      </c>
      <c r="AK7" s="21"/>
      <c r="AL7" s="21"/>
      <c r="AM7" s="21"/>
      <c r="AN7" s="21"/>
      <c r="AO7" s="21"/>
      <c r="AP7" s="20"/>
      <c r="AQ7" s="23"/>
      <c r="AR7" s="24"/>
      <c r="AS7" s="21"/>
      <c r="AT7" s="21"/>
      <c r="AU7" s="21"/>
      <c r="AV7" s="21"/>
      <c r="AW7" s="21"/>
      <c r="AX7" s="21"/>
      <c r="AY7" s="21"/>
      <c r="AZ7" s="21"/>
      <c r="BA7" s="21"/>
      <c r="BB7" s="21"/>
      <c r="BC7" s="21"/>
      <c r="BD7" s="21"/>
      <c r="BE7" s="21"/>
      <c r="BF7" s="21"/>
      <c r="BG7" s="21"/>
      <c r="BH7" s="21"/>
      <c r="BI7" s="21"/>
      <c r="BJ7" s="21"/>
      <c r="BK7" s="21"/>
      <c r="BL7" s="21"/>
      <c r="BM7" s="21"/>
      <c r="BN7" s="21"/>
    </row>
    <row r="8" spans="1:70" x14ac:dyDescent="0.2">
      <c r="A8" s="70">
        <v>3</v>
      </c>
      <c r="B8" s="20" t="s">
        <v>12</v>
      </c>
      <c r="C8" s="20" t="s">
        <v>13</v>
      </c>
      <c r="D8" s="20" t="s">
        <v>594</v>
      </c>
      <c r="E8" s="20" t="s">
        <v>591</v>
      </c>
      <c r="F8" s="57"/>
      <c r="G8" s="22" cm="1">
        <f t="array" ref="G8">Options!$D$30*(COUNTIF($N8:$S8, "&gt;="&amp;Options!$D$41) + 0.5*(COUNTIF($N8:$S8, "&gt;="&amp;Options!$D$42) - COUNTIF($N8:$S8, "&gt;="&amp;Options!$D$41))) + Options!$D$31*(COUNTIF($N8:$S8, "&gt;="&amp;Options!$D$41)) + Options!$D$32*AVERAGE($N8:$S8) + Options!$D$33*GEOMEAN($N8:$S8+0.0001)</f>
        <v>1</v>
      </c>
      <c r="H8" s="23">
        <f t="shared" si="0"/>
        <v>1</v>
      </c>
      <c r="I8" s="22" cm="1">
        <f t="array" ref="I8">Options!$D$30*(COUNTIF($U8:$Z8, "&gt;="&amp;Options!$D$37) + 0.5*(COUNTIF($U8:$Z8, "&gt;="&amp;Options!$D$38) - COUNTIF($U8:$Z8, "&gt;="&amp;Options!$D$37))) + Options!$D$31*(COUNTIF($U8:$Z8, "&gt;="&amp;Options!$D$37)) + Options!$D$32*AVERAGE($U8:$Z8) + Options!$D$33*GEOMEAN($U8:$Z8+0.0001)</f>
        <v>0</v>
      </c>
      <c r="J8" s="24">
        <f t="shared" si="1"/>
        <v>0</v>
      </c>
      <c r="K8" s="21" cm="1">
        <f t="array" ref="K8">Options!$D$30*(COUNTIF($AB8:$AG8, "&gt;="&amp;Options!$D$37) + 0.5*(COUNTIF($AB8:$AG8, "&gt;="&amp;Options!$D$38) - COUNTIF($AB8:$AG8, "&gt;="&amp;Options!$D$37))) + Options!$D$31*(COUNTIF($AB8:$AG8, "&gt;="&amp;Options!$D$37)) + Options!$D$32*AVERAGE($AB8:$AG8) + Options!$D$33*GEOMEAN($AB8:$AG8+0.0001)</f>
        <v>1.5</v>
      </c>
      <c r="L8" s="24">
        <f t="shared" si="2"/>
        <v>1.5</v>
      </c>
      <c r="M8" s="57"/>
      <c r="N8" s="25">
        <f t="shared" si="3"/>
        <v>7.416198487095663</v>
      </c>
      <c r="O8" s="25">
        <f t="shared" si="4"/>
        <v>3.3971291866028701</v>
      </c>
      <c r="P8" s="25">
        <f t="shared" si="5"/>
        <v>3.988620176087327</v>
      </c>
      <c r="Q8" s="25">
        <f t="shared" si="6"/>
        <v>4.690415759823428</v>
      </c>
      <c r="R8" s="25">
        <f t="shared" si="7"/>
        <v>3.875</v>
      </c>
      <c r="S8" s="25">
        <f t="shared" si="8"/>
        <v>0</v>
      </c>
      <c r="T8" s="58"/>
      <c r="U8" s="25">
        <f>Health!F8</f>
        <v>5.5</v>
      </c>
      <c r="V8" s="25">
        <f>Food!F8</f>
        <v>3.3971291866028701</v>
      </c>
      <c r="W8" s="26">
        <f>Macro!F8</f>
        <v>6.3636363636363598</v>
      </c>
      <c r="X8" s="25">
        <f>Socioeconomic!F8</f>
        <v>3.1428571428571401</v>
      </c>
      <c r="Y8" s="25">
        <f>'Natural Hazard'!F8</f>
        <v>3.875</v>
      </c>
      <c r="Z8" s="25">
        <f>Conflict!F8</f>
        <v>0</v>
      </c>
      <c r="AA8" s="58"/>
      <c r="AB8" s="25">
        <f>Health!G8</f>
        <v>10</v>
      </c>
      <c r="AC8" s="25">
        <f>Food!G8</f>
        <v>0</v>
      </c>
      <c r="AD8" s="25">
        <f>Macro!G8</f>
        <v>2.5</v>
      </c>
      <c r="AE8" s="25">
        <f>Socioeconomic!G8</f>
        <v>7</v>
      </c>
      <c r="AF8" s="25">
        <f>'Natural Hazard'!G8</f>
        <v>0</v>
      </c>
      <c r="AG8" s="25">
        <f>Conflict!G8</f>
        <v>0</v>
      </c>
      <c r="AH8" s="58"/>
      <c r="AI8" s="27">
        <v>0</v>
      </c>
      <c r="AJ8" s="27">
        <v>0.3</v>
      </c>
      <c r="AK8" s="21"/>
      <c r="AL8" s="21"/>
      <c r="AM8" s="21"/>
      <c r="AN8" s="21"/>
      <c r="AO8" s="21"/>
      <c r="AP8" s="20"/>
      <c r="AQ8" s="23"/>
      <c r="AR8" s="24"/>
      <c r="AS8" s="21"/>
      <c r="AT8" s="21"/>
      <c r="AU8" s="21"/>
      <c r="AV8" s="21"/>
      <c r="AW8" s="21"/>
      <c r="AX8" s="21"/>
      <c r="AY8" s="21"/>
      <c r="AZ8" s="21"/>
      <c r="BA8" s="21"/>
      <c r="BB8" s="21"/>
      <c r="BC8" s="21"/>
      <c r="BD8" s="21"/>
      <c r="BE8" s="21"/>
      <c r="BF8" s="21"/>
      <c r="BG8" s="21"/>
      <c r="BH8" s="21"/>
      <c r="BI8" s="21"/>
      <c r="BJ8" s="21"/>
      <c r="BK8" s="21"/>
      <c r="BL8" s="21"/>
      <c r="BM8" s="21"/>
      <c r="BN8" s="21"/>
    </row>
    <row r="9" spans="1:70" x14ac:dyDescent="0.2">
      <c r="A9" s="70">
        <v>4</v>
      </c>
      <c r="B9" s="20" t="s">
        <v>14</v>
      </c>
      <c r="C9" s="20" t="s">
        <v>15</v>
      </c>
      <c r="D9" s="20" t="s">
        <v>595</v>
      </c>
      <c r="E9" s="20" t="s">
        <v>3</v>
      </c>
      <c r="F9" s="57"/>
      <c r="G9" s="22" cm="1">
        <f t="array" ref="G9">Options!$D$30*(COUNTIF($N9:$S9, "&gt;="&amp;Options!$D$41) + 0.5*(COUNTIF($N9:$S9, "&gt;="&amp;Options!$D$42) - COUNTIF($N9:$S9, "&gt;="&amp;Options!$D$41))) + Options!$D$31*(COUNTIF($N9:$S9, "&gt;="&amp;Options!$D$41)) + Options!$D$32*AVERAGE($N9:$S9) + Options!$D$33*GEOMEAN($N9:$S9+0.0001)</f>
        <v>0.5</v>
      </c>
      <c r="H9" s="23">
        <f t="shared" si="0"/>
        <v>0.5</v>
      </c>
      <c r="I9" s="22" cm="1">
        <f t="array" ref="I9">Options!$D$30*(COUNTIF($U9:$Z9, "&gt;="&amp;Options!$D$37) + 0.5*(COUNTIF($U9:$Z9, "&gt;="&amp;Options!$D$38) - COUNTIF($U9:$Z9, "&gt;="&amp;Options!$D$37))) + Options!$D$31*(COUNTIF($U9:$Z9, "&gt;="&amp;Options!$D$37)) + Options!$D$32*AVERAGE($U9:$Z9) + Options!$D$33*GEOMEAN($U9:$Z9+0.0001)</f>
        <v>0</v>
      </c>
      <c r="J9" s="24">
        <f t="shared" si="1"/>
        <v>0</v>
      </c>
      <c r="K9" s="21" cm="1">
        <f t="array" ref="K9">Options!$D$30*(COUNTIF($AB9:$AG9, "&gt;="&amp;Options!$D$37) + 0.5*(COUNTIF($AB9:$AG9, "&gt;="&amp;Options!$D$38) - COUNTIF($AB9:$AG9, "&gt;="&amp;Options!$D$37))) + Options!$D$31*(COUNTIF($AB9:$AG9, "&gt;="&amp;Options!$D$37)) + Options!$D$32*AVERAGE($AB9:$AG9) + Options!$D$33*GEOMEAN($AB9:$AG9+0.0001)</f>
        <v>1</v>
      </c>
      <c r="L9" s="24">
        <f t="shared" si="2"/>
        <v>1</v>
      </c>
      <c r="M9" s="57"/>
      <c r="N9" s="25">
        <f t="shared" si="3"/>
        <v>6.8264192663504053</v>
      </c>
      <c r="O9" s="25">
        <f t="shared" si="4"/>
        <v>1.07655502392344</v>
      </c>
      <c r="P9" s="25">
        <f t="shared" si="5"/>
        <v>4.0451991747794507</v>
      </c>
      <c r="Q9" s="25">
        <f t="shared" si="6"/>
        <v>1.1428571428571399</v>
      </c>
      <c r="R9" s="25">
        <f t="shared" si="7"/>
        <v>1.625</v>
      </c>
      <c r="S9" s="25">
        <f t="shared" si="8"/>
        <v>0</v>
      </c>
      <c r="T9" s="58"/>
      <c r="U9" s="25">
        <f>Health!F9</f>
        <v>4.66</v>
      </c>
      <c r="V9" s="25">
        <f>Food!F9</f>
        <v>1.07655502392344</v>
      </c>
      <c r="W9" s="26">
        <f>Macro!F9</f>
        <v>3.2727272727272698</v>
      </c>
      <c r="X9" s="25">
        <f>Socioeconomic!F9</f>
        <v>1.1428571428571399</v>
      </c>
      <c r="Y9" s="25">
        <f>'Natural Hazard'!F9</f>
        <v>1.625</v>
      </c>
      <c r="Z9" s="25">
        <f>Conflict!F9</f>
        <v>0</v>
      </c>
      <c r="AA9" s="58"/>
      <c r="AB9" s="25">
        <f>Health!G9</f>
        <v>10</v>
      </c>
      <c r="AC9" s="25">
        <f>Food!G9</f>
        <v>0</v>
      </c>
      <c r="AD9" s="25">
        <f>Macro!G9</f>
        <v>5</v>
      </c>
      <c r="AE9" s="25">
        <f>Socioeconomic!G9</f>
        <v>0</v>
      </c>
      <c r="AF9" s="25">
        <f>'Natural Hazard'!G9</f>
        <v>0</v>
      </c>
      <c r="AG9" s="25">
        <f>Conflict!G9</f>
        <v>0</v>
      </c>
      <c r="AH9" s="58"/>
      <c r="AI9" s="27">
        <v>0</v>
      </c>
      <c r="AJ9" s="27">
        <v>0.4</v>
      </c>
      <c r="AK9" s="21"/>
      <c r="AL9" s="21"/>
      <c r="AM9" s="21"/>
      <c r="AN9" s="21"/>
      <c r="AO9" s="21"/>
      <c r="AP9" s="20"/>
      <c r="AQ9" s="23"/>
      <c r="AR9" s="24"/>
      <c r="AS9" s="21"/>
      <c r="AT9" s="21"/>
      <c r="AU9" s="21"/>
      <c r="AV9" s="21"/>
      <c r="AW9" s="21"/>
      <c r="AX9" s="21"/>
      <c r="AY9" s="21"/>
      <c r="AZ9" s="21"/>
      <c r="BA9" s="21"/>
      <c r="BB9" s="21"/>
      <c r="BC9" s="21"/>
      <c r="BD9" s="21"/>
      <c r="BE9" s="21"/>
      <c r="BF9" s="21"/>
      <c r="BG9" s="21"/>
      <c r="BH9" s="21"/>
      <c r="BI9" s="21"/>
      <c r="BJ9" s="21"/>
      <c r="BK9" s="21"/>
      <c r="BL9" s="21"/>
      <c r="BM9" s="21"/>
      <c r="BN9" s="21"/>
    </row>
    <row r="10" spans="1:70" x14ac:dyDescent="0.2">
      <c r="A10" s="70">
        <v>5</v>
      </c>
      <c r="B10" s="20" t="s">
        <v>16</v>
      </c>
      <c r="C10" s="20" t="s">
        <v>17</v>
      </c>
      <c r="D10" s="20" t="s">
        <v>596</v>
      </c>
      <c r="E10" s="20" t="s">
        <v>591</v>
      </c>
      <c r="F10" s="57"/>
      <c r="G10" s="22" cm="1">
        <f t="array" ref="G10">Options!$D$30*(COUNTIF($N10:$S10, "&gt;="&amp;Options!$D$41) + 0.5*(COUNTIF($N10:$S10, "&gt;="&amp;Options!$D$42) - COUNTIF($N10:$S10, "&gt;="&amp;Options!$D$41))) + Options!$D$31*(COUNTIF($N10:$S10, "&gt;="&amp;Options!$D$41)) + Options!$D$32*AVERAGE($N10:$S10) + Options!$D$33*GEOMEAN($N10:$S10+0.0001)</f>
        <v>0</v>
      </c>
      <c r="H10" s="23">
        <f t="shared" si="0"/>
        <v>0</v>
      </c>
      <c r="I10" s="22" cm="1">
        <f t="array" ref="I10">Options!$D$30*(COUNTIF($U10:$Z10, "&gt;="&amp;Options!$D$37) + 0.5*(COUNTIF($U10:$Z10, "&gt;="&amp;Options!$D$38) - COUNTIF($U10:$Z10, "&gt;="&amp;Options!$D$37))) + Options!$D$31*(COUNTIF($U10:$Z10, "&gt;="&amp;Options!$D$37)) + Options!$D$32*AVERAGE($U10:$Z10) + Options!$D$33*GEOMEAN($U10:$Z10+0.0001)</f>
        <v>0.5</v>
      </c>
      <c r="J10" s="24">
        <f t="shared" si="1"/>
        <v>0.5</v>
      </c>
      <c r="K10" s="21" cm="1">
        <f t="array" ref="K10">Options!$D$30*(COUNTIF($AB10:$AG10, "&gt;="&amp;Options!$D$37) + 0.5*(COUNTIF($AB10:$AG10, "&gt;="&amp;Options!$D$38) - COUNTIF($AB10:$AG10, "&gt;="&amp;Options!$D$37))) + Options!$D$31*(COUNTIF($AB10:$AG10, "&gt;="&amp;Options!$D$37)) + Options!$D$32*AVERAGE($AB10:$AG10) + Options!$D$33*GEOMEAN($AB10:$AG10+0.0001)</f>
        <v>1</v>
      </c>
      <c r="L10" s="24">
        <f t="shared" si="2"/>
        <v>1</v>
      </c>
      <c r="M10" s="57"/>
      <c r="N10" s="25">
        <f t="shared" si="3"/>
        <v>4.9999999999999885</v>
      </c>
      <c r="O10" s="25">
        <f t="shared" si="4"/>
        <v>2.2727272727272698</v>
      </c>
      <c r="P10" s="25">
        <f t="shared" si="5"/>
        <v>3.7821995993292119</v>
      </c>
      <c r="Q10" s="25">
        <f t="shared" si="6"/>
        <v>4.2426406871192839</v>
      </c>
      <c r="R10" s="25">
        <f t="shared" si="7"/>
        <v>2.125</v>
      </c>
      <c r="S10" s="25">
        <f t="shared" si="8"/>
        <v>0</v>
      </c>
      <c r="T10" s="58"/>
      <c r="U10" s="25">
        <f>Health!F10</f>
        <v>3.5</v>
      </c>
      <c r="V10" s="25">
        <f>Food!F10</f>
        <v>2.2727272727272698</v>
      </c>
      <c r="W10" s="26">
        <f>Macro!F10</f>
        <v>7.8677685950413201</v>
      </c>
      <c r="X10" s="25">
        <f>Socioeconomic!F10</f>
        <v>2.5714285714285698</v>
      </c>
      <c r="Y10" s="25">
        <f>'Natural Hazard'!F10</f>
        <v>2.125</v>
      </c>
      <c r="Z10" s="25">
        <f>Conflict!F10</f>
        <v>0</v>
      </c>
      <c r="AA10" s="58"/>
      <c r="AB10" s="25">
        <f>Health!G10</f>
        <v>7.1428571428571104</v>
      </c>
      <c r="AC10" s="25">
        <f>Food!G10</f>
        <v>0</v>
      </c>
      <c r="AD10" s="25">
        <f>Macro!G10</f>
        <v>1.8181818181818199</v>
      </c>
      <c r="AE10" s="25">
        <f>Socioeconomic!G10</f>
        <v>7</v>
      </c>
      <c r="AF10" s="25">
        <f>'Natural Hazard'!G10</f>
        <v>0</v>
      </c>
      <c r="AG10" s="25">
        <f>Conflict!G10</f>
        <v>0</v>
      </c>
      <c r="AH10" s="58"/>
      <c r="AI10" s="27">
        <v>0</v>
      </c>
      <c r="AJ10" s="27">
        <v>0.2</v>
      </c>
      <c r="AK10" s="21"/>
      <c r="AL10" s="21"/>
      <c r="AM10" s="21"/>
      <c r="AN10" s="21"/>
      <c r="AO10" s="21"/>
      <c r="AP10" s="20"/>
      <c r="AQ10" s="23"/>
      <c r="AR10" s="24"/>
      <c r="AS10" s="21"/>
      <c r="AT10" s="21"/>
      <c r="AU10" s="21"/>
      <c r="AV10" s="21"/>
      <c r="AW10" s="21"/>
      <c r="AX10" s="21"/>
      <c r="AY10" s="21"/>
      <c r="AZ10" s="21"/>
      <c r="BA10" s="21"/>
      <c r="BB10" s="21"/>
      <c r="BC10" s="21"/>
      <c r="BD10" s="21"/>
      <c r="BE10" s="21"/>
      <c r="BF10" s="21"/>
      <c r="BG10" s="21"/>
      <c r="BH10" s="21"/>
      <c r="BI10" s="21"/>
      <c r="BJ10" s="21"/>
      <c r="BK10" s="21"/>
      <c r="BL10" s="21"/>
      <c r="BM10" s="21"/>
      <c r="BN10" s="21"/>
    </row>
    <row r="11" spans="1:70" x14ac:dyDescent="0.2">
      <c r="A11" s="70">
        <v>6</v>
      </c>
      <c r="B11" s="20" t="s">
        <v>18</v>
      </c>
      <c r="C11" s="20" t="s">
        <v>19</v>
      </c>
      <c r="D11" s="20" t="s">
        <v>594</v>
      </c>
      <c r="E11" s="20" t="s">
        <v>591</v>
      </c>
      <c r="F11" s="57"/>
      <c r="G11" s="22" cm="1">
        <f t="array" ref="G11">Options!$D$30*(COUNTIF($N11:$S11, "&gt;="&amp;Options!$D$41) + 0.5*(COUNTIF($N11:$S11, "&gt;="&amp;Options!$D$42) - COUNTIF($N11:$S11, "&gt;="&amp;Options!$D$41))) + Options!$D$31*(COUNTIF($N11:$S11, "&gt;="&amp;Options!$D$41)) + Options!$D$32*AVERAGE($N11:$S11) + Options!$D$33*GEOMEAN($N11:$S11+0.0001)</f>
        <v>0.5</v>
      </c>
      <c r="H11" s="23">
        <f t="shared" si="0"/>
        <v>0.5</v>
      </c>
      <c r="I11" s="22" cm="1">
        <f t="array" ref="I11">Options!$D$30*(COUNTIF($U11:$Z11, "&gt;="&amp;Options!$D$37) + 0.5*(COUNTIF($U11:$Z11, "&gt;="&amp;Options!$D$38) - COUNTIF($U11:$Z11, "&gt;="&amp;Options!$D$37))) + Options!$D$31*(COUNTIF($U11:$Z11, "&gt;="&amp;Options!$D$37)) + Options!$D$32*AVERAGE($U11:$Z11) + Options!$D$33*GEOMEAN($U11:$Z11+0.0001)</f>
        <v>0</v>
      </c>
      <c r="J11" s="24">
        <f t="shared" si="1"/>
        <v>0</v>
      </c>
      <c r="K11" s="21" cm="1">
        <f t="array" ref="K11">Options!$D$30*(COUNTIF($AB11:$AG11, "&gt;="&amp;Options!$D$37) + 0.5*(COUNTIF($AB11:$AG11, "&gt;="&amp;Options!$D$38) - COUNTIF($AB11:$AG11, "&gt;="&amp;Options!$D$37))) + Options!$D$31*(COUNTIF($AB11:$AG11, "&gt;="&amp;Options!$D$37)) + Options!$D$32*AVERAGE($AB11:$AG11) + Options!$D$33*GEOMEAN($AB11:$AG11+0.0001)</f>
        <v>1</v>
      </c>
      <c r="L11" s="24">
        <f t="shared" si="2"/>
        <v>1</v>
      </c>
      <c r="M11" s="57"/>
      <c r="N11" s="25">
        <f t="shared" si="3"/>
        <v>2.9705757017790342</v>
      </c>
      <c r="O11" s="25">
        <f t="shared" si="4"/>
        <v>2.7033492822966498</v>
      </c>
      <c r="P11" s="25">
        <f t="shared" si="5"/>
        <v>4.2622519735229307</v>
      </c>
      <c r="Q11" s="25">
        <f t="shared" si="6"/>
        <v>5.3452248382484902</v>
      </c>
      <c r="R11" s="25">
        <f t="shared" si="7"/>
        <v>2.625</v>
      </c>
      <c r="S11" s="25">
        <f t="shared" si="8"/>
        <v>0</v>
      </c>
      <c r="T11" s="58"/>
      <c r="U11" s="25">
        <f>Health!F11</f>
        <v>4</v>
      </c>
      <c r="V11" s="25">
        <f>Food!F11</f>
        <v>2.7033492822966498</v>
      </c>
      <c r="W11" s="26">
        <f>Macro!F11</f>
        <v>6.1487603305785097</v>
      </c>
      <c r="X11" s="25">
        <f>Socioeconomic!F11</f>
        <v>2.8571428571428599</v>
      </c>
      <c r="Y11" s="25">
        <f>'Natural Hazard'!F11</f>
        <v>2.625</v>
      </c>
      <c r="Z11" s="25">
        <f>Conflict!F11</f>
        <v>0</v>
      </c>
      <c r="AA11" s="58"/>
      <c r="AB11" s="25">
        <f>Health!G11</f>
        <v>2.20608</v>
      </c>
      <c r="AC11" s="25">
        <f>Food!G11</f>
        <v>0</v>
      </c>
      <c r="AD11" s="25">
        <f>Macro!G11</f>
        <v>2.9545454545454501</v>
      </c>
      <c r="AE11" s="25">
        <f>Socioeconomic!G11</f>
        <v>10</v>
      </c>
      <c r="AF11" s="25">
        <f>'Natural Hazard'!G11</f>
        <v>0</v>
      </c>
      <c r="AG11" s="25">
        <f>Conflict!G11</f>
        <v>0</v>
      </c>
      <c r="AH11" s="58"/>
      <c r="AI11" s="27">
        <v>0</v>
      </c>
      <c r="AJ11" s="27">
        <v>0.3</v>
      </c>
      <c r="AK11" s="21"/>
      <c r="AL11" s="21"/>
      <c r="AM11" s="21"/>
      <c r="AN11" s="21"/>
      <c r="AO11" s="21"/>
      <c r="AP11" s="20"/>
      <c r="AQ11" s="23"/>
      <c r="AR11" s="24"/>
      <c r="AS11" s="21"/>
      <c r="AT11" s="21"/>
      <c r="AU11" s="21"/>
      <c r="AV11" s="21"/>
      <c r="AW11" s="21"/>
      <c r="AX11" s="21"/>
      <c r="AY11" s="21"/>
      <c r="AZ11" s="21"/>
      <c r="BA11" s="21"/>
      <c r="BB11" s="21"/>
      <c r="BC11" s="21"/>
      <c r="BD11" s="21"/>
      <c r="BE11" s="21"/>
      <c r="BF11" s="21"/>
      <c r="BG11" s="21"/>
      <c r="BH11" s="21"/>
      <c r="BI11" s="21"/>
      <c r="BJ11" s="21"/>
      <c r="BK11" s="21"/>
      <c r="BL11" s="21"/>
      <c r="BM11" s="21"/>
      <c r="BN11" s="21"/>
    </row>
    <row r="12" spans="1:70" x14ac:dyDescent="0.2">
      <c r="A12" s="70">
        <v>7</v>
      </c>
      <c r="B12" s="20" t="s">
        <v>20</v>
      </c>
      <c r="C12" s="20" t="s">
        <v>21</v>
      </c>
      <c r="D12" s="20" t="s">
        <v>596</v>
      </c>
      <c r="E12" s="20" t="s">
        <v>591</v>
      </c>
      <c r="F12" s="57"/>
      <c r="G12" s="22" cm="1">
        <f t="array" ref="G12">Options!$D$30*(COUNTIF($N12:$S12, "&gt;="&amp;Options!$D$41) + 0.5*(COUNTIF($N12:$S12, "&gt;="&amp;Options!$D$42) - COUNTIF($N12:$S12, "&gt;="&amp;Options!$D$41))) + Options!$D$31*(COUNTIF($N12:$S12, "&gt;="&amp;Options!$D$41)) + Options!$D$32*AVERAGE($N12:$S12) + Options!$D$33*GEOMEAN($N12:$S12+0.0001)</f>
        <v>1</v>
      </c>
      <c r="H12" s="23">
        <f t="shared" si="0"/>
        <v>1</v>
      </c>
      <c r="I12" s="22" cm="1">
        <f t="array" ref="I12">Options!$D$30*(COUNTIF($U12:$Z12, "&gt;="&amp;Options!$D$37) + 0.5*(COUNTIF($U12:$Z12, "&gt;="&amp;Options!$D$38) - COUNTIF($U12:$Z12, "&gt;="&amp;Options!$D$37))) + Options!$D$31*(COUNTIF($U12:$Z12, "&gt;="&amp;Options!$D$37)) + Options!$D$32*AVERAGE($U12:$Z12) + Options!$D$33*GEOMEAN($U12:$Z12+0.0001)</f>
        <v>0.5</v>
      </c>
      <c r="J12" s="24">
        <f t="shared" si="1"/>
        <v>0.5</v>
      </c>
      <c r="K12" s="21" cm="1">
        <f t="array" ref="K12">Options!$D$30*(COUNTIF($AB12:$AG12, "&gt;="&amp;Options!$D$37) + 0.5*(COUNTIF($AB12:$AG12, "&gt;="&amp;Options!$D$38) - COUNTIF($AB12:$AG12, "&gt;="&amp;Options!$D$37))) + Options!$D$31*(COUNTIF($AB12:$AG12, "&gt;="&amp;Options!$D$37)) + Options!$D$32*AVERAGE($AB12:$AG12) + Options!$D$33*GEOMEAN($AB12:$AG12+0.0001)</f>
        <v>1</v>
      </c>
      <c r="L12" s="24">
        <f t="shared" si="2"/>
        <v>1</v>
      </c>
      <c r="M12" s="57"/>
      <c r="N12" s="25">
        <f t="shared" si="3"/>
        <v>9.0553851381374173</v>
      </c>
      <c r="O12" s="25">
        <f t="shared" si="4"/>
        <v>0</v>
      </c>
      <c r="P12" s="25">
        <f t="shared" si="5"/>
        <v>0</v>
      </c>
      <c r="Q12" s="25">
        <f t="shared" si="6"/>
        <v>2.8571428571428599</v>
      </c>
      <c r="R12" s="25">
        <f t="shared" si="7"/>
        <v>1.25</v>
      </c>
      <c r="S12" s="25">
        <f t="shared" si="8"/>
        <v>0</v>
      </c>
      <c r="T12" s="58"/>
      <c r="U12" s="25">
        <f>Health!F12</f>
        <v>8.1999999999999993</v>
      </c>
      <c r="V12" s="25">
        <f>Food!F12</f>
        <v>0</v>
      </c>
      <c r="W12" s="26">
        <f>Macro!F12</f>
        <v>0</v>
      </c>
      <c r="X12" s="25">
        <f>Socioeconomic!F12</f>
        <v>2.8571428571428599</v>
      </c>
      <c r="Y12" s="25">
        <f>'Natural Hazard'!F12</f>
        <v>1.25</v>
      </c>
      <c r="Z12" s="25">
        <f>Conflict!F12</f>
        <v>0</v>
      </c>
      <c r="AA12" s="58"/>
      <c r="AB12" s="25">
        <f>Health!G12</f>
        <v>10</v>
      </c>
      <c r="AC12" s="25">
        <f>Food!G12</f>
        <v>0</v>
      </c>
      <c r="AD12" s="25">
        <f>Macro!G12</f>
        <v>0</v>
      </c>
      <c r="AE12" s="25">
        <f>Socioeconomic!G12</f>
        <v>0</v>
      </c>
      <c r="AF12" s="25">
        <f>'Natural Hazard'!G12</f>
        <v>0</v>
      </c>
      <c r="AG12" s="25">
        <f>Conflict!G12</f>
        <v>0</v>
      </c>
      <c r="AH12" s="58"/>
      <c r="AI12" s="27">
        <v>0.2</v>
      </c>
      <c r="AJ12" s="27">
        <v>0.5</v>
      </c>
      <c r="AK12" s="21"/>
      <c r="AL12" s="21"/>
      <c r="AM12" s="21"/>
      <c r="AN12" s="21"/>
      <c r="AO12" s="21"/>
      <c r="AP12" s="20"/>
      <c r="AQ12" s="23"/>
      <c r="AR12" s="24"/>
      <c r="AS12" s="21"/>
      <c r="AT12" s="21"/>
      <c r="AU12" s="21"/>
      <c r="AV12" s="21"/>
      <c r="AW12" s="21"/>
      <c r="AX12" s="21"/>
      <c r="AY12" s="21"/>
      <c r="AZ12" s="21"/>
      <c r="BA12" s="21"/>
      <c r="BB12" s="21"/>
      <c r="BC12" s="21"/>
      <c r="BD12" s="21"/>
      <c r="BE12" s="21"/>
      <c r="BF12" s="21"/>
      <c r="BG12" s="21"/>
      <c r="BH12" s="21"/>
      <c r="BI12" s="21"/>
      <c r="BJ12" s="21"/>
      <c r="BK12" s="21"/>
      <c r="BL12" s="21"/>
      <c r="BM12" s="21"/>
      <c r="BN12" s="21"/>
    </row>
    <row r="13" spans="1:70" x14ac:dyDescent="0.2">
      <c r="A13" s="70">
        <v>8</v>
      </c>
      <c r="B13" s="20" t="s">
        <v>22</v>
      </c>
      <c r="C13" s="20" t="s">
        <v>23</v>
      </c>
      <c r="D13" s="20" t="s">
        <v>597</v>
      </c>
      <c r="E13" s="20" t="s">
        <v>3</v>
      </c>
      <c r="F13" s="57"/>
      <c r="G13" s="22" cm="1">
        <f t="array" ref="G13">Options!$D$30*(COUNTIF($N13:$S13, "&gt;="&amp;Options!$D$41) + 0.5*(COUNTIF($N13:$S13, "&gt;="&amp;Options!$D$42) - COUNTIF($N13:$S13, "&gt;="&amp;Options!$D$41))) + Options!$D$31*(COUNTIF($N13:$S13, "&gt;="&amp;Options!$D$41)) + Options!$D$32*AVERAGE($N13:$S13) + Options!$D$33*GEOMEAN($N13:$S13+0.0001)</f>
        <v>0</v>
      </c>
      <c r="H13" s="23">
        <f t="shared" si="0"/>
        <v>0</v>
      </c>
      <c r="I13" s="22" cm="1">
        <f t="array" ref="I13">Options!$D$30*(COUNTIF($U13:$Z13, "&gt;="&amp;Options!$D$37) + 0.5*(COUNTIF($U13:$Z13, "&gt;="&amp;Options!$D$38) - COUNTIF($U13:$Z13, "&gt;="&amp;Options!$D$37))) + Options!$D$31*(COUNTIF($U13:$Z13, "&gt;="&amp;Options!$D$37)) + Options!$D$32*AVERAGE($U13:$Z13) + Options!$D$33*GEOMEAN($U13:$Z13+0.0001)</f>
        <v>0</v>
      </c>
      <c r="J13" s="24">
        <f t="shared" si="1"/>
        <v>0</v>
      </c>
      <c r="K13" s="21" cm="1">
        <f t="array" ref="K13">Options!$D$30*(COUNTIF($AB13:$AG13, "&gt;="&amp;Options!$D$37) + 0.5*(COUNTIF($AB13:$AG13, "&gt;="&amp;Options!$D$38) - COUNTIF($AB13:$AG13, "&gt;="&amp;Options!$D$37))) + Options!$D$31*(COUNTIF($AB13:$AG13, "&gt;="&amp;Options!$D$37)) + Options!$D$32*AVERAGE($AB13:$AG13) + Options!$D$33*GEOMEAN($AB13:$AG13+0.0001)</f>
        <v>1.5</v>
      </c>
      <c r="L13" s="24">
        <f t="shared" si="2"/>
        <v>1.5</v>
      </c>
      <c r="M13" s="57"/>
      <c r="N13" s="25">
        <f t="shared" si="3"/>
        <v>1.336306209562119</v>
      </c>
      <c r="O13" s="25">
        <f t="shared" si="4"/>
        <v>0.88516746411483305</v>
      </c>
      <c r="P13" s="25">
        <f t="shared" si="5"/>
        <v>1.6377404676012104</v>
      </c>
      <c r="Q13" s="25">
        <f t="shared" si="6"/>
        <v>2.2360679774997894</v>
      </c>
      <c r="R13" s="25">
        <f t="shared" si="7"/>
        <v>2.25</v>
      </c>
      <c r="S13" s="25">
        <f t="shared" si="8"/>
        <v>0</v>
      </c>
      <c r="T13" s="58"/>
      <c r="U13" s="25">
        <f>Health!F13</f>
        <v>0.25</v>
      </c>
      <c r="V13" s="25">
        <f>Food!F13</f>
        <v>0.88516746411483305</v>
      </c>
      <c r="W13" s="26">
        <f>Macro!F13</f>
        <v>0.34710743801652899</v>
      </c>
      <c r="X13" s="25">
        <f>Socioeconomic!F13</f>
        <v>0.71428571428571397</v>
      </c>
      <c r="Y13" s="25">
        <f>'Natural Hazard'!F13</f>
        <v>2.25</v>
      </c>
      <c r="Z13" s="25">
        <f>Conflict!F13</f>
        <v>0</v>
      </c>
      <c r="AA13" s="58"/>
      <c r="AB13" s="25">
        <f>Health!G13</f>
        <v>7.1428571428571104</v>
      </c>
      <c r="AC13" s="25">
        <f>Food!G13</f>
        <v>0</v>
      </c>
      <c r="AD13" s="25">
        <f>Macro!G13</f>
        <v>7.7272727272727204</v>
      </c>
      <c r="AE13" s="25">
        <f>Socioeconomic!G13</f>
        <v>7</v>
      </c>
      <c r="AF13" s="25">
        <f>'Natural Hazard'!G13</f>
        <v>0</v>
      </c>
      <c r="AG13" s="25">
        <f>Conflict!G13</f>
        <v>0</v>
      </c>
      <c r="AH13" s="58"/>
      <c r="AI13" s="27">
        <v>0</v>
      </c>
      <c r="AJ13" s="27">
        <v>0.6</v>
      </c>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70" x14ac:dyDescent="0.2">
      <c r="A14" s="70">
        <v>9</v>
      </c>
      <c r="B14" s="20" t="s">
        <v>24</v>
      </c>
      <c r="C14" s="20" t="s">
        <v>25</v>
      </c>
      <c r="D14" s="20" t="s">
        <v>594</v>
      </c>
      <c r="E14" s="20" t="s">
        <v>3</v>
      </c>
      <c r="F14" s="57"/>
      <c r="G14" s="22" cm="1">
        <f t="array" ref="G14">Options!$D$30*(COUNTIF($N14:$S14, "&gt;="&amp;Options!$D$41) + 0.5*(COUNTIF($N14:$S14, "&gt;="&amp;Options!$D$42) - COUNTIF($N14:$S14, "&gt;="&amp;Options!$D$41))) + Options!$D$31*(COUNTIF($N14:$S14, "&gt;="&amp;Options!$D$41)) + Options!$D$32*AVERAGE($N14:$S14) + Options!$D$33*GEOMEAN($N14:$S14+0.0001)</f>
        <v>0.5</v>
      </c>
      <c r="H14" s="23">
        <f t="shared" si="0"/>
        <v>0.5</v>
      </c>
      <c r="I14" s="22" cm="1">
        <f t="array" ref="I14">Options!$D$30*(COUNTIF($U14:$Z14, "&gt;="&amp;Options!$D$37) + 0.5*(COUNTIF($U14:$Z14, "&gt;="&amp;Options!$D$38) - COUNTIF($U14:$Z14, "&gt;="&amp;Options!$D$37))) + Options!$D$31*(COUNTIF($U14:$Z14, "&gt;="&amp;Options!$D$37)) + Options!$D$32*AVERAGE($U14:$Z14) + Options!$D$33*GEOMEAN($U14:$Z14+0.0001)</f>
        <v>0</v>
      </c>
      <c r="J14" s="24">
        <f t="shared" si="1"/>
        <v>0</v>
      </c>
      <c r="K14" s="21" cm="1">
        <f t="array" ref="K14">Options!$D$30*(COUNTIF($AB14:$AG14, "&gt;="&amp;Options!$D$37) + 0.5*(COUNTIF($AB14:$AG14, "&gt;="&amp;Options!$D$38) - COUNTIF($AB14:$AG14, "&gt;="&amp;Options!$D$37))) + Options!$D$31*(COUNTIF($AB14:$AG14, "&gt;="&amp;Options!$D$37)) + Options!$D$32*AVERAGE($AB14:$AG14) + Options!$D$33*GEOMEAN($AB14:$AG14+0.0001)</f>
        <v>0.5</v>
      </c>
      <c r="L14" s="24">
        <f t="shared" si="2"/>
        <v>0.5</v>
      </c>
      <c r="M14" s="57"/>
      <c r="N14" s="25">
        <f t="shared" si="3"/>
        <v>4.1200970862347406</v>
      </c>
      <c r="O14" s="25">
        <f t="shared" si="4"/>
        <v>0</v>
      </c>
      <c r="P14" s="25">
        <f t="shared" si="5"/>
        <v>2.4873836425900415</v>
      </c>
      <c r="Q14" s="25">
        <f t="shared" si="6"/>
        <v>1.7320508075688781</v>
      </c>
      <c r="R14" s="25">
        <f t="shared" si="7"/>
        <v>0.25</v>
      </c>
      <c r="S14" s="25">
        <f t="shared" si="8"/>
        <v>5</v>
      </c>
      <c r="T14" s="58"/>
      <c r="U14" s="25">
        <f>Health!F14</f>
        <v>2.5</v>
      </c>
      <c r="V14" s="25">
        <f>Food!F14</f>
        <v>0</v>
      </c>
      <c r="W14" s="26">
        <f>Macro!F14</f>
        <v>1.00826446280992</v>
      </c>
      <c r="X14" s="25">
        <f>Socioeconomic!F14</f>
        <v>0.42857142857142899</v>
      </c>
      <c r="Y14" s="25">
        <f>'Natural Hazard'!F14</f>
        <v>0.25</v>
      </c>
      <c r="Z14" s="25">
        <f>Conflict!F14</f>
        <v>0</v>
      </c>
      <c r="AA14" s="58"/>
      <c r="AB14" s="25">
        <f>Health!G14</f>
        <v>6.7900799999999997</v>
      </c>
      <c r="AC14" s="25">
        <f>Food!G14</f>
        <v>0</v>
      </c>
      <c r="AD14" s="25">
        <f>Macro!G14</f>
        <v>6.1363636363636296</v>
      </c>
      <c r="AE14" s="25">
        <f>Socioeconomic!G14</f>
        <v>7</v>
      </c>
      <c r="AF14" s="25">
        <f>'Natural Hazard'!G14</f>
        <v>0</v>
      </c>
      <c r="AG14" s="25">
        <f>Conflict!G14</f>
        <v>5</v>
      </c>
      <c r="AH14" s="58"/>
      <c r="AI14" s="27">
        <v>0</v>
      </c>
      <c r="AJ14" s="27">
        <v>0.4</v>
      </c>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row>
    <row r="15" spans="1:70" x14ac:dyDescent="0.2">
      <c r="A15" s="70">
        <v>10</v>
      </c>
      <c r="B15" s="20" t="s">
        <v>26</v>
      </c>
      <c r="C15" s="20" t="s">
        <v>27</v>
      </c>
      <c r="D15" s="20" t="s">
        <v>594</v>
      </c>
      <c r="E15" s="20" t="s">
        <v>591</v>
      </c>
      <c r="F15" s="57"/>
      <c r="G15" s="22" cm="1">
        <f t="array" ref="G15">Options!$D$30*(COUNTIF($N15:$S15, "&gt;="&amp;Options!$D$41) + 0.5*(COUNTIF($N15:$S15, "&gt;="&amp;Options!$D$42) - COUNTIF($N15:$S15, "&gt;="&amp;Options!$D$41))) + Options!$D$31*(COUNTIF($N15:$S15, "&gt;="&amp;Options!$D$41)) + Options!$D$32*AVERAGE($N15:$S15) + Options!$D$33*GEOMEAN($N15:$S15+0.0001)</f>
        <v>3</v>
      </c>
      <c r="H15" s="23">
        <f t="shared" si="0"/>
        <v>3</v>
      </c>
      <c r="I15" s="22" cm="1">
        <f t="array" ref="I15">Options!$D$30*(COUNTIF($U15:$Z15, "&gt;="&amp;Options!$D$37) + 0.5*(COUNTIF($U15:$Z15, "&gt;="&amp;Options!$D$38) - COUNTIF($U15:$Z15, "&gt;="&amp;Options!$D$37))) + Options!$D$31*(COUNTIF($U15:$Z15, "&gt;="&amp;Options!$D$37)) + Options!$D$32*AVERAGE($U15:$Z15) + Options!$D$33*GEOMEAN($U15:$Z15+0.0001)</f>
        <v>1</v>
      </c>
      <c r="J15" s="24">
        <f t="shared" si="1"/>
        <v>1</v>
      </c>
      <c r="K15" s="21" cm="1">
        <f t="array" ref="K15">Options!$D$30*(COUNTIF($AB15:$AG15, "&gt;="&amp;Options!$D$37) + 0.5*(COUNTIF($AB15:$AG15, "&gt;="&amp;Options!$D$38) - COUNTIF($AB15:$AG15, "&gt;="&amp;Options!$D$37))) + Options!$D$31*(COUNTIF($AB15:$AG15, "&gt;="&amp;Options!$D$37)) + Options!$D$32*AVERAGE($AB15:$AG15) + Options!$D$33*GEOMEAN($AB15:$AG15+0.0001)</f>
        <v>2</v>
      </c>
      <c r="L15" s="24">
        <f t="shared" si="2"/>
        <v>2</v>
      </c>
      <c r="M15" s="57"/>
      <c r="N15" s="25">
        <f t="shared" si="3"/>
        <v>7.1514234347335996</v>
      </c>
      <c r="O15" s="25">
        <f t="shared" si="4"/>
        <v>4.2344497607655498</v>
      </c>
      <c r="P15" s="25">
        <f t="shared" si="5"/>
        <v>6.9774779898199801</v>
      </c>
      <c r="Q15" s="25">
        <f t="shared" si="6"/>
        <v>5.0990195135927818</v>
      </c>
      <c r="R15" s="25">
        <f t="shared" si="7"/>
        <v>4.375</v>
      </c>
      <c r="S15" s="25">
        <f t="shared" si="8"/>
        <v>10</v>
      </c>
      <c r="T15" s="58"/>
      <c r="U15" s="25">
        <f>Health!F15</f>
        <v>7.16</v>
      </c>
      <c r="V15" s="25">
        <f>Food!F15</f>
        <v>4.2344497607655498</v>
      </c>
      <c r="W15" s="26">
        <f>Macro!F15</f>
        <v>7.1404958677685997</v>
      </c>
      <c r="X15" s="25">
        <f>Socioeconomic!F15</f>
        <v>3.71428571428571</v>
      </c>
      <c r="Y15" s="25">
        <f>'Natural Hazard'!F15</f>
        <v>4.375</v>
      </c>
      <c r="Z15" s="25">
        <f>Conflict!F15</f>
        <v>0</v>
      </c>
      <c r="AA15" s="58"/>
      <c r="AB15" s="25">
        <f>Health!G15</f>
        <v>7.1428571428571104</v>
      </c>
      <c r="AC15" s="25">
        <f>Food!G15</f>
        <v>0</v>
      </c>
      <c r="AD15" s="25">
        <f>Macro!G15</f>
        <v>6.8181818181818201</v>
      </c>
      <c r="AE15" s="25">
        <f>Socioeconomic!G15</f>
        <v>7</v>
      </c>
      <c r="AF15" s="25">
        <f>'Natural Hazard'!G15</f>
        <v>0</v>
      </c>
      <c r="AG15" s="25">
        <f>Conflict!G15</f>
        <v>10</v>
      </c>
      <c r="AH15" s="58"/>
      <c r="AI15" s="27">
        <v>0</v>
      </c>
      <c r="AJ15" s="27">
        <v>0.3</v>
      </c>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row>
    <row r="16" spans="1:70" x14ac:dyDescent="0.2">
      <c r="A16" s="70">
        <v>11</v>
      </c>
      <c r="B16" s="20" t="s">
        <v>28</v>
      </c>
      <c r="C16" s="20" t="s">
        <v>29</v>
      </c>
      <c r="D16" s="20" t="s">
        <v>593</v>
      </c>
      <c r="E16" s="20" t="s">
        <v>590</v>
      </c>
      <c r="F16" s="57"/>
      <c r="G16" s="22" cm="1">
        <f t="array" ref="G16">Options!$D$30*(COUNTIF($N16:$S16, "&gt;="&amp;Options!$D$41) + 0.5*(COUNTIF($N16:$S16, "&gt;="&amp;Options!$D$42) - COUNTIF($N16:$S16, "&gt;="&amp;Options!$D$41))) + Options!$D$31*(COUNTIF($N16:$S16, "&gt;="&amp;Options!$D$41)) + Options!$D$32*AVERAGE($N16:$S16) + Options!$D$33*GEOMEAN($N16:$S16+0.0001)</f>
        <v>4</v>
      </c>
      <c r="H16" s="23">
        <f t="shared" si="0"/>
        <v>4</v>
      </c>
      <c r="I16" s="22" cm="1">
        <f t="array" ref="I16">Options!$D$30*(COUNTIF($U16:$Z16, "&gt;="&amp;Options!$D$37) + 0.5*(COUNTIF($U16:$Z16, "&gt;="&amp;Options!$D$38) - COUNTIF($U16:$Z16, "&gt;="&amp;Options!$D$37))) + Options!$D$31*(COUNTIF($U16:$Z16, "&gt;="&amp;Options!$D$37)) + Options!$D$32*AVERAGE($U16:$Z16) + Options!$D$33*GEOMEAN($U16:$Z16+0.0001)</f>
        <v>4.5</v>
      </c>
      <c r="J16" s="24">
        <f t="shared" si="1"/>
        <v>4.5</v>
      </c>
      <c r="K16" s="21" cm="1">
        <f t="array" ref="K16">Options!$D$30*(COUNTIF($AB16:$AG16, "&gt;="&amp;Options!$D$37) + 0.5*(COUNTIF($AB16:$AG16, "&gt;="&amp;Options!$D$38) - COUNTIF($AB16:$AG16, "&gt;="&amp;Options!$D$37))) + Options!$D$31*(COUNTIF($AB16:$AG16, "&gt;="&amp;Options!$D$37)) + Options!$D$32*AVERAGE($AB16:$AG16) + Options!$D$33*GEOMEAN($AB16:$AG16+0.0001)</f>
        <v>1</v>
      </c>
      <c r="L16" s="24">
        <f t="shared" si="2"/>
        <v>1</v>
      </c>
      <c r="M16" s="57"/>
      <c r="N16" s="25">
        <f t="shared" si="3"/>
        <v>10</v>
      </c>
      <c r="O16" s="25">
        <f t="shared" si="4"/>
        <v>9.9282296650717701</v>
      </c>
      <c r="P16" s="25">
        <f t="shared" si="5"/>
        <v>3.3709993123162008</v>
      </c>
      <c r="Q16" s="25">
        <f t="shared" si="6"/>
        <v>10</v>
      </c>
      <c r="R16" s="25">
        <f t="shared" si="7"/>
        <v>4.875</v>
      </c>
      <c r="S16" s="25">
        <f t="shared" si="8"/>
        <v>10</v>
      </c>
      <c r="T16" s="58"/>
      <c r="U16" s="25">
        <f>Health!F16</f>
        <v>10</v>
      </c>
      <c r="V16" s="25">
        <f>Food!F16</f>
        <v>9.9282296650717701</v>
      </c>
      <c r="W16" s="26">
        <f>Macro!F16</f>
        <v>10</v>
      </c>
      <c r="X16" s="25">
        <f>Socioeconomic!F16</f>
        <v>10</v>
      </c>
      <c r="Y16" s="25">
        <f>'Natural Hazard'!F16</f>
        <v>4.875</v>
      </c>
      <c r="Z16" s="25">
        <f>Conflict!F16</f>
        <v>10</v>
      </c>
      <c r="AA16" s="58"/>
      <c r="AB16" s="25">
        <f>Health!G16</f>
        <v>10</v>
      </c>
      <c r="AC16" s="25">
        <f>Food!G16</f>
        <v>0</v>
      </c>
      <c r="AD16" s="25">
        <f>Macro!G16</f>
        <v>1.13636363636363</v>
      </c>
      <c r="AE16" s="25">
        <f>Socioeconomic!G16</f>
        <v>0</v>
      </c>
      <c r="AF16" s="25">
        <f>'Natural Hazard'!G16</f>
        <v>0</v>
      </c>
      <c r="AG16" s="25">
        <f>Conflict!G16</f>
        <v>0</v>
      </c>
      <c r="AH16" s="57"/>
      <c r="AI16" s="27">
        <v>0</v>
      </c>
      <c r="AJ16" s="27">
        <v>0.3</v>
      </c>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row>
    <row r="17" spans="1:70" x14ac:dyDescent="0.2">
      <c r="A17" s="70">
        <v>12</v>
      </c>
      <c r="B17" s="20" t="s">
        <v>30</v>
      </c>
      <c r="C17" s="20" t="s">
        <v>31</v>
      </c>
      <c r="D17" s="20" t="s">
        <v>594</v>
      </c>
      <c r="E17" s="20" t="s">
        <v>3</v>
      </c>
      <c r="F17" s="57"/>
      <c r="G17" s="22" cm="1">
        <f t="array" ref="G17">Options!$D$30*(COUNTIF($N17:$S17, "&gt;="&amp;Options!$D$41) + 0.5*(COUNTIF($N17:$S17, "&gt;="&amp;Options!$D$42) - COUNTIF($N17:$S17, "&gt;="&amp;Options!$D$41))) + Options!$D$31*(COUNTIF($N17:$S17, "&gt;="&amp;Options!$D$41)) + Options!$D$32*AVERAGE($N17:$S17) + Options!$D$33*GEOMEAN($N17:$S17+0.0001)</f>
        <v>0</v>
      </c>
      <c r="H17" s="23">
        <f t="shared" si="0"/>
        <v>0</v>
      </c>
      <c r="I17" s="22" cm="1">
        <f t="array" ref="I17">Options!$D$30*(COUNTIF($U17:$Z17, "&gt;="&amp;Options!$D$37) + 0.5*(COUNTIF($U17:$Z17, "&gt;="&amp;Options!$D$38) - COUNTIF($U17:$Z17, "&gt;="&amp;Options!$D$37))) + Options!$D$31*(COUNTIF($U17:$Z17, "&gt;="&amp;Options!$D$37)) + Options!$D$32*AVERAGE($U17:$Z17) + Options!$D$33*GEOMEAN($U17:$Z17+0.0001)</f>
        <v>0</v>
      </c>
      <c r="J17" s="24">
        <f t="shared" si="1"/>
        <v>0</v>
      </c>
      <c r="K17" s="21" cm="1">
        <f t="array" ref="K17">Options!$D$30*(COUNTIF($AB17:$AG17, "&gt;="&amp;Options!$D$37) + 0.5*(COUNTIF($AB17:$AG17, "&gt;="&amp;Options!$D$38) - COUNTIF($AB17:$AG17, "&gt;="&amp;Options!$D$37))) + Options!$D$31*(COUNTIF($AB17:$AG17, "&gt;="&amp;Options!$D$37)) + Options!$D$32*AVERAGE($AB17:$AG17) + Options!$D$33*GEOMEAN($AB17:$AG17+0.0001)</f>
        <v>0.5</v>
      </c>
      <c r="L17" s="24">
        <f t="shared" si="2"/>
        <v>0.5</v>
      </c>
      <c r="M17" s="57"/>
      <c r="N17" s="25">
        <f t="shared" si="3"/>
        <v>3.6485613603172418</v>
      </c>
      <c r="O17" s="25">
        <f t="shared" si="4"/>
        <v>0</v>
      </c>
      <c r="P17" s="25">
        <f t="shared" si="5"/>
        <v>3.4235231697864426</v>
      </c>
      <c r="Q17" s="25">
        <f t="shared" si="6"/>
        <v>1.7320508075688781</v>
      </c>
      <c r="R17" s="25">
        <f t="shared" si="7"/>
        <v>1.25</v>
      </c>
      <c r="S17" s="25">
        <f t="shared" si="8"/>
        <v>0</v>
      </c>
      <c r="T17" s="58"/>
      <c r="U17" s="25">
        <f>Health!F17</f>
        <v>2</v>
      </c>
      <c r="V17" s="25">
        <f>Food!F17</f>
        <v>0</v>
      </c>
      <c r="W17" s="26">
        <f>Macro!F17</f>
        <v>2.1487603305785101</v>
      </c>
      <c r="X17" s="25">
        <f>Socioeconomic!F17</f>
        <v>0.42857142857142899</v>
      </c>
      <c r="Y17" s="25">
        <f>'Natural Hazard'!F17</f>
        <v>1.25</v>
      </c>
      <c r="Z17" s="25">
        <f>Conflict!F17</f>
        <v>0</v>
      </c>
      <c r="AA17" s="58"/>
      <c r="AB17" s="25">
        <f>Health!G17</f>
        <v>6.6559999999999997</v>
      </c>
      <c r="AC17" s="25">
        <f>Food!G17</f>
        <v>0</v>
      </c>
      <c r="AD17" s="25">
        <f>Macro!G17</f>
        <v>5.4545454545454604</v>
      </c>
      <c r="AE17" s="25">
        <f>Socioeconomic!G17</f>
        <v>7</v>
      </c>
      <c r="AF17" s="25">
        <f>'Natural Hazard'!G17</f>
        <v>0</v>
      </c>
      <c r="AG17" s="25">
        <f>Conflict!G17</f>
        <v>0</v>
      </c>
      <c r="AH17" s="57"/>
      <c r="AI17" s="27">
        <v>0</v>
      </c>
      <c r="AJ17" s="27">
        <v>0.4</v>
      </c>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row>
    <row r="18" spans="1:70" x14ac:dyDescent="0.2">
      <c r="A18" s="70">
        <v>13</v>
      </c>
      <c r="B18" s="20" t="s">
        <v>32</v>
      </c>
      <c r="C18" s="20" t="s">
        <v>33</v>
      </c>
      <c r="D18" s="20" t="s">
        <v>593</v>
      </c>
      <c r="E18" s="20" t="s">
        <v>590</v>
      </c>
      <c r="F18" s="57"/>
      <c r="G18" s="22" cm="1">
        <f t="array" ref="G18">Options!$D$30*(COUNTIF($N18:$S18, "&gt;="&amp;Options!$D$41) + 0.5*(COUNTIF($N18:$S18, "&gt;="&amp;Options!$D$42) - COUNTIF($N18:$S18, "&gt;="&amp;Options!$D$41))) + Options!$D$31*(COUNTIF($N18:$S18, "&gt;="&amp;Options!$D$41)) + Options!$D$32*AVERAGE($N18:$S18) + Options!$D$33*GEOMEAN($N18:$S18+0.0001)</f>
        <v>4</v>
      </c>
      <c r="H18" s="23">
        <f t="shared" si="0"/>
        <v>4</v>
      </c>
      <c r="I18" s="22" cm="1">
        <f t="array" ref="I18">Options!$D$30*(COUNTIF($U18:$Z18, "&gt;="&amp;Options!$D$37) + 0.5*(COUNTIF($U18:$Z18, "&gt;="&amp;Options!$D$38) - COUNTIF($U18:$Z18, "&gt;="&amp;Options!$D$37))) + Options!$D$31*(COUNTIF($U18:$Z18, "&gt;="&amp;Options!$D$37)) + Options!$D$32*AVERAGE($U18:$Z18) + Options!$D$33*GEOMEAN($U18:$Z18+0.0001)</f>
        <v>2</v>
      </c>
      <c r="J18" s="24">
        <f t="shared" si="1"/>
        <v>2</v>
      </c>
      <c r="K18" s="21" cm="1">
        <f t="array" ref="K18">Options!$D$30*(COUNTIF($AB18:$AG18, "&gt;="&amp;Options!$D$37) + 0.5*(COUNTIF($AB18:$AG18, "&gt;="&amp;Options!$D$38) - COUNTIF($AB18:$AG18, "&gt;="&amp;Options!$D$37))) + Options!$D$31*(COUNTIF($AB18:$AG18, "&gt;="&amp;Options!$D$37)) + Options!$D$32*AVERAGE($AB18:$AG18) + Options!$D$33*GEOMEAN($AB18:$AG18+0.0001)</f>
        <v>0.5</v>
      </c>
      <c r="L18" s="24">
        <f t="shared" si="2"/>
        <v>0.5</v>
      </c>
      <c r="M18" s="57"/>
      <c r="N18" s="25">
        <f t="shared" si="3"/>
        <v>8.2375447104791206</v>
      </c>
      <c r="O18" s="25">
        <f t="shared" si="4"/>
        <v>8.6124401913875595</v>
      </c>
      <c r="P18" s="25">
        <f t="shared" si="5"/>
        <v>8.2148760330578501</v>
      </c>
      <c r="Q18" s="25">
        <f t="shared" si="6"/>
        <v>9.28571428571429</v>
      </c>
      <c r="R18" s="25">
        <f t="shared" si="7"/>
        <v>1.5</v>
      </c>
      <c r="S18" s="25">
        <f t="shared" si="8"/>
        <v>0</v>
      </c>
      <c r="T18" s="58"/>
      <c r="U18" s="25">
        <f>Health!F18</f>
        <v>9.5</v>
      </c>
      <c r="V18" s="25">
        <f>Food!F18</f>
        <v>8.6124401913875595</v>
      </c>
      <c r="W18" s="26">
        <f>Macro!F18</f>
        <v>8.2148760330578501</v>
      </c>
      <c r="X18" s="25">
        <f>Socioeconomic!F18</f>
        <v>9.28571428571429</v>
      </c>
      <c r="Y18" s="25">
        <f>'Natural Hazard'!F18</f>
        <v>1.5</v>
      </c>
      <c r="Z18" s="25">
        <f>Conflict!F18</f>
        <v>0</v>
      </c>
      <c r="AA18" s="58"/>
      <c r="AB18" s="25">
        <f>Health!G18</f>
        <v>7.1428571428571104</v>
      </c>
      <c r="AC18" s="25">
        <f>Food!G18</f>
        <v>0</v>
      </c>
      <c r="AD18" s="25">
        <f>Macro!G18</f>
        <v>0</v>
      </c>
      <c r="AE18" s="25">
        <f>Socioeconomic!G18</f>
        <v>0</v>
      </c>
      <c r="AF18" s="25">
        <f>'Natural Hazard'!G18</f>
        <v>0</v>
      </c>
      <c r="AG18" s="25">
        <f>Conflict!G18</f>
        <v>0</v>
      </c>
      <c r="AH18" s="57"/>
      <c r="AI18" s="27">
        <v>0</v>
      </c>
      <c r="AJ18" s="27">
        <v>0.3</v>
      </c>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row>
    <row r="19" spans="1:70" x14ac:dyDescent="0.2">
      <c r="A19" s="70">
        <v>14</v>
      </c>
      <c r="B19" s="20" t="s">
        <v>34</v>
      </c>
      <c r="C19" s="20" t="s">
        <v>35</v>
      </c>
      <c r="D19" s="20" t="s">
        <v>593</v>
      </c>
      <c r="E19" s="20" t="s">
        <v>590</v>
      </c>
      <c r="F19" s="57"/>
      <c r="G19" s="22" cm="1">
        <f t="array" ref="G19">Options!$D$30*(COUNTIF($N19:$S19, "&gt;="&amp;Options!$D$41) + 0.5*(COUNTIF($N19:$S19, "&gt;="&amp;Options!$D$42) - COUNTIF($N19:$S19, "&gt;="&amp;Options!$D$41))) + Options!$D$31*(COUNTIF($N19:$S19, "&gt;="&amp;Options!$D$41)) + Options!$D$32*AVERAGE($N19:$S19) + Options!$D$33*GEOMEAN($N19:$S19+0.0001)</f>
        <v>4</v>
      </c>
      <c r="H19" s="23">
        <f t="shared" si="0"/>
        <v>4</v>
      </c>
      <c r="I19" s="22" cm="1">
        <f t="array" ref="I19">Options!$D$30*(COUNTIF($U19:$Z19, "&gt;="&amp;Options!$D$37) + 0.5*(COUNTIF($U19:$Z19, "&gt;="&amp;Options!$D$38) - COUNTIF($U19:$Z19, "&gt;="&amp;Options!$D$37))) + Options!$D$31*(COUNTIF($U19:$Z19, "&gt;="&amp;Options!$D$37)) + Options!$D$32*AVERAGE($U19:$Z19) + Options!$D$33*GEOMEAN($U19:$Z19+0.0001)</f>
        <v>3.5</v>
      </c>
      <c r="J19" s="24">
        <f t="shared" si="1"/>
        <v>3.5</v>
      </c>
      <c r="K19" s="21" cm="1">
        <f t="array" ref="K19">Options!$D$30*(COUNTIF($AB19:$AG19, "&gt;="&amp;Options!$D$37) + 0.5*(COUNTIF($AB19:$AG19, "&gt;="&amp;Options!$D$38) - COUNTIF($AB19:$AG19, "&gt;="&amp;Options!$D$37))) + Options!$D$31*(COUNTIF($AB19:$AG19, "&gt;="&amp;Options!$D$37)) + Options!$D$32*AVERAGE($AB19:$AG19) + Options!$D$33*GEOMEAN($AB19:$AG19+0.0001)</f>
        <v>3</v>
      </c>
      <c r="L19" s="24">
        <f t="shared" si="2"/>
        <v>3</v>
      </c>
      <c r="M19" s="57"/>
      <c r="N19" s="25">
        <f t="shared" si="3"/>
        <v>10</v>
      </c>
      <c r="O19" s="25">
        <f t="shared" si="4"/>
        <v>9.3573398256363536</v>
      </c>
      <c r="P19" s="25">
        <f t="shared" si="5"/>
        <v>1.8811413323422554</v>
      </c>
      <c r="Q19" s="25">
        <f t="shared" si="6"/>
        <v>5.2341527774894665</v>
      </c>
      <c r="R19" s="25">
        <f t="shared" si="7"/>
        <v>5.75</v>
      </c>
      <c r="S19" s="25">
        <f t="shared" si="8"/>
        <v>10</v>
      </c>
      <c r="T19" s="58"/>
      <c r="U19" s="25">
        <f>Health!F19</f>
        <v>10</v>
      </c>
      <c r="V19" s="25">
        <f>Food!F19</f>
        <v>8.7559808612440193</v>
      </c>
      <c r="W19" s="26">
        <f>Macro!F19</f>
        <v>7.7851239669421499</v>
      </c>
      <c r="X19" s="25">
        <f>Socioeconomic!F19</f>
        <v>9.71428571428571</v>
      </c>
      <c r="Y19" s="25">
        <f>'Natural Hazard'!F19</f>
        <v>5.75</v>
      </c>
      <c r="Z19" s="25">
        <f>Conflict!F19</f>
        <v>10</v>
      </c>
      <c r="AA19" s="58"/>
      <c r="AB19" s="25">
        <f>Health!G19</f>
        <v>10</v>
      </c>
      <c r="AC19" s="25">
        <f>Food!G19</f>
        <v>10</v>
      </c>
      <c r="AD19" s="25">
        <f>Macro!G19</f>
        <v>0.45454545454544998</v>
      </c>
      <c r="AE19" s="25">
        <f>Socioeconomic!G19</f>
        <v>2.8202130453927201</v>
      </c>
      <c r="AF19" s="25">
        <f>'Natural Hazard'!G19</f>
        <v>0</v>
      </c>
      <c r="AG19" s="25">
        <f>Conflict!G19</f>
        <v>10</v>
      </c>
      <c r="AH19" s="57"/>
      <c r="AI19" s="27">
        <v>0</v>
      </c>
      <c r="AJ19" s="27">
        <v>0.2</v>
      </c>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row>
    <row r="20" spans="1:70" x14ac:dyDescent="0.2">
      <c r="A20" s="70">
        <v>15</v>
      </c>
      <c r="B20" s="20" t="s">
        <v>36</v>
      </c>
      <c r="C20" s="20" t="s">
        <v>37</v>
      </c>
      <c r="D20" s="20" t="s">
        <v>592</v>
      </c>
      <c r="E20" s="20" t="s">
        <v>590</v>
      </c>
      <c r="F20" s="57"/>
      <c r="G20" s="22" cm="1">
        <f t="array" ref="G20">Options!$D$30*(COUNTIF($N20:$S20, "&gt;="&amp;Options!$D$41) + 0.5*(COUNTIF($N20:$S20, "&gt;="&amp;Options!$D$42) - COUNTIF($N20:$S20, "&gt;="&amp;Options!$D$41))) + Options!$D$31*(COUNTIF($N20:$S20, "&gt;="&amp;Options!$D$41)) + Options!$D$32*AVERAGE($N20:$S20) + Options!$D$33*GEOMEAN($N20:$S20+0.0001)</f>
        <v>3</v>
      </c>
      <c r="H20" s="23">
        <f t="shared" si="0"/>
        <v>3</v>
      </c>
      <c r="I20" s="22" cm="1">
        <f t="array" ref="I20">Options!$D$30*(COUNTIF($U20:$Z20, "&gt;="&amp;Options!$D$37) + 0.5*(COUNTIF($U20:$Z20, "&gt;="&amp;Options!$D$38) - COUNTIF($U20:$Z20, "&gt;="&amp;Options!$D$37))) + Options!$D$31*(COUNTIF($U20:$Z20, "&gt;="&amp;Options!$D$37)) + Options!$D$32*AVERAGE($U20:$Z20) + Options!$D$33*GEOMEAN($U20:$Z20+0.0001)</f>
        <v>1.5</v>
      </c>
      <c r="J20" s="24">
        <f t="shared" si="1"/>
        <v>1.5</v>
      </c>
      <c r="K20" s="21" cm="1">
        <f t="array" ref="K20">Options!$D$30*(COUNTIF($AB20:$AG20, "&gt;="&amp;Options!$D$37) + 0.5*(COUNTIF($AB20:$AG20, "&gt;="&amp;Options!$D$38) - COUNTIF($AB20:$AG20, "&gt;="&amp;Options!$D$37))) + Options!$D$31*(COUNTIF($AB20:$AG20, "&gt;="&amp;Options!$D$37)) + Options!$D$32*AVERAGE($AB20:$AG20) + Options!$D$33*GEOMEAN($AB20:$AG20+0.0001)</f>
        <v>0</v>
      </c>
      <c r="L20" s="24">
        <f t="shared" si="2"/>
        <v>0</v>
      </c>
      <c r="M20" s="57"/>
      <c r="N20" s="25">
        <f t="shared" si="3"/>
        <v>4.3643578047198375</v>
      </c>
      <c r="O20" s="25">
        <f t="shared" si="4"/>
        <v>8.03827751196172</v>
      </c>
      <c r="P20" s="25">
        <f t="shared" si="5"/>
        <v>6.5098318983560093</v>
      </c>
      <c r="Q20" s="25">
        <f t="shared" si="6"/>
        <v>6.8571428571428603</v>
      </c>
      <c r="R20" s="25">
        <f t="shared" si="7"/>
        <v>8</v>
      </c>
      <c r="S20" s="25">
        <f t="shared" si="8"/>
        <v>0</v>
      </c>
      <c r="T20" s="58"/>
      <c r="U20" s="25">
        <f>Health!F20</f>
        <v>8</v>
      </c>
      <c r="V20" s="25">
        <f>Food!F20</f>
        <v>8.03827751196172</v>
      </c>
      <c r="W20" s="26">
        <f>Macro!F20</f>
        <v>6.4297520661157002</v>
      </c>
      <c r="X20" s="25">
        <f>Socioeconomic!F20</f>
        <v>6.8571428571428603</v>
      </c>
      <c r="Y20" s="25">
        <f>'Natural Hazard'!F20</f>
        <v>8</v>
      </c>
      <c r="Z20" s="25">
        <f>Conflict!F20</f>
        <v>0</v>
      </c>
      <c r="AA20" s="58"/>
      <c r="AB20" s="25">
        <f>Health!G20</f>
        <v>2.3809523809523698</v>
      </c>
      <c r="AC20" s="25">
        <f>Food!G20</f>
        <v>0</v>
      </c>
      <c r="AD20" s="25">
        <f>Macro!G20</f>
        <v>6.5909090909090802</v>
      </c>
      <c r="AE20" s="25">
        <f>Socioeconomic!G20</f>
        <v>0</v>
      </c>
      <c r="AF20" s="25">
        <f>'Natural Hazard'!G20</f>
        <v>0</v>
      </c>
      <c r="AG20" s="25">
        <f>Conflict!G20</f>
        <v>0</v>
      </c>
      <c r="AH20" s="57"/>
      <c r="AI20" s="27">
        <v>0</v>
      </c>
      <c r="AJ20" s="27">
        <v>0.2</v>
      </c>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row>
    <row r="21" spans="1:70" x14ac:dyDescent="0.2">
      <c r="A21" s="70">
        <v>16</v>
      </c>
      <c r="B21" s="20" t="s">
        <v>38</v>
      </c>
      <c r="C21" s="20" t="s">
        <v>39</v>
      </c>
      <c r="D21" s="20" t="s">
        <v>594</v>
      </c>
      <c r="E21" s="20" t="s">
        <v>591</v>
      </c>
      <c r="F21" s="57"/>
      <c r="G21" s="22" cm="1">
        <f t="array" ref="G21">Options!$D$30*(COUNTIF($N21:$S21, "&gt;="&amp;Options!$D$41) + 0.5*(COUNTIF($N21:$S21, "&gt;="&amp;Options!$D$42) - COUNTIF($N21:$S21, "&gt;="&amp;Options!$D$41))) + Options!$D$31*(COUNTIF($N21:$S21, "&gt;="&amp;Options!$D$41)) + Options!$D$32*AVERAGE($N21:$S21) + Options!$D$33*GEOMEAN($N21:$S21+0.0001)</f>
        <v>1</v>
      </c>
      <c r="H21" s="23">
        <f t="shared" si="0"/>
        <v>1</v>
      </c>
      <c r="I21" s="22" cm="1">
        <f t="array" ref="I21">Options!$D$30*(COUNTIF($U21:$Z21, "&gt;="&amp;Options!$D$37) + 0.5*(COUNTIF($U21:$Z21, "&gt;="&amp;Options!$D$38) - COUNTIF($U21:$Z21, "&gt;="&amp;Options!$D$37))) + Options!$D$31*(COUNTIF($U21:$Z21, "&gt;="&amp;Options!$D$37)) + Options!$D$32*AVERAGE($U21:$Z21) + Options!$D$33*GEOMEAN($U21:$Z21+0.0001)</f>
        <v>0</v>
      </c>
      <c r="J21" s="24">
        <f t="shared" si="1"/>
        <v>0</v>
      </c>
      <c r="K21" s="21" cm="1">
        <f t="array" ref="K21">Options!$D$30*(COUNTIF($AB21:$AG21, "&gt;="&amp;Options!$D$37) + 0.5*(COUNTIF($AB21:$AG21, "&gt;="&amp;Options!$D$38) - COUNTIF($AB21:$AG21, "&gt;="&amp;Options!$D$37))) + Options!$D$31*(COUNTIF($AB21:$AG21, "&gt;="&amp;Options!$D$37)) + Options!$D$32*AVERAGE($AB21:$AG21) + Options!$D$33*GEOMEAN($AB21:$AG21+0.0001)</f>
        <v>1.5</v>
      </c>
      <c r="L21" s="24">
        <f t="shared" si="2"/>
        <v>1.5</v>
      </c>
      <c r="M21" s="57"/>
      <c r="N21" s="25">
        <f t="shared" si="3"/>
        <v>6.7193571121052944</v>
      </c>
      <c r="O21" s="25">
        <f t="shared" si="4"/>
        <v>2.4162679425837301</v>
      </c>
      <c r="P21" s="25">
        <f t="shared" si="5"/>
        <v>3.6620990150586046</v>
      </c>
      <c r="Q21" s="25">
        <f t="shared" si="6"/>
        <v>5.2098807225172727</v>
      </c>
      <c r="R21" s="25">
        <f t="shared" si="7"/>
        <v>1.25</v>
      </c>
      <c r="S21" s="25">
        <f t="shared" si="8"/>
        <v>0</v>
      </c>
      <c r="T21" s="58"/>
      <c r="U21" s="25">
        <f>Health!F21</f>
        <v>4.88</v>
      </c>
      <c r="V21" s="25">
        <f>Food!F21</f>
        <v>2.4162679425837301</v>
      </c>
      <c r="W21" s="26">
        <f>Macro!F21</f>
        <v>3.93388429752066</v>
      </c>
      <c r="X21" s="25">
        <f>Socioeconomic!F21</f>
        <v>2.71428571428571</v>
      </c>
      <c r="Y21" s="25">
        <f>'Natural Hazard'!F21</f>
        <v>1.25</v>
      </c>
      <c r="Z21" s="25">
        <f>Conflict!F21</f>
        <v>0</v>
      </c>
      <c r="AA21" s="58"/>
      <c r="AB21" s="25">
        <f>Health!G21</f>
        <v>9.2520000000000007</v>
      </c>
      <c r="AC21" s="25">
        <f>Food!G21</f>
        <v>0</v>
      </c>
      <c r="AD21" s="25">
        <f>Macro!G21</f>
        <v>3.4090909090909198</v>
      </c>
      <c r="AE21" s="25">
        <f>Socioeconomic!G21</f>
        <v>10</v>
      </c>
      <c r="AF21" s="25">
        <f>'Natural Hazard'!G21</f>
        <v>0</v>
      </c>
      <c r="AG21" s="25">
        <f>Conflict!G21</f>
        <v>0</v>
      </c>
      <c r="AH21" s="57"/>
      <c r="AI21" s="27">
        <v>0</v>
      </c>
      <c r="AJ21" s="27">
        <v>0.3</v>
      </c>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row>
    <row r="22" spans="1:70" x14ac:dyDescent="0.2">
      <c r="A22" s="70">
        <v>17</v>
      </c>
      <c r="B22" s="20" t="s">
        <v>40</v>
      </c>
      <c r="C22" s="20" t="s">
        <v>41</v>
      </c>
      <c r="D22" s="20" t="s">
        <v>595</v>
      </c>
      <c r="E22" s="20" t="s">
        <v>3</v>
      </c>
      <c r="F22" s="57"/>
      <c r="G22" s="22" cm="1">
        <f t="array" ref="G22">Options!$D$30*(COUNTIF($N22:$S22, "&gt;="&amp;Options!$D$41) + 0.5*(COUNTIF($N22:$S22, "&gt;="&amp;Options!$D$42) - COUNTIF($N22:$S22, "&gt;="&amp;Options!$D$41))) + Options!$D$31*(COUNTIF($N22:$S22, "&gt;="&amp;Options!$D$41)) + Options!$D$32*AVERAGE($N22:$S22) + Options!$D$33*GEOMEAN($N22:$S22+0.0001)</f>
        <v>1.5</v>
      </c>
      <c r="H22" s="23">
        <f t="shared" si="0"/>
        <v>1.5</v>
      </c>
      <c r="I22" s="22" cm="1">
        <f t="array" ref="I22">Options!$D$30*(COUNTIF($U22:$Z22, "&gt;="&amp;Options!$D$37) + 0.5*(COUNTIF($U22:$Z22, "&gt;="&amp;Options!$D$38) - COUNTIF($U22:$Z22, "&gt;="&amp;Options!$D$37))) + Options!$D$31*(COUNTIF($U22:$Z22, "&gt;="&amp;Options!$D$37)) + Options!$D$32*AVERAGE($U22:$Z22) + Options!$D$33*GEOMEAN($U22:$Z22+0.0001)</f>
        <v>0</v>
      </c>
      <c r="J22" s="24">
        <f t="shared" si="1"/>
        <v>0</v>
      </c>
      <c r="K22" s="21" cm="1">
        <f t="array" ref="K22">Options!$D$30*(COUNTIF($AB22:$AG22, "&gt;="&amp;Options!$D$37) + 0.5*(COUNTIF($AB22:$AG22, "&gt;="&amp;Options!$D$38) - COUNTIF($AB22:$AG22, "&gt;="&amp;Options!$D$37))) + Options!$D$31*(COUNTIF($AB22:$AG22, "&gt;="&amp;Options!$D$37)) + Options!$D$32*AVERAGE($AB22:$AG22) + Options!$D$33*GEOMEAN($AB22:$AG22+0.0001)</f>
        <v>1.5</v>
      </c>
      <c r="L22" s="24">
        <f t="shared" si="2"/>
        <v>1.5</v>
      </c>
      <c r="M22" s="57"/>
      <c r="N22" s="25">
        <f t="shared" si="3"/>
        <v>7.8230428862431785</v>
      </c>
      <c r="O22" s="25">
        <f t="shared" si="4"/>
        <v>0.52631578947368296</v>
      </c>
      <c r="P22" s="25">
        <f t="shared" si="5"/>
        <v>6.7609165419232893</v>
      </c>
      <c r="Q22" s="25">
        <f t="shared" si="6"/>
        <v>1.8571428571428601</v>
      </c>
      <c r="R22" s="25">
        <f t="shared" si="7"/>
        <v>0</v>
      </c>
      <c r="S22" s="25">
        <f t="shared" si="8"/>
        <v>0</v>
      </c>
      <c r="T22" s="58"/>
      <c r="U22" s="25">
        <f>Health!F22</f>
        <v>6.12</v>
      </c>
      <c r="V22" s="25">
        <f>Food!F22</f>
        <v>0.52631578947368296</v>
      </c>
      <c r="W22" s="26">
        <f>Macro!F22</f>
        <v>5.5867768595041296</v>
      </c>
      <c r="X22" s="25">
        <f>Socioeconomic!F22</f>
        <v>1.8571428571428601</v>
      </c>
      <c r="Y22" s="25">
        <f>'Natural Hazard'!F22</f>
        <v>0</v>
      </c>
      <c r="Z22" s="25">
        <f>Conflict!F22</f>
        <v>0</v>
      </c>
      <c r="AA22" s="58"/>
      <c r="AB22" s="25">
        <f>Health!G22</f>
        <v>10</v>
      </c>
      <c r="AC22" s="25">
        <f>Food!G22</f>
        <v>0</v>
      </c>
      <c r="AD22" s="25">
        <f>Macro!G22</f>
        <v>8.1818181818181799</v>
      </c>
      <c r="AE22" s="25">
        <f>Socioeconomic!G22</f>
        <v>0</v>
      </c>
      <c r="AF22" s="25">
        <f>'Natural Hazard'!G22</f>
        <v>0</v>
      </c>
      <c r="AG22" s="25">
        <f>Conflict!G22</f>
        <v>0</v>
      </c>
      <c r="AH22" s="57"/>
      <c r="AI22" s="27">
        <v>0</v>
      </c>
      <c r="AJ22" s="27">
        <v>0.3</v>
      </c>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row>
    <row r="23" spans="1:70" x14ac:dyDescent="0.2">
      <c r="A23" s="70">
        <v>18</v>
      </c>
      <c r="B23" s="20" t="s">
        <v>42</v>
      </c>
      <c r="C23" s="20" t="s">
        <v>43</v>
      </c>
      <c r="D23" s="20" t="s">
        <v>596</v>
      </c>
      <c r="E23" s="20" t="s">
        <v>3</v>
      </c>
      <c r="F23" s="57"/>
      <c r="G23" s="22" cm="1">
        <f t="array" ref="G23">Options!$D$30*(COUNTIF($N23:$S23, "&gt;="&amp;Options!$D$41) + 0.5*(COUNTIF($N23:$S23, "&gt;="&amp;Options!$D$42) - COUNTIF($N23:$S23, "&gt;="&amp;Options!$D$41))) + Options!$D$31*(COUNTIF($N23:$S23, "&gt;="&amp;Options!$D$41)) + Options!$D$32*AVERAGE($N23:$S23) + Options!$D$33*GEOMEAN($N23:$S23+0.0001)</f>
        <v>1.5</v>
      </c>
      <c r="H23" s="23">
        <f t="shared" si="0"/>
        <v>1.5</v>
      </c>
      <c r="I23" s="22" cm="1">
        <f t="array" ref="I23">Options!$D$30*(COUNTIF($U23:$Z23, "&gt;="&amp;Options!$D$37) + 0.5*(COUNTIF($U23:$Z23, "&gt;="&amp;Options!$D$38) - COUNTIF($U23:$Z23, "&gt;="&amp;Options!$D$37))) + Options!$D$31*(COUNTIF($U23:$Z23, "&gt;="&amp;Options!$D$37)) + Options!$D$32*AVERAGE($U23:$Z23) + Options!$D$33*GEOMEAN($U23:$Z23+0.0001)</f>
        <v>0.5</v>
      </c>
      <c r="J23" s="24">
        <f t="shared" si="1"/>
        <v>0.5</v>
      </c>
      <c r="K23" s="21" cm="1">
        <f t="array" ref="K23">Options!$D$30*(COUNTIF($AB23:$AG23, "&gt;="&amp;Options!$D$37) + 0.5*(COUNTIF($AB23:$AG23, "&gt;="&amp;Options!$D$38) - COUNTIF($AB23:$AG23, "&gt;="&amp;Options!$D$37))) + Options!$D$31*(COUNTIF($AB23:$AG23, "&gt;="&amp;Options!$D$37)) + Options!$D$32*AVERAGE($AB23:$AG23) + Options!$D$33*GEOMEAN($AB23:$AG23+0.0001)</f>
        <v>2</v>
      </c>
      <c r="L23" s="24">
        <f t="shared" si="2"/>
        <v>2</v>
      </c>
      <c r="M23" s="57"/>
      <c r="N23" s="25">
        <f t="shared" si="3"/>
        <v>8.8769364084688593</v>
      </c>
      <c r="O23" s="25">
        <f t="shared" si="4"/>
        <v>3.58851674641148</v>
      </c>
      <c r="P23" s="25">
        <f t="shared" si="5"/>
        <v>2.0982623127920124</v>
      </c>
      <c r="Q23" s="25">
        <f t="shared" si="6"/>
        <v>6.0944940022004364</v>
      </c>
      <c r="R23" s="25">
        <f t="shared" si="7"/>
        <v>1.125</v>
      </c>
      <c r="S23" s="25">
        <f t="shared" si="8"/>
        <v>0</v>
      </c>
      <c r="T23" s="58"/>
      <c r="U23" s="25">
        <f>Health!F23</f>
        <v>7.88</v>
      </c>
      <c r="V23" s="25">
        <f>Food!F23</f>
        <v>3.58851674641148</v>
      </c>
      <c r="W23" s="26">
        <f>Macro!F23</f>
        <v>4.8429752066115697</v>
      </c>
      <c r="X23" s="25">
        <f>Socioeconomic!F23</f>
        <v>3.71428571428571</v>
      </c>
      <c r="Y23" s="25">
        <f>'Natural Hazard'!F23</f>
        <v>1.125</v>
      </c>
      <c r="Z23" s="25">
        <f>Conflict!F23</f>
        <v>0</v>
      </c>
      <c r="AA23" s="58"/>
      <c r="AB23" s="25">
        <f>Health!G23</f>
        <v>10</v>
      </c>
      <c r="AC23" s="25">
        <f>Food!G23</f>
        <v>0</v>
      </c>
      <c r="AD23" s="25">
        <f>Macro!G23</f>
        <v>0.90909090909091705</v>
      </c>
      <c r="AE23" s="25">
        <f>Socioeconomic!G23</f>
        <v>10</v>
      </c>
      <c r="AF23" s="25">
        <f>'Natural Hazard'!G23</f>
        <v>0</v>
      </c>
      <c r="AG23" s="25">
        <f>Conflict!G23</f>
        <v>0</v>
      </c>
      <c r="AH23" s="57"/>
      <c r="AI23" s="27">
        <v>0</v>
      </c>
      <c r="AJ23" s="27">
        <v>0.5</v>
      </c>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row>
    <row r="24" spans="1:70" x14ac:dyDescent="0.2">
      <c r="A24" s="70">
        <v>19</v>
      </c>
      <c r="B24" s="20" t="s">
        <v>44</v>
      </c>
      <c r="C24" s="20" t="s">
        <v>45</v>
      </c>
      <c r="D24" s="20" t="s">
        <v>594</v>
      </c>
      <c r="E24" s="20" t="s">
        <v>591</v>
      </c>
      <c r="F24" s="57"/>
      <c r="G24" s="22" cm="1">
        <f t="array" ref="G24">Options!$D$30*(COUNTIF($N24:$S24, "&gt;="&amp;Options!$D$41) + 0.5*(COUNTIF($N24:$S24, "&gt;="&amp;Options!$D$42) - COUNTIF($N24:$S24, "&gt;="&amp;Options!$D$41))) + Options!$D$31*(COUNTIF($N24:$S24, "&gt;="&amp;Options!$D$41)) + Options!$D$32*AVERAGE($N24:$S24) + Options!$D$33*GEOMEAN($N24:$S24+0.0001)</f>
        <v>1.5</v>
      </c>
      <c r="H24" s="23">
        <f t="shared" si="0"/>
        <v>1.5</v>
      </c>
      <c r="I24" s="22" cm="1">
        <f t="array" ref="I24">Options!$D$30*(COUNTIF($U24:$Z24, "&gt;="&amp;Options!$D$37) + 0.5*(COUNTIF($U24:$Z24, "&gt;="&amp;Options!$D$38) - COUNTIF($U24:$Z24, "&gt;="&amp;Options!$D$37))) + Options!$D$31*(COUNTIF($U24:$Z24, "&gt;="&amp;Options!$D$37)) + Options!$D$32*AVERAGE($U24:$Z24) + Options!$D$33*GEOMEAN($U24:$Z24+0.0001)</f>
        <v>0</v>
      </c>
      <c r="J24" s="24">
        <f t="shared" si="1"/>
        <v>0</v>
      </c>
      <c r="K24" s="21" cm="1">
        <f t="array" ref="K24">Options!$D$30*(COUNTIF($AB24:$AG24, "&gt;="&amp;Options!$D$37) + 0.5*(COUNTIF($AB24:$AG24, "&gt;="&amp;Options!$D$38) - COUNTIF($AB24:$AG24, "&gt;="&amp;Options!$D$37))) + Options!$D$31*(COUNTIF($AB24:$AG24, "&gt;="&amp;Options!$D$37)) + Options!$D$32*AVERAGE($AB24:$AG24) + Options!$D$33*GEOMEAN($AB24:$AG24+0.0001)</f>
        <v>1.5</v>
      </c>
      <c r="L24" s="24">
        <f t="shared" si="2"/>
        <v>1.5</v>
      </c>
      <c r="M24" s="57"/>
      <c r="N24" s="25">
        <f t="shared" si="3"/>
        <v>6.6732181142234515</v>
      </c>
      <c r="O24" s="25">
        <f t="shared" si="4"/>
        <v>3.2296650717703299</v>
      </c>
      <c r="P24" s="25">
        <f t="shared" si="5"/>
        <v>6.9014202743461128</v>
      </c>
      <c r="Q24" s="25">
        <f t="shared" si="6"/>
        <v>5.1961524227066338</v>
      </c>
      <c r="R24" s="25">
        <f t="shared" si="7"/>
        <v>2.5</v>
      </c>
      <c r="S24" s="25">
        <f t="shared" si="8"/>
        <v>1.6952912574300001</v>
      </c>
      <c r="T24" s="58"/>
      <c r="U24" s="25">
        <f>Health!F24</f>
        <v>5.44</v>
      </c>
      <c r="V24" s="25">
        <f>Food!F24</f>
        <v>3.2296650717703299</v>
      </c>
      <c r="W24" s="26">
        <f>Macro!F24</f>
        <v>6.7603305785124004</v>
      </c>
      <c r="X24" s="25">
        <f>Socioeconomic!F24</f>
        <v>3.8571428571428599</v>
      </c>
      <c r="Y24" s="25">
        <f>'Natural Hazard'!F24</f>
        <v>2.5</v>
      </c>
      <c r="Z24" s="25">
        <f>Conflict!F24</f>
        <v>0</v>
      </c>
      <c r="AA24" s="58"/>
      <c r="AB24" s="25">
        <f>Health!G24</f>
        <v>8.1859999999999999</v>
      </c>
      <c r="AC24" s="25">
        <f>Food!G24</f>
        <v>0</v>
      </c>
      <c r="AD24" s="25">
        <f>Macro!G24</f>
        <v>7.0454545454545503</v>
      </c>
      <c r="AE24" s="25">
        <f>Socioeconomic!G24</f>
        <v>7</v>
      </c>
      <c r="AF24" s="25">
        <f>'Natural Hazard'!G24</f>
        <v>0</v>
      </c>
      <c r="AG24" s="25">
        <f>Conflict!G24</f>
        <v>1.6952912574300001</v>
      </c>
      <c r="AH24" s="57"/>
      <c r="AI24" s="27">
        <v>0</v>
      </c>
      <c r="AJ24" s="27">
        <v>0.3</v>
      </c>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row>
    <row r="25" spans="1:70" x14ac:dyDescent="0.2">
      <c r="A25" s="70">
        <v>20</v>
      </c>
      <c r="B25" s="20" t="s">
        <v>46</v>
      </c>
      <c r="C25" s="20" t="s">
        <v>47</v>
      </c>
      <c r="D25" s="20" t="s">
        <v>594</v>
      </c>
      <c r="E25" s="20" t="s">
        <v>591</v>
      </c>
      <c r="F25" s="57"/>
      <c r="G25" s="22" cm="1">
        <f t="array" ref="G25">Options!$D$30*(COUNTIF($N25:$S25, "&gt;="&amp;Options!$D$41) + 0.5*(COUNTIF($N25:$S25, "&gt;="&amp;Options!$D$42) - COUNTIF($N25:$S25, "&gt;="&amp;Options!$D$41))) + Options!$D$31*(COUNTIF($N25:$S25, "&gt;="&amp;Options!$D$41)) + Options!$D$32*AVERAGE($N25:$S25) + Options!$D$33*GEOMEAN($N25:$S25+0.0001)</f>
        <v>2</v>
      </c>
      <c r="H25" s="23">
        <f t="shared" si="0"/>
        <v>2</v>
      </c>
      <c r="I25" s="22" cm="1">
        <f t="array" ref="I25">Options!$D$30*(COUNTIF($U25:$Z25, "&gt;="&amp;Options!$D$37) + 0.5*(COUNTIF($U25:$Z25, "&gt;="&amp;Options!$D$38) - COUNTIF($U25:$Z25, "&gt;="&amp;Options!$D$37))) + Options!$D$31*(COUNTIF($U25:$Z25, "&gt;="&amp;Options!$D$37)) + Options!$D$32*AVERAGE($U25:$Z25) + Options!$D$33*GEOMEAN($U25:$Z25+0.0001)</f>
        <v>0.5</v>
      </c>
      <c r="J25" s="24">
        <f t="shared" si="1"/>
        <v>0.5</v>
      </c>
      <c r="K25" s="21" cm="1">
        <f t="array" ref="K25">Options!$D$30*(COUNTIF($AB25:$AG25, "&gt;="&amp;Options!$D$37) + 0.5*(COUNTIF($AB25:$AG25, "&gt;="&amp;Options!$D$38) - COUNTIF($AB25:$AG25, "&gt;="&amp;Options!$D$37))) + Options!$D$31*(COUNTIF($AB25:$AG25, "&gt;="&amp;Options!$D$37)) + Options!$D$32*AVERAGE($AB25:$AG25) + Options!$D$33*GEOMEAN($AB25:$AG25+0.0001)</f>
        <v>1</v>
      </c>
      <c r="L25" s="24">
        <f t="shared" si="2"/>
        <v>1</v>
      </c>
      <c r="M25" s="57"/>
      <c r="N25" s="25">
        <f t="shared" si="3"/>
        <v>6.8929172120596167</v>
      </c>
      <c r="O25" s="25">
        <f t="shared" si="4"/>
        <v>1.02870813397129</v>
      </c>
      <c r="P25" s="25">
        <f t="shared" si="5"/>
        <v>9.3684894749005458</v>
      </c>
      <c r="Q25" s="25">
        <f t="shared" si="6"/>
        <v>1.71428571428572</v>
      </c>
      <c r="R25" s="25">
        <f t="shared" si="7"/>
        <v>1</v>
      </c>
      <c r="S25" s="25">
        <f t="shared" si="8"/>
        <v>5</v>
      </c>
      <c r="T25" s="58"/>
      <c r="U25" s="25">
        <f>Health!F25</f>
        <v>6.94</v>
      </c>
      <c r="V25" s="25">
        <f>Food!F25</f>
        <v>1.02870813397129</v>
      </c>
      <c r="W25" s="26">
        <f>Macro!F25</f>
        <v>8.7768595041322293</v>
      </c>
      <c r="X25" s="25">
        <f>Socioeconomic!F25</f>
        <v>1.71428571428572</v>
      </c>
      <c r="Y25" s="25">
        <f>'Natural Hazard'!F25</f>
        <v>1</v>
      </c>
      <c r="Z25" s="25">
        <f>Conflict!F25</f>
        <v>0</v>
      </c>
      <c r="AA25" s="58"/>
      <c r="AB25" s="25">
        <f>Health!G25</f>
        <v>6.8461538461538503</v>
      </c>
      <c r="AC25" s="25">
        <f>Food!G25</f>
        <v>0</v>
      </c>
      <c r="AD25" s="25">
        <f>Macro!G25</f>
        <v>10</v>
      </c>
      <c r="AE25" s="25">
        <f>Socioeconomic!G25</f>
        <v>0</v>
      </c>
      <c r="AF25" s="25">
        <f>'Natural Hazard'!G25</f>
        <v>0</v>
      </c>
      <c r="AG25" s="25">
        <f>Conflict!G25</f>
        <v>5</v>
      </c>
      <c r="AH25" s="57"/>
      <c r="AI25" s="27">
        <v>0</v>
      </c>
      <c r="AJ25" s="27">
        <v>0.3</v>
      </c>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row>
    <row r="26" spans="1:70" x14ac:dyDescent="0.2">
      <c r="A26" s="70">
        <v>21</v>
      </c>
      <c r="B26" s="20" t="s">
        <v>48</v>
      </c>
      <c r="C26" s="20" t="s">
        <v>49</v>
      </c>
      <c r="D26" s="20" t="s">
        <v>596</v>
      </c>
      <c r="E26" s="20" t="s">
        <v>591</v>
      </c>
      <c r="F26" s="57"/>
      <c r="G26" s="22" cm="1">
        <f t="array" ref="G26">Options!$D$30*(COUNTIF($N26:$S26, "&gt;="&amp;Options!$D$41) + 0.5*(COUNTIF($N26:$S26, "&gt;="&amp;Options!$D$42) - COUNTIF($N26:$S26, "&gt;="&amp;Options!$D$41))) + Options!$D$31*(COUNTIF($N26:$S26, "&gt;="&amp;Options!$D$41)) + Options!$D$32*AVERAGE($N26:$S26) + Options!$D$33*GEOMEAN($N26:$S26+0.0001)</f>
        <v>2</v>
      </c>
      <c r="H26" s="23">
        <f t="shared" si="0"/>
        <v>2</v>
      </c>
      <c r="I26" s="22" cm="1">
        <f t="array" ref="I26">Options!$D$30*(COUNTIF($U26:$Z26, "&gt;="&amp;Options!$D$37) + 0.5*(COUNTIF($U26:$Z26, "&gt;="&amp;Options!$D$38) - COUNTIF($U26:$Z26, "&gt;="&amp;Options!$D$37))) + Options!$D$31*(COUNTIF($U26:$Z26, "&gt;="&amp;Options!$D$37)) + Options!$D$32*AVERAGE($U26:$Z26) + Options!$D$33*GEOMEAN($U26:$Z26+0.0001)</f>
        <v>1</v>
      </c>
      <c r="J26" s="24">
        <f t="shared" si="1"/>
        <v>1</v>
      </c>
      <c r="K26" s="21" cm="1">
        <f t="array" ref="K26">Options!$D$30*(COUNTIF($AB26:$AG26, "&gt;="&amp;Options!$D$37) + 0.5*(COUNTIF($AB26:$AG26, "&gt;="&amp;Options!$D$38) - COUNTIF($AB26:$AG26, "&gt;="&amp;Options!$D$37))) + Options!$D$31*(COUNTIF($AB26:$AG26, "&gt;="&amp;Options!$D$37)) + Options!$D$32*AVERAGE($AB26:$AG26) + Options!$D$33*GEOMEAN($AB26:$AG26+0.0001)</f>
        <v>2</v>
      </c>
      <c r="L26" s="24">
        <f t="shared" si="2"/>
        <v>2</v>
      </c>
      <c r="M26" s="57"/>
      <c r="N26" s="25">
        <f t="shared" si="3"/>
        <v>8.7407093533648617</v>
      </c>
      <c r="O26" s="25">
        <f t="shared" si="4"/>
        <v>4.6650717703349303</v>
      </c>
      <c r="P26" s="25">
        <f t="shared" si="5"/>
        <v>3.8172962373237596</v>
      </c>
      <c r="Q26" s="25">
        <f t="shared" si="6"/>
        <v>7.2702917999997023</v>
      </c>
      <c r="R26" s="25">
        <f t="shared" si="7"/>
        <v>2.75</v>
      </c>
      <c r="S26" s="25">
        <f t="shared" si="8"/>
        <v>0</v>
      </c>
      <c r="T26" s="58"/>
      <c r="U26" s="25">
        <f>Health!F26</f>
        <v>7.64</v>
      </c>
      <c r="V26" s="25">
        <f>Food!F26</f>
        <v>4.6650717703349303</v>
      </c>
      <c r="W26" s="26">
        <f>Macro!F26</f>
        <v>7.1239669421487601</v>
      </c>
      <c r="X26" s="25">
        <f>Socioeconomic!F26</f>
        <v>5.28571428571429</v>
      </c>
      <c r="Y26" s="25">
        <f>'Natural Hazard'!F26</f>
        <v>2.75</v>
      </c>
      <c r="Z26" s="25">
        <f>Conflict!F26</f>
        <v>0</v>
      </c>
      <c r="AA26" s="58"/>
      <c r="AB26" s="25">
        <f>Health!G26</f>
        <v>10</v>
      </c>
      <c r="AC26" s="25">
        <f>Food!G26</f>
        <v>0</v>
      </c>
      <c r="AD26" s="25">
        <f>Macro!G26</f>
        <v>2.0454545454545499</v>
      </c>
      <c r="AE26" s="25">
        <f>Socioeconomic!G26</f>
        <v>10</v>
      </c>
      <c r="AF26" s="25">
        <f>'Natural Hazard'!G26</f>
        <v>0</v>
      </c>
      <c r="AG26" s="25">
        <f>Conflict!G26</f>
        <v>0</v>
      </c>
      <c r="AH26" s="57"/>
      <c r="AI26" s="27">
        <v>0</v>
      </c>
      <c r="AJ26" s="27">
        <v>0.4</v>
      </c>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row>
    <row r="27" spans="1:70" x14ac:dyDescent="0.2">
      <c r="A27" s="70">
        <v>22</v>
      </c>
      <c r="B27" s="20" t="s">
        <v>50</v>
      </c>
      <c r="C27" s="20" t="s">
        <v>51</v>
      </c>
      <c r="D27" s="20" t="s">
        <v>596</v>
      </c>
      <c r="E27" s="20" t="s">
        <v>591</v>
      </c>
      <c r="F27" s="57"/>
      <c r="G27" s="22" cm="1">
        <f t="array" ref="G27">Options!$D$30*(COUNTIF($N27:$S27, "&gt;="&amp;Options!$D$41) + 0.5*(COUNTIF($N27:$S27, "&gt;="&amp;Options!$D$42) - COUNTIF($N27:$S27, "&gt;="&amp;Options!$D$41))) + Options!$D$31*(COUNTIF($N27:$S27, "&gt;="&amp;Options!$D$41)) + Options!$D$32*AVERAGE($N27:$S27) + Options!$D$33*GEOMEAN($N27:$S27+0.0001)</f>
        <v>3</v>
      </c>
      <c r="H27" s="23">
        <f t="shared" si="0"/>
        <v>3</v>
      </c>
      <c r="I27" s="22" cm="1">
        <f t="array" ref="I27">Options!$D$30*(COUNTIF($U27:$Z27, "&gt;="&amp;Options!$D$37) + 0.5*(COUNTIF($U27:$Z27, "&gt;="&amp;Options!$D$38) - COUNTIF($U27:$Z27, "&gt;="&amp;Options!$D$37))) + Options!$D$31*(COUNTIF($U27:$Z27, "&gt;="&amp;Options!$D$37)) + Options!$D$32*AVERAGE($U27:$Z27) + Options!$D$33*GEOMEAN($U27:$Z27+0.0001)</f>
        <v>1.5</v>
      </c>
      <c r="J27" s="24">
        <f t="shared" si="1"/>
        <v>1.5</v>
      </c>
      <c r="K27" s="21" cm="1">
        <f t="array" ref="K27">Options!$D$30*(COUNTIF($AB27:$AG27, "&gt;="&amp;Options!$D$37) + 0.5*(COUNTIF($AB27:$AG27, "&gt;="&amp;Options!$D$38) - COUNTIF($AB27:$AG27, "&gt;="&amp;Options!$D$37))) + Options!$D$31*(COUNTIF($AB27:$AG27, "&gt;="&amp;Options!$D$37)) + Options!$D$32*AVERAGE($AB27:$AG27) + Options!$D$33*GEOMEAN($AB27:$AG27+0.0001)</f>
        <v>1</v>
      </c>
      <c r="L27" s="24">
        <f t="shared" si="2"/>
        <v>1</v>
      </c>
      <c r="M27" s="57"/>
      <c r="N27" s="25">
        <f t="shared" si="3"/>
        <v>7.4259420536801528</v>
      </c>
      <c r="O27" s="25">
        <f t="shared" si="4"/>
        <v>8.0861244019138798</v>
      </c>
      <c r="P27" s="25">
        <f t="shared" si="5"/>
        <v>5.4338450176124917</v>
      </c>
      <c r="Q27" s="25">
        <f t="shared" si="6"/>
        <v>6.7082039324993694</v>
      </c>
      <c r="R27" s="25">
        <f t="shared" si="7"/>
        <v>3.875</v>
      </c>
      <c r="S27" s="25">
        <f t="shared" si="8"/>
        <v>0</v>
      </c>
      <c r="T27" s="58"/>
      <c r="U27" s="25">
        <f>Health!F27</f>
        <v>7.25</v>
      </c>
      <c r="V27" s="25">
        <f>Food!F27</f>
        <v>8.0861244019138798</v>
      </c>
      <c r="W27" s="26">
        <f>Macro!F27</f>
        <v>8.6611570247933898</v>
      </c>
      <c r="X27" s="25">
        <f>Socioeconomic!F27</f>
        <v>6.4285714285714297</v>
      </c>
      <c r="Y27" s="25">
        <f>'Natural Hazard'!F27</f>
        <v>3.875</v>
      </c>
      <c r="Z27" s="25">
        <f>Conflict!F27</f>
        <v>0</v>
      </c>
      <c r="AA27" s="58"/>
      <c r="AB27" s="25">
        <f>Health!G27</f>
        <v>7.60615384615385</v>
      </c>
      <c r="AC27" s="25">
        <f>Food!G27</f>
        <v>0</v>
      </c>
      <c r="AD27" s="25">
        <f>Macro!G27</f>
        <v>3.4090909090909198</v>
      </c>
      <c r="AE27" s="25">
        <f>Socioeconomic!G27</f>
        <v>7</v>
      </c>
      <c r="AF27" s="25">
        <f>'Natural Hazard'!G27</f>
        <v>0</v>
      </c>
      <c r="AG27" s="25">
        <f>Conflict!G27</f>
        <v>0</v>
      </c>
      <c r="AH27" s="57"/>
      <c r="AI27" s="27">
        <v>0</v>
      </c>
      <c r="AJ27" s="27">
        <v>0.2</v>
      </c>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row>
    <row r="28" spans="1:70" x14ac:dyDescent="0.2">
      <c r="A28" s="70">
        <v>23</v>
      </c>
      <c r="B28" s="20" t="s">
        <v>52</v>
      </c>
      <c r="C28" s="20" t="s">
        <v>53</v>
      </c>
      <c r="D28" s="20" t="s">
        <v>596</v>
      </c>
      <c r="E28" s="20" t="s">
        <v>591</v>
      </c>
      <c r="F28" s="57"/>
      <c r="G28" s="22" cm="1">
        <f t="array" ref="G28">Options!$D$30*(COUNTIF($N28:$S28, "&gt;="&amp;Options!$D$41) + 0.5*(COUNTIF($N28:$S28, "&gt;="&amp;Options!$D$42) - COUNTIF($N28:$S28, "&gt;="&amp;Options!$D$41))) + Options!$D$31*(COUNTIF($N28:$S28, "&gt;="&amp;Options!$D$41)) + Options!$D$32*AVERAGE($N28:$S28) + Options!$D$33*GEOMEAN($N28:$S28+0.0001)</f>
        <v>2.5</v>
      </c>
      <c r="H28" s="23">
        <f t="shared" si="0"/>
        <v>2.5</v>
      </c>
      <c r="I28" s="22" cm="1">
        <f t="array" ref="I28">Options!$D$30*(COUNTIF($U28:$Z28, "&gt;="&amp;Options!$D$37) + 0.5*(COUNTIF($U28:$Z28, "&gt;="&amp;Options!$D$38) - COUNTIF($U28:$Z28, "&gt;="&amp;Options!$D$37))) + Options!$D$31*(COUNTIF($U28:$Z28, "&gt;="&amp;Options!$D$37)) + Options!$D$32*AVERAGE($U28:$Z28) + Options!$D$33*GEOMEAN($U28:$Z28+0.0001)</f>
        <v>0.5</v>
      </c>
      <c r="J28" s="24">
        <f t="shared" si="1"/>
        <v>0.5</v>
      </c>
      <c r="K28" s="21" cm="1">
        <f t="array" ref="K28">Options!$D$30*(COUNTIF($AB28:$AG28, "&gt;="&amp;Options!$D$37) + 0.5*(COUNTIF($AB28:$AG28, "&gt;="&amp;Options!$D$38) - COUNTIF($AB28:$AG28, "&gt;="&amp;Options!$D$37))) + Options!$D$31*(COUNTIF($AB28:$AG28, "&gt;="&amp;Options!$D$37)) + Options!$D$32*AVERAGE($AB28:$AG28) + Options!$D$33*GEOMEAN($AB28:$AG28+0.0001)</f>
        <v>1.5</v>
      </c>
      <c r="L28" s="24">
        <f t="shared" si="2"/>
        <v>1.5</v>
      </c>
      <c r="M28" s="57"/>
      <c r="N28" s="25">
        <f t="shared" si="3"/>
        <v>6.1237243569579451</v>
      </c>
      <c r="O28" s="25">
        <f t="shared" si="4"/>
        <v>3.7320574162679399</v>
      </c>
      <c r="P28" s="25">
        <f t="shared" si="5"/>
        <v>6.4462809917355397</v>
      </c>
      <c r="Q28" s="25">
        <f t="shared" si="6"/>
        <v>5.8309518948453025</v>
      </c>
      <c r="R28" s="25">
        <f t="shared" si="7"/>
        <v>7.75</v>
      </c>
      <c r="S28" s="25">
        <f t="shared" si="8"/>
        <v>0</v>
      </c>
      <c r="T28" s="58"/>
      <c r="U28" s="25">
        <f>Health!F28</f>
        <v>3.75</v>
      </c>
      <c r="V28" s="25">
        <f>Food!F28</f>
        <v>3.7320574162679399</v>
      </c>
      <c r="W28" s="26">
        <f>Macro!F28</f>
        <v>6.4462809917355397</v>
      </c>
      <c r="X28" s="25">
        <f>Socioeconomic!F28</f>
        <v>4.8571428571428603</v>
      </c>
      <c r="Y28" s="25">
        <f>'Natural Hazard'!F28</f>
        <v>7.75</v>
      </c>
      <c r="Z28" s="25">
        <f>Conflict!F28</f>
        <v>0</v>
      </c>
      <c r="AA28" s="58"/>
      <c r="AB28" s="25">
        <f>Health!G28</f>
        <v>10</v>
      </c>
      <c r="AC28" s="25">
        <f>Food!G28</f>
        <v>0</v>
      </c>
      <c r="AD28" s="25">
        <f>Macro!G28</f>
        <v>0</v>
      </c>
      <c r="AE28" s="25">
        <f>Socioeconomic!G28</f>
        <v>7</v>
      </c>
      <c r="AF28" s="25">
        <f>'Natural Hazard'!G28</f>
        <v>0</v>
      </c>
      <c r="AG28" s="25">
        <f>Conflict!G28</f>
        <v>0</v>
      </c>
      <c r="AH28" s="57"/>
      <c r="AI28" s="27">
        <v>0</v>
      </c>
      <c r="AJ28" s="27">
        <v>0.2</v>
      </c>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row>
    <row r="29" spans="1:70" x14ac:dyDescent="0.2">
      <c r="A29" s="70">
        <v>24</v>
      </c>
      <c r="B29" s="20" t="s">
        <v>54</v>
      </c>
      <c r="C29" s="20" t="s">
        <v>55</v>
      </c>
      <c r="D29" s="20" t="s">
        <v>596</v>
      </c>
      <c r="E29" s="20" t="s">
        <v>3</v>
      </c>
      <c r="F29" s="57"/>
      <c r="G29" s="22" cm="1">
        <f t="array" ref="G29">Options!$D$30*(COUNTIF($N29:$S29, "&gt;="&amp;Options!$D$41) + 0.5*(COUNTIF($N29:$S29, "&gt;="&amp;Options!$D$42) - COUNTIF($N29:$S29, "&gt;="&amp;Options!$D$41))) + Options!$D$31*(COUNTIF($N29:$S29, "&gt;="&amp;Options!$D$41)) + Options!$D$32*AVERAGE($N29:$S29) + Options!$D$33*GEOMEAN($N29:$S29+0.0001)</f>
        <v>1</v>
      </c>
      <c r="H29" s="23">
        <f t="shared" si="0"/>
        <v>1</v>
      </c>
      <c r="I29" s="22" cm="1">
        <f t="array" ref="I29">Options!$D$30*(COUNTIF($U29:$Z29, "&gt;="&amp;Options!$D$37) + 0.5*(COUNTIF($U29:$Z29, "&gt;="&amp;Options!$D$38) - COUNTIF($U29:$Z29, "&gt;="&amp;Options!$D$37))) + Options!$D$31*(COUNTIF($U29:$Z29, "&gt;="&amp;Options!$D$37)) + Options!$D$32*AVERAGE($U29:$Z29) + Options!$D$33*GEOMEAN($U29:$Z29+0.0001)</f>
        <v>0.5</v>
      </c>
      <c r="J29" s="24">
        <f t="shared" si="1"/>
        <v>0.5</v>
      </c>
      <c r="K29" s="21" cm="1">
        <f t="array" ref="K29">Options!$D$30*(COUNTIF($AB29:$AG29, "&gt;="&amp;Options!$D$37) + 0.5*(COUNTIF($AB29:$AG29, "&gt;="&amp;Options!$D$38) - COUNTIF($AB29:$AG29, "&gt;="&amp;Options!$D$37))) + Options!$D$31*(COUNTIF($AB29:$AG29, "&gt;="&amp;Options!$D$37)) + Options!$D$32*AVERAGE($AB29:$AG29) + Options!$D$33*GEOMEAN($AB29:$AG29+0.0001)</f>
        <v>1.5</v>
      </c>
      <c r="L29" s="24">
        <f t="shared" si="2"/>
        <v>1.5</v>
      </c>
      <c r="M29" s="57"/>
      <c r="N29" s="25">
        <f t="shared" si="3"/>
        <v>8.7292611371180779</v>
      </c>
      <c r="O29" s="25">
        <f t="shared" si="4"/>
        <v>1.8181818181818199</v>
      </c>
      <c r="P29" s="25">
        <f t="shared" si="5"/>
        <v>4.543801352257308</v>
      </c>
      <c r="Q29" s="25">
        <f t="shared" si="6"/>
        <v>4.7958315233127147</v>
      </c>
      <c r="R29" s="25">
        <f t="shared" si="7"/>
        <v>1.375</v>
      </c>
      <c r="S29" s="25">
        <f t="shared" si="8"/>
        <v>0</v>
      </c>
      <c r="T29" s="58"/>
      <c r="U29" s="25">
        <f>Health!F29</f>
        <v>7.62</v>
      </c>
      <c r="V29" s="25">
        <f>Food!F29</f>
        <v>1.8181818181818199</v>
      </c>
      <c r="W29" s="26">
        <f>Macro!F29</f>
        <v>3.7851239669421499</v>
      </c>
      <c r="X29" s="25">
        <f>Socioeconomic!F29</f>
        <v>3.2857142857142798</v>
      </c>
      <c r="Y29" s="25">
        <f>'Natural Hazard'!F29</f>
        <v>1.375</v>
      </c>
      <c r="Z29" s="25">
        <f>Conflict!F29</f>
        <v>0</v>
      </c>
      <c r="AA29" s="58"/>
      <c r="AB29" s="25">
        <f>Health!G29</f>
        <v>10</v>
      </c>
      <c r="AC29" s="25">
        <f>Food!G29</f>
        <v>0</v>
      </c>
      <c r="AD29" s="25">
        <f>Macro!G29</f>
        <v>5.4545454545454497</v>
      </c>
      <c r="AE29" s="25">
        <f>Socioeconomic!G29</f>
        <v>7</v>
      </c>
      <c r="AF29" s="25">
        <f>'Natural Hazard'!G29</f>
        <v>0</v>
      </c>
      <c r="AG29" s="25">
        <f>Conflict!G29</f>
        <v>0</v>
      </c>
      <c r="AH29" s="57"/>
      <c r="AI29" s="27">
        <v>0</v>
      </c>
      <c r="AJ29" s="27">
        <v>0.5</v>
      </c>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row>
    <row r="30" spans="1:70" x14ac:dyDescent="0.2">
      <c r="A30" s="70">
        <v>25</v>
      </c>
      <c r="B30" s="20" t="s">
        <v>56</v>
      </c>
      <c r="C30" s="20" t="s">
        <v>57</v>
      </c>
      <c r="D30" s="20" t="s">
        <v>597</v>
      </c>
      <c r="E30" s="20" t="s">
        <v>3</v>
      </c>
      <c r="F30" s="57"/>
      <c r="G30" s="22" cm="1">
        <f t="array" ref="G30">Options!$D$30*(COUNTIF($N30:$S30, "&gt;="&amp;Options!$D$41) + 0.5*(COUNTIF($N30:$S30, "&gt;="&amp;Options!$D$42) - COUNTIF($N30:$S30, "&gt;="&amp;Options!$D$41))) + Options!$D$31*(COUNTIF($N30:$S30, "&gt;="&amp;Options!$D$41)) + Options!$D$32*AVERAGE($N30:$S30) + Options!$D$33*GEOMEAN($N30:$S30+0.0001)</f>
        <v>0.5</v>
      </c>
      <c r="H30" s="23">
        <f t="shared" si="0"/>
        <v>0.5</v>
      </c>
      <c r="I30" s="22" cm="1">
        <f t="array" ref="I30">Options!$D$30*(COUNTIF($U30:$Z30, "&gt;="&amp;Options!$D$37) + 0.5*(COUNTIF($U30:$Z30, "&gt;="&amp;Options!$D$38) - COUNTIF($U30:$Z30, "&gt;="&amp;Options!$D$37))) + Options!$D$31*(COUNTIF($U30:$Z30, "&gt;="&amp;Options!$D$37)) + Options!$D$32*AVERAGE($U30:$Z30) + Options!$D$33*GEOMEAN($U30:$Z30+0.0001)</f>
        <v>0.5</v>
      </c>
      <c r="J30" s="24">
        <f t="shared" si="1"/>
        <v>0.5</v>
      </c>
      <c r="K30" s="21" cm="1">
        <f t="array" ref="K30">Options!$D$30*(COUNTIF($AB30:$AG30, "&gt;="&amp;Options!$D$37) + 0.5*(COUNTIF($AB30:$AG30, "&gt;="&amp;Options!$D$38) - COUNTIF($AB30:$AG30, "&gt;="&amp;Options!$D$37))) + Options!$D$31*(COUNTIF($AB30:$AG30, "&gt;="&amp;Options!$D$37)) + Options!$D$32*AVERAGE($AB30:$AG30) + Options!$D$33*GEOMEAN($AB30:$AG30+0.0001)</f>
        <v>0.5</v>
      </c>
      <c r="L30" s="24">
        <f t="shared" si="2"/>
        <v>0.5</v>
      </c>
      <c r="M30" s="57"/>
      <c r="N30" s="25">
        <f t="shared" si="3"/>
        <v>6.3969800567262869</v>
      </c>
      <c r="O30" s="25">
        <f t="shared" si="4"/>
        <v>1.8181818181818199</v>
      </c>
      <c r="P30" s="25">
        <f t="shared" si="5"/>
        <v>2.4297520661157002</v>
      </c>
      <c r="Q30" s="25">
        <f t="shared" si="6"/>
        <v>3.6055512754639922</v>
      </c>
      <c r="R30" s="25">
        <f t="shared" si="7"/>
        <v>0.5</v>
      </c>
      <c r="S30" s="25">
        <f t="shared" si="8"/>
        <v>0</v>
      </c>
      <c r="T30" s="58"/>
      <c r="U30" s="25">
        <f>Health!F30</f>
        <v>7.48</v>
      </c>
      <c r="V30" s="25">
        <f>Food!F30</f>
        <v>1.8181818181818199</v>
      </c>
      <c r="W30" s="26">
        <f>Macro!F30</f>
        <v>2.4297520661157002</v>
      </c>
      <c r="X30" s="25">
        <f>Socioeconomic!F30</f>
        <v>1.8571428571428601</v>
      </c>
      <c r="Y30" s="25">
        <f>'Natural Hazard'!F30</f>
        <v>0.5</v>
      </c>
      <c r="Z30" s="25">
        <f>Conflict!F30</f>
        <v>0</v>
      </c>
      <c r="AA30" s="58"/>
      <c r="AB30" s="25">
        <f>Health!G30</f>
        <v>5.4707692307692302</v>
      </c>
      <c r="AC30" s="25">
        <f>Food!G30</f>
        <v>0</v>
      </c>
      <c r="AD30" s="25">
        <f>Macro!G30</f>
        <v>0</v>
      </c>
      <c r="AE30" s="25">
        <f>Socioeconomic!G30</f>
        <v>7</v>
      </c>
      <c r="AF30" s="25">
        <f>'Natural Hazard'!G30</f>
        <v>0</v>
      </c>
      <c r="AG30" s="25">
        <f>Conflict!G30</f>
        <v>0</v>
      </c>
      <c r="AH30" s="57"/>
      <c r="AI30" s="27">
        <v>0</v>
      </c>
      <c r="AJ30" s="27">
        <v>0.5</v>
      </c>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row>
    <row r="31" spans="1:70" x14ac:dyDescent="0.2">
      <c r="A31" s="70">
        <v>26</v>
      </c>
      <c r="B31" s="20" t="s">
        <v>58</v>
      </c>
      <c r="C31" s="20" t="s">
        <v>59</v>
      </c>
      <c r="D31" s="20" t="s">
        <v>592</v>
      </c>
      <c r="E31" s="20" t="s">
        <v>590</v>
      </c>
      <c r="F31" s="57"/>
      <c r="G31" s="22" cm="1">
        <f t="array" ref="G31">Options!$D$30*(COUNTIF($N31:$S31, "&gt;="&amp;Options!$D$41) + 0.5*(COUNTIF($N31:$S31, "&gt;="&amp;Options!$D$42) - COUNTIF($N31:$S31, "&gt;="&amp;Options!$D$41))) + Options!$D$31*(COUNTIF($N31:$S31, "&gt;="&amp;Options!$D$41)) + Options!$D$32*AVERAGE($N31:$S31) + Options!$D$33*GEOMEAN($N31:$S31+0.0001)</f>
        <v>3</v>
      </c>
      <c r="H31" s="23">
        <f t="shared" si="0"/>
        <v>3</v>
      </c>
      <c r="I31" s="22" cm="1">
        <f t="array" ref="I31">Options!$D$30*(COUNTIF($U31:$Z31, "&gt;="&amp;Options!$D$37) + 0.5*(COUNTIF($U31:$Z31, "&gt;="&amp;Options!$D$38) - COUNTIF($U31:$Z31, "&gt;="&amp;Options!$D$37))) + Options!$D$31*(COUNTIF($U31:$Z31, "&gt;="&amp;Options!$D$37)) + Options!$D$32*AVERAGE($U31:$Z31) + Options!$D$33*GEOMEAN($U31:$Z31+0.0001)</f>
        <v>0.5</v>
      </c>
      <c r="J31" s="24">
        <f t="shared" si="1"/>
        <v>0.5</v>
      </c>
      <c r="K31" s="21" cm="1">
        <f t="array" ref="K31">Options!$D$30*(COUNTIF($AB31:$AG31, "&gt;="&amp;Options!$D$37) + 0.5*(COUNTIF($AB31:$AG31, "&gt;="&amp;Options!$D$38) - COUNTIF($AB31:$AG31, "&gt;="&amp;Options!$D$37))) + Options!$D$31*(COUNTIF($AB31:$AG31, "&gt;="&amp;Options!$D$37)) + Options!$D$32*AVERAGE($AB31:$AG31) + Options!$D$33*GEOMEAN($AB31:$AG31+0.0001)</f>
        <v>1</v>
      </c>
      <c r="L31" s="24">
        <f t="shared" si="2"/>
        <v>1</v>
      </c>
      <c r="M31" s="57"/>
      <c r="N31" s="25">
        <f t="shared" si="3"/>
        <v>7.7071395471990778</v>
      </c>
      <c r="O31" s="25">
        <f t="shared" si="4"/>
        <v>6.9856459330143599</v>
      </c>
      <c r="P31" s="25">
        <f t="shared" si="5"/>
        <v>5.254599788103083</v>
      </c>
      <c r="Q31" s="25">
        <f t="shared" si="6"/>
        <v>7.4285714285714297</v>
      </c>
      <c r="R31" s="25">
        <f t="shared" si="7"/>
        <v>1.25</v>
      </c>
      <c r="S31" s="25">
        <f t="shared" si="8"/>
        <v>0</v>
      </c>
      <c r="T31" s="58"/>
      <c r="U31" s="25">
        <f>Health!F31</f>
        <v>5.94</v>
      </c>
      <c r="V31" s="25">
        <f>Food!F31</f>
        <v>6.9856459330143599</v>
      </c>
      <c r="W31" s="26">
        <f>Macro!F31</f>
        <v>4.0495867768595</v>
      </c>
      <c r="X31" s="25">
        <f>Socioeconomic!F31</f>
        <v>7.4285714285714297</v>
      </c>
      <c r="Y31" s="25">
        <f>'Natural Hazard'!F31</f>
        <v>1.25</v>
      </c>
      <c r="Z31" s="25">
        <f>Conflict!F31</f>
        <v>0</v>
      </c>
      <c r="AA31" s="58"/>
      <c r="AB31" s="25">
        <f>Health!G31</f>
        <v>10</v>
      </c>
      <c r="AC31" s="25">
        <f>Food!G31</f>
        <v>0</v>
      </c>
      <c r="AD31" s="25">
        <f>Macro!G31</f>
        <v>6.8181818181818201</v>
      </c>
      <c r="AE31" s="25">
        <f>Socioeconomic!G31</f>
        <v>0</v>
      </c>
      <c r="AF31" s="25">
        <f>'Natural Hazard'!G31</f>
        <v>0</v>
      </c>
      <c r="AG31" s="25">
        <f>Conflict!G31</f>
        <v>0</v>
      </c>
      <c r="AH31" s="57"/>
      <c r="AI31" s="27">
        <v>0</v>
      </c>
      <c r="AJ31" s="27">
        <v>0.4</v>
      </c>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row>
    <row r="32" spans="1:70" x14ac:dyDescent="0.2">
      <c r="A32" s="70">
        <v>27</v>
      </c>
      <c r="B32" s="20" t="s">
        <v>60</v>
      </c>
      <c r="C32" s="20" t="s">
        <v>61</v>
      </c>
      <c r="D32" s="20" t="s">
        <v>593</v>
      </c>
      <c r="E32" s="20" t="s">
        <v>591</v>
      </c>
      <c r="F32" s="57"/>
      <c r="G32" s="22" cm="1">
        <f t="array" ref="G32">Options!$D$30*(COUNTIF($N32:$S32, "&gt;="&amp;Options!$D$41) + 0.5*(COUNTIF($N32:$S32, "&gt;="&amp;Options!$D$42) - COUNTIF($N32:$S32, "&gt;="&amp;Options!$D$41))) + Options!$D$31*(COUNTIF($N32:$S32, "&gt;="&amp;Options!$D$41)) + Options!$D$32*AVERAGE($N32:$S32) + Options!$D$33*GEOMEAN($N32:$S32+0.0001)</f>
        <v>2</v>
      </c>
      <c r="H32" s="23">
        <f t="shared" si="0"/>
        <v>2</v>
      </c>
      <c r="I32" s="22" cm="1">
        <f t="array" ref="I32">Options!$D$30*(COUNTIF($U32:$Z32, "&gt;="&amp;Options!$D$37) + 0.5*(COUNTIF($U32:$Z32, "&gt;="&amp;Options!$D$38) - COUNTIF($U32:$Z32, "&gt;="&amp;Options!$D$37))) + Options!$D$31*(COUNTIF($U32:$Z32, "&gt;="&amp;Options!$D$37)) + Options!$D$32*AVERAGE($U32:$Z32) + Options!$D$33*GEOMEAN($U32:$Z32+0.0001)</f>
        <v>0.5</v>
      </c>
      <c r="J32" s="24">
        <f t="shared" si="1"/>
        <v>0.5</v>
      </c>
      <c r="K32" s="21" cm="1">
        <f t="array" ref="K32">Options!$D$30*(COUNTIF($AB32:$AG32, "&gt;="&amp;Options!$D$37) + 0.5*(COUNTIF($AB32:$AG32, "&gt;="&amp;Options!$D$38) - COUNTIF($AB32:$AG32, "&gt;="&amp;Options!$D$37))) + Options!$D$31*(COUNTIF($AB32:$AG32, "&gt;="&amp;Options!$D$37)) + Options!$D$32*AVERAGE($AB32:$AG32) + Options!$D$33*GEOMEAN($AB32:$AG32+0.0001)</f>
        <v>0.5</v>
      </c>
      <c r="L32" s="24">
        <f t="shared" si="2"/>
        <v>0.5</v>
      </c>
      <c r="M32" s="57"/>
      <c r="N32" s="25">
        <f t="shared" si="3"/>
        <v>8.6078590889510824</v>
      </c>
      <c r="O32" s="25">
        <f t="shared" si="4"/>
        <v>6.9377990430622001</v>
      </c>
      <c r="P32" s="25">
        <f t="shared" si="5"/>
        <v>3.5016364104106743</v>
      </c>
      <c r="Q32" s="25">
        <f t="shared" si="6"/>
        <v>6.4285714285714297</v>
      </c>
      <c r="R32" s="25">
        <f t="shared" si="7"/>
        <v>0.875</v>
      </c>
      <c r="S32" s="25">
        <f t="shared" si="8"/>
        <v>0</v>
      </c>
      <c r="T32" s="58"/>
      <c r="U32" s="25">
        <f>Health!F32</f>
        <v>7.78</v>
      </c>
      <c r="V32" s="25">
        <f>Food!F32</f>
        <v>6.9377990430622001</v>
      </c>
      <c r="W32" s="26">
        <f>Macro!F32</f>
        <v>3.1735537190082601</v>
      </c>
      <c r="X32" s="25">
        <f>Socioeconomic!F32</f>
        <v>6.4285714285714297</v>
      </c>
      <c r="Y32" s="25">
        <f>'Natural Hazard'!F32</f>
        <v>0.875</v>
      </c>
      <c r="Z32" s="25">
        <f>Conflict!F32</f>
        <v>0</v>
      </c>
      <c r="AA32" s="58"/>
      <c r="AB32" s="25">
        <f>Health!G32</f>
        <v>9.5238095238094793</v>
      </c>
      <c r="AC32" s="25">
        <f>Food!G32</f>
        <v>0</v>
      </c>
      <c r="AD32" s="25">
        <f>Macro!G32</f>
        <v>3.86363636363637</v>
      </c>
      <c r="AE32" s="25">
        <f>Socioeconomic!G32</f>
        <v>0</v>
      </c>
      <c r="AF32" s="25">
        <f>'Natural Hazard'!G32</f>
        <v>0</v>
      </c>
      <c r="AG32" s="25">
        <f>Conflict!G32</f>
        <v>0</v>
      </c>
      <c r="AH32" s="57"/>
      <c r="AI32" s="27">
        <v>0</v>
      </c>
      <c r="AJ32" s="27">
        <v>0.4</v>
      </c>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row>
    <row r="33" spans="1:70" x14ac:dyDescent="0.2">
      <c r="A33" s="70">
        <v>28</v>
      </c>
      <c r="B33" s="20" t="s">
        <v>62</v>
      </c>
      <c r="C33" s="20" t="s">
        <v>63</v>
      </c>
      <c r="D33" s="20" t="s">
        <v>593</v>
      </c>
      <c r="E33" s="20" t="s">
        <v>590</v>
      </c>
      <c r="F33" s="57"/>
      <c r="G33" s="22" cm="1">
        <f t="array" ref="G33">Options!$D$30*(COUNTIF($N33:$S33, "&gt;="&amp;Options!$D$41) + 0.5*(COUNTIF($N33:$S33, "&gt;="&amp;Options!$D$42) - COUNTIF($N33:$S33, "&gt;="&amp;Options!$D$41))) + Options!$D$31*(COUNTIF($N33:$S33, "&gt;="&amp;Options!$D$41)) + Options!$D$32*AVERAGE($N33:$S33) + Options!$D$33*GEOMEAN($N33:$S33+0.0001)</f>
        <v>5.5</v>
      </c>
      <c r="H33" s="23">
        <f t="shared" si="0"/>
        <v>5.5</v>
      </c>
      <c r="I33" s="22" cm="1">
        <f t="array" ref="I33">Options!$D$30*(COUNTIF($U33:$Z33, "&gt;="&amp;Options!$D$37) + 0.5*(COUNTIF($U33:$Z33, "&gt;="&amp;Options!$D$38) - COUNTIF($U33:$Z33, "&gt;="&amp;Options!$D$37))) + Options!$D$31*(COUNTIF($U33:$Z33, "&gt;="&amp;Options!$D$37)) + Options!$D$32*AVERAGE($U33:$Z33) + Options!$D$33*GEOMEAN($U33:$Z33+0.0001)</f>
        <v>5</v>
      </c>
      <c r="J33" s="24">
        <f t="shared" si="1"/>
        <v>5</v>
      </c>
      <c r="K33" s="21" cm="1">
        <f t="array" ref="K33">Options!$D$30*(COUNTIF($AB33:$AG33, "&gt;="&amp;Options!$D$37) + 0.5*(COUNTIF($AB33:$AG33, "&gt;="&amp;Options!$D$38) - COUNTIF($AB33:$AG33, "&gt;="&amp;Options!$D$37))) + Options!$D$31*(COUNTIF($AB33:$AG33, "&gt;="&amp;Options!$D$37)) + Options!$D$32*AVERAGE($AB33:$AG33) + Options!$D$33*GEOMEAN($AB33:$AG33+0.0001)</f>
        <v>3</v>
      </c>
      <c r="L33" s="24">
        <f t="shared" si="2"/>
        <v>3</v>
      </c>
      <c r="M33" s="57"/>
      <c r="N33" s="25">
        <f t="shared" si="3"/>
        <v>10</v>
      </c>
      <c r="O33" s="25">
        <f t="shared" si="4"/>
        <v>10</v>
      </c>
      <c r="P33" s="25">
        <f t="shared" si="5"/>
        <v>7.6870611478580688</v>
      </c>
      <c r="Q33" s="25">
        <f t="shared" si="6"/>
        <v>9.6310746905206948</v>
      </c>
      <c r="R33" s="25">
        <f t="shared" si="7"/>
        <v>6.375</v>
      </c>
      <c r="S33" s="25">
        <f t="shared" si="8"/>
        <v>9.2068226752663165</v>
      </c>
      <c r="T33" s="58"/>
      <c r="U33" s="25">
        <f>Health!F33</f>
        <v>10</v>
      </c>
      <c r="V33" s="25">
        <f>Food!F33</f>
        <v>10</v>
      </c>
      <c r="W33" s="26">
        <f>Macro!F33</f>
        <v>10</v>
      </c>
      <c r="X33" s="25">
        <f>Socioeconomic!F33</f>
        <v>10</v>
      </c>
      <c r="Y33" s="25">
        <f>'Natural Hazard'!F33</f>
        <v>6.375</v>
      </c>
      <c r="Z33" s="25">
        <f>Conflict!F33</f>
        <v>10</v>
      </c>
      <c r="AA33" s="58"/>
      <c r="AB33" s="25">
        <f>Health!G33</f>
        <v>10</v>
      </c>
      <c r="AC33" s="25">
        <f>Food!G33</f>
        <v>10</v>
      </c>
      <c r="AD33" s="25">
        <f>Macro!G33</f>
        <v>5.9090909090909003</v>
      </c>
      <c r="AE33" s="25">
        <f>Socioeconomic!G33</f>
        <v>9.2757599694388304</v>
      </c>
      <c r="AF33" s="25">
        <f>'Natural Hazard'!G33</f>
        <v>0</v>
      </c>
      <c r="AG33" s="25">
        <f>Conflict!G33</f>
        <v>8.4765583773797992</v>
      </c>
      <c r="AH33" s="57"/>
      <c r="AI33" s="27">
        <v>0</v>
      </c>
      <c r="AJ33" s="27">
        <v>0.4</v>
      </c>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row>
    <row r="34" spans="1:70" x14ac:dyDescent="0.2">
      <c r="A34" s="70">
        <v>29</v>
      </c>
      <c r="B34" s="20" t="s">
        <v>64</v>
      </c>
      <c r="C34" s="20" t="s">
        <v>65</v>
      </c>
      <c r="D34" s="20" t="s">
        <v>598</v>
      </c>
      <c r="E34" s="20" t="s">
        <v>3</v>
      </c>
      <c r="F34" s="57"/>
      <c r="G34" s="22" cm="1">
        <f t="array" ref="G34">Options!$D$30*(COUNTIF($N34:$S34, "&gt;="&amp;Options!$D$41) + 0.5*(COUNTIF($N34:$S34, "&gt;="&amp;Options!$D$42) - COUNTIF($N34:$S34, "&gt;="&amp;Options!$D$41))) + Options!$D$31*(COUNTIF($N34:$S34, "&gt;="&amp;Options!$D$41)) + Options!$D$32*AVERAGE($N34:$S34) + Options!$D$33*GEOMEAN($N34:$S34+0.0001)</f>
        <v>0</v>
      </c>
      <c r="H34" s="23">
        <f t="shared" si="0"/>
        <v>0</v>
      </c>
      <c r="I34" s="22" cm="1">
        <f t="array" ref="I34">Options!$D$30*(COUNTIF($U34:$Z34, "&gt;="&amp;Options!$D$37) + 0.5*(COUNTIF($U34:$Z34, "&gt;="&amp;Options!$D$38) - COUNTIF($U34:$Z34, "&gt;="&amp;Options!$D$37))) + Options!$D$31*(COUNTIF($U34:$Z34, "&gt;="&amp;Options!$D$37)) + Options!$D$32*AVERAGE($U34:$Z34) + Options!$D$33*GEOMEAN($U34:$Z34+0.0001)</f>
        <v>0</v>
      </c>
      <c r="J34" s="24">
        <f t="shared" si="1"/>
        <v>0</v>
      </c>
      <c r="K34" s="21" cm="1">
        <f t="array" ref="K34">Options!$D$30*(COUNTIF($AB34:$AG34, "&gt;="&amp;Options!$D$37) + 0.5*(COUNTIF($AB34:$AG34, "&gt;="&amp;Options!$D$38) - COUNTIF($AB34:$AG34, "&gt;="&amp;Options!$D$37))) + Options!$D$31*(COUNTIF($AB34:$AG34, "&gt;="&amp;Options!$D$37)) + Options!$D$32*AVERAGE($AB34:$AG34) + Options!$D$33*GEOMEAN($AB34:$AG34+0.0001)</f>
        <v>0.5</v>
      </c>
      <c r="L34" s="24">
        <f t="shared" si="2"/>
        <v>0.5</v>
      </c>
      <c r="M34" s="57"/>
      <c r="N34" s="25">
        <f t="shared" si="3"/>
        <v>4.7619047619047397</v>
      </c>
      <c r="O34" s="25">
        <f t="shared" si="4"/>
        <v>0.83732057416267802</v>
      </c>
      <c r="P34" s="25">
        <f t="shared" si="5"/>
        <v>1.34700602974794</v>
      </c>
      <c r="Q34" s="25">
        <f t="shared" si="6"/>
        <v>1.9999999999999991</v>
      </c>
      <c r="R34" s="25">
        <f t="shared" si="7"/>
        <v>2</v>
      </c>
      <c r="S34" s="25">
        <f t="shared" si="8"/>
        <v>0</v>
      </c>
      <c r="T34" s="58"/>
      <c r="U34" s="25">
        <f>Health!F34</f>
        <v>0</v>
      </c>
      <c r="V34" s="25">
        <f>Food!F34</f>
        <v>0.83732057416267802</v>
      </c>
      <c r="W34" s="26">
        <f>Macro!F34</f>
        <v>0.34710743801652899</v>
      </c>
      <c r="X34" s="25">
        <f>Socioeconomic!F34</f>
        <v>0.57142857142857095</v>
      </c>
      <c r="Y34" s="25">
        <f>'Natural Hazard'!F34</f>
        <v>2</v>
      </c>
      <c r="Z34" s="25">
        <f>Conflict!F34</f>
        <v>0</v>
      </c>
      <c r="AA34" s="58"/>
      <c r="AB34" s="25">
        <f>Health!G34</f>
        <v>4.7619047619047397</v>
      </c>
      <c r="AC34" s="25">
        <f>Food!G34</f>
        <v>0</v>
      </c>
      <c r="AD34" s="25">
        <f>Macro!G34</f>
        <v>5.2272727272727204</v>
      </c>
      <c r="AE34" s="25">
        <f>Socioeconomic!G34</f>
        <v>7</v>
      </c>
      <c r="AF34" s="25">
        <f>'Natural Hazard'!G34</f>
        <v>0</v>
      </c>
      <c r="AG34" s="25">
        <f>Conflict!G34</f>
        <v>0</v>
      </c>
      <c r="AH34" s="57"/>
      <c r="AI34" s="27">
        <v>0</v>
      </c>
      <c r="AJ34" s="27">
        <v>0.5</v>
      </c>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row>
    <row r="35" spans="1:70" x14ac:dyDescent="0.2">
      <c r="A35" s="70">
        <v>30</v>
      </c>
      <c r="B35" s="20" t="s">
        <v>66</v>
      </c>
      <c r="C35" s="20" t="s">
        <v>67</v>
      </c>
      <c r="D35" s="20" t="s">
        <v>594</v>
      </c>
      <c r="E35" s="20" t="s">
        <v>3</v>
      </c>
      <c r="F35" s="57"/>
      <c r="G35" s="22" cm="1">
        <f t="array" ref="G35">Options!$D$30*(COUNTIF($N35:$S35, "&gt;="&amp;Options!$D$41) + 0.5*(COUNTIF($N35:$S35, "&gt;="&amp;Options!$D$42) - COUNTIF($N35:$S35, "&gt;="&amp;Options!$D$41))) + Options!$D$31*(COUNTIF($N35:$S35, "&gt;="&amp;Options!$D$41)) + Options!$D$32*AVERAGE($N35:$S35) + Options!$D$33*GEOMEAN($N35:$S35+0.0001)</f>
        <v>0</v>
      </c>
      <c r="H35" s="23">
        <f t="shared" si="0"/>
        <v>0</v>
      </c>
      <c r="I35" s="22" cm="1">
        <f t="array" ref="I35">Options!$D$30*(COUNTIF($U35:$Z35, "&gt;="&amp;Options!$D$37) + 0.5*(COUNTIF($U35:$Z35, "&gt;="&amp;Options!$D$38) - COUNTIF($U35:$Z35, "&gt;="&amp;Options!$D$37))) + Options!$D$31*(COUNTIF($U35:$Z35, "&gt;="&amp;Options!$D$37)) + Options!$D$32*AVERAGE($U35:$Z35) + Options!$D$33*GEOMEAN($U35:$Z35+0.0001)</f>
        <v>0</v>
      </c>
      <c r="J35" s="24">
        <f t="shared" si="1"/>
        <v>0</v>
      </c>
      <c r="K35" s="21" cm="1">
        <f t="array" ref="K35">Options!$D$30*(COUNTIF($AB35:$AG35, "&gt;="&amp;Options!$D$37) + 0.5*(COUNTIF($AB35:$AG35, "&gt;="&amp;Options!$D$38) - COUNTIF($AB35:$AG35, "&gt;="&amp;Options!$D$37))) + Options!$D$31*(COUNTIF($AB35:$AG35, "&gt;="&amp;Options!$D$37)) + Options!$D$32*AVERAGE($AB35:$AG35) + Options!$D$33*GEOMEAN($AB35:$AG35+0.0001)</f>
        <v>0</v>
      </c>
      <c r="L35" s="24">
        <f t="shared" si="2"/>
        <v>0</v>
      </c>
      <c r="M35" s="57"/>
      <c r="N35" s="25">
        <f t="shared" si="3"/>
        <v>1.7062239008992943</v>
      </c>
      <c r="O35" s="25">
        <f t="shared" si="4"/>
        <v>0</v>
      </c>
      <c r="P35" s="25">
        <f t="shared" si="5"/>
        <v>0</v>
      </c>
      <c r="Q35" s="25">
        <f t="shared" si="6"/>
        <v>0.42857142857142899</v>
      </c>
      <c r="R35" s="25">
        <f t="shared" si="7"/>
        <v>0.25</v>
      </c>
      <c r="S35" s="25">
        <f t="shared" si="8"/>
        <v>0</v>
      </c>
      <c r="T35" s="58"/>
      <c r="U35" s="25">
        <f>Health!F35</f>
        <v>0.60000000000000098</v>
      </c>
      <c r="V35" s="25">
        <f>Food!F35</f>
        <v>0</v>
      </c>
      <c r="W35" s="26">
        <f>Macro!F35</f>
        <v>0</v>
      </c>
      <c r="X35" s="25">
        <f>Socioeconomic!F35</f>
        <v>0.42857142857142899</v>
      </c>
      <c r="Y35" s="25">
        <f>'Natural Hazard'!F35</f>
        <v>0.25</v>
      </c>
      <c r="Z35" s="25">
        <f>Conflict!F35</f>
        <v>0</v>
      </c>
      <c r="AA35" s="58"/>
      <c r="AB35" s="25">
        <f>Health!G35</f>
        <v>4.8520000000000003</v>
      </c>
      <c r="AC35" s="25">
        <f>Food!G35</f>
        <v>0</v>
      </c>
      <c r="AD35" s="25">
        <f>Macro!G35</f>
        <v>0</v>
      </c>
      <c r="AE35" s="25">
        <f>Socioeconomic!G35</f>
        <v>0</v>
      </c>
      <c r="AF35" s="25">
        <f>'Natural Hazard'!G35</f>
        <v>0</v>
      </c>
      <c r="AG35" s="25">
        <f>Conflict!G35</f>
        <v>0</v>
      </c>
      <c r="AH35" s="57"/>
      <c r="AI35" s="27">
        <v>0</v>
      </c>
      <c r="AJ35" s="27">
        <v>0.4</v>
      </c>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row>
    <row r="36" spans="1:70" x14ac:dyDescent="0.2">
      <c r="A36" s="70">
        <v>31</v>
      </c>
      <c r="B36" s="20" t="s">
        <v>68</v>
      </c>
      <c r="C36" s="20" t="s">
        <v>69</v>
      </c>
      <c r="D36" s="20" t="s">
        <v>596</v>
      </c>
      <c r="E36" s="20" t="s">
        <v>591</v>
      </c>
      <c r="F36" s="57"/>
      <c r="G36" s="22" cm="1">
        <f t="array" ref="G36">Options!$D$30*(COUNTIF($N36:$S36, "&gt;="&amp;Options!$D$41) + 0.5*(COUNTIF($N36:$S36, "&gt;="&amp;Options!$D$42) - COUNTIF($N36:$S36, "&gt;="&amp;Options!$D$41))) + Options!$D$31*(COUNTIF($N36:$S36, "&gt;="&amp;Options!$D$41)) + Options!$D$32*AVERAGE($N36:$S36) + Options!$D$33*GEOMEAN($N36:$S36+0.0001)</f>
        <v>0.5</v>
      </c>
      <c r="H36" s="23">
        <f t="shared" si="0"/>
        <v>0.5</v>
      </c>
      <c r="I36" s="22" cm="1">
        <f t="array" ref="I36">Options!$D$30*(COUNTIF($U36:$Z36, "&gt;="&amp;Options!$D$37) + 0.5*(COUNTIF($U36:$Z36, "&gt;="&amp;Options!$D$38) - COUNTIF($U36:$Z36, "&gt;="&amp;Options!$D$37))) + Options!$D$31*(COUNTIF($U36:$Z36, "&gt;="&amp;Options!$D$37)) + Options!$D$32*AVERAGE($U36:$Z36) + Options!$D$33*GEOMEAN($U36:$Z36+0.0001)</f>
        <v>0</v>
      </c>
      <c r="J36" s="24">
        <f t="shared" si="1"/>
        <v>0</v>
      </c>
      <c r="K36" s="21" cm="1">
        <f t="array" ref="K36">Options!$D$30*(COUNTIF($AB36:$AG36, "&gt;="&amp;Options!$D$37) + 0.5*(COUNTIF($AB36:$AG36, "&gt;="&amp;Options!$D$38) - COUNTIF($AB36:$AG36, "&gt;="&amp;Options!$D$37))) + Options!$D$31*(COUNTIF($AB36:$AG36, "&gt;="&amp;Options!$D$37)) + Options!$D$32*AVERAGE($AB36:$AG36) + Options!$D$33*GEOMEAN($AB36:$AG36+0.0001)</f>
        <v>1.5</v>
      </c>
      <c r="L36" s="24">
        <f t="shared" si="2"/>
        <v>1.5</v>
      </c>
      <c r="M36" s="57"/>
      <c r="N36" s="25">
        <f t="shared" si="3"/>
        <v>5</v>
      </c>
      <c r="O36" s="25">
        <f t="shared" si="4"/>
        <v>3.42105263157895</v>
      </c>
      <c r="P36" s="25">
        <f t="shared" si="5"/>
        <v>3.0151134457776374</v>
      </c>
      <c r="Q36" s="25">
        <f t="shared" si="6"/>
        <v>4.1231056256176615</v>
      </c>
      <c r="R36" s="25">
        <f t="shared" si="7"/>
        <v>4.125</v>
      </c>
      <c r="S36" s="25">
        <f t="shared" si="8"/>
        <v>0</v>
      </c>
      <c r="T36" s="58"/>
      <c r="U36" s="25">
        <f>Health!F36</f>
        <v>2.5</v>
      </c>
      <c r="V36" s="25">
        <f>Food!F36</f>
        <v>3.42105263157895</v>
      </c>
      <c r="W36" s="26">
        <f>Macro!F36</f>
        <v>1.8181818181818199</v>
      </c>
      <c r="X36" s="25">
        <f>Socioeconomic!F36</f>
        <v>2.4285714285714302</v>
      </c>
      <c r="Y36" s="25">
        <f>'Natural Hazard'!F36</f>
        <v>4.125</v>
      </c>
      <c r="Z36" s="25">
        <f>Conflict!F36</f>
        <v>0</v>
      </c>
      <c r="AA36" s="58"/>
      <c r="AB36" s="25">
        <f>Health!G36</f>
        <v>10</v>
      </c>
      <c r="AC36" s="25">
        <f>Food!G36</f>
        <v>0</v>
      </c>
      <c r="AD36" s="25">
        <f>Macro!G36</f>
        <v>5</v>
      </c>
      <c r="AE36" s="25">
        <f>Socioeconomic!G36</f>
        <v>7</v>
      </c>
      <c r="AF36" s="25">
        <f>'Natural Hazard'!G36</f>
        <v>0</v>
      </c>
      <c r="AG36" s="25">
        <f>Conflict!G36</f>
        <v>0</v>
      </c>
      <c r="AH36" s="57"/>
      <c r="AI36" s="27">
        <v>0</v>
      </c>
      <c r="AJ36" s="27">
        <v>0.2</v>
      </c>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row>
    <row r="37" spans="1:70" x14ac:dyDescent="0.2">
      <c r="A37" s="70">
        <v>32</v>
      </c>
      <c r="B37" s="20" t="s">
        <v>70</v>
      </c>
      <c r="C37" s="20" t="s">
        <v>71</v>
      </c>
      <c r="D37" s="20" t="s">
        <v>597</v>
      </c>
      <c r="E37" s="20" t="s">
        <v>591</v>
      </c>
      <c r="F37" s="57"/>
      <c r="G37" s="22" cm="1">
        <f t="array" ref="G37">Options!$D$30*(COUNTIF($N37:$S37, "&gt;="&amp;Options!$D$41) + 0.5*(COUNTIF($N37:$S37, "&gt;="&amp;Options!$D$42) - COUNTIF($N37:$S37, "&gt;="&amp;Options!$D$41))) + Options!$D$31*(COUNTIF($N37:$S37, "&gt;="&amp;Options!$D$41)) + Options!$D$32*AVERAGE($N37:$S37) + Options!$D$33*GEOMEAN($N37:$S37+0.0001)</f>
        <v>2</v>
      </c>
      <c r="H37" s="23">
        <f t="shared" si="0"/>
        <v>2</v>
      </c>
      <c r="I37" s="22" cm="1">
        <f t="array" ref="I37">Options!$D$30*(COUNTIF($U37:$Z37, "&gt;="&amp;Options!$D$37) + 0.5*(COUNTIF($U37:$Z37, "&gt;="&amp;Options!$D$38) - COUNTIF($U37:$Z37, "&gt;="&amp;Options!$D$37))) + Options!$D$31*(COUNTIF($U37:$Z37, "&gt;="&amp;Options!$D$37)) + Options!$D$32*AVERAGE($U37:$Z37) + Options!$D$33*GEOMEAN($U37:$Z37+0.0001)</f>
        <v>0.5</v>
      </c>
      <c r="J37" s="24">
        <f t="shared" si="1"/>
        <v>0.5</v>
      </c>
      <c r="K37" s="21" cm="1">
        <f t="array" ref="K37">Options!$D$30*(COUNTIF($AB37:$AG37, "&gt;="&amp;Options!$D$37) + 0.5*(COUNTIF($AB37:$AG37, "&gt;="&amp;Options!$D$38) - COUNTIF($AB37:$AG37, "&gt;="&amp;Options!$D$37))) + Options!$D$31*(COUNTIF($AB37:$AG37, "&gt;="&amp;Options!$D$37)) + Options!$D$32*AVERAGE($AB37:$AG37) + Options!$D$33*GEOMEAN($AB37:$AG37+0.0001)</f>
        <v>1</v>
      </c>
      <c r="L37" s="24">
        <f t="shared" si="2"/>
        <v>1</v>
      </c>
      <c r="M37" s="57"/>
      <c r="N37" s="25">
        <f t="shared" si="3"/>
        <v>6.6030296076876711</v>
      </c>
      <c r="O37" s="25">
        <f t="shared" si="4"/>
        <v>2.9186602870813401</v>
      </c>
      <c r="P37" s="25">
        <f t="shared" si="5"/>
        <v>5.4214876033057902</v>
      </c>
      <c r="Q37" s="25">
        <f t="shared" si="6"/>
        <v>3.71428571428571</v>
      </c>
      <c r="R37" s="25">
        <f t="shared" si="7"/>
        <v>7.5</v>
      </c>
      <c r="S37" s="25">
        <f t="shared" si="8"/>
        <v>0</v>
      </c>
      <c r="T37" s="58"/>
      <c r="U37" s="25">
        <f>Health!F37</f>
        <v>4.3600000000000003</v>
      </c>
      <c r="V37" s="25">
        <f>Food!F37</f>
        <v>2.9186602870813401</v>
      </c>
      <c r="W37" s="26">
        <f>Macro!F37</f>
        <v>5.4214876033057902</v>
      </c>
      <c r="X37" s="25">
        <f>Socioeconomic!F37</f>
        <v>3.71428571428571</v>
      </c>
      <c r="Y37" s="25">
        <f>'Natural Hazard'!F37</f>
        <v>7.5</v>
      </c>
      <c r="Z37" s="25">
        <f>Conflict!F37</f>
        <v>0</v>
      </c>
      <c r="AA37" s="58"/>
      <c r="AB37" s="25">
        <f>Health!G37</f>
        <v>10</v>
      </c>
      <c r="AC37" s="25">
        <f>Food!G37</f>
        <v>0</v>
      </c>
      <c r="AD37" s="25">
        <f>Macro!G37</f>
        <v>0</v>
      </c>
      <c r="AE37" s="25">
        <f>Socioeconomic!G37</f>
        <v>0</v>
      </c>
      <c r="AF37" s="25">
        <f>'Natural Hazard'!G37</f>
        <v>0</v>
      </c>
      <c r="AG37" s="25">
        <f>Conflict!G37</f>
        <v>0</v>
      </c>
      <c r="AH37" s="57"/>
      <c r="AI37" s="27">
        <v>0</v>
      </c>
      <c r="AJ37" s="27">
        <v>0.2</v>
      </c>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row>
    <row r="38" spans="1:70" x14ac:dyDescent="0.2">
      <c r="A38" s="70">
        <v>33</v>
      </c>
      <c r="B38" s="20" t="s">
        <v>72</v>
      </c>
      <c r="C38" s="20" t="s">
        <v>73</v>
      </c>
      <c r="D38" s="20" t="s">
        <v>593</v>
      </c>
      <c r="E38" s="20" t="s">
        <v>590</v>
      </c>
      <c r="F38" s="57"/>
      <c r="G38" s="22" cm="1">
        <f t="array" ref="G38">Options!$D$30*(COUNTIF($N38:$S38, "&gt;="&amp;Options!$D$41) + 0.5*(COUNTIF($N38:$S38, "&gt;="&amp;Options!$D$42) - COUNTIF($N38:$S38, "&gt;="&amp;Options!$D$41))) + Options!$D$31*(COUNTIF($N38:$S38, "&gt;="&amp;Options!$D$41)) + Options!$D$32*AVERAGE($N38:$S38) + Options!$D$33*GEOMEAN($N38:$S38+0.0001)</f>
        <v>5</v>
      </c>
      <c r="H38" s="23">
        <f t="shared" ref="H38:H69" si="9">G38</f>
        <v>5</v>
      </c>
      <c r="I38" s="22" cm="1">
        <f t="array" ref="I38">Options!$D$30*(COUNTIF($U38:$Z38, "&gt;="&amp;Options!$D$37) + 0.5*(COUNTIF($U38:$Z38, "&gt;="&amp;Options!$D$38) - COUNTIF($U38:$Z38, "&gt;="&amp;Options!$D$37))) + Options!$D$31*(COUNTIF($U38:$Z38, "&gt;="&amp;Options!$D$37)) + Options!$D$32*AVERAGE($U38:$Z38) + Options!$D$33*GEOMEAN($U38:$Z38+0.0001)</f>
        <v>1.5</v>
      </c>
      <c r="J38" s="24">
        <f t="shared" ref="J38:J69" si="10">I38</f>
        <v>1.5</v>
      </c>
      <c r="K38" s="21" cm="1">
        <f t="array" ref="K38">Options!$D$30*(COUNTIF($AB38:$AG38, "&gt;="&amp;Options!$D$37) + 0.5*(COUNTIF($AB38:$AG38, "&gt;="&amp;Options!$D$38) - COUNTIF($AB38:$AG38, "&gt;="&amp;Options!$D$37))) + Options!$D$31*(COUNTIF($AB38:$AG38, "&gt;="&amp;Options!$D$37)) + Options!$D$32*AVERAGE($AB38:$AG38) + Options!$D$33*GEOMEAN($AB38:$AG38+0.0001)</f>
        <v>1</v>
      </c>
      <c r="L38" s="24">
        <f t="shared" ref="L38:L69" si="11">K38</f>
        <v>1</v>
      </c>
      <c r="M38" s="57"/>
      <c r="N38" s="25">
        <f t="shared" ref="N38:N69" si="12">IFERROR(GEOMEAN(U38,AB38), MAX(U38,AB38))</f>
        <v>7.4420840753525042</v>
      </c>
      <c r="O38" s="25">
        <f t="shared" ref="O38:O69" si="13">IFERROR(GEOMEAN(V38,AC38), MAX(V38,AC38))</f>
        <v>7.2966507177033497</v>
      </c>
      <c r="P38" s="25">
        <f t="shared" ref="P38:P69" si="14">IFERROR(GEOMEAN(W38,AD38), MAX(W38,AD38))</f>
        <v>5.8775381364525865</v>
      </c>
      <c r="Q38" s="25">
        <f t="shared" ref="Q38:Q69" si="15">IFERROR(GEOMEAN(X38,AE38), MAX(X38,AE38))</f>
        <v>8.5714285714285694</v>
      </c>
      <c r="R38" s="25">
        <f t="shared" ref="R38:R69" si="16">IFERROR(GEOMEAN(Y38,AF38), MAX(Y38,AF38))</f>
        <v>5.125</v>
      </c>
      <c r="S38" s="25">
        <f t="shared" ref="S38:S69" si="17">IFERROR(GEOMEAN(Z38,AG38), MAX(Z38,AG38))</f>
        <v>10</v>
      </c>
      <c r="T38" s="58"/>
      <c r="U38" s="25">
        <f>Health!F38</f>
        <v>9</v>
      </c>
      <c r="V38" s="25">
        <f>Food!F38</f>
        <v>7.2966507177033497</v>
      </c>
      <c r="W38" s="26">
        <f>Macro!F38</f>
        <v>6.9090909090909101</v>
      </c>
      <c r="X38" s="25">
        <f>Socioeconomic!F38</f>
        <v>8.5714285714285694</v>
      </c>
      <c r="Y38" s="25">
        <f>'Natural Hazard'!F38</f>
        <v>5.125</v>
      </c>
      <c r="Z38" s="25">
        <f>Conflict!F38</f>
        <v>0</v>
      </c>
      <c r="AA38" s="58"/>
      <c r="AB38" s="25">
        <f>Health!G38</f>
        <v>6.1538461538461497</v>
      </c>
      <c r="AC38" s="25">
        <f>Food!G38</f>
        <v>0</v>
      </c>
      <c r="AD38" s="25">
        <f>Macro!G38</f>
        <v>5</v>
      </c>
      <c r="AE38" s="25">
        <f>Socioeconomic!G38</f>
        <v>0</v>
      </c>
      <c r="AF38" s="25">
        <f>'Natural Hazard'!G38</f>
        <v>0</v>
      </c>
      <c r="AG38" s="25">
        <f>Conflict!G38</f>
        <v>10</v>
      </c>
      <c r="AH38" s="57"/>
      <c r="AI38" s="27">
        <v>0</v>
      </c>
      <c r="AJ38" s="27">
        <v>0.3</v>
      </c>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row>
    <row r="39" spans="1:70" x14ac:dyDescent="0.2">
      <c r="A39" s="70">
        <v>34</v>
      </c>
      <c r="B39" s="20" t="s">
        <v>74</v>
      </c>
      <c r="C39" s="20" t="s">
        <v>75</v>
      </c>
      <c r="D39" s="20" t="s">
        <v>593</v>
      </c>
      <c r="E39" s="20" t="s">
        <v>599</v>
      </c>
      <c r="F39" s="57"/>
      <c r="G39" s="22" cm="1">
        <f t="array" ref="G39">Options!$D$30*(COUNTIF($N39:$S39, "&gt;="&amp;Options!$D$41) + 0.5*(COUNTIF($N39:$S39, "&gt;="&amp;Options!$D$42) - COUNTIF($N39:$S39, "&gt;="&amp;Options!$D$41))) + Options!$D$31*(COUNTIF($N39:$S39, "&gt;="&amp;Options!$D$41)) + Options!$D$32*AVERAGE($N39:$S39) + Options!$D$33*GEOMEAN($N39:$S39+0.0001)</f>
        <v>5.5</v>
      </c>
      <c r="H39" s="23">
        <f t="shared" si="9"/>
        <v>5.5</v>
      </c>
      <c r="I39" s="22" cm="1">
        <f t="array" ref="I39">Options!$D$30*(COUNTIF($U39:$Z39, "&gt;="&amp;Options!$D$37) + 0.5*(COUNTIF($U39:$Z39, "&gt;="&amp;Options!$D$38) - COUNTIF($U39:$Z39, "&gt;="&amp;Options!$D$37))) + Options!$D$31*(COUNTIF($U39:$Z39, "&gt;="&amp;Options!$D$37)) + Options!$D$32*AVERAGE($U39:$Z39) + Options!$D$33*GEOMEAN($U39:$Z39+0.0001)</f>
        <v>3.5</v>
      </c>
      <c r="J39" s="24">
        <f t="shared" si="10"/>
        <v>3.5</v>
      </c>
      <c r="K39" s="21" cm="1">
        <f t="array" ref="K39">Options!$D$30*(COUNTIF($AB39:$AG39, "&gt;="&amp;Options!$D$37) + 0.5*(COUNTIF($AB39:$AG39, "&gt;="&amp;Options!$D$38) - COUNTIF($AB39:$AG39, "&gt;="&amp;Options!$D$37))) + Options!$D$31*(COUNTIF($AB39:$AG39, "&gt;="&amp;Options!$D$37)) + Options!$D$32*AVERAGE($AB39:$AG39) + Options!$D$33*GEOMEAN($AB39:$AG39+0.0001)</f>
        <v>3</v>
      </c>
      <c r="L39" s="24">
        <f t="shared" si="11"/>
        <v>3</v>
      </c>
      <c r="M39" s="57"/>
      <c r="N39" s="25">
        <f t="shared" si="12"/>
        <v>9.6176920308356717</v>
      </c>
      <c r="O39" s="25">
        <f t="shared" si="13"/>
        <v>9.0188531930983498</v>
      </c>
      <c r="P39" s="25">
        <f t="shared" si="14"/>
        <v>6.310284022750773</v>
      </c>
      <c r="Q39" s="25">
        <f t="shared" si="15"/>
        <v>8.4285714285714306</v>
      </c>
      <c r="R39" s="25">
        <f t="shared" si="16"/>
        <v>7.625</v>
      </c>
      <c r="S39" s="25">
        <f t="shared" si="17"/>
        <v>10</v>
      </c>
      <c r="T39" s="58"/>
      <c r="U39" s="25">
        <f>Health!F39</f>
        <v>9.25</v>
      </c>
      <c r="V39" s="25">
        <f>Food!F39</f>
        <v>8.1339712918660307</v>
      </c>
      <c r="W39" s="26">
        <f>Macro!F39</f>
        <v>8.7603305785124004</v>
      </c>
      <c r="X39" s="25">
        <f>Socioeconomic!F39</f>
        <v>8.4285714285714306</v>
      </c>
      <c r="Y39" s="25">
        <f>'Natural Hazard'!F39</f>
        <v>7.625</v>
      </c>
      <c r="Z39" s="25">
        <f>Conflict!F39</f>
        <v>10</v>
      </c>
      <c r="AA39" s="58"/>
      <c r="AB39" s="25">
        <f>Health!G39</f>
        <v>10</v>
      </c>
      <c r="AC39" s="25">
        <f>Food!G39</f>
        <v>10</v>
      </c>
      <c r="AD39" s="25">
        <f>Macro!G39</f>
        <v>4.5454545454545503</v>
      </c>
      <c r="AE39" s="25">
        <f>Socioeconomic!G39</f>
        <v>0</v>
      </c>
      <c r="AF39" s="25">
        <f>'Natural Hazard'!G39</f>
        <v>0</v>
      </c>
      <c r="AG39" s="25">
        <f>Conflict!G39</f>
        <v>10</v>
      </c>
      <c r="AH39" s="57"/>
      <c r="AI39" s="27">
        <v>0</v>
      </c>
      <c r="AJ39" s="27">
        <v>0.4</v>
      </c>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row>
    <row r="40" spans="1:70" x14ac:dyDescent="0.2">
      <c r="A40" s="70">
        <v>35</v>
      </c>
      <c r="B40" s="20" t="s">
        <v>76</v>
      </c>
      <c r="C40" s="20" t="s">
        <v>77</v>
      </c>
      <c r="D40" s="20" t="s">
        <v>593</v>
      </c>
      <c r="E40" s="20" t="s">
        <v>590</v>
      </c>
      <c r="F40" s="57"/>
      <c r="G40" s="22" cm="1">
        <f t="array" ref="G40">Options!$D$30*(COUNTIF($N40:$S40, "&gt;="&amp;Options!$D$41) + 0.5*(COUNTIF($N40:$S40, "&gt;="&amp;Options!$D$42) - COUNTIF($N40:$S40, "&gt;="&amp;Options!$D$41))) + Options!$D$31*(COUNTIF($N40:$S40, "&gt;="&amp;Options!$D$41)) + Options!$D$32*AVERAGE($N40:$S40) + Options!$D$33*GEOMEAN($N40:$S40+0.0001)</f>
        <v>6</v>
      </c>
      <c r="H40" s="23">
        <f t="shared" si="9"/>
        <v>6</v>
      </c>
      <c r="I40" s="22" cm="1">
        <f t="array" ref="I40">Options!$D$30*(COUNTIF($U40:$Z40, "&gt;="&amp;Options!$D$37) + 0.5*(COUNTIF($U40:$Z40, "&gt;="&amp;Options!$D$38) - COUNTIF($U40:$Z40, "&gt;="&amp;Options!$D$37))) + Options!$D$31*(COUNTIF($U40:$Z40, "&gt;="&amp;Options!$D$37)) + Options!$D$32*AVERAGE($U40:$Z40) + Options!$D$33*GEOMEAN($U40:$Z40+0.0001)</f>
        <v>5</v>
      </c>
      <c r="J40" s="24">
        <f t="shared" si="10"/>
        <v>5</v>
      </c>
      <c r="K40" s="21" cm="1">
        <f t="array" ref="K40">Options!$D$30*(COUNTIF($AB40:$AG40, "&gt;="&amp;Options!$D$37) + 0.5*(COUNTIF($AB40:$AG40, "&gt;="&amp;Options!$D$38) - COUNTIF($AB40:$AG40, "&gt;="&amp;Options!$D$37))) + Options!$D$31*(COUNTIF($AB40:$AG40, "&gt;="&amp;Options!$D$37)) + Options!$D$32*AVERAGE($AB40:$AG40) + Options!$D$33*GEOMEAN($AB40:$AG40+0.0001)</f>
        <v>4</v>
      </c>
      <c r="L40" s="24">
        <f t="shared" si="11"/>
        <v>4</v>
      </c>
      <c r="M40" s="57"/>
      <c r="N40" s="25">
        <f t="shared" si="12"/>
        <v>10</v>
      </c>
      <c r="O40" s="25">
        <f t="shared" si="13"/>
        <v>10</v>
      </c>
      <c r="P40" s="25">
        <f t="shared" si="14"/>
        <v>7.6870611478580688</v>
      </c>
      <c r="Q40" s="25">
        <f t="shared" si="15"/>
        <v>9.7833678104365323</v>
      </c>
      <c r="R40" s="25">
        <f t="shared" si="16"/>
        <v>8</v>
      </c>
      <c r="S40" s="25">
        <f t="shared" si="17"/>
        <v>10</v>
      </c>
      <c r="T40" s="58"/>
      <c r="U40" s="25">
        <f>Health!F40</f>
        <v>10</v>
      </c>
      <c r="V40" s="25">
        <f>Food!F40</f>
        <v>10</v>
      </c>
      <c r="W40" s="26">
        <f>Macro!F40</f>
        <v>10</v>
      </c>
      <c r="X40" s="25">
        <f>Socioeconomic!F40</f>
        <v>9.5714285714285694</v>
      </c>
      <c r="Y40" s="25">
        <f>'Natural Hazard'!F40</f>
        <v>8</v>
      </c>
      <c r="Z40" s="25">
        <f>Conflict!F40</f>
        <v>10</v>
      </c>
      <c r="AA40" s="58"/>
      <c r="AB40" s="25">
        <f>Health!G40</f>
        <v>10</v>
      </c>
      <c r="AC40" s="25">
        <f>Food!G40</f>
        <v>10</v>
      </c>
      <c r="AD40" s="25">
        <f>Macro!G40</f>
        <v>5.9090909090909003</v>
      </c>
      <c r="AE40" s="25">
        <f>Socioeconomic!G40</f>
        <v>10</v>
      </c>
      <c r="AF40" s="25">
        <f>'Natural Hazard'!G40</f>
        <v>0</v>
      </c>
      <c r="AG40" s="25">
        <f>Conflict!G40</f>
        <v>10</v>
      </c>
      <c r="AH40" s="57"/>
      <c r="AI40" s="27">
        <v>0</v>
      </c>
      <c r="AJ40" s="27">
        <v>0.2</v>
      </c>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row>
    <row r="41" spans="1:70" x14ac:dyDescent="0.2">
      <c r="A41" s="70">
        <v>36</v>
      </c>
      <c r="B41" s="20" t="s">
        <v>78</v>
      </c>
      <c r="C41" s="20" t="s">
        <v>79</v>
      </c>
      <c r="D41" s="20" t="s">
        <v>593</v>
      </c>
      <c r="E41" s="20" t="s">
        <v>599</v>
      </c>
      <c r="F41" s="57"/>
      <c r="G41" s="22" cm="1">
        <f t="array" ref="G41">Options!$D$30*(COUNTIF($N41:$S41, "&gt;="&amp;Options!$D$41) + 0.5*(COUNTIF($N41:$S41, "&gt;="&amp;Options!$D$42) - COUNTIF($N41:$S41, "&gt;="&amp;Options!$D$41))) + Options!$D$31*(COUNTIF($N41:$S41, "&gt;="&amp;Options!$D$41)) + Options!$D$32*AVERAGE($N41:$S41) + Options!$D$33*GEOMEAN($N41:$S41+0.0001)</f>
        <v>5</v>
      </c>
      <c r="H41" s="23">
        <f t="shared" si="9"/>
        <v>5</v>
      </c>
      <c r="I41" s="22" cm="1">
        <f t="array" ref="I41">Options!$D$30*(COUNTIF($U41:$Z41, "&gt;="&amp;Options!$D$37) + 0.5*(COUNTIF($U41:$Z41, "&gt;="&amp;Options!$D$38) - COUNTIF($U41:$Z41, "&gt;="&amp;Options!$D$37))) + Options!$D$31*(COUNTIF($U41:$Z41, "&gt;="&amp;Options!$D$37)) + Options!$D$32*AVERAGE($U41:$Z41) + Options!$D$33*GEOMEAN($U41:$Z41+0.0001)</f>
        <v>3.5</v>
      </c>
      <c r="J41" s="24">
        <f t="shared" si="10"/>
        <v>3.5</v>
      </c>
      <c r="K41" s="21" cm="1">
        <f t="array" ref="K41">Options!$D$30*(COUNTIF($AB41:$AG41, "&gt;="&amp;Options!$D$37) + 0.5*(COUNTIF($AB41:$AG41, "&gt;="&amp;Options!$D$38) - COUNTIF($AB41:$AG41, "&gt;="&amp;Options!$D$37))) + Options!$D$31*(COUNTIF($AB41:$AG41, "&gt;="&amp;Options!$D$37)) + Options!$D$32*AVERAGE($AB41:$AG41) + Options!$D$33*GEOMEAN($AB41:$AG41+0.0001)</f>
        <v>1</v>
      </c>
      <c r="L41" s="24">
        <f t="shared" si="11"/>
        <v>1</v>
      </c>
      <c r="M41" s="57"/>
      <c r="N41" s="25">
        <f t="shared" si="12"/>
        <v>8.0153698508648876</v>
      </c>
      <c r="O41" s="25">
        <f t="shared" si="13"/>
        <v>10</v>
      </c>
      <c r="P41" s="25">
        <f t="shared" si="14"/>
        <v>7.6404947503452041</v>
      </c>
      <c r="Q41" s="25">
        <f t="shared" si="15"/>
        <v>7.5714285714285703</v>
      </c>
      <c r="R41" s="25">
        <f t="shared" si="16"/>
        <v>2.5</v>
      </c>
      <c r="S41" s="25">
        <f t="shared" si="17"/>
        <v>10</v>
      </c>
      <c r="T41" s="58"/>
      <c r="U41" s="25">
        <f>Health!F41</f>
        <v>9.2799999999999994</v>
      </c>
      <c r="V41" s="25">
        <f>Food!F41</f>
        <v>10</v>
      </c>
      <c r="W41" s="26">
        <f>Macro!F41</f>
        <v>9.1735537190082592</v>
      </c>
      <c r="X41" s="25">
        <f>Socioeconomic!F41</f>
        <v>7.5714285714285703</v>
      </c>
      <c r="Y41" s="25">
        <f>'Natural Hazard'!F41</f>
        <v>2.5</v>
      </c>
      <c r="Z41" s="25">
        <f>Conflict!F41</f>
        <v>10</v>
      </c>
      <c r="AA41" s="58"/>
      <c r="AB41" s="25">
        <f>Health!G41</f>
        <v>6.9230769230769198</v>
      </c>
      <c r="AC41" s="25">
        <f>Food!G41</f>
        <v>0</v>
      </c>
      <c r="AD41" s="25">
        <f>Macro!G41</f>
        <v>6.3636363636363704</v>
      </c>
      <c r="AE41" s="25">
        <f>Socioeconomic!G41</f>
        <v>0</v>
      </c>
      <c r="AF41" s="25">
        <f>'Natural Hazard'!G41</f>
        <v>0</v>
      </c>
      <c r="AG41" s="25">
        <f>Conflict!G41</f>
        <v>10</v>
      </c>
      <c r="AH41" s="57"/>
      <c r="AI41" s="27">
        <v>0</v>
      </c>
      <c r="AJ41" s="27">
        <v>0.4</v>
      </c>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row>
    <row r="42" spans="1:70" x14ac:dyDescent="0.2">
      <c r="A42" s="70">
        <v>37</v>
      </c>
      <c r="B42" s="20" t="s">
        <v>80</v>
      </c>
      <c r="C42" s="20" t="s">
        <v>81</v>
      </c>
      <c r="D42" s="20" t="s">
        <v>596</v>
      </c>
      <c r="E42" s="20" t="s">
        <v>591</v>
      </c>
      <c r="F42" s="57"/>
      <c r="G42" s="22" cm="1">
        <f t="array" ref="G42">Options!$D$30*(COUNTIF($N42:$S42, "&gt;="&amp;Options!$D$41) + 0.5*(COUNTIF($N42:$S42, "&gt;="&amp;Options!$D$42) - COUNTIF($N42:$S42, "&gt;="&amp;Options!$D$41))) + Options!$D$31*(COUNTIF($N42:$S42, "&gt;="&amp;Options!$D$41)) + Options!$D$32*AVERAGE($N42:$S42) + Options!$D$33*GEOMEAN($N42:$S42+0.0001)</f>
        <v>3.5</v>
      </c>
      <c r="H42" s="23">
        <f t="shared" si="9"/>
        <v>3.5</v>
      </c>
      <c r="I42" s="22" cm="1">
        <f t="array" ref="I42">Options!$D$30*(COUNTIF($U42:$Z42, "&gt;="&amp;Options!$D$37) + 0.5*(COUNTIF($U42:$Z42, "&gt;="&amp;Options!$D$38) - COUNTIF($U42:$Z42, "&gt;="&amp;Options!$D$37))) + Options!$D$31*(COUNTIF($U42:$Z42, "&gt;="&amp;Options!$D$37)) + Options!$D$32*AVERAGE($U42:$Z42) + Options!$D$33*GEOMEAN($U42:$Z42+0.0001)</f>
        <v>0.5</v>
      </c>
      <c r="J42" s="24">
        <f t="shared" si="10"/>
        <v>0.5</v>
      </c>
      <c r="K42" s="21" cm="1">
        <f t="array" ref="K42">Options!$D$30*(COUNTIF($AB42:$AG42, "&gt;="&amp;Options!$D$37) + 0.5*(COUNTIF($AB42:$AG42, "&gt;="&amp;Options!$D$38) - COUNTIF($AB42:$AG42, "&gt;="&amp;Options!$D$37))) + Options!$D$31*(COUNTIF($AB42:$AG42, "&gt;="&amp;Options!$D$37)) + Options!$D$32*AVERAGE($AB42:$AG42) + Options!$D$33*GEOMEAN($AB42:$AG42+0.0001)</f>
        <v>1.5</v>
      </c>
      <c r="L42" s="24">
        <f t="shared" si="11"/>
        <v>1.5</v>
      </c>
      <c r="M42" s="57"/>
      <c r="N42" s="25">
        <f t="shared" si="12"/>
        <v>6.6045060375473961</v>
      </c>
      <c r="O42" s="25">
        <f t="shared" si="13"/>
        <v>5.0717703349282299</v>
      </c>
      <c r="P42" s="25">
        <f t="shared" si="14"/>
        <v>2.1756110051385513</v>
      </c>
      <c r="Q42" s="25">
        <f t="shared" si="15"/>
        <v>6.082762530298222</v>
      </c>
      <c r="R42" s="25">
        <f t="shared" si="16"/>
        <v>7.375</v>
      </c>
      <c r="S42" s="25">
        <f t="shared" si="17"/>
        <v>9.2561716553139295</v>
      </c>
      <c r="T42" s="58"/>
      <c r="U42" s="25">
        <f>Health!F42</f>
        <v>5.75</v>
      </c>
      <c r="V42" s="25">
        <f>Food!F42</f>
        <v>5.0717703349282299</v>
      </c>
      <c r="W42" s="26">
        <f>Macro!F42</f>
        <v>5.2066115702479303</v>
      </c>
      <c r="X42" s="25">
        <f>Socioeconomic!F42</f>
        <v>5.28571428571429</v>
      </c>
      <c r="Y42" s="25">
        <f>'Natural Hazard'!F42</f>
        <v>7.375</v>
      </c>
      <c r="Z42" s="25">
        <f>Conflict!F42</f>
        <v>0</v>
      </c>
      <c r="AA42" s="58"/>
      <c r="AB42" s="25">
        <f>Health!G42</f>
        <v>7.5860000000000003</v>
      </c>
      <c r="AC42" s="25">
        <f>Food!G42</f>
        <v>0</v>
      </c>
      <c r="AD42" s="25">
        <f>Macro!G42</f>
        <v>0.90909090909091705</v>
      </c>
      <c r="AE42" s="25">
        <f>Socioeconomic!G42</f>
        <v>7</v>
      </c>
      <c r="AF42" s="25">
        <f>'Natural Hazard'!G42</f>
        <v>0</v>
      </c>
      <c r="AG42" s="25">
        <f>Conflict!G42</f>
        <v>9.2561716553139295</v>
      </c>
      <c r="AH42" s="57"/>
      <c r="AI42" s="27">
        <v>0</v>
      </c>
      <c r="AJ42" s="27">
        <v>0.3</v>
      </c>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row>
    <row r="43" spans="1:70" x14ac:dyDescent="0.2">
      <c r="A43" s="70">
        <v>38</v>
      </c>
      <c r="B43" s="20" t="s">
        <v>82</v>
      </c>
      <c r="C43" s="20" t="s">
        <v>83</v>
      </c>
      <c r="D43" s="20" t="s">
        <v>593</v>
      </c>
      <c r="E43" s="20" t="s">
        <v>590</v>
      </c>
      <c r="F43" s="57"/>
      <c r="G43" s="22" cm="1">
        <f t="array" ref="G43">Options!$D$30*(COUNTIF($N43:$S43, "&gt;="&amp;Options!$D$41) + 0.5*(COUNTIF($N43:$S43, "&gt;="&amp;Options!$D$42) - COUNTIF($N43:$S43, "&gt;="&amp;Options!$D$41))) + Options!$D$31*(COUNTIF($N43:$S43, "&gt;="&amp;Options!$D$41)) + Options!$D$32*AVERAGE($N43:$S43) + Options!$D$33*GEOMEAN($N43:$S43+0.0001)</f>
        <v>4</v>
      </c>
      <c r="H43" s="23">
        <f t="shared" si="9"/>
        <v>4</v>
      </c>
      <c r="I43" s="22" cm="1">
        <f t="array" ref="I43">Options!$D$30*(COUNTIF($U43:$Z43, "&gt;="&amp;Options!$D$37) + 0.5*(COUNTIF($U43:$Z43, "&gt;="&amp;Options!$D$38) - COUNTIF($U43:$Z43, "&gt;="&amp;Options!$D$37))) + Options!$D$31*(COUNTIF($U43:$Z43, "&gt;="&amp;Options!$D$37)) + Options!$D$32*AVERAGE($U43:$Z43) + Options!$D$33*GEOMEAN($U43:$Z43+0.0001)</f>
        <v>3</v>
      </c>
      <c r="J43" s="24">
        <f t="shared" si="10"/>
        <v>3</v>
      </c>
      <c r="K43" s="21" cm="1">
        <f t="array" ref="K43">Options!$D$30*(COUNTIF($AB43:$AG43, "&gt;="&amp;Options!$D$37) + 0.5*(COUNTIF($AB43:$AG43, "&gt;="&amp;Options!$D$38) - COUNTIF($AB43:$AG43, "&gt;="&amp;Options!$D$37))) + Options!$D$31*(COUNTIF($AB43:$AG43, "&gt;="&amp;Options!$D$37)) + Options!$D$32*AVERAGE($AB43:$AG43) + Options!$D$33*GEOMEAN($AB43:$AG43+0.0001)</f>
        <v>0</v>
      </c>
      <c r="L43" s="24">
        <f t="shared" si="11"/>
        <v>0</v>
      </c>
      <c r="M43" s="57"/>
      <c r="N43" s="25">
        <f t="shared" si="12"/>
        <v>7.2498275841567441</v>
      </c>
      <c r="O43" s="25">
        <f t="shared" si="13"/>
        <v>8.2296650717703397</v>
      </c>
      <c r="P43" s="25">
        <f t="shared" si="14"/>
        <v>0</v>
      </c>
      <c r="Q43" s="25">
        <f t="shared" si="15"/>
        <v>8.71428571428571</v>
      </c>
      <c r="R43" s="25">
        <f t="shared" si="16"/>
        <v>0.75</v>
      </c>
      <c r="S43" s="25">
        <f t="shared" si="17"/>
        <v>10</v>
      </c>
      <c r="T43" s="58"/>
      <c r="U43" s="25">
        <f>Health!F43</f>
        <v>10</v>
      </c>
      <c r="V43" s="25">
        <f>Food!F43</f>
        <v>8.2296650717703397</v>
      </c>
      <c r="W43" s="26">
        <f>Macro!F43</f>
        <v>0</v>
      </c>
      <c r="X43" s="25">
        <f>Socioeconomic!F43</f>
        <v>8.71428571428571</v>
      </c>
      <c r="Y43" s="25">
        <f>'Natural Hazard'!F43</f>
        <v>0.75</v>
      </c>
      <c r="Z43" s="25">
        <f>Conflict!F43</f>
        <v>10</v>
      </c>
      <c r="AA43" s="58"/>
      <c r="AB43" s="25">
        <f>Health!G43</f>
        <v>5.2560000000000002</v>
      </c>
      <c r="AC43" s="25">
        <f>Food!G43</f>
        <v>0</v>
      </c>
      <c r="AD43" s="25">
        <f>Macro!G43</f>
        <v>0</v>
      </c>
      <c r="AE43" s="25">
        <f>Socioeconomic!G43</f>
        <v>0</v>
      </c>
      <c r="AF43" s="25">
        <f>'Natural Hazard'!G43</f>
        <v>0</v>
      </c>
      <c r="AG43" s="25">
        <f>Conflict!G43</f>
        <v>0</v>
      </c>
      <c r="AH43" s="57"/>
      <c r="AI43" s="27">
        <v>0</v>
      </c>
      <c r="AJ43" s="27">
        <v>0.5</v>
      </c>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row>
    <row r="44" spans="1:70" x14ac:dyDescent="0.2">
      <c r="A44" s="70">
        <v>39</v>
      </c>
      <c r="B44" s="20" t="s">
        <v>84</v>
      </c>
      <c r="C44" s="20" t="s">
        <v>85</v>
      </c>
      <c r="D44" s="20" t="s">
        <v>593</v>
      </c>
      <c r="E44" s="20" t="s">
        <v>599</v>
      </c>
      <c r="F44" s="57"/>
      <c r="G44" s="22" cm="1">
        <f t="array" ref="G44">Options!$D$30*(COUNTIF($N44:$S44, "&gt;="&amp;Options!$D$41) + 0.5*(COUNTIF($N44:$S44, "&gt;="&amp;Options!$D$42) - COUNTIF($N44:$S44, "&gt;="&amp;Options!$D$41))) + Options!$D$31*(COUNTIF($N44:$S44, "&gt;="&amp;Options!$D$41)) + Options!$D$32*AVERAGE($N44:$S44) + Options!$D$33*GEOMEAN($N44:$S44+0.0001)</f>
        <v>1</v>
      </c>
      <c r="H44" s="23">
        <f t="shared" si="9"/>
        <v>1</v>
      </c>
      <c r="I44" s="22" cm="1">
        <f t="array" ref="I44">Options!$D$30*(COUNTIF($U44:$Z44, "&gt;="&amp;Options!$D$37) + 0.5*(COUNTIF($U44:$Z44, "&gt;="&amp;Options!$D$38) - COUNTIF($U44:$Z44, "&gt;="&amp;Options!$D$37))) + Options!$D$31*(COUNTIF($U44:$Z44, "&gt;="&amp;Options!$D$37)) + Options!$D$32*AVERAGE($U44:$Z44) + Options!$D$33*GEOMEAN($U44:$Z44+0.0001)</f>
        <v>0.5</v>
      </c>
      <c r="J44" s="24">
        <f t="shared" si="10"/>
        <v>0.5</v>
      </c>
      <c r="K44" s="21" cm="1">
        <f t="array" ref="K44">Options!$D$30*(COUNTIF($AB44:$AG44, "&gt;="&amp;Options!$D$37) + 0.5*(COUNTIF($AB44:$AG44, "&gt;="&amp;Options!$D$38) - COUNTIF($AB44:$AG44, "&gt;="&amp;Options!$D$37))) + Options!$D$31*(COUNTIF($AB44:$AG44, "&gt;="&amp;Options!$D$37)) + Options!$D$32*AVERAGE($AB44:$AG44) + Options!$D$33*GEOMEAN($AB44:$AG44+0.0001)</f>
        <v>0.5</v>
      </c>
      <c r="L44" s="24">
        <f t="shared" si="11"/>
        <v>0.5</v>
      </c>
      <c r="M44" s="57"/>
      <c r="N44" s="25">
        <f t="shared" si="12"/>
        <v>4.8743905465196367</v>
      </c>
      <c r="O44" s="25">
        <f t="shared" si="13"/>
        <v>6.3636363636363598</v>
      </c>
      <c r="P44" s="25">
        <f t="shared" si="14"/>
        <v>4.0284487956872486</v>
      </c>
      <c r="Q44" s="25">
        <f t="shared" si="15"/>
        <v>6.8556546004010421</v>
      </c>
      <c r="R44" s="25">
        <f t="shared" si="16"/>
        <v>0.375</v>
      </c>
      <c r="S44" s="25">
        <f t="shared" si="17"/>
        <v>0</v>
      </c>
      <c r="T44" s="58"/>
      <c r="U44" s="25">
        <f>Health!F44</f>
        <v>8.14</v>
      </c>
      <c r="V44" s="25">
        <f>Food!F44</f>
        <v>6.3636363636363598</v>
      </c>
      <c r="W44" s="26">
        <f>Macro!F44</f>
        <v>4.4628099173553704</v>
      </c>
      <c r="X44" s="25">
        <f>Socioeconomic!F44</f>
        <v>6.71428571428571</v>
      </c>
      <c r="Y44" s="25">
        <f>'Natural Hazard'!F44</f>
        <v>0.375</v>
      </c>
      <c r="Z44" s="25">
        <f>Conflict!F44</f>
        <v>0</v>
      </c>
      <c r="AA44" s="58"/>
      <c r="AB44" s="25">
        <f>Health!G44</f>
        <v>2.9188800000000001</v>
      </c>
      <c r="AC44" s="25">
        <f>Food!G44</f>
        <v>0</v>
      </c>
      <c r="AD44" s="25">
        <f>Macro!G44</f>
        <v>3.63636363636363</v>
      </c>
      <c r="AE44" s="25">
        <f>Socioeconomic!G44</f>
        <v>7</v>
      </c>
      <c r="AF44" s="25">
        <f>'Natural Hazard'!G44</f>
        <v>0</v>
      </c>
      <c r="AG44" s="25">
        <f>Conflict!G44</f>
        <v>0</v>
      </c>
      <c r="AH44" s="57"/>
      <c r="AI44" s="27">
        <v>0</v>
      </c>
      <c r="AJ44" s="27">
        <v>0.4</v>
      </c>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row>
    <row r="45" spans="1:70" x14ac:dyDescent="0.2">
      <c r="A45" s="70">
        <v>40</v>
      </c>
      <c r="B45" s="20" t="s">
        <v>86</v>
      </c>
      <c r="C45" s="20" t="s">
        <v>87</v>
      </c>
      <c r="D45" s="20" t="s">
        <v>596</v>
      </c>
      <c r="E45" s="20" t="s">
        <v>591</v>
      </c>
      <c r="F45" s="57"/>
      <c r="G45" s="22" cm="1">
        <f t="array" ref="G45">Options!$D$30*(COUNTIF($N45:$S45, "&gt;="&amp;Options!$D$41) + 0.5*(COUNTIF($N45:$S45, "&gt;="&amp;Options!$D$42) - COUNTIF($N45:$S45, "&gt;="&amp;Options!$D$41))) + Options!$D$31*(COUNTIF($N45:$S45, "&gt;="&amp;Options!$D$41)) + Options!$D$32*AVERAGE($N45:$S45) + Options!$D$33*GEOMEAN($N45:$S45+0.0001)</f>
        <v>0.5</v>
      </c>
      <c r="H45" s="23">
        <f t="shared" si="9"/>
        <v>0.5</v>
      </c>
      <c r="I45" s="22" cm="1">
        <f t="array" ref="I45">Options!$D$30*(COUNTIF($U45:$Z45, "&gt;="&amp;Options!$D$37) + 0.5*(COUNTIF($U45:$Z45, "&gt;="&amp;Options!$D$38) - COUNTIF($U45:$Z45, "&gt;="&amp;Options!$D$37))) + Options!$D$31*(COUNTIF($U45:$Z45, "&gt;="&amp;Options!$D$37)) + Options!$D$32*AVERAGE($U45:$Z45) + Options!$D$33*GEOMEAN($U45:$Z45+0.0001)</f>
        <v>0</v>
      </c>
      <c r="J45" s="24">
        <f t="shared" si="10"/>
        <v>0</v>
      </c>
      <c r="K45" s="21" cm="1">
        <f t="array" ref="K45">Options!$D$30*(COUNTIF($AB45:$AG45, "&gt;="&amp;Options!$D$37) + 0.5*(COUNTIF($AB45:$AG45, "&gt;="&amp;Options!$D$38) - COUNTIF($AB45:$AG45, "&gt;="&amp;Options!$D$37))) + Options!$D$31*(COUNTIF($AB45:$AG45, "&gt;="&amp;Options!$D$37)) + Options!$D$32*AVERAGE($AB45:$AG45) + Options!$D$33*GEOMEAN($AB45:$AG45+0.0001)</f>
        <v>1</v>
      </c>
      <c r="L45" s="24">
        <f t="shared" si="11"/>
        <v>1</v>
      </c>
      <c r="M45" s="57"/>
      <c r="N45" s="25">
        <f t="shared" si="12"/>
        <v>4.8697315854455061</v>
      </c>
      <c r="O45" s="25">
        <f t="shared" si="13"/>
        <v>3.3971291866028701</v>
      </c>
      <c r="P45" s="25">
        <f t="shared" si="14"/>
        <v>4.3529483432195475</v>
      </c>
      <c r="Q45" s="25">
        <f t="shared" si="15"/>
        <v>5.7321150422111034</v>
      </c>
      <c r="R45" s="25">
        <f t="shared" si="16"/>
        <v>3.25</v>
      </c>
      <c r="S45" s="25">
        <f t="shared" si="17"/>
        <v>0</v>
      </c>
      <c r="T45" s="58"/>
      <c r="U45" s="25">
        <f>Health!F45</f>
        <v>4.9800000000000004</v>
      </c>
      <c r="V45" s="25">
        <f>Food!F45</f>
        <v>3.3971291866028701</v>
      </c>
      <c r="W45" s="26">
        <f>Macro!F45</f>
        <v>3.2066115702479299</v>
      </c>
      <c r="X45" s="25">
        <f>Socioeconomic!F45</f>
        <v>3.2857142857142798</v>
      </c>
      <c r="Y45" s="25">
        <f>'Natural Hazard'!F45</f>
        <v>3.25</v>
      </c>
      <c r="Z45" s="25">
        <f>Conflict!F45</f>
        <v>0</v>
      </c>
      <c r="AA45" s="58"/>
      <c r="AB45" s="25">
        <f>Health!G45</f>
        <v>4.7619047619047397</v>
      </c>
      <c r="AC45" s="25">
        <f>Food!G45</f>
        <v>0</v>
      </c>
      <c r="AD45" s="25">
        <f>Macro!G45</f>
        <v>5.9090909090909198</v>
      </c>
      <c r="AE45" s="25">
        <f>Socioeconomic!G45</f>
        <v>10</v>
      </c>
      <c r="AF45" s="25">
        <f>'Natural Hazard'!G45</f>
        <v>0</v>
      </c>
      <c r="AG45" s="25">
        <f>Conflict!G45</f>
        <v>0</v>
      </c>
      <c r="AH45" s="57"/>
      <c r="AI45" s="27">
        <v>0</v>
      </c>
      <c r="AJ45" s="27">
        <v>0.2</v>
      </c>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row>
    <row r="46" spans="1:70" x14ac:dyDescent="0.2">
      <c r="A46" s="70">
        <v>41</v>
      </c>
      <c r="B46" s="20" t="s">
        <v>88</v>
      </c>
      <c r="C46" s="20" t="s">
        <v>89</v>
      </c>
      <c r="D46" s="20" t="s">
        <v>596</v>
      </c>
      <c r="E46" s="20" t="s">
        <v>3</v>
      </c>
      <c r="F46" s="57"/>
      <c r="G46" s="22" cm="1">
        <f t="array" ref="G46">Options!$D$30*(COUNTIF($N46:$S46, "&gt;="&amp;Options!$D$41) + 0.5*(COUNTIF($N46:$S46, "&gt;="&amp;Options!$D$42) - COUNTIF($N46:$S46, "&gt;="&amp;Options!$D$41))) + Options!$D$31*(COUNTIF($N46:$S46, "&gt;="&amp;Options!$D$41)) + Options!$D$32*AVERAGE($N46:$S46) + Options!$D$33*GEOMEAN($N46:$S46+0.0001)</f>
        <v>1</v>
      </c>
      <c r="H46" s="23">
        <f t="shared" si="9"/>
        <v>1</v>
      </c>
      <c r="I46" s="22" cm="1">
        <f t="array" ref="I46">Options!$D$30*(COUNTIF($U46:$Z46, "&gt;="&amp;Options!$D$37) + 0.5*(COUNTIF($U46:$Z46, "&gt;="&amp;Options!$D$38) - COUNTIF($U46:$Z46, "&gt;="&amp;Options!$D$37))) + Options!$D$31*(COUNTIF($U46:$Z46, "&gt;="&amp;Options!$D$37)) + Options!$D$32*AVERAGE($U46:$Z46) + Options!$D$33*GEOMEAN($U46:$Z46+0.0001)</f>
        <v>0.5</v>
      </c>
      <c r="J46" s="24">
        <f t="shared" si="10"/>
        <v>0.5</v>
      </c>
      <c r="K46" s="21" cm="1">
        <f t="array" ref="K46">Options!$D$30*(COUNTIF($AB46:$AG46, "&gt;="&amp;Options!$D$37) + 0.5*(COUNTIF($AB46:$AG46, "&gt;="&amp;Options!$D$38) - COUNTIF($AB46:$AG46, "&gt;="&amp;Options!$D$37))) + Options!$D$31*(COUNTIF($AB46:$AG46, "&gt;="&amp;Options!$D$37)) + Options!$D$32*AVERAGE($AB46:$AG46) + Options!$D$33*GEOMEAN($AB46:$AG46+0.0001)</f>
        <v>0</v>
      </c>
      <c r="L46" s="24">
        <f t="shared" si="11"/>
        <v>0</v>
      </c>
      <c r="M46" s="57"/>
      <c r="N46" s="25">
        <f t="shared" si="12"/>
        <v>5.7569833370313823</v>
      </c>
      <c r="O46" s="25">
        <f t="shared" si="13"/>
        <v>4.3301435406698596</v>
      </c>
      <c r="P46" s="25">
        <f t="shared" si="14"/>
        <v>5.7443664625089177</v>
      </c>
      <c r="Q46" s="25">
        <f t="shared" si="15"/>
        <v>3.1428571428571401</v>
      </c>
      <c r="R46" s="25">
        <f t="shared" si="16"/>
        <v>3.5</v>
      </c>
      <c r="S46" s="25">
        <f t="shared" si="17"/>
        <v>0</v>
      </c>
      <c r="T46" s="58"/>
      <c r="U46" s="25">
        <f>Health!F46</f>
        <v>6.96</v>
      </c>
      <c r="V46" s="25">
        <f>Food!F46</f>
        <v>4.3301435406698596</v>
      </c>
      <c r="W46" s="26">
        <f>Macro!F46</f>
        <v>8.0661157024793404</v>
      </c>
      <c r="X46" s="25">
        <f>Socioeconomic!F46</f>
        <v>3.1428571428571401</v>
      </c>
      <c r="Y46" s="25">
        <f>'Natural Hazard'!F46</f>
        <v>3.5</v>
      </c>
      <c r="Z46" s="25">
        <f>Conflict!F46</f>
        <v>0</v>
      </c>
      <c r="AA46" s="58"/>
      <c r="AB46" s="25">
        <f>Health!G46</f>
        <v>4.7619047619047397</v>
      </c>
      <c r="AC46" s="25">
        <f>Food!G46</f>
        <v>0</v>
      </c>
      <c r="AD46" s="25">
        <f>Macro!G46</f>
        <v>4.0909090909090802</v>
      </c>
      <c r="AE46" s="25">
        <f>Socioeconomic!G46</f>
        <v>0</v>
      </c>
      <c r="AF46" s="25">
        <f>'Natural Hazard'!G46</f>
        <v>0</v>
      </c>
      <c r="AG46" s="25">
        <f>Conflict!G46</f>
        <v>0</v>
      </c>
      <c r="AH46" s="57"/>
      <c r="AI46" s="27">
        <v>0</v>
      </c>
      <c r="AJ46" s="27">
        <v>0.5</v>
      </c>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row>
    <row r="47" spans="1:70" x14ac:dyDescent="0.2">
      <c r="A47" s="70">
        <v>42</v>
      </c>
      <c r="B47" s="20" t="s">
        <v>90</v>
      </c>
      <c r="C47" s="20" t="s">
        <v>91</v>
      </c>
      <c r="D47" s="20" t="s">
        <v>594</v>
      </c>
      <c r="E47" s="20" t="s">
        <v>3</v>
      </c>
      <c r="F47" s="57"/>
      <c r="G47" s="22" cm="1">
        <f t="array" ref="G47">Options!$D$30*(COUNTIF($N47:$S47, "&gt;="&amp;Options!$D$41) + 0.5*(COUNTIF($N47:$S47, "&gt;="&amp;Options!$D$42) - COUNTIF($N47:$S47, "&gt;="&amp;Options!$D$41))) + Options!$D$31*(COUNTIF($N47:$S47, "&gt;="&amp;Options!$D$41)) + Options!$D$32*AVERAGE($N47:$S47) + Options!$D$33*GEOMEAN($N47:$S47+0.0001)</f>
        <v>1</v>
      </c>
      <c r="H47" s="23">
        <f t="shared" si="9"/>
        <v>1</v>
      </c>
      <c r="I47" s="22" cm="1">
        <f t="array" ref="I47">Options!$D$30*(COUNTIF($U47:$Z47, "&gt;="&amp;Options!$D$37) + 0.5*(COUNTIF($U47:$Z47, "&gt;="&amp;Options!$D$38) - COUNTIF($U47:$Z47, "&gt;="&amp;Options!$D$37))) + Options!$D$31*(COUNTIF($U47:$Z47, "&gt;="&amp;Options!$D$37)) + Options!$D$32*AVERAGE($U47:$Z47) + Options!$D$33*GEOMEAN($U47:$Z47+0.0001)</f>
        <v>0</v>
      </c>
      <c r="J47" s="24">
        <f t="shared" si="10"/>
        <v>0</v>
      </c>
      <c r="K47" s="21" cm="1">
        <f t="array" ref="K47">Options!$D$30*(COUNTIF($AB47:$AG47, "&gt;="&amp;Options!$D$37) + 0.5*(COUNTIF($AB47:$AG47, "&gt;="&amp;Options!$D$38) - COUNTIF($AB47:$AG47, "&gt;="&amp;Options!$D$37))) + Options!$D$31*(COUNTIF($AB47:$AG47, "&gt;="&amp;Options!$D$37)) + Options!$D$32*AVERAGE($AB47:$AG47) + Options!$D$33*GEOMEAN($AB47:$AG47+0.0001)</f>
        <v>1.5</v>
      </c>
      <c r="L47" s="24">
        <f t="shared" si="11"/>
        <v>1.5</v>
      </c>
      <c r="M47" s="57"/>
      <c r="N47" s="25">
        <f t="shared" si="12"/>
        <v>7.3484692283495345</v>
      </c>
      <c r="O47" s="25">
        <f t="shared" si="13"/>
        <v>2.12918660287081</v>
      </c>
      <c r="P47" s="25">
        <f t="shared" si="14"/>
        <v>4.6208621102152447</v>
      </c>
      <c r="Q47" s="25">
        <f t="shared" si="15"/>
        <v>2.6457513110645907</v>
      </c>
      <c r="R47" s="25">
        <f t="shared" si="16"/>
        <v>1.875</v>
      </c>
      <c r="S47" s="25">
        <f t="shared" si="17"/>
        <v>0</v>
      </c>
      <c r="T47" s="58"/>
      <c r="U47" s="25">
        <f>Health!F47</f>
        <v>5.4</v>
      </c>
      <c r="V47" s="25">
        <f>Food!F47</f>
        <v>2.12918660287081</v>
      </c>
      <c r="W47" s="26">
        <f>Macro!F47</f>
        <v>3.3553719008264502</v>
      </c>
      <c r="X47" s="25">
        <f>Socioeconomic!F47</f>
        <v>1</v>
      </c>
      <c r="Y47" s="25">
        <f>'Natural Hazard'!F47</f>
        <v>1.875</v>
      </c>
      <c r="Z47" s="25">
        <f>Conflict!F47</f>
        <v>0</v>
      </c>
      <c r="AA47" s="58"/>
      <c r="AB47" s="25">
        <f>Health!G47</f>
        <v>10</v>
      </c>
      <c r="AC47" s="25">
        <f>Food!G47</f>
        <v>0</v>
      </c>
      <c r="AD47" s="25">
        <f>Macro!G47</f>
        <v>6.3636363636363704</v>
      </c>
      <c r="AE47" s="25">
        <f>Socioeconomic!G47</f>
        <v>7</v>
      </c>
      <c r="AF47" s="25">
        <f>'Natural Hazard'!G47</f>
        <v>0</v>
      </c>
      <c r="AG47" s="25">
        <f>Conflict!G47</f>
        <v>0</v>
      </c>
      <c r="AH47" s="57"/>
      <c r="AI47" s="27">
        <v>0</v>
      </c>
      <c r="AJ47" s="27">
        <v>0.5</v>
      </c>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row>
    <row r="48" spans="1:70" x14ac:dyDescent="0.2">
      <c r="A48" s="70">
        <v>43</v>
      </c>
      <c r="B48" s="20" t="s">
        <v>92</v>
      </c>
      <c r="C48" s="20" t="s">
        <v>93</v>
      </c>
      <c r="D48" s="20" t="s">
        <v>594</v>
      </c>
      <c r="E48" s="20" t="s">
        <v>3</v>
      </c>
      <c r="F48" s="57"/>
      <c r="G48" s="22" cm="1">
        <f t="array" ref="G48">Options!$D$30*(COUNTIF($N48:$S48, "&gt;="&amp;Options!$D$41) + 0.5*(COUNTIF($N48:$S48, "&gt;="&amp;Options!$D$42) - COUNTIF($N48:$S48, "&gt;="&amp;Options!$D$41))) + Options!$D$31*(COUNTIF($N48:$S48, "&gt;="&amp;Options!$D$41)) + Options!$D$32*AVERAGE($N48:$S48) + Options!$D$33*GEOMEAN($N48:$S48+0.0001)</f>
        <v>0.5</v>
      </c>
      <c r="H48" s="23">
        <f t="shared" si="9"/>
        <v>0.5</v>
      </c>
      <c r="I48" s="22" cm="1">
        <f t="array" ref="I48">Options!$D$30*(COUNTIF($U48:$Z48, "&gt;="&amp;Options!$D$37) + 0.5*(COUNTIF($U48:$Z48, "&gt;="&amp;Options!$D$38) - COUNTIF($U48:$Z48, "&gt;="&amp;Options!$D$37))) + Options!$D$31*(COUNTIF($U48:$Z48, "&gt;="&amp;Options!$D$37)) + Options!$D$32*AVERAGE($U48:$Z48) + Options!$D$33*GEOMEAN($U48:$Z48+0.0001)</f>
        <v>0</v>
      </c>
      <c r="J48" s="24">
        <f t="shared" si="10"/>
        <v>0</v>
      </c>
      <c r="K48" s="21" cm="1">
        <f t="array" ref="K48">Options!$D$30*(COUNTIF($AB48:$AG48, "&gt;="&amp;Options!$D$37) + 0.5*(COUNTIF($AB48:$AG48, "&gt;="&amp;Options!$D$38) - COUNTIF($AB48:$AG48, "&gt;="&amp;Options!$D$37))) + Options!$D$31*(COUNTIF($AB48:$AG48, "&gt;="&amp;Options!$D$37)) + Options!$D$32*AVERAGE($AB48:$AG48) + Options!$D$33*GEOMEAN($AB48:$AG48+0.0001)</f>
        <v>1</v>
      </c>
      <c r="L48" s="24">
        <f t="shared" si="11"/>
        <v>1</v>
      </c>
      <c r="M48" s="57"/>
      <c r="N48" s="25">
        <f t="shared" si="12"/>
        <v>6</v>
      </c>
      <c r="O48" s="25">
        <f t="shared" si="13"/>
        <v>0</v>
      </c>
      <c r="P48" s="25">
        <f t="shared" si="14"/>
        <v>3.0578512396694202</v>
      </c>
      <c r="Q48" s="25">
        <f t="shared" si="15"/>
        <v>0.57142857142857095</v>
      </c>
      <c r="R48" s="25">
        <f t="shared" si="16"/>
        <v>0</v>
      </c>
      <c r="S48" s="25">
        <f t="shared" si="17"/>
        <v>0</v>
      </c>
      <c r="T48" s="58"/>
      <c r="U48" s="25">
        <f>Health!F48</f>
        <v>3.6</v>
      </c>
      <c r="V48" s="25">
        <f>Food!F48</f>
        <v>0</v>
      </c>
      <c r="W48" s="26">
        <f>Macro!F48</f>
        <v>3.0578512396694202</v>
      </c>
      <c r="X48" s="25">
        <f>Socioeconomic!F48</f>
        <v>0.57142857142857095</v>
      </c>
      <c r="Y48" s="25">
        <f>'Natural Hazard'!F48</f>
        <v>0</v>
      </c>
      <c r="Z48" s="25">
        <f>Conflict!F48</f>
        <v>0</v>
      </c>
      <c r="AA48" s="58"/>
      <c r="AB48" s="25">
        <f>Health!G48</f>
        <v>10</v>
      </c>
      <c r="AC48" s="25">
        <f>Food!G48</f>
        <v>0</v>
      </c>
      <c r="AD48" s="25">
        <f>Macro!G48</f>
        <v>0</v>
      </c>
      <c r="AE48" s="25">
        <f>Socioeconomic!G48</f>
        <v>0</v>
      </c>
      <c r="AF48" s="25">
        <f>'Natural Hazard'!G48</f>
        <v>0</v>
      </c>
      <c r="AG48" s="25">
        <f>Conflict!G48</f>
        <v>0</v>
      </c>
      <c r="AH48" s="57"/>
      <c r="AI48" s="27">
        <v>0</v>
      </c>
      <c r="AJ48" s="27">
        <v>0.4</v>
      </c>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row>
    <row r="49" spans="1:70" x14ac:dyDescent="0.2">
      <c r="A49" s="70">
        <v>44</v>
      </c>
      <c r="B49" s="20" t="s">
        <v>94</v>
      </c>
      <c r="C49" s="20" t="s">
        <v>95</v>
      </c>
      <c r="D49" s="20" t="s">
        <v>594</v>
      </c>
      <c r="E49" s="20" t="s">
        <v>3</v>
      </c>
      <c r="F49" s="57"/>
      <c r="G49" s="22" cm="1">
        <f t="array" ref="G49">Options!$D$30*(COUNTIF($N49:$S49, "&gt;="&amp;Options!$D$41) + 0.5*(COUNTIF($N49:$S49, "&gt;="&amp;Options!$D$42) - COUNTIF($N49:$S49, "&gt;="&amp;Options!$D$41))) + Options!$D$31*(COUNTIF($N49:$S49, "&gt;="&amp;Options!$D$41)) + Options!$D$32*AVERAGE($N49:$S49) + Options!$D$33*GEOMEAN($N49:$S49+0.0001)</f>
        <v>0</v>
      </c>
      <c r="H49" s="23">
        <f t="shared" si="9"/>
        <v>0</v>
      </c>
      <c r="I49" s="22" cm="1">
        <f t="array" ref="I49">Options!$D$30*(COUNTIF($U49:$Z49, "&gt;="&amp;Options!$D$37) + 0.5*(COUNTIF($U49:$Z49, "&gt;="&amp;Options!$D$38) - COUNTIF($U49:$Z49, "&gt;="&amp;Options!$D$37))) + Options!$D$31*(COUNTIF($U49:$Z49, "&gt;="&amp;Options!$D$37)) + Options!$D$32*AVERAGE($U49:$Z49) + Options!$D$33*GEOMEAN($U49:$Z49+0.0001)</f>
        <v>0</v>
      </c>
      <c r="J49" s="24">
        <f t="shared" si="10"/>
        <v>0</v>
      </c>
      <c r="K49" s="21" cm="1">
        <f t="array" ref="K49">Options!$D$30*(COUNTIF($AB49:$AG49, "&gt;="&amp;Options!$D$37) + 0.5*(COUNTIF($AB49:$AG49, "&gt;="&amp;Options!$D$38) - COUNTIF($AB49:$AG49, "&gt;="&amp;Options!$D$37))) + Options!$D$31*(COUNTIF($AB49:$AG49, "&gt;="&amp;Options!$D$37)) + Options!$D$32*AVERAGE($AB49:$AG49) + Options!$D$33*GEOMEAN($AB49:$AG49+0.0001)</f>
        <v>1</v>
      </c>
      <c r="L49" s="24">
        <f t="shared" si="11"/>
        <v>1</v>
      </c>
      <c r="M49" s="57"/>
      <c r="N49" s="25">
        <f t="shared" si="12"/>
        <v>2.8284271247461885</v>
      </c>
      <c r="O49" s="25">
        <f t="shared" si="13"/>
        <v>0</v>
      </c>
      <c r="P49" s="25">
        <f t="shared" si="14"/>
        <v>1.2066115702479301</v>
      </c>
      <c r="Q49" s="25">
        <f t="shared" si="15"/>
        <v>0.57142857142857095</v>
      </c>
      <c r="R49" s="25">
        <f t="shared" si="16"/>
        <v>0.375</v>
      </c>
      <c r="S49" s="25">
        <f t="shared" si="17"/>
        <v>0</v>
      </c>
      <c r="T49" s="58"/>
      <c r="U49" s="25">
        <f>Health!F49</f>
        <v>0.79999999999999905</v>
      </c>
      <c r="V49" s="25">
        <f>Food!F49</f>
        <v>0</v>
      </c>
      <c r="W49" s="26">
        <f>Macro!F49</f>
        <v>1.2066115702479301</v>
      </c>
      <c r="X49" s="25">
        <f>Socioeconomic!F49</f>
        <v>0.57142857142857095</v>
      </c>
      <c r="Y49" s="25">
        <f>'Natural Hazard'!F49</f>
        <v>0.375</v>
      </c>
      <c r="Z49" s="25">
        <f>Conflict!F49</f>
        <v>0</v>
      </c>
      <c r="AA49" s="58"/>
      <c r="AB49" s="25">
        <f>Health!G49</f>
        <v>10</v>
      </c>
      <c r="AC49" s="25">
        <f>Food!G49</f>
        <v>0</v>
      </c>
      <c r="AD49" s="25">
        <f>Macro!G49</f>
        <v>0</v>
      </c>
      <c r="AE49" s="25">
        <f>Socioeconomic!G49</f>
        <v>0</v>
      </c>
      <c r="AF49" s="25">
        <f>'Natural Hazard'!G49</f>
        <v>0</v>
      </c>
      <c r="AG49" s="25">
        <f>Conflict!G49</f>
        <v>0</v>
      </c>
      <c r="AH49" s="57"/>
      <c r="AI49" s="27">
        <v>0</v>
      </c>
      <c r="AJ49" s="27">
        <v>0.4</v>
      </c>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row>
    <row r="50" spans="1:70" x14ac:dyDescent="0.2">
      <c r="A50" s="70">
        <v>45</v>
      </c>
      <c r="B50" s="20" t="s">
        <v>96</v>
      </c>
      <c r="C50" s="20" t="s">
        <v>97</v>
      </c>
      <c r="D50" s="20" t="s">
        <v>595</v>
      </c>
      <c r="E50" s="20" t="s">
        <v>590</v>
      </c>
      <c r="F50" s="57"/>
      <c r="G50" s="22" cm="1">
        <f t="array" ref="G50">Options!$D$30*(COUNTIF($N50:$S50, "&gt;="&amp;Options!$D$41) + 0.5*(COUNTIF($N50:$S50, "&gt;="&amp;Options!$D$42) - COUNTIF($N50:$S50, "&gt;="&amp;Options!$D$41))) + Options!$D$31*(COUNTIF($N50:$S50, "&gt;="&amp;Options!$D$41)) + Options!$D$32*AVERAGE($N50:$S50) + Options!$D$33*GEOMEAN($N50:$S50+0.0001)</f>
        <v>3.5</v>
      </c>
      <c r="H50" s="23">
        <f t="shared" si="9"/>
        <v>3.5</v>
      </c>
      <c r="I50" s="22" cm="1">
        <f t="array" ref="I50">Options!$D$30*(COUNTIF($U50:$Z50, "&gt;="&amp;Options!$D$37) + 0.5*(COUNTIF($U50:$Z50, "&gt;="&amp;Options!$D$38) - COUNTIF($U50:$Z50, "&gt;="&amp;Options!$D$37))) + Options!$D$31*(COUNTIF($U50:$Z50, "&gt;="&amp;Options!$D$37)) + Options!$D$32*AVERAGE($U50:$Z50) + Options!$D$33*GEOMEAN($U50:$Z50+0.0001)</f>
        <v>2</v>
      </c>
      <c r="J50" s="24">
        <f t="shared" si="10"/>
        <v>2</v>
      </c>
      <c r="K50" s="21" cm="1">
        <f t="array" ref="K50">Options!$D$30*(COUNTIF($AB50:$AG50, "&gt;="&amp;Options!$D$37) + 0.5*(COUNTIF($AB50:$AG50, "&gt;="&amp;Options!$D$38) - COUNTIF($AB50:$AG50, "&gt;="&amp;Options!$D$37))) + Options!$D$31*(COUNTIF($AB50:$AG50, "&gt;="&amp;Options!$D$37)) + Options!$D$32*AVERAGE($AB50:$AG50) + Options!$D$33*GEOMEAN($AB50:$AG50+0.0001)</f>
        <v>1.5</v>
      </c>
      <c r="L50" s="24">
        <f t="shared" si="11"/>
        <v>1.5</v>
      </c>
      <c r="M50" s="57"/>
      <c r="N50" s="25">
        <f t="shared" si="12"/>
        <v>9.674709297958259</v>
      </c>
      <c r="O50" s="25">
        <f t="shared" si="13"/>
        <v>8.2535885167464098</v>
      </c>
      <c r="P50" s="25">
        <f t="shared" si="14"/>
        <v>5.0482272182006112</v>
      </c>
      <c r="Q50" s="25">
        <f t="shared" si="15"/>
        <v>8.5799861524246204</v>
      </c>
      <c r="R50" s="25">
        <f t="shared" si="16"/>
        <v>3.375</v>
      </c>
      <c r="S50" s="25">
        <f t="shared" si="17"/>
        <v>0</v>
      </c>
      <c r="T50" s="58"/>
      <c r="U50" s="25">
        <f>Health!F50</f>
        <v>9.36</v>
      </c>
      <c r="V50" s="25">
        <f>Food!F50</f>
        <v>8.2535885167464098</v>
      </c>
      <c r="W50" s="26">
        <f>Macro!F50</f>
        <v>7.0082644628099198</v>
      </c>
      <c r="X50" s="25">
        <f>Socioeconomic!F50</f>
        <v>8.2857142857142794</v>
      </c>
      <c r="Y50" s="25">
        <f>'Natural Hazard'!F50</f>
        <v>3.375</v>
      </c>
      <c r="Z50" s="25">
        <f>Conflict!F50</f>
        <v>0</v>
      </c>
      <c r="AA50" s="58"/>
      <c r="AB50" s="25">
        <f>Health!G50</f>
        <v>10</v>
      </c>
      <c r="AC50" s="25">
        <f>Food!G50</f>
        <v>0</v>
      </c>
      <c r="AD50" s="25">
        <f>Macro!G50</f>
        <v>3.63636363636363</v>
      </c>
      <c r="AE50" s="25">
        <f>Socioeconomic!G50</f>
        <v>8.8847092522515201</v>
      </c>
      <c r="AF50" s="25">
        <f>'Natural Hazard'!G50</f>
        <v>0</v>
      </c>
      <c r="AG50" s="25">
        <f>Conflict!G50</f>
        <v>0</v>
      </c>
      <c r="AH50" s="57"/>
      <c r="AI50" s="27">
        <v>0</v>
      </c>
      <c r="AJ50" s="27">
        <v>0.3</v>
      </c>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row>
    <row r="51" spans="1:70" x14ac:dyDescent="0.2">
      <c r="A51" s="70">
        <v>46</v>
      </c>
      <c r="B51" s="20" t="s">
        <v>98</v>
      </c>
      <c r="C51" s="20" t="s">
        <v>99</v>
      </c>
      <c r="D51" s="20" t="s">
        <v>596</v>
      </c>
      <c r="E51" s="20" t="s">
        <v>599</v>
      </c>
      <c r="F51" s="57"/>
      <c r="G51" s="22" cm="1">
        <f t="array" ref="G51">Options!$D$30*(COUNTIF($N51:$S51, "&gt;="&amp;Options!$D$41) + 0.5*(COUNTIF($N51:$S51, "&gt;="&amp;Options!$D$42) - COUNTIF($N51:$S51, "&gt;="&amp;Options!$D$41))) + Options!$D$31*(COUNTIF($N51:$S51, "&gt;="&amp;Options!$D$41)) + Options!$D$32*AVERAGE($N51:$S51) + Options!$D$33*GEOMEAN($N51:$S51+0.0001)</f>
        <v>1.5</v>
      </c>
      <c r="H51" s="23">
        <f t="shared" si="9"/>
        <v>1.5</v>
      </c>
      <c r="I51" s="22" cm="1">
        <f t="array" ref="I51">Options!$D$30*(COUNTIF($U51:$Z51, "&gt;="&amp;Options!$D$37) + 0.5*(COUNTIF($U51:$Z51, "&gt;="&amp;Options!$D$38) - COUNTIF($U51:$Z51, "&gt;="&amp;Options!$D$37))) + Options!$D$31*(COUNTIF($U51:$Z51, "&gt;="&amp;Options!$D$37)) + Options!$D$32*AVERAGE($U51:$Z51) + Options!$D$33*GEOMEAN($U51:$Z51+0.0001)</f>
        <v>0.5</v>
      </c>
      <c r="J51" s="24">
        <f t="shared" si="10"/>
        <v>0.5</v>
      </c>
      <c r="K51" s="21" cm="1">
        <f t="array" ref="K51">Options!$D$30*(COUNTIF($AB51:$AG51, "&gt;="&amp;Options!$D$37) + 0.5*(COUNTIF($AB51:$AG51, "&gt;="&amp;Options!$D$38) - COUNTIF($AB51:$AG51, "&gt;="&amp;Options!$D$37))) + Options!$D$31*(COUNTIF($AB51:$AG51, "&gt;="&amp;Options!$D$37)) + Options!$D$32*AVERAGE($AB51:$AG51) + Options!$D$33*GEOMEAN($AB51:$AG51+0.0001)</f>
        <v>0.5</v>
      </c>
      <c r="L51" s="24">
        <f t="shared" si="11"/>
        <v>0.5</v>
      </c>
      <c r="M51" s="57"/>
      <c r="N51" s="25">
        <f t="shared" si="12"/>
        <v>9.3605046668994945</v>
      </c>
      <c r="O51" s="25">
        <f t="shared" si="13"/>
        <v>5.5023923444976104</v>
      </c>
      <c r="P51" s="25">
        <f t="shared" si="14"/>
        <v>0</v>
      </c>
      <c r="Q51" s="25">
        <f t="shared" si="15"/>
        <v>4.71428571428571</v>
      </c>
      <c r="R51" s="25">
        <f t="shared" si="16"/>
        <v>2.25</v>
      </c>
      <c r="S51" s="25">
        <f t="shared" si="17"/>
        <v>0</v>
      </c>
      <c r="T51" s="58"/>
      <c r="U51" s="25">
        <f>Health!F51</f>
        <v>9.1999999999999993</v>
      </c>
      <c r="V51" s="25">
        <f>Food!F51</f>
        <v>5.5023923444976104</v>
      </c>
      <c r="W51" s="26">
        <f>Macro!F51</f>
        <v>0</v>
      </c>
      <c r="X51" s="25">
        <f>Socioeconomic!F51</f>
        <v>4.71428571428571</v>
      </c>
      <c r="Y51" s="25">
        <f>'Natural Hazard'!F51</f>
        <v>2.25</v>
      </c>
      <c r="Z51" s="25">
        <f>Conflict!F51</f>
        <v>0</v>
      </c>
      <c r="AA51" s="58"/>
      <c r="AB51" s="25">
        <f>Health!G51</f>
        <v>9.5238095238094793</v>
      </c>
      <c r="AC51" s="25">
        <f>Food!G51</f>
        <v>0</v>
      </c>
      <c r="AD51" s="25">
        <f>Macro!G51</f>
        <v>0</v>
      </c>
      <c r="AE51" s="25">
        <f>Socioeconomic!G51</f>
        <v>0</v>
      </c>
      <c r="AF51" s="25">
        <f>'Natural Hazard'!G51</f>
        <v>0</v>
      </c>
      <c r="AG51" s="25">
        <f>Conflict!G51</f>
        <v>0</v>
      </c>
      <c r="AH51" s="57"/>
      <c r="AI51" s="27">
        <v>0.2</v>
      </c>
      <c r="AJ51" s="27">
        <v>0.6</v>
      </c>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row>
    <row r="52" spans="1:70" x14ac:dyDescent="0.2">
      <c r="A52" s="70">
        <v>47</v>
      </c>
      <c r="B52" s="20" t="s">
        <v>100</v>
      </c>
      <c r="C52" s="20" t="s">
        <v>101</v>
      </c>
      <c r="D52" s="20" t="s">
        <v>594</v>
      </c>
      <c r="E52" s="20" t="s">
        <v>3</v>
      </c>
      <c r="F52" s="57"/>
      <c r="G52" s="22" cm="1">
        <f t="array" ref="G52">Options!$D$30*(COUNTIF($N52:$S52, "&gt;="&amp;Options!$D$41) + 0.5*(COUNTIF($N52:$S52, "&gt;="&amp;Options!$D$42) - COUNTIF($N52:$S52, "&gt;="&amp;Options!$D$41))) + Options!$D$31*(COUNTIF($N52:$S52, "&gt;="&amp;Options!$D$41)) + Options!$D$32*AVERAGE($N52:$S52) + Options!$D$33*GEOMEAN($N52:$S52+0.0001)</f>
        <v>0</v>
      </c>
      <c r="H52" s="23">
        <f t="shared" si="9"/>
        <v>0</v>
      </c>
      <c r="I52" s="22" cm="1">
        <f t="array" ref="I52">Options!$D$30*(COUNTIF($U52:$Z52, "&gt;="&amp;Options!$D$37) + 0.5*(COUNTIF($U52:$Z52, "&gt;="&amp;Options!$D$38) - COUNTIF($U52:$Z52, "&gt;="&amp;Options!$D$37))) + Options!$D$31*(COUNTIF($U52:$Z52, "&gt;="&amp;Options!$D$37)) + Options!$D$32*AVERAGE($U52:$Z52) + Options!$D$33*GEOMEAN($U52:$Z52+0.0001)</f>
        <v>0</v>
      </c>
      <c r="J52" s="24">
        <f t="shared" si="10"/>
        <v>0</v>
      </c>
      <c r="K52" s="21" cm="1">
        <f t="array" ref="K52">Options!$D$30*(COUNTIF($AB52:$AG52, "&gt;="&amp;Options!$D$37) + 0.5*(COUNTIF($AB52:$AG52, "&gt;="&amp;Options!$D$38) - COUNTIF($AB52:$AG52, "&gt;="&amp;Options!$D$37))) + Options!$D$31*(COUNTIF($AB52:$AG52, "&gt;="&amp;Options!$D$37)) + Options!$D$32*AVERAGE($AB52:$AG52) + Options!$D$33*GEOMEAN($AB52:$AG52+0.0001)</f>
        <v>1.5</v>
      </c>
      <c r="L52" s="24">
        <f t="shared" si="11"/>
        <v>1.5</v>
      </c>
      <c r="M52" s="57"/>
      <c r="N52" s="25">
        <f t="shared" si="12"/>
        <v>1.5811388300841898</v>
      </c>
      <c r="O52" s="25">
        <f t="shared" si="13"/>
        <v>0</v>
      </c>
      <c r="P52" s="25">
        <f t="shared" si="14"/>
        <v>0.72520366837951067</v>
      </c>
      <c r="Q52" s="25">
        <f t="shared" si="15"/>
        <v>1.4142135623730956</v>
      </c>
      <c r="R52" s="25">
        <f t="shared" si="16"/>
        <v>0</v>
      </c>
      <c r="S52" s="25">
        <f t="shared" si="17"/>
        <v>0</v>
      </c>
      <c r="T52" s="58"/>
      <c r="U52" s="25">
        <f>Health!F52</f>
        <v>0.25</v>
      </c>
      <c r="V52" s="25">
        <f>Food!F52</f>
        <v>0</v>
      </c>
      <c r="W52" s="26">
        <f>Macro!F52</f>
        <v>8.2644628099172807E-2</v>
      </c>
      <c r="X52" s="25">
        <f>Socioeconomic!F52</f>
        <v>0.28571428571428598</v>
      </c>
      <c r="Y52" s="25">
        <f>'Natural Hazard'!F52</f>
        <v>0</v>
      </c>
      <c r="Z52" s="25">
        <f>Conflict!F52</f>
        <v>0</v>
      </c>
      <c r="AA52" s="58"/>
      <c r="AB52" s="25">
        <f>Health!G52</f>
        <v>10</v>
      </c>
      <c r="AC52" s="25">
        <f>Food!G52</f>
        <v>0</v>
      </c>
      <c r="AD52" s="25">
        <f>Macro!G52</f>
        <v>6.3636363636363598</v>
      </c>
      <c r="AE52" s="25">
        <f>Socioeconomic!G52</f>
        <v>7</v>
      </c>
      <c r="AF52" s="25">
        <f>'Natural Hazard'!G52</f>
        <v>0</v>
      </c>
      <c r="AG52" s="25">
        <f>Conflict!G52</f>
        <v>0</v>
      </c>
      <c r="AH52" s="57"/>
      <c r="AI52" s="27">
        <v>0</v>
      </c>
      <c r="AJ52" s="27">
        <v>0.5</v>
      </c>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row>
    <row r="53" spans="1:70" x14ac:dyDescent="0.2">
      <c r="A53" s="70">
        <v>48</v>
      </c>
      <c r="B53" s="20" t="s">
        <v>102</v>
      </c>
      <c r="C53" s="20" t="s">
        <v>103</v>
      </c>
      <c r="D53" s="20" t="s">
        <v>596</v>
      </c>
      <c r="E53" s="20" t="s">
        <v>591</v>
      </c>
      <c r="F53" s="57"/>
      <c r="G53" s="22" cm="1">
        <f t="array" ref="G53">Options!$D$30*(COUNTIF($N53:$S53, "&gt;="&amp;Options!$D$41) + 0.5*(COUNTIF($N53:$S53, "&gt;="&amp;Options!$D$42) - COUNTIF($N53:$S53, "&gt;="&amp;Options!$D$41))) + Options!$D$31*(COUNTIF($N53:$S53, "&gt;="&amp;Options!$D$41)) + Options!$D$32*AVERAGE($N53:$S53) + Options!$D$33*GEOMEAN($N53:$S53+0.0001)</f>
        <v>1</v>
      </c>
      <c r="H53" s="23">
        <f t="shared" si="9"/>
        <v>1</v>
      </c>
      <c r="I53" s="22" cm="1">
        <f t="array" ref="I53">Options!$D$30*(COUNTIF($U53:$Z53, "&gt;="&amp;Options!$D$37) + 0.5*(COUNTIF($U53:$Z53, "&gt;="&amp;Options!$D$38) - COUNTIF($U53:$Z53, "&gt;="&amp;Options!$D$37))) + Options!$D$31*(COUNTIF($U53:$Z53, "&gt;="&amp;Options!$D$37)) + Options!$D$32*AVERAGE($U53:$Z53) + Options!$D$33*GEOMEAN($U53:$Z53+0.0001)</f>
        <v>0</v>
      </c>
      <c r="J53" s="24">
        <f t="shared" si="10"/>
        <v>0</v>
      </c>
      <c r="K53" s="21" cm="1">
        <f t="array" ref="K53">Options!$D$30*(COUNTIF($AB53:$AG53, "&gt;="&amp;Options!$D$37) + 0.5*(COUNTIF($AB53:$AG53, "&gt;="&amp;Options!$D$38) - COUNTIF($AB53:$AG53, "&gt;="&amp;Options!$D$37))) + Options!$D$31*(COUNTIF($AB53:$AG53, "&gt;="&amp;Options!$D$37)) + Options!$D$32*AVERAGE($AB53:$AG53) + Options!$D$33*GEOMEAN($AB53:$AG53+0.0001)</f>
        <v>0.5</v>
      </c>
      <c r="L53" s="24">
        <f t="shared" si="11"/>
        <v>0.5</v>
      </c>
      <c r="M53" s="57"/>
      <c r="N53" s="25">
        <f t="shared" si="12"/>
        <v>4.5974541450007509</v>
      </c>
      <c r="O53" s="25">
        <f t="shared" si="13"/>
        <v>4.5933014354067003</v>
      </c>
      <c r="P53" s="25">
        <f t="shared" si="14"/>
        <v>6.0327182062211779</v>
      </c>
      <c r="Q53" s="25">
        <f t="shared" si="15"/>
        <v>5.9160797830996161</v>
      </c>
      <c r="R53" s="25">
        <f t="shared" si="16"/>
        <v>4.75</v>
      </c>
      <c r="S53" s="25">
        <f t="shared" si="17"/>
        <v>0</v>
      </c>
      <c r="T53" s="58"/>
      <c r="U53" s="25">
        <f>Health!F53</f>
        <v>6.34</v>
      </c>
      <c r="V53" s="25">
        <f>Food!F53</f>
        <v>4.5933014354067003</v>
      </c>
      <c r="W53" s="26">
        <f>Macro!F53</f>
        <v>5.7190082644628104</v>
      </c>
      <c r="X53" s="25">
        <f>Socioeconomic!F53</f>
        <v>5</v>
      </c>
      <c r="Y53" s="25">
        <f>'Natural Hazard'!F53</f>
        <v>4.75</v>
      </c>
      <c r="Z53" s="25">
        <f>Conflict!F53</f>
        <v>0</v>
      </c>
      <c r="AA53" s="58"/>
      <c r="AB53" s="25">
        <f>Health!G53</f>
        <v>3.3338461538461499</v>
      </c>
      <c r="AC53" s="25">
        <f>Food!G53</f>
        <v>0</v>
      </c>
      <c r="AD53" s="25">
        <f>Macro!G53</f>
        <v>6.3636363636363704</v>
      </c>
      <c r="AE53" s="25">
        <f>Socioeconomic!G53</f>
        <v>7</v>
      </c>
      <c r="AF53" s="25">
        <f>'Natural Hazard'!G53</f>
        <v>0</v>
      </c>
      <c r="AG53" s="25">
        <f>Conflict!G53</f>
        <v>0</v>
      </c>
      <c r="AH53" s="57"/>
      <c r="AI53" s="27">
        <v>0</v>
      </c>
      <c r="AJ53" s="27">
        <v>0.4</v>
      </c>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row>
    <row r="54" spans="1:70" x14ac:dyDescent="0.2">
      <c r="A54" s="70">
        <v>49</v>
      </c>
      <c r="B54" s="20" t="s">
        <v>104</v>
      </c>
      <c r="C54" s="20" t="s">
        <v>105</v>
      </c>
      <c r="D54" s="20" t="s">
        <v>595</v>
      </c>
      <c r="E54" s="20" t="s">
        <v>591</v>
      </c>
      <c r="F54" s="57"/>
      <c r="G54" s="22" cm="1">
        <f t="array" ref="G54">Options!$D$30*(COUNTIF($N54:$S54, "&gt;="&amp;Options!$D$41) + 0.5*(COUNTIF($N54:$S54, "&gt;="&amp;Options!$D$42) - COUNTIF($N54:$S54, "&gt;="&amp;Options!$D$41))) + Options!$D$31*(COUNTIF($N54:$S54, "&gt;="&amp;Options!$D$41)) + Options!$D$32*AVERAGE($N54:$S54) + Options!$D$33*GEOMEAN($N54:$S54+0.0001)</f>
        <v>1</v>
      </c>
      <c r="H54" s="23">
        <f t="shared" si="9"/>
        <v>1</v>
      </c>
      <c r="I54" s="22" cm="1">
        <f t="array" ref="I54">Options!$D$30*(COUNTIF($U54:$Z54, "&gt;="&amp;Options!$D$37) + 0.5*(COUNTIF($U54:$Z54, "&gt;="&amp;Options!$D$38) - COUNTIF($U54:$Z54, "&gt;="&amp;Options!$D$37))) + Options!$D$31*(COUNTIF($U54:$Z54, "&gt;="&amp;Options!$D$37)) + Options!$D$32*AVERAGE($U54:$Z54) + Options!$D$33*GEOMEAN($U54:$Z54+0.0001)</f>
        <v>1</v>
      </c>
      <c r="J54" s="24">
        <f t="shared" si="10"/>
        <v>1</v>
      </c>
      <c r="K54" s="21" cm="1">
        <f t="array" ref="K54">Options!$D$30*(COUNTIF($AB54:$AG54, "&gt;="&amp;Options!$D$37) + 0.5*(COUNTIF($AB54:$AG54, "&gt;="&amp;Options!$D$38) - COUNTIF($AB54:$AG54, "&gt;="&amp;Options!$D$37))) + Options!$D$31*(COUNTIF($AB54:$AG54, "&gt;="&amp;Options!$D$37)) + Options!$D$32*AVERAGE($AB54:$AG54) + Options!$D$33*GEOMEAN($AB54:$AG54+0.0001)</f>
        <v>0.5</v>
      </c>
      <c r="L54" s="24">
        <f t="shared" si="11"/>
        <v>0.5</v>
      </c>
      <c r="M54" s="57"/>
      <c r="N54" s="25">
        <f t="shared" si="12"/>
        <v>5.2682386488786221</v>
      </c>
      <c r="O54" s="25">
        <f t="shared" si="13"/>
        <v>2.9665071770334901</v>
      </c>
      <c r="P54" s="25">
        <f t="shared" si="14"/>
        <v>6.8872534405901709</v>
      </c>
      <c r="Q54" s="25">
        <f t="shared" si="15"/>
        <v>4.8989794855663575</v>
      </c>
      <c r="R54" s="25">
        <f t="shared" si="16"/>
        <v>4.875</v>
      </c>
      <c r="S54" s="25">
        <f t="shared" si="17"/>
        <v>0</v>
      </c>
      <c r="T54" s="58"/>
      <c r="U54" s="25">
        <f>Health!F54</f>
        <v>9.2799999999999994</v>
      </c>
      <c r="V54" s="25">
        <f>Food!F54</f>
        <v>2.9665071770334901</v>
      </c>
      <c r="W54" s="26">
        <f>Macro!F54</f>
        <v>9.0743801652892593</v>
      </c>
      <c r="X54" s="25">
        <f>Socioeconomic!F54</f>
        <v>3.4285714285714302</v>
      </c>
      <c r="Y54" s="25">
        <f>'Natural Hazard'!F54</f>
        <v>4.875</v>
      </c>
      <c r="Z54" s="25">
        <f>Conflict!F54</f>
        <v>0</v>
      </c>
      <c r="AA54" s="58"/>
      <c r="AB54" s="25">
        <f>Health!G54</f>
        <v>2.9907692307692302</v>
      </c>
      <c r="AC54" s="25">
        <f>Food!G54</f>
        <v>0</v>
      </c>
      <c r="AD54" s="25">
        <f>Macro!G54</f>
        <v>5.2272727272727302</v>
      </c>
      <c r="AE54" s="25">
        <f>Socioeconomic!G54</f>
        <v>7</v>
      </c>
      <c r="AF54" s="25">
        <f>'Natural Hazard'!G54</f>
        <v>0</v>
      </c>
      <c r="AG54" s="25">
        <f>Conflict!G54</f>
        <v>0</v>
      </c>
      <c r="AH54" s="57"/>
      <c r="AI54" s="27">
        <v>0</v>
      </c>
      <c r="AJ54" s="27">
        <v>0.2</v>
      </c>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row>
    <row r="55" spans="1:70" x14ac:dyDescent="0.2">
      <c r="A55" s="70">
        <v>50</v>
      </c>
      <c r="B55" s="20" t="s">
        <v>106</v>
      </c>
      <c r="C55" s="20" t="s">
        <v>107</v>
      </c>
      <c r="D55" s="20" t="s">
        <v>596</v>
      </c>
      <c r="E55" s="20" t="s">
        <v>591</v>
      </c>
      <c r="F55" s="57"/>
      <c r="G55" s="22" cm="1">
        <f t="array" ref="G55">Options!$D$30*(COUNTIF($N55:$S55, "&gt;="&amp;Options!$D$41) + 0.5*(COUNTIF($N55:$S55, "&gt;="&amp;Options!$D$42) - COUNTIF($N55:$S55, "&gt;="&amp;Options!$D$41))) + Options!$D$31*(COUNTIF($N55:$S55, "&gt;="&amp;Options!$D$41)) + Options!$D$32*AVERAGE($N55:$S55) + Options!$D$33*GEOMEAN($N55:$S55+0.0001)</f>
        <v>1.5</v>
      </c>
      <c r="H55" s="23">
        <f t="shared" si="9"/>
        <v>1.5</v>
      </c>
      <c r="I55" s="22" cm="1">
        <f t="array" ref="I55">Options!$D$30*(COUNTIF($U55:$Z55, "&gt;="&amp;Options!$D$37) + 0.5*(COUNTIF($U55:$Z55, "&gt;="&amp;Options!$D$38) - COUNTIF($U55:$Z55, "&gt;="&amp;Options!$D$37))) + Options!$D$31*(COUNTIF($U55:$Z55, "&gt;="&amp;Options!$D$37)) + Options!$D$32*AVERAGE($U55:$Z55) + Options!$D$33*GEOMEAN($U55:$Z55+0.0001)</f>
        <v>0.5</v>
      </c>
      <c r="J55" s="24">
        <f t="shared" si="10"/>
        <v>0.5</v>
      </c>
      <c r="K55" s="21" cm="1">
        <f t="array" ref="K55">Options!$D$30*(COUNTIF($AB55:$AG55, "&gt;="&amp;Options!$D$37) + 0.5*(COUNTIF($AB55:$AG55, "&gt;="&amp;Options!$D$38) - COUNTIF($AB55:$AG55, "&gt;="&amp;Options!$D$37))) + Options!$D$31*(COUNTIF($AB55:$AG55, "&gt;="&amp;Options!$D$37)) + Options!$D$32*AVERAGE($AB55:$AG55) + Options!$D$33*GEOMEAN($AB55:$AG55+0.0001)</f>
        <v>0.5</v>
      </c>
      <c r="L55" s="24">
        <f t="shared" si="11"/>
        <v>0.5</v>
      </c>
      <c r="M55" s="57"/>
      <c r="N55" s="25">
        <f t="shared" si="12"/>
        <v>4.7559486560566979</v>
      </c>
      <c r="O55" s="25">
        <f t="shared" si="13"/>
        <v>5.1435406698564599</v>
      </c>
      <c r="P55" s="25">
        <f t="shared" si="14"/>
        <v>5.1132919994241339</v>
      </c>
      <c r="Q55" s="25">
        <f t="shared" si="15"/>
        <v>5.8309518948453025</v>
      </c>
      <c r="R55" s="25">
        <f t="shared" si="16"/>
        <v>4.5</v>
      </c>
      <c r="S55" s="25">
        <f t="shared" si="17"/>
        <v>0</v>
      </c>
      <c r="T55" s="58"/>
      <c r="U55" s="25">
        <f>Health!F55</f>
        <v>4.75</v>
      </c>
      <c r="V55" s="25">
        <f>Food!F55</f>
        <v>5.1435406698564599</v>
      </c>
      <c r="W55" s="26">
        <f>Macro!F55</f>
        <v>7.1900826446280997</v>
      </c>
      <c r="X55" s="25">
        <f>Socioeconomic!F55</f>
        <v>4.8571428571428603</v>
      </c>
      <c r="Y55" s="25">
        <f>'Natural Hazard'!F55</f>
        <v>4.5</v>
      </c>
      <c r="Z55" s="25">
        <f>Conflict!F55</f>
        <v>0</v>
      </c>
      <c r="AA55" s="58"/>
      <c r="AB55" s="25">
        <f>Health!G55</f>
        <v>4.7619047619047397</v>
      </c>
      <c r="AC55" s="25">
        <f>Food!G55</f>
        <v>0</v>
      </c>
      <c r="AD55" s="25">
        <f>Macro!G55</f>
        <v>3.63636363636363</v>
      </c>
      <c r="AE55" s="25">
        <f>Socioeconomic!G55</f>
        <v>7</v>
      </c>
      <c r="AF55" s="25">
        <f>'Natural Hazard'!G55</f>
        <v>0</v>
      </c>
      <c r="AG55" s="25">
        <f>Conflict!G55</f>
        <v>0</v>
      </c>
      <c r="AH55" s="57"/>
      <c r="AI55" s="27">
        <v>0</v>
      </c>
      <c r="AJ55" s="27">
        <v>0.3</v>
      </c>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row>
    <row r="56" spans="1:70" x14ac:dyDescent="0.2">
      <c r="A56" s="70">
        <v>51</v>
      </c>
      <c r="B56" s="20" t="s">
        <v>108</v>
      </c>
      <c r="C56" s="20" t="s">
        <v>109</v>
      </c>
      <c r="D56" s="20" t="s">
        <v>595</v>
      </c>
      <c r="E56" s="20" t="s">
        <v>591</v>
      </c>
      <c r="F56" s="57"/>
      <c r="G56" s="22" cm="1">
        <f t="array" ref="G56">Options!$D$30*(COUNTIF($N56:$S56, "&gt;="&amp;Options!$D$41) + 0.5*(COUNTIF($N56:$S56, "&gt;="&amp;Options!$D$42) - COUNTIF($N56:$S56, "&gt;="&amp;Options!$D$41))) + Options!$D$31*(COUNTIF($N56:$S56, "&gt;="&amp;Options!$D$41)) + Options!$D$32*AVERAGE($N56:$S56) + Options!$D$33*GEOMEAN($N56:$S56+0.0001)</f>
        <v>2</v>
      </c>
      <c r="H56" s="23">
        <f t="shared" si="9"/>
        <v>2</v>
      </c>
      <c r="I56" s="22" cm="1">
        <f t="array" ref="I56">Options!$D$30*(COUNTIF($U56:$Z56, "&gt;="&amp;Options!$D$37) + 0.5*(COUNTIF($U56:$Z56, "&gt;="&amp;Options!$D$38) - COUNTIF($U56:$Z56, "&gt;="&amp;Options!$D$37))) + Options!$D$31*(COUNTIF($U56:$Z56, "&gt;="&amp;Options!$D$37)) + Options!$D$32*AVERAGE($U56:$Z56) + Options!$D$33*GEOMEAN($U56:$Z56+0.0001)</f>
        <v>0.5</v>
      </c>
      <c r="J56" s="24">
        <f t="shared" si="10"/>
        <v>0.5</v>
      </c>
      <c r="K56" s="21" cm="1">
        <f t="array" ref="K56">Options!$D$30*(COUNTIF($AB56:$AG56, "&gt;="&amp;Options!$D$37) + 0.5*(COUNTIF($AB56:$AG56, "&gt;="&amp;Options!$D$38) - COUNTIF($AB56:$AG56, "&gt;="&amp;Options!$D$37))) + Options!$D$31*(COUNTIF($AB56:$AG56, "&gt;="&amp;Options!$D$37)) + Options!$D$32*AVERAGE($AB56:$AG56) + Options!$D$33*GEOMEAN($AB56:$AG56+0.0001)</f>
        <v>0.5</v>
      </c>
      <c r="L56" s="24">
        <f t="shared" si="11"/>
        <v>0.5</v>
      </c>
      <c r="M56" s="57"/>
      <c r="N56" s="25">
        <f t="shared" si="12"/>
        <v>4.0954421194598973</v>
      </c>
      <c r="O56" s="25">
        <f t="shared" si="13"/>
        <v>1.79425837320574</v>
      </c>
      <c r="P56" s="25">
        <f t="shared" si="14"/>
        <v>5.0604905877523692</v>
      </c>
      <c r="Q56" s="25">
        <f t="shared" si="15"/>
        <v>6.7470972995184004</v>
      </c>
      <c r="R56" s="25">
        <f t="shared" si="16"/>
        <v>8.125</v>
      </c>
      <c r="S56" s="25">
        <f t="shared" si="17"/>
        <v>0</v>
      </c>
      <c r="T56" s="58"/>
      <c r="U56" s="25">
        <f>Health!F56</f>
        <v>6.02</v>
      </c>
      <c r="V56" s="25">
        <f>Food!F56</f>
        <v>1.79425837320574</v>
      </c>
      <c r="W56" s="26">
        <f>Macro!F56</f>
        <v>6.6280991735537196</v>
      </c>
      <c r="X56" s="25">
        <f>Socioeconomic!F56</f>
        <v>5</v>
      </c>
      <c r="Y56" s="25">
        <f>'Natural Hazard'!F56</f>
        <v>8.125</v>
      </c>
      <c r="Z56" s="25">
        <f>Conflict!F56</f>
        <v>0</v>
      </c>
      <c r="AA56" s="58"/>
      <c r="AB56" s="25">
        <f>Health!G56</f>
        <v>2.7861538461538502</v>
      </c>
      <c r="AC56" s="25">
        <f>Food!G56</f>
        <v>0</v>
      </c>
      <c r="AD56" s="25">
        <f>Macro!G56</f>
        <v>3.86363636363637</v>
      </c>
      <c r="AE56" s="25">
        <f>Socioeconomic!G56</f>
        <v>9.1046643938336995</v>
      </c>
      <c r="AF56" s="25">
        <f>'Natural Hazard'!G56</f>
        <v>0</v>
      </c>
      <c r="AG56" s="25">
        <f>Conflict!G56</f>
        <v>0</v>
      </c>
      <c r="AH56" s="57"/>
      <c r="AI56" s="27">
        <v>0</v>
      </c>
      <c r="AJ56" s="27">
        <v>0.3</v>
      </c>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row>
    <row r="57" spans="1:70" x14ac:dyDescent="0.2">
      <c r="A57" s="70">
        <v>52</v>
      </c>
      <c r="B57" s="20" t="s">
        <v>110</v>
      </c>
      <c r="C57" s="20" t="s">
        <v>111</v>
      </c>
      <c r="D57" s="20" t="s">
        <v>593</v>
      </c>
      <c r="E57" s="20" t="s">
        <v>590</v>
      </c>
      <c r="F57" s="57"/>
      <c r="G57" s="22" cm="1">
        <f t="array" ref="G57">Options!$D$30*(COUNTIF($N57:$S57, "&gt;="&amp;Options!$D$41) + 0.5*(COUNTIF($N57:$S57, "&gt;="&amp;Options!$D$42) - COUNTIF($N57:$S57, "&gt;="&amp;Options!$D$41))) + Options!$D$31*(COUNTIF($N57:$S57, "&gt;="&amp;Options!$D$41)) + Options!$D$32*AVERAGE($N57:$S57) + Options!$D$33*GEOMEAN($N57:$S57+0.0001)</f>
        <v>4.5</v>
      </c>
      <c r="H57" s="23">
        <f t="shared" si="9"/>
        <v>4.5</v>
      </c>
      <c r="I57" s="22" cm="1">
        <f t="array" ref="I57">Options!$D$30*(COUNTIF($U57:$Z57, "&gt;="&amp;Options!$D$37) + 0.5*(COUNTIF($U57:$Z57, "&gt;="&amp;Options!$D$38) - COUNTIF($U57:$Z57, "&gt;="&amp;Options!$D$37))) + Options!$D$31*(COUNTIF($U57:$Z57, "&gt;="&amp;Options!$D$37)) + Options!$D$32*AVERAGE($U57:$Z57) + Options!$D$33*GEOMEAN($U57:$Z57+0.0001)</f>
        <v>4</v>
      </c>
      <c r="J57" s="24">
        <f t="shared" si="10"/>
        <v>4</v>
      </c>
      <c r="K57" s="21" cm="1">
        <f t="array" ref="K57">Options!$D$30*(COUNTIF($AB57:$AG57, "&gt;="&amp;Options!$D$37) + 0.5*(COUNTIF($AB57:$AG57, "&gt;="&amp;Options!$D$38) - COUNTIF($AB57:$AG57, "&gt;="&amp;Options!$D$37))) + Options!$D$31*(COUNTIF($AB57:$AG57, "&gt;="&amp;Options!$D$37)) + Options!$D$32*AVERAGE($AB57:$AG57) + Options!$D$33*GEOMEAN($AB57:$AG57+0.0001)</f>
        <v>0.5</v>
      </c>
      <c r="L57" s="24">
        <f t="shared" si="11"/>
        <v>0.5</v>
      </c>
      <c r="M57" s="57"/>
      <c r="N57" s="25">
        <f t="shared" si="12"/>
        <v>9.6362411165942934</v>
      </c>
      <c r="O57" s="25">
        <f t="shared" si="13"/>
        <v>10</v>
      </c>
      <c r="P57" s="25">
        <f t="shared" si="14"/>
        <v>6.0302268915552677</v>
      </c>
      <c r="Q57" s="25">
        <f t="shared" si="15"/>
        <v>9</v>
      </c>
      <c r="R57" s="25">
        <f t="shared" si="16"/>
        <v>3</v>
      </c>
      <c r="S57" s="25">
        <f t="shared" si="17"/>
        <v>10</v>
      </c>
      <c r="T57" s="58"/>
      <c r="U57" s="25">
        <f>Health!F57</f>
        <v>9.75</v>
      </c>
      <c r="V57" s="25">
        <f>Food!F57</f>
        <v>10</v>
      </c>
      <c r="W57" s="26">
        <f>Macro!F57</f>
        <v>10</v>
      </c>
      <c r="X57" s="25">
        <f>Socioeconomic!F57</f>
        <v>9</v>
      </c>
      <c r="Y57" s="25">
        <f>'Natural Hazard'!F57</f>
        <v>3</v>
      </c>
      <c r="Z57" s="25">
        <f>Conflict!F57</f>
        <v>10</v>
      </c>
      <c r="AA57" s="58"/>
      <c r="AB57" s="25">
        <f>Health!G57</f>
        <v>9.5238095238094793</v>
      </c>
      <c r="AC57" s="25">
        <f>Food!G57</f>
        <v>0</v>
      </c>
      <c r="AD57" s="25">
        <f>Macro!G57</f>
        <v>3.63636363636363</v>
      </c>
      <c r="AE57" s="25">
        <f>Socioeconomic!G57</f>
        <v>0</v>
      </c>
      <c r="AF57" s="25">
        <f>'Natural Hazard'!G57</f>
        <v>0</v>
      </c>
      <c r="AG57" s="25">
        <f>Conflict!G57</f>
        <v>0</v>
      </c>
      <c r="AH57" s="57"/>
      <c r="AI57" s="27">
        <v>0.1</v>
      </c>
      <c r="AJ57" s="27">
        <v>0.4</v>
      </c>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row>
    <row r="58" spans="1:70" x14ac:dyDescent="0.2">
      <c r="A58" s="70">
        <v>53</v>
      </c>
      <c r="B58" s="20" t="s">
        <v>112</v>
      </c>
      <c r="C58" s="20" t="s">
        <v>113</v>
      </c>
      <c r="D58" s="20" t="s">
        <v>594</v>
      </c>
      <c r="E58" s="20" t="s">
        <v>3</v>
      </c>
      <c r="F58" s="57"/>
      <c r="G58" s="22" cm="1">
        <f t="array" ref="G58">Options!$D$30*(COUNTIF($N58:$S58, "&gt;="&amp;Options!$D$41) + 0.5*(COUNTIF($N58:$S58, "&gt;="&amp;Options!$D$42) - COUNTIF($N58:$S58, "&gt;="&amp;Options!$D$41))) + Options!$D$31*(COUNTIF($N58:$S58, "&gt;="&amp;Options!$D$41)) + Options!$D$32*AVERAGE($N58:$S58) + Options!$D$33*GEOMEAN($N58:$S58+0.0001)</f>
        <v>0.5</v>
      </c>
      <c r="H58" s="23">
        <f t="shared" si="9"/>
        <v>0.5</v>
      </c>
      <c r="I58" s="22" cm="1">
        <f t="array" ref="I58">Options!$D$30*(COUNTIF($U58:$Z58, "&gt;="&amp;Options!$D$37) + 0.5*(COUNTIF($U58:$Z58, "&gt;="&amp;Options!$D$38) - COUNTIF($U58:$Z58, "&gt;="&amp;Options!$D$37))) + Options!$D$31*(COUNTIF($U58:$Z58, "&gt;="&amp;Options!$D$37)) + Options!$D$32*AVERAGE($U58:$Z58) + Options!$D$33*GEOMEAN($U58:$Z58+0.0001)</f>
        <v>0</v>
      </c>
      <c r="J58" s="24">
        <f t="shared" si="10"/>
        <v>0</v>
      </c>
      <c r="K58" s="21" cm="1">
        <f t="array" ref="K58">Options!$D$30*(COUNTIF($AB58:$AG58, "&gt;="&amp;Options!$D$37) + 0.5*(COUNTIF($AB58:$AG58, "&gt;="&amp;Options!$D$38) - COUNTIF($AB58:$AG58, "&gt;="&amp;Options!$D$37))) + Options!$D$31*(COUNTIF($AB58:$AG58, "&gt;="&amp;Options!$D$37)) + Options!$D$32*AVERAGE($AB58:$AG58) + Options!$D$33*GEOMEAN($AB58:$AG58+0.0001)</f>
        <v>2.5</v>
      </c>
      <c r="L58" s="24">
        <f t="shared" si="11"/>
        <v>2.5</v>
      </c>
      <c r="M58" s="57"/>
      <c r="N58" s="25">
        <f t="shared" si="12"/>
        <v>4.4721359549995796</v>
      </c>
      <c r="O58" s="25">
        <f t="shared" si="13"/>
        <v>0</v>
      </c>
      <c r="P58" s="25">
        <f t="shared" si="14"/>
        <v>5.2223296786709374</v>
      </c>
      <c r="Q58" s="25">
        <f t="shared" si="15"/>
        <v>2.2360679774997894</v>
      </c>
      <c r="R58" s="25">
        <f t="shared" si="16"/>
        <v>1.75</v>
      </c>
      <c r="S58" s="25">
        <f t="shared" si="17"/>
        <v>0</v>
      </c>
      <c r="T58" s="58"/>
      <c r="U58" s="25">
        <f>Health!F58</f>
        <v>2</v>
      </c>
      <c r="V58" s="25">
        <f>Food!F58</f>
        <v>0</v>
      </c>
      <c r="W58" s="26">
        <f>Macro!F58</f>
        <v>2.7272727272727302</v>
      </c>
      <c r="X58" s="25">
        <f>Socioeconomic!F58</f>
        <v>0.71428571428571397</v>
      </c>
      <c r="Y58" s="25">
        <f>'Natural Hazard'!F58</f>
        <v>1.75</v>
      </c>
      <c r="Z58" s="25">
        <f>Conflict!F58</f>
        <v>0</v>
      </c>
      <c r="AA58" s="58"/>
      <c r="AB58" s="25">
        <f>Health!G58</f>
        <v>10</v>
      </c>
      <c r="AC58" s="25">
        <f>Food!G58</f>
        <v>0</v>
      </c>
      <c r="AD58" s="25">
        <f>Macro!G58</f>
        <v>10</v>
      </c>
      <c r="AE58" s="25">
        <f>Socioeconomic!G58</f>
        <v>7</v>
      </c>
      <c r="AF58" s="25">
        <f>'Natural Hazard'!G58</f>
        <v>0</v>
      </c>
      <c r="AG58" s="25">
        <f>Conflict!G58</f>
        <v>0</v>
      </c>
      <c r="AH58" s="57"/>
      <c r="AI58" s="27">
        <v>0</v>
      </c>
      <c r="AJ58" s="27">
        <v>0.3</v>
      </c>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row>
    <row r="59" spans="1:70" x14ac:dyDescent="0.2">
      <c r="A59" s="70">
        <v>54</v>
      </c>
      <c r="B59" s="20" t="s">
        <v>114</v>
      </c>
      <c r="C59" s="20" t="s">
        <v>115</v>
      </c>
      <c r="D59" s="20" t="s">
        <v>594</v>
      </c>
      <c r="E59" s="20" t="s">
        <v>3</v>
      </c>
      <c r="F59" s="57"/>
      <c r="G59" s="22" cm="1">
        <f t="array" ref="G59">Options!$D$30*(COUNTIF($N59:$S59, "&gt;="&amp;Options!$D$41) + 0.5*(COUNTIF($N59:$S59, "&gt;="&amp;Options!$D$42) - COUNTIF($N59:$S59, "&gt;="&amp;Options!$D$41))) + Options!$D$31*(COUNTIF($N59:$S59, "&gt;="&amp;Options!$D$41)) + Options!$D$32*AVERAGE($N59:$S59) + Options!$D$33*GEOMEAN($N59:$S59+0.0001)</f>
        <v>0.5</v>
      </c>
      <c r="H59" s="23">
        <f t="shared" si="9"/>
        <v>0.5</v>
      </c>
      <c r="I59" s="22" cm="1">
        <f t="array" ref="I59">Options!$D$30*(COUNTIF($U59:$Z59, "&gt;="&amp;Options!$D$37) + 0.5*(COUNTIF($U59:$Z59, "&gt;="&amp;Options!$D$38) - COUNTIF($U59:$Z59, "&gt;="&amp;Options!$D$37))) + Options!$D$31*(COUNTIF($U59:$Z59, "&gt;="&amp;Options!$D$37)) + Options!$D$32*AVERAGE($U59:$Z59) + Options!$D$33*GEOMEAN($U59:$Z59+0.0001)</f>
        <v>0</v>
      </c>
      <c r="J59" s="24">
        <f t="shared" si="10"/>
        <v>0</v>
      </c>
      <c r="K59" s="21" cm="1">
        <f t="array" ref="K59">Options!$D$30*(COUNTIF($AB59:$AG59, "&gt;="&amp;Options!$D$37) + 0.5*(COUNTIF($AB59:$AG59, "&gt;="&amp;Options!$D$38) - COUNTIF($AB59:$AG59, "&gt;="&amp;Options!$D$37))) + Options!$D$31*(COUNTIF($AB59:$AG59, "&gt;="&amp;Options!$D$37)) + Options!$D$32*AVERAGE($AB59:$AG59) + Options!$D$33*GEOMEAN($AB59:$AG59+0.0001)</f>
        <v>1.5</v>
      </c>
      <c r="L59" s="24">
        <f t="shared" si="11"/>
        <v>1.5</v>
      </c>
      <c r="M59" s="57"/>
      <c r="N59" s="25">
        <f t="shared" si="12"/>
        <v>5.0990195135927845</v>
      </c>
      <c r="O59" s="25">
        <f t="shared" si="13"/>
        <v>2.2488038277512001</v>
      </c>
      <c r="P59" s="25">
        <f t="shared" si="14"/>
        <v>1.7314000276069359</v>
      </c>
      <c r="Q59" s="25">
        <f t="shared" si="15"/>
        <v>2.4494897427831765</v>
      </c>
      <c r="R59" s="25">
        <f t="shared" si="16"/>
        <v>0</v>
      </c>
      <c r="S59" s="25">
        <f t="shared" si="17"/>
        <v>0</v>
      </c>
      <c r="T59" s="58"/>
      <c r="U59" s="25">
        <f>Health!F59</f>
        <v>2.6</v>
      </c>
      <c r="V59" s="25">
        <f>Food!F59</f>
        <v>2.2488038277512001</v>
      </c>
      <c r="W59" s="26">
        <f>Macro!F59</f>
        <v>1.8842975206611601</v>
      </c>
      <c r="X59" s="25">
        <f>Socioeconomic!F59</f>
        <v>0.85714285714285599</v>
      </c>
      <c r="Y59" s="25">
        <f>'Natural Hazard'!F59</f>
        <v>0</v>
      </c>
      <c r="Z59" s="25">
        <f>Conflict!F59</f>
        <v>0</v>
      </c>
      <c r="AA59" s="58"/>
      <c r="AB59" s="25">
        <f>Health!G59</f>
        <v>10</v>
      </c>
      <c r="AC59" s="25">
        <f>Food!G59</f>
        <v>0</v>
      </c>
      <c r="AD59" s="25">
        <f>Macro!G59</f>
        <v>1.5909090909090899</v>
      </c>
      <c r="AE59" s="25">
        <f>Socioeconomic!G59</f>
        <v>7</v>
      </c>
      <c r="AF59" s="25">
        <f>'Natural Hazard'!G59</f>
        <v>0</v>
      </c>
      <c r="AG59" s="25">
        <f>Conflict!G59</f>
        <v>0</v>
      </c>
      <c r="AH59" s="57"/>
      <c r="AI59" s="27">
        <v>0</v>
      </c>
      <c r="AJ59" s="27">
        <v>0.4</v>
      </c>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row>
    <row r="60" spans="1:70" x14ac:dyDescent="0.2">
      <c r="A60" s="70">
        <v>55</v>
      </c>
      <c r="B60" s="20" t="s">
        <v>116</v>
      </c>
      <c r="C60" s="20" t="s">
        <v>117</v>
      </c>
      <c r="D60" s="20" t="s">
        <v>593</v>
      </c>
      <c r="E60" s="20" t="s">
        <v>590</v>
      </c>
      <c r="F60" s="57"/>
      <c r="G60" s="22" cm="1">
        <f t="array" ref="G60">Options!$D$30*(COUNTIF($N60:$S60, "&gt;="&amp;Options!$D$41) + 0.5*(COUNTIF($N60:$S60, "&gt;="&amp;Options!$D$42) - COUNTIF($N60:$S60, "&gt;="&amp;Options!$D$41))) + Options!$D$31*(COUNTIF($N60:$S60, "&gt;="&amp;Options!$D$41)) + Options!$D$32*AVERAGE($N60:$S60) + Options!$D$33*GEOMEAN($N60:$S60+0.0001)</f>
        <v>5.5</v>
      </c>
      <c r="H60" s="23">
        <f t="shared" si="9"/>
        <v>5.5</v>
      </c>
      <c r="I60" s="22" cm="1">
        <f t="array" ref="I60">Options!$D$30*(COUNTIF($U60:$Z60, "&gt;="&amp;Options!$D$37) + 0.5*(COUNTIF($U60:$Z60, "&gt;="&amp;Options!$D$38) - COUNTIF($U60:$Z60, "&gt;="&amp;Options!$D$37))) + Options!$D$31*(COUNTIF($U60:$Z60, "&gt;="&amp;Options!$D$37)) + Options!$D$32*AVERAGE($U60:$Z60) + Options!$D$33*GEOMEAN($U60:$Z60+0.0001)</f>
        <v>2.5</v>
      </c>
      <c r="J60" s="24">
        <f t="shared" si="10"/>
        <v>2.5</v>
      </c>
      <c r="K60" s="21" cm="1">
        <f t="array" ref="K60">Options!$D$30*(COUNTIF($AB60:$AG60, "&gt;="&amp;Options!$D$37) + 0.5*(COUNTIF($AB60:$AG60, "&gt;="&amp;Options!$D$38) - COUNTIF($AB60:$AG60, "&gt;="&amp;Options!$D$37))) + Options!$D$31*(COUNTIF($AB60:$AG60, "&gt;="&amp;Options!$D$37)) + Options!$D$32*AVERAGE($AB60:$AG60) + Options!$D$33*GEOMEAN($AB60:$AG60+0.0001)</f>
        <v>4.5</v>
      </c>
      <c r="L60" s="24">
        <f t="shared" si="11"/>
        <v>4.5</v>
      </c>
      <c r="M60" s="57"/>
      <c r="N60" s="25">
        <f t="shared" si="12"/>
        <v>9.8742088290657488</v>
      </c>
      <c r="O60" s="25">
        <f t="shared" si="13"/>
        <v>10</v>
      </c>
      <c r="P60" s="25">
        <f t="shared" si="14"/>
        <v>8.1742389136959925</v>
      </c>
      <c r="Q60" s="25">
        <f t="shared" si="15"/>
        <v>9.4868329805051381</v>
      </c>
      <c r="R60" s="25">
        <f t="shared" si="16"/>
        <v>5.875</v>
      </c>
      <c r="S60" s="25">
        <f t="shared" si="17"/>
        <v>10</v>
      </c>
      <c r="T60" s="58"/>
      <c r="U60" s="25">
        <f>Health!F60</f>
        <v>9.75</v>
      </c>
      <c r="V60" s="25">
        <f>Food!F60</f>
        <v>10</v>
      </c>
      <c r="W60" s="26">
        <f>Macro!F60</f>
        <v>8.9090909090909101</v>
      </c>
      <c r="X60" s="25">
        <f>Socioeconomic!F60</f>
        <v>9</v>
      </c>
      <c r="Y60" s="25">
        <f>'Natural Hazard'!F60</f>
        <v>5.875</v>
      </c>
      <c r="Z60" s="25">
        <f>Conflict!F60</f>
        <v>0</v>
      </c>
      <c r="AA60" s="58"/>
      <c r="AB60" s="25">
        <f>Health!G60</f>
        <v>10</v>
      </c>
      <c r="AC60" s="25">
        <f>Food!G60</f>
        <v>10</v>
      </c>
      <c r="AD60" s="25">
        <f>Macro!G60</f>
        <v>7.5</v>
      </c>
      <c r="AE60" s="25">
        <f>Socioeconomic!G60</f>
        <v>10</v>
      </c>
      <c r="AF60" s="25">
        <f>'Natural Hazard'!G60</f>
        <v>0</v>
      </c>
      <c r="AG60" s="25">
        <f>Conflict!G60</f>
        <v>10</v>
      </c>
      <c r="AH60" s="57"/>
      <c r="AI60" s="27">
        <v>0</v>
      </c>
      <c r="AJ60" s="27">
        <v>0.2</v>
      </c>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row>
    <row r="61" spans="1:70" x14ac:dyDescent="0.2">
      <c r="A61" s="70">
        <v>56</v>
      </c>
      <c r="B61" s="20" t="s">
        <v>118</v>
      </c>
      <c r="C61" s="20" t="s">
        <v>119</v>
      </c>
      <c r="D61" s="20" t="s">
        <v>594</v>
      </c>
      <c r="E61" s="20" t="s">
        <v>3</v>
      </c>
      <c r="F61" s="57"/>
      <c r="G61" s="22" cm="1">
        <f t="array" ref="G61">Options!$D$30*(COUNTIF($N61:$S61, "&gt;="&amp;Options!$D$41) + 0.5*(COUNTIF($N61:$S61, "&gt;="&amp;Options!$D$42) - COUNTIF($N61:$S61, "&gt;="&amp;Options!$D$41))) + Options!$D$31*(COUNTIF($N61:$S61, "&gt;="&amp;Options!$D$41)) + Options!$D$32*AVERAGE($N61:$S61) + Options!$D$33*GEOMEAN($N61:$S61+0.0001)</f>
        <v>0.5</v>
      </c>
      <c r="H61" s="23">
        <f t="shared" si="9"/>
        <v>0.5</v>
      </c>
      <c r="I61" s="22" cm="1">
        <f t="array" ref="I61">Options!$D$30*(COUNTIF($U61:$Z61, "&gt;="&amp;Options!$D$37) + 0.5*(COUNTIF($U61:$Z61, "&gt;="&amp;Options!$D$38) - COUNTIF($U61:$Z61, "&gt;="&amp;Options!$D$37))) + Options!$D$31*(COUNTIF($U61:$Z61, "&gt;="&amp;Options!$D$37)) + Options!$D$32*AVERAGE($U61:$Z61) + Options!$D$33*GEOMEAN($U61:$Z61+0.0001)</f>
        <v>0</v>
      </c>
      <c r="J61" s="24">
        <f t="shared" si="10"/>
        <v>0</v>
      </c>
      <c r="K61" s="21" cm="1">
        <f t="array" ref="K61">Options!$D$30*(COUNTIF($AB61:$AG61, "&gt;="&amp;Options!$D$37) + 0.5*(COUNTIF($AB61:$AG61, "&gt;="&amp;Options!$D$38) - COUNTIF($AB61:$AG61, "&gt;="&amp;Options!$D$37))) + Options!$D$31*(COUNTIF($AB61:$AG61, "&gt;="&amp;Options!$D$37)) + Options!$D$32*AVERAGE($AB61:$AG61) + Options!$D$33*GEOMEAN($AB61:$AG61+0.0001)</f>
        <v>1.5</v>
      </c>
      <c r="L61" s="24">
        <f t="shared" si="11"/>
        <v>1.5</v>
      </c>
      <c r="M61" s="57"/>
      <c r="N61" s="25">
        <f t="shared" si="12"/>
        <v>1.5735915849388826</v>
      </c>
      <c r="O61" s="25">
        <f t="shared" si="13"/>
        <v>0.88516746411483305</v>
      </c>
      <c r="P61" s="25">
        <f t="shared" si="14"/>
        <v>1.6377404676012104</v>
      </c>
      <c r="Q61" s="25">
        <f t="shared" si="15"/>
        <v>1.4142135623730956</v>
      </c>
      <c r="R61" s="25">
        <f t="shared" si="16"/>
        <v>0</v>
      </c>
      <c r="S61" s="25">
        <f t="shared" si="17"/>
        <v>5</v>
      </c>
      <c r="T61" s="58"/>
      <c r="U61" s="25">
        <f>Health!F61</f>
        <v>0.26</v>
      </c>
      <c r="V61" s="25">
        <f>Food!F61</f>
        <v>0.88516746411483305</v>
      </c>
      <c r="W61" s="26">
        <f>Macro!F61</f>
        <v>0.34710743801652899</v>
      </c>
      <c r="X61" s="25">
        <f>Socioeconomic!F61</f>
        <v>0.28571428571428598</v>
      </c>
      <c r="Y61" s="25">
        <f>'Natural Hazard'!F61</f>
        <v>0</v>
      </c>
      <c r="Z61" s="25">
        <f>Conflict!F61</f>
        <v>0</v>
      </c>
      <c r="AA61" s="58"/>
      <c r="AB61" s="25">
        <f>Health!G61</f>
        <v>9.5238095238094793</v>
      </c>
      <c r="AC61" s="25">
        <f>Food!G61</f>
        <v>0</v>
      </c>
      <c r="AD61" s="25">
        <f>Macro!G61</f>
        <v>7.7272727272727204</v>
      </c>
      <c r="AE61" s="25">
        <f>Socioeconomic!G61</f>
        <v>7</v>
      </c>
      <c r="AF61" s="25">
        <f>'Natural Hazard'!G61</f>
        <v>0</v>
      </c>
      <c r="AG61" s="25">
        <f>Conflict!G61</f>
        <v>5</v>
      </c>
      <c r="AH61" s="57"/>
      <c r="AI61" s="27">
        <v>0</v>
      </c>
      <c r="AJ61" s="27">
        <v>0.5</v>
      </c>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row>
    <row r="62" spans="1:70" x14ac:dyDescent="0.2">
      <c r="A62" s="70">
        <v>57</v>
      </c>
      <c r="B62" s="20" t="s">
        <v>120</v>
      </c>
      <c r="C62" s="20" t="s">
        <v>121</v>
      </c>
      <c r="D62" s="20" t="s">
        <v>597</v>
      </c>
      <c r="E62" s="20" t="s">
        <v>599</v>
      </c>
      <c r="F62" s="57"/>
      <c r="G62" s="22" cm="1">
        <f t="array" ref="G62">Options!$D$30*(COUNTIF($N62:$S62, "&gt;="&amp;Options!$D$41) + 0.5*(COUNTIF($N62:$S62, "&gt;="&amp;Options!$D$42) - COUNTIF($N62:$S62, "&gt;="&amp;Options!$D$41))) + Options!$D$31*(COUNTIF($N62:$S62, "&gt;="&amp;Options!$D$41)) + Options!$D$32*AVERAGE($N62:$S62) + Options!$D$33*GEOMEAN($N62:$S62+0.0001)</f>
        <v>1.5</v>
      </c>
      <c r="H62" s="23">
        <f t="shared" si="9"/>
        <v>1.5</v>
      </c>
      <c r="I62" s="22" cm="1">
        <f t="array" ref="I62">Options!$D$30*(COUNTIF($U62:$Z62, "&gt;="&amp;Options!$D$37) + 0.5*(COUNTIF($U62:$Z62, "&gt;="&amp;Options!$D$38) - COUNTIF($U62:$Z62, "&gt;="&amp;Options!$D$37))) + Options!$D$31*(COUNTIF($U62:$Z62, "&gt;="&amp;Options!$D$37)) + Options!$D$32*AVERAGE($U62:$Z62) + Options!$D$33*GEOMEAN($U62:$Z62+0.0001)</f>
        <v>0.5</v>
      </c>
      <c r="J62" s="24">
        <f t="shared" si="10"/>
        <v>0.5</v>
      </c>
      <c r="K62" s="21" cm="1">
        <f t="array" ref="K62">Options!$D$30*(COUNTIF($AB62:$AG62, "&gt;="&amp;Options!$D$37) + 0.5*(COUNTIF($AB62:$AG62, "&gt;="&amp;Options!$D$38) - COUNTIF($AB62:$AG62, "&gt;="&amp;Options!$D$37))) + Options!$D$31*(COUNTIF($AB62:$AG62, "&gt;="&amp;Options!$D$37)) + Options!$D$32*AVERAGE($AB62:$AG62) + Options!$D$33*GEOMEAN($AB62:$AG62+0.0001)</f>
        <v>1.5</v>
      </c>
      <c r="L62" s="24">
        <f t="shared" si="11"/>
        <v>1.5</v>
      </c>
      <c r="M62" s="57"/>
      <c r="N62" s="25">
        <f t="shared" si="12"/>
        <v>9.4127573006000738</v>
      </c>
      <c r="O62" s="25">
        <f t="shared" si="13"/>
        <v>4.9043062200956902</v>
      </c>
      <c r="P62" s="25">
        <f t="shared" si="14"/>
        <v>0</v>
      </c>
      <c r="Q62" s="25">
        <f t="shared" si="15"/>
        <v>5.8309518948453025</v>
      </c>
      <c r="R62" s="25">
        <f t="shared" si="16"/>
        <v>1.5</v>
      </c>
      <c r="S62" s="25">
        <f t="shared" si="17"/>
        <v>0</v>
      </c>
      <c r="T62" s="58"/>
      <c r="U62" s="25">
        <f>Health!F62</f>
        <v>8.86</v>
      </c>
      <c r="V62" s="25">
        <f>Food!F62</f>
        <v>4.9043062200956902</v>
      </c>
      <c r="W62" s="26">
        <f>Macro!F62</f>
        <v>0</v>
      </c>
      <c r="X62" s="25">
        <f>Socioeconomic!F62</f>
        <v>4.8571428571428603</v>
      </c>
      <c r="Y62" s="25">
        <f>'Natural Hazard'!F62</f>
        <v>1.5</v>
      </c>
      <c r="Z62" s="25">
        <f>Conflict!F62</f>
        <v>0</v>
      </c>
      <c r="AA62" s="58"/>
      <c r="AB62" s="25">
        <f>Health!G62</f>
        <v>10</v>
      </c>
      <c r="AC62" s="25">
        <f>Food!G62</f>
        <v>0</v>
      </c>
      <c r="AD62" s="25">
        <f>Macro!G62</f>
        <v>0</v>
      </c>
      <c r="AE62" s="25">
        <f>Socioeconomic!G62</f>
        <v>7</v>
      </c>
      <c r="AF62" s="25">
        <f>'Natural Hazard'!G62</f>
        <v>0</v>
      </c>
      <c r="AG62" s="25">
        <f>Conflict!G62</f>
        <v>0</v>
      </c>
      <c r="AH62" s="57"/>
      <c r="AI62" s="27">
        <v>0</v>
      </c>
      <c r="AJ62" s="27">
        <v>0.3</v>
      </c>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row>
    <row r="63" spans="1:70" x14ac:dyDescent="0.2">
      <c r="A63" s="70">
        <v>58</v>
      </c>
      <c r="B63" s="20" t="s">
        <v>122</v>
      </c>
      <c r="C63" s="20" t="s">
        <v>123</v>
      </c>
      <c r="D63" s="20" t="s">
        <v>594</v>
      </c>
      <c r="E63" s="20" t="s">
        <v>3</v>
      </c>
      <c r="F63" s="57"/>
      <c r="G63" s="22" cm="1">
        <f t="array" ref="G63">Options!$D$30*(COUNTIF($N63:$S63, "&gt;="&amp;Options!$D$41) + 0.5*(COUNTIF($N63:$S63, "&gt;="&amp;Options!$D$42) - COUNTIF($N63:$S63, "&gt;="&amp;Options!$D$41))) + Options!$D$31*(COUNTIF($N63:$S63, "&gt;="&amp;Options!$D$41)) + Options!$D$32*AVERAGE($N63:$S63) + Options!$D$33*GEOMEAN($N63:$S63+0.0001)</f>
        <v>0.5</v>
      </c>
      <c r="H63" s="23">
        <f t="shared" si="9"/>
        <v>0.5</v>
      </c>
      <c r="I63" s="22" cm="1">
        <f t="array" ref="I63">Options!$D$30*(COUNTIF($U63:$Z63, "&gt;="&amp;Options!$D$37) + 0.5*(COUNTIF($U63:$Z63, "&gt;="&amp;Options!$D$38) - COUNTIF($U63:$Z63, "&gt;="&amp;Options!$D$37))) + Options!$D$31*(COUNTIF($U63:$Z63, "&gt;="&amp;Options!$D$37)) + Options!$D$32*AVERAGE($U63:$Z63) + Options!$D$33*GEOMEAN($U63:$Z63+0.0001)</f>
        <v>0</v>
      </c>
      <c r="J63" s="24">
        <f t="shared" si="10"/>
        <v>0</v>
      </c>
      <c r="K63" s="21" cm="1">
        <f t="array" ref="K63">Options!$D$30*(COUNTIF($AB63:$AG63, "&gt;="&amp;Options!$D$37) + 0.5*(COUNTIF($AB63:$AG63, "&gt;="&amp;Options!$D$38) - COUNTIF($AB63:$AG63, "&gt;="&amp;Options!$D$37))) + Options!$D$31*(COUNTIF($AB63:$AG63, "&gt;="&amp;Options!$D$37)) + Options!$D$32*AVERAGE($AB63:$AG63) + Options!$D$33*GEOMEAN($AB63:$AG63+0.0001)</f>
        <v>1.5</v>
      </c>
      <c r="L63" s="24">
        <f t="shared" si="11"/>
        <v>1.5</v>
      </c>
      <c r="M63" s="57"/>
      <c r="N63" s="25">
        <f t="shared" si="12"/>
        <v>5</v>
      </c>
      <c r="O63" s="25">
        <f t="shared" si="13"/>
        <v>0</v>
      </c>
      <c r="P63" s="25">
        <f t="shared" si="14"/>
        <v>1.7314000276069359</v>
      </c>
      <c r="Q63" s="25">
        <f t="shared" si="15"/>
        <v>2.2360679774997894</v>
      </c>
      <c r="R63" s="25">
        <f t="shared" si="16"/>
        <v>1.375</v>
      </c>
      <c r="S63" s="25">
        <f t="shared" si="17"/>
        <v>0</v>
      </c>
      <c r="T63" s="58"/>
      <c r="U63" s="25">
        <f>Health!F63</f>
        <v>2.5</v>
      </c>
      <c r="V63" s="25">
        <f>Food!F63</f>
        <v>0</v>
      </c>
      <c r="W63" s="26">
        <f>Macro!F63</f>
        <v>1.8842975206611601</v>
      </c>
      <c r="X63" s="25">
        <f>Socioeconomic!F63</f>
        <v>0.71428571428571397</v>
      </c>
      <c r="Y63" s="25">
        <f>'Natural Hazard'!F63</f>
        <v>1.375</v>
      </c>
      <c r="Z63" s="25">
        <f>Conflict!F63</f>
        <v>0</v>
      </c>
      <c r="AA63" s="58"/>
      <c r="AB63" s="25">
        <f>Health!G63</f>
        <v>10</v>
      </c>
      <c r="AC63" s="25">
        <f>Food!G63</f>
        <v>0</v>
      </c>
      <c r="AD63" s="25">
        <f>Macro!G63</f>
        <v>1.5909090909090899</v>
      </c>
      <c r="AE63" s="25">
        <f>Socioeconomic!G63</f>
        <v>7</v>
      </c>
      <c r="AF63" s="25">
        <f>'Natural Hazard'!G63</f>
        <v>0</v>
      </c>
      <c r="AG63" s="25">
        <f>Conflict!G63</f>
        <v>0</v>
      </c>
      <c r="AH63" s="57"/>
      <c r="AI63" s="27">
        <v>0</v>
      </c>
      <c r="AJ63" s="27">
        <v>0.3</v>
      </c>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row>
    <row r="64" spans="1:70" x14ac:dyDescent="0.2">
      <c r="A64" s="70">
        <v>59</v>
      </c>
      <c r="B64" s="20" t="s">
        <v>124</v>
      </c>
      <c r="C64" s="20" t="s">
        <v>125</v>
      </c>
      <c r="D64" s="20" t="s">
        <v>597</v>
      </c>
      <c r="E64" s="20" t="s">
        <v>590</v>
      </c>
      <c r="F64" s="57"/>
      <c r="G64" s="22" cm="1">
        <f t="array" ref="G64">Options!$D$30*(COUNTIF($N64:$S64, "&gt;="&amp;Options!$D$41) + 0.5*(COUNTIF($N64:$S64, "&gt;="&amp;Options!$D$42) - COUNTIF($N64:$S64, "&gt;="&amp;Options!$D$41))) + Options!$D$31*(COUNTIF($N64:$S64, "&gt;="&amp;Options!$D$41)) + Options!$D$32*AVERAGE($N64:$S64) + Options!$D$33*GEOMEAN($N64:$S64+0.0001)</f>
        <v>3</v>
      </c>
      <c r="H64" s="23">
        <f t="shared" si="9"/>
        <v>3</v>
      </c>
      <c r="I64" s="22" cm="1">
        <f t="array" ref="I64">Options!$D$30*(COUNTIF($U64:$Z64, "&gt;="&amp;Options!$D$37) + 0.5*(COUNTIF($U64:$Z64, "&gt;="&amp;Options!$D$38) - COUNTIF($U64:$Z64, "&gt;="&amp;Options!$D$37))) + Options!$D$31*(COUNTIF($U64:$Z64, "&gt;="&amp;Options!$D$37)) + Options!$D$32*AVERAGE($U64:$Z64) + Options!$D$33*GEOMEAN($U64:$Z64+0.0001)</f>
        <v>2</v>
      </c>
      <c r="J64" s="24">
        <f t="shared" si="10"/>
        <v>2</v>
      </c>
      <c r="K64" s="21" cm="1">
        <f t="array" ref="K64">Options!$D$30*(COUNTIF($AB64:$AG64, "&gt;="&amp;Options!$D$37) + 0.5*(COUNTIF($AB64:$AG64, "&gt;="&amp;Options!$D$38) - COUNTIF($AB64:$AG64, "&gt;="&amp;Options!$D$37))) + Options!$D$31*(COUNTIF($AB64:$AG64, "&gt;="&amp;Options!$D$37)) + Options!$D$32*AVERAGE($AB64:$AG64) + Options!$D$33*GEOMEAN($AB64:$AG64+0.0001)</f>
        <v>0</v>
      </c>
      <c r="L64" s="24">
        <f t="shared" si="11"/>
        <v>0</v>
      </c>
      <c r="M64" s="57"/>
      <c r="N64" s="25">
        <f t="shared" si="12"/>
        <v>7.44</v>
      </c>
      <c r="O64" s="25">
        <f t="shared" si="13"/>
        <v>0</v>
      </c>
      <c r="P64" s="25">
        <f t="shared" si="14"/>
        <v>0</v>
      </c>
      <c r="Q64" s="25">
        <f t="shared" si="15"/>
        <v>8</v>
      </c>
      <c r="R64" s="25">
        <f t="shared" si="16"/>
        <v>1.75</v>
      </c>
      <c r="S64" s="25">
        <f t="shared" si="17"/>
        <v>10</v>
      </c>
      <c r="T64" s="58"/>
      <c r="U64" s="25">
        <f>Health!F64</f>
        <v>7.44</v>
      </c>
      <c r="V64" s="25">
        <f>Food!F64</f>
        <v>0</v>
      </c>
      <c r="W64" s="26">
        <f>Macro!F64</f>
        <v>0</v>
      </c>
      <c r="X64" s="25">
        <f>Socioeconomic!F64</f>
        <v>8</v>
      </c>
      <c r="Y64" s="25">
        <f>'Natural Hazard'!F64</f>
        <v>1.75</v>
      </c>
      <c r="Z64" s="25">
        <f>Conflict!F64</f>
        <v>10</v>
      </c>
      <c r="AA64" s="58"/>
      <c r="AB64" s="25">
        <f>Health!G64</f>
        <v>0</v>
      </c>
      <c r="AC64" s="25">
        <f>Food!G64</f>
        <v>0</v>
      </c>
      <c r="AD64" s="25">
        <f>Macro!G64</f>
        <v>0</v>
      </c>
      <c r="AE64" s="25">
        <f>Socioeconomic!G64</f>
        <v>0</v>
      </c>
      <c r="AF64" s="25">
        <f>'Natural Hazard'!G64</f>
        <v>0</v>
      </c>
      <c r="AG64" s="25">
        <f>Conflict!G64</f>
        <v>0</v>
      </c>
      <c r="AH64" s="57"/>
      <c r="AI64" s="27">
        <v>0.2</v>
      </c>
      <c r="AJ64" s="27">
        <v>0.8</v>
      </c>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row>
    <row r="65" spans="1:70" x14ac:dyDescent="0.2">
      <c r="A65" s="70">
        <v>60</v>
      </c>
      <c r="B65" s="20" t="s">
        <v>126</v>
      </c>
      <c r="C65" s="20" t="s">
        <v>127</v>
      </c>
      <c r="D65" s="20" t="s">
        <v>593</v>
      </c>
      <c r="E65" s="20" t="s">
        <v>591</v>
      </c>
      <c r="F65" s="57"/>
      <c r="G65" s="22" cm="1">
        <f t="array" ref="G65">Options!$D$30*(COUNTIF($N65:$S65, "&gt;="&amp;Options!$D$41) + 0.5*(COUNTIF($N65:$S65, "&gt;="&amp;Options!$D$42) - COUNTIF($N65:$S65, "&gt;="&amp;Options!$D$41))) + Options!$D$31*(COUNTIF($N65:$S65, "&gt;="&amp;Options!$D$41)) + Options!$D$32*AVERAGE($N65:$S65) + Options!$D$33*GEOMEAN($N65:$S65+0.0001)</f>
        <v>2.5</v>
      </c>
      <c r="H65" s="23">
        <f t="shared" si="9"/>
        <v>2.5</v>
      </c>
      <c r="I65" s="22" cm="1">
        <f t="array" ref="I65">Options!$D$30*(COUNTIF($U65:$Z65, "&gt;="&amp;Options!$D$37) + 0.5*(COUNTIF($U65:$Z65, "&gt;="&amp;Options!$D$38) - COUNTIF($U65:$Z65, "&gt;="&amp;Options!$D$37))) + Options!$D$31*(COUNTIF($U65:$Z65, "&gt;="&amp;Options!$D$37)) + Options!$D$32*AVERAGE($U65:$Z65) + Options!$D$33*GEOMEAN($U65:$Z65+0.0001)</f>
        <v>1.5</v>
      </c>
      <c r="J65" s="24">
        <f t="shared" si="10"/>
        <v>1.5</v>
      </c>
      <c r="K65" s="21" cm="1">
        <f t="array" ref="K65">Options!$D$30*(COUNTIF($AB65:$AG65, "&gt;="&amp;Options!$D$37) + 0.5*(COUNTIF($AB65:$AG65, "&gt;="&amp;Options!$D$38) - COUNTIF($AB65:$AG65, "&gt;="&amp;Options!$D$37))) + Options!$D$31*(COUNTIF($AB65:$AG65, "&gt;="&amp;Options!$D$37)) + Options!$D$32*AVERAGE($AB65:$AG65) + Options!$D$33*GEOMEAN($AB65:$AG65+0.0001)</f>
        <v>2</v>
      </c>
      <c r="L65" s="24">
        <f t="shared" si="11"/>
        <v>2</v>
      </c>
      <c r="M65" s="57"/>
      <c r="N65" s="25">
        <f t="shared" si="12"/>
        <v>10</v>
      </c>
      <c r="O65" s="25">
        <f t="shared" si="13"/>
        <v>6.6028708133971303</v>
      </c>
      <c r="P65" s="25">
        <f t="shared" si="14"/>
        <v>4.2197346813949528</v>
      </c>
      <c r="Q65" s="25">
        <f t="shared" si="15"/>
        <v>7.8376381281972565</v>
      </c>
      <c r="R65" s="25">
        <f t="shared" si="16"/>
        <v>3</v>
      </c>
      <c r="S65" s="25">
        <f t="shared" si="17"/>
        <v>0</v>
      </c>
      <c r="T65" s="58"/>
      <c r="U65" s="25">
        <f>Health!F65</f>
        <v>10</v>
      </c>
      <c r="V65" s="25">
        <f>Food!F65</f>
        <v>6.6028708133971303</v>
      </c>
      <c r="W65" s="26">
        <f>Macro!F65</f>
        <v>7.8347107438016499</v>
      </c>
      <c r="X65" s="25">
        <f>Socioeconomic!F65</f>
        <v>6.1428571428571397</v>
      </c>
      <c r="Y65" s="25">
        <f>'Natural Hazard'!F65</f>
        <v>3</v>
      </c>
      <c r="Z65" s="25">
        <f>Conflict!F65</f>
        <v>0</v>
      </c>
      <c r="AA65" s="58"/>
      <c r="AB65" s="25">
        <f>Health!G65</f>
        <v>10</v>
      </c>
      <c r="AC65" s="25">
        <f>Food!G65</f>
        <v>0</v>
      </c>
      <c r="AD65" s="25">
        <f>Macro!G65</f>
        <v>2.2727272727272698</v>
      </c>
      <c r="AE65" s="25">
        <f>Socioeconomic!G65</f>
        <v>10</v>
      </c>
      <c r="AF65" s="25">
        <f>'Natural Hazard'!G65</f>
        <v>0</v>
      </c>
      <c r="AG65" s="25">
        <f>Conflict!G65</f>
        <v>0</v>
      </c>
      <c r="AH65" s="57"/>
      <c r="AI65" s="27">
        <v>0</v>
      </c>
      <c r="AJ65" s="27">
        <v>0.4</v>
      </c>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row>
    <row r="66" spans="1:70" x14ac:dyDescent="0.2">
      <c r="A66" s="70">
        <v>61</v>
      </c>
      <c r="B66" s="20" t="s">
        <v>128</v>
      </c>
      <c r="C66" s="20" t="s">
        <v>129</v>
      </c>
      <c r="D66" s="20" t="s">
        <v>594</v>
      </c>
      <c r="E66" s="20" t="s">
        <v>3</v>
      </c>
      <c r="F66" s="57"/>
      <c r="G66" s="22" cm="1">
        <f t="array" ref="G66">Options!$D$30*(COUNTIF($N66:$S66, "&gt;="&amp;Options!$D$41) + 0.5*(COUNTIF($N66:$S66, "&gt;="&amp;Options!$D$42) - COUNTIF($N66:$S66, "&gt;="&amp;Options!$D$41))) + Options!$D$31*(COUNTIF($N66:$S66, "&gt;="&amp;Options!$D$41)) + Options!$D$32*AVERAGE($N66:$S66) + Options!$D$33*GEOMEAN($N66:$S66+0.0001)</f>
        <v>0</v>
      </c>
      <c r="H66" s="23">
        <f t="shared" si="9"/>
        <v>0</v>
      </c>
      <c r="I66" s="22" cm="1">
        <f t="array" ref="I66">Options!$D$30*(COUNTIF($U66:$Z66, "&gt;="&amp;Options!$D$37) + 0.5*(COUNTIF($U66:$Z66, "&gt;="&amp;Options!$D$38) - COUNTIF($U66:$Z66, "&gt;="&amp;Options!$D$37))) + Options!$D$31*(COUNTIF($U66:$Z66, "&gt;="&amp;Options!$D$37)) + Options!$D$32*AVERAGE($U66:$Z66) + Options!$D$33*GEOMEAN($U66:$Z66+0.0001)</f>
        <v>0</v>
      </c>
      <c r="J66" s="24">
        <f t="shared" si="10"/>
        <v>0</v>
      </c>
      <c r="K66" s="21" cm="1">
        <f t="array" ref="K66">Options!$D$30*(COUNTIF($AB66:$AG66, "&gt;="&amp;Options!$D$37) + 0.5*(COUNTIF($AB66:$AG66, "&gt;="&amp;Options!$D$38) - COUNTIF($AB66:$AG66, "&gt;="&amp;Options!$D$37))) + Options!$D$31*(COUNTIF($AB66:$AG66, "&gt;="&amp;Options!$D$37)) + Options!$D$32*AVERAGE($AB66:$AG66) + Options!$D$33*GEOMEAN($AB66:$AG66+0.0001)</f>
        <v>1.5</v>
      </c>
      <c r="L66" s="24">
        <f t="shared" si="11"/>
        <v>1.5</v>
      </c>
      <c r="M66" s="57"/>
      <c r="N66" s="25">
        <f t="shared" si="12"/>
        <v>3.872983346207417</v>
      </c>
      <c r="O66" s="25">
        <f t="shared" si="13"/>
        <v>0</v>
      </c>
      <c r="P66" s="25">
        <f t="shared" si="14"/>
        <v>3.2024126892557976</v>
      </c>
      <c r="Q66" s="25">
        <f t="shared" si="15"/>
        <v>2.2360679774997894</v>
      </c>
      <c r="R66" s="25">
        <f t="shared" si="16"/>
        <v>2.625</v>
      </c>
      <c r="S66" s="25">
        <f t="shared" si="17"/>
        <v>0</v>
      </c>
      <c r="T66" s="58"/>
      <c r="U66" s="25">
        <f>Health!F66</f>
        <v>1.5</v>
      </c>
      <c r="V66" s="25">
        <f>Food!F66</f>
        <v>0</v>
      </c>
      <c r="W66" s="26">
        <f>Macro!F66</f>
        <v>1.5041322314049601</v>
      </c>
      <c r="X66" s="25">
        <f>Socioeconomic!F66</f>
        <v>0.71428571428571397</v>
      </c>
      <c r="Y66" s="25">
        <f>'Natural Hazard'!F66</f>
        <v>2.625</v>
      </c>
      <c r="Z66" s="25">
        <f>Conflict!F66</f>
        <v>0</v>
      </c>
      <c r="AA66" s="58"/>
      <c r="AB66" s="25">
        <f>Health!G66</f>
        <v>10</v>
      </c>
      <c r="AC66" s="25">
        <f>Food!G66</f>
        <v>0</v>
      </c>
      <c r="AD66" s="25">
        <f>Macro!G66</f>
        <v>6.8181818181818201</v>
      </c>
      <c r="AE66" s="25">
        <f>Socioeconomic!G66</f>
        <v>7</v>
      </c>
      <c r="AF66" s="25">
        <f>'Natural Hazard'!G66</f>
        <v>0</v>
      </c>
      <c r="AG66" s="25">
        <f>Conflict!G66</f>
        <v>0</v>
      </c>
      <c r="AH66" s="57"/>
      <c r="AI66" s="27">
        <v>0</v>
      </c>
      <c r="AJ66" s="27">
        <v>0.5</v>
      </c>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row>
    <row r="67" spans="1:70" x14ac:dyDescent="0.2">
      <c r="A67" s="70">
        <v>62</v>
      </c>
      <c r="B67" s="20" t="s">
        <v>130</v>
      </c>
      <c r="C67" s="20" t="s">
        <v>131</v>
      </c>
      <c r="D67" s="20" t="s">
        <v>594</v>
      </c>
      <c r="E67" s="20" t="s">
        <v>591</v>
      </c>
      <c r="F67" s="57"/>
      <c r="G67" s="22" cm="1">
        <f t="array" ref="G67">Options!$D$30*(COUNTIF($N67:$S67, "&gt;="&amp;Options!$D$41) + 0.5*(COUNTIF($N67:$S67, "&gt;="&amp;Options!$D$42) - COUNTIF($N67:$S67, "&gt;="&amp;Options!$D$41))) + Options!$D$31*(COUNTIF($N67:$S67, "&gt;="&amp;Options!$D$41)) + Options!$D$32*AVERAGE($N67:$S67) + Options!$D$33*GEOMEAN($N67:$S67+0.0001)</f>
        <v>1.5</v>
      </c>
      <c r="H67" s="23">
        <f t="shared" si="9"/>
        <v>1.5</v>
      </c>
      <c r="I67" s="22" cm="1">
        <f t="array" ref="I67">Options!$D$30*(COUNTIF($U67:$Z67, "&gt;="&amp;Options!$D$37) + 0.5*(COUNTIF($U67:$Z67, "&gt;="&amp;Options!$D$38) - COUNTIF($U67:$Z67, "&gt;="&amp;Options!$D$37))) + Options!$D$31*(COUNTIF($U67:$Z67, "&gt;="&amp;Options!$D$37)) + Options!$D$32*AVERAGE($U67:$Z67) + Options!$D$33*GEOMEAN($U67:$Z67+0.0001)</f>
        <v>0</v>
      </c>
      <c r="J67" s="24">
        <f t="shared" si="10"/>
        <v>0</v>
      </c>
      <c r="K67" s="21" cm="1">
        <f t="array" ref="K67">Options!$D$30*(COUNTIF($AB67:$AG67, "&gt;="&amp;Options!$D$37) + 0.5*(COUNTIF($AB67:$AG67, "&gt;="&amp;Options!$D$38) - COUNTIF($AB67:$AG67, "&gt;="&amp;Options!$D$37))) + Options!$D$31*(COUNTIF($AB67:$AG67, "&gt;="&amp;Options!$D$37)) + Options!$D$32*AVERAGE($AB67:$AG67) + Options!$D$33*GEOMEAN($AB67:$AG67+0.0001)</f>
        <v>1.5</v>
      </c>
      <c r="L67" s="24">
        <f t="shared" si="11"/>
        <v>1.5</v>
      </c>
      <c r="M67" s="57"/>
      <c r="N67" s="25">
        <f t="shared" si="12"/>
        <v>6.9006555934235259</v>
      </c>
      <c r="O67" s="25">
        <f t="shared" si="13"/>
        <v>4.9282296650717701</v>
      </c>
      <c r="P67" s="25">
        <f t="shared" si="14"/>
        <v>1.9343080696956956</v>
      </c>
      <c r="Q67" s="25">
        <f t="shared" si="15"/>
        <v>3.4285714285714302</v>
      </c>
      <c r="R67" s="25">
        <f t="shared" si="16"/>
        <v>3.5</v>
      </c>
      <c r="S67" s="25">
        <f t="shared" si="17"/>
        <v>10</v>
      </c>
      <c r="T67" s="58"/>
      <c r="U67" s="25">
        <f>Health!F67</f>
        <v>5</v>
      </c>
      <c r="V67" s="25">
        <f>Food!F67</f>
        <v>4.9282296650717701</v>
      </c>
      <c r="W67" s="26">
        <f>Macro!F67</f>
        <v>4.1157024793388404</v>
      </c>
      <c r="X67" s="25">
        <f>Socioeconomic!F67</f>
        <v>3.4285714285714302</v>
      </c>
      <c r="Y67" s="25">
        <f>'Natural Hazard'!F67</f>
        <v>3.5</v>
      </c>
      <c r="Z67" s="25">
        <f>Conflict!F67</f>
        <v>0</v>
      </c>
      <c r="AA67" s="58"/>
      <c r="AB67" s="25">
        <f>Health!G67</f>
        <v>9.5238095238094793</v>
      </c>
      <c r="AC67" s="25">
        <f>Food!G67</f>
        <v>0</v>
      </c>
      <c r="AD67" s="25">
        <f>Macro!G67</f>
        <v>0.90909090909091705</v>
      </c>
      <c r="AE67" s="25">
        <f>Socioeconomic!G67</f>
        <v>0</v>
      </c>
      <c r="AF67" s="25">
        <f>'Natural Hazard'!G67</f>
        <v>0</v>
      </c>
      <c r="AG67" s="25">
        <f>Conflict!G67</f>
        <v>10</v>
      </c>
      <c r="AH67" s="57"/>
      <c r="AI67" s="27">
        <v>0</v>
      </c>
      <c r="AJ67" s="27">
        <v>0.3</v>
      </c>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row>
    <row r="68" spans="1:70" x14ac:dyDescent="0.2">
      <c r="A68" s="70">
        <v>63</v>
      </c>
      <c r="B68" s="20" t="s">
        <v>132</v>
      </c>
      <c r="C68" s="20" t="s">
        <v>133</v>
      </c>
      <c r="D68" s="20" t="s">
        <v>593</v>
      </c>
      <c r="E68" s="20" t="s">
        <v>590</v>
      </c>
      <c r="F68" s="57"/>
      <c r="G68" s="22" cm="1">
        <f t="array" ref="G68">Options!$D$30*(COUNTIF($N68:$S68, "&gt;="&amp;Options!$D$41) + 0.5*(COUNTIF($N68:$S68, "&gt;="&amp;Options!$D$42) - COUNTIF($N68:$S68, "&gt;="&amp;Options!$D$41))) + Options!$D$31*(COUNTIF($N68:$S68, "&gt;="&amp;Options!$D$41)) + Options!$D$32*AVERAGE($N68:$S68) + Options!$D$33*GEOMEAN($N68:$S68+0.0001)</f>
        <v>3</v>
      </c>
      <c r="H68" s="23">
        <f t="shared" si="9"/>
        <v>3</v>
      </c>
      <c r="I68" s="22" cm="1">
        <f t="array" ref="I68">Options!$D$30*(COUNTIF($U68:$Z68, "&gt;="&amp;Options!$D$37) + 0.5*(COUNTIF($U68:$Z68, "&gt;="&amp;Options!$D$38) - COUNTIF($U68:$Z68, "&gt;="&amp;Options!$D$37))) + Options!$D$31*(COUNTIF($U68:$Z68, "&gt;="&amp;Options!$D$37)) + Options!$D$32*AVERAGE($U68:$Z68) + Options!$D$33*GEOMEAN($U68:$Z68+0.0001)</f>
        <v>1</v>
      </c>
      <c r="J68" s="24">
        <f t="shared" si="10"/>
        <v>1</v>
      </c>
      <c r="K68" s="21" cm="1">
        <f t="array" ref="K68">Options!$D$30*(COUNTIF($AB68:$AG68, "&gt;="&amp;Options!$D$37) + 0.5*(COUNTIF($AB68:$AG68, "&gt;="&amp;Options!$D$38) - COUNTIF($AB68:$AG68, "&gt;="&amp;Options!$D$37))) + Options!$D$31*(COUNTIF($AB68:$AG68, "&gt;="&amp;Options!$D$37)) + Options!$D$32*AVERAGE($AB68:$AG68) + Options!$D$33*GEOMEAN($AB68:$AG68+0.0001)</f>
        <v>1.5</v>
      </c>
      <c r="L68" s="24">
        <f t="shared" si="11"/>
        <v>1.5</v>
      </c>
      <c r="M68" s="57"/>
      <c r="N68" s="25">
        <f t="shared" si="12"/>
        <v>6.2391197604001301</v>
      </c>
      <c r="O68" s="25">
        <f t="shared" si="13"/>
        <v>7.1770334928229698</v>
      </c>
      <c r="P68" s="25">
        <f t="shared" si="14"/>
        <v>6.799699467438475</v>
      </c>
      <c r="Q68" s="25">
        <f t="shared" si="15"/>
        <v>8.7013956187663197</v>
      </c>
      <c r="R68" s="25">
        <f t="shared" si="16"/>
        <v>2.375</v>
      </c>
      <c r="S68" s="25">
        <f t="shared" si="17"/>
        <v>0</v>
      </c>
      <c r="T68" s="58"/>
      <c r="U68" s="25">
        <f>Health!F68</f>
        <v>6.9</v>
      </c>
      <c r="V68" s="25">
        <f>Food!F68</f>
        <v>7.1770334928229698</v>
      </c>
      <c r="W68" s="26">
        <f>Macro!F68</f>
        <v>5.9834710743801596</v>
      </c>
      <c r="X68" s="25">
        <f>Socioeconomic!F68</f>
        <v>7.5714285714285703</v>
      </c>
      <c r="Y68" s="25">
        <f>'Natural Hazard'!F68</f>
        <v>2.375</v>
      </c>
      <c r="Z68" s="25">
        <f>Conflict!F68</f>
        <v>0</v>
      </c>
      <c r="AA68" s="58"/>
      <c r="AB68" s="25">
        <f>Health!G68</f>
        <v>5.6415384615384596</v>
      </c>
      <c r="AC68" s="25">
        <f>Food!G68</f>
        <v>0</v>
      </c>
      <c r="AD68" s="25">
        <f>Macro!G68</f>
        <v>7.7272727272727302</v>
      </c>
      <c r="AE68" s="25">
        <f>Socioeconomic!G68</f>
        <v>10</v>
      </c>
      <c r="AF68" s="25">
        <f>'Natural Hazard'!G68</f>
        <v>0</v>
      </c>
      <c r="AG68" s="25">
        <f>Conflict!G68</f>
        <v>0</v>
      </c>
      <c r="AH68" s="57"/>
      <c r="AI68" s="27">
        <v>0</v>
      </c>
      <c r="AJ68" s="27">
        <v>0.3</v>
      </c>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row>
    <row r="69" spans="1:70" x14ac:dyDescent="0.2">
      <c r="A69" s="70">
        <v>64</v>
      </c>
      <c r="B69" s="20" t="s">
        <v>134</v>
      </c>
      <c r="C69" s="20" t="s">
        <v>135</v>
      </c>
      <c r="D69" s="20" t="s">
        <v>593</v>
      </c>
      <c r="E69" s="20" t="s">
        <v>590</v>
      </c>
      <c r="F69" s="57"/>
      <c r="G69" s="22" cm="1">
        <f t="array" ref="G69">Options!$D$30*(COUNTIF($N69:$S69, "&gt;="&amp;Options!$D$41) + 0.5*(COUNTIF($N69:$S69, "&gt;="&amp;Options!$D$42) - COUNTIF($N69:$S69, "&gt;="&amp;Options!$D$41))) + Options!$D$31*(COUNTIF($N69:$S69, "&gt;="&amp;Options!$D$41)) + Options!$D$32*AVERAGE($N69:$S69) + Options!$D$33*GEOMEAN($N69:$S69+0.0001)</f>
        <v>3</v>
      </c>
      <c r="H69" s="23">
        <f t="shared" si="9"/>
        <v>3</v>
      </c>
      <c r="I69" s="22" cm="1">
        <f t="array" ref="I69">Options!$D$30*(COUNTIF($U69:$Z69, "&gt;="&amp;Options!$D$37) + 0.5*(COUNTIF($U69:$Z69, "&gt;="&amp;Options!$D$38) - COUNTIF($U69:$Z69, "&gt;="&amp;Options!$D$37))) + Options!$D$31*(COUNTIF($U69:$Z69, "&gt;="&amp;Options!$D$37)) + Options!$D$32*AVERAGE($U69:$Z69) + Options!$D$33*GEOMEAN($U69:$Z69+0.0001)</f>
        <v>3</v>
      </c>
      <c r="J69" s="24">
        <f t="shared" si="10"/>
        <v>3</v>
      </c>
      <c r="K69" s="21" cm="1">
        <f t="array" ref="K69">Options!$D$30*(COUNTIF($AB69:$AG69, "&gt;="&amp;Options!$D$37) + 0.5*(COUNTIF($AB69:$AG69, "&gt;="&amp;Options!$D$38) - COUNTIF($AB69:$AG69, "&gt;="&amp;Options!$D$37))) + Options!$D$31*(COUNTIF($AB69:$AG69, "&gt;="&amp;Options!$D$37)) + Options!$D$32*AVERAGE($AB69:$AG69) + Options!$D$33*GEOMEAN($AB69:$AG69+0.0001)</f>
        <v>1</v>
      </c>
      <c r="L69" s="24">
        <f t="shared" si="11"/>
        <v>1</v>
      </c>
      <c r="M69" s="57"/>
      <c r="N69" s="25">
        <f t="shared" si="12"/>
        <v>10</v>
      </c>
      <c r="O69" s="25">
        <f t="shared" si="13"/>
        <v>8.8277511961722492</v>
      </c>
      <c r="P69" s="25">
        <f t="shared" si="14"/>
        <v>3.9886201760873394</v>
      </c>
      <c r="Q69" s="25">
        <f t="shared" si="15"/>
        <v>7.8571428571428603</v>
      </c>
      <c r="R69" s="25">
        <f t="shared" si="16"/>
        <v>3.875</v>
      </c>
      <c r="S69" s="25">
        <f t="shared" si="17"/>
        <v>0</v>
      </c>
      <c r="T69" s="58"/>
      <c r="U69" s="25">
        <f>Health!F69</f>
        <v>10</v>
      </c>
      <c r="V69" s="25">
        <f>Food!F69</f>
        <v>8.8277511961722492</v>
      </c>
      <c r="W69" s="26">
        <f>Macro!F69</f>
        <v>10</v>
      </c>
      <c r="X69" s="25">
        <f>Socioeconomic!F69</f>
        <v>7.8571428571428603</v>
      </c>
      <c r="Y69" s="25">
        <f>'Natural Hazard'!F69</f>
        <v>3.875</v>
      </c>
      <c r="Z69" s="25">
        <f>Conflict!F69</f>
        <v>0</v>
      </c>
      <c r="AA69" s="58"/>
      <c r="AB69" s="25">
        <f>Health!G69</f>
        <v>10</v>
      </c>
      <c r="AC69" s="25">
        <f>Food!G69</f>
        <v>0</v>
      </c>
      <c r="AD69" s="25">
        <f>Macro!G69</f>
        <v>1.5909090909090999</v>
      </c>
      <c r="AE69" s="25">
        <f>Socioeconomic!G69</f>
        <v>0</v>
      </c>
      <c r="AF69" s="25">
        <f>'Natural Hazard'!G69</f>
        <v>0</v>
      </c>
      <c r="AG69" s="25">
        <f>Conflict!G69</f>
        <v>0</v>
      </c>
      <c r="AH69" s="57"/>
      <c r="AI69" s="27">
        <v>0</v>
      </c>
      <c r="AJ69" s="27">
        <v>0.3</v>
      </c>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row>
    <row r="70" spans="1:70" x14ac:dyDescent="0.2">
      <c r="A70" s="70">
        <v>65</v>
      </c>
      <c r="B70" s="20" t="s">
        <v>136</v>
      </c>
      <c r="C70" s="20" t="s">
        <v>137</v>
      </c>
      <c r="D70" s="20" t="s">
        <v>593</v>
      </c>
      <c r="E70" s="20" t="s">
        <v>590</v>
      </c>
      <c r="F70" s="57"/>
      <c r="G70" s="22" cm="1">
        <f t="array" ref="G70">Options!$D$30*(COUNTIF($N70:$S70, "&gt;="&amp;Options!$D$41) + 0.5*(COUNTIF($N70:$S70, "&gt;="&amp;Options!$D$42) - COUNTIF($N70:$S70, "&gt;="&amp;Options!$D$41))) + Options!$D$31*(COUNTIF($N70:$S70, "&gt;="&amp;Options!$D$41)) + Options!$D$32*AVERAGE($N70:$S70) + Options!$D$33*GEOMEAN($N70:$S70+0.0001)</f>
        <v>4.5</v>
      </c>
      <c r="H70" s="23">
        <f t="shared" ref="H70:H101" si="18">G70</f>
        <v>4.5</v>
      </c>
      <c r="I70" s="22" cm="1">
        <f t="array" ref="I70">Options!$D$30*(COUNTIF($U70:$Z70, "&gt;="&amp;Options!$D$37) + 0.5*(COUNTIF($U70:$Z70, "&gt;="&amp;Options!$D$38) - COUNTIF($U70:$Z70, "&gt;="&amp;Options!$D$37))) + Options!$D$31*(COUNTIF($U70:$Z70, "&gt;="&amp;Options!$D$37)) + Options!$D$32*AVERAGE($U70:$Z70) + Options!$D$33*GEOMEAN($U70:$Z70+0.0001)</f>
        <v>3.5</v>
      </c>
      <c r="J70" s="24">
        <f t="shared" ref="J70:J101" si="19">I70</f>
        <v>3.5</v>
      </c>
      <c r="K70" s="21" cm="1">
        <f t="array" ref="K70">Options!$D$30*(COUNTIF($AB70:$AG70, "&gt;="&amp;Options!$D$37) + 0.5*(COUNTIF($AB70:$AG70, "&gt;="&amp;Options!$D$38) - COUNTIF($AB70:$AG70, "&gt;="&amp;Options!$D$37))) + Options!$D$31*(COUNTIF($AB70:$AG70, "&gt;="&amp;Options!$D$37)) + Options!$D$32*AVERAGE($AB70:$AG70) + Options!$D$33*GEOMEAN($AB70:$AG70+0.0001)</f>
        <v>1.5</v>
      </c>
      <c r="L70" s="24">
        <f t="shared" ref="L70:L101" si="20">K70</f>
        <v>1.5</v>
      </c>
      <c r="M70" s="57"/>
      <c r="N70" s="25">
        <f t="shared" ref="N70:N101" si="21">IFERROR(GEOMEAN(U70,AB70), MAX(U70,AB70))</f>
        <v>9.3859063544890375</v>
      </c>
      <c r="O70" s="25">
        <f t="shared" ref="O70:O101" si="22">IFERROR(GEOMEAN(V70,AC70), MAX(V70,AC70))</f>
        <v>7.5119617224880404</v>
      </c>
      <c r="P70" s="25">
        <f t="shared" ref="P70:P101" si="23">IFERROR(GEOMEAN(W70,AD70), MAX(W70,AD70))</f>
        <v>6.44283654532786</v>
      </c>
      <c r="Q70" s="25">
        <f t="shared" ref="Q70:Q101" si="24">IFERROR(GEOMEAN(X70,AE70), MAX(X70,AE70))</f>
        <v>10</v>
      </c>
      <c r="R70" s="25">
        <f t="shared" ref="R70:R101" si="25">IFERROR(GEOMEAN(Y70,AF70), MAX(Y70,AF70))</f>
        <v>1.375</v>
      </c>
      <c r="S70" s="25">
        <f t="shared" ref="S70:S101" si="26">IFERROR(GEOMEAN(Z70,AG70), MAX(Z70,AG70))</f>
        <v>10</v>
      </c>
      <c r="T70" s="58"/>
      <c r="U70" s="25">
        <f>Health!F70</f>
        <v>9.25</v>
      </c>
      <c r="V70" s="25">
        <f>Food!F70</f>
        <v>7.5119617224880404</v>
      </c>
      <c r="W70" s="26">
        <f>Macro!F70</f>
        <v>7.0247933884297504</v>
      </c>
      <c r="X70" s="25">
        <f>Socioeconomic!F70</f>
        <v>10</v>
      </c>
      <c r="Y70" s="25">
        <f>'Natural Hazard'!F70</f>
        <v>1.375</v>
      </c>
      <c r="Z70" s="25">
        <f>Conflict!F70</f>
        <v>10</v>
      </c>
      <c r="AA70" s="58"/>
      <c r="AB70" s="25">
        <f>Health!G70</f>
        <v>9.5238095238094793</v>
      </c>
      <c r="AC70" s="25">
        <f>Food!G70</f>
        <v>0</v>
      </c>
      <c r="AD70" s="25">
        <f>Macro!G70</f>
        <v>5.9090909090909198</v>
      </c>
      <c r="AE70" s="25">
        <f>Socioeconomic!G70</f>
        <v>0</v>
      </c>
      <c r="AF70" s="25">
        <f>'Natural Hazard'!G70</f>
        <v>0</v>
      </c>
      <c r="AG70" s="25">
        <f>Conflict!G70</f>
        <v>10</v>
      </c>
      <c r="AH70" s="57"/>
      <c r="AI70" s="27">
        <v>0</v>
      </c>
      <c r="AJ70" s="27">
        <v>0.4</v>
      </c>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row>
    <row r="71" spans="1:70" x14ac:dyDescent="0.2">
      <c r="A71" s="70">
        <v>66</v>
      </c>
      <c r="B71" s="20" t="s">
        <v>138</v>
      </c>
      <c r="C71" s="20" t="s">
        <v>139</v>
      </c>
      <c r="D71" s="20" t="s">
        <v>593</v>
      </c>
      <c r="E71" s="20" t="s">
        <v>590</v>
      </c>
      <c r="F71" s="57"/>
      <c r="G71" s="22" cm="1">
        <f t="array" ref="G71">Options!$D$30*(COUNTIF($N71:$S71, "&gt;="&amp;Options!$D$41) + 0.5*(COUNTIF($N71:$S71, "&gt;="&amp;Options!$D$42) - COUNTIF($N71:$S71, "&gt;="&amp;Options!$D$41))) + Options!$D$31*(COUNTIF($N71:$S71, "&gt;="&amp;Options!$D$41)) + Options!$D$32*AVERAGE($N71:$S71) + Options!$D$33*GEOMEAN($N71:$S71+0.0001)</f>
        <v>3</v>
      </c>
      <c r="H71" s="23">
        <f t="shared" si="18"/>
        <v>3</v>
      </c>
      <c r="I71" s="22" cm="1">
        <f t="array" ref="I71">Options!$D$30*(COUNTIF($U71:$Z71, "&gt;="&amp;Options!$D$37) + 0.5*(COUNTIF($U71:$Z71, "&gt;="&amp;Options!$D$38) - COUNTIF($U71:$Z71, "&gt;="&amp;Options!$D$37))) + Options!$D$31*(COUNTIF($U71:$Z71, "&gt;="&amp;Options!$D$37)) + Options!$D$32*AVERAGE($U71:$Z71) + Options!$D$33*GEOMEAN($U71:$Z71+0.0001)</f>
        <v>3.5</v>
      </c>
      <c r="J71" s="24">
        <f t="shared" si="19"/>
        <v>3.5</v>
      </c>
      <c r="K71" s="21" cm="1">
        <f t="array" ref="K71">Options!$D$30*(COUNTIF($AB71:$AG71, "&gt;="&amp;Options!$D$37) + 0.5*(COUNTIF($AB71:$AG71, "&gt;="&amp;Options!$D$38) - COUNTIF($AB71:$AG71, "&gt;="&amp;Options!$D$37))) + Options!$D$31*(COUNTIF($AB71:$AG71, "&gt;="&amp;Options!$D$37)) + Options!$D$32*AVERAGE($AB71:$AG71) + Options!$D$33*GEOMEAN($AB71:$AG71+0.0001)</f>
        <v>0</v>
      </c>
      <c r="L71" s="24">
        <f t="shared" si="20"/>
        <v>0</v>
      </c>
      <c r="M71" s="57"/>
      <c r="N71" s="25">
        <f t="shared" si="21"/>
        <v>3.7847624916234044</v>
      </c>
      <c r="O71" s="25">
        <f t="shared" si="22"/>
        <v>8.6602870813397104</v>
      </c>
      <c r="P71" s="25">
        <f t="shared" si="23"/>
        <v>0</v>
      </c>
      <c r="Q71" s="25">
        <f t="shared" si="24"/>
        <v>10</v>
      </c>
      <c r="R71" s="25">
        <f t="shared" si="25"/>
        <v>1.75</v>
      </c>
      <c r="S71" s="25">
        <f t="shared" si="26"/>
        <v>10</v>
      </c>
      <c r="T71" s="58"/>
      <c r="U71" s="25">
        <f>Health!F71</f>
        <v>10</v>
      </c>
      <c r="V71" s="25">
        <f>Food!F71</f>
        <v>8.6602870813397104</v>
      </c>
      <c r="W71" s="26">
        <f>Macro!F71</f>
        <v>0</v>
      </c>
      <c r="X71" s="25">
        <f>Socioeconomic!F71</f>
        <v>10</v>
      </c>
      <c r="Y71" s="25">
        <f>'Natural Hazard'!F71</f>
        <v>1.75</v>
      </c>
      <c r="Z71" s="25">
        <f>Conflict!F71</f>
        <v>10</v>
      </c>
      <c r="AA71" s="58"/>
      <c r="AB71" s="25">
        <f>Health!G71</f>
        <v>1.4324427117999401</v>
      </c>
      <c r="AC71" s="25">
        <f>Food!G71</f>
        <v>0</v>
      </c>
      <c r="AD71" s="25">
        <f>Macro!G71</f>
        <v>0</v>
      </c>
      <c r="AE71" s="25">
        <f>Socioeconomic!G71</f>
        <v>0</v>
      </c>
      <c r="AF71" s="25">
        <f>'Natural Hazard'!G71</f>
        <v>0</v>
      </c>
      <c r="AG71" s="25">
        <f>Conflict!G71</f>
        <v>0</v>
      </c>
      <c r="AH71" s="57"/>
      <c r="AI71" s="27">
        <v>0</v>
      </c>
      <c r="AJ71" s="27">
        <v>0.4</v>
      </c>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row>
    <row r="72" spans="1:70" x14ac:dyDescent="0.2">
      <c r="A72" s="70">
        <v>67</v>
      </c>
      <c r="B72" s="20" t="s">
        <v>140</v>
      </c>
      <c r="C72" s="20" t="s">
        <v>141</v>
      </c>
      <c r="D72" s="20" t="s">
        <v>593</v>
      </c>
      <c r="E72" s="20" t="s">
        <v>591</v>
      </c>
      <c r="F72" s="57"/>
      <c r="G72" s="22" cm="1">
        <f t="array" ref="G72">Options!$D$30*(COUNTIF($N72:$S72, "&gt;="&amp;Options!$D$41) + 0.5*(COUNTIF($N72:$S72, "&gt;="&amp;Options!$D$42) - COUNTIF($N72:$S72, "&gt;="&amp;Options!$D$41))) + Options!$D$31*(COUNTIF($N72:$S72, "&gt;="&amp;Options!$D$41)) + Options!$D$32*AVERAGE($N72:$S72) + Options!$D$33*GEOMEAN($N72:$S72+0.0001)</f>
        <v>2</v>
      </c>
      <c r="H72" s="23">
        <f t="shared" si="18"/>
        <v>2</v>
      </c>
      <c r="I72" s="22" cm="1">
        <f t="array" ref="I72">Options!$D$30*(COUNTIF($U72:$Z72, "&gt;="&amp;Options!$D$37) + 0.5*(COUNTIF($U72:$Z72, "&gt;="&amp;Options!$D$38) - COUNTIF($U72:$Z72, "&gt;="&amp;Options!$D$37))) + Options!$D$31*(COUNTIF($U72:$Z72, "&gt;="&amp;Options!$D$37)) + Options!$D$32*AVERAGE($U72:$Z72) + Options!$D$33*GEOMEAN($U72:$Z72+0.0001)</f>
        <v>1.5</v>
      </c>
      <c r="J72" s="24">
        <f t="shared" si="19"/>
        <v>1.5</v>
      </c>
      <c r="K72" s="21" cm="1">
        <f t="array" ref="K72">Options!$D$30*(COUNTIF($AB72:$AG72, "&gt;="&amp;Options!$D$37) + 0.5*(COUNTIF($AB72:$AG72, "&gt;="&amp;Options!$D$38) - COUNTIF($AB72:$AG72, "&gt;="&amp;Options!$D$37))) + Options!$D$31*(COUNTIF($AB72:$AG72, "&gt;="&amp;Options!$D$37)) + Options!$D$32*AVERAGE($AB72:$AG72) + Options!$D$33*GEOMEAN($AB72:$AG72+0.0001)</f>
        <v>0.5</v>
      </c>
      <c r="L72" s="24">
        <f t="shared" si="20"/>
        <v>0.5</v>
      </c>
      <c r="M72" s="57"/>
      <c r="N72" s="25">
        <f t="shared" si="21"/>
        <v>1.8496486152780478</v>
      </c>
      <c r="O72" s="25">
        <f t="shared" si="22"/>
        <v>5.4066985645932997</v>
      </c>
      <c r="P72" s="25">
        <f t="shared" si="23"/>
        <v>8.0176364575315358</v>
      </c>
      <c r="Q72" s="25">
        <f t="shared" si="24"/>
        <v>6</v>
      </c>
      <c r="R72" s="25">
        <f t="shared" si="25"/>
        <v>1.875</v>
      </c>
      <c r="S72" s="25">
        <f t="shared" si="26"/>
        <v>0</v>
      </c>
      <c r="T72" s="58"/>
      <c r="U72" s="25">
        <f>Health!F72</f>
        <v>10</v>
      </c>
      <c r="V72" s="25">
        <f>Food!F72</f>
        <v>5.4066985645932997</v>
      </c>
      <c r="W72" s="26">
        <f>Macro!F72</f>
        <v>9.1239669421487601</v>
      </c>
      <c r="X72" s="25">
        <f>Socioeconomic!F72</f>
        <v>6</v>
      </c>
      <c r="Y72" s="25">
        <f>'Natural Hazard'!F72</f>
        <v>1.875</v>
      </c>
      <c r="Z72" s="25">
        <f>Conflict!F72</f>
        <v>0</v>
      </c>
      <c r="AA72" s="58"/>
      <c r="AB72" s="25">
        <f>Health!G72</f>
        <v>0.34211999999999998</v>
      </c>
      <c r="AC72" s="25">
        <f>Food!G72</f>
        <v>0</v>
      </c>
      <c r="AD72" s="25">
        <f>Macro!G72</f>
        <v>7.0454545454545299</v>
      </c>
      <c r="AE72" s="25">
        <f>Socioeconomic!G72</f>
        <v>0</v>
      </c>
      <c r="AF72" s="25">
        <f>'Natural Hazard'!G72</f>
        <v>0</v>
      </c>
      <c r="AG72" s="25">
        <f>Conflict!G72</f>
        <v>0</v>
      </c>
      <c r="AH72" s="57"/>
      <c r="AI72" s="27">
        <v>0</v>
      </c>
      <c r="AJ72" s="27">
        <v>0.5</v>
      </c>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row>
    <row r="73" spans="1:70" x14ac:dyDescent="0.2">
      <c r="A73" s="70">
        <v>68</v>
      </c>
      <c r="B73" s="20" t="s">
        <v>142</v>
      </c>
      <c r="C73" s="20" t="s">
        <v>143</v>
      </c>
      <c r="D73" s="20" t="s">
        <v>594</v>
      </c>
      <c r="E73" s="20" t="s">
        <v>3</v>
      </c>
      <c r="F73" s="57"/>
      <c r="G73" s="22" cm="1">
        <f t="array" ref="G73">Options!$D$30*(COUNTIF($N73:$S73, "&gt;="&amp;Options!$D$41) + 0.5*(COUNTIF($N73:$S73, "&gt;="&amp;Options!$D$42) - COUNTIF($N73:$S73, "&gt;="&amp;Options!$D$41))) + Options!$D$31*(COUNTIF($N73:$S73, "&gt;="&amp;Options!$D$41)) + Options!$D$32*AVERAGE($N73:$S73) + Options!$D$33*GEOMEAN($N73:$S73+0.0001)</f>
        <v>0</v>
      </c>
      <c r="H73" s="23">
        <f t="shared" si="18"/>
        <v>0</v>
      </c>
      <c r="I73" s="22" cm="1">
        <f t="array" ref="I73">Options!$D$30*(COUNTIF($U73:$Z73, "&gt;="&amp;Options!$D$37) + 0.5*(COUNTIF($U73:$Z73, "&gt;="&amp;Options!$D$38) - COUNTIF($U73:$Z73, "&gt;="&amp;Options!$D$37))) + Options!$D$31*(COUNTIF($U73:$Z73, "&gt;="&amp;Options!$D$37)) + Options!$D$32*AVERAGE($U73:$Z73) + Options!$D$33*GEOMEAN($U73:$Z73+0.0001)</f>
        <v>0</v>
      </c>
      <c r="J73" s="24">
        <f t="shared" si="19"/>
        <v>0</v>
      </c>
      <c r="K73" s="21" cm="1">
        <f t="array" ref="K73">Options!$D$30*(COUNTIF($AB73:$AG73, "&gt;="&amp;Options!$D$37) + 0.5*(COUNTIF($AB73:$AG73, "&gt;="&amp;Options!$D$38) - COUNTIF($AB73:$AG73, "&gt;="&amp;Options!$D$37))) + Options!$D$31*(COUNTIF($AB73:$AG73, "&gt;="&amp;Options!$D$37)) + Options!$D$32*AVERAGE($AB73:$AG73) + Options!$D$33*GEOMEAN($AB73:$AG73+0.0001)</f>
        <v>0.5</v>
      </c>
      <c r="L73" s="24">
        <f t="shared" si="20"/>
        <v>0.5</v>
      </c>
      <c r="M73" s="57"/>
      <c r="N73" s="25">
        <f t="shared" si="21"/>
        <v>3.9339789623472066</v>
      </c>
      <c r="O73" s="25">
        <f t="shared" si="22"/>
        <v>0.119617224880383</v>
      </c>
      <c r="P73" s="25">
        <f t="shared" si="23"/>
        <v>2.8133790053062651</v>
      </c>
      <c r="Q73" s="25">
        <f t="shared" si="24"/>
        <v>3.0000000000000049</v>
      </c>
      <c r="R73" s="25">
        <f t="shared" si="25"/>
        <v>3.375</v>
      </c>
      <c r="S73" s="25">
        <f t="shared" si="26"/>
        <v>0</v>
      </c>
      <c r="T73" s="58"/>
      <c r="U73" s="25">
        <f>Health!F73</f>
        <v>3.25</v>
      </c>
      <c r="V73" s="25">
        <f>Food!F73</f>
        <v>0.119617224880383</v>
      </c>
      <c r="W73" s="26">
        <f>Macro!F73</f>
        <v>4.9752066115702496</v>
      </c>
      <c r="X73" s="25">
        <f>Socioeconomic!F73</f>
        <v>1.28571428571429</v>
      </c>
      <c r="Y73" s="25">
        <f>'Natural Hazard'!F73</f>
        <v>3.375</v>
      </c>
      <c r="Z73" s="25">
        <f>Conflict!F73</f>
        <v>0</v>
      </c>
      <c r="AA73" s="58"/>
      <c r="AB73" s="25">
        <f>Health!G73</f>
        <v>4.7619047619047397</v>
      </c>
      <c r="AC73" s="25">
        <f>Food!G73</f>
        <v>0</v>
      </c>
      <c r="AD73" s="25">
        <f>Macro!G73</f>
        <v>1.5909090909090799</v>
      </c>
      <c r="AE73" s="25">
        <f>Socioeconomic!G73</f>
        <v>7</v>
      </c>
      <c r="AF73" s="25">
        <f>'Natural Hazard'!G73</f>
        <v>0</v>
      </c>
      <c r="AG73" s="25">
        <f>Conflict!G73</f>
        <v>0</v>
      </c>
      <c r="AH73" s="57"/>
      <c r="AI73" s="27">
        <v>0</v>
      </c>
      <c r="AJ73" s="27">
        <v>0.3</v>
      </c>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row>
    <row r="74" spans="1:70" x14ac:dyDescent="0.2">
      <c r="A74" s="70">
        <v>69</v>
      </c>
      <c r="B74" s="20" t="s">
        <v>144</v>
      </c>
      <c r="C74" s="20" t="s">
        <v>145</v>
      </c>
      <c r="D74" s="20" t="s">
        <v>596</v>
      </c>
      <c r="E74" s="20" t="s">
        <v>599</v>
      </c>
      <c r="F74" s="57"/>
      <c r="G74" s="22" cm="1">
        <f t="array" ref="G74">Options!$D$30*(COUNTIF($N74:$S74, "&gt;="&amp;Options!$D$41) + 0.5*(COUNTIF($N74:$S74, "&gt;="&amp;Options!$D$42) - COUNTIF($N74:$S74, "&gt;="&amp;Options!$D$41))) + Options!$D$31*(COUNTIF($N74:$S74, "&gt;="&amp;Options!$D$41)) + Options!$D$32*AVERAGE($N74:$S74) + Options!$D$33*GEOMEAN($N74:$S74+0.0001)</f>
        <v>0</v>
      </c>
      <c r="H74" s="23">
        <f t="shared" si="18"/>
        <v>0</v>
      </c>
      <c r="I74" s="22" cm="1">
        <f t="array" ref="I74">Options!$D$30*(COUNTIF($U74:$Z74, "&gt;="&amp;Options!$D$37) + 0.5*(COUNTIF($U74:$Z74, "&gt;="&amp;Options!$D$38) - COUNTIF($U74:$Z74, "&gt;="&amp;Options!$D$37))) + Options!$D$31*(COUNTIF($U74:$Z74, "&gt;="&amp;Options!$D$37)) + Options!$D$32*AVERAGE($U74:$Z74) + Options!$D$33*GEOMEAN($U74:$Z74+0.0001)</f>
        <v>0.5</v>
      </c>
      <c r="J74" s="24">
        <f t="shared" si="19"/>
        <v>0.5</v>
      </c>
      <c r="K74" s="21" cm="1">
        <f t="array" ref="K74">Options!$D$30*(COUNTIF($AB74:$AG74, "&gt;="&amp;Options!$D$37) + 0.5*(COUNTIF($AB74:$AG74, "&gt;="&amp;Options!$D$38) - COUNTIF($AB74:$AG74, "&gt;="&amp;Options!$D$37))) + Options!$D$31*(COUNTIF($AB74:$AG74, "&gt;="&amp;Options!$D$37)) + Options!$D$32*AVERAGE($AB74:$AG74) + Options!$D$33*GEOMEAN($AB74:$AG74+0.0001)</f>
        <v>0</v>
      </c>
      <c r="L74" s="24">
        <f t="shared" si="20"/>
        <v>0</v>
      </c>
      <c r="M74" s="57"/>
      <c r="N74" s="25">
        <f t="shared" si="21"/>
        <v>7.5277265270954075E-2</v>
      </c>
      <c r="O74" s="25">
        <f t="shared" si="22"/>
        <v>0</v>
      </c>
      <c r="P74" s="25">
        <f t="shared" si="23"/>
        <v>0</v>
      </c>
      <c r="Q74" s="25">
        <f t="shared" si="24"/>
        <v>3.1428571428571401</v>
      </c>
      <c r="R74" s="25">
        <f t="shared" si="25"/>
        <v>0</v>
      </c>
      <c r="S74" s="25">
        <f t="shared" si="26"/>
        <v>0</v>
      </c>
      <c r="T74" s="58"/>
      <c r="U74" s="25">
        <f>Health!F74</f>
        <v>8.5</v>
      </c>
      <c r="V74" s="25">
        <f>Food!F74</f>
        <v>0</v>
      </c>
      <c r="W74" s="26">
        <f>Macro!F74</f>
        <v>0</v>
      </c>
      <c r="X74" s="25">
        <f>Socioeconomic!F74</f>
        <v>3.1428571428571401</v>
      </c>
      <c r="Y74" s="25">
        <f>'Natural Hazard'!F74</f>
        <v>0</v>
      </c>
      <c r="Z74" s="25">
        <f>Conflict!F74</f>
        <v>0</v>
      </c>
      <c r="AA74" s="58"/>
      <c r="AB74" s="25">
        <f>Health!G74</f>
        <v>6.6666666666748099E-4</v>
      </c>
      <c r="AC74" s="25">
        <f>Food!G74</f>
        <v>0</v>
      </c>
      <c r="AD74" s="25">
        <f>Macro!G74</f>
        <v>0</v>
      </c>
      <c r="AE74" s="25">
        <f>Socioeconomic!G74</f>
        <v>0</v>
      </c>
      <c r="AF74" s="25">
        <f>'Natural Hazard'!G74</f>
        <v>0</v>
      </c>
      <c r="AG74" s="25">
        <f>Conflict!G74</f>
        <v>0</v>
      </c>
      <c r="AH74" s="57"/>
      <c r="AI74" s="27">
        <v>0.2</v>
      </c>
      <c r="AJ74" s="27">
        <v>0.5</v>
      </c>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row>
    <row r="75" spans="1:70" x14ac:dyDescent="0.2">
      <c r="A75" s="70">
        <v>70</v>
      </c>
      <c r="B75" s="20" t="s">
        <v>146</v>
      </c>
      <c r="C75" s="20" t="s">
        <v>147</v>
      </c>
      <c r="D75" s="20" t="s">
        <v>596</v>
      </c>
      <c r="E75" s="20" t="s">
        <v>591</v>
      </c>
      <c r="F75" s="57"/>
      <c r="G75" s="22" cm="1">
        <f t="array" ref="G75">Options!$D$30*(COUNTIF($N75:$S75, "&gt;="&amp;Options!$D$41) + 0.5*(COUNTIF($N75:$S75, "&gt;="&amp;Options!$D$42) - COUNTIF($N75:$S75, "&gt;="&amp;Options!$D$41))) + Options!$D$31*(COUNTIF($N75:$S75, "&gt;="&amp;Options!$D$41)) + Options!$D$32*AVERAGE($N75:$S75) + Options!$D$33*GEOMEAN($N75:$S75+0.0001)</f>
        <v>2</v>
      </c>
      <c r="H75" s="23">
        <f t="shared" si="18"/>
        <v>2</v>
      </c>
      <c r="I75" s="22" cm="1">
        <f t="array" ref="I75">Options!$D$30*(COUNTIF($U75:$Z75, "&gt;="&amp;Options!$D$37) + 0.5*(COUNTIF($U75:$Z75, "&gt;="&amp;Options!$D$38) - COUNTIF($U75:$Z75, "&gt;="&amp;Options!$D$37))) + Options!$D$31*(COUNTIF($U75:$Z75, "&gt;="&amp;Options!$D$37)) + Options!$D$32*AVERAGE($U75:$Z75) + Options!$D$33*GEOMEAN($U75:$Z75+0.0001)</f>
        <v>1.5</v>
      </c>
      <c r="J75" s="24">
        <f t="shared" si="19"/>
        <v>1.5</v>
      </c>
      <c r="K75" s="21" cm="1">
        <f t="array" ref="K75">Options!$D$30*(COUNTIF($AB75:$AG75, "&gt;="&amp;Options!$D$37) + 0.5*(COUNTIF($AB75:$AG75, "&gt;="&amp;Options!$D$38) - COUNTIF($AB75:$AG75, "&gt;="&amp;Options!$D$37))) + Options!$D$31*(COUNTIF($AB75:$AG75, "&gt;="&amp;Options!$D$37)) + Options!$D$32*AVERAGE($AB75:$AG75) + Options!$D$33*GEOMEAN($AB75:$AG75+0.0001)</f>
        <v>0</v>
      </c>
      <c r="L75" s="24">
        <f t="shared" si="20"/>
        <v>0</v>
      </c>
      <c r="M75" s="57"/>
      <c r="N75" s="25">
        <f t="shared" si="21"/>
        <v>6.3125174790313974</v>
      </c>
      <c r="O75" s="25">
        <f t="shared" si="22"/>
        <v>6.5071770334928196</v>
      </c>
      <c r="P75" s="25">
        <f t="shared" si="23"/>
        <v>5.4109830706752735</v>
      </c>
      <c r="Q75" s="25">
        <f t="shared" si="24"/>
        <v>4.9789029323189018</v>
      </c>
      <c r="R75" s="25">
        <f t="shared" si="25"/>
        <v>5.75</v>
      </c>
      <c r="S75" s="25">
        <f t="shared" si="26"/>
        <v>0</v>
      </c>
      <c r="T75" s="58"/>
      <c r="U75" s="25">
        <f>Health!F75</f>
        <v>7.46</v>
      </c>
      <c r="V75" s="25">
        <f>Food!F75</f>
        <v>6.5071770334928196</v>
      </c>
      <c r="W75" s="26">
        <f>Macro!F75</f>
        <v>7.1570247933884303</v>
      </c>
      <c r="X75" s="25">
        <f>Socioeconomic!F75</f>
        <v>7.7142857142857197</v>
      </c>
      <c r="Y75" s="25">
        <f>'Natural Hazard'!F75</f>
        <v>5.75</v>
      </c>
      <c r="Z75" s="25">
        <f>Conflict!F75</f>
        <v>0</v>
      </c>
      <c r="AA75" s="58"/>
      <c r="AB75" s="25">
        <f>Health!G75</f>
        <v>5.3415384615384598</v>
      </c>
      <c r="AC75" s="25">
        <f>Food!G75</f>
        <v>0</v>
      </c>
      <c r="AD75" s="25">
        <f>Macro!G75</f>
        <v>4.0909090909090802</v>
      </c>
      <c r="AE75" s="25">
        <f>Socioeconomic!G75</f>
        <v>3.21345038641067</v>
      </c>
      <c r="AF75" s="25">
        <f>'Natural Hazard'!G75</f>
        <v>0</v>
      </c>
      <c r="AG75" s="25">
        <f>Conflict!G75</f>
        <v>0</v>
      </c>
      <c r="AH75" s="57"/>
      <c r="AI75" s="27">
        <v>0</v>
      </c>
      <c r="AJ75" s="27">
        <v>0.2</v>
      </c>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row>
    <row r="76" spans="1:70" x14ac:dyDescent="0.2">
      <c r="A76" s="70">
        <v>71</v>
      </c>
      <c r="B76" s="20" t="s">
        <v>148</v>
      </c>
      <c r="C76" s="20" t="s">
        <v>149</v>
      </c>
      <c r="D76" s="20" t="s">
        <v>596</v>
      </c>
      <c r="E76" s="20" t="s">
        <v>590</v>
      </c>
      <c r="F76" s="57"/>
      <c r="G76" s="22" cm="1">
        <f t="array" ref="G76">Options!$D$30*(COUNTIF($N76:$S76, "&gt;="&amp;Options!$D$41) + 0.5*(COUNTIF($N76:$S76, "&gt;="&amp;Options!$D$42) - COUNTIF($N76:$S76, "&gt;="&amp;Options!$D$41))) + Options!$D$31*(COUNTIF($N76:$S76, "&gt;="&amp;Options!$D$41)) + Options!$D$32*AVERAGE($N76:$S76) + Options!$D$33*GEOMEAN($N76:$S76+0.0001)</f>
        <v>1.5</v>
      </c>
      <c r="H76" s="23">
        <f t="shared" si="18"/>
        <v>1.5</v>
      </c>
      <c r="I76" s="22" cm="1">
        <f t="array" ref="I76">Options!$D$30*(COUNTIF($U76:$Z76, "&gt;="&amp;Options!$D$37) + 0.5*(COUNTIF($U76:$Z76, "&gt;="&amp;Options!$D$38) - COUNTIF($U76:$Z76, "&gt;="&amp;Options!$D$37))) + Options!$D$31*(COUNTIF($U76:$Z76, "&gt;="&amp;Options!$D$37)) + Options!$D$32*AVERAGE($U76:$Z76) + Options!$D$33*GEOMEAN($U76:$Z76+0.0001)</f>
        <v>0.5</v>
      </c>
      <c r="J76" s="24">
        <f t="shared" si="19"/>
        <v>0.5</v>
      </c>
      <c r="K76" s="21" cm="1">
        <f t="array" ref="K76">Options!$D$30*(COUNTIF($AB76:$AG76, "&gt;="&amp;Options!$D$37) + 0.5*(COUNTIF($AB76:$AG76, "&gt;="&amp;Options!$D$38) - COUNTIF($AB76:$AG76, "&gt;="&amp;Options!$D$37))) + Options!$D$31*(COUNTIF($AB76:$AG76, "&gt;="&amp;Options!$D$37)) + Options!$D$32*AVERAGE($AB76:$AG76) + Options!$D$33*GEOMEAN($AB76:$AG76+0.0001)</f>
        <v>1</v>
      </c>
      <c r="L76" s="24">
        <f t="shared" si="20"/>
        <v>1</v>
      </c>
      <c r="M76" s="57"/>
      <c r="N76" s="25">
        <f t="shared" si="21"/>
        <v>8.7521425948164264</v>
      </c>
      <c r="O76" s="25">
        <f t="shared" si="22"/>
        <v>4.6650717703349303</v>
      </c>
      <c r="P76" s="25">
        <f t="shared" si="23"/>
        <v>4.6334458490158958</v>
      </c>
      <c r="Q76" s="25">
        <f t="shared" si="24"/>
        <v>6.28571428571429</v>
      </c>
      <c r="R76" s="25">
        <f t="shared" si="25"/>
        <v>1.625</v>
      </c>
      <c r="S76" s="25">
        <f t="shared" si="26"/>
        <v>0</v>
      </c>
      <c r="T76" s="58"/>
      <c r="U76" s="25">
        <f>Health!F76</f>
        <v>7.66</v>
      </c>
      <c r="V76" s="25">
        <f>Food!F76</f>
        <v>4.6650717703349303</v>
      </c>
      <c r="W76" s="26">
        <f>Macro!F76</f>
        <v>6.2975206611570202</v>
      </c>
      <c r="X76" s="25">
        <f>Socioeconomic!F76</f>
        <v>6.28571428571429</v>
      </c>
      <c r="Y76" s="25">
        <f>'Natural Hazard'!F76</f>
        <v>1.625</v>
      </c>
      <c r="Z76" s="25">
        <f>Conflict!F76</f>
        <v>0</v>
      </c>
      <c r="AA76" s="58"/>
      <c r="AB76" s="25">
        <f>Health!G76</f>
        <v>10</v>
      </c>
      <c r="AC76" s="25">
        <f>Food!G76</f>
        <v>0</v>
      </c>
      <c r="AD76" s="25">
        <f>Macro!G76</f>
        <v>3.4090909090909198</v>
      </c>
      <c r="AE76" s="25">
        <f>Socioeconomic!G76</f>
        <v>0</v>
      </c>
      <c r="AF76" s="25">
        <f>'Natural Hazard'!G76</f>
        <v>0</v>
      </c>
      <c r="AG76" s="25">
        <f>Conflict!G76</f>
        <v>0</v>
      </c>
      <c r="AH76" s="57"/>
      <c r="AI76" s="27">
        <v>0</v>
      </c>
      <c r="AJ76" s="27">
        <v>0.4</v>
      </c>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row>
    <row r="77" spans="1:70" x14ac:dyDescent="0.2">
      <c r="A77" s="70">
        <v>72</v>
      </c>
      <c r="B77" s="20" t="s">
        <v>150</v>
      </c>
      <c r="C77" s="20" t="s">
        <v>151</v>
      </c>
      <c r="D77" s="20" t="s">
        <v>596</v>
      </c>
      <c r="E77" s="20" t="s">
        <v>590</v>
      </c>
      <c r="F77" s="57"/>
      <c r="G77" s="22" cm="1">
        <f t="array" ref="G77">Options!$D$30*(COUNTIF($N77:$S77, "&gt;="&amp;Options!$D$41) + 0.5*(COUNTIF($N77:$S77, "&gt;="&amp;Options!$D$42) - COUNTIF($N77:$S77, "&gt;="&amp;Options!$D$41))) + Options!$D$31*(COUNTIF($N77:$S77, "&gt;="&amp;Options!$D$41)) + Options!$D$32*AVERAGE($N77:$S77) + Options!$D$33*GEOMEAN($N77:$S77+0.0001)</f>
        <v>4</v>
      </c>
      <c r="H77" s="23">
        <f t="shared" si="18"/>
        <v>4</v>
      </c>
      <c r="I77" s="22" cm="1">
        <f t="array" ref="I77">Options!$D$30*(COUNTIF($U77:$Z77, "&gt;="&amp;Options!$D$37) + 0.5*(COUNTIF($U77:$Z77, "&gt;="&amp;Options!$D$38) - COUNTIF($U77:$Z77, "&gt;="&amp;Options!$D$37))) + Options!$D$31*(COUNTIF($U77:$Z77, "&gt;="&amp;Options!$D$37)) + Options!$D$32*AVERAGE($U77:$Z77) + Options!$D$33*GEOMEAN($U77:$Z77+0.0001)</f>
        <v>1.5</v>
      </c>
      <c r="J77" s="24">
        <f t="shared" si="19"/>
        <v>1.5</v>
      </c>
      <c r="K77" s="21" cm="1">
        <f t="array" ref="K77">Options!$D$30*(COUNTIF($AB77:$AG77, "&gt;="&amp;Options!$D$37) + 0.5*(COUNTIF($AB77:$AG77, "&gt;="&amp;Options!$D$38) - COUNTIF($AB77:$AG77, "&gt;="&amp;Options!$D$37))) + Options!$D$31*(COUNTIF($AB77:$AG77, "&gt;="&amp;Options!$D$37)) + Options!$D$32*AVERAGE($AB77:$AG77) + Options!$D$33*GEOMEAN($AB77:$AG77+0.0001)</f>
        <v>2</v>
      </c>
      <c r="L77" s="24">
        <f t="shared" si="20"/>
        <v>2</v>
      </c>
      <c r="M77" s="57"/>
      <c r="N77" s="25">
        <f t="shared" si="21"/>
        <v>7.7827648410721171</v>
      </c>
      <c r="O77" s="25">
        <f t="shared" si="22"/>
        <v>6.14832535885167</v>
      </c>
      <c r="P77" s="25">
        <f t="shared" si="23"/>
        <v>6.6882944945389502</v>
      </c>
      <c r="Q77" s="25">
        <f t="shared" si="24"/>
        <v>7.5498344352707489</v>
      </c>
      <c r="R77" s="25">
        <f t="shared" si="25"/>
        <v>4.875</v>
      </c>
      <c r="S77" s="25">
        <f t="shared" si="26"/>
        <v>10</v>
      </c>
      <c r="T77" s="58"/>
      <c r="U77" s="25">
        <f>Health!F77</f>
        <v>8.48</v>
      </c>
      <c r="V77" s="25">
        <f>Food!F77</f>
        <v>6.14832535885167</v>
      </c>
      <c r="W77" s="26">
        <f>Macro!F77</f>
        <v>7.5702479338842998</v>
      </c>
      <c r="X77" s="25">
        <f>Socioeconomic!F77</f>
        <v>8.1428571428571406</v>
      </c>
      <c r="Y77" s="25">
        <f>'Natural Hazard'!F77</f>
        <v>4.875</v>
      </c>
      <c r="Z77" s="25">
        <f>Conflict!F77</f>
        <v>0</v>
      </c>
      <c r="AA77" s="58"/>
      <c r="AB77" s="25">
        <f>Health!G77</f>
        <v>7.1428571428571104</v>
      </c>
      <c r="AC77" s="25">
        <f>Food!G77</f>
        <v>0</v>
      </c>
      <c r="AD77" s="25">
        <f>Macro!G77</f>
        <v>5.9090909090909198</v>
      </c>
      <c r="AE77" s="25">
        <f>Socioeconomic!G77</f>
        <v>7</v>
      </c>
      <c r="AF77" s="25">
        <f>'Natural Hazard'!G77</f>
        <v>0</v>
      </c>
      <c r="AG77" s="25">
        <f>Conflict!G77</f>
        <v>10</v>
      </c>
      <c r="AH77" s="57"/>
      <c r="AI77" s="27">
        <v>0</v>
      </c>
      <c r="AJ77" s="27">
        <v>0.2</v>
      </c>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row>
    <row r="78" spans="1:70" x14ac:dyDescent="0.2">
      <c r="A78" s="70">
        <v>73</v>
      </c>
      <c r="B78" s="20" t="s">
        <v>152</v>
      </c>
      <c r="C78" s="20" t="s">
        <v>153</v>
      </c>
      <c r="D78" s="20" t="s">
        <v>594</v>
      </c>
      <c r="E78" s="20" t="s">
        <v>591</v>
      </c>
      <c r="F78" s="57"/>
      <c r="G78" s="22" cm="1">
        <f t="array" ref="G78">Options!$D$30*(COUNTIF($N78:$S78, "&gt;="&amp;Options!$D$41) + 0.5*(COUNTIF($N78:$S78, "&gt;="&amp;Options!$D$42) - COUNTIF($N78:$S78, "&gt;="&amp;Options!$D$41))) + Options!$D$31*(COUNTIF($N78:$S78, "&gt;="&amp;Options!$D$41)) + Options!$D$32*AVERAGE($N78:$S78) + Options!$D$33*GEOMEAN($N78:$S78+0.0001)</f>
        <v>1</v>
      </c>
      <c r="H78" s="23">
        <f t="shared" si="18"/>
        <v>1</v>
      </c>
      <c r="I78" s="22" cm="1">
        <f t="array" ref="I78">Options!$D$30*(COUNTIF($U78:$Z78, "&gt;="&amp;Options!$D$37) + 0.5*(COUNTIF($U78:$Z78, "&gt;="&amp;Options!$D$38) - COUNTIF($U78:$Z78, "&gt;="&amp;Options!$D$37))) + Options!$D$31*(COUNTIF($U78:$Z78, "&gt;="&amp;Options!$D$37)) + Options!$D$32*AVERAGE($U78:$Z78) + Options!$D$33*GEOMEAN($U78:$Z78+0.0001)</f>
        <v>0</v>
      </c>
      <c r="J78" s="24">
        <f t="shared" si="19"/>
        <v>0</v>
      </c>
      <c r="K78" s="21" cm="1">
        <f t="array" ref="K78">Options!$D$30*(COUNTIF($AB78:$AG78, "&gt;="&amp;Options!$D$37) + 0.5*(COUNTIF($AB78:$AG78, "&gt;="&amp;Options!$D$38) - COUNTIF($AB78:$AG78, "&gt;="&amp;Options!$D$37))) + Options!$D$31*(COUNTIF($AB78:$AG78, "&gt;="&amp;Options!$D$37)) + Options!$D$32*AVERAGE($AB78:$AG78) + Options!$D$33*GEOMEAN($AB78:$AG78+0.0001)</f>
        <v>2</v>
      </c>
      <c r="L78" s="24">
        <f t="shared" si="20"/>
        <v>2</v>
      </c>
      <c r="M78" s="57"/>
      <c r="N78" s="25">
        <f t="shared" si="21"/>
        <v>5.9579778448732084</v>
      </c>
      <c r="O78" s="25">
        <f t="shared" si="22"/>
        <v>1.2200956937798999</v>
      </c>
      <c r="P78" s="25">
        <f t="shared" si="23"/>
        <v>5.6170690812791157</v>
      </c>
      <c r="Q78" s="25">
        <f t="shared" si="24"/>
        <v>4.3094580368566771</v>
      </c>
      <c r="R78" s="25">
        <f t="shared" si="25"/>
        <v>2.375</v>
      </c>
      <c r="S78" s="25">
        <f t="shared" si="26"/>
        <v>0</v>
      </c>
      <c r="T78" s="58"/>
      <c r="U78" s="25">
        <f>Health!F78</f>
        <v>3.75</v>
      </c>
      <c r="V78" s="25">
        <f>Food!F78</f>
        <v>1.2200956937798999</v>
      </c>
      <c r="W78" s="26">
        <f>Macro!F78</f>
        <v>3.7520661157024802</v>
      </c>
      <c r="X78" s="25">
        <f>Socioeconomic!F78</f>
        <v>1.8571428571428601</v>
      </c>
      <c r="Y78" s="25">
        <f>'Natural Hazard'!F78</f>
        <v>2.375</v>
      </c>
      <c r="Z78" s="25">
        <f>Conflict!F78</f>
        <v>0</v>
      </c>
      <c r="AA78" s="58"/>
      <c r="AB78" s="25">
        <f>Health!G78</f>
        <v>9.4659999999999993</v>
      </c>
      <c r="AC78" s="25">
        <f>Food!G78</f>
        <v>0</v>
      </c>
      <c r="AD78" s="25">
        <f>Macro!G78</f>
        <v>8.4090909090909207</v>
      </c>
      <c r="AE78" s="25">
        <f>Socioeconomic!G78</f>
        <v>10</v>
      </c>
      <c r="AF78" s="25">
        <f>'Natural Hazard'!G78</f>
        <v>0</v>
      </c>
      <c r="AG78" s="25">
        <f>Conflict!G78</f>
        <v>0</v>
      </c>
      <c r="AH78" s="57"/>
      <c r="AI78" s="27">
        <v>0</v>
      </c>
      <c r="AJ78" s="27">
        <v>0.3</v>
      </c>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row>
    <row r="79" spans="1:70" x14ac:dyDescent="0.2">
      <c r="A79" s="70">
        <v>74</v>
      </c>
      <c r="B79" s="20" t="s">
        <v>154</v>
      </c>
      <c r="C79" s="20" t="s">
        <v>155</v>
      </c>
      <c r="D79" s="20" t="s">
        <v>596</v>
      </c>
      <c r="E79" s="20" t="s">
        <v>590</v>
      </c>
      <c r="F79" s="57"/>
      <c r="G79" s="22" cm="1">
        <f t="array" ref="G79">Options!$D$30*(COUNTIF($N79:$S79, "&gt;="&amp;Options!$D$41) + 0.5*(COUNTIF($N79:$S79, "&gt;="&amp;Options!$D$42) - COUNTIF($N79:$S79, "&gt;="&amp;Options!$D$41))) + Options!$D$31*(COUNTIF($N79:$S79, "&gt;="&amp;Options!$D$41)) + Options!$D$32*AVERAGE($N79:$S79) + Options!$D$33*GEOMEAN($N79:$S79+0.0001)</f>
        <v>4.5</v>
      </c>
      <c r="H79" s="23">
        <f t="shared" si="18"/>
        <v>4.5</v>
      </c>
      <c r="I79" s="22" cm="1">
        <f t="array" ref="I79">Options!$D$30*(COUNTIF($U79:$Z79, "&gt;="&amp;Options!$D$37) + 0.5*(COUNTIF($U79:$Z79, "&gt;="&amp;Options!$D$38) - COUNTIF($U79:$Z79, "&gt;="&amp;Options!$D$37))) + Options!$D$31*(COUNTIF($U79:$Z79, "&gt;="&amp;Options!$D$37)) + Options!$D$32*AVERAGE($U79:$Z79) + Options!$D$33*GEOMEAN($U79:$Z79+0.0001)</f>
        <v>4.5</v>
      </c>
      <c r="J79" s="24">
        <f t="shared" si="19"/>
        <v>4.5</v>
      </c>
      <c r="K79" s="21" cm="1">
        <f t="array" ref="K79">Options!$D$30*(COUNTIF($AB79:$AG79, "&gt;="&amp;Options!$D$37) + 0.5*(COUNTIF($AB79:$AG79, "&gt;="&amp;Options!$D$38) - COUNTIF($AB79:$AG79, "&gt;="&amp;Options!$D$37))) + Options!$D$31*(COUNTIF($AB79:$AG79, "&gt;="&amp;Options!$D$37)) + Options!$D$32*AVERAGE($AB79:$AG79) + Options!$D$33*GEOMEAN($AB79:$AG79+0.0001)</f>
        <v>1</v>
      </c>
      <c r="L79" s="24">
        <f t="shared" si="20"/>
        <v>1</v>
      </c>
      <c r="M79" s="57"/>
      <c r="N79" s="25">
        <f t="shared" si="21"/>
        <v>7.735035179672372</v>
      </c>
      <c r="O79" s="25">
        <f t="shared" si="22"/>
        <v>10</v>
      </c>
      <c r="P79" s="25">
        <f t="shared" si="23"/>
        <v>5.834236630001052</v>
      </c>
      <c r="Q79" s="25">
        <f t="shared" si="24"/>
        <v>10</v>
      </c>
      <c r="R79" s="25">
        <f t="shared" si="25"/>
        <v>5.875</v>
      </c>
      <c r="S79" s="25">
        <f t="shared" si="26"/>
        <v>5.3463315160032403</v>
      </c>
      <c r="T79" s="58"/>
      <c r="U79" s="25">
        <f>Health!F79</f>
        <v>10</v>
      </c>
      <c r="V79" s="25">
        <f>Food!F79</f>
        <v>10</v>
      </c>
      <c r="W79" s="26">
        <f>Macro!F79</f>
        <v>8.8099173553718995</v>
      </c>
      <c r="X79" s="25">
        <f>Socioeconomic!F79</f>
        <v>10</v>
      </c>
      <c r="Y79" s="25">
        <f>'Natural Hazard'!F79</f>
        <v>5.875</v>
      </c>
      <c r="Z79" s="25">
        <f>Conflict!F79</f>
        <v>10</v>
      </c>
      <c r="AA79" s="58"/>
      <c r="AB79" s="25">
        <f>Health!G79</f>
        <v>5.9830769230769203</v>
      </c>
      <c r="AC79" s="25">
        <f>Food!G79</f>
        <v>10</v>
      </c>
      <c r="AD79" s="25">
        <f>Macro!G79</f>
        <v>3.86363636363637</v>
      </c>
      <c r="AE79" s="25">
        <f>Socioeconomic!G79</f>
        <v>0</v>
      </c>
      <c r="AF79" s="25">
        <f>'Natural Hazard'!G79</f>
        <v>0</v>
      </c>
      <c r="AG79" s="25">
        <f>Conflict!G79</f>
        <v>2.8583260679009501</v>
      </c>
      <c r="AH79" s="57"/>
      <c r="AI79" s="27">
        <v>0</v>
      </c>
      <c r="AJ79" s="27">
        <v>0.2</v>
      </c>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row>
    <row r="80" spans="1:70" x14ac:dyDescent="0.2">
      <c r="A80" s="70">
        <v>75</v>
      </c>
      <c r="B80" s="20" t="s">
        <v>156</v>
      </c>
      <c r="C80" s="20" t="s">
        <v>157</v>
      </c>
      <c r="D80" s="20" t="s">
        <v>594</v>
      </c>
      <c r="E80" s="20" t="s">
        <v>3</v>
      </c>
      <c r="F80" s="57"/>
      <c r="G80" s="22" cm="1">
        <f t="array" ref="G80">Options!$D$30*(COUNTIF($N80:$S80, "&gt;="&amp;Options!$D$41) + 0.5*(COUNTIF($N80:$S80, "&gt;="&amp;Options!$D$42) - COUNTIF($N80:$S80, "&gt;="&amp;Options!$D$41))) + Options!$D$31*(COUNTIF($N80:$S80, "&gt;="&amp;Options!$D$41)) + Options!$D$32*AVERAGE($N80:$S80) + Options!$D$33*GEOMEAN($N80:$S80+0.0001)</f>
        <v>0.5</v>
      </c>
      <c r="H80" s="23">
        <f t="shared" si="18"/>
        <v>0.5</v>
      </c>
      <c r="I80" s="22" cm="1">
        <f t="array" ref="I80">Options!$D$30*(COUNTIF($U80:$Z80, "&gt;="&amp;Options!$D$37) + 0.5*(COUNTIF($U80:$Z80, "&gt;="&amp;Options!$D$38) - COUNTIF($U80:$Z80, "&gt;="&amp;Options!$D$37))) + Options!$D$31*(COUNTIF($U80:$Z80, "&gt;="&amp;Options!$D$37)) + Options!$D$32*AVERAGE($U80:$Z80) + Options!$D$33*GEOMEAN($U80:$Z80+0.0001)</f>
        <v>0</v>
      </c>
      <c r="J80" s="24">
        <f t="shared" si="19"/>
        <v>0</v>
      </c>
      <c r="K80" s="21" cm="1">
        <f t="array" ref="K80">Options!$D$30*(COUNTIF($AB80:$AG80, "&gt;="&amp;Options!$D$37) + 0.5*(COUNTIF($AB80:$AG80, "&gt;="&amp;Options!$D$38) - COUNTIF($AB80:$AG80, "&gt;="&amp;Options!$D$37))) + Options!$D$31*(COUNTIF($AB80:$AG80, "&gt;="&amp;Options!$D$37)) + Options!$D$32*AVERAGE($AB80:$AG80) + Options!$D$33*GEOMEAN($AB80:$AG80+0.0001)</f>
        <v>1.5</v>
      </c>
      <c r="L80" s="24">
        <f t="shared" si="20"/>
        <v>1.5</v>
      </c>
      <c r="M80" s="57"/>
      <c r="N80" s="25">
        <f t="shared" si="21"/>
        <v>5.9160797830996161</v>
      </c>
      <c r="O80" s="25">
        <f t="shared" si="22"/>
        <v>0.93301435406698596</v>
      </c>
      <c r="P80" s="25">
        <f t="shared" si="23"/>
        <v>2.6709050965095127</v>
      </c>
      <c r="Q80" s="25">
        <f t="shared" si="24"/>
        <v>3.6055512754639922</v>
      </c>
      <c r="R80" s="25">
        <f t="shared" si="25"/>
        <v>1.25</v>
      </c>
      <c r="S80" s="25">
        <f t="shared" si="26"/>
        <v>0</v>
      </c>
      <c r="T80" s="58"/>
      <c r="U80" s="25">
        <f>Health!F80</f>
        <v>3.5</v>
      </c>
      <c r="V80" s="25">
        <f>Food!F80</f>
        <v>0.93301435406698596</v>
      </c>
      <c r="W80" s="26">
        <f>Macro!F80</f>
        <v>3.4876033057851199</v>
      </c>
      <c r="X80" s="25">
        <f>Socioeconomic!F80</f>
        <v>1.8571428571428601</v>
      </c>
      <c r="Y80" s="25">
        <f>'Natural Hazard'!F80</f>
        <v>1.25</v>
      </c>
      <c r="Z80" s="25">
        <f>Conflict!F80</f>
        <v>0</v>
      </c>
      <c r="AA80" s="58"/>
      <c r="AB80" s="25">
        <f>Health!G80</f>
        <v>10</v>
      </c>
      <c r="AC80" s="25">
        <f>Food!G80</f>
        <v>0</v>
      </c>
      <c r="AD80" s="25">
        <f>Macro!G80</f>
        <v>2.0454545454545499</v>
      </c>
      <c r="AE80" s="25">
        <f>Socioeconomic!G80</f>
        <v>7</v>
      </c>
      <c r="AF80" s="25">
        <f>'Natural Hazard'!G80</f>
        <v>0</v>
      </c>
      <c r="AG80" s="25">
        <f>Conflict!G80</f>
        <v>0</v>
      </c>
      <c r="AH80" s="57"/>
      <c r="AI80" s="27">
        <v>0</v>
      </c>
      <c r="AJ80" s="27">
        <v>0.3</v>
      </c>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row>
    <row r="81" spans="1:70" x14ac:dyDescent="0.2">
      <c r="A81" s="70">
        <v>76</v>
      </c>
      <c r="B81" s="20" t="s">
        <v>158</v>
      </c>
      <c r="C81" s="20" t="s">
        <v>159</v>
      </c>
      <c r="D81" s="20" t="s">
        <v>597</v>
      </c>
      <c r="E81" s="20" t="s">
        <v>591</v>
      </c>
      <c r="F81" s="57"/>
      <c r="G81" s="22" cm="1">
        <f t="array" ref="G81">Options!$D$30*(COUNTIF($N81:$S81, "&gt;="&amp;Options!$D$41) + 0.5*(COUNTIF($N81:$S81, "&gt;="&amp;Options!$D$42) - COUNTIF($N81:$S81, "&gt;="&amp;Options!$D$41))) + Options!$D$31*(COUNTIF($N81:$S81, "&gt;="&amp;Options!$D$41)) + Options!$D$32*AVERAGE($N81:$S81) + Options!$D$33*GEOMEAN($N81:$S81+0.0001)</f>
        <v>2.5</v>
      </c>
      <c r="H81" s="23">
        <f t="shared" si="18"/>
        <v>2.5</v>
      </c>
      <c r="I81" s="22" cm="1">
        <f t="array" ref="I81">Options!$D$30*(COUNTIF($U81:$Z81, "&gt;="&amp;Options!$D$37) + 0.5*(COUNTIF($U81:$Z81, "&gt;="&amp;Options!$D$38) - COUNTIF($U81:$Z81, "&gt;="&amp;Options!$D$37))) + Options!$D$31*(COUNTIF($U81:$Z81, "&gt;="&amp;Options!$D$37)) + Options!$D$32*AVERAGE($U81:$Z81) + Options!$D$33*GEOMEAN($U81:$Z81+0.0001)</f>
        <v>0.5</v>
      </c>
      <c r="J81" s="24">
        <f t="shared" si="19"/>
        <v>0.5</v>
      </c>
      <c r="K81" s="21" cm="1">
        <f t="array" ref="K81">Options!$D$30*(COUNTIF($AB81:$AG81, "&gt;="&amp;Options!$D$37) + 0.5*(COUNTIF($AB81:$AG81, "&gt;="&amp;Options!$D$38) - COUNTIF($AB81:$AG81, "&gt;="&amp;Options!$D$37))) + Options!$D$31*(COUNTIF($AB81:$AG81, "&gt;="&amp;Options!$D$37)) + Options!$D$32*AVERAGE($AB81:$AG81) + Options!$D$33*GEOMEAN($AB81:$AG81+0.0001)</f>
        <v>0.5</v>
      </c>
      <c r="L81" s="24">
        <f t="shared" si="20"/>
        <v>0.5</v>
      </c>
      <c r="M81" s="57"/>
      <c r="N81" s="25">
        <f t="shared" si="21"/>
        <v>5.3452248382484751</v>
      </c>
      <c r="O81" s="25">
        <f t="shared" si="22"/>
        <v>5.2392344497607697</v>
      </c>
      <c r="P81" s="25">
        <f t="shared" si="23"/>
        <v>2.6326562704456915</v>
      </c>
      <c r="Q81" s="25">
        <f t="shared" si="24"/>
        <v>5.744562646538026</v>
      </c>
      <c r="R81" s="25">
        <f t="shared" si="25"/>
        <v>8</v>
      </c>
      <c r="S81" s="25">
        <f t="shared" si="26"/>
        <v>0</v>
      </c>
      <c r="T81" s="58"/>
      <c r="U81" s="25">
        <f>Health!F81</f>
        <v>6</v>
      </c>
      <c r="V81" s="25">
        <f>Food!F81</f>
        <v>5.2392344497607697</v>
      </c>
      <c r="W81" s="26">
        <f>Macro!F81</f>
        <v>6.0991735537190097</v>
      </c>
      <c r="X81" s="25">
        <f>Socioeconomic!F81</f>
        <v>4.71428571428571</v>
      </c>
      <c r="Y81" s="25">
        <f>'Natural Hazard'!F81</f>
        <v>8</v>
      </c>
      <c r="Z81" s="25">
        <f>Conflict!F81</f>
        <v>0</v>
      </c>
      <c r="AA81" s="58"/>
      <c r="AB81" s="25">
        <f>Health!G81</f>
        <v>4.7619047619047397</v>
      </c>
      <c r="AC81" s="25">
        <f>Food!G81</f>
        <v>0</v>
      </c>
      <c r="AD81" s="25">
        <f>Macro!G81</f>
        <v>1.13636363636363</v>
      </c>
      <c r="AE81" s="25">
        <f>Socioeconomic!G81</f>
        <v>7</v>
      </c>
      <c r="AF81" s="25">
        <f>'Natural Hazard'!G81</f>
        <v>0</v>
      </c>
      <c r="AG81" s="25">
        <f>Conflict!G81</f>
        <v>0</v>
      </c>
      <c r="AH81" s="57"/>
      <c r="AI81" s="27">
        <v>0</v>
      </c>
      <c r="AJ81" s="27">
        <v>0.2</v>
      </c>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row>
    <row r="82" spans="1:70" x14ac:dyDescent="0.2">
      <c r="A82" s="70">
        <v>77</v>
      </c>
      <c r="B82" s="20" t="s">
        <v>160</v>
      </c>
      <c r="C82" s="20" t="s">
        <v>161</v>
      </c>
      <c r="D82" s="20" t="s">
        <v>592</v>
      </c>
      <c r="E82" s="20" t="s">
        <v>591</v>
      </c>
      <c r="F82" s="57"/>
      <c r="G82" s="22" cm="1">
        <f t="array" ref="G82">Options!$D$30*(COUNTIF($N82:$S82, "&gt;="&amp;Options!$D$41) + 0.5*(COUNTIF($N82:$S82, "&gt;="&amp;Options!$D$42) - COUNTIF($N82:$S82, "&gt;="&amp;Options!$D$41))) + Options!$D$31*(COUNTIF($N82:$S82, "&gt;="&amp;Options!$D$41)) + Options!$D$32*AVERAGE($N82:$S82) + Options!$D$33*GEOMEAN($N82:$S82+0.0001)</f>
        <v>3.5</v>
      </c>
      <c r="H82" s="23">
        <f t="shared" si="18"/>
        <v>3.5</v>
      </c>
      <c r="I82" s="22" cm="1">
        <f t="array" ref="I82">Options!$D$30*(COUNTIF($U82:$Z82, "&gt;="&amp;Options!$D$37) + 0.5*(COUNTIF($U82:$Z82, "&gt;="&amp;Options!$D$38) - COUNTIF($U82:$Z82, "&gt;="&amp;Options!$D$37))) + Options!$D$31*(COUNTIF($U82:$Z82, "&gt;="&amp;Options!$D$37)) + Options!$D$32*AVERAGE($U82:$Z82) + Options!$D$33*GEOMEAN($U82:$Z82+0.0001)</f>
        <v>1</v>
      </c>
      <c r="J82" s="24">
        <f t="shared" si="19"/>
        <v>1</v>
      </c>
      <c r="K82" s="21" cm="1">
        <f t="array" ref="K82">Options!$D$30*(COUNTIF($AB82:$AG82, "&gt;="&amp;Options!$D$37) + 0.5*(COUNTIF($AB82:$AG82, "&gt;="&amp;Options!$D$38) - COUNTIF($AB82:$AG82, "&gt;="&amp;Options!$D$37))) + Options!$D$31*(COUNTIF($AB82:$AG82, "&gt;="&amp;Options!$D$37)) + Options!$D$32*AVERAGE($AB82:$AG82) + Options!$D$33*GEOMEAN($AB82:$AG82+0.0001)</f>
        <v>0.5</v>
      </c>
      <c r="L82" s="24">
        <f t="shared" si="20"/>
        <v>0.5</v>
      </c>
      <c r="M82" s="57"/>
      <c r="N82" s="25">
        <f t="shared" si="21"/>
        <v>6.8138514386924536</v>
      </c>
      <c r="O82" s="25">
        <f t="shared" si="22"/>
        <v>7.1770334928229698</v>
      </c>
      <c r="P82" s="25">
        <f t="shared" si="23"/>
        <v>6.0991735537190097</v>
      </c>
      <c r="Q82" s="25">
        <f t="shared" si="24"/>
        <v>6.71428571428571</v>
      </c>
      <c r="R82" s="25">
        <f t="shared" si="25"/>
        <v>8</v>
      </c>
      <c r="S82" s="25">
        <f t="shared" si="26"/>
        <v>0</v>
      </c>
      <c r="T82" s="58"/>
      <c r="U82" s="25">
        <f>Health!F82</f>
        <v>6.5</v>
      </c>
      <c r="V82" s="25">
        <f>Food!F82</f>
        <v>7.1770334928229698</v>
      </c>
      <c r="W82" s="26">
        <f>Macro!F82</f>
        <v>6.0991735537190097</v>
      </c>
      <c r="X82" s="25">
        <f>Socioeconomic!F82</f>
        <v>6.71428571428571</v>
      </c>
      <c r="Y82" s="25">
        <f>'Natural Hazard'!F82</f>
        <v>8</v>
      </c>
      <c r="Z82" s="25">
        <f>Conflict!F82</f>
        <v>0</v>
      </c>
      <c r="AA82" s="58"/>
      <c r="AB82" s="25">
        <f>Health!G82</f>
        <v>7.1428571428571104</v>
      </c>
      <c r="AC82" s="25">
        <f>Food!G82</f>
        <v>0</v>
      </c>
      <c r="AD82" s="25">
        <f>Macro!G82</f>
        <v>0</v>
      </c>
      <c r="AE82" s="25">
        <f>Socioeconomic!G82</f>
        <v>0</v>
      </c>
      <c r="AF82" s="25">
        <f>'Natural Hazard'!G82</f>
        <v>0</v>
      </c>
      <c r="AG82" s="25">
        <f>Conflict!G82</f>
        <v>0</v>
      </c>
      <c r="AH82" s="57"/>
      <c r="AI82" s="27">
        <v>0</v>
      </c>
      <c r="AJ82" s="27">
        <v>0.2</v>
      </c>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row>
    <row r="83" spans="1:70" x14ac:dyDescent="0.2">
      <c r="A83" s="70">
        <v>78</v>
      </c>
      <c r="B83" s="20" t="s">
        <v>162</v>
      </c>
      <c r="C83" s="20" t="s">
        <v>163</v>
      </c>
      <c r="D83" s="20" t="s">
        <v>594</v>
      </c>
      <c r="E83" s="20" t="s">
        <v>3</v>
      </c>
      <c r="F83" s="57"/>
      <c r="G83" s="22" cm="1">
        <f t="array" ref="G83">Options!$D$30*(COUNTIF($N83:$S83, "&gt;="&amp;Options!$D$41) + 0.5*(COUNTIF($N83:$S83, "&gt;="&amp;Options!$D$42) - COUNTIF($N83:$S83, "&gt;="&amp;Options!$D$41))) + Options!$D$31*(COUNTIF($N83:$S83, "&gt;="&amp;Options!$D$41)) + Options!$D$32*AVERAGE($N83:$S83) + Options!$D$33*GEOMEAN($N83:$S83+0.0001)</f>
        <v>0.5</v>
      </c>
      <c r="H83" s="23">
        <f t="shared" si="18"/>
        <v>0.5</v>
      </c>
      <c r="I83" s="22" cm="1">
        <f t="array" ref="I83">Options!$D$30*(COUNTIF($U83:$Z83, "&gt;="&amp;Options!$D$37) + 0.5*(COUNTIF($U83:$Z83, "&gt;="&amp;Options!$D$38) - COUNTIF($U83:$Z83, "&gt;="&amp;Options!$D$37))) + Options!$D$31*(COUNTIF($U83:$Z83, "&gt;="&amp;Options!$D$37)) + Options!$D$32*AVERAGE($U83:$Z83) + Options!$D$33*GEOMEAN($U83:$Z83+0.0001)</f>
        <v>0</v>
      </c>
      <c r="J83" s="24">
        <f t="shared" si="19"/>
        <v>0</v>
      </c>
      <c r="K83" s="21" cm="1">
        <f t="array" ref="K83">Options!$D$30*(COUNTIF($AB83:$AG83, "&gt;="&amp;Options!$D$37) + 0.5*(COUNTIF($AB83:$AG83, "&gt;="&amp;Options!$D$38) - COUNTIF($AB83:$AG83, "&gt;="&amp;Options!$D$37))) + Options!$D$31*(COUNTIF($AB83:$AG83, "&gt;="&amp;Options!$D$37)) + Options!$D$32*AVERAGE($AB83:$AG83) + Options!$D$33*GEOMEAN($AB83:$AG83+0.0001)</f>
        <v>1.5</v>
      </c>
      <c r="L83" s="24">
        <f t="shared" si="20"/>
        <v>1.5</v>
      </c>
      <c r="M83" s="57"/>
      <c r="N83" s="25">
        <f t="shared" si="21"/>
        <v>5</v>
      </c>
      <c r="O83" s="25">
        <f t="shared" si="22"/>
        <v>0</v>
      </c>
      <c r="P83" s="25">
        <f t="shared" si="23"/>
        <v>2.1764741716097773</v>
      </c>
      <c r="Q83" s="25">
        <f t="shared" si="24"/>
        <v>1.9999999999999991</v>
      </c>
      <c r="R83" s="25">
        <f t="shared" si="25"/>
        <v>0.25</v>
      </c>
      <c r="S83" s="25">
        <f t="shared" si="26"/>
        <v>0</v>
      </c>
      <c r="T83" s="58"/>
      <c r="U83" s="25">
        <f>Health!F83</f>
        <v>2.5</v>
      </c>
      <c r="V83" s="25">
        <f>Food!F83</f>
        <v>0</v>
      </c>
      <c r="W83" s="26">
        <f>Macro!F83</f>
        <v>1.60330578512397</v>
      </c>
      <c r="X83" s="25">
        <f>Socioeconomic!F83</f>
        <v>0.57142857142857095</v>
      </c>
      <c r="Y83" s="25">
        <f>'Natural Hazard'!F83</f>
        <v>0.25</v>
      </c>
      <c r="Z83" s="25">
        <f>Conflict!F83</f>
        <v>0</v>
      </c>
      <c r="AA83" s="58"/>
      <c r="AB83" s="25">
        <f>Health!G83</f>
        <v>10</v>
      </c>
      <c r="AC83" s="25">
        <f>Food!G83</f>
        <v>0</v>
      </c>
      <c r="AD83" s="25">
        <f>Macro!G83</f>
        <v>2.9545454545454599</v>
      </c>
      <c r="AE83" s="25">
        <f>Socioeconomic!G83</f>
        <v>7</v>
      </c>
      <c r="AF83" s="25">
        <f>'Natural Hazard'!G83</f>
        <v>0</v>
      </c>
      <c r="AG83" s="25">
        <f>Conflict!G83</f>
        <v>0</v>
      </c>
      <c r="AH83" s="57"/>
      <c r="AI83" s="27">
        <v>0</v>
      </c>
      <c r="AJ83" s="27">
        <v>0.5</v>
      </c>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row>
    <row r="84" spans="1:70" x14ac:dyDescent="0.2">
      <c r="A84" s="70">
        <v>79</v>
      </c>
      <c r="B84" s="20" t="s">
        <v>164</v>
      </c>
      <c r="C84" s="20" t="s">
        <v>165</v>
      </c>
      <c r="D84" s="20" t="s">
        <v>595</v>
      </c>
      <c r="E84" s="20" t="s">
        <v>591</v>
      </c>
      <c r="F84" s="57"/>
      <c r="G84" s="22" cm="1">
        <f t="array" ref="G84">Options!$D$30*(COUNTIF($N84:$S84, "&gt;="&amp;Options!$D$41) + 0.5*(COUNTIF($N84:$S84, "&gt;="&amp;Options!$D$42) - COUNTIF($N84:$S84, "&gt;="&amp;Options!$D$41))) + Options!$D$31*(COUNTIF($N84:$S84, "&gt;="&amp;Options!$D$41)) + Options!$D$32*AVERAGE($N84:$S84) + Options!$D$33*GEOMEAN($N84:$S84+0.0001)</f>
        <v>1.5</v>
      </c>
      <c r="H84" s="23">
        <f t="shared" si="18"/>
        <v>1.5</v>
      </c>
      <c r="I84" s="22" cm="1">
        <f t="array" ref="I84">Options!$D$30*(COUNTIF($U84:$Z84, "&gt;="&amp;Options!$D$37) + 0.5*(COUNTIF($U84:$Z84, "&gt;="&amp;Options!$D$38) - COUNTIF($U84:$Z84, "&gt;="&amp;Options!$D$37))) + Options!$D$31*(COUNTIF($U84:$Z84, "&gt;="&amp;Options!$D$37)) + Options!$D$32*AVERAGE($U84:$Z84) + Options!$D$33*GEOMEAN($U84:$Z84+0.0001)</f>
        <v>1</v>
      </c>
      <c r="J84" s="24">
        <f t="shared" si="19"/>
        <v>1</v>
      </c>
      <c r="K84" s="21" cm="1">
        <f t="array" ref="K84">Options!$D$30*(COUNTIF($AB84:$AG84, "&gt;="&amp;Options!$D$37) + 0.5*(COUNTIF($AB84:$AG84, "&gt;="&amp;Options!$D$38) - COUNTIF($AB84:$AG84, "&gt;="&amp;Options!$D$37))) + Options!$D$31*(COUNTIF($AB84:$AG84, "&gt;="&amp;Options!$D$37)) + Options!$D$32*AVERAGE($AB84:$AG84) + Options!$D$33*GEOMEAN($AB84:$AG84+0.0001)</f>
        <v>1.5</v>
      </c>
      <c r="L84" s="24">
        <f t="shared" si="20"/>
        <v>1.5</v>
      </c>
      <c r="M84" s="57"/>
      <c r="N84" s="25">
        <f t="shared" si="21"/>
        <v>4.8574706175127815</v>
      </c>
      <c r="O84" s="25">
        <f t="shared" si="22"/>
        <v>2.9665071770334901</v>
      </c>
      <c r="P84" s="25">
        <f t="shared" si="23"/>
        <v>10</v>
      </c>
      <c r="Q84" s="25">
        <f t="shared" si="24"/>
        <v>4.8989794855663575</v>
      </c>
      <c r="R84" s="25">
        <f t="shared" si="25"/>
        <v>6.5</v>
      </c>
      <c r="S84" s="25">
        <f t="shared" si="26"/>
        <v>1.45422691536203</v>
      </c>
      <c r="T84" s="58"/>
      <c r="U84" s="25">
        <f>Health!F84</f>
        <v>6.46</v>
      </c>
      <c r="V84" s="25">
        <f>Food!F84</f>
        <v>2.9665071770334901</v>
      </c>
      <c r="W84" s="26">
        <f>Macro!F84</f>
        <v>10</v>
      </c>
      <c r="X84" s="25">
        <f>Socioeconomic!F84</f>
        <v>3.4285714285714302</v>
      </c>
      <c r="Y84" s="25">
        <f>'Natural Hazard'!F84</f>
        <v>6.5</v>
      </c>
      <c r="Z84" s="25">
        <f>Conflict!F84</f>
        <v>0</v>
      </c>
      <c r="AA84" s="58"/>
      <c r="AB84" s="25">
        <f>Health!G84</f>
        <v>3.6524800000000002</v>
      </c>
      <c r="AC84" s="25">
        <f>Food!G84</f>
        <v>0</v>
      </c>
      <c r="AD84" s="25">
        <f>Macro!G84</f>
        <v>10</v>
      </c>
      <c r="AE84" s="25">
        <f>Socioeconomic!G84</f>
        <v>7</v>
      </c>
      <c r="AF84" s="25">
        <f>'Natural Hazard'!G84</f>
        <v>0</v>
      </c>
      <c r="AG84" s="25">
        <f>Conflict!G84</f>
        <v>1.45422691536203</v>
      </c>
      <c r="AH84" s="57"/>
      <c r="AI84" s="27">
        <v>0</v>
      </c>
      <c r="AJ84" s="27">
        <v>0.2</v>
      </c>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row>
    <row r="85" spans="1:70" x14ac:dyDescent="0.2">
      <c r="A85" s="70">
        <v>80</v>
      </c>
      <c r="B85" s="20" t="s">
        <v>166</v>
      </c>
      <c r="C85" s="20" t="s">
        <v>167</v>
      </c>
      <c r="D85" s="20" t="s">
        <v>595</v>
      </c>
      <c r="E85" s="20" t="s">
        <v>591</v>
      </c>
      <c r="F85" s="57"/>
      <c r="G85" s="22" cm="1">
        <f t="array" ref="G85">Options!$D$30*(COUNTIF($N85:$S85, "&gt;="&amp;Options!$D$41) + 0.5*(COUNTIF($N85:$S85, "&gt;="&amp;Options!$D$42) - COUNTIF($N85:$S85, "&gt;="&amp;Options!$D$41))) + Options!$D$31*(COUNTIF($N85:$S85, "&gt;="&amp;Options!$D$41)) + Options!$D$32*AVERAGE($N85:$S85) + Options!$D$33*GEOMEAN($N85:$S85+0.0001)</f>
        <v>4.5</v>
      </c>
      <c r="H85" s="23">
        <f t="shared" si="18"/>
        <v>4.5</v>
      </c>
      <c r="I85" s="22" cm="1">
        <f t="array" ref="I85">Options!$D$30*(COUNTIF($U85:$Z85, "&gt;="&amp;Options!$D$37) + 0.5*(COUNTIF($U85:$Z85, "&gt;="&amp;Options!$D$38) - COUNTIF($U85:$Z85, "&gt;="&amp;Options!$D$37))) + Options!$D$31*(COUNTIF($U85:$Z85, "&gt;="&amp;Options!$D$37)) + Options!$D$32*AVERAGE($U85:$Z85) + Options!$D$33*GEOMEAN($U85:$Z85+0.0001)</f>
        <v>3</v>
      </c>
      <c r="J85" s="24">
        <f t="shared" si="19"/>
        <v>3</v>
      </c>
      <c r="K85" s="21" cm="1">
        <f t="array" ref="K85">Options!$D$30*(COUNTIF($AB85:$AG85, "&gt;="&amp;Options!$D$37) + 0.5*(COUNTIF($AB85:$AG85, "&gt;="&amp;Options!$D$38) - COUNTIF($AB85:$AG85, "&gt;="&amp;Options!$D$37))) + Options!$D$31*(COUNTIF($AB85:$AG85, "&gt;="&amp;Options!$D$37)) + Options!$D$32*AVERAGE($AB85:$AG85) + Options!$D$33*GEOMEAN($AB85:$AG85+0.0001)</f>
        <v>1.5</v>
      </c>
      <c r="L85" s="24">
        <f t="shared" si="20"/>
        <v>1.5</v>
      </c>
      <c r="M85" s="57"/>
      <c r="N85" s="25">
        <f t="shared" si="21"/>
        <v>9.396404732233572</v>
      </c>
      <c r="O85" s="25">
        <f t="shared" si="22"/>
        <v>5.9090909090909101</v>
      </c>
      <c r="P85" s="25">
        <f t="shared" si="23"/>
        <v>6.215815605080615</v>
      </c>
      <c r="Q85" s="25">
        <f t="shared" si="24"/>
        <v>5.5714285714285703</v>
      </c>
      <c r="R85" s="25">
        <f t="shared" si="25"/>
        <v>8.25</v>
      </c>
      <c r="S85" s="25">
        <f t="shared" si="26"/>
        <v>10</v>
      </c>
      <c r="T85" s="58"/>
      <c r="U85" s="25">
        <f>Health!F85</f>
        <v>8.84</v>
      </c>
      <c r="V85" s="25">
        <f>Food!F85</f>
        <v>5.9090909090909101</v>
      </c>
      <c r="W85" s="26">
        <f>Macro!F85</f>
        <v>10</v>
      </c>
      <c r="X85" s="25">
        <f>Socioeconomic!F85</f>
        <v>5.5714285714285703</v>
      </c>
      <c r="Y85" s="25">
        <f>'Natural Hazard'!F85</f>
        <v>8.25</v>
      </c>
      <c r="Z85" s="25">
        <f>Conflict!F85</f>
        <v>10</v>
      </c>
      <c r="AA85" s="58"/>
      <c r="AB85" s="25">
        <f>Health!G85</f>
        <v>9.9878305307626096</v>
      </c>
      <c r="AC85" s="25">
        <f>Food!G85</f>
        <v>0</v>
      </c>
      <c r="AD85" s="25">
        <f>Macro!G85</f>
        <v>3.86363636363637</v>
      </c>
      <c r="AE85" s="25">
        <f>Socioeconomic!G85</f>
        <v>0</v>
      </c>
      <c r="AF85" s="25">
        <f>'Natural Hazard'!G85</f>
        <v>0</v>
      </c>
      <c r="AG85" s="25">
        <f>Conflict!G85</f>
        <v>10</v>
      </c>
      <c r="AH85" s="57"/>
      <c r="AI85" s="27">
        <v>0</v>
      </c>
      <c r="AJ85" s="27">
        <v>0.4</v>
      </c>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row>
    <row r="86" spans="1:70" x14ac:dyDescent="0.2">
      <c r="A86" s="70">
        <v>81</v>
      </c>
      <c r="B86" s="20" t="s">
        <v>168</v>
      </c>
      <c r="C86" s="20" t="s">
        <v>169</v>
      </c>
      <c r="D86" s="20" t="s">
        <v>594</v>
      </c>
      <c r="E86" s="20" t="s">
        <v>3</v>
      </c>
      <c r="F86" s="57"/>
      <c r="G86" s="22" cm="1">
        <f t="array" ref="G86">Options!$D$30*(COUNTIF($N86:$S86, "&gt;="&amp;Options!$D$41) + 0.5*(COUNTIF($N86:$S86, "&gt;="&amp;Options!$D$42) - COUNTIF($N86:$S86, "&gt;="&amp;Options!$D$41))) + Options!$D$31*(COUNTIF($N86:$S86, "&gt;="&amp;Options!$D$41)) + Options!$D$32*AVERAGE($N86:$S86) + Options!$D$33*GEOMEAN($N86:$S86+0.0001)</f>
        <v>0.5</v>
      </c>
      <c r="H86" s="23">
        <f t="shared" si="18"/>
        <v>0.5</v>
      </c>
      <c r="I86" s="22" cm="1">
        <f t="array" ref="I86">Options!$D$30*(COUNTIF($U86:$Z86, "&gt;="&amp;Options!$D$37) + 0.5*(COUNTIF($U86:$Z86, "&gt;="&amp;Options!$D$38) - COUNTIF($U86:$Z86, "&gt;="&amp;Options!$D$37))) + Options!$D$31*(COUNTIF($U86:$Z86, "&gt;="&amp;Options!$D$37)) + Options!$D$32*AVERAGE($U86:$Z86) + Options!$D$33*GEOMEAN($U86:$Z86+0.0001)</f>
        <v>0</v>
      </c>
      <c r="J86" s="24">
        <f t="shared" si="19"/>
        <v>0</v>
      </c>
      <c r="K86" s="21" cm="1">
        <f t="array" ref="K86">Options!$D$30*(COUNTIF($AB86:$AG86, "&gt;="&amp;Options!$D$37) + 0.5*(COUNTIF($AB86:$AG86, "&gt;="&amp;Options!$D$38) - COUNTIF($AB86:$AG86, "&gt;="&amp;Options!$D$37))) + Options!$D$31*(COUNTIF($AB86:$AG86, "&gt;="&amp;Options!$D$37)) + Options!$D$32*AVERAGE($AB86:$AG86) + Options!$D$33*GEOMEAN($AB86:$AG86+0.0001)</f>
        <v>1</v>
      </c>
      <c r="L86" s="24">
        <f t="shared" si="20"/>
        <v>1</v>
      </c>
      <c r="M86" s="57"/>
      <c r="N86" s="25">
        <f t="shared" si="21"/>
        <v>5.8186891012617874</v>
      </c>
      <c r="O86" s="25">
        <f t="shared" si="22"/>
        <v>0.55023923444975997</v>
      </c>
      <c r="P86" s="25">
        <f t="shared" si="23"/>
        <v>2.0420081158026191</v>
      </c>
      <c r="Q86" s="25">
        <f t="shared" si="24"/>
        <v>1.4142135623730956</v>
      </c>
      <c r="R86" s="25">
        <f t="shared" si="25"/>
        <v>0.25</v>
      </c>
      <c r="S86" s="25">
        <f t="shared" si="26"/>
        <v>0</v>
      </c>
      <c r="T86" s="58"/>
      <c r="U86" s="25">
        <f>Health!F86</f>
        <v>4.74</v>
      </c>
      <c r="V86" s="25">
        <f>Food!F86</f>
        <v>0.55023923444975997</v>
      </c>
      <c r="W86" s="26">
        <f>Macro!F86</f>
        <v>1.8347107438016499</v>
      </c>
      <c r="X86" s="25">
        <f>Socioeconomic!F86</f>
        <v>0.28571428571428598</v>
      </c>
      <c r="Y86" s="25">
        <f>'Natural Hazard'!F86</f>
        <v>0.25</v>
      </c>
      <c r="Z86" s="25">
        <f>Conflict!F86</f>
        <v>0</v>
      </c>
      <c r="AA86" s="58"/>
      <c r="AB86" s="25">
        <f>Health!G86</f>
        <v>7.1428571428571104</v>
      </c>
      <c r="AC86" s="25">
        <f>Food!G86</f>
        <v>0</v>
      </c>
      <c r="AD86" s="25">
        <f>Macro!G86</f>
        <v>2.27272727272728</v>
      </c>
      <c r="AE86" s="25">
        <f>Socioeconomic!G86</f>
        <v>7</v>
      </c>
      <c r="AF86" s="25">
        <f>'Natural Hazard'!G86</f>
        <v>0</v>
      </c>
      <c r="AG86" s="25">
        <f>Conflict!G86</f>
        <v>0</v>
      </c>
      <c r="AH86" s="57"/>
      <c r="AI86" s="27">
        <v>0</v>
      </c>
      <c r="AJ86" s="27">
        <v>0.5</v>
      </c>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row>
    <row r="87" spans="1:70" x14ac:dyDescent="0.2">
      <c r="A87" s="70">
        <v>82</v>
      </c>
      <c r="B87" s="20" t="s">
        <v>170</v>
      </c>
      <c r="C87" s="20" t="s">
        <v>171</v>
      </c>
      <c r="D87" s="20" t="s">
        <v>595</v>
      </c>
      <c r="E87" s="20" t="s">
        <v>3</v>
      </c>
      <c r="F87" s="57"/>
      <c r="G87" s="22" cm="1">
        <f t="array" ref="G87">Options!$D$30*(COUNTIF($N87:$S87, "&gt;="&amp;Options!$D$41) + 0.5*(COUNTIF($N87:$S87, "&gt;="&amp;Options!$D$42) - COUNTIF($N87:$S87, "&gt;="&amp;Options!$D$41))) + Options!$D$31*(COUNTIF($N87:$S87, "&gt;="&amp;Options!$D$41)) + Options!$D$32*AVERAGE($N87:$S87) + Options!$D$33*GEOMEAN($N87:$S87+0.0001)</f>
        <v>1</v>
      </c>
      <c r="H87" s="23">
        <f t="shared" si="18"/>
        <v>1</v>
      </c>
      <c r="I87" s="22" cm="1">
        <f t="array" ref="I87">Options!$D$30*(COUNTIF($U87:$Z87, "&gt;="&amp;Options!$D$37) + 0.5*(COUNTIF($U87:$Z87, "&gt;="&amp;Options!$D$38) - COUNTIF($U87:$Z87, "&gt;="&amp;Options!$D$37))) + Options!$D$31*(COUNTIF($U87:$Z87, "&gt;="&amp;Options!$D$37)) + Options!$D$32*AVERAGE($U87:$Z87) + Options!$D$33*GEOMEAN($U87:$Z87+0.0001)</f>
        <v>0</v>
      </c>
      <c r="J87" s="24">
        <f t="shared" si="19"/>
        <v>0</v>
      </c>
      <c r="K87" s="21" cm="1">
        <f t="array" ref="K87">Options!$D$30*(COUNTIF($AB87:$AG87, "&gt;="&amp;Options!$D$37) + 0.5*(COUNTIF($AB87:$AG87, "&gt;="&amp;Options!$D$38) - COUNTIF($AB87:$AG87, "&gt;="&amp;Options!$D$37))) + Options!$D$31*(COUNTIF($AB87:$AG87, "&gt;="&amp;Options!$D$37)) + Options!$D$32*AVERAGE($AB87:$AG87) + Options!$D$33*GEOMEAN($AB87:$AG87+0.0001)</f>
        <v>1.5</v>
      </c>
      <c r="L87" s="24">
        <f t="shared" si="20"/>
        <v>1.5</v>
      </c>
      <c r="M87" s="57"/>
      <c r="N87" s="25">
        <f t="shared" si="21"/>
        <v>6.7379522111692065</v>
      </c>
      <c r="O87" s="25">
        <f t="shared" si="22"/>
        <v>0</v>
      </c>
      <c r="P87" s="25">
        <f t="shared" si="23"/>
        <v>2.657509948894798</v>
      </c>
      <c r="Q87" s="25">
        <f t="shared" si="24"/>
        <v>2.4494897427831765</v>
      </c>
      <c r="R87" s="25">
        <f t="shared" si="25"/>
        <v>5.375</v>
      </c>
      <c r="S87" s="25">
        <f t="shared" si="26"/>
        <v>0</v>
      </c>
      <c r="T87" s="58"/>
      <c r="U87" s="25">
        <f>Health!F87</f>
        <v>4.54</v>
      </c>
      <c r="V87" s="25">
        <f>Food!F87</f>
        <v>0</v>
      </c>
      <c r="W87" s="26">
        <f>Macro!F87</f>
        <v>3.1074380165289299</v>
      </c>
      <c r="X87" s="25">
        <f>Socioeconomic!F87</f>
        <v>0.85714285714285599</v>
      </c>
      <c r="Y87" s="25">
        <f>'Natural Hazard'!F87</f>
        <v>5.375</v>
      </c>
      <c r="Z87" s="25">
        <f>Conflict!F87</f>
        <v>0</v>
      </c>
      <c r="AA87" s="58"/>
      <c r="AB87" s="25">
        <f>Health!G87</f>
        <v>10</v>
      </c>
      <c r="AC87" s="25">
        <f>Food!G87</f>
        <v>0</v>
      </c>
      <c r="AD87" s="25">
        <f>Macro!G87</f>
        <v>2.2727272727272698</v>
      </c>
      <c r="AE87" s="25">
        <f>Socioeconomic!G87</f>
        <v>7</v>
      </c>
      <c r="AF87" s="25">
        <f>'Natural Hazard'!G87</f>
        <v>0</v>
      </c>
      <c r="AG87" s="25">
        <f>Conflict!G87</f>
        <v>0</v>
      </c>
      <c r="AH87" s="57"/>
      <c r="AI87" s="27">
        <v>0</v>
      </c>
      <c r="AJ87" s="27">
        <v>0.4</v>
      </c>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row>
    <row r="88" spans="1:70" x14ac:dyDescent="0.2">
      <c r="A88" s="70">
        <v>83</v>
      </c>
      <c r="B88" s="20" t="s">
        <v>172</v>
      </c>
      <c r="C88" s="20" t="s">
        <v>173</v>
      </c>
      <c r="D88" s="20" t="s">
        <v>594</v>
      </c>
      <c r="E88" s="20" t="s">
        <v>3</v>
      </c>
      <c r="F88" s="57"/>
      <c r="G88" s="22" cm="1">
        <f t="array" ref="G88">Options!$D$30*(COUNTIF($N88:$S88, "&gt;="&amp;Options!$D$41) + 0.5*(COUNTIF($N88:$S88, "&gt;="&amp;Options!$D$42) - COUNTIF($N88:$S88, "&gt;="&amp;Options!$D$41))) + Options!$D$31*(COUNTIF($N88:$S88, "&gt;="&amp;Options!$D$41)) + Options!$D$32*AVERAGE($N88:$S88) + Options!$D$33*GEOMEAN($N88:$S88+0.0001)</f>
        <v>0.5</v>
      </c>
      <c r="H88" s="23">
        <f t="shared" si="18"/>
        <v>0.5</v>
      </c>
      <c r="I88" s="22" cm="1">
        <f t="array" ref="I88">Options!$D$30*(COUNTIF($U88:$Z88, "&gt;="&amp;Options!$D$37) + 0.5*(COUNTIF($U88:$Z88, "&gt;="&amp;Options!$D$38) - COUNTIF($U88:$Z88, "&gt;="&amp;Options!$D$37))) + Options!$D$31*(COUNTIF($U88:$Z88, "&gt;="&amp;Options!$D$37)) + Options!$D$32*AVERAGE($U88:$Z88) + Options!$D$33*GEOMEAN($U88:$Z88+0.0001)</f>
        <v>0</v>
      </c>
      <c r="J88" s="24">
        <f t="shared" si="19"/>
        <v>0</v>
      </c>
      <c r="K88" s="21" cm="1">
        <f t="array" ref="K88">Options!$D$30*(COUNTIF($AB88:$AG88, "&gt;="&amp;Options!$D$37) + 0.5*(COUNTIF($AB88:$AG88, "&gt;="&amp;Options!$D$38) - COUNTIF($AB88:$AG88, "&gt;="&amp;Options!$D$37))) + Options!$D$31*(COUNTIF($AB88:$AG88, "&gt;="&amp;Options!$D$37)) + Options!$D$32*AVERAGE($AB88:$AG88) + Options!$D$33*GEOMEAN($AB88:$AG88+0.0001)</f>
        <v>1.5</v>
      </c>
      <c r="L88" s="24">
        <f t="shared" si="20"/>
        <v>1.5</v>
      </c>
      <c r="M88" s="57"/>
      <c r="N88" s="25">
        <f t="shared" si="21"/>
        <v>5.4772255750516612</v>
      </c>
      <c r="O88" s="25">
        <f t="shared" si="22"/>
        <v>0</v>
      </c>
      <c r="P88" s="25">
        <f t="shared" si="23"/>
        <v>3.5764695560495694</v>
      </c>
      <c r="Q88" s="25">
        <f t="shared" si="24"/>
        <v>2.4494897427831765</v>
      </c>
      <c r="R88" s="25">
        <f t="shared" si="25"/>
        <v>2.625</v>
      </c>
      <c r="S88" s="25">
        <f t="shared" si="26"/>
        <v>0</v>
      </c>
      <c r="T88" s="58"/>
      <c r="U88" s="25">
        <f>Health!F88</f>
        <v>3</v>
      </c>
      <c r="V88" s="25">
        <f>Food!F88</f>
        <v>0</v>
      </c>
      <c r="W88" s="26">
        <f>Macro!F88</f>
        <v>3.7520661157024802</v>
      </c>
      <c r="X88" s="25">
        <f>Socioeconomic!F88</f>
        <v>0.85714285714285599</v>
      </c>
      <c r="Y88" s="25">
        <f>'Natural Hazard'!F88</f>
        <v>2.625</v>
      </c>
      <c r="Z88" s="25">
        <f>Conflict!F88</f>
        <v>0</v>
      </c>
      <c r="AA88" s="58"/>
      <c r="AB88" s="25">
        <f>Health!G88</f>
        <v>10</v>
      </c>
      <c r="AC88" s="25">
        <f>Food!G88</f>
        <v>0</v>
      </c>
      <c r="AD88" s="25">
        <f>Macro!G88</f>
        <v>3.4090909090909198</v>
      </c>
      <c r="AE88" s="25">
        <f>Socioeconomic!G88</f>
        <v>7</v>
      </c>
      <c r="AF88" s="25">
        <f>'Natural Hazard'!G88</f>
        <v>0</v>
      </c>
      <c r="AG88" s="25">
        <f>Conflict!G88</f>
        <v>0</v>
      </c>
      <c r="AH88" s="57"/>
      <c r="AI88" s="27">
        <v>0</v>
      </c>
      <c r="AJ88" s="27">
        <v>0.3</v>
      </c>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row>
    <row r="89" spans="1:70" x14ac:dyDescent="0.2">
      <c r="A89" s="70">
        <v>84</v>
      </c>
      <c r="B89" s="20" t="s">
        <v>174</v>
      </c>
      <c r="C89" s="20" t="s">
        <v>175</v>
      </c>
      <c r="D89" s="20" t="s">
        <v>596</v>
      </c>
      <c r="E89" s="20" t="s">
        <v>591</v>
      </c>
      <c r="F89" s="57"/>
      <c r="G89" s="22" cm="1">
        <f t="array" ref="G89">Options!$D$30*(COUNTIF($N89:$S89, "&gt;="&amp;Options!$D$41) + 0.5*(COUNTIF($N89:$S89, "&gt;="&amp;Options!$D$42) - COUNTIF($N89:$S89, "&gt;="&amp;Options!$D$41))) + Options!$D$31*(COUNTIF($N89:$S89, "&gt;="&amp;Options!$D$41)) + Options!$D$32*AVERAGE($N89:$S89) + Options!$D$33*GEOMEAN($N89:$S89+0.0001)</f>
        <v>2</v>
      </c>
      <c r="H89" s="23">
        <f t="shared" si="18"/>
        <v>2</v>
      </c>
      <c r="I89" s="22" cm="1">
        <f t="array" ref="I89">Options!$D$30*(COUNTIF($U89:$Z89, "&gt;="&amp;Options!$D$37) + 0.5*(COUNTIF($U89:$Z89, "&gt;="&amp;Options!$D$38) - COUNTIF($U89:$Z89, "&gt;="&amp;Options!$D$37))) + Options!$D$31*(COUNTIF($U89:$Z89, "&gt;="&amp;Options!$D$37)) + Options!$D$32*AVERAGE($U89:$Z89) + Options!$D$33*GEOMEAN($U89:$Z89+0.0001)</f>
        <v>0.5</v>
      </c>
      <c r="J89" s="24">
        <f t="shared" si="19"/>
        <v>0.5</v>
      </c>
      <c r="K89" s="21" cm="1">
        <f t="array" ref="K89">Options!$D$30*(COUNTIF($AB89:$AG89, "&gt;="&amp;Options!$D$37) + 0.5*(COUNTIF($AB89:$AG89, "&gt;="&amp;Options!$D$38) - COUNTIF($AB89:$AG89, "&gt;="&amp;Options!$D$37))) + Options!$D$31*(COUNTIF($AB89:$AG89, "&gt;="&amp;Options!$D$37)) + Options!$D$32*AVERAGE($AB89:$AG89) + Options!$D$33*GEOMEAN($AB89:$AG89+0.0001)</f>
        <v>0.5</v>
      </c>
      <c r="L89" s="24">
        <f t="shared" si="20"/>
        <v>0.5</v>
      </c>
      <c r="M89" s="57"/>
      <c r="N89" s="25">
        <f t="shared" si="21"/>
        <v>8.114049623184167</v>
      </c>
      <c r="O89" s="25">
        <f t="shared" si="22"/>
        <v>4.2105263157894699</v>
      </c>
      <c r="P89" s="25">
        <f t="shared" si="23"/>
        <v>5.1239669421487601</v>
      </c>
      <c r="Q89" s="25">
        <f t="shared" si="24"/>
        <v>5.5714285714285703</v>
      </c>
      <c r="R89" s="25">
        <f t="shared" si="25"/>
        <v>2.875</v>
      </c>
      <c r="S89" s="25">
        <f t="shared" si="26"/>
        <v>0</v>
      </c>
      <c r="T89" s="58"/>
      <c r="U89" s="25">
        <f>Health!F89</f>
        <v>8.1999999999999993</v>
      </c>
      <c r="V89" s="25">
        <f>Food!F89</f>
        <v>4.2105263157894699</v>
      </c>
      <c r="W89" s="26">
        <f>Macro!F89</f>
        <v>5.1239669421487601</v>
      </c>
      <c r="X89" s="25">
        <f>Socioeconomic!F89</f>
        <v>5.5714285714285703</v>
      </c>
      <c r="Y89" s="25">
        <f>'Natural Hazard'!F89</f>
        <v>2.875</v>
      </c>
      <c r="Z89" s="25">
        <f>Conflict!F89</f>
        <v>0</v>
      </c>
      <c r="AA89" s="58"/>
      <c r="AB89" s="25">
        <f>Health!G89</f>
        <v>8.0290001570116001</v>
      </c>
      <c r="AC89" s="25">
        <f>Food!G89</f>
        <v>0</v>
      </c>
      <c r="AD89" s="25">
        <f>Macro!G89</f>
        <v>0</v>
      </c>
      <c r="AE89" s="25">
        <f>Socioeconomic!G89</f>
        <v>0</v>
      </c>
      <c r="AF89" s="25">
        <f>'Natural Hazard'!G89</f>
        <v>0</v>
      </c>
      <c r="AG89" s="25">
        <f>Conflict!G89</f>
        <v>0</v>
      </c>
      <c r="AH89" s="57"/>
      <c r="AI89" s="27">
        <v>0</v>
      </c>
      <c r="AJ89" s="27">
        <v>0.4</v>
      </c>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row>
    <row r="90" spans="1:70" x14ac:dyDescent="0.2">
      <c r="A90" s="70">
        <v>85</v>
      </c>
      <c r="B90" s="20" t="s">
        <v>176</v>
      </c>
      <c r="C90" s="20" t="s">
        <v>177</v>
      </c>
      <c r="D90" s="20" t="s">
        <v>595</v>
      </c>
      <c r="E90" s="20" t="s">
        <v>591</v>
      </c>
      <c r="F90" s="57"/>
      <c r="G90" s="22" cm="1">
        <f t="array" ref="G90">Options!$D$30*(COUNTIF($N90:$S90, "&gt;="&amp;Options!$D$41) + 0.5*(COUNTIF($N90:$S90, "&gt;="&amp;Options!$D$42) - COUNTIF($N90:$S90, "&gt;="&amp;Options!$D$41))) + Options!$D$31*(COUNTIF($N90:$S90, "&gt;="&amp;Options!$D$41)) + Options!$D$32*AVERAGE($N90:$S90) + Options!$D$33*GEOMEAN($N90:$S90+0.0001)</f>
        <v>2</v>
      </c>
      <c r="H90" s="23">
        <f t="shared" si="18"/>
        <v>2</v>
      </c>
      <c r="I90" s="22" cm="1">
        <f t="array" ref="I90">Options!$D$30*(COUNTIF($U90:$Z90, "&gt;="&amp;Options!$D$37) + 0.5*(COUNTIF($U90:$Z90, "&gt;="&amp;Options!$D$38) - COUNTIF($U90:$Z90, "&gt;="&amp;Options!$D$37))) + Options!$D$31*(COUNTIF($U90:$Z90, "&gt;="&amp;Options!$D$37)) + Options!$D$32*AVERAGE($U90:$Z90) + Options!$D$33*GEOMEAN($U90:$Z90+0.0001)</f>
        <v>0</v>
      </c>
      <c r="J90" s="24">
        <f t="shared" si="19"/>
        <v>0</v>
      </c>
      <c r="K90" s="21" cm="1">
        <f t="array" ref="K90">Options!$D$30*(COUNTIF($AB90:$AG90, "&gt;="&amp;Options!$D$37) + 0.5*(COUNTIF($AB90:$AG90, "&gt;="&amp;Options!$D$38) - COUNTIF($AB90:$AG90, "&gt;="&amp;Options!$D$37))) + Options!$D$31*(COUNTIF($AB90:$AG90, "&gt;="&amp;Options!$D$37)) + Options!$D$32*AVERAGE($AB90:$AG90) + Options!$D$33*GEOMEAN($AB90:$AG90+0.0001)</f>
        <v>1</v>
      </c>
      <c r="L90" s="24">
        <f t="shared" si="20"/>
        <v>1</v>
      </c>
      <c r="M90" s="57"/>
      <c r="N90" s="25">
        <f t="shared" si="21"/>
        <v>7.5828754440515498</v>
      </c>
      <c r="O90" s="25">
        <f t="shared" si="22"/>
        <v>2.5358851674641101</v>
      </c>
      <c r="P90" s="25">
        <f t="shared" si="23"/>
        <v>5.830049879099434</v>
      </c>
      <c r="Q90" s="25">
        <f t="shared" si="24"/>
        <v>5.1428571428571397</v>
      </c>
      <c r="R90" s="25">
        <f t="shared" si="25"/>
        <v>3</v>
      </c>
      <c r="S90" s="25">
        <f t="shared" si="26"/>
        <v>0</v>
      </c>
      <c r="T90" s="58"/>
      <c r="U90" s="25">
        <f>Health!F90</f>
        <v>5.75</v>
      </c>
      <c r="V90" s="25">
        <f>Food!F90</f>
        <v>2.5358851674641101</v>
      </c>
      <c r="W90" s="26">
        <f>Macro!F90</f>
        <v>5.1570247933884303</v>
      </c>
      <c r="X90" s="25">
        <f>Socioeconomic!F90</f>
        <v>5.1428571428571397</v>
      </c>
      <c r="Y90" s="25">
        <f>'Natural Hazard'!F90</f>
        <v>3</v>
      </c>
      <c r="Z90" s="25">
        <f>Conflict!F90</f>
        <v>0</v>
      </c>
      <c r="AA90" s="58"/>
      <c r="AB90" s="25">
        <f>Health!G90</f>
        <v>10</v>
      </c>
      <c r="AC90" s="25">
        <f>Food!G90</f>
        <v>0</v>
      </c>
      <c r="AD90" s="25">
        <f>Macro!G90</f>
        <v>6.5909090909090802</v>
      </c>
      <c r="AE90" s="25">
        <f>Socioeconomic!G90</f>
        <v>0</v>
      </c>
      <c r="AF90" s="25">
        <f>'Natural Hazard'!G90</f>
        <v>0</v>
      </c>
      <c r="AG90" s="25">
        <f>Conflict!G90</f>
        <v>0</v>
      </c>
      <c r="AH90" s="57"/>
      <c r="AI90" s="27">
        <v>0</v>
      </c>
      <c r="AJ90" s="27">
        <v>0.3</v>
      </c>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row>
    <row r="91" spans="1:70" x14ac:dyDescent="0.2">
      <c r="A91" s="70">
        <v>86</v>
      </c>
      <c r="B91" s="20" t="s">
        <v>178</v>
      </c>
      <c r="C91" s="20" t="s">
        <v>179</v>
      </c>
      <c r="D91" s="20" t="s">
        <v>597</v>
      </c>
      <c r="E91" s="20" t="s">
        <v>3</v>
      </c>
      <c r="F91" s="57"/>
      <c r="G91" s="22" cm="1">
        <f t="array" ref="G91">Options!$D$30*(COUNTIF($N91:$S91, "&gt;="&amp;Options!$D$41) + 0.5*(COUNTIF($N91:$S91, "&gt;="&amp;Options!$D$42) - COUNTIF($N91:$S91, "&gt;="&amp;Options!$D$41))) + Options!$D$31*(COUNTIF($N91:$S91, "&gt;="&amp;Options!$D$41)) + Options!$D$32*AVERAGE($N91:$S91) + Options!$D$33*GEOMEAN($N91:$S91+0.0001)</f>
        <v>0.5</v>
      </c>
      <c r="H91" s="23">
        <f t="shared" si="18"/>
        <v>0.5</v>
      </c>
      <c r="I91" s="22" cm="1">
        <f t="array" ref="I91">Options!$D$30*(COUNTIF($U91:$Z91, "&gt;="&amp;Options!$D$37) + 0.5*(COUNTIF($U91:$Z91, "&gt;="&amp;Options!$D$38) - COUNTIF($U91:$Z91, "&gt;="&amp;Options!$D$37))) + Options!$D$31*(COUNTIF($U91:$Z91, "&gt;="&amp;Options!$D$37)) + Options!$D$32*AVERAGE($U91:$Z91) + Options!$D$33*GEOMEAN($U91:$Z91+0.0001)</f>
        <v>0</v>
      </c>
      <c r="J91" s="24">
        <f t="shared" si="19"/>
        <v>0</v>
      </c>
      <c r="K91" s="21" cm="1">
        <f t="array" ref="K91">Options!$D$30*(COUNTIF($AB91:$AG91, "&gt;="&amp;Options!$D$37) + 0.5*(COUNTIF($AB91:$AG91, "&gt;="&amp;Options!$D$38) - COUNTIF($AB91:$AG91, "&gt;="&amp;Options!$D$37))) + Options!$D$31*(COUNTIF($AB91:$AG91, "&gt;="&amp;Options!$D$37)) + Options!$D$32*AVERAGE($AB91:$AG91) + Options!$D$33*GEOMEAN($AB91:$AG91+0.0001)</f>
        <v>0</v>
      </c>
      <c r="L91" s="24">
        <f t="shared" si="20"/>
        <v>0</v>
      </c>
      <c r="M91" s="57"/>
      <c r="N91" s="25">
        <f t="shared" si="21"/>
        <v>2.865894946810482</v>
      </c>
      <c r="O91" s="25">
        <f t="shared" si="22"/>
        <v>2.1770334928229702</v>
      </c>
      <c r="P91" s="25">
        <f t="shared" si="23"/>
        <v>1.27272727272727</v>
      </c>
      <c r="Q91" s="25">
        <f t="shared" si="24"/>
        <v>0.57142857142857095</v>
      </c>
      <c r="R91" s="25">
        <f t="shared" si="25"/>
        <v>5.625</v>
      </c>
      <c r="S91" s="25">
        <f t="shared" si="26"/>
        <v>0</v>
      </c>
      <c r="T91" s="58"/>
      <c r="U91" s="25">
        <f>Health!F91</f>
        <v>2.04</v>
      </c>
      <c r="V91" s="25">
        <f>Food!F91</f>
        <v>2.1770334928229702</v>
      </c>
      <c r="W91" s="26">
        <f>Macro!F91</f>
        <v>1.27272727272727</v>
      </c>
      <c r="X91" s="25">
        <f>Socioeconomic!F91</f>
        <v>0.57142857142857095</v>
      </c>
      <c r="Y91" s="25">
        <f>'Natural Hazard'!F91</f>
        <v>5.625</v>
      </c>
      <c r="Z91" s="25">
        <f>Conflict!F91</f>
        <v>0</v>
      </c>
      <c r="AA91" s="58"/>
      <c r="AB91" s="25">
        <f>Health!G91</f>
        <v>4.02615384615385</v>
      </c>
      <c r="AC91" s="25">
        <f>Food!G91</f>
        <v>0</v>
      </c>
      <c r="AD91" s="25">
        <f>Macro!G91</f>
        <v>0</v>
      </c>
      <c r="AE91" s="25">
        <f>Socioeconomic!G91</f>
        <v>0</v>
      </c>
      <c r="AF91" s="25">
        <f>'Natural Hazard'!G91</f>
        <v>0</v>
      </c>
      <c r="AG91" s="25">
        <f>Conflict!G91</f>
        <v>0</v>
      </c>
      <c r="AH91" s="57"/>
      <c r="AI91" s="27">
        <v>0</v>
      </c>
      <c r="AJ91" s="27">
        <v>0.3</v>
      </c>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row>
    <row r="92" spans="1:70" x14ac:dyDescent="0.2">
      <c r="A92" s="70">
        <v>87</v>
      </c>
      <c r="B92" s="20" t="s">
        <v>180</v>
      </c>
      <c r="C92" s="20" t="s">
        <v>181</v>
      </c>
      <c r="D92" s="20" t="s">
        <v>594</v>
      </c>
      <c r="E92" s="20" t="s">
        <v>591</v>
      </c>
      <c r="F92" s="57"/>
      <c r="G92" s="22" cm="1">
        <f t="array" ref="G92">Options!$D$30*(COUNTIF($N92:$S92, "&gt;="&amp;Options!$D$41) + 0.5*(COUNTIF($N92:$S92, "&gt;="&amp;Options!$D$42) - COUNTIF($N92:$S92, "&gt;="&amp;Options!$D$41))) + Options!$D$31*(COUNTIF($N92:$S92, "&gt;="&amp;Options!$D$41)) + Options!$D$32*AVERAGE($N92:$S92) + Options!$D$33*GEOMEAN($N92:$S92+0.0001)</f>
        <v>1</v>
      </c>
      <c r="H92" s="23">
        <f t="shared" si="18"/>
        <v>1</v>
      </c>
      <c r="I92" s="22" cm="1">
        <f t="array" ref="I92">Options!$D$30*(COUNTIF($U92:$Z92, "&gt;="&amp;Options!$D$37) + 0.5*(COUNTIF($U92:$Z92, "&gt;="&amp;Options!$D$38) - COUNTIF($U92:$Z92, "&gt;="&amp;Options!$D$37))) + Options!$D$31*(COUNTIF($U92:$Z92, "&gt;="&amp;Options!$D$37)) + Options!$D$32*AVERAGE($U92:$Z92) + Options!$D$33*GEOMEAN($U92:$Z92+0.0001)</f>
        <v>0</v>
      </c>
      <c r="J92" s="24">
        <f t="shared" si="19"/>
        <v>0</v>
      </c>
      <c r="K92" s="21" cm="1">
        <f t="array" ref="K92">Options!$D$30*(COUNTIF($AB92:$AG92, "&gt;="&amp;Options!$D$37) + 0.5*(COUNTIF($AB92:$AG92, "&gt;="&amp;Options!$D$38) - COUNTIF($AB92:$AG92, "&gt;="&amp;Options!$D$37))) + Options!$D$31*(COUNTIF($AB92:$AG92, "&gt;="&amp;Options!$D$37)) + Options!$D$32*AVERAGE($AB92:$AG92) + Options!$D$33*GEOMEAN($AB92:$AG92+0.0001)</f>
        <v>1</v>
      </c>
      <c r="L92" s="24">
        <f t="shared" si="20"/>
        <v>1</v>
      </c>
      <c r="M92" s="57"/>
      <c r="N92" s="25">
        <f t="shared" si="21"/>
        <v>6.4697096424138438</v>
      </c>
      <c r="O92" s="25">
        <f t="shared" si="22"/>
        <v>1.2679425837320599</v>
      </c>
      <c r="P92" s="25">
        <f t="shared" si="23"/>
        <v>6.159658874120356</v>
      </c>
      <c r="Q92" s="25">
        <f t="shared" si="24"/>
        <v>3.3166247903553985</v>
      </c>
      <c r="R92" s="25">
        <f t="shared" si="25"/>
        <v>1.625</v>
      </c>
      <c r="S92" s="25">
        <f t="shared" si="26"/>
        <v>0</v>
      </c>
      <c r="T92" s="58"/>
      <c r="U92" s="25">
        <f>Health!F92</f>
        <v>5.86</v>
      </c>
      <c r="V92" s="25">
        <f>Food!F92</f>
        <v>1.2679425837320599</v>
      </c>
      <c r="W92" s="26">
        <f>Macro!F92</f>
        <v>6.6776859504132204</v>
      </c>
      <c r="X92" s="25">
        <f>Socioeconomic!F92</f>
        <v>1.5714285714285701</v>
      </c>
      <c r="Y92" s="25">
        <f>'Natural Hazard'!F92</f>
        <v>1.625</v>
      </c>
      <c r="Z92" s="25">
        <f>Conflict!F92</f>
        <v>0</v>
      </c>
      <c r="AA92" s="58"/>
      <c r="AB92" s="25">
        <f>Health!G92</f>
        <v>7.1428571428571104</v>
      </c>
      <c r="AC92" s="25">
        <f>Food!G92</f>
        <v>0</v>
      </c>
      <c r="AD92" s="25">
        <f>Macro!G92</f>
        <v>5.6818181818181799</v>
      </c>
      <c r="AE92" s="25">
        <f>Socioeconomic!G92</f>
        <v>7</v>
      </c>
      <c r="AF92" s="25">
        <f>'Natural Hazard'!G92</f>
        <v>0</v>
      </c>
      <c r="AG92" s="25">
        <f>Conflict!G92</f>
        <v>0</v>
      </c>
      <c r="AH92" s="57"/>
      <c r="AI92" s="27">
        <v>0</v>
      </c>
      <c r="AJ92" s="27">
        <v>0.3</v>
      </c>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row>
    <row r="93" spans="1:70" x14ac:dyDescent="0.2">
      <c r="A93" s="70">
        <v>88</v>
      </c>
      <c r="B93" s="20" t="s">
        <v>182</v>
      </c>
      <c r="C93" s="20" t="s">
        <v>183</v>
      </c>
      <c r="D93" s="20" t="s">
        <v>593</v>
      </c>
      <c r="E93" s="20" t="s">
        <v>599</v>
      </c>
      <c r="F93" s="57"/>
      <c r="G93" s="22" cm="1">
        <f t="array" ref="G93">Options!$D$30*(COUNTIF($N93:$S93, "&gt;="&amp;Options!$D$41) + 0.5*(COUNTIF($N93:$S93, "&gt;="&amp;Options!$D$42) - COUNTIF($N93:$S93, "&gt;="&amp;Options!$D$41))) + Options!$D$31*(COUNTIF($N93:$S93, "&gt;="&amp;Options!$D$41)) + Options!$D$32*AVERAGE($N93:$S93) + Options!$D$33*GEOMEAN($N93:$S93+0.0001)</f>
        <v>3.5</v>
      </c>
      <c r="H93" s="23">
        <f t="shared" si="18"/>
        <v>3.5</v>
      </c>
      <c r="I93" s="22" cm="1">
        <f t="array" ref="I93">Options!$D$30*(COUNTIF($U93:$Z93, "&gt;="&amp;Options!$D$37) + 0.5*(COUNTIF($U93:$Z93, "&gt;="&amp;Options!$D$38) - COUNTIF($U93:$Z93, "&gt;="&amp;Options!$D$37))) + Options!$D$31*(COUNTIF($U93:$Z93, "&gt;="&amp;Options!$D$37)) + Options!$D$32*AVERAGE($U93:$Z93) + Options!$D$33*GEOMEAN($U93:$Z93+0.0001)</f>
        <v>2.5</v>
      </c>
      <c r="J93" s="24">
        <f t="shared" si="19"/>
        <v>2.5</v>
      </c>
      <c r="K93" s="21" cm="1">
        <f t="array" ref="K93">Options!$D$30*(COUNTIF($AB93:$AG93, "&gt;="&amp;Options!$D$37) + 0.5*(COUNTIF($AB93:$AG93, "&gt;="&amp;Options!$D$38) - COUNTIF($AB93:$AG93, "&gt;="&amp;Options!$D$37))) + Options!$D$31*(COUNTIF($AB93:$AG93, "&gt;="&amp;Options!$D$37)) + Options!$D$32*AVERAGE($AB93:$AG93) + Options!$D$33*GEOMEAN($AB93:$AG93+0.0001)</f>
        <v>1</v>
      </c>
      <c r="L93" s="24">
        <f t="shared" si="20"/>
        <v>1</v>
      </c>
      <c r="M93" s="57"/>
      <c r="N93" s="25">
        <f t="shared" si="21"/>
        <v>6.4450338663548994</v>
      </c>
      <c r="O93" s="25">
        <f t="shared" si="22"/>
        <v>10</v>
      </c>
      <c r="P93" s="25">
        <f t="shared" si="23"/>
        <v>6.0274229317010617</v>
      </c>
      <c r="Q93" s="25">
        <f t="shared" si="24"/>
        <v>8.8640526042791841</v>
      </c>
      <c r="R93" s="25">
        <f t="shared" si="25"/>
        <v>6.125</v>
      </c>
      <c r="S93" s="25">
        <f t="shared" si="26"/>
        <v>0</v>
      </c>
      <c r="T93" s="58"/>
      <c r="U93" s="25">
        <f>Health!F93</f>
        <v>9</v>
      </c>
      <c r="V93" s="25">
        <f>Food!F93</f>
        <v>10</v>
      </c>
      <c r="W93" s="26">
        <f>Macro!F93</f>
        <v>8.4132231404958695</v>
      </c>
      <c r="X93" s="25">
        <f>Socioeconomic!F93</f>
        <v>7.8571428571428603</v>
      </c>
      <c r="Y93" s="25">
        <f>'Natural Hazard'!F93</f>
        <v>6.125</v>
      </c>
      <c r="Z93" s="25">
        <f>Conflict!F93</f>
        <v>0</v>
      </c>
      <c r="AA93" s="58"/>
      <c r="AB93" s="25">
        <f>Health!G93</f>
        <v>4.6153846153846203</v>
      </c>
      <c r="AC93" s="25">
        <f>Food!G93</f>
        <v>0</v>
      </c>
      <c r="AD93" s="25">
        <f>Macro!G93</f>
        <v>4.3181818181818201</v>
      </c>
      <c r="AE93" s="25">
        <f>Socioeconomic!G93</f>
        <v>10</v>
      </c>
      <c r="AF93" s="25">
        <f>'Natural Hazard'!G93</f>
        <v>0</v>
      </c>
      <c r="AG93" s="25">
        <f>Conflict!G93</f>
        <v>0</v>
      </c>
      <c r="AH93" s="57"/>
      <c r="AI93" s="27">
        <v>0</v>
      </c>
      <c r="AJ93" s="27">
        <v>0.1</v>
      </c>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row>
    <row r="94" spans="1:70" x14ac:dyDescent="0.2">
      <c r="A94" s="70">
        <v>89</v>
      </c>
      <c r="B94" s="20" t="s">
        <v>184</v>
      </c>
      <c r="C94" s="20" t="s">
        <v>185</v>
      </c>
      <c r="D94" s="20" t="s">
        <v>594</v>
      </c>
      <c r="E94" s="20" t="s">
        <v>590</v>
      </c>
      <c r="F94" s="57"/>
      <c r="G94" s="22" cm="1">
        <f t="array" ref="G94">Options!$D$30*(COUNTIF($N94:$S94, "&gt;="&amp;Options!$D$41) + 0.5*(COUNTIF($N94:$S94, "&gt;="&amp;Options!$D$42) - COUNTIF($N94:$S94, "&gt;="&amp;Options!$D$41))) + Options!$D$31*(COUNTIF($N94:$S94, "&gt;="&amp;Options!$D$41)) + Options!$D$32*AVERAGE($N94:$S94) + Options!$D$33*GEOMEAN($N94:$S94+0.0001)</f>
        <v>1.5</v>
      </c>
      <c r="H94" s="23">
        <f t="shared" si="18"/>
        <v>1.5</v>
      </c>
      <c r="I94" s="22" cm="1">
        <f t="array" ref="I94">Options!$D$30*(COUNTIF($U94:$Z94, "&gt;="&amp;Options!$D$37) + 0.5*(COUNTIF($U94:$Z94, "&gt;="&amp;Options!$D$38) - COUNTIF($U94:$Z94, "&gt;="&amp;Options!$D$37))) + Options!$D$31*(COUNTIF($U94:$Z94, "&gt;="&amp;Options!$D$37)) + Options!$D$32*AVERAGE($U94:$Z94) + Options!$D$33*GEOMEAN($U94:$Z94+0.0001)</f>
        <v>0.5</v>
      </c>
      <c r="J94" s="24">
        <f t="shared" si="19"/>
        <v>0.5</v>
      </c>
      <c r="K94" s="21" cm="1">
        <f t="array" ref="K94">Options!$D$30*(COUNTIF($AB94:$AG94, "&gt;="&amp;Options!$D$37) + 0.5*(COUNTIF($AB94:$AG94, "&gt;="&amp;Options!$D$38) - COUNTIF($AB94:$AG94, "&gt;="&amp;Options!$D$37))) + Options!$D$31*(COUNTIF($AB94:$AG94, "&gt;="&amp;Options!$D$37)) + Options!$D$32*AVERAGE($AB94:$AG94) + Options!$D$33*GEOMEAN($AB94:$AG94+0.0001)</f>
        <v>0.5</v>
      </c>
      <c r="L94" s="24">
        <f t="shared" si="20"/>
        <v>0.5</v>
      </c>
      <c r="M94" s="57"/>
      <c r="N94" s="25">
        <f t="shared" si="21"/>
        <v>5.5467246052200805</v>
      </c>
      <c r="O94" s="25">
        <f t="shared" si="22"/>
        <v>3.7320574162679399</v>
      </c>
      <c r="P94" s="25">
        <f t="shared" si="23"/>
        <v>5.4610842350020734</v>
      </c>
      <c r="Q94" s="25">
        <f t="shared" si="24"/>
        <v>5.744562646538026</v>
      </c>
      <c r="R94" s="25">
        <f t="shared" si="25"/>
        <v>4.625</v>
      </c>
      <c r="S94" s="25">
        <f t="shared" si="26"/>
        <v>0</v>
      </c>
      <c r="T94" s="58"/>
      <c r="U94" s="25">
        <f>Health!F94</f>
        <v>4.5</v>
      </c>
      <c r="V94" s="25">
        <f>Food!F94</f>
        <v>3.7320574162679399</v>
      </c>
      <c r="W94" s="26">
        <f>Macro!F94</f>
        <v>7.7190082644628104</v>
      </c>
      <c r="X94" s="25">
        <f>Socioeconomic!F94</f>
        <v>4.71428571428571</v>
      </c>
      <c r="Y94" s="25">
        <f>'Natural Hazard'!F94</f>
        <v>4.625</v>
      </c>
      <c r="Z94" s="25">
        <f>Conflict!F94</f>
        <v>0</v>
      </c>
      <c r="AA94" s="58"/>
      <c r="AB94" s="25">
        <f>Health!G94</f>
        <v>6.83692307692308</v>
      </c>
      <c r="AC94" s="25">
        <f>Food!G94</f>
        <v>0</v>
      </c>
      <c r="AD94" s="25">
        <f>Macro!G94</f>
        <v>3.86363636363637</v>
      </c>
      <c r="AE94" s="25">
        <f>Socioeconomic!G94</f>
        <v>7</v>
      </c>
      <c r="AF94" s="25">
        <f>'Natural Hazard'!G94</f>
        <v>0</v>
      </c>
      <c r="AG94" s="25">
        <f>Conflict!G94</f>
        <v>0</v>
      </c>
      <c r="AH94" s="57"/>
      <c r="AI94" s="27">
        <v>0</v>
      </c>
      <c r="AJ94" s="27">
        <v>0.2</v>
      </c>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row>
    <row r="95" spans="1:70" x14ac:dyDescent="0.2">
      <c r="A95" s="70">
        <v>90</v>
      </c>
      <c r="B95" s="20" t="s">
        <v>186</v>
      </c>
      <c r="C95" s="20" t="s">
        <v>187</v>
      </c>
      <c r="D95" s="20" t="s">
        <v>597</v>
      </c>
      <c r="E95" s="20" t="s">
        <v>590</v>
      </c>
      <c r="F95" s="57"/>
      <c r="G95" s="22" cm="1">
        <f t="array" ref="G95">Options!$D$30*(COUNTIF($N95:$S95, "&gt;="&amp;Options!$D$41) + 0.5*(COUNTIF($N95:$S95, "&gt;="&amp;Options!$D$42) - COUNTIF($N95:$S95, "&gt;="&amp;Options!$D$41))) + Options!$D$31*(COUNTIF($N95:$S95, "&gt;="&amp;Options!$D$41)) + Options!$D$32*AVERAGE($N95:$S95) + Options!$D$33*GEOMEAN($N95:$S95+0.0001)</f>
        <v>3.5</v>
      </c>
      <c r="H95" s="23">
        <f t="shared" si="18"/>
        <v>3.5</v>
      </c>
      <c r="I95" s="22" cm="1">
        <f t="array" ref="I95">Options!$D$30*(COUNTIF($U95:$Z95, "&gt;="&amp;Options!$D$37) + 0.5*(COUNTIF($U95:$Z95, "&gt;="&amp;Options!$D$38) - COUNTIF($U95:$Z95, "&gt;="&amp;Options!$D$37))) + Options!$D$31*(COUNTIF($U95:$Z95, "&gt;="&amp;Options!$D$37)) + Options!$D$32*AVERAGE($U95:$Z95) + Options!$D$33*GEOMEAN($U95:$Z95+0.0001)</f>
        <v>2</v>
      </c>
      <c r="J95" s="24">
        <f t="shared" si="19"/>
        <v>2</v>
      </c>
      <c r="K95" s="21" cm="1">
        <f t="array" ref="K95">Options!$D$30*(COUNTIF($AB95:$AG95, "&gt;="&amp;Options!$D$37) + 0.5*(COUNTIF($AB95:$AG95, "&gt;="&amp;Options!$D$38) - COUNTIF($AB95:$AG95, "&gt;="&amp;Options!$D$37))) + Options!$D$31*(COUNTIF($AB95:$AG95, "&gt;="&amp;Options!$D$37)) + Options!$D$32*AVERAGE($AB95:$AG95) + Options!$D$33*GEOMEAN($AB95:$AG95+0.0001)</f>
        <v>1</v>
      </c>
      <c r="L95" s="24">
        <f t="shared" si="20"/>
        <v>1</v>
      </c>
      <c r="M95" s="57"/>
      <c r="N95" s="25">
        <f t="shared" si="21"/>
        <v>7.1962291712892279</v>
      </c>
      <c r="O95" s="25">
        <f t="shared" si="22"/>
        <v>9.3301435406698605</v>
      </c>
      <c r="P95" s="25">
        <f t="shared" si="23"/>
        <v>5.2409988667201244</v>
      </c>
      <c r="Q95" s="25">
        <f t="shared" si="24"/>
        <v>7.7814764127403064</v>
      </c>
      <c r="R95" s="25">
        <f t="shared" si="25"/>
        <v>4</v>
      </c>
      <c r="S95" s="25">
        <f t="shared" si="26"/>
        <v>0</v>
      </c>
      <c r="T95" s="58"/>
      <c r="U95" s="25">
        <f>Health!F95</f>
        <v>7.25</v>
      </c>
      <c r="V95" s="25">
        <f>Food!F95</f>
        <v>9.3301435406698605</v>
      </c>
      <c r="W95" s="26">
        <f>Macro!F95</f>
        <v>7.5537190082644603</v>
      </c>
      <c r="X95" s="25">
        <f>Socioeconomic!F95</f>
        <v>8.2857142857142794</v>
      </c>
      <c r="Y95" s="25">
        <f>'Natural Hazard'!F95</f>
        <v>4</v>
      </c>
      <c r="Z95" s="25">
        <f>Conflict!F95</f>
        <v>0</v>
      </c>
      <c r="AA95" s="58"/>
      <c r="AB95" s="25">
        <f>Health!G95</f>
        <v>7.1428571428571104</v>
      </c>
      <c r="AC95" s="25">
        <f>Food!G95</f>
        <v>0</v>
      </c>
      <c r="AD95" s="25">
        <f>Macro!G95</f>
        <v>3.63636363636363</v>
      </c>
      <c r="AE95" s="25">
        <f>Socioeconomic!G95</f>
        <v>7.3079245885213204</v>
      </c>
      <c r="AF95" s="25">
        <f>'Natural Hazard'!G95</f>
        <v>0</v>
      </c>
      <c r="AG95" s="25">
        <f>Conflict!G95</f>
        <v>0</v>
      </c>
      <c r="AH95" s="57"/>
      <c r="AI95" s="27">
        <v>0</v>
      </c>
      <c r="AJ95" s="27">
        <v>0.4</v>
      </c>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row>
    <row r="96" spans="1:70" x14ac:dyDescent="0.2">
      <c r="A96" s="70">
        <v>91</v>
      </c>
      <c r="B96" s="20" t="s">
        <v>188</v>
      </c>
      <c r="C96" s="20" t="s">
        <v>189</v>
      </c>
      <c r="D96" s="20" t="s">
        <v>597</v>
      </c>
      <c r="E96" s="20" t="s">
        <v>590</v>
      </c>
      <c r="F96" s="57"/>
      <c r="G96" s="22" cm="1">
        <f t="array" ref="G96">Options!$D$30*(COUNTIF($N96:$S96, "&gt;="&amp;Options!$D$41) + 0.5*(COUNTIF($N96:$S96, "&gt;="&amp;Options!$D$42) - COUNTIF($N96:$S96, "&gt;="&amp;Options!$D$41))) + Options!$D$31*(COUNTIF($N96:$S96, "&gt;="&amp;Options!$D$41)) + Options!$D$32*AVERAGE($N96:$S96) + Options!$D$33*GEOMEAN($N96:$S96+0.0001)</f>
        <v>3.5</v>
      </c>
      <c r="H96" s="23">
        <f t="shared" si="18"/>
        <v>3.5</v>
      </c>
      <c r="I96" s="22" cm="1">
        <f t="array" ref="I96">Options!$D$30*(COUNTIF($U96:$Z96, "&gt;="&amp;Options!$D$37) + 0.5*(COUNTIF($U96:$Z96, "&gt;="&amp;Options!$D$38) - COUNTIF($U96:$Z96, "&gt;="&amp;Options!$D$37))) + Options!$D$31*(COUNTIF($U96:$Z96, "&gt;="&amp;Options!$D$37)) + Options!$D$32*AVERAGE($U96:$Z96) + Options!$D$33*GEOMEAN($U96:$Z96+0.0001)</f>
        <v>2.5</v>
      </c>
      <c r="J96" s="24">
        <f t="shared" si="19"/>
        <v>2.5</v>
      </c>
      <c r="K96" s="21" cm="1">
        <f t="array" ref="K96">Options!$D$30*(COUNTIF($AB96:$AG96, "&gt;="&amp;Options!$D$37) + 0.5*(COUNTIF($AB96:$AG96, "&gt;="&amp;Options!$D$38) - COUNTIF($AB96:$AG96, "&gt;="&amp;Options!$D$37))) + Options!$D$31*(COUNTIF($AB96:$AG96, "&gt;="&amp;Options!$D$37)) + Options!$D$32*AVERAGE($AB96:$AG96) + Options!$D$33*GEOMEAN($AB96:$AG96+0.0001)</f>
        <v>0.5</v>
      </c>
      <c r="L96" s="24">
        <f t="shared" si="20"/>
        <v>0.5</v>
      </c>
      <c r="M96" s="57"/>
      <c r="N96" s="25">
        <f t="shared" si="21"/>
        <v>9.9568298940205615</v>
      </c>
      <c r="O96" s="25">
        <f t="shared" si="22"/>
        <v>5.7655502392344502</v>
      </c>
      <c r="P96" s="25">
        <f t="shared" si="23"/>
        <v>0</v>
      </c>
      <c r="Q96" s="25">
        <f t="shared" si="24"/>
        <v>8.4285714285714306</v>
      </c>
      <c r="R96" s="25">
        <f t="shared" si="25"/>
        <v>1.375</v>
      </c>
      <c r="S96" s="25">
        <f t="shared" si="26"/>
        <v>10</v>
      </c>
      <c r="T96" s="58"/>
      <c r="U96" s="25">
        <f>Health!F96</f>
        <v>10</v>
      </c>
      <c r="V96" s="25">
        <f>Food!F96</f>
        <v>5.7655502392344502</v>
      </c>
      <c r="W96" s="26">
        <f>Macro!F96</f>
        <v>0</v>
      </c>
      <c r="X96" s="25">
        <f>Socioeconomic!F96</f>
        <v>8.4285714285714306</v>
      </c>
      <c r="Y96" s="25">
        <f>'Natural Hazard'!F96</f>
        <v>1.375</v>
      </c>
      <c r="Z96" s="25">
        <f>Conflict!F96</f>
        <v>10</v>
      </c>
      <c r="AA96" s="58"/>
      <c r="AB96" s="25">
        <f>Health!G96</f>
        <v>9.9138461538461495</v>
      </c>
      <c r="AC96" s="25">
        <f>Food!G96</f>
        <v>0</v>
      </c>
      <c r="AD96" s="25">
        <f>Macro!G96</f>
        <v>0</v>
      </c>
      <c r="AE96" s="25">
        <f>Socioeconomic!G96</f>
        <v>0</v>
      </c>
      <c r="AF96" s="25">
        <f>'Natural Hazard'!G96</f>
        <v>0</v>
      </c>
      <c r="AG96" s="25">
        <f>Conflict!G96</f>
        <v>0</v>
      </c>
      <c r="AH96" s="57"/>
      <c r="AI96" s="27">
        <v>0.2</v>
      </c>
      <c r="AJ96" s="27">
        <v>0.8</v>
      </c>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row>
    <row r="97" spans="1:70" x14ac:dyDescent="0.2">
      <c r="A97" s="70">
        <v>92</v>
      </c>
      <c r="B97" s="20" t="s">
        <v>190</v>
      </c>
      <c r="C97" s="20" t="s">
        <v>191</v>
      </c>
      <c r="D97" s="20" t="s">
        <v>596</v>
      </c>
      <c r="E97" s="20" t="s">
        <v>591</v>
      </c>
      <c r="F97" s="57"/>
      <c r="G97" s="22" cm="1">
        <f t="array" ref="G97">Options!$D$30*(COUNTIF($N97:$S97, "&gt;="&amp;Options!$D$41) + 0.5*(COUNTIF($N97:$S97, "&gt;="&amp;Options!$D$42) - COUNTIF($N97:$S97, "&gt;="&amp;Options!$D$41))) + Options!$D$31*(COUNTIF($N97:$S97, "&gt;="&amp;Options!$D$41)) + Options!$D$32*AVERAGE($N97:$S97) + Options!$D$33*GEOMEAN($N97:$S97+0.0001)</f>
        <v>0</v>
      </c>
      <c r="H97" s="23">
        <f t="shared" si="18"/>
        <v>0</v>
      </c>
      <c r="I97" s="22" cm="1">
        <f t="array" ref="I97">Options!$D$30*(COUNTIF($U97:$Z97, "&gt;="&amp;Options!$D$37) + 0.5*(COUNTIF($U97:$Z97, "&gt;="&amp;Options!$D$38) - COUNTIF($U97:$Z97, "&gt;="&amp;Options!$D$37))) + Options!$D$31*(COUNTIF($U97:$Z97, "&gt;="&amp;Options!$D$37)) + Options!$D$32*AVERAGE($U97:$Z97) + Options!$D$33*GEOMEAN($U97:$Z97+0.0001)</f>
        <v>0.5</v>
      </c>
      <c r="J97" s="24">
        <f t="shared" si="19"/>
        <v>0.5</v>
      </c>
      <c r="K97" s="21" cm="1">
        <f t="array" ref="K97">Options!$D$30*(COUNTIF($AB97:$AG97, "&gt;="&amp;Options!$D$37) + 0.5*(COUNTIF($AB97:$AG97, "&gt;="&amp;Options!$D$38) - COUNTIF($AB97:$AG97, "&gt;="&amp;Options!$D$37))) + Options!$D$31*(COUNTIF($AB97:$AG97, "&gt;="&amp;Options!$D$37)) + Options!$D$32*AVERAGE($AB97:$AG97) + Options!$D$33*GEOMEAN($AB97:$AG97+0.0001)</f>
        <v>0</v>
      </c>
      <c r="L97" s="24">
        <f t="shared" si="20"/>
        <v>0</v>
      </c>
      <c r="M97" s="57"/>
      <c r="N97" s="25">
        <f t="shared" si="21"/>
        <v>0.97014143298799482</v>
      </c>
      <c r="O97" s="25">
        <f t="shared" si="22"/>
        <v>4.01913875598086</v>
      </c>
      <c r="P97" s="25">
        <f t="shared" si="23"/>
        <v>0</v>
      </c>
      <c r="Q97" s="25">
        <f t="shared" si="24"/>
        <v>2.5714285714285698</v>
      </c>
      <c r="R97" s="25">
        <f t="shared" si="25"/>
        <v>0.625</v>
      </c>
      <c r="S97" s="25">
        <f t="shared" si="26"/>
        <v>0</v>
      </c>
      <c r="T97" s="58"/>
      <c r="U97" s="25">
        <f>Health!F97</f>
        <v>8.76</v>
      </c>
      <c r="V97" s="25">
        <f>Food!F97</f>
        <v>4.01913875598086</v>
      </c>
      <c r="W97" s="26">
        <f>Macro!F97</f>
        <v>0</v>
      </c>
      <c r="X97" s="25">
        <f>Socioeconomic!F97</f>
        <v>2.5714285714285698</v>
      </c>
      <c r="Y97" s="25">
        <f>'Natural Hazard'!F97</f>
        <v>0.625</v>
      </c>
      <c r="Z97" s="25">
        <f>Conflict!F97</f>
        <v>0</v>
      </c>
      <c r="AA97" s="58"/>
      <c r="AB97" s="25">
        <f>Health!G97</f>
        <v>0.10743999999999999</v>
      </c>
      <c r="AC97" s="25">
        <f>Food!G97</f>
        <v>0</v>
      </c>
      <c r="AD97" s="25">
        <f>Macro!G97</f>
        <v>0</v>
      </c>
      <c r="AE97" s="25">
        <f>Socioeconomic!G97</f>
        <v>0</v>
      </c>
      <c r="AF97" s="25">
        <f>'Natural Hazard'!G97</f>
        <v>0</v>
      </c>
      <c r="AG97" s="25">
        <f>Conflict!G97</f>
        <v>0</v>
      </c>
      <c r="AH97" s="57"/>
      <c r="AI97" s="27">
        <v>0.2</v>
      </c>
      <c r="AJ97" s="27">
        <v>0.7</v>
      </c>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row>
    <row r="98" spans="1:70" x14ac:dyDescent="0.2">
      <c r="A98" s="70">
        <v>93</v>
      </c>
      <c r="B98" s="20" t="s">
        <v>192</v>
      </c>
      <c r="C98" s="20" t="s">
        <v>193</v>
      </c>
      <c r="D98" s="20" t="s">
        <v>597</v>
      </c>
      <c r="E98" s="20" t="s">
        <v>3</v>
      </c>
      <c r="F98" s="57"/>
      <c r="G98" s="22" cm="1">
        <f t="array" ref="G98">Options!$D$30*(COUNTIF($N98:$S98, "&gt;="&amp;Options!$D$41) + 0.5*(COUNTIF($N98:$S98, "&gt;="&amp;Options!$D$42) - COUNTIF($N98:$S98, "&gt;="&amp;Options!$D$41))) + Options!$D$31*(COUNTIF($N98:$S98, "&gt;="&amp;Options!$D$41)) + Options!$D$32*AVERAGE($N98:$S98) + Options!$D$33*GEOMEAN($N98:$S98+0.0001)</f>
        <v>0.5</v>
      </c>
      <c r="H98" s="23">
        <f t="shared" si="18"/>
        <v>0.5</v>
      </c>
      <c r="I98" s="22" cm="1">
        <f t="array" ref="I98">Options!$D$30*(COUNTIF($U98:$Z98, "&gt;="&amp;Options!$D$37) + 0.5*(COUNTIF($U98:$Z98, "&gt;="&amp;Options!$D$38) - COUNTIF($U98:$Z98, "&gt;="&amp;Options!$D$37))) + Options!$D$31*(COUNTIF($U98:$Z98, "&gt;="&amp;Options!$D$37)) + Options!$D$32*AVERAGE($U98:$Z98) + Options!$D$33*GEOMEAN($U98:$Z98+0.0001)</f>
        <v>1</v>
      </c>
      <c r="J98" s="24">
        <f t="shared" si="19"/>
        <v>1</v>
      </c>
      <c r="K98" s="21" cm="1">
        <f t="array" ref="K98">Options!$D$30*(COUNTIF($AB98:$AG98, "&gt;="&amp;Options!$D$37) + 0.5*(COUNTIF($AB98:$AG98, "&gt;="&amp;Options!$D$38) - COUNTIF($AB98:$AG98, "&gt;="&amp;Options!$D$37))) + Options!$D$31*(COUNTIF($AB98:$AG98, "&gt;="&amp;Options!$D$37)) + Options!$D$32*AVERAGE($AB98:$AG98) + Options!$D$33*GEOMEAN($AB98:$AG98+0.0001)</f>
        <v>0</v>
      </c>
      <c r="L98" s="24">
        <f t="shared" si="20"/>
        <v>0</v>
      </c>
      <c r="M98" s="57"/>
      <c r="N98" s="25">
        <f t="shared" si="21"/>
        <v>5.3908754819174316</v>
      </c>
      <c r="O98" s="25">
        <f t="shared" si="22"/>
        <v>0.47846889952152999</v>
      </c>
      <c r="P98" s="25">
        <f t="shared" si="23"/>
        <v>2.9256198347107398</v>
      </c>
      <c r="Q98" s="25">
        <f t="shared" si="24"/>
        <v>0.57142857142857095</v>
      </c>
      <c r="R98" s="25">
        <f t="shared" si="25"/>
        <v>3.375</v>
      </c>
      <c r="S98" s="25">
        <f t="shared" si="26"/>
        <v>0</v>
      </c>
      <c r="T98" s="58"/>
      <c r="U98" s="25">
        <f>Health!F98</f>
        <v>10</v>
      </c>
      <c r="V98" s="25">
        <f>Food!F98</f>
        <v>0.47846889952152999</v>
      </c>
      <c r="W98" s="26">
        <f>Macro!F98</f>
        <v>2.9256198347107398</v>
      </c>
      <c r="X98" s="25">
        <f>Socioeconomic!F98</f>
        <v>0.57142857142857095</v>
      </c>
      <c r="Y98" s="25">
        <f>'Natural Hazard'!F98</f>
        <v>3.375</v>
      </c>
      <c r="Z98" s="25">
        <f>Conflict!F98</f>
        <v>0</v>
      </c>
      <c r="AA98" s="58"/>
      <c r="AB98" s="25">
        <f>Health!G98</f>
        <v>2.9061538461538499</v>
      </c>
      <c r="AC98" s="25">
        <f>Food!G98</f>
        <v>0</v>
      </c>
      <c r="AD98" s="25">
        <f>Macro!G98</f>
        <v>0</v>
      </c>
      <c r="AE98" s="25">
        <f>Socioeconomic!G98</f>
        <v>0</v>
      </c>
      <c r="AF98" s="25">
        <f>'Natural Hazard'!G98</f>
        <v>0</v>
      </c>
      <c r="AG98" s="25">
        <f>Conflict!G98</f>
        <v>0</v>
      </c>
      <c r="AH98" s="57"/>
      <c r="AI98" s="27">
        <v>0</v>
      </c>
      <c r="AJ98" s="27">
        <v>0.4</v>
      </c>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row>
    <row r="99" spans="1:70" x14ac:dyDescent="0.2">
      <c r="A99" s="70">
        <v>94</v>
      </c>
      <c r="B99" s="20" t="s">
        <v>194</v>
      </c>
      <c r="C99" s="20" t="s">
        <v>195</v>
      </c>
      <c r="D99" s="20" t="s">
        <v>595</v>
      </c>
      <c r="E99" s="20" t="s">
        <v>3</v>
      </c>
      <c r="F99" s="57"/>
      <c r="G99" s="22" cm="1">
        <f t="array" ref="G99">Options!$D$30*(COUNTIF($N99:$S99, "&gt;="&amp;Options!$D$41) + 0.5*(COUNTIF($N99:$S99, "&gt;="&amp;Options!$D$42) - COUNTIF($N99:$S99, "&gt;="&amp;Options!$D$41))) + Options!$D$31*(COUNTIF($N99:$S99, "&gt;="&amp;Options!$D$41)) + Options!$D$32*AVERAGE($N99:$S99) + Options!$D$33*GEOMEAN($N99:$S99+0.0001)</f>
        <v>0.5</v>
      </c>
      <c r="H99" s="23">
        <f t="shared" si="18"/>
        <v>0.5</v>
      </c>
      <c r="I99" s="22" cm="1">
        <f t="array" ref="I99">Options!$D$30*(COUNTIF($U99:$Z99, "&gt;="&amp;Options!$D$37) + 0.5*(COUNTIF($U99:$Z99, "&gt;="&amp;Options!$D$38) - COUNTIF($U99:$Z99, "&gt;="&amp;Options!$D$37))) + Options!$D$31*(COUNTIF($U99:$Z99, "&gt;="&amp;Options!$D$37)) + Options!$D$32*AVERAGE($U99:$Z99) + Options!$D$33*GEOMEAN($U99:$Z99+0.0001)</f>
        <v>0</v>
      </c>
      <c r="J99" s="24">
        <f t="shared" si="19"/>
        <v>0</v>
      </c>
      <c r="K99" s="21" cm="1">
        <f t="array" ref="K99">Options!$D$30*(COUNTIF($AB99:$AG99, "&gt;="&amp;Options!$D$37) + 0.5*(COUNTIF($AB99:$AG99, "&gt;="&amp;Options!$D$38) - COUNTIF($AB99:$AG99, "&gt;="&amp;Options!$D$37))) + Options!$D$31*(COUNTIF($AB99:$AG99, "&gt;="&amp;Options!$D$37)) + Options!$D$32*AVERAGE($AB99:$AG99) + Options!$D$33*GEOMEAN($AB99:$AG99+0.0001)</f>
        <v>1</v>
      </c>
      <c r="L99" s="24">
        <f t="shared" si="20"/>
        <v>1</v>
      </c>
      <c r="M99" s="57"/>
      <c r="N99" s="25">
        <f t="shared" si="21"/>
        <v>6.9137544069774419</v>
      </c>
      <c r="O99" s="25">
        <f t="shared" si="22"/>
        <v>0.64593301435406603</v>
      </c>
      <c r="P99" s="25">
        <f t="shared" si="23"/>
        <v>2.4114677188339564</v>
      </c>
      <c r="Q99" s="25">
        <f t="shared" si="24"/>
        <v>2.4285714285714302</v>
      </c>
      <c r="R99" s="25">
        <f t="shared" si="25"/>
        <v>0.25</v>
      </c>
      <c r="S99" s="25">
        <f t="shared" si="26"/>
        <v>0</v>
      </c>
      <c r="T99" s="58"/>
      <c r="U99" s="25">
        <f>Health!F99</f>
        <v>4.78</v>
      </c>
      <c r="V99" s="25">
        <f>Food!F99</f>
        <v>0.64593301435406603</v>
      </c>
      <c r="W99" s="26">
        <f>Macro!F99</f>
        <v>4.2644628099173598</v>
      </c>
      <c r="X99" s="25">
        <f>Socioeconomic!F99</f>
        <v>2.4285714285714302</v>
      </c>
      <c r="Y99" s="25">
        <f>'Natural Hazard'!F99</f>
        <v>0.25</v>
      </c>
      <c r="Z99" s="25">
        <f>Conflict!F99</f>
        <v>0</v>
      </c>
      <c r="AA99" s="58"/>
      <c r="AB99" s="25">
        <f>Health!G99</f>
        <v>10</v>
      </c>
      <c r="AC99" s="25">
        <f>Food!G99</f>
        <v>0</v>
      </c>
      <c r="AD99" s="25">
        <f>Macro!G99</f>
        <v>1.36363636363637</v>
      </c>
      <c r="AE99" s="25">
        <f>Socioeconomic!G99</f>
        <v>0</v>
      </c>
      <c r="AF99" s="25">
        <f>'Natural Hazard'!G99</f>
        <v>0</v>
      </c>
      <c r="AG99" s="25">
        <f>Conflict!G99</f>
        <v>0</v>
      </c>
      <c r="AH99" s="57"/>
      <c r="AI99" s="27">
        <v>0</v>
      </c>
      <c r="AJ99" s="27">
        <v>0.4</v>
      </c>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row>
    <row r="100" spans="1:70" x14ac:dyDescent="0.2">
      <c r="A100" s="70">
        <v>95</v>
      </c>
      <c r="B100" s="20" t="s">
        <v>196</v>
      </c>
      <c r="C100" s="20" t="s">
        <v>197</v>
      </c>
      <c r="D100" s="20" t="s">
        <v>597</v>
      </c>
      <c r="E100" s="20" t="s">
        <v>590</v>
      </c>
      <c r="F100" s="57"/>
      <c r="G100" s="22" cm="1">
        <f t="array" ref="G100">Options!$D$30*(COUNTIF($N100:$S100, "&gt;="&amp;Options!$D$41) + 0.5*(COUNTIF($N100:$S100, "&gt;="&amp;Options!$D$42) - COUNTIF($N100:$S100, "&gt;="&amp;Options!$D$41))) + Options!$D$31*(COUNTIF($N100:$S100, "&gt;="&amp;Options!$D$41)) + Options!$D$32*AVERAGE($N100:$S100) + Options!$D$33*GEOMEAN($N100:$S100+0.0001)</f>
        <v>5</v>
      </c>
      <c r="H100" s="23">
        <f t="shared" si="18"/>
        <v>5</v>
      </c>
      <c r="I100" s="22" cm="1">
        <f t="array" ref="I100">Options!$D$30*(COUNTIF($U100:$Z100, "&gt;="&amp;Options!$D$37) + 0.5*(COUNTIF($U100:$Z100, "&gt;="&amp;Options!$D$38) - COUNTIF($U100:$Z100, "&gt;="&amp;Options!$D$37))) + Options!$D$31*(COUNTIF($U100:$Z100, "&gt;="&amp;Options!$D$37)) + Options!$D$32*AVERAGE($U100:$Z100) + Options!$D$33*GEOMEAN($U100:$Z100+0.0001)</f>
        <v>2.5</v>
      </c>
      <c r="J100" s="24">
        <f t="shared" si="19"/>
        <v>2.5</v>
      </c>
      <c r="K100" s="21" cm="1">
        <f t="array" ref="K100">Options!$D$30*(COUNTIF($AB100:$AG100, "&gt;="&amp;Options!$D$37) + 0.5*(COUNTIF($AB100:$AG100, "&gt;="&amp;Options!$D$38) - COUNTIF($AB100:$AG100, "&gt;="&amp;Options!$D$37))) + Options!$D$31*(COUNTIF($AB100:$AG100, "&gt;="&amp;Options!$D$37)) + Options!$D$32*AVERAGE($AB100:$AG100) + Options!$D$33*GEOMEAN($AB100:$AG100+0.0001)</f>
        <v>3</v>
      </c>
      <c r="L100" s="24">
        <f t="shared" si="20"/>
        <v>3</v>
      </c>
      <c r="M100" s="57"/>
      <c r="N100" s="25">
        <f t="shared" si="21"/>
        <v>8.0622577482985491</v>
      </c>
      <c r="O100" s="25">
        <f t="shared" si="22"/>
        <v>8.6602870813397104</v>
      </c>
      <c r="P100" s="25">
        <f t="shared" si="23"/>
        <v>7.6574384513598055</v>
      </c>
      <c r="Q100" s="25">
        <f t="shared" si="24"/>
        <v>7.1576933051666893</v>
      </c>
      <c r="R100" s="25">
        <f t="shared" si="25"/>
        <v>2.5</v>
      </c>
      <c r="S100" s="25">
        <f t="shared" si="26"/>
        <v>10</v>
      </c>
      <c r="T100" s="58"/>
      <c r="U100" s="25">
        <f>Health!F100</f>
        <v>6.5</v>
      </c>
      <c r="V100" s="25">
        <f>Food!F100</f>
        <v>8.6602870813397104</v>
      </c>
      <c r="W100" s="26">
        <f>Macro!F100</f>
        <v>7.8181818181818201</v>
      </c>
      <c r="X100" s="25">
        <f>Socioeconomic!F100</f>
        <v>7.1428571428571397</v>
      </c>
      <c r="Y100" s="25">
        <f>'Natural Hazard'!F100</f>
        <v>2.5</v>
      </c>
      <c r="Z100" s="25">
        <f>Conflict!F100</f>
        <v>10</v>
      </c>
      <c r="AA100" s="58"/>
      <c r="AB100" s="25">
        <f>Health!G100</f>
        <v>10</v>
      </c>
      <c r="AC100" s="25">
        <f>Food!G100</f>
        <v>0</v>
      </c>
      <c r="AD100" s="25">
        <f>Macro!G100</f>
        <v>7.5</v>
      </c>
      <c r="AE100" s="25">
        <f>Socioeconomic!G100</f>
        <v>7.1725602831159296</v>
      </c>
      <c r="AF100" s="25">
        <f>'Natural Hazard'!G100</f>
        <v>0</v>
      </c>
      <c r="AG100" s="25">
        <f>Conflict!G100</f>
        <v>10</v>
      </c>
      <c r="AH100" s="57"/>
      <c r="AI100" s="27">
        <v>0</v>
      </c>
      <c r="AJ100" s="27">
        <v>0.5</v>
      </c>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row>
    <row r="101" spans="1:70" x14ac:dyDescent="0.2">
      <c r="A101" s="70">
        <v>96</v>
      </c>
      <c r="B101" s="20" t="s">
        <v>198</v>
      </c>
      <c r="C101" s="20" t="s">
        <v>199</v>
      </c>
      <c r="D101" s="20" t="s">
        <v>595</v>
      </c>
      <c r="E101" s="20" t="s">
        <v>591</v>
      </c>
      <c r="F101" s="57"/>
      <c r="G101" s="22" cm="1">
        <f t="array" ref="G101">Options!$D$30*(COUNTIF($N101:$S101, "&gt;="&amp;Options!$D$41) + 0.5*(COUNTIF($N101:$S101, "&gt;="&amp;Options!$D$42) - COUNTIF($N101:$S101, "&gt;="&amp;Options!$D$41))) + Options!$D$31*(COUNTIF($N101:$S101, "&gt;="&amp;Options!$D$41)) + Options!$D$32*AVERAGE($N101:$S101) + Options!$D$33*GEOMEAN($N101:$S101+0.0001)</f>
        <v>4</v>
      </c>
      <c r="H101" s="23">
        <f t="shared" si="18"/>
        <v>4</v>
      </c>
      <c r="I101" s="22" cm="1">
        <f t="array" ref="I101">Options!$D$30*(COUNTIF($U101:$Z101, "&gt;="&amp;Options!$D$37) + 0.5*(COUNTIF($U101:$Z101, "&gt;="&amp;Options!$D$38) - COUNTIF($U101:$Z101, "&gt;="&amp;Options!$D$37))) + Options!$D$31*(COUNTIF($U101:$Z101, "&gt;="&amp;Options!$D$37)) + Options!$D$32*AVERAGE($U101:$Z101) + Options!$D$33*GEOMEAN($U101:$Z101+0.0001)</f>
        <v>2</v>
      </c>
      <c r="J101" s="24">
        <f t="shared" si="19"/>
        <v>2</v>
      </c>
      <c r="K101" s="21" cm="1">
        <f t="array" ref="K101">Options!$D$30*(COUNTIF($AB101:$AG101, "&gt;="&amp;Options!$D$37) + 0.5*(COUNTIF($AB101:$AG101, "&gt;="&amp;Options!$D$38) - COUNTIF($AB101:$AG101, "&gt;="&amp;Options!$D$37))) + Options!$D$31*(COUNTIF($AB101:$AG101, "&gt;="&amp;Options!$D$37)) + Options!$D$32*AVERAGE($AB101:$AG101) + Options!$D$33*GEOMEAN($AB101:$AG101+0.0001)</f>
        <v>3</v>
      </c>
      <c r="L101" s="24">
        <f t="shared" si="20"/>
        <v>3</v>
      </c>
      <c r="M101" s="57"/>
      <c r="N101" s="25">
        <f t="shared" si="21"/>
        <v>8.6602540378443873</v>
      </c>
      <c r="O101" s="25">
        <f t="shared" si="22"/>
        <v>5.8079305622801565</v>
      </c>
      <c r="P101" s="25">
        <f t="shared" si="23"/>
        <v>9.663768920667863</v>
      </c>
      <c r="Q101" s="25">
        <f t="shared" si="24"/>
        <v>5.5714285714285703</v>
      </c>
      <c r="R101" s="25">
        <f t="shared" si="25"/>
        <v>4.625</v>
      </c>
      <c r="S101" s="25">
        <f t="shared" si="26"/>
        <v>7.2287690978134105</v>
      </c>
      <c r="T101" s="58"/>
      <c r="U101" s="25">
        <f>Health!F101</f>
        <v>7.5</v>
      </c>
      <c r="V101" s="25">
        <f>Food!F101</f>
        <v>3.3732057416267902</v>
      </c>
      <c r="W101" s="26">
        <f>Macro!F101</f>
        <v>9.3388429752066102</v>
      </c>
      <c r="X101" s="25">
        <f>Socioeconomic!F101</f>
        <v>5.5714285714285703</v>
      </c>
      <c r="Y101" s="25">
        <f>'Natural Hazard'!F101</f>
        <v>4.625</v>
      </c>
      <c r="Z101" s="25">
        <f>Conflict!F101</f>
        <v>10</v>
      </c>
      <c r="AA101" s="58"/>
      <c r="AB101" s="25">
        <f>Health!G101</f>
        <v>10</v>
      </c>
      <c r="AC101" s="25">
        <f>Food!G101</f>
        <v>10</v>
      </c>
      <c r="AD101" s="25">
        <f>Macro!G101</f>
        <v>10</v>
      </c>
      <c r="AE101" s="25">
        <f>Socioeconomic!G101</f>
        <v>0</v>
      </c>
      <c r="AF101" s="25">
        <f>'Natural Hazard'!G101</f>
        <v>0</v>
      </c>
      <c r="AG101" s="25">
        <f>Conflict!G101</f>
        <v>5.2255102669502103</v>
      </c>
      <c r="AH101" s="57"/>
      <c r="AI101" s="27">
        <v>0</v>
      </c>
      <c r="AJ101" s="27">
        <v>0.3</v>
      </c>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row>
    <row r="102" spans="1:70" x14ac:dyDescent="0.2">
      <c r="A102" s="70">
        <v>97</v>
      </c>
      <c r="B102" s="20" t="s">
        <v>200</v>
      </c>
      <c r="C102" s="20" t="s">
        <v>201</v>
      </c>
      <c r="D102" s="20" t="s">
        <v>593</v>
      </c>
      <c r="E102" s="20" t="s">
        <v>590</v>
      </c>
      <c r="F102" s="57"/>
      <c r="G102" s="22" cm="1">
        <f t="array" ref="G102">Options!$D$30*(COUNTIF($N102:$S102, "&gt;="&amp;Options!$D$41) + 0.5*(COUNTIF($N102:$S102, "&gt;="&amp;Options!$D$42) - COUNTIF($N102:$S102, "&gt;="&amp;Options!$D$41))) + Options!$D$31*(COUNTIF($N102:$S102, "&gt;="&amp;Options!$D$41)) + Options!$D$32*AVERAGE($N102:$S102) + Options!$D$33*GEOMEAN($N102:$S102+0.0001)</f>
        <v>5</v>
      </c>
      <c r="H102" s="23">
        <f t="shared" ref="H102:H133" si="27">G102</f>
        <v>5</v>
      </c>
      <c r="I102" s="22" cm="1">
        <f t="array" ref="I102">Options!$D$30*(COUNTIF($U102:$Z102, "&gt;="&amp;Options!$D$37) + 0.5*(COUNTIF($U102:$Z102, "&gt;="&amp;Options!$D$38) - COUNTIF($U102:$Z102, "&gt;="&amp;Options!$D$37))) + Options!$D$31*(COUNTIF($U102:$Z102, "&gt;="&amp;Options!$D$37)) + Options!$D$32*AVERAGE($U102:$Z102) + Options!$D$33*GEOMEAN($U102:$Z102+0.0001)</f>
        <v>4</v>
      </c>
      <c r="J102" s="24">
        <f t="shared" ref="J102:J133" si="28">I102</f>
        <v>4</v>
      </c>
      <c r="K102" s="21" cm="1">
        <f t="array" ref="K102">Options!$D$30*(COUNTIF($AB102:$AG102, "&gt;="&amp;Options!$D$37) + 0.5*(COUNTIF($AB102:$AG102, "&gt;="&amp;Options!$D$38) - COUNTIF($AB102:$AG102, "&gt;="&amp;Options!$D$37))) + Options!$D$31*(COUNTIF($AB102:$AG102, "&gt;="&amp;Options!$D$37)) + Options!$D$32*AVERAGE($AB102:$AG102) + Options!$D$33*GEOMEAN($AB102:$AG102+0.0001)</f>
        <v>0</v>
      </c>
      <c r="L102" s="24">
        <f t="shared" ref="L102:L133" si="29">K102</f>
        <v>0</v>
      </c>
      <c r="M102" s="57"/>
      <c r="N102" s="25">
        <f t="shared" ref="N102:N133" si="30">IFERROR(GEOMEAN(U102,AB102), MAX(U102,AB102))</f>
        <v>7.5671354197964833</v>
      </c>
      <c r="O102" s="25">
        <f t="shared" ref="O102:O133" si="31">IFERROR(GEOMEAN(V102,AC102), MAX(V102,AC102))</f>
        <v>9.7368421052631593</v>
      </c>
      <c r="P102" s="25">
        <f t="shared" ref="P102:P133" si="32">IFERROR(GEOMEAN(W102,AD102), MAX(W102,AD102))</f>
        <v>7.5095731540262909</v>
      </c>
      <c r="Q102" s="25">
        <f t="shared" ref="Q102:Q133" si="33">IFERROR(GEOMEAN(X102,AE102), MAX(X102,AE102))</f>
        <v>10</v>
      </c>
      <c r="R102" s="25">
        <f t="shared" ref="R102:R133" si="34">IFERROR(GEOMEAN(Y102,AF102), MAX(Y102,AF102))</f>
        <v>2.25</v>
      </c>
      <c r="S102" s="25">
        <f t="shared" ref="S102:S133" si="35">IFERROR(GEOMEAN(Z102,AG102), MAX(Z102,AG102))</f>
        <v>10</v>
      </c>
      <c r="T102" s="58"/>
      <c r="U102" s="25">
        <f>Health!F102</f>
        <v>10</v>
      </c>
      <c r="V102" s="25">
        <f>Food!F102</f>
        <v>9.7368421052631593</v>
      </c>
      <c r="W102" s="26">
        <f>Macro!F102</f>
        <v>9.1900826446281005</v>
      </c>
      <c r="X102" s="25">
        <f>Socioeconomic!F102</f>
        <v>10</v>
      </c>
      <c r="Y102" s="25">
        <f>'Natural Hazard'!F102</f>
        <v>2.25</v>
      </c>
      <c r="Z102" s="25">
        <f>Conflict!F102</f>
        <v>10</v>
      </c>
      <c r="AA102" s="58"/>
      <c r="AB102" s="25">
        <f>Health!G102</f>
        <v>5.7261538461538501</v>
      </c>
      <c r="AC102" s="25">
        <f>Food!G102</f>
        <v>0</v>
      </c>
      <c r="AD102" s="25">
        <f>Macro!G102</f>
        <v>6.1363636363636296</v>
      </c>
      <c r="AE102" s="25">
        <f>Socioeconomic!G102</f>
        <v>0</v>
      </c>
      <c r="AF102" s="25">
        <f>'Natural Hazard'!G102</f>
        <v>0</v>
      </c>
      <c r="AG102" s="25">
        <f>Conflict!G102</f>
        <v>0</v>
      </c>
      <c r="AH102" s="57"/>
      <c r="AI102" s="27">
        <v>0</v>
      </c>
      <c r="AJ102" s="27">
        <v>0.3</v>
      </c>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row>
    <row r="103" spans="1:70" x14ac:dyDescent="0.2">
      <c r="A103" s="70">
        <v>98</v>
      </c>
      <c r="B103" s="20" t="s">
        <v>202</v>
      </c>
      <c r="C103" s="20" t="s">
        <v>203</v>
      </c>
      <c r="D103" s="20" t="s">
        <v>595</v>
      </c>
      <c r="E103" s="20" t="s">
        <v>591</v>
      </c>
      <c r="F103" s="57"/>
      <c r="G103" s="22" cm="1">
        <f t="array" ref="G103">Options!$D$30*(COUNTIF($N103:$S103, "&gt;="&amp;Options!$D$41) + 0.5*(COUNTIF($N103:$S103, "&gt;="&amp;Options!$D$42) - COUNTIF($N103:$S103, "&gt;="&amp;Options!$D$41))) + Options!$D$31*(COUNTIF($N103:$S103, "&gt;="&amp;Options!$D$41)) + Options!$D$32*AVERAGE($N103:$S103) + Options!$D$33*GEOMEAN($N103:$S103+0.0001)</f>
        <v>2.5</v>
      </c>
      <c r="H103" s="23">
        <f t="shared" si="27"/>
        <v>2.5</v>
      </c>
      <c r="I103" s="22" cm="1">
        <f t="array" ref="I103">Options!$D$30*(COUNTIF($U103:$Z103, "&gt;="&amp;Options!$D$37) + 0.5*(COUNTIF($U103:$Z103, "&gt;="&amp;Options!$D$38) - COUNTIF($U103:$Z103, "&gt;="&amp;Options!$D$37))) + Options!$D$31*(COUNTIF($U103:$Z103, "&gt;="&amp;Options!$D$37)) + Options!$D$32*AVERAGE($U103:$Z103) + Options!$D$33*GEOMEAN($U103:$Z103+0.0001)</f>
        <v>3</v>
      </c>
      <c r="J103" s="24">
        <f t="shared" si="28"/>
        <v>3</v>
      </c>
      <c r="K103" s="21" cm="1">
        <f t="array" ref="K103">Options!$D$30*(COUNTIF($AB103:$AG103, "&gt;="&amp;Options!$D$37) + 0.5*(COUNTIF($AB103:$AG103, "&gt;="&amp;Options!$D$38) - COUNTIF($AB103:$AG103, "&gt;="&amp;Options!$D$37))) + Options!$D$31*(COUNTIF($AB103:$AG103, "&gt;="&amp;Options!$D$37)) + Options!$D$32*AVERAGE($AB103:$AG103) + Options!$D$33*GEOMEAN($AB103:$AG103+0.0001)</f>
        <v>0</v>
      </c>
      <c r="L103" s="24">
        <f t="shared" si="29"/>
        <v>0</v>
      </c>
      <c r="M103" s="57"/>
      <c r="N103" s="25">
        <f t="shared" si="30"/>
        <v>6.0293665951293347</v>
      </c>
      <c r="O103" s="25">
        <f t="shared" si="31"/>
        <v>3.42105263157895</v>
      </c>
      <c r="P103" s="25">
        <f t="shared" si="32"/>
        <v>4.7673129462279586</v>
      </c>
      <c r="Q103" s="25">
        <f t="shared" si="33"/>
        <v>3.8571428571428599</v>
      </c>
      <c r="R103" s="25">
        <f t="shared" si="34"/>
        <v>9</v>
      </c>
      <c r="S103" s="25">
        <f t="shared" si="35"/>
        <v>8.0142206048408919</v>
      </c>
      <c r="T103" s="58"/>
      <c r="U103" s="25">
        <f>Health!F103</f>
        <v>8.86</v>
      </c>
      <c r="V103" s="25">
        <f>Food!F103</f>
        <v>3.42105263157895</v>
      </c>
      <c r="W103" s="26">
        <f>Macro!F103</f>
        <v>10</v>
      </c>
      <c r="X103" s="25">
        <f>Socioeconomic!F103</f>
        <v>3.8571428571428599</v>
      </c>
      <c r="Y103" s="25">
        <f>'Natural Hazard'!F103</f>
        <v>9</v>
      </c>
      <c r="Z103" s="25">
        <f>Conflict!F103</f>
        <v>10</v>
      </c>
      <c r="AA103" s="58"/>
      <c r="AB103" s="25">
        <f>Health!G103</f>
        <v>4.1030769230769204</v>
      </c>
      <c r="AC103" s="25">
        <f>Food!G103</f>
        <v>0</v>
      </c>
      <c r="AD103" s="25">
        <f>Macro!G103</f>
        <v>2.2727272727272698</v>
      </c>
      <c r="AE103" s="25">
        <f>Socioeconomic!G103</f>
        <v>0</v>
      </c>
      <c r="AF103" s="25">
        <f>'Natural Hazard'!G103</f>
        <v>0</v>
      </c>
      <c r="AG103" s="25">
        <f>Conflict!G103</f>
        <v>6.4227731903056302</v>
      </c>
      <c r="AH103" s="57"/>
      <c r="AI103" s="27">
        <v>0</v>
      </c>
      <c r="AJ103" s="27">
        <v>0.4</v>
      </c>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row>
    <row r="104" spans="1:70" x14ac:dyDescent="0.2">
      <c r="A104" s="70">
        <v>99</v>
      </c>
      <c r="B104" s="20" t="s">
        <v>204</v>
      </c>
      <c r="C104" s="20" t="s">
        <v>205</v>
      </c>
      <c r="D104" s="20" t="s">
        <v>596</v>
      </c>
      <c r="E104" s="20" t="s">
        <v>599</v>
      </c>
      <c r="F104" s="57"/>
      <c r="G104" s="22" cm="1">
        <f t="array" ref="G104">Options!$D$30*(COUNTIF($N104:$S104, "&gt;="&amp;Options!$D$41) + 0.5*(COUNTIF($N104:$S104, "&gt;="&amp;Options!$D$42) - COUNTIF($N104:$S104, "&gt;="&amp;Options!$D$41))) + Options!$D$31*(COUNTIF($N104:$S104, "&gt;="&amp;Options!$D$41)) + Options!$D$32*AVERAGE($N104:$S104) + Options!$D$33*GEOMEAN($N104:$S104+0.0001)</f>
        <v>0.5</v>
      </c>
      <c r="H104" s="23">
        <f t="shared" si="27"/>
        <v>0.5</v>
      </c>
      <c r="I104" s="22" cm="1">
        <f t="array" ref="I104">Options!$D$30*(COUNTIF($U104:$Z104, "&gt;="&amp;Options!$D$37) + 0.5*(COUNTIF($U104:$Z104, "&gt;="&amp;Options!$D$38) - COUNTIF($U104:$Z104, "&gt;="&amp;Options!$D$37))) + Options!$D$31*(COUNTIF($U104:$Z104, "&gt;="&amp;Options!$D$37)) + Options!$D$32*AVERAGE($U104:$Z104) + Options!$D$33*GEOMEAN($U104:$Z104+0.0001)</f>
        <v>0</v>
      </c>
      <c r="J104" s="24">
        <f t="shared" si="28"/>
        <v>0</v>
      </c>
      <c r="K104" s="21" cm="1">
        <f t="array" ref="K104">Options!$D$30*(COUNTIF($AB104:$AG104, "&gt;="&amp;Options!$D$37) + 0.5*(COUNTIF($AB104:$AG104, "&gt;="&amp;Options!$D$38) - COUNTIF($AB104:$AG104, "&gt;="&amp;Options!$D$37))) + Options!$D$31*(COUNTIF($AB104:$AG104, "&gt;="&amp;Options!$D$37)) + Options!$D$32*AVERAGE($AB104:$AG104) + Options!$D$33*GEOMEAN($AB104:$AG104+0.0001)</f>
        <v>0</v>
      </c>
      <c r="L104" s="24">
        <f t="shared" si="29"/>
        <v>0</v>
      </c>
      <c r="M104" s="57"/>
      <c r="N104" s="25">
        <f t="shared" si="30"/>
        <v>6.6537568936654132</v>
      </c>
      <c r="O104" s="25">
        <f t="shared" si="31"/>
        <v>0</v>
      </c>
      <c r="P104" s="25">
        <f t="shared" si="32"/>
        <v>0</v>
      </c>
      <c r="Q104" s="25">
        <f t="shared" si="33"/>
        <v>4.4285714285714297</v>
      </c>
      <c r="R104" s="25">
        <f t="shared" si="34"/>
        <v>0.5</v>
      </c>
      <c r="S104" s="25">
        <f t="shared" si="35"/>
        <v>0</v>
      </c>
      <c r="T104" s="58"/>
      <c r="U104" s="25">
        <f>Health!F104</f>
        <v>6.94</v>
      </c>
      <c r="V104" s="25">
        <f>Food!F104</f>
        <v>0</v>
      </c>
      <c r="W104" s="26">
        <f>Macro!F104</f>
        <v>0</v>
      </c>
      <c r="X104" s="25">
        <f>Socioeconomic!F104</f>
        <v>4.4285714285714297</v>
      </c>
      <c r="Y104" s="25">
        <f>'Natural Hazard'!F104</f>
        <v>0.5</v>
      </c>
      <c r="Z104" s="25">
        <f>Conflict!F104</f>
        <v>0</v>
      </c>
      <c r="AA104" s="58"/>
      <c r="AB104" s="25">
        <f>Health!G104</f>
        <v>6.3793199999999999</v>
      </c>
      <c r="AC104" s="25">
        <f>Food!G104</f>
        <v>0</v>
      </c>
      <c r="AD104" s="25">
        <f>Macro!G104</f>
        <v>0</v>
      </c>
      <c r="AE104" s="25">
        <f>Socioeconomic!G104</f>
        <v>0</v>
      </c>
      <c r="AF104" s="25">
        <f>'Natural Hazard'!G104</f>
        <v>0</v>
      </c>
      <c r="AG104" s="25">
        <f>Conflict!G104</f>
        <v>0</v>
      </c>
      <c r="AH104" s="57"/>
      <c r="AI104" s="27">
        <v>0.4</v>
      </c>
      <c r="AJ104" s="27">
        <v>0.6</v>
      </c>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row>
    <row r="105" spans="1:70" x14ac:dyDescent="0.2">
      <c r="A105" s="70">
        <v>100</v>
      </c>
      <c r="B105" s="20" t="s">
        <v>206</v>
      </c>
      <c r="C105" s="20" t="s">
        <v>207</v>
      </c>
      <c r="D105" s="20" t="s">
        <v>594</v>
      </c>
      <c r="E105" s="20" t="s">
        <v>3</v>
      </c>
      <c r="F105" s="57"/>
      <c r="G105" s="22" cm="1">
        <f t="array" ref="G105">Options!$D$30*(COUNTIF($N105:$S105, "&gt;="&amp;Options!$D$41) + 0.5*(COUNTIF($N105:$S105, "&gt;="&amp;Options!$D$42) - COUNTIF($N105:$S105, "&gt;="&amp;Options!$D$41))) + Options!$D$31*(COUNTIF($N105:$S105, "&gt;="&amp;Options!$D$41)) + Options!$D$32*AVERAGE($N105:$S105) + Options!$D$33*GEOMEAN($N105:$S105+0.0001)</f>
        <v>1.5</v>
      </c>
      <c r="H105" s="23">
        <f t="shared" si="27"/>
        <v>1.5</v>
      </c>
      <c r="I105" s="22" cm="1">
        <f t="array" ref="I105">Options!$D$30*(COUNTIF($U105:$Z105, "&gt;="&amp;Options!$D$37) + 0.5*(COUNTIF($U105:$Z105, "&gt;="&amp;Options!$D$38) - COUNTIF($U105:$Z105, "&gt;="&amp;Options!$D$37))) + Options!$D$31*(COUNTIF($U105:$Z105, "&gt;="&amp;Options!$D$37)) + Options!$D$32*AVERAGE($U105:$Z105) + Options!$D$33*GEOMEAN($U105:$Z105+0.0001)</f>
        <v>0</v>
      </c>
      <c r="J105" s="24">
        <f t="shared" si="28"/>
        <v>0</v>
      </c>
      <c r="K105" s="21" cm="1">
        <f t="array" ref="K105">Options!$D$30*(COUNTIF($AB105:$AG105, "&gt;="&amp;Options!$D$37) + 0.5*(COUNTIF($AB105:$AG105, "&gt;="&amp;Options!$D$38) - COUNTIF($AB105:$AG105, "&gt;="&amp;Options!$D$37))) + Options!$D$31*(COUNTIF($AB105:$AG105, "&gt;="&amp;Options!$D$37)) + Options!$D$32*AVERAGE($AB105:$AG105) + Options!$D$33*GEOMEAN($AB105:$AG105+0.0001)</f>
        <v>1</v>
      </c>
      <c r="L105" s="24">
        <f t="shared" si="29"/>
        <v>1</v>
      </c>
      <c r="M105" s="57"/>
      <c r="N105" s="25">
        <f t="shared" si="30"/>
        <v>7.2801098892805181</v>
      </c>
      <c r="O105" s="25">
        <f t="shared" si="31"/>
        <v>0</v>
      </c>
      <c r="P105" s="25">
        <f t="shared" si="32"/>
        <v>5.2272727272727302</v>
      </c>
      <c r="Q105" s="25">
        <f t="shared" si="33"/>
        <v>0</v>
      </c>
      <c r="R105" s="25">
        <f t="shared" si="34"/>
        <v>0</v>
      </c>
      <c r="S105" s="25">
        <f t="shared" si="35"/>
        <v>0</v>
      </c>
      <c r="T105" s="58"/>
      <c r="U105" s="25">
        <f>Health!F105</f>
        <v>5.3</v>
      </c>
      <c r="V105" s="25">
        <f>Food!F105</f>
        <v>0</v>
      </c>
      <c r="W105" s="26">
        <f>Macro!F105</f>
        <v>0</v>
      </c>
      <c r="X105" s="25">
        <f>Socioeconomic!F105</f>
        <v>0</v>
      </c>
      <c r="Y105" s="25">
        <f>'Natural Hazard'!F105</f>
        <v>0</v>
      </c>
      <c r="Z105" s="25">
        <f>Conflict!F105</f>
        <v>0</v>
      </c>
      <c r="AA105" s="58"/>
      <c r="AB105" s="25">
        <f>Health!G105</f>
        <v>10</v>
      </c>
      <c r="AC105" s="25">
        <f>Food!G105</f>
        <v>0</v>
      </c>
      <c r="AD105" s="25">
        <f>Macro!G105</f>
        <v>5.2272727272727302</v>
      </c>
      <c r="AE105" s="25">
        <f>Socioeconomic!G105</f>
        <v>0</v>
      </c>
      <c r="AF105" s="25">
        <f>'Natural Hazard'!G105</f>
        <v>0</v>
      </c>
      <c r="AG105" s="25">
        <f>Conflict!G105</f>
        <v>0</v>
      </c>
      <c r="AH105" s="57"/>
      <c r="AI105" s="27">
        <v>0.4</v>
      </c>
      <c r="AJ105" s="27">
        <v>0.8</v>
      </c>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row>
    <row r="106" spans="1:70" x14ac:dyDescent="0.2">
      <c r="A106" s="70">
        <v>101</v>
      </c>
      <c r="B106" s="20" t="s">
        <v>208</v>
      </c>
      <c r="C106" s="20" t="s">
        <v>209</v>
      </c>
      <c r="D106" s="20" t="s">
        <v>592</v>
      </c>
      <c r="E106" s="20" t="s">
        <v>591</v>
      </c>
      <c r="F106" s="57"/>
      <c r="G106" s="22" cm="1">
        <f t="array" ref="G106">Options!$D$30*(COUNTIF($N106:$S106, "&gt;="&amp;Options!$D$41) + 0.5*(COUNTIF($N106:$S106, "&gt;="&amp;Options!$D$42) - COUNTIF($N106:$S106, "&gt;="&amp;Options!$D$41))) + Options!$D$31*(COUNTIF($N106:$S106, "&gt;="&amp;Options!$D$41)) + Options!$D$32*AVERAGE($N106:$S106) + Options!$D$33*GEOMEAN($N106:$S106+0.0001)</f>
        <v>3.5</v>
      </c>
      <c r="H106" s="23">
        <f t="shared" si="27"/>
        <v>3.5</v>
      </c>
      <c r="I106" s="22" cm="1">
        <f t="array" ref="I106">Options!$D$30*(COUNTIF($U106:$Z106, "&gt;="&amp;Options!$D$37) + 0.5*(COUNTIF($U106:$Z106, "&gt;="&amp;Options!$D$38) - COUNTIF($U106:$Z106, "&gt;="&amp;Options!$D$37))) + Options!$D$31*(COUNTIF($U106:$Z106, "&gt;="&amp;Options!$D$37)) + Options!$D$32*AVERAGE($U106:$Z106) + Options!$D$33*GEOMEAN($U106:$Z106+0.0001)</f>
        <v>0.5</v>
      </c>
      <c r="J106" s="24">
        <f t="shared" si="28"/>
        <v>0.5</v>
      </c>
      <c r="K106" s="21" cm="1">
        <f t="array" ref="K106">Options!$D$30*(COUNTIF($AB106:$AG106, "&gt;="&amp;Options!$D$37) + 0.5*(COUNTIF($AB106:$AG106, "&gt;="&amp;Options!$D$38) - COUNTIF($AB106:$AG106, "&gt;="&amp;Options!$D$37))) + Options!$D$31*(COUNTIF($AB106:$AG106, "&gt;="&amp;Options!$D$37)) + Options!$D$32*AVERAGE($AB106:$AG106) + Options!$D$33*GEOMEAN($AB106:$AG106+0.0001)</f>
        <v>2</v>
      </c>
      <c r="L106" s="24">
        <f t="shared" si="29"/>
        <v>2</v>
      </c>
      <c r="M106" s="57"/>
      <c r="N106" s="25">
        <f t="shared" si="30"/>
        <v>8.4970583144992009</v>
      </c>
      <c r="O106" s="25">
        <f t="shared" si="31"/>
        <v>5.6698564593301404</v>
      </c>
      <c r="P106" s="25">
        <f t="shared" si="32"/>
        <v>5.8677685950413201</v>
      </c>
      <c r="Q106" s="25">
        <f t="shared" si="33"/>
        <v>5.4772255750516639</v>
      </c>
      <c r="R106" s="25">
        <f t="shared" si="34"/>
        <v>4.25</v>
      </c>
      <c r="S106" s="25">
        <f t="shared" si="35"/>
        <v>7.2825721468623401</v>
      </c>
      <c r="T106" s="58"/>
      <c r="U106" s="25">
        <f>Health!F106</f>
        <v>7.22</v>
      </c>
      <c r="V106" s="25">
        <f>Food!F106</f>
        <v>5.6698564593301404</v>
      </c>
      <c r="W106" s="26">
        <f>Macro!F106</f>
        <v>5.8677685950413201</v>
      </c>
      <c r="X106" s="25">
        <f>Socioeconomic!F106</f>
        <v>4.28571428571429</v>
      </c>
      <c r="Y106" s="25">
        <f>'Natural Hazard'!F106</f>
        <v>4.25</v>
      </c>
      <c r="Z106" s="25">
        <f>Conflict!F106</f>
        <v>0</v>
      </c>
      <c r="AA106" s="58"/>
      <c r="AB106" s="25">
        <f>Health!G106</f>
        <v>10</v>
      </c>
      <c r="AC106" s="25">
        <f>Food!G106</f>
        <v>0</v>
      </c>
      <c r="AD106" s="25">
        <f>Macro!G106</f>
        <v>0</v>
      </c>
      <c r="AE106" s="25">
        <f>Socioeconomic!G106</f>
        <v>7</v>
      </c>
      <c r="AF106" s="25">
        <f>'Natural Hazard'!G106</f>
        <v>0</v>
      </c>
      <c r="AG106" s="25">
        <f>Conflict!G106</f>
        <v>7.2825721468623401</v>
      </c>
      <c r="AH106" s="57"/>
      <c r="AI106" s="27">
        <v>0</v>
      </c>
      <c r="AJ106" s="27">
        <v>0.3</v>
      </c>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row>
    <row r="107" spans="1:70" x14ac:dyDescent="0.2">
      <c r="A107" s="70">
        <v>102</v>
      </c>
      <c r="B107" s="20" t="s">
        <v>210</v>
      </c>
      <c r="C107" s="20" t="s">
        <v>211</v>
      </c>
      <c r="D107" s="20" t="s">
        <v>593</v>
      </c>
      <c r="E107" s="20" t="s">
        <v>590</v>
      </c>
      <c r="F107" s="57"/>
      <c r="G107" s="22" cm="1">
        <f t="array" ref="G107">Options!$D$30*(COUNTIF($N107:$S107, "&gt;="&amp;Options!$D$41) + 0.5*(COUNTIF($N107:$S107, "&gt;="&amp;Options!$D$42) - COUNTIF($N107:$S107, "&gt;="&amp;Options!$D$41))) + Options!$D$31*(COUNTIF($N107:$S107, "&gt;="&amp;Options!$D$41)) + Options!$D$32*AVERAGE($N107:$S107) + Options!$D$33*GEOMEAN($N107:$S107+0.0001)</f>
        <v>3</v>
      </c>
      <c r="H107" s="23">
        <f t="shared" si="27"/>
        <v>3</v>
      </c>
      <c r="I107" s="22" cm="1">
        <f t="array" ref="I107">Options!$D$30*(COUNTIF($U107:$Z107, "&gt;="&amp;Options!$D$37) + 0.5*(COUNTIF($U107:$Z107, "&gt;="&amp;Options!$D$38) - COUNTIF($U107:$Z107, "&gt;="&amp;Options!$D$37))) + Options!$D$31*(COUNTIF($U107:$Z107, "&gt;="&amp;Options!$D$37)) + Options!$D$32*AVERAGE($U107:$Z107) + Options!$D$33*GEOMEAN($U107:$Z107+0.0001)</f>
        <v>2</v>
      </c>
      <c r="J107" s="24">
        <f t="shared" si="28"/>
        <v>2</v>
      </c>
      <c r="K107" s="21" cm="1">
        <f t="array" ref="K107">Options!$D$30*(COUNTIF($AB107:$AG107, "&gt;="&amp;Options!$D$37) + 0.5*(COUNTIF($AB107:$AG107, "&gt;="&amp;Options!$D$38) - COUNTIF($AB107:$AG107, "&gt;="&amp;Options!$D$37))) + Options!$D$31*(COUNTIF($AB107:$AG107, "&gt;="&amp;Options!$D$37)) + Options!$D$32*AVERAGE($AB107:$AG107) + Options!$D$33*GEOMEAN($AB107:$AG107+0.0001)</f>
        <v>1.5</v>
      </c>
      <c r="L107" s="24">
        <f t="shared" si="29"/>
        <v>1.5</v>
      </c>
      <c r="M107" s="57"/>
      <c r="N107" s="25">
        <f t="shared" si="30"/>
        <v>9.8671171068352077</v>
      </c>
      <c r="O107" s="25">
        <f t="shared" si="31"/>
        <v>8.7559808612440193</v>
      </c>
      <c r="P107" s="25">
        <f t="shared" si="32"/>
        <v>4.2780870199146772</v>
      </c>
      <c r="Q107" s="25">
        <f t="shared" si="33"/>
        <v>9.1428571428571406</v>
      </c>
      <c r="R107" s="25">
        <f t="shared" si="34"/>
        <v>2.9580398915498081</v>
      </c>
      <c r="S107" s="25">
        <f t="shared" si="35"/>
        <v>0</v>
      </c>
      <c r="T107" s="58"/>
      <c r="U107" s="25">
        <f>Health!F107</f>
        <v>10</v>
      </c>
      <c r="V107" s="25">
        <f>Food!F107</f>
        <v>8.7559808612440193</v>
      </c>
      <c r="W107" s="26">
        <f>Macro!F107</f>
        <v>6.7107438016528898</v>
      </c>
      <c r="X107" s="25">
        <f>Socioeconomic!F107</f>
        <v>9.1428571428571406</v>
      </c>
      <c r="Y107" s="25">
        <f>'Natural Hazard'!F107</f>
        <v>0.875</v>
      </c>
      <c r="Z107" s="25">
        <f>Conflict!F107</f>
        <v>0</v>
      </c>
      <c r="AA107" s="58"/>
      <c r="AB107" s="25">
        <f>Health!G107</f>
        <v>9.7360000000000007</v>
      </c>
      <c r="AC107" s="25">
        <f>Food!G107</f>
        <v>0</v>
      </c>
      <c r="AD107" s="25">
        <f>Macro!G107</f>
        <v>2.7272727272727302</v>
      </c>
      <c r="AE107" s="25">
        <f>Socioeconomic!G107</f>
        <v>0</v>
      </c>
      <c r="AF107" s="25">
        <f>'Natural Hazard'!G107</f>
        <v>10</v>
      </c>
      <c r="AG107" s="25">
        <f>Conflict!G107</f>
        <v>0</v>
      </c>
      <c r="AH107" s="57"/>
      <c r="AI107" s="27">
        <v>0</v>
      </c>
      <c r="AJ107" s="27">
        <v>0.4</v>
      </c>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row>
    <row r="108" spans="1:70" x14ac:dyDescent="0.2">
      <c r="A108" s="70">
        <v>103</v>
      </c>
      <c r="B108" s="20" t="s">
        <v>212</v>
      </c>
      <c r="C108" s="20" t="s">
        <v>213</v>
      </c>
      <c r="D108" s="20" t="s">
        <v>594</v>
      </c>
      <c r="E108" s="20" t="s">
        <v>3</v>
      </c>
      <c r="F108" s="57"/>
      <c r="G108" s="22" cm="1">
        <f t="array" ref="G108">Options!$D$30*(COUNTIF($N108:$S108, "&gt;="&amp;Options!$D$41) + 0.5*(COUNTIF($N108:$S108, "&gt;="&amp;Options!$D$42) - COUNTIF($N108:$S108, "&gt;="&amp;Options!$D$41))) + Options!$D$31*(COUNTIF($N108:$S108, "&gt;="&amp;Options!$D$41)) + Options!$D$32*AVERAGE($N108:$S108) + Options!$D$33*GEOMEAN($N108:$S108+0.0001)</f>
        <v>0.5</v>
      </c>
      <c r="H108" s="23">
        <f t="shared" si="27"/>
        <v>0.5</v>
      </c>
      <c r="I108" s="22" cm="1">
        <f t="array" ref="I108">Options!$D$30*(COUNTIF($U108:$Z108, "&gt;="&amp;Options!$D$37) + 0.5*(COUNTIF($U108:$Z108, "&gt;="&amp;Options!$D$38) - COUNTIF($U108:$Z108, "&gt;="&amp;Options!$D$37))) + Options!$D$31*(COUNTIF($U108:$Z108, "&gt;="&amp;Options!$D$37)) + Options!$D$32*AVERAGE($U108:$Z108) + Options!$D$33*GEOMEAN($U108:$Z108+0.0001)</f>
        <v>0</v>
      </c>
      <c r="J108" s="24">
        <f t="shared" si="28"/>
        <v>0</v>
      </c>
      <c r="K108" s="21" cm="1">
        <f t="array" ref="K108">Options!$D$30*(COUNTIF($AB108:$AG108, "&gt;="&amp;Options!$D$37) + 0.5*(COUNTIF($AB108:$AG108, "&gt;="&amp;Options!$D$38) - COUNTIF($AB108:$AG108, "&gt;="&amp;Options!$D$37))) + Options!$D$31*(COUNTIF($AB108:$AG108, "&gt;="&amp;Options!$D$37)) + Options!$D$32*AVERAGE($AB108:$AG108) + Options!$D$33*GEOMEAN($AB108:$AG108+0.0001)</f>
        <v>1.5</v>
      </c>
      <c r="L108" s="24">
        <f t="shared" si="29"/>
        <v>1.5</v>
      </c>
      <c r="M108" s="57"/>
      <c r="N108" s="25">
        <f t="shared" si="30"/>
        <v>5.4772255750516612</v>
      </c>
      <c r="O108" s="25">
        <f t="shared" si="31"/>
        <v>2.2727272727272698</v>
      </c>
      <c r="P108" s="25">
        <f t="shared" si="32"/>
        <v>2.5454545454545401</v>
      </c>
      <c r="Q108" s="25">
        <f t="shared" si="33"/>
        <v>3.1622776601683809</v>
      </c>
      <c r="R108" s="25">
        <f t="shared" si="34"/>
        <v>0</v>
      </c>
      <c r="S108" s="25">
        <f t="shared" si="35"/>
        <v>0</v>
      </c>
      <c r="T108" s="58"/>
      <c r="U108" s="25">
        <f>Health!F108</f>
        <v>3</v>
      </c>
      <c r="V108" s="25">
        <f>Food!F108</f>
        <v>2.2727272727272698</v>
      </c>
      <c r="W108" s="26">
        <f>Macro!F108</f>
        <v>2.5454545454545401</v>
      </c>
      <c r="X108" s="25">
        <f>Socioeconomic!F108</f>
        <v>1.4285714285714299</v>
      </c>
      <c r="Y108" s="25">
        <f>'Natural Hazard'!F108</f>
        <v>0</v>
      </c>
      <c r="Z108" s="25">
        <f>Conflict!F108</f>
        <v>0</v>
      </c>
      <c r="AA108" s="58"/>
      <c r="AB108" s="25">
        <f>Health!G108</f>
        <v>10</v>
      </c>
      <c r="AC108" s="25">
        <f>Food!G108</f>
        <v>0</v>
      </c>
      <c r="AD108" s="25">
        <f>Macro!G108</f>
        <v>0</v>
      </c>
      <c r="AE108" s="25">
        <f>Socioeconomic!G108</f>
        <v>7</v>
      </c>
      <c r="AF108" s="25">
        <f>'Natural Hazard'!G108</f>
        <v>0</v>
      </c>
      <c r="AG108" s="25">
        <f>Conflict!G108</f>
        <v>0</v>
      </c>
      <c r="AH108" s="57"/>
      <c r="AI108" s="27">
        <v>0</v>
      </c>
      <c r="AJ108" s="27">
        <v>0.5</v>
      </c>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row>
    <row r="109" spans="1:70" x14ac:dyDescent="0.2">
      <c r="A109" s="70">
        <v>104</v>
      </c>
      <c r="B109" s="20" t="s">
        <v>214</v>
      </c>
      <c r="C109" s="20" t="s">
        <v>215</v>
      </c>
      <c r="D109" s="20" t="s">
        <v>594</v>
      </c>
      <c r="E109" s="20" t="s">
        <v>3</v>
      </c>
      <c r="F109" s="57"/>
      <c r="G109" s="22" cm="1">
        <f t="array" ref="G109">Options!$D$30*(COUNTIF($N109:$S109, "&gt;="&amp;Options!$D$41) + 0.5*(COUNTIF($N109:$S109, "&gt;="&amp;Options!$D$42) - COUNTIF($N109:$S109, "&gt;="&amp;Options!$D$41))) + Options!$D$31*(COUNTIF($N109:$S109, "&gt;="&amp;Options!$D$41)) + Options!$D$32*AVERAGE($N109:$S109) + Options!$D$33*GEOMEAN($N109:$S109+0.0001)</f>
        <v>1</v>
      </c>
      <c r="H109" s="23">
        <f t="shared" si="27"/>
        <v>1</v>
      </c>
      <c r="I109" s="22" cm="1">
        <f t="array" ref="I109">Options!$D$30*(COUNTIF($U109:$Z109, "&gt;="&amp;Options!$D$37) + 0.5*(COUNTIF($U109:$Z109, "&gt;="&amp;Options!$D$38) - COUNTIF($U109:$Z109, "&gt;="&amp;Options!$D$37))) + Options!$D$31*(COUNTIF($U109:$Z109, "&gt;="&amp;Options!$D$37)) + Options!$D$32*AVERAGE($U109:$Z109) + Options!$D$33*GEOMEAN($U109:$Z109+0.0001)</f>
        <v>0</v>
      </c>
      <c r="J109" s="24">
        <f t="shared" si="28"/>
        <v>0</v>
      </c>
      <c r="K109" s="21" cm="1">
        <f t="array" ref="K109">Options!$D$30*(COUNTIF($AB109:$AG109, "&gt;="&amp;Options!$D$37) + 0.5*(COUNTIF($AB109:$AG109, "&gt;="&amp;Options!$D$38) - COUNTIF($AB109:$AG109, "&gt;="&amp;Options!$D$37))) + Options!$D$31*(COUNTIF($AB109:$AG109, "&gt;="&amp;Options!$D$37)) + Options!$D$32*AVERAGE($AB109:$AG109) + Options!$D$33*GEOMEAN($AB109:$AG109+0.0001)</f>
        <v>2</v>
      </c>
      <c r="L109" s="24">
        <f t="shared" si="29"/>
        <v>2</v>
      </c>
      <c r="M109" s="57"/>
      <c r="N109" s="25">
        <f t="shared" si="30"/>
        <v>7.2387844283415435</v>
      </c>
      <c r="O109" s="25">
        <f t="shared" si="31"/>
        <v>0</v>
      </c>
      <c r="P109" s="25">
        <f t="shared" si="32"/>
        <v>1.2304061621337417</v>
      </c>
      <c r="Q109" s="25">
        <f t="shared" si="33"/>
        <v>2.4494897427831765</v>
      </c>
      <c r="R109" s="25">
        <f t="shared" si="34"/>
        <v>0</v>
      </c>
      <c r="S109" s="25">
        <f t="shared" si="35"/>
        <v>0</v>
      </c>
      <c r="T109" s="58"/>
      <c r="U109" s="25">
        <f>Health!F109</f>
        <v>5.24</v>
      </c>
      <c r="V109" s="25">
        <f>Food!F109</f>
        <v>0</v>
      </c>
      <c r="W109" s="26">
        <f>Macro!F109</f>
        <v>0.214876033057852</v>
      </c>
      <c r="X109" s="25">
        <f>Socioeconomic!F109</f>
        <v>0.85714285714285599</v>
      </c>
      <c r="Y109" s="25">
        <f>'Natural Hazard'!F109</f>
        <v>0</v>
      </c>
      <c r="Z109" s="25">
        <f>Conflict!F109</f>
        <v>0</v>
      </c>
      <c r="AA109" s="58"/>
      <c r="AB109" s="25">
        <f>Health!G109</f>
        <v>10</v>
      </c>
      <c r="AC109" s="25">
        <f>Food!G109</f>
        <v>0</v>
      </c>
      <c r="AD109" s="25">
        <f>Macro!G109</f>
        <v>7.0454545454545396</v>
      </c>
      <c r="AE109" s="25">
        <f>Socioeconomic!G109</f>
        <v>7</v>
      </c>
      <c r="AF109" s="25">
        <f>'Natural Hazard'!G109</f>
        <v>0</v>
      </c>
      <c r="AG109" s="25">
        <f>Conflict!G109</f>
        <v>0</v>
      </c>
      <c r="AH109" s="57"/>
      <c r="AI109" s="27">
        <v>0</v>
      </c>
      <c r="AJ109" s="27">
        <v>0.5</v>
      </c>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row>
    <row r="110" spans="1:70" x14ac:dyDescent="0.2">
      <c r="A110" s="70">
        <v>105</v>
      </c>
      <c r="B110" s="20" t="s">
        <v>216</v>
      </c>
      <c r="C110" s="20" t="s">
        <v>217</v>
      </c>
      <c r="D110" s="20" t="s">
        <v>594</v>
      </c>
      <c r="E110" s="20" t="s">
        <v>3</v>
      </c>
      <c r="F110" s="57"/>
      <c r="G110" s="22" cm="1">
        <f t="array" ref="G110">Options!$D$30*(COUNTIF($N110:$S110, "&gt;="&amp;Options!$D$41) + 0.5*(COUNTIF($N110:$S110, "&gt;="&amp;Options!$D$42) - COUNTIF($N110:$S110, "&gt;="&amp;Options!$D$41))) + Options!$D$31*(COUNTIF($N110:$S110, "&gt;="&amp;Options!$D$41)) + Options!$D$32*AVERAGE($N110:$S110) + Options!$D$33*GEOMEAN($N110:$S110+0.0001)</f>
        <v>0.5</v>
      </c>
      <c r="H110" s="23">
        <f t="shared" si="27"/>
        <v>0.5</v>
      </c>
      <c r="I110" s="22" cm="1">
        <f t="array" ref="I110">Options!$D$30*(COUNTIF($U110:$Z110, "&gt;="&amp;Options!$D$37) + 0.5*(COUNTIF($U110:$Z110, "&gt;="&amp;Options!$D$38) - COUNTIF($U110:$Z110, "&gt;="&amp;Options!$D$37))) + Options!$D$31*(COUNTIF($U110:$Z110, "&gt;="&amp;Options!$D$37)) + Options!$D$32*AVERAGE($U110:$Z110) + Options!$D$33*GEOMEAN($U110:$Z110+0.0001)</f>
        <v>0</v>
      </c>
      <c r="J110" s="24">
        <f t="shared" si="28"/>
        <v>0</v>
      </c>
      <c r="K110" s="21" cm="1">
        <f t="array" ref="K110">Options!$D$30*(COUNTIF($AB110:$AG110, "&gt;="&amp;Options!$D$37) + 0.5*(COUNTIF($AB110:$AG110, "&gt;="&amp;Options!$D$38) - COUNTIF($AB110:$AG110, "&gt;="&amp;Options!$D$37))) + Options!$D$31*(COUNTIF($AB110:$AG110, "&gt;="&amp;Options!$D$37)) + Options!$D$32*AVERAGE($AB110:$AG110) + Options!$D$33*GEOMEAN($AB110:$AG110+0.0001)</f>
        <v>1.5</v>
      </c>
      <c r="L110" s="24">
        <f t="shared" si="29"/>
        <v>1.5</v>
      </c>
      <c r="M110" s="57"/>
      <c r="N110" s="25">
        <f t="shared" si="30"/>
        <v>5.9160797830996161</v>
      </c>
      <c r="O110" s="25">
        <f t="shared" si="31"/>
        <v>0.93301435406698596</v>
      </c>
      <c r="P110" s="25">
        <f t="shared" si="32"/>
        <v>4.4939227683878151</v>
      </c>
      <c r="Q110" s="25">
        <f t="shared" si="33"/>
        <v>3.4641016151377602</v>
      </c>
      <c r="R110" s="25">
        <f t="shared" si="34"/>
        <v>0.125</v>
      </c>
      <c r="S110" s="25">
        <f t="shared" si="35"/>
        <v>0</v>
      </c>
      <c r="T110" s="58"/>
      <c r="U110" s="25">
        <f>Health!F110</f>
        <v>3.5</v>
      </c>
      <c r="V110" s="25">
        <f>Food!F110</f>
        <v>0.93301435406698596</v>
      </c>
      <c r="W110" s="26">
        <f>Macro!F110</f>
        <v>3.1735537190082601</v>
      </c>
      <c r="X110" s="25">
        <f>Socioeconomic!F110</f>
        <v>1.71428571428572</v>
      </c>
      <c r="Y110" s="25">
        <f>'Natural Hazard'!F110</f>
        <v>0.125</v>
      </c>
      <c r="Z110" s="25">
        <f>Conflict!F110</f>
        <v>0</v>
      </c>
      <c r="AA110" s="58"/>
      <c r="AB110" s="25">
        <f>Health!G110</f>
        <v>10</v>
      </c>
      <c r="AC110" s="25">
        <f>Food!G110</f>
        <v>0</v>
      </c>
      <c r="AD110" s="25">
        <f>Macro!G110</f>
        <v>6.3636363636363704</v>
      </c>
      <c r="AE110" s="25">
        <f>Socioeconomic!G110</f>
        <v>7</v>
      </c>
      <c r="AF110" s="25">
        <f>'Natural Hazard'!G110</f>
        <v>0</v>
      </c>
      <c r="AG110" s="25">
        <f>Conflict!G110</f>
        <v>0</v>
      </c>
      <c r="AH110" s="57"/>
      <c r="AI110" s="27">
        <v>0</v>
      </c>
      <c r="AJ110" s="27">
        <v>0.5</v>
      </c>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row>
    <row r="111" spans="1:70" x14ac:dyDescent="0.2">
      <c r="A111" s="70">
        <v>106</v>
      </c>
      <c r="B111" s="20" t="s">
        <v>218</v>
      </c>
      <c r="C111" s="20" t="s">
        <v>219</v>
      </c>
      <c r="D111" s="20" t="s">
        <v>595</v>
      </c>
      <c r="E111" s="20" t="s">
        <v>591</v>
      </c>
      <c r="F111" s="57"/>
      <c r="G111" s="22" cm="1">
        <f t="array" ref="G111">Options!$D$30*(COUNTIF($N111:$S111, "&gt;="&amp;Options!$D$41) + 0.5*(COUNTIF($N111:$S111, "&gt;="&amp;Options!$D$42) - COUNTIF($N111:$S111, "&gt;="&amp;Options!$D$41))) + Options!$D$31*(COUNTIF($N111:$S111, "&gt;="&amp;Options!$D$41)) + Options!$D$32*AVERAGE($N111:$S111) + Options!$D$33*GEOMEAN($N111:$S111+0.0001)</f>
        <v>1</v>
      </c>
      <c r="H111" s="23">
        <f t="shared" si="27"/>
        <v>1</v>
      </c>
      <c r="I111" s="22" cm="1">
        <f t="array" ref="I111">Options!$D$30*(COUNTIF($U111:$Z111, "&gt;="&amp;Options!$D$37) + 0.5*(COUNTIF($U111:$Z111, "&gt;="&amp;Options!$D$38) - COUNTIF($U111:$Z111, "&gt;="&amp;Options!$D$37))) + Options!$D$31*(COUNTIF($U111:$Z111, "&gt;="&amp;Options!$D$37)) + Options!$D$32*AVERAGE($U111:$Z111) + Options!$D$33*GEOMEAN($U111:$Z111+0.0001)</f>
        <v>0</v>
      </c>
      <c r="J111" s="24">
        <f t="shared" si="28"/>
        <v>0</v>
      </c>
      <c r="K111" s="21" cm="1">
        <f t="array" ref="K111">Options!$D$30*(COUNTIF($AB111:$AG111, "&gt;="&amp;Options!$D$37) + 0.5*(COUNTIF($AB111:$AG111, "&gt;="&amp;Options!$D$38) - COUNTIF($AB111:$AG111, "&gt;="&amp;Options!$D$37))) + Options!$D$31*(COUNTIF($AB111:$AG111, "&gt;="&amp;Options!$D$37)) + Options!$D$32*AVERAGE($AB111:$AG111) + Options!$D$33*GEOMEAN($AB111:$AG111+0.0001)</f>
        <v>1</v>
      </c>
      <c r="L111" s="24">
        <f t="shared" si="29"/>
        <v>1</v>
      </c>
      <c r="M111" s="57"/>
      <c r="N111" s="25">
        <f t="shared" si="30"/>
        <v>6.4086994446165431</v>
      </c>
      <c r="O111" s="25">
        <f t="shared" si="31"/>
        <v>3.4928229665071799</v>
      </c>
      <c r="P111" s="25">
        <f t="shared" si="32"/>
        <v>2.4269956817160643</v>
      </c>
      <c r="Q111" s="25">
        <f t="shared" si="33"/>
        <v>6.7082039324993694</v>
      </c>
      <c r="R111" s="25">
        <f t="shared" si="34"/>
        <v>3.875</v>
      </c>
      <c r="S111" s="25">
        <f t="shared" si="35"/>
        <v>0</v>
      </c>
      <c r="T111" s="58"/>
      <c r="U111" s="25">
        <f>Health!F111</f>
        <v>5.75</v>
      </c>
      <c r="V111" s="25">
        <f>Food!F111</f>
        <v>3.4928229665071799</v>
      </c>
      <c r="W111" s="26">
        <f>Macro!F111</f>
        <v>6.4793388429752099</v>
      </c>
      <c r="X111" s="25">
        <f>Socioeconomic!F111</f>
        <v>6.4285714285714297</v>
      </c>
      <c r="Y111" s="25">
        <f>'Natural Hazard'!F111</f>
        <v>3.875</v>
      </c>
      <c r="Z111" s="25">
        <f>Conflict!F111</f>
        <v>0</v>
      </c>
      <c r="AA111" s="58"/>
      <c r="AB111" s="25">
        <f>Health!G111</f>
        <v>7.1428571428571104</v>
      </c>
      <c r="AC111" s="25">
        <f>Food!G111</f>
        <v>0</v>
      </c>
      <c r="AD111" s="25">
        <f>Macro!G111</f>
        <v>0.90909090909091705</v>
      </c>
      <c r="AE111" s="25">
        <f>Socioeconomic!G111</f>
        <v>7</v>
      </c>
      <c r="AF111" s="25">
        <f>'Natural Hazard'!G111</f>
        <v>0</v>
      </c>
      <c r="AG111" s="25">
        <f>Conflict!G111</f>
        <v>0</v>
      </c>
      <c r="AH111" s="57"/>
      <c r="AI111" s="27">
        <v>0</v>
      </c>
      <c r="AJ111" s="27">
        <v>0.2</v>
      </c>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row>
    <row r="112" spans="1:70" x14ac:dyDescent="0.2">
      <c r="A112" s="70">
        <v>107</v>
      </c>
      <c r="B112" s="20" t="s">
        <v>220</v>
      </c>
      <c r="C112" s="20" t="s">
        <v>221</v>
      </c>
      <c r="D112" s="20" t="s">
        <v>594</v>
      </c>
      <c r="E112" s="20" t="s">
        <v>591</v>
      </c>
      <c r="F112" s="57"/>
      <c r="G112" s="22" cm="1">
        <f t="array" ref="G112">Options!$D$30*(COUNTIF($N112:$S112, "&gt;="&amp;Options!$D$41) + 0.5*(COUNTIF($N112:$S112, "&gt;="&amp;Options!$D$42) - COUNTIF($N112:$S112, "&gt;="&amp;Options!$D$41))) + Options!$D$31*(COUNTIF($N112:$S112, "&gt;="&amp;Options!$D$41)) + Options!$D$32*AVERAGE($N112:$S112) + Options!$D$33*GEOMEAN($N112:$S112+0.0001)</f>
        <v>2</v>
      </c>
      <c r="H112" s="23">
        <f t="shared" si="27"/>
        <v>2</v>
      </c>
      <c r="I112" s="22" cm="1">
        <f t="array" ref="I112">Options!$D$30*(COUNTIF($U112:$Z112, "&gt;="&amp;Options!$D$37) + 0.5*(COUNTIF($U112:$Z112, "&gt;="&amp;Options!$D$38) - COUNTIF($U112:$Z112, "&gt;="&amp;Options!$D$37))) + Options!$D$31*(COUNTIF($U112:$Z112, "&gt;="&amp;Options!$D$37)) + Options!$D$32*AVERAGE($U112:$Z112) + Options!$D$33*GEOMEAN($U112:$Z112+0.0001)</f>
        <v>0.5</v>
      </c>
      <c r="J112" s="24">
        <f t="shared" si="28"/>
        <v>0.5</v>
      </c>
      <c r="K112" s="21" cm="1">
        <f t="array" ref="K112">Options!$D$30*(COUNTIF($AB112:$AG112, "&gt;="&amp;Options!$D$37) + 0.5*(COUNTIF($AB112:$AG112, "&gt;="&amp;Options!$D$38) - COUNTIF($AB112:$AG112, "&gt;="&amp;Options!$D$37))) + Options!$D$31*(COUNTIF($AB112:$AG112, "&gt;="&amp;Options!$D$37)) + Options!$D$32*AVERAGE($AB112:$AG112) + Options!$D$33*GEOMEAN($AB112:$AG112+0.0001)</f>
        <v>1</v>
      </c>
      <c r="L112" s="24">
        <f t="shared" si="29"/>
        <v>1</v>
      </c>
      <c r="M112" s="57"/>
      <c r="N112" s="25">
        <f t="shared" si="30"/>
        <v>7.4947661738042237</v>
      </c>
      <c r="O112" s="25">
        <f t="shared" si="31"/>
        <v>4.5933014354067003</v>
      </c>
      <c r="P112" s="25">
        <f t="shared" si="32"/>
        <v>5.080124349951415</v>
      </c>
      <c r="Q112" s="25">
        <f t="shared" si="33"/>
        <v>4.9999999999999991</v>
      </c>
      <c r="R112" s="25">
        <f t="shared" si="34"/>
        <v>2.375</v>
      </c>
      <c r="S112" s="25">
        <f t="shared" si="35"/>
        <v>0</v>
      </c>
      <c r="T112" s="58"/>
      <c r="U112" s="25">
        <f>Health!F112</f>
        <v>6</v>
      </c>
      <c r="V112" s="25">
        <f>Food!F112</f>
        <v>4.5933014354067003</v>
      </c>
      <c r="W112" s="26">
        <f>Macro!F112</f>
        <v>7.5702479338842998</v>
      </c>
      <c r="X112" s="25">
        <f>Socioeconomic!F112</f>
        <v>3.5714285714285698</v>
      </c>
      <c r="Y112" s="25">
        <f>'Natural Hazard'!F112</f>
        <v>2.375</v>
      </c>
      <c r="Z112" s="25">
        <f>Conflict!F112</f>
        <v>0</v>
      </c>
      <c r="AA112" s="58"/>
      <c r="AB112" s="25">
        <f>Health!G112</f>
        <v>9.3619199999999996</v>
      </c>
      <c r="AC112" s="25">
        <f>Food!G112</f>
        <v>0</v>
      </c>
      <c r="AD112" s="25">
        <f>Macro!G112</f>
        <v>3.4090909090909198</v>
      </c>
      <c r="AE112" s="25">
        <f>Socioeconomic!G112</f>
        <v>7</v>
      </c>
      <c r="AF112" s="25">
        <f>'Natural Hazard'!G112</f>
        <v>0</v>
      </c>
      <c r="AG112" s="25">
        <f>Conflict!G112</f>
        <v>0</v>
      </c>
      <c r="AH112" s="57"/>
      <c r="AI112" s="27">
        <v>0</v>
      </c>
      <c r="AJ112" s="27">
        <v>0.3</v>
      </c>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row>
    <row r="113" spans="1:70" x14ac:dyDescent="0.2">
      <c r="A113" s="70">
        <v>108</v>
      </c>
      <c r="B113" s="20" t="s">
        <v>222</v>
      </c>
      <c r="C113" s="20" t="s">
        <v>223</v>
      </c>
      <c r="D113" s="20" t="s">
        <v>593</v>
      </c>
      <c r="E113" s="20" t="s">
        <v>590</v>
      </c>
      <c r="F113" s="57"/>
      <c r="G113" s="22" cm="1">
        <f t="array" ref="G113">Options!$D$30*(COUNTIF($N113:$S113, "&gt;="&amp;Options!$D$41) + 0.5*(COUNTIF($N113:$S113, "&gt;="&amp;Options!$D$42) - COUNTIF($N113:$S113, "&gt;="&amp;Options!$D$41))) + Options!$D$31*(COUNTIF($N113:$S113, "&gt;="&amp;Options!$D$41)) + Options!$D$32*AVERAGE($N113:$S113) + Options!$D$33*GEOMEAN($N113:$S113+0.0001)</f>
        <v>3</v>
      </c>
      <c r="H113" s="23">
        <f t="shared" si="27"/>
        <v>3</v>
      </c>
      <c r="I113" s="22" cm="1">
        <f t="array" ref="I113">Options!$D$30*(COUNTIF($U113:$Z113, "&gt;="&amp;Options!$D$37) + 0.5*(COUNTIF($U113:$Z113, "&gt;="&amp;Options!$D$38) - COUNTIF($U113:$Z113, "&gt;="&amp;Options!$D$37))) + Options!$D$31*(COUNTIF($U113:$Z113, "&gt;="&amp;Options!$D$37)) + Options!$D$32*AVERAGE($U113:$Z113) + Options!$D$33*GEOMEAN($U113:$Z113+0.0001)</f>
        <v>3</v>
      </c>
      <c r="J113" s="24">
        <f t="shared" si="28"/>
        <v>3</v>
      </c>
      <c r="K113" s="21" cm="1">
        <f t="array" ref="K113">Options!$D$30*(COUNTIF($AB113:$AG113, "&gt;="&amp;Options!$D$37) + 0.5*(COUNTIF($AB113:$AG113, "&gt;="&amp;Options!$D$38) - COUNTIF($AB113:$AG113, "&gt;="&amp;Options!$D$37))) + Options!$D$31*(COUNTIF($AB113:$AG113, "&gt;="&amp;Options!$D$37)) + Options!$D$32*AVERAGE($AB113:$AG113) + Options!$D$33*GEOMEAN($AB113:$AG113+0.0001)</f>
        <v>0.5</v>
      </c>
      <c r="L113" s="24">
        <f t="shared" si="29"/>
        <v>0.5</v>
      </c>
      <c r="M113" s="57"/>
      <c r="N113" s="25">
        <f t="shared" si="30"/>
        <v>7.735035179672372</v>
      </c>
      <c r="O113" s="25">
        <f t="shared" si="31"/>
        <v>10</v>
      </c>
      <c r="P113" s="25">
        <f t="shared" si="32"/>
        <v>4.6661657632501363</v>
      </c>
      <c r="Q113" s="25">
        <f t="shared" si="33"/>
        <v>8.8908482587130084</v>
      </c>
      <c r="R113" s="25">
        <f t="shared" si="34"/>
        <v>3.5</v>
      </c>
      <c r="S113" s="25">
        <f t="shared" si="35"/>
        <v>0</v>
      </c>
      <c r="T113" s="58"/>
      <c r="U113" s="25">
        <f>Health!F113</f>
        <v>10</v>
      </c>
      <c r="V113" s="25">
        <f>Food!F113</f>
        <v>10</v>
      </c>
      <c r="W113" s="26">
        <f>Macro!F113</f>
        <v>7.9834710743801596</v>
      </c>
      <c r="X113" s="25">
        <f>Socioeconomic!F113</f>
        <v>8.4285714285714306</v>
      </c>
      <c r="Y113" s="25">
        <f>'Natural Hazard'!F113</f>
        <v>3.5</v>
      </c>
      <c r="Z113" s="25">
        <f>Conflict!F113</f>
        <v>0</v>
      </c>
      <c r="AA113" s="58"/>
      <c r="AB113" s="25">
        <f>Health!G113</f>
        <v>5.9830769230769203</v>
      </c>
      <c r="AC113" s="25">
        <f>Food!G113</f>
        <v>0</v>
      </c>
      <c r="AD113" s="25">
        <f>Macro!G113</f>
        <v>2.7272727272727302</v>
      </c>
      <c r="AE113" s="25">
        <f>Socioeconomic!G113</f>
        <v>9.3784793104444208</v>
      </c>
      <c r="AF113" s="25">
        <f>'Natural Hazard'!G113</f>
        <v>0</v>
      </c>
      <c r="AG113" s="25">
        <f>Conflict!G113</f>
        <v>0</v>
      </c>
      <c r="AH113" s="57"/>
      <c r="AI113" s="27">
        <v>0</v>
      </c>
      <c r="AJ113" s="27">
        <v>0.2</v>
      </c>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row>
    <row r="114" spans="1:70" x14ac:dyDescent="0.2">
      <c r="A114" s="70">
        <v>109</v>
      </c>
      <c r="B114" s="20" t="s">
        <v>224</v>
      </c>
      <c r="C114" s="20" t="s">
        <v>225</v>
      </c>
      <c r="D114" s="20" t="s">
        <v>592</v>
      </c>
      <c r="E114" s="20" t="s">
        <v>590</v>
      </c>
      <c r="F114" s="57"/>
      <c r="G114" s="22" cm="1">
        <f t="array" ref="G114">Options!$D$30*(COUNTIF($N114:$S114, "&gt;="&amp;Options!$D$41) + 0.5*(COUNTIF($N114:$S114, "&gt;="&amp;Options!$D$42) - COUNTIF($N114:$S114, "&gt;="&amp;Options!$D$41))) + Options!$D$31*(COUNTIF($N114:$S114, "&gt;="&amp;Options!$D$41)) + Options!$D$32*AVERAGE($N114:$S114) + Options!$D$33*GEOMEAN($N114:$S114+0.0001)</f>
        <v>1</v>
      </c>
      <c r="H114" s="23">
        <f t="shared" si="27"/>
        <v>1</v>
      </c>
      <c r="I114" s="22" cm="1">
        <f t="array" ref="I114">Options!$D$30*(COUNTIF($U114:$Z114, "&gt;="&amp;Options!$D$37) + 0.5*(COUNTIF($U114:$Z114, "&gt;="&amp;Options!$D$38) - COUNTIF($U114:$Z114, "&gt;="&amp;Options!$D$37))) + Options!$D$31*(COUNTIF($U114:$Z114, "&gt;="&amp;Options!$D$37)) + Options!$D$32*AVERAGE($U114:$Z114) + Options!$D$33*GEOMEAN($U114:$Z114+0.0001)</f>
        <v>0.5</v>
      </c>
      <c r="J114" s="24">
        <f t="shared" si="28"/>
        <v>0.5</v>
      </c>
      <c r="K114" s="21" cm="1">
        <f t="array" ref="K114">Options!$D$30*(COUNTIF($AB114:$AG114, "&gt;="&amp;Options!$D$37) + 0.5*(COUNTIF($AB114:$AG114, "&gt;="&amp;Options!$D$38) - COUNTIF($AB114:$AG114, "&gt;="&amp;Options!$D$37))) + Options!$D$31*(COUNTIF($AB114:$AG114, "&gt;="&amp;Options!$D$37)) + Options!$D$32*AVERAGE($AB114:$AG114) + Options!$D$33*GEOMEAN($AB114:$AG114+0.0001)</f>
        <v>1</v>
      </c>
      <c r="L114" s="24">
        <f t="shared" si="29"/>
        <v>1</v>
      </c>
      <c r="M114" s="57"/>
      <c r="N114" s="25">
        <f t="shared" si="30"/>
        <v>8.5088189544730586</v>
      </c>
      <c r="O114" s="25">
        <f t="shared" si="31"/>
        <v>2.9186602870813401</v>
      </c>
      <c r="P114" s="25">
        <f t="shared" si="32"/>
        <v>0</v>
      </c>
      <c r="Q114" s="25">
        <f t="shared" si="33"/>
        <v>3.4285714285714302</v>
      </c>
      <c r="R114" s="25">
        <f t="shared" si="34"/>
        <v>1</v>
      </c>
      <c r="S114" s="25">
        <f t="shared" si="35"/>
        <v>0</v>
      </c>
      <c r="T114" s="58"/>
      <c r="U114" s="25">
        <f>Health!F114</f>
        <v>7.24</v>
      </c>
      <c r="V114" s="25">
        <f>Food!F114</f>
        <v>2.9186602870813401</v>
      </c>
      <c r="W114" s="26">
        <f>Macro!F114</f>
        <v>0</v>
      </c>
      <c r="X114" s="25">
        <f>Socioeconomic!F114</f>
        <v>3.4285714285714302</v>
      </c>
      <c r="Y114" s="25">
        <f>'Natural Hazard'!F114</f>
        <v>1</v>
      </c>
      <c r="Z114" s="25">
        <f>Conflict!F114</f>
        <v>0</v>
      </c>
      <c r="AA114" s="58"/>
      <c r="AB114" s="25">
        <f>Health!G114</f>
        <v>10</v>
      </c>
      <c r="AC114" s="25">
        <f>Food!G114</f>
        <v>0</v>
      </c>
      <c r="AD114" s="25">
        <f>Macro!G114</f>
        <v>0</v>
      </c>
      <c r="AE114" s="25">
        <f>Socioeconomic!G114</f>
        <v>0</v>
      </c>
      <c r="AF114" s="25">
        <f>'Natural Hazard'!G114</f>
        <v>0</v>
      </c>
      <c r="AG114" s="25">
        <f>Conflict!G114</f>
        <v>0</v>
      </c>
      <c r="AH114" s="57"/>
      <c r="AI114" s="27">
        <v>0</v>
      </c>
      <c r="AJ114" s="27">
        <v>0.4</v>
      </c>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row>
    <row r="115" spans="1:70" x14ac:dyDescent="0.2">
      <c r="A115" s="70">
        <v>110</v>
      </c>
      <c r="B115" s="20" t="s">
        <v>226</v>
      </c>
      <c r="C115" s="20" t="s">
        <v>227</v>
      </c>
      <c r="D115" s="20" t="s">
        <v>596</v>
      </c>
      <c r="E115" s="20" t="s">
        <v>591</v>
      </c>
      <c r="F115" s="57"/>
      <c r="G115" s="22" cm="1">
        <f t="array" ref="G115">Options!$D$30*(COUNTIF($N115:$S115, "&gt;="&amp;Options!$D$41) + 0.5*(COUNTIF($N115:$S115, "&gt;="&amp;Options!$D$42) - COUNTIF($N115:$S115, "&gt;="&amp;Options!$D$41))) + Options!$D$31*(COUNTIF($N115:$S115, "&gt;="&amp;Options!$D$41)) + Options!$D$32*AVERAGE($N115:$S115) + Options!$D$33*GEOMEAN($N115:$S115+0.0001)</f>
        <v>2.5</v>
      </c>
      <c r="H115" s="23">
        <f t="shared" si="27"/>
        <v>2.5</v>
      </c>
      <c r="I115" s="22" cm="1">
        <f t="array" ref="I115">Options!$D$30*(COUNTIF($U115:$Z115, "&gt;="&amp;Options!$D$37) + 0.5*(COUNTIF($U115:$Z115, "&gt;="&amp;Options!$D$38) - COUNTIF($U115:$Z115, "&gt;="&amp;Options!$D$37))) + Options!$D$31*(COUNTIF($U115:$Z115, "&gt;="&amp;Options!$D$37)) + Options!$D$32*AVERAGE($U115:$Z115) + Options!$D$33*GEOMEAN($U115:$Z115+0.0001)</f>
        <v>0.5</v>
      </c>
      <c r="J115" s="24">
        <f t="shared" si="28"/>
        <v>0.5</v>
      </c>
      <c r="K115" s="21" cm="1">
        <f t="array" ref="K115">Options!$D$30*(COUNTIF($AB115:$AG115, "&gt;="&amp;Options!$D$37) + 0.5*(COUNTIF($AB115:$AG115, "&gt;="&amp;Options!$D$38) - COUNTIF($AB115:$AG115, "&gt;="&amp;Options!$D$37))) + Options!$D$31*(COUNTIF($AB115:$AG115, "&gt;="&amp;Options!$D$37)) + Options!$D$32*AVERAGE($AB115:$AG115) + Options!$D$33*GEOMEAN($AB115:$AG115+0.0001)</f>
        <v>1.5</v>
      </c>
      <c r="L115" s="24">
        <f t="shared" si="29"/>
        <v>1.5</v>
      </c>
      <c r="M115" s="57"/>
      <c r="N115" s="25">
        <f t="shared" si="30"/>
        <v>6.5192024052026483</v>
      </c>
      <c r="O115" s="25">
        <f t="shared" si="31"/>
        <v>3.2296650717703299</v>
      </c>
      <c r="P115" s="25">
        <f t="shared" si="32"/>
        <v>5.2417155845172223</v>
      </c>
      <c r="Q115" s="25">
        <f t="shared" si="33"/>
        <v>5.8309518948453025</v>
      </c>
      <c r="R115" s="25">
        <f t="shared" si="34"/>
        <v>8.875</v>
      </c>
      <c r="S115" s="25">
        <f t="shared" si="35"/>
        <v>0</v>
      </c>
      <c r="T115" s="58"/>
      <c r="U115" s="25">
        <f>Health!F115</f>
        <v>4.25</v>
      </c>
      <c r="V115" s="25">
        <f>Food!F115</f>
        <v>3.2296650717703299</v>
      </c>
      <c r="W115" s="26">
        <f>Macro!F115</f>
        <v>5.25619834710744</v>
      </c>
      <c r="X115" s="25">
        <f>Socioeconomic!F115</f>
        <v>4.8571428571428603</v>
      </c>
      <c r="Y115" s="25">
        <f>'Natural Hazard'!F115</f>
        <v>8.875</v>
      </c>
      <c r="Z115" s="25">
        <f>Conflict!F115</f>
        <v>0</v>
      </c>
      <c r="AA115" s="58"/>
      <c r="AB115" s="25">
        <f>Health!G115</f>
        <v>10</v>
      </c>
      <c r="AC115" s="25">
        <f>Food!G115</f>
        <v>0</v>
      </c>
      <c r="AD115" s="25">
        <f>Macro!G115</f>
        <v>5.2272727272727302</v>
      </c>
      <c r="AE115" s="25">
        <f>Socioeconomic!G115</f>
        <v>7</v>
      </c>
      <c r="AF115" s="25">
        <f>'Natural Hazard'!G115</f>
        <v>0</v>
      </c>
      <c r="AG115" s="25">
        <f>Conflict!G115</f>
        <v>0</v>
      </c>
      <c r="AH115" s="57"/>
      <c r="AI115" s="27">
        <v>0</v>
      </c>
      <c r="AJ115" s="27">
        <v>0.2</v>
      </c>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row>
    <row r="116" spans="1:70" x14ac:dyDescent="0.2">
      <c r="A116" s="70">
        <v>111</v>
      </c>
      <c r="B116" s="20" t="s">
        <v>228</v>
      </c>
      <c r="C116" s="20" t="s">
        <v>229</v>
      </c>
      <c r="D116" s="20" t="s">
        <v>597</v>
      </c>
      <c r="E116" s="20" t="s">
        <v>590</v>
      </c>
      <c r="F116" s="57"/>
      <c r="G116" s="22" cm="1">
        <f t="array" ref="G116">Options!$D$30*(COUNTIF($N116:$S116, "&gt;="&amp;Options!$D$41) + 0.5*(COUNTIF($N116:$S116, "&gt;="&amp;Options!$D$42) - COUNTIF($N116:$S116, "&gt;="&amp;Options!$D$41))) + Options!$D$31*(COUNTIF($N116:$S116, "&gt;="&amp;Options!$D$41)) + Options!$D$32*AVERAGE($N116:$S116) + Options!$D$33*GEOMEAN($N116:$S116+0.0001)</f>
        <v>3</v>
      </c>
      <c r="H116" s="23">
        <f t="shared" si="27"/>
        <v>3</v>
      </c>
      <c r="I116" s="22" cm="1">
        <f t="array" ref="I116">Options!$D$30*(COUNTIF($U116:$Z116, "&gt;="&amp;Options!$D$37) + 0.5*(COUNTIF($U116:$Z116, "&gt;="&amp;Options!$D$38) - COUNTIF($U116:$Z116, "&gt;="&amp;Options!$D$37))) + Options!$D$31*(COUNTIF($U116:$Z116, "&gt;="&amp;Options!$D$37)) + Options!$D$32*AVERAGE($U116:$Z116) + Options!$D$33*GEOMEAN($U116:$Z116+0.0001)</f>
        <v>2.5</v>
      </c>
      <c r="J116" s="24">
        <f t="shared" si="28"/>
        <v>2.5</v>
      </c>
      <c r="K116" s="21" cm="1">
        <f t="array" ref="K116">Options!$D$30*(COUNTIF($AB116:$AG116, "&gt;="&amp;Options!$D$37) + 0.5*(COUNTIF($AB116:$AG116, "&gt;="&amp;Options!$D$38) - COUNTIF($AB116:$AG116, "&gt;="&amp;Options!$D$37))) + Options!$D$31*(COUNTIF($AB116:$AG116, "&gt;="&amp;Options!$D$37)) + Options!$D$32*AVERAGE($AB116:$AG116) + Options!$D$33*GEOMEAN($AB116:$AG116+0.0001)</f>
        <v>0</v>
      </c>
      <c r="L116" s="24">
        <f t="shared" si="29"/>
        <v>0</v>
      </c>
      <c r="M116" s="57"/>
      <c r="N116" s="25">
        <f t="shared" si="30"/>
        <v>10</v>
      </c>
      <c r="O116" s="25">
        <f t="shared" si="31"/>
        <v>0</v>
      </c>
      <c r="P116" s="25">
        <f t="shared" si="32"/>
        <v>0</v>
      </c>
      <c r="Q116" s="25">
        <f t="shared" si="33"/>
        <v>7.7142857142857197</v>
      </c>
      <c r="R116" s="25">
        <f t="shared" si="34"/>
        <v>1.25</v>
      </c>
      <c r="S116" s="25">
        <f t="shared" si="35"/>
        <v>10</v>
      </c>
      <c r="T116" s="58"/>
      <c r="U116" s="25">
        <f>Health!F116</f>
        <v>10</v>
      </c>
      <c r="V116" s="25">
        <f>Food!F116</f>
        <v>0</v>
      </c>
      <c r="W116" s="26">
        <f>Macro!F116</f>
        <v>0</v>
      </c>
      <c r="X116" s="25">
        <f>Socioeconomic!F116</f>
        <v>7.7142857142857197</v>
      </c>
      <c r="Y116" s="25">
        <f>'Natural Hazard'!F116</f>
        <v>1.25</v>
      </c>
      <c r="Z116" s="25">
        <f>Conflict!F116</f>
        <v>10</v>
      </c>
      <c r="AA116" s="58"/>
      <c r="AB116" s="25">
        <f>Health!G116</f>
        <v>0</v>
      </c>
      <c r="AC116" s="25">
        <f>Food!G116</f>
        <v>0</v>
      </c>
      <c r="AD116" s="25">
        <f>Macro!G116</f>
        <v>0</v>
      </c>
      <c r="AE116" s="25">
        <f>Socioeconomic!G116</f>
        <v>0</v>
      </c>
      <c r="AF116" s="25">
        <f>'Natural Hazard'!G116</f>
        <v>0</v>
      </c>
      <c r="AG116" s="25">
        <f>Conflict!G116</f>
        <v>0</v>
      </c>
      <c r="AH116" s="57"/>
      <c r="AI116" s="27">
        <v>0.3</v>
      </c>
      <c r="AJ116" s="27">
        <v>0.7</v>
      </c>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row>
    <row r="117" spans="1:70" x14ac:dyDescent="0.2">
      <c r="A117" s="70">
        <v>112</v>
      </c>
      <c r="B117" s="20" t="s">
        <v>230</v>
      </c>
      <c r="C117" s="20" t="s">
        <v>231</v>
      </c>
      <c r="D117" s="20" t="s">
        <v>594</v>
      </c>
      <c r="E117" s="20" t="s">
        <v>591</v>
      </c>
      <c r="F117" s="57"/>
      <c r="G117" s="22" cm="1">
        <f t="array" ref="G117">Options!$D$30*(COUNTIF($N117:$S117, "&gt;="&amp;Options!$D$41) + 0.5*(COUNTIF($N117:$S117, "&gt;="&amp;Options!$D$42) - COUNTIF($N117:$S117, "&gt;="&amp;Options!$D$41))) + Options!$D$31*(COUNTIF($N117:$S117, "&gt;="&amp;Options!$D$41)) + Options!$D$32*AVERAGE($N117:$S117) + Options!$D$33*GEOMEAN($N117:$S117+0.0001)</f>
        <v>1</v>
      </c>
      <c r="H117" s="23">
        <f t="shared" si="27"/>
        <v>1</v>
      </c>
      <c r="I117" s="22" cm="1">
        <f t="array" ref="I117">Options!$D$30*(COUNTIF($U117:$Z117, "&gt;="&amp;Options!$D$37) + 0.5*(COUNTIF($U117:$Z117, "&gt;="&amp;Options!$D$38) - COUNTIF($U117:$Z117, "&gt;="&amp;Options!$D$37))) + Options!$D$31*(COUNTIF($U117:$Z117, "&gt;="&amp;Options!$D$37)) + Options!$D$32*AVERAGE($U117:$Z117) + Options!$D$33*GEOMEAN($U117:$Z117+0.0001)</f>
        <v>0</v>
      </c>
      <c r="J117" s="24">
        <f t="shared" si="28"/>
        <v>0</v>
      </c>
      <c r="K117" s="21" cm="1">
        <f t="array" ref="K117">Options!$D$30*(COUNTIF($AB117:$AG117, "&gt;="&amp;Options!$D$37) + 0.5*(COUNTIF($AB117:$AG117, "&gt;="&amp;Options!$D$38) - COUNTIF($AB117:$AG117, "&gt;="&amp;Options!$D$37))) + Options!$D$31*(COUNTIF($AB117:$AG117, "&gt;="&amp;Options!$D$37)) + Options!$D$32*AVERAGE($AB117:$AG117) + Options!$D$33*GEOMEAN($AB117:$AG117+0.0001)</f>
        <v>1.5</v>
      </c>
      <c r="L117" s="24">
        <f t="shared" si="29"/>
        <v>1.5</v>
      </c>
      <c r="M117" s="57"/>
      <c r="N117" s="25">
        <f t="shared" si="30"/>
        <v>6.6389577495266527</v>
      </c>
      <c r="O117" s="25">
        <f t="shared" si="31"/>
        <v>3.6124401913875599</v>
      </c>
      <c r="P117" s="25">
        <f t="shared" si="32"/>
        <v>4.9372470786108833</v>
      </c>
      <c r="Q117" s="25">
        <f t="shared" si="33"/>
        <v>5.8554004376912001</v>
      </c>
      <c r="R117" s="25">
        <f t="shared" si="34"/>
        <v>1.5</v>
      </c>
      <c r="S117" s="25">
        <f t="shared" si="35"/>
        <v>0</v>
      </c>
      <c r="T117" s="58"/>
      <c r="U117" s="25">
        <f>Health!F117</f>
        <v>6.18</v>
      </c>
      <c r="V117" s="25">
        <f>Food!F117</f>
        <v>3.6124401913875599</v>
      </c>
      <c r="W117" s="26">
        <f>Macro!F117</f>
        <v>5.1074380165289304</v>
      </c>
      <c r="X117" s="25">
        <f>Socioeconomic!F117</f>
        <v>3.4285714285714302</v>
      </c>
      <c r="Y117" s="25">
        <f>'Natural Hazard'!F117</f>
        <v>1.5</v>
      </c>
      <c r="Z117" s="25">
        <f>Conflict!F117</f>
        <v>0</v>
      </c>
      <c r="AA117" s="58"/>
      <c r="AB117" s="25">
        <f>Health!G117</f>
        <v>7.1319999999999997</v>
      </c>
      <c r="AC117" s="25">
        <f>Food!G117</f>
        <v>0</v>
      </c>
      <c r="AD117" s="25">
        <f>Macro!G117</f>
        <v>4.7727272727272698</v>
      </c>
      <c r="AE117" s="25">
        <f>Socioeconomic!G117</f>
        <v>10</v>
      </c>
      <c r="AF117" s="25">
        <f>'Natural Hazard'!G117</f>
        <v>0</v>
      </c>
      <c r="AG117" s="25">
        <f>Conflict!G117</f>
        <v>0</v>
      </c>
      <c r="AH117" s="57"/>
      <c r="AI117" s="27">
        <v>0</v>
      </c>
      <c r="AJ117" s="27">
        <v>0.3</v>
      </c>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row>
    <row r="118" spans="1:70" x14ac:dyDescent="0.2">
      <c r="A118" s="70">
        <v>113</v>
      </c>
      <c r="B118" s="20" t="s">
        <v>232</v>
      </c>
      <c r="C118" s="20" t="s">
        <v>233</v>
      </c>
      <c r="D118" s="20" t="s">
        <v>593</v>
      </c>
      <c r="E118" s="20" t="s">
        <v>590</v>
      </c>
      <c r="F118" s="57"/>
      <c r="G118" s="22" cm="1">
        <f t="array" ref="G118">Options!$D$30*(COUNTIF($N118:$S118, "&gt;="&amp;Options!$D$41) + 0.5*(COUNTIF($N118:$S118, "&gt;="&amp;Options!$D$42) - COUNTIF($N118:$S118, "&gt;="&amp;Options!$D$41))) + Options!$D$31*(COUNTIF($N118:$S118, "&gt;="&amp;Options!$D$41)) + Options!$D$32*AVERAGE($N118:$S118) + Options!$D$33*GEOMEAN($N118:$S118+0.0001)</f>
        <v>4</v>
      </c>
      <c r="H118" s="23">
        <f t="shared" si="27"/>
        <v>4</v>
      </c>
      <c r="I118" s="22" cm="1">
        <f t="array" ref="I118">Options!$D$30*(COUNTIF($U118:$Z118, "&gt;="&amp;Options!$D$37) + 0.5*(COUNTIF($U118:$Z118, "&gt;="&amp;Options!$D$38) - COUNTIF($U118:$Z118, "&gt;="&amp;Options!$D$37))) + Options!$D$31*(COUNTIF($U118:$Z118, "&gt;="&amp;Options!$D$37)) + Options!$D$32*AVERAGE($U118:$Z118) + Options!$D$33*GEOMEAN($U118:$Z118+0.0001)</f>
        <v>3.5</v>
      </c>
      <c r="J118" s="24">
        <f t="shared" si="28"/>
        <v>3.5</v>
      </c>
      <c r="K118" s="21" cm="1">
        <f t="array" ref="K118">Options!$D$30*(COUNTIF($AB118:$AG118, "&gt;="&amp;Options!$D$37) + 0.5*(COUNTIF($AB118:$AG118, "&gt;="&amp;Options!$D$38) - COUNTIF($AB118:$AG118, "&gt;="&amp;Options!$D$37))) + Options!$D$31*(COUNTIF($AB118:$AG118, "&gt;="&amp;Options!$D$37)) + Options!$D$32*AVERAGE($AB118:$AG118) + Options!$D$33*GEOMEAN($AB118:$AG118+0.0001)</f>
        <v>3</v>
      </c>
      <c r="L118" s="24">
        <f t="shared" si="29"/>
        <v>3</v>
      </c>
      <c r="M118" s="57"/>
      <c r="N118" s="25">
        <f t="shared" si="30"/>
        <v>9.6176920308356717</v>
      </c>
      <c r="O118" s="25">
        <f t="shared" si="31"/>
        <v>9.0717501463446073</v>
      </c>
      <c r="P118" s="25">
        <f t="shared" si="32"/>
        <v>6.9478036787121695</v>
      </c>
      <c r="Q118" s="25">
        <f t="shared" si="33"/>
        <v>3.9480456175283996</v>
      </c>
      <c r="R118" s="25">
        <f t="shared" si="34"/>
        <v>5.75</v>
      </c>
      <c r="S118" s="25">
        <f t="shared" si="35"/>
        <v>10</v>
      </c>
      <c r="T118" s="58"/>
      <c r="U118" s="25">
        <f>Health!F118</f>
        <v>9.25</v>
      </c>
      <c r="V118" s="25">
        <f>Food!F118</f>
        <v>8.2296650717703397</v>
      </c>
      <c r="W118" s="26">
        <f>Macro!F118</f>
        <v>8.4958677685950406</v>
      </c>
      <c r="X118" s="25">
        <f>Socioeconomic!F118</f>
        <v>10</v>
      </c>
      <c r="Y118" s="25">
        <f>'Natural Hazard'!F118</f>
        <v>5.75</v>
      </c>
      <c r="Z118" s="25">
        <f>Conflict!F118</f>
        <v>10</v>
      </c>
      <c r="AA118" s="58"/>
      <c r="AB118" s="25">
        <f>Health!G118</f>
        <v>10</v>
      </c>
      <c r="AC118" s="25">
        <f>Food!G118</f>
        <v>10</v>
      </c>
      <c r="AD118" s="25">
        <f>Macro!G118</f>
        <v>5.6818181818181799</v>
      </c>
      <c r="AE118" s="25">
        <f>Socioeconomic!G118</f>
        <v>1.5587064198085201</v>
      </c>
      <c r="AF118" s="25">
        <f>'Natural Hazard'!G118</f>
        <v>0</v>
      </c>
      <c r="AG118" s="25">
        <f>Conflict!G118</f>
        <v>10</v>
      </c>
      <c r="AH118" s="57"/>
      <c r="AI118" s="27">
        <v>0</v>
      </c>
      <c r="AJ118" s="27">
        <v>0.2</v>
      </c>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row>
    <row r="119" spans="1:70" x14ac:dyDescent="0.2">
      <c r="A119" s="70">
        <v>114</v>
      </c>
      <c r="B119" s="20" t="s">
        <v>234</v>
      </c>
      <c r="C119" s="20" t="s">
        <v>235</v>
      </c>
      <c r="D119" s="20" t="s">
        <v>595</v>
      </c>
      <c r="E119" s="20" t="s">
        <v>3</v>
      </c>
      <c r="F119" s="57"/>
      <c r="G119" s="22" cm="1">
        <f t="array" ref="G119">Options!$D$30*(COUNTIF($N119:$S119, "&gt;="&amp;Options!$D$41) + 0.5*(COUNTIF($N119:$S119, "&gt;="&amp;Options!$D$42) - COUNTIF($N119:$S119, "&gt;="&amp;Options!$D$41))) + Options!$D$31*(COUNTIF($N119:$S119, "&gt;="&amp;Options!$D$41)) + Options!$D$32*AVERAGE($N119:$S119) + Options!$D$33*GEOMEAN($N119:$S119+0.0001)</f>
        <v>1</v>
      </c>
      <c r="H119" s="23">
        <f t="shared" si="27"/>
        <v>1</v>
      </c>
      <c r="I119" s="22" cm="1">
        <f t="array" ref="I119">Options!$D$30*(COUNTIF($U119:$Z119, "&gt;="&amp;Options!$D$37) + 0.5*(COUNTIF($U119:$Z119, "&gt;="&amp;Options!$D$38) - COUNTIF($U119:$Z119, "&gt;="&amp;Options!$D$37))) + Options!$D$31*(COUNTIF($U119:$Z119, "&gt;="&amp;Options!$D$37)) + Options!$D$32*AVERAGE($U119:$Z119) + Options!$D$33*GEOMEAN($U119:$Z119+0.0001)</f>
        <v>0</v>
      </c>
      <c r="J119" s="24">
        <f t="shared" si="28"/>
        <v>0</v>
      </c>
      <c r="K119" s="21" cm="1">
        <f t="array" ref="K119">Options!$D$30*(COUNTIF($AB119:$AG119, "&gt;="&amp;Options!$D$37) + 0.5*(COUNTIF($AB119:$AG119, "&gt;="&amp;Options!$D$38) - COUNTIF($AB119:$AG119, "&gt;="&amp;Options!$D$37))) + Options!$D$31*(COUNTIF($AB119:$AG119, "&gt;="&amp;Options!$D$37)) + Options!$D$32*AVERAGE($AB119:$AG119) + Options!$D$33*GEOMEAN($AB119:$AG119+0.0001)</f>
        <v>1</v>
      </c>
      <c r="L119" s="24">
        <f t="shared" si="29"/>
        <v>1</v>
      </c>
      <c r="M119" s="57"/>
      <c r="N119" s="25">
        <f t="shared" si="30"/>
        <v>8.0870266476622916</v>
      </c>
      <c r="O119" s="25">
        <f t="shared" si="31"/>
        <v>0</v>
      </c>
      <c r="P119" s="25">
        <f t="shared" si="32"/>
        <v>3.5685831747742309</v>
      </c>
      <c r="Q119" s="25">
        <f t="shared" si="33"/>
        <v>1</v>
      </c>
      <c r="R119" s="25">
        <f t="shared" si="34"/>
        <v>0.375</v>
      </c>
      <c r="S119" s="25">
        <f t="shared" si="35"/>
        <v>0</v>
      </c>
      <c r="T119" s="58"/>
      <c r="U119" s="25">
        <f>Health!F119</f>
        <v>6.54</v>
      </c>
      <c r="V119" s="25">
        <f>Food!F119</f>
        <v>0</v>
      </c>
      <c r="W119" s="26">
        <f>Macro!F119</f>
        <v>1.8677685950413201</v>
      </c>
      <c r="X119" s="25">
        <f>Socioeconomic!F119</f>
        <v>1</v>
      </c>
      <c r="Y119" s="25">
        <f>'Natural Hazard'!F119</f>
        <v>0.375</v>
      </c>
      <c r="Z119" s="25">
        <f>Conflict!F119</f>
        <v>0</v>
      </c>
      <c r="AA119" s="58"/>
      <c r="AB119" s="25">
        <f>Health!G119</f>
        <v>10</v>
      </c>
      <c r="AC119" s="25">
        <f>Food!G119</f>
        <v>0</v>
      </c>
      <c r="AD119" s="25">
        <f>Macro!G119</f>
        <v>6.8181818181818201</v>
      </c>
      <c r="AE119" s="25">
        <f>Socioeconomic!G119</f>
        <v>0</v>
      </c>
      <c r="AF119" s="25">
        <f>'Natural Hazard'!G119</f>
        <v>0</v>
      </c>
      <c r="AG119" s="25">
        <f>Conflict!G119</f>
        <v>0</v>
      </c>
      <c r="AH119" s="57"/>
      <c r="AI119" s="27">
        <v>0</v>
      </c>
      <c r="AJ119" s="27">
        <v>0.5</v>
      </c>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row>
    <row r="120" spans="1:70" x14ac:dyDescent="0.2">
      <c r="A120" s="70">
        <v>115</v>
      </c>
      <c r="B120" s="20" t="s">
        <v>236</v>
      </c>
      <c r="C120" s="20" t="s">
        <v>237</v>
      </c>
      <c r="D120" s="20" t="s">
        <v>597</v>
      </c>
      <c r="E120" s="20" t="s">
        <v>590</v>
      </c>
      <c r="F120" s="57"/>
      <c r="G120" s="22" cm="1">
        <f t="array" ref="G120">Options!$D$30*(COUNTIF($N120:$S120, "&gt;="&amp;Options!$D$41) + 0.5*(COUNTIF($N120:$S120, "&gt;="&amp;Options!$D$42) - COUNTIF($N120:$S120, "&gt;="&amp;Options!$D$41))) + Options!$D$31*(COUNTIF($N120:$S120, "&gt;="&amp;Options!$D$41)) + Options!$D$32*AVERAGE($N120:$S120) + Options!$D$33*GEOMEAN($N120:$S120+0.0001)</f>
        <v>6</v>
      </c>
      <c r="H120" s="23">
        <f t="shared" si="27"/>
        <v>6</v>
      </c>
      <c r="I120" s="22" cm="1">
        <f t="array" ref="I120">Options!$D$30*(COUNTIF($U120:$Z120, "&gt;="&amp;Options!$D$37) + 0.5*(COUNTIF($U120:$Z120, "&gt;="&amp;Options!$D$38) - COUNTIF($U120:$Z120, "&gt;="&amp;Options!$D$37))) + Options!$D$31*(COUNTIF($U120:$Z120, "&gt;="&amp;Options!$D$37)) + Options!$D$32*AVERAGE($U120:$Z120) + Options!$D$33*GEOMEAN($U120:$Z120+0.0001)</f>
        <v>3.5</v>
      </c>
      <c r="J120" s="24">
        <f t="shared" si="28"/>
        <v>3.5</v>
      </c>
      <c r="K120" s="21" cm="1">
        <f t="array" ref="K120">Options!$D$30*(COUNTIF($AB120:$AG120, "&gt;="&amp;Options!$D$37) + 0.5*(COUNTIF($AB120:$AG120, "&gt;="&amp;Options!$D$38) - COUNTIF($AB120:$AG120, "&gt;="&amp;Options!$D$37))) + Options!$D$31*(COUNTIF($AB120:$AG120, "&gt;="&amp;Options!$D$37)) + Options!$D$32*AVERAGE($AB120:$AG120) + Options!$D$33*GEOMEAN($AB120:$AG120+0.0001)</f>
        <v>2.5</v>
      </c>
      <c r="L120" s="24">
        <f t="shared" si="29"/>
        <v>2.5</v>
      </c>
      <c r="M120" s="57"/>
      <c r="N120" s="25">
        <f t="shared" si="30"/>
        <v>8.3666002653407556</v>
      </c>
      <c r="O120" s="25">
        <f t="shared" si="31"/>
        <v>7.0813397129186599</v>
      </c>
      <c r="P120" s="25">
        <f t="shared" si="32"/>
        <v>7.2286889822916587</v>
      </c>
      <c r="Q120" s="25">
        <f t="shared" si="33"/>
        <v>8.4024263844897789</v>
      </c>
      <c r="R120" s="25">
        <f t="shared" si="34"/>
        <v>8</v>
      </c>
      <c r="S120" s="25">
        <f t="shared" si="35"/>
        <v>10</v>
      </c>
      <c r="T120" s="58"/>
      <c r="U120" s="25">
        <f>Health!F120</f>
        <v>7</v>
      </c>
      <c r="V120" s="25">
        <f>Food!F120</f>
        <v>7.0813397129186599</v>
      </c>
      <c r="W120" s="26">
        <f>Macro!F120</f>
        <v>8.8429752066115697</v>
      </c>
      <c r="X120" s="25">
        <f>Socioeconomic!F120</f>
        <v>7.1428571428571397</v>
      </c>
      <c r="Y120" s="25">
        <f>'Natural Hazard'!F120</f>
        <v>8</v>
      </c>
      <c r="Z120" s="25">
        <f>Conflict!F120</f>
        <v>10</v>
      </c>
      <c r="AA120" s="58"/>
      <c r="AB120" s="25">
        <f>Health!G120</f>
        <v>10</v>
      </c>
      <c r="AC120" s="25">
        <f>Food!G120</f>
        <v>0</v>
      </c>
      <c r="AD120" s="25">
        <f>Macro!G120</f>
        <v>5.9090909090909198</v>
      </c>
      <c r="AE120" s="25">
        <f>Socioeconomic!G120</f>
        <v>9.8841076805477996</v>
      </c>
      <c r="AF120" s="25">
        <f>'Natural Hazard'!G120</f>
        <v>0</v>
      </c>
      <c r="AG120" s="25">
        <f>Conflict!G120</f>
        <v>10</v>
      </c>
      <c r="AH120" s="57"/>
      <c r="AI120" s="27">
        <v>0</v>
      </c>
      <c r="AJ120" s="27">
        <v>0.2</v>
      </c>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row>
    <row r="121" spans="1:70" x14ac:dyDescent="0.2">
      <c r="A121" s="70">
        <v>116</v>
      </c>
      <c r="B121" s="20" t="s">
        <v>238</v>
      </c>
      <c r="C121" s="20" t="s">
        <v>239</v>
      </c>
      <c r="D121" s="20" t="s">
        <v>594</v>
      </c>
      <c r="E121" s="20" t="s">
        <v>591</v>
      </c>
      <c r="F121" s="57"/>
      <c r="G121" s="22" cm="1">
        <f t="array" ref="G121">Options!$D$30*(COUNTIF($N121:$S121, "&gt;="&amp;Options!$D$41) + 0.5*(COUNTIF($N121:$S121, "&gt;="&amp;Options!$D$42) - COUNTIF($N121:$S121, "&gt;="&amp;Options!$D$41))) + Options!$D$31*(COUNTIF($N121:$S121, "&gt;="&amp;Options!$D$41)) + Options!$D$32*AVERAGE($N121:$S121) + Options!$D$33*GEOMEAN($N121:$S121+0.0001)</f>
        <v>1.5</v>
      </c>
      <c r="H121" s="23">
        <f t="shared" si="27"/>
        <v>1.5</v>
      </c>
      <c r="I121" s="22" cm="1">
        <f t="array" ref="I121">Options!$D$30*(COUNTIF($U121:$Z121, "&gt;="&amp;Options!$D$37) + 0.5*(COUNTIF($U121:$Z121, "&gt;="&amp;Options!$D$38) - COUNTIF($U121:$Z121, "&gt;="&amp;Options!$D$37))) + Options!$D$31*(COUNTIF($U121:$Z121, "&gt;="&amp;Options!$D$37)) + Options!$D$32*AVERAGE($U121:$Z121) + Options!$D$33*GEOMEAN($U121:$Z121+0.0001)</f>
        <v>0</v>
      </c>
      <c r="J121" s="24">
        <f t="shared" si="28"/>
        <v>0</v>
      </c>
      <c r="K121" s="21" cm="1">
        <f t="array" ref="K121">Options!$D$30*(COUNTIF($AB121:$AG121, "&gt;="&amp;Options!$D$37) + 0.5*(COUNTIF($AB121:$AG121, "&gt;="&amp;Options!$D$38) - COUNTIF($AB121:$AG121, "&gt;="&amp;Options!$D$37))) + Options!$D$31*(COUNTIF($AB121:$AG121, "&gt;="&amp;Options!$D$37)) + Options!$D$32*AVERAGE($AB121:$AG121) + Options!$D$33*GEOMEAN($AB121:$AG121+0.0001)</f>
        <v>1.5</v>
      </c>
      <c r="L121" s="24">
        <f t="shared" si="29"/>
        <v>1.5</v>
      </c>
      <c r="M121" s="57"/>
      <c r="N121" s="25">
        <f t="shared" si="30"/>
        <v>7.2525857457874974</v>
      </c>
      <c r="O121" s="25">
        <f t="shared" si="31"/>
        <v>1.1722488038277501</v>
      </c>
      <c r="P121" s="25">
        <f t="shared" si="32"/>
        <v>6.6171464088792815</v>
      </c>
      <c r="Q121" s="25">
        <f t="shared" si="33"/>
        <v>3.1428571428571401</v>
      </c>
      <c r="R121" s="25">
        <f t="shared" si="34"/>
        <v>1.75</v>
      </c>
      <c r="S121" s="25">
        <f t="shared" si="35"/>
        <v>0</v>
      </c>
      <c r="T121" s="58"/>
      <c r="U121" s="25">
        <f>Health!F121</f>
        <v>5.26</v>
      </c>
      <c r="V121" s="25">
        <f>Food!F121</f>
        <v>1.1722488038277501</v>
      </c>
      <c r="W121" s="26">
        <f>Macro!F121</f>
        <v>6.2148760330578501</v>
      </c>
      <c r="X121" s="25">
        <f>Socioeconomic!F121</f>
        <v>3.1428571428571401</v>
      </c>
      <c r="Y121" s="25">
        <f>'Natural Hazard'!F121</f>
        <v>1.75</v>
      </c>
      <c r="Z121" s="25">
        <f>Conflict!F121</f>
        <v>0</v>
      </c>
      <c r="AA121" s="58"/>
      <c r="AB121" s="25">
        <f>Health!G121</f>
        <v>10</v>
      </c>
      <c r="AC121" s="25">
        <f>Food!G121</f>
        <v>0</v>
      </c>
      <c r="AD121" s="25">
        <f>Macro!G121</f>
        <v>7.0454545454545503</v>
      </c>
      <c r="AE121" s="25">
        <f>Socioeconomic!G121</f>
        <v>0</v>
      </c>
      <c r="AF121" s="25">
        <f>'Natural Hazard'!G121</f>
        <v>0</v>
      </c>
      <c r="AG121" s="25">
        <f>Conflict!G121</f>
        <v>0</v>
      </c>
      <c r="AH121" s="57"/>
      <c r="AI121" s="27">
        <v>0</v>
      </c>
      <c r="AJ121" s="27">
        <v>0.4</v>
      </c>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row>
    <row r="122" spans="1:70" x14ac:dyDescent="0.2">
      <c r="A122" s="70">
        <v>117</v>
      </c>
      <c r="B122" s="20" t="s">
        <v>240</v>
      </c>
      <c r="C122" s="20" t="s">
        <v>241</v>
      </c>
      <c r="D122" s="20" t="s">
        <v>597</v>
      </c>
      <c r="E122" s="20" t="s">
        <v>591</v>
      </c>
      <c r="F122" s="57"/>
      <c r="G122" s="22" cm="1">
        <f t="array" ref="G122">Options!$D$30*(COUNTIF($N122:$S122, "&gt;="&amp;Options!$D$41) + 0.5*(COUNTIF($N122:$S122, "&gt;="&amp;Options!$D$42) - COUNTIF($N122:$S122, "&gt;="&amp;Options!$D$41))) + Options!$D$31*(COUNTIF($N122:$S122, "&gt;="&amp;Options!$D$41)) + Options!$D$32*AVERAGE($N122:$S122) + Options!$D$33*GEOMEAN($N122:$S122+0.0001)</f>
        <v>2</v>
      </c>
      <c r="H122" s="23">
        <f t="shared" si="27"/>
        <v>2</v>
      </c>
      <c r="I122" s="22" cm="1">
        <f t="array" ref="I122">Options!$D$30*(COUNTIF($U122:$Z122, "&gt;="&amp;Options!$D$37) + 0.5*(COUNTIF($U122:$Z122, "&gt;="&amp;Options!$D$38) - COUNTIF($U122:$Z122, "&gt;="&amp;Options!$D$37))) + Options!$D$31*(COUNTIF($U122:$Z122, "&gt;="&amp;Options!$D$37)) + Options!$D$32*AVERAGE($U122:$Z122) + Options!$D$33*GEOMEAN($U122:$Z122+0.0001)</f>
        <v>0.5</v>
      </c>
      <c r="J122" s="24">
        <f t="shared" si="28"/>
        <v>0.5</v>
      </c>
      <c r="K122" s="21" cm="1">
        <f t="array" ref="K122">Options!$D$30*(COUNTIF($AB122:$AG122, "&gt;="&amp;Options!$D$37) + 0.5*(COUNTIF($AB122:$AG122, "&gt;="&amp;Options!$D$38) - COUNTIF($AB122:$AG122, "&gt;="&amp;Options!$D$37))) + Options!$D$31*(COUNTIF($AB122:$AG122, "&gt;="&amp;Options!$D$37)) + Options!$D$32*AVERAGE($AB122:$AG122) + Options!$D$33*GEOMEAN($AB122:$AG122+0.0001)</f>
        <v>1.5</v>
      </c>
      <c r="L122" s="24">
        <f t="shared" si="29"/>
        <v>1.5</v>
      </c>
      <c r="M122" s="57"/>
      <c r="N122" s="25">
        <f t="shared" si="30"/>
        <v>6.5192024052026483</v>
      </c>
      <c r="O122" s="25">
        <f t="shared" si="31"/>
        <v>7.2009569377990399</v>
      </c>
      <c r="P122" s="25">
        <f t="shared" si="32"/>
        <v>2.5931192545020152</v>
      </c>
      <c r="Q122" s="25">
        <f t="shared" si="33"/>
        <v>6.082762530298222</v>
      </c>
      <c r="R122" s="25">
        <f t="shared" si="34"/>
        <v>0.625</v>
      </c>
      <c r="S122" s="25">
        <f t="shared" si="35"/>
        <v>0</v>
      </c>
      <c r="T122" s="58"/>
      <c r="U122" s="25">
        <f>Health!F122</f>
        <v>4.25</v>
      </c>
      <c r="V122" s="25">
        <f>Food!F122</f>
        <v>7.2009569377990399</v>
      </c>
      <c r="W122" s="26">
        <f>Macro!F122</f>
        <v>5.9173553719008298</v>
      </c>
      <c r="X122" s="25">
        <f>Socioeconomic!F122</f>
        <v>5.28571428571429</v>
      </c>
      <c r="Y122" s="25">
        <f>'Natural Hazard'!F122</f>
        <v>0.625</v>
      </c>
      <c r="Z122" s="25">
        <f>Conflict!F122</f>
        <v>0</v>
      </c>
      <c r="AA122" s="58"/>
      <c r="AB122" s="25">
        <f>Health!G122</f>
        <v>10</v>
      </c>
      <c r="AC122" s="25">
        <f>Food!G122</f>
        <v>0</v>
      </c>
      <c r="AD122" s="25">
        <f>Macro!G122</f>
        <v>1.13636363636363</v>
      </c>
      <c r="AE122" s="25">
        <f>Socioeconomic!G122</f>
        <v>7</v>
      </c>
      <c r="AF122" s="25">
        <f>'Natural Hazard'!G122</f>
        <v>0</v>
      </c>
      <c r="AG122" s="25">
        <f>Conflict!G122</f>
        <v>0</v>
      </c>
      <c r="AH122" s="57"/>
      <c r="AI122" s="27">
        <v>0</v>
      </c>
      <c r="AJ122" s="27">
        <v>0.3</v>
      </c>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row>
    <row r="123" spans="1:70" x14ac:dyDescent="0.2">
      <c r="A123" s="70">
        <v>118</v>
      </c>
      <c r="B123" s="20" t="s">
        <v>242</v>
      </c>
      <c r="C123" s="20" t="s">
        <v>243</v>
      </c>
      <c r="D123" s="20" t="s">
        <v>593</v>
      </c>
      <c r="E123" s="20" t="s">
        <v>590</v>
      </c>
      <c r="F123" s="57"/>
      <c r="G123" s="22" cm="1">
        <f t="array" ref="G123">Options!$D$30*(COUNTIF($N123:$S123, "&gt;="&amp;Options!$D$41) + 0.5*(COUNTIF($N123:$S123, "&gt;="&amp;Options!$D$42) - COUNTIF($N123:$S123, "&gt;="&amp;Options!$D$41))) + Options!$D$31*(COUNTIF($N123:$S123, "&gt;="&amp;Options!$D$41)) + Options!$D$32*AVERAGE($N123:$S123) + Options!$D$33*GEOMEAN($N123:$S123+0.0001)</f>
        <v>5</v>
      </c>
      <c r="H123" s="23">
        <f t="shared" si="27"/>
        <v>5</v>
      </c>
      <c r="I123" s="22" cm="1">
        <f t="array" ref="I123">Options!$D$30*(COUNTIF($U123:$Z123, "&gt;="&amp;Options!$D$37) + 0.5*(COUNTIF($U123:$Z123, "&gt;="&amp;Options!$D$38) - COUNTIF($U123:$Z123, "&gt;="&amp;Options!$D$37))) + Options!$D$31*(COUNTIF($U123:$Z123, "&gt;="&amp;Options!$D$37)) + Options!$D$32*AVERAGE($U123:$Z123) + Options!$D$33*GEOMEAN($U123:$Z123+0.0001)</f>
        <v>4.5</v>
      </c>
      <c r="J123" s="24">
        <f t="shared" si="28"/>
        <v>4.5</v>
      </c>
      <c r="K123" s="21" cm="1">
        <f t="array" ref="K123">Options!$D$30*(COUNTIF($AB123:$AG123, "&gt;="&amp;Options!$D$37) + 0.5*(COUNTIF($AB123:$AG123, "&gt;="&amp;Options!$D$38) - COUNTIF($AB123:$AG123, "&gt;="&amp;Options!$D$37))) + Options!$D$31*(COUNTIF($AB123:$AG123, "&gt;="&amp;Options!$D$37)) + Options!$D$32*AVERAGE($AB123:$AG123) + Options!$D$33*GEOMEAN($AB123:$AG123+0.0001)</f>
        <v>3</v>
      </c>
      <c r="L123" s="24">
        <f t="shared" si="29"/>
        <v>3</v>
      </c>
      <c r="M123" s="57"/>
      <c r="N123" s="25">
        <f t="shared" si="30"/>
        <v>6.2017367294604258</v>
      </c>
      <c r="O123" s="25">
        <f t="shared" si="31"/>
        <v>10</v>
      </c>
      <c r="P123" s="25">
        <f t="shared" si="32"/>
        <v>6.3960214906683124</v>
      </c>
      <c r="Q123" s="25">
        <f t="shared" si="33"/>
        <v>10</v>
      </c>
      <c r="R123" s="25">
        <f t="shared" si="34"/>
        <v>8.2915619758885004</v>
      </c>
      <c r="S123" s="25">
        <f t="shared" si="35"/>
        <v>10</v>
      </c>
      <c r="T123" s="58"/>
      <c r="U123" s="25">
        <f>Health!F123</f>
        <v>10</v>
      </c>
      <c r="V123" s="25">
        <f>Food!F123</f>
        <v>10</v>
      </c>
      <c r="W123" s="26">
        <f>Macro!F123</f>
        <v>8.1818181818181799</v>
      </c>
      <c r="X123" s="25">
        <f>Socioeconomic!F123</f>
        <v>10</v>
      </c>
      <c r="Y123" s="25">
        <f>'Natural Hazard'!F123</f>
        <v>6.875</v>
      </c>
      <c r="Z123" s="25">
        <f>Conflict!F123</f>
        <v>10</v>
      </c>
      <c r="AA123" s="58"/>
      <c r="AB123" s="25">
        <f>Health!G123</f>
        <v>3.8461538461538498</v>
      </c>
      <c r="AC123" s="25">
        <f>Food!G123</f>
        <v>10</v>
      </c>
      <c r="AD123" s="25">
        <f>Macro!G123</f>
        <v>5</v>
      </c>
      <c r="AE123" s="25">
        <f>Socioeconomic!G123</f>
        <v>0</v>
      </c>
      <c r="AF123" s="25">
        <f>'Natural Hazard'!G123</f>
        <v>10</v>
      </c>
      <c r="AG123" s="25">
        <f>Conflict!G123</f>
        <v>10</v>
      </c>
      <c r="AH123" s="57"/>
      <c r="AI123" s="27">
        <v>0</v>
      </c>
      <c r="AJ123" s="27">
        <v>0.2</v>
      </c>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row>
    <row r="124" spans="1:70" x14ac:dyDescent="0.2">
      <c r="A124" s="70">
        <v>119</v>
      </c>
      <c r="B124" s="20" t="s">
        <v>244</v>
      </c>
      <c r="C124" s="20" t="s">
        <v>245</v>
      </c>
      <c r="D124" s="20" t="s">
        <v>593</v>
      </c>
      <c r="E124" s="20" t="s">
        <v>590</v>
      </c>
      <c r="F124" s="57"/>
      <c r="G124" s="22" cm="1">
        <f t="array" ref="G124">Options!$D$30*(COUNTIF($N124:$S124, "&gt;="&amp;Options!$D$41) + 0.5*(COUNTIF($N124:$S124, "&gt;="&amp;Options!$D$42) - COUNTIF($N124:$S124, "&gt;="&amp;Options!$D$41))) + Options!$D$31*(COUNTIF($N124:$S124, "&gt;="&amp;Options!$D$41)) + Options!$D$32*AVERAGE($N124:$S124) + Options!$D$33*GEOMEAN($N124:$S124+0.0001)</f>
        <v>3</v>
      </c>
      <c r="H124" s="23">
        <f t="shared" si="27"/>
        <v>3</v>
      </c>
      <c r="I124" s="22" cm="1">
        <f t="array" ref="I124">Options!$D$30*(COUNTIF($U124:$Z124, "&gt;="&amp;Options!$D$37) + 0.5*(COUNTIF($U124:$Z124, "&gt;="&amp;Options!$D$38) - COUNTIF($U124:$Z124, "&gt;="&amp;Options!$D$37))) + Options!$D$31*(COUNTIF($U124:$Z124, "&gt;="&amp;Options!$D$37)) + Options!$D$32*AVERAGE($U124:$Z124) + Options!$D$33*GEOMEAN($U124:$Z124+0.0001)</f>
        <v>2</v>
      </c>
      <c r="J124" s="24">
        <f t="shared" si="28"/>
        <v>2</v>
      </c>
      <c r="K124" s="21" cm="1">
        <f t="array" ref="K124">Options!$D$30*(COUNTIF($AB124:$AG124, "&gt;="&amp;Options!$D$37) + 0.5*(COUNTIF($AB124:$AG124, "&gt;="&amp;Options!$D$38) - COUNTIF($AB124:$AG124, "&gt;="&amp;Options!$D$37))) + Options!$D$31*(COUNTIF($AB124:$AG124, "&gt;="&amp;Options!$D$37)) + Options!$D$32*AVERAGE($AB124:$AG124) + Options!$D$33*GEOMEAN($AB124:$AG124+0.0001)</f>
        <v>1</v>
      </c>
      <c r="L124" s="24">
        <f t="shared" si="29"/>
        <v>1</v>
      </c>
      <c r="M124" s="57"/>
      <c r="N124" s="25">
        <f t="shared" si="30"/>
        <v>9.7467943448089631</v>
      </c>
      <c r="O124" s="25">
        <f t="shared" si="31"/>
        <v>8.1339712918660307</v>
      </c>
      <c r="P124" s="25">
        <f t="shared" si="32"/>
        <v>1.9459256400345599</v>
      </c>
      <c r="Q124" s="25">
        <f t="shared" si="33"/>
        <v>8.71428571428571</v>
      </c>
      <c r="R124" s="25">
        <f t="shared" si="34"/>
        <v>3.875</v>
      </c>
      <c r="S124" s="25">
        <f t="shared" si="35"/>
        <v>0</v>
      </c>
      <c r="T124" s="58"/>
      <c r="U124" s="25">
        <f>Health!F124</f>
        <v>9.5</v>
      </c>
      <c r="V124" s="25">
        <f>Food!F124</f>
        <v>8.1339712918660307</v>
      </c>
      <c r="W124" s="26">
        <f>Macro!F124</f>
        <v>8.3305785123966896</v>
      </c>
      <c r="X124" s="25">
        <f>Socioeconomic!F124</f>
        <v>8.71428571428571</v>
      </c>
      <c r="Y124" s="25">
        <f>'Natural Hazard'!F124</f>
        <v>3.875</v>
      </c>
      <c r="Z124" s="25">
        <f>Conflict!F124</f>
        <v>0</v>
      </c>
      <c r="AA124" s="58"/>
      <c r="AB124" s="25">
        <f>Health!G124</f>
        <v>10</v>
      </c>
      <c r="AC124" s="25">
        <f>Food!G124</f>
        <v>0</v>
      </c>
      <c r="AD124" s="25">
        <f>Macro!G124</f>
        <v>0.45454545454544998</v>
      </c>
      <c r="AE124" s="25">
        <f>Socioeconomic!G124</f>
        <v>0</v>
      </c>
      <c r="AF124" s="25">
        <f>'Natural Hazard'!G124</f>
        <v>0</v>
      </c>
      <c r="AG124" s="25">
        <f>Conflict!G124</f>
        <v>0</v>
      </c>
      <c r="AH124" s="57"/>
      <c r="AI124" s="27">
        <v>0</v>
      </c>
      <c r="AJ124" s="27">
        <v>0.2</v>
      </c>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row>
    <row r="125" spans="1:70" x14ac:dyDescent="0.2">
      <c r="A125" s="70">
        <v>120</v>
      </c>
      <c r="B125" s="20" t="s">
        <v>246</v>
      </c>
      <c r="C125" s="20" t="s">
        <v>247</v>
      </c>
      <c r="D125" s="20" t="s">
        <v>593</v>
      </c>
      <c r="E125" s="20" t="s">
        <v>591</v>
      </c>
      <c r="F125" s="57"/>
      <c r="G125" s="22" cm="1">
        <f t="array" ref="G125">Options!$D$30*(COUNTIF($N125:$S125, "&gt;="&amp;Options!$D$41) + 0.5*(COUNTIF($N125:$S125, "&gt;="&amp;Options!$D$42) - COUNTIF($N125:$S125, "&gt;="&amp;Options!$D$41))) + Options!$D$31*(COUNTIF($N125:$S125, "&gt;="&amp;Options!$D$41)) + Options!$D$32*AVERAGE($N125:$S125) + Options!$D$33*GEOMEAN($N125:$S125+0.0001)</f>
        <v>1.5</v>
      </c>
      <c r="H125" s="23">
        <f t="shared" si="27"/>
        <v>1.5</v>
      </c>
      <c r="I125" s="22" cm="1">
        <f t="array" ref="I125">Options!$D$30*(COUNTIF($U125:$Z125, "&gt;="&amp;Options!$D$37) + 0.5*(COUNTIF($U125:$Z125, "&gt;="&amp;Options!$D$38) - COUNTIF($U125:$Z125, "&gt;="&amp;Options!$D$37))) + Options!$D$31*(COUNTIF($U125:$Z125, "&gt;="&amp;Options!$D$37)) + Options!$D$32*AVERAGE($U125:$Z125) + Options!$D$33*GEOMEAN($U125:$Z125+0.0001)</f>
        <v>0.5</v>
      </c>
      <c r="J125" s="24">
        <f t="shared" si="28"/>
        <v>0.5</v>
      </c>
      <c r="K125" s="21" cm="1">
        <f t="array" ref="K125">Options!$D$30*(COUNTIF($AB125:$AG125, "&gt;="&amp;Options!$D$37) + 0.5*(COUNTIF($AB125:$AG125, "&gt;="&amp;Options!$D$38) - COUNTIF($AB125:$AG125, "&gt;="&amp;Options!$D$37))) + Options!$D$31*(COUNTIF($AB125:$AG125, "&gt;="&amp;Options!$D$37)) + Options!$D$32*AVERAGE($AB125:$AG125) + Options!$D$33*GEOMEAN($AB125:$AG125+0.0001)</f>
        <v>2</v>
      </c>
      <c r="L125" s="24">
        <f t="shared" si="29"/>
        <v>2</v>
      </c>
      <c r="M125" s="57"/>
      <c r="N125" s="25">
        <f t="shared" si="30"/>
        <v>8.3785440262613644</v>
      </c>
      <c r="O125" s="25">
        <f t="shared" si="31"/>
        <v>1.79425837320574</v>
      </c>
      <c r="P125" s="25">
        <f t="shared" si="32"/>
        <v>3.9607389516130649</v>
      </c>
      <c r="Q125" s="25">
        <f t="shared" si="33"/>
        <v>5.6061191058138782</v>
      </c>
      <c r="R125" s="25">
        <f t="shared" si="34"/>
        <v>1.375</v>
      </c>
      <c r="S125" s="25">
        <f t="shared" si="35"/>
        <v>0</v>
      </c>
      <c r="T125" s="58"/>
      <c r="U125" s="25">
        <f>Health!F125</f>
        <v>7.02</v>
      </c>
      <c r="V125" s="25">
        <f>Food!F125</f>
        <v>1.79425837320574</v>
      </c>
      <c r="W125" s="26">
        <f>Macro!F125</f>
        <v>2.8760330578512399</v>
      </c>
      <c r="X125" s="25">
        <f>Socioeconomic!F125</f>
        <v>3.1428571428571401</v>
      </c>
      <c r="Y125" s="25">
        <f>'Natural Hazard'!F125</f>
        <v>1.375</v>
      </c>
      <c r="Z125" s="25">
        <f>Conflict!F125</f>
        <v>0</v>
      </c>
      <c r="AA125" s="58"/>
      <c r="AB125" s="25">
        <f>Health!G125</f>
        <v>10</v>
      </c>
      <c r="AC125" s="25">
        <f>Food!G125</f>
        <v>0</v>
      </c>
      <c r="AD125" s="25">
        <f>Macro!G125</f>
        <v>5.4545454545454604</v>
      </c>
      <c r="AE125" s="25">
        <f>Socioeconomic!G125</f>
        <v>10</v>
      </c>
      <c r="AF125" s="25">
        <f>'Natural Hazard'!G125</f>
        <v>0</v>
      </c>
      <c r="AG125" s="25">
        <f>Conflict!G125</f>
        <v>0</v>
      </c>
      <c r="AH125" s="57"/>
      <c r="AI125" s="27">
        <v>0</v>
      </c>
      <c r="AJ125" s="27">
        <v>0.3</v>
      </c>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row>
    <row r="126" spans="1:70" x14ac:dyDescent="0.2">
      <c r="A126" s="70">
        <v>121</v>
      </c>
      <c r="B126" s="20" t="s">
        <v>248</v>
      </c>
      <c r="C126" s="20" t="s">
        <v>249</v>
      </c>
      <c r="D126" s="20" t="s">
        <v>593</v>
      </c>
      <c r="E126" s="20" t="s">
        <v>590</v>
      </c>
      <c r="F126" s="57"/>
      <c r="G126" s="22" cm="1">
        <f t="array" ref="G126">Options!$D$30*(COUNTIF($N126:$S126, "&gt;="&amp;Options!$D$41) + 0.5*(COUNTIF($N126:$S126, "&gt;="&amp;Options!$D$42) - COUNTIF($N126:$S126, "&gt;="&amp;Options!$D$41))) + Options!$D$31*(COUNTIF($N126:$S126, "&gt;="&amp;Options!$D$41)) + Options!$D$32*AVERAGE($N126:$S126) + Options!$D$33*GEOMEAN($N126:$S126+0.0001)</f>
        <v>3.5</v>
      </c>
      <c r="H126" s="23">
        <f t="shared" si="27"/>
        <v>3.5</v>
      </c>
      <c r="I126" s="22" cm="1">
        <f t="array" ref="I126">Options!$D$30*(COUNTIF($U126:$Z126, "&gt;="&amp;Options!$D$37) + 0.5*(COUNTIF($U126:$Z126, "&gt;="&amp;Options!$D$38) - COUNTIF($U126:$Z126, "&gt;="&amp;Options!$D$37))) + Options!$D$31*(COUNTIF($U126:$Z126, "&gt;="&amp;Options!$D$37)) + Options!$D$32*AVERAGE($U126:$Z126) + Options!$D$33*GEOMEAN($U126:$Z126+0.0001)</f>
        <v>3</v>
      </c>
      <c r="J126" s="24">
        <f t="shared" si="28"/>
        <v>3</v>
      </c>
      <c r="K126" s="21" cm="1">
        <f t="array" ref="K126">Options!$D$30*(COUNTIF($AB126:$AG126, "&gt;="&amp;Options!$D$37) + 0.5*(COUNTIF($AB126:$AG126, "&gt;="&amp;Options!$D$38) - COUNTIF($AB126:$AG126, "&gt;="&amp;Options!$D$37))) + Options!$D$31*(COUNTIF($AB126:$AG126, "&gt;="&amp;Options!$D$37)) + Options!$D$32*AVERAGE($AB126:$AG126) + Options!$D$33*GEOMEAN($AB126:$AG126+0.0001)</f>
        <v>2</v>
      </c>
      <c r="L126" s="24">
        <f t="shared" si="29"/>
        <v>2</v>
      </c>
      <c r="M126" s="57"/>
      <c r="N126" s="25">
        <f t="shared" si="30"/>
        <v>7.1684941021324509</v>
      </c>
      <c r="O126" s="25">
        <f t="shared" si="31"/>
        <v>10</v>
      </c>
      <c r="P126" s="25">
        <f t="shared" si="32"/>
        <v>6.0426731935308835</v>
      </c>
      <c r="Q126" s="25">
        <f t="shared" si="33"/>
        <v>10</v>
      </c>
      <c r="R126" s="25">
        <f t="shared" si="34"/>
        <v>4.8733971724044816</v>
      </c>
      <c r="S126" s="25">
        <f t="shared" si="35"/>
        <v>0</v>
      </c>
      <c r="T126" s="58"/>
      <c r="U126" s="25">
        <f>Health!F126</f>
        <v>9.25</v>
      </c>
      <c r="V126" s="25">
        <f>Food!F126</f>
        <v>10</v>
      </c>
      <c r="W126" s="26">
        <f>Macro!F126</f>
        <v>8.0330578512396702</v>
      </c>
      <c r="X126" s="25">
        <f>Socioeconomic!F126</f>
        <v>10</v>
      </c>
      <c r="Y126" s="25">
        <f>'Natural Hazard'!F126</f>
        <v>2.375</v>
      </c>
      <c r="Z126" s="25">
        <f>Conflict!F126</f>
        <v>0</v>
      </c>
      <c r="AA126" s="58"/>
      <c r="AB126" s="25">
        <f>Health!G126</f>
        <v>5.5553846153846198</v>
      </c>
      <c r="AC126" s="25">
        <f>Food!G126</f>
        <v>0</v>
      </c>
      <c r="AD126" s="25">
        <f>Macro!G126</f>
        <v>4.5454545454545503</v>
      </c>
      <c r="AE126" s="25">
        <f>Socioeconomic!G126</f>
        <v>10</v>
      </c>
      <c r="AF126" s="25">
        <f>'Natural Hazard'!G126</f>
        <v>10</v>
      </c>
      <c r="AG126" s="25">
        <f>Conflict!G126</f>
        <v>0</v>
      </c>
      <c r="AH126" s="57"/>
      <c r="AI126" s="27">
        <v>0</v>
      </c>
      <c r="AJ126" s="27">
        <v>0.2</v>
      </c>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row>
    <row r="127" spans="1:70" x14ac:dyDescent="0.2">
      <c r="A127" s="70">
        <v>122</v>
      </c>
      <c r="B127" s="20" t="s">
        <v>250</v>
      </c>
      <c r="C127" s="20" t="s">
        <v>251</v>
      </c>
      <c r="D127" s="20" t="s">
        <v>597</v>
      </c>
      <c r="E127" s="20" t="s">
        <v>591</v>
      </c>
      <c r="F127" s="57"/>
      <c r="G127" s="22" cm="1">
        <f t="array" ref="G127">Options!$D$30*(COUNTIF($N127:$S127, "&gt;="&amp;Options!$D$41) + 0.5*(COUNTIF($N127:$S127, "&gt;="&amp;Options!$D$42) - COUNTIF($N127:$S127, "&gt;="&amp;Options!$D$41))) + Options!$D$31*(COUNTIF($N127:$S127, "&gt;="&amp;Options!$D$41)) + Options!$D$32*AVERAGE($N127:$S127) + Options!$D$33*GEOMEAN($N127:$S127+0.0001)</f>
        <v>0.5</v>
      </c>
      <c r="H127" s="23">
        <f t="shared" si="27"/>
        <v>0.5</v>
      </c>
      <c r="I127" s="22" cm="1">
        <f t="array" ref="I127">Options!$D$30*(COUNTIF($U127:$Z127, "&gt;="&amp;Options!$D$37) + 0.5*(COUNTIF($U127:$Z127, "&gt;="&amp;Options!$D$38) - COUNTIF($U127:$Z127, "&gt;="&amp;Options!$D$37))) + Options!$D$31*(COUNTIF($U127:$Z127, "&gt;="&amp;Options!$D$37)) + Options!$D$32*AVERAGE($U127:$Z127) + Options!$D$33*GEOMEAN($U127:$Z127+0.0001)</f>
        <v>0</v>
      </c>
      <c r="J127" s="24">
        <f t="shared" si="28"/>
        <v>0</v>
      </c>
      <c r="K127" s="21" cm="1">
        <f t="array" ref="K127">Options!$D$30*(COUNTIF($AB127:$AG127, "&gt;="&amp;Options!$D$37) + 0.5*(COUNTIF($AB127:$AG127, "&gt;="&amp;Options!$D$38) - COUNTIF($AB127:$AG127, "&gt;="&amp;Options!$D$37))) + Options!$D$31*(COUNTIF($AB127:$AG127, "&gt;="&amp;Options!$D$37)) + Options!$D$32*AVERAGE($AB127:$AG127) + Options!$D$33*GEOMEAN($AB127:$AG127+0.0001)</f>
        <v>0.5</v>
      </c>
      <c r="L127" s="24">
        <f t="shared" si="29"/>
        <v>0.5</v>
      </c>
      <c r="M127" s="57"/>
      <c r="N127" s="25">
        <f t="shared" si="30"/>
        <v>5.3452248382484751</v>
      </c>
      <c r="O127" s="25">
        <f t="shared" si="31"/>
        <v>2.3444976076555002</v>
      </c>
      <c r="P127" s="25">
        <f t="shared" si="32"/>
        <v>2.1080861100374522</v>
      </c>
      <c r="Q127" s="25">
        <f t="shared" si="33"/>
        <v>2.8571428571428599</v>
      </c>
      <c r="R127" s="25">
        <f t="shared" si="34"/>
        <v>3</v>
      </c>
      <c r="S127" s="25">
        <f t="shared" si="35"/>
        <v>0</v>
      </c>
      <c r="T127" s="58"/>
      <c r="U127" s="25">
        <f>Health!F127</f>
        <v>3</v>
      </c>
      <c r="V127" s="25">
        <f>Food!F127</f>
        <v>2.3444976076555002</v>
      </c>
      <c r="W127" s="26">
        <f>Macro!F127</f>
        <v>2.7933884297520701</v>
      </c>
      <c r="X127" s="25">
        <f>Socioeconomic!F127</f>
        <v>2.8571428571428599</v>
      </c>
      <c r="Y127" s="25">
        <f>'Natural Hazard'!F127</f>
        <v>3</v>
      </c>
      <c r="Z127" s="25">
        <f>Conflict!F127</f>
        <v>0</v>
      </c>
      <c r="AA127" s="58"/>
      <c r="AB127" s="25">
        <f>Health!G127</f>
        <v>9.5238095238094793</v>
      </c>
      <c r="AC127" s="25">
        <f>Food!G127</f>
        <v>0</v>
      </c>
      <c r="AD127" s="25">
        <f>Macro!G127</f>
        <v>1.5909090909090899</v>
      </c>
      <c r="AE127" s="25">
        <f>Socioeconomic!G127</f>
        <v>0</v>
      </c>
      <c r="AF127" s="25">
        <f>'Natural Hazard'!G127</f>
        <v>0</v>
      </c>
      <c r="AG127" s="25">
        <f>Conflict!G127</f>
        <v>0</v>
      </c>
      <c r="AH127" s="57"/>
      <c r="AI127" s="27">
        <v>0</v>
      </c>
      <c r="AJ127" s="27">
        <v>0.2</v>
      </c>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row>
    <row r="128" spans="1:70" x14ac:dyDescent="0.2">
      <c r="A128" s="70">
        <v>123</v>
      </c>
      <c r="B128" s="20" t="s">
        <v>252</v>
      </c>
      <c r="C128" s="20" t="s">
        <v>253</v>
      </c>
      <c r="D128" s="20" t="s">
        <v>593</v>
      </c>
      <c r="E128" s="20" t="s">
        <v>591</v>
      </c>
      <c r="F128" s="57"/>
      <c r="G128" s="22" cm="1">
        <f t="array" ref="G128">Options!$D$30*(COUNTIF($N128:$S128, "&gt;="&amp;Options!$D$41) + 0.5*(COUNTIF($N128:$S128, "&gt;="&amp;Options!$D$42) - COUNTIF($N128:$S128, "&gt;="&amp;Options!$D$41))) + Options!$D$31*(COUNTIF($N128:$S128, "&gt;="&amp;Options!$D$41)) + Options!$D$32*AVERAGE($N128:$S128) + Options!$D$33*GEOMEAN($N128:$S128+0.0001)</f>
        <v>2.5</v>
      </c>
      <c r="H128" s="23">
        <f t="shared" si="27"/>
        <v>2.5</v>
      </c>
      <c r="I128" s="22" cm="1">
        <f t="array" ref="I128">Options!$D$30*(COUNTIF($U128:$Z128, "&gt;="&amp;Options!$D$37) + 0.5*(COUNTIF($U128:$Z128, "&gt;="&amp;Options!$D$38) - COUNTIF($U128:$Z128, "&gt;="&amp;Options!$D$37))) + Options!$D$31*(COUNTIF($U128:$Z128, "&gt;="&amp;Options!$D$37)) + Options!$D$32*AVERAGE($U128:$Z128) + Options!$D$33*GEOMEAN($U128:$Z128+0.0001)</f>
        <v>1.5</v>
      </c>
      <c r="J128" s="24">
        <f t="shared" si="28"/>
        <v>1.5</v>
      </c>
      <c r="K128" s="21" cm="1">
        <f t="array" ref="K128">Options!$D$30*(COUNTIF($AB128:$AG128, "&gt;="&amp;Options!$D$37) + 0.5*(COUNTIF($AB128:$AG128, "&gt;="&amp;Options!$D$38) - COUNTIF($AB128:$AG128, "&gt;="&amp;Options!$D$37))) + Options!$D$31*(COUNTIF($AB128:$AG128, "&gt;="&amp;Options!$D$37)) + Options!$D$32*AVERAGE($AB128:$AG128) + Options!$D$33*GEOMEAN($AB128:$AG128+0.0001)</f>
        <v>0</v>
      </c>
      <c r="L128" s="24">
        <f t="shared" si="29"/>
        <v>0</v>
      </c>
      <c r="M128" s="57"/>
      <c r="N128" s="25">
        <f t="shared" si="30"/>
        <v>6.198076624740442</v>
      </c>
      <c r="O128" s="25">
        <f t="shared" si="31"/>
        <v>9.2822966507177096</v>
      </c>
      <c r="P128" s="25">
        <f t="shared" si="32"/>
        <v>4.7396532095668356</v>
      </c>
      <c r="Q128" s="25">
        <f t="shared" si="33"/>
        <v>8</v>
      </c>
      <c r="R128" s="25">
        <f t="shared" si="34"/>
        <v>1.75</v>
      </c>
      <c r="S128" s="25">
        <f t="shared" si="35"/>
        <v>0</v>
      </c>
      <c r="T128" s="58"/>
      <c r="U128" s="25">
        <f>Health!F128</f>
        <v>7.75</v>
      </c>
      <c r="V128" s="25">
        <f>Food!F128</f>
        <v>9.2822966507177096</v>
      </c>
      <c r="W128" s="26">
        <f>Macro!F128</f>
        <v>4.9421487603305803</v>
      </c>
      <c r="X128" s="25">
        <f>Socioeconomic!F128</f>
        <v>8</v>
      </c>
      <c r="Y128" s="25">
        <f>'Natural Hazard'!F128</f>
        <v>1.75</v>
      </c>
      <c r="Z128" s="25">
        <f>Conflict!F128</f>
        <v>0</v>
      </c>
      <c r="AA128" s="58"/>
      <c r="AB128" s="25">
        <f>Health!G128</f>
        <v>4.9569230769230801</v>
      </c>
      <c r="AC128" s="25">
        <f>Food!G128</f>
        <v>0</v>
      </c>
      <c r="AD128" s="25">
        <f>Macro!G128</f>
        <v>4.5454545454545503</v>
      </c>
      <c r="AE128" s="25">
        <f>Socioeconomic!G128</f>
        <v>0</v>
      </c>
      <c r="AF128" s="25">
        <f>'Natural Hazard'!G128</f>
        <v>0</v>
      </c>
      <c r="AG128" s="25">
        <f>Conflict!G128</f>
        <v>0</v>
      </c>
      <c r="AH128" s="57"/>
      <c r="AI128" s="27">
        <v>0</v>
      </c>
      <c r="AJ128" s="27">
        <v>0.3</v>
      </c>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row>
    <row r="129" spans="1:70" x14ac:dyDescent="0.2">
      <c r="A129" s="70">
        <v>124</v>
      </c>
      <c r="B129" s="20" t="s">
        <v>254</v>
      </c>
      <c r="C129" s="20" t="s">
        <v>255</v>
      </c>
      <c r="D129" s="20" t="s">
        <v>593</v>
      </c>
      <c r="E129" s="20" t="s">
        <v>590</v>
      </c>
      <c r="F129" s="57"/>
      <c r="G129" s="22" cm="1">
        <f t="array" ref="G129">Options!$D$30*(COUNTIF($N129:$S129, "&gt;="&amp;Options!$D$41) + 0.5*(COUNTIF($N129:$S129, "&gt;="&amp;Options!$D$42) - COUNTIF($N129:$S129, "&gt;="&amp;Options!$D$41))) + Options!$D$31*(COUNTIF($N129:$S129, "&gt;="&amp;Options!$D$41)) + Options!$D$32*AVERAGE($N129:$S129) + Options!$D$33*GEOMEAN($N129:$S129+0.0001)</f>
        <v>6</v>
      </c>
      <c r="H129" s="23">
        <f t="shared" si="27"/>
        <v>6</v>
      </c>
      <c r="I129" s="22" cm="1">
        <f t="array" ref="I129">Options!$D$30*(COUNTIF($U129:$Z129, "&gt;="&amp;Options!$D$37) + 0.5*(COUNTIF($U129:$Z129, "&gt;="&amp;Options!$D$38) - COUNTIF($U129:$Z129, "&gt;="&amp;Options!$D$37))) + Options!$D$31*(COUNTIF($U129:$Z129, "&gt;="&amp;Options!$D$37)) + Options!$D$32*AVERAGE($U129:$Z129) + Options!$D$33*GEOMEAN($U129:$Z129+0.0001)</f>
        <v>5</v>
      </c>
      <c r="J129" s="24">
        <f t="shared" si="28"/>
        <v>5</v>
      </c>
      <c r="K129" s="21" cm="1">
        <f t="array" ref="K129">Options!$D$30*(COUNTIF($AB129:$AG129, "&gt;="&amp;Options!$D$37) + 0.5*(COUNTIF($AB129:$AG129, "&gt;="&amp;Options!$D$38) - COUNTIF($AB129:$AG129, "&gt;="&amp;Options!$D$37))) + Options!$D$31*(COUNTIF($AB129:$AG129, "&gt;="&amp;Options!$D$37)) + Options!$D$32*AVERAGE($AB129:$AG129) + Options!$D$33*GEOMEAN($AB129:$AG129+0.0001)</f>
        <v>2.5</v>
      </c>
      <c r="L129" s="24">
        <f t="shared" si="29"/>
        <v>2.5</v>
      </c>
      <c r="M129" s="57"/>
      <c r="N129" s="25">
        <f t="shared" si="30"/>
        <v>9.7590007294853081</v>
      </c>
      <c r="O129" s="25">
        <f t="shared" si="31"/>
        <v>10</v>
      </c>
      <c r="P129" s="25">
        <f t="shared" si="32"/>
        <v>9.0909090909090899</v>
      </c>
      <c r="Q129" s="25">
        <f t="shared" si="33"/>
        <v>10</v>
      </c>
      <c r="R129" s="25">
        <f t="shared" si="34"/>
        <v>7.875</v>
      </c>
      <c r="S129" s="25">
        <f t="shared" si="35"/>
        <v>10</v>
      </c>
      <c r="T129" s="58"/>
      <c r="U129" s="25">
        <f>Health!F129</f>
        <v>10</v>
      </c>
      <c r="V129" s="25">
        <f>Food!F129</f>
        <v>10</v>
      </c>
      <c r="W129" s="26">
        <f>Macro!F129</f>
        <v>9.0909090909090899</v>
      </c>
      <c r="X129" s="25">
        <f>Socioeconomic!F129</f>
        <v>10</v>
      </c>
      <c r="Y129" s="25">
        <f>'Natural Hazard'!F129</f>
        <v>7.875</v>
      </c>
      <c r="Z129" s="25">
        <f>Conflict!F129</f>
        <v>10</v>
      </c>
      <c r="AA129" s="58"/>
      <c r="AB129" s="25">
        <f>Health!G129</f>
        <v>9.5238095238094793</v>
      </c>
      <c r="AC129" s="25">
        <f>Food!G129</f>
        <v>10</v>
      </c>
      <c r="AD129" s="25">
        <f>Macro!G129</f>
        <v>0</v>
      </c>
      <c r="AE129" s="25">
        <f>Socioeconomic!G129</f>
        <v>0</v>
      </c>
      <c r="AF129" s="25">
        <f>'Natural Hazard'!G129</f>
        <v>0</v>
      </c>
      <c r="AG129" s="25">
        <f>Conflict!G129</f>
        <v>10</v>
      </c>
      <c r="AH129" s="57"/>
      <c r="AI129" s="27">
        <v>0</v>
      </c>
      <c r="AJ129" s="27">
        <v>0.2</v>
      </c>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row>
    <row r="130" spans="1:70" x14ac:dyDescent="0.2">
      <c r="A130" s="70">
        <v>125</v>
      </c>
      <c r="B130" s="20" t="s">
        <v>256</v>
      </c>
      <c r="C130" s="20" t="s">
        <v>257</v>
      </c>
      <c r="D130" s="20" t="s">
        <v>593</v>
      </c>
      <c r="E130" s="20" t="s">
        <v>599</v>
      </c>
      <c r="F130" s="57"/>
      <c r="G130" s="22" cm="1">
        <f t="array" ref="G130">Options!$D$30*(COUNTIF($N130:$S130, "&gt;="&amp;Options!$D$41) + 0.5*(COUNTIF($N130:$S130, "&gt;="&amp;Options!$D$42) - COUNTIF($N130:$S130, "&gt;="&amp;Options!$D$41))) + Options!$D$31*(COUNTIF($N130:$S130, "&gt;="&amp;Options!$D$41)) + Options!$D$32*AVERAGE($N130:$S130) + Options!$D$33*GEOMEAN($N130:$S130+0.0001)</f>
        <v>6</v>
      </c>
      <c r="H130" s="23">
        <f t="shared" si="27"/>
        <v>6</v>
      </c>
      <c r="I130" s="22" cm="1">
        <f t="array" ref="I130">Options!$D$30*(COUNTIF($U130:$Z130, "&gt;="&amp;Options!$D$37) + 0.5*(COUNTIF($U130:$Z130, "&gt;="&amp;Options!$D$38) - COUNTIF($U130:$Z130, "&gt;="&amp;Options!$D$37))) + Options!$D$31*(COUNTIF($U130:$Z130, "&gt;="&amp;Options!$D$37)) + Options!$D$32*AVERAGE($U130:$Z130) + Options!$D$33*GEOMEAN($U130:$Z130+0.0001)</f>
        <v>3.5</v>
      </c>
      <c r="J130" s="24">
        <f t="shared" si="28"/>
        <v>3.5</v>
      </c>
      <c r="K130" s="21" cm="1">
        <f t="array" ref="K130">Options!$D$30*(COUNTIF($AB130:$AG130, "&gt;="&amp;Options!$D$37) + 0.5*(COUNTIF($AB130:$AG130, "&gt;="&amp;Options!$D$38) - COUNTIF($AB130:$AG130, "&gt;="&amp;Options!$D$37))) + Options!$D$31*(COUNTIF($AB130:$AG130, "&gt;="&amp;Options!$D$37)) + Options!$D$32*AVERAGE($AB130:$AG130) + Options!$D$33*GEOMEAN($AB130:$AG130+0.0001)</f>
        <v>3</v>
      </c>
      <c r="L130" s="24">
        <f t="shared" si="29"/>
        <v>3</v>
      </c>
      <c r="M130" s="57"/>
      <c r="N130" s="25">
        <f t="shared" si="30"/>
        <v>9.8742088290657488</v>
      </c>
      <c r="O130" s="25">
        <f t="shared" si="31"/>
        <v>9.2156513424213156</v>
      </c>
      <c r="P130" s="25">
        <f t="shared" si="32"/>
        <v>7.2375180772733252</v>
      </c>
      <c r="Q130" s="25">
        <f t="shared" si="33"/>
        <v>8.8640526042791841</v>
      </c>
      <c r="R130" s="25">
        <f t="shared" si="34"/>
        <v>7.75</v>
      </c>
      <c r="S130" s="25">
        <f t="shared" si="35"/>
        <v>7.8099114642860643</v>
      </c>
      <c r="T130" s="58"/>
      <c r="U130" s="25">
        <f>Health!F130</f>
        <v>9.75</v>
      </c>
      <c r="V130" s="25">
        <f>Food!F130</f>
        <v>8.4928229665071804</v>
      </c>
      <c r="W130" s="26">
        <f>Macro!F130</f>
        <v>9.60330578512397</v>
      </c>
      <c r="X130" s="25">
        <f>Socioeconomic!F130</f>
        <v>7.8571428571428603</v>
      </c>
      <c r="Y130" s="25">
        <f>'Natural Hazard'!F130</f>
        <v>7.75</v>
      </c>
      <c r="Z130" s="25">
        <f>Conflict!F130</f>
        <v>10</v>
      </c>
      <c r="AA130" s="58"/>
      <c r="AB130" s="25">
        <f>Health!G130</f>
        <v>10</v>
      </c>
      <c r="AC130" s="25">
        <f>Food!G130</f>
        <v>10</v>
      </c>
      <c r="AD130" s="25">
        <f>Macro!G130</f>
        <v>5.4545454545454701</v>
      </c>
      <c r="AE130" s="25">
        <f>Socioeconomic!G130</f>
        <v>10</v>
      </c>
      <c r="AF130" s="25">
        <f>'Natural Hazard'!G130</f>
        <v>0</v>
      </c>
      <c r="AG130" s="25">
        <f>Conflict!G130</f>
        <v>6.0994717079986902</v>
      </c>
      <c r="AH130" s="57"/>
      <c r="AI130" s="27">
        <v>0</v>
      </c>
      <c r="AJ130" s="27">
        <v>0.1</v>
      </c>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row>
    <row r="131" spans="1:70" x14ac:dyDescent="0.2">
      <c r="A131" s="70">
        <v>126</v>
      </c>
      <c r="B131" s="20" t="s">
        <v>258</v>
      </c>
      <c r="C131" s="20" t="s">
        <v>259</v>
      </c>
      <c r="D131" s="20" t="s">
        <v>596</v>
      </c>
      <c r="E131" s="20" t="s">
        <v>590</v>
      </c>
      <c r="F131" s="57"/>
      <c r="G131" s="22" cm="1">
        <f t="array" ref="G131">Options!$D$30*(COUNTIF($N131:$S131, "&gt;="&amp;Options!$D$41) + 0.5*(COUNTIF($N131:$S131, "&gt;="&amp;Options!$D$42) - COUNTIF($N131:$S131, "&gt;="&amp;Options!$D$41))) + Options!$D$31*(COUNTIF($N131:$S131, "&gt;="&amp;Options!$D$41)) + Options!$D$32*AVERAGE($N131:$S131) + Options!$D$33*GEOMEAN($N131:$S131+0.0001)</f>
        <v>3.5</v>
      </c>
      <c r="H131" s="23">
        <f t="shared" si="27"/>
        <v>3.5</v>
      </c>
      <c r="I131" s="22" cm="1">
        <f t="array" ref="I131">Options!$D$30*(COUNTIF($U131:$Z131, "&gt;="&amp;Options!$D$37) + 0.5*(COUNTIF($U131:$Z131, "&gt;="&amp;Options!$D$38) - COUNTIF($U131:$Z131, "&gt;="&amp;Options!$D$37))) + Options!$D$31*(COUNTIF($U131:$Z131, "&gt;="&amp;Options!$D$37)) + Options!$D$32*AVERAGE($U131:$Z131) + Options!$D$33*GEOMEAN($U131:$Z131+0.0001)</f>
        <v>1</v>
      </c>
      <c r="J131" s="24">
        <f t="shared" si="28"/>
        <v>1</v>
      </c>
      <c r="K131" s="21" cm="1">
        <f t="array" ref="K131">Options!$D$30*(COUNTIF($AB131:$AG131, "&gt;="&amp;Options!$D$37) + 0.5*(COUNTIF($AB131:$AG131, "&gt;="&amp;Options!$D$38) - COUNTIF($AB131:$AG131, "&gt;="&amp;Options!$D$37))) + Options!$D$31*(COUNTIF($AB131:$AG131, "&gt;="&amp;Options!$D$37)) + Options!$D$32*AVERAGE($AB131:$AG131) + Options!$D$33*GEOMEAN($AB131:$AG131+0.0001)</f>
        <v>1.5</v>
      </c>
      <c r="L131" s="24">
        <f t="shared" si="29"/>
        <v>1.5</v>
      </c>
      <c r="M131" s="57"/>
      <c r="N131" s="25">
        <f t="shared" si="30"/>
        <v>8.0622577482985491</v>
      </c>
      <c r="O131" s="25">
        <f t="shared" si="31"/>
        <v>6.7942583732057402</v>
      </c>
      <c r="P131" s="25">
        <f t="shared" si="32"/>
        <v>6.8872534405901709</v>
      </c>
      <c r="Q131" s="25">
        <f t="shared" si="33"/>
        <v>7.0710678118654737</v>
      </c>
      <c r="R131" s="25">
        <f t="shared" si="34"/>
        <v>5.25</v>
      </c>
      <c r="S131" s="25">
        <f t="shared" si="35"/>
        <v>0</v>
      </c>
      <c r="T131" s="58"/>
      <c r="U131" s="25">
        <f>Health!F131</f>
        <v>6.5</v>
      </c>
      <c r="V131" s="25">
        <f>Food!F131</f>
        <v>6.7942583732057402</v>
      </c>
      <c r="W131" s="26">
        <f>Macro!F131</f>
        <v>9.0743801652892593</v>
      </c>
      <c r="X131" s="25">
        <f>Socioeconomic!F131</f>
        <v>7.1428571428571397</v>
      </c>
      <c r="Y131" s="25">
        <f>'Natural Hazard'!F131</f>
        <v>5.25</v>
      </c>
      <c r="Z131" s="25">
        <f>Conflict!F131</f>
        <v>0</v>
      </c>
      <c r="AA131" s="58"/>
      <c r="AB131" s="25">
        <f>Health!G131</f>
        <v>10</v>
      </c>
      <c r="AC131" s="25">
        <f>Food!G131</f>
        <v>0</v>
      </c>
      <c r="AD131" s="25">
        <f>Macro!G131</f>
        <v>5.2272727272727302</v>
      </c>
      <c r="AE131" s="25">
        <f>Socioeconomic!G131</f>
        <v>7</v>
      </c>
      <c r="AF131" s="25">
        <f>'Natural Hazard'!G131</f>
        <v>0</v>
      </c>
      <c r="AG131" s="25">
        <f>Conflict!G131</f>
        <v>0</v>
      </c>
      <c r="AH131" s="57"/>
      <c r="AI131" s="27">
        <v>0</v>
      </c>
      <c r="AJ131" s="27">
        <v>0.2</v>
      </c>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row>
    <row r="132" spans="1:70" x14ac:dyDescent="0.2">
      <c r="A132" s="70">
        <v>127</v>
      </c>
      <c r="B132" s="20" t="s">
        <v>260</v>
      </c>
      <c r="C132" s="20" t="s">
        <v>261</v>
      </c>
      <c r="D132" s="20" t="s">
        <v>594</v>
      </c>
      <c r="E132" s="20" t="s">
        <v>585</v>
      </c>
      <c r="F132" s="57"/>
      <c r="G132" s="22" cm="1">
        <f t="array" ref="G132">Options!$D$30*(COUNTIF($N132:$S132, "&gt;="&amp;Options!$D$41) + 0.5*(COUNTIF($N132:$S132, "&gt;="&amp;Options!$D$42) - COUNTIF($N132:$S132, "&gt;="&amp;Options!$D$41))) + Options!$D$31*(COUNTIF($N132:$S132, "&gt;="&amp;Options!$D$41)) + Options!$D$32*AVERAGE($N132:$S132) + Options!$D$33*GEOMEAN($N132:$S132+0.0001)</f>
        <v>0</v>
      </c>
      <c r="H132" s="23">
        <f t="shared" si="27"/>
        <v>0</v>
      </c>
      <c r="I132" s="22" cm="1">
        <f t="array" ref="I132">Options!$D$30*(COUNTIF($U132:$Z132, "&gt;="&amp;Options!$D$37) + 0.5*(COUNTIF($U132:$Z132, "&gt;="&amp;Options!$D$38) - COUNTIF($U132:$Z132, "&gt;="&amp;Options!$D$37))) + Options!$D$31*(COUNTIF($U132:$Z132, "&gt;="&amp;Options!$D$37)) + Options!$D$32*AVERAGE($U132:$Z132) + Options!$D$33*GEOMEAN($U132:$Z132+0.0001)</f>
        <v>0</v>
      </c>
      <c r="J132" s="24">
        <f t="shared" si="28"/>
        <v>0</v>
      </c>
      <c r="K132" s="21" cm="1">
        <f t="array" ref="K132">Options!$D$30*(COUNTIF($AB132:$AG132, "&gt;="&amp;Options!$D$37) + 0.5*(COUNTIF($AB132:$AG132, "&gt;="&amp;Options!$D$38) - COUNTIF($AB132:$AG132, "&gt;="&amp;Options!$D$37))) + Options!$D$31*(COUNTIF($AB132:$AG132, "&gt;="&amp;Options!$D$37)) + Options!$D$32*AVERAGE($AB132:$AG132) + Options!$D$33*GEOMEAN($AB132:$AG132+0.0001)</f>
        <v>1</v>
      </c>
      <c r="L132" s="24">
        <f t="shared" si="29"/>
        <v>1</v>
      </c>
      <c r="M132" s="57"/>
      <c r="N132" s="25">
        <f t="shared" si="30"/>
        <v>3.270703288285258</v>
      </c>
      <c r="O132" s="25">
        <f t="shared" si="31"/>
        <v>0</v>
      </c>
      <c r="P132" s="25">
        <f t="shared" si="32"/>
        <v>2.1859465075188895</v>
      </c>
      <c r="Q132" s="25">
        <f t="shared" si="33"/>
        <v>1.4142135623730956</v>
      </c>
      <c r="R132" s="25">
        <f t="shared" si="34"/>
        <v>0</v>
      </c>
      <c r="S132" s="25">
        <f t="shared" si="35"/>
        <v>0</v>
      </c>
      <c r="T132" s="58"/>
      <c r="U132" s="25">
        <f>Health!F132</f>
        <v>1.25</v>
      </c>
      <c r="V132" s="25">
        <f>Food!F132</f>
        <v>0</v>
      </c>
      <c r="W132" s="26">
        <f>Macro!F132</f>
        <v>0.87603305785123797</v>
      </c>
      <c r="X132" s="25">
        <f>Socioeconomic!F132</f>
        <v>0.28571428571428598</v>
      </c>
      <c r="Y132" s="25">
        <f>'Natural Hazard'!F132</f>
        <v>0</v>
      </c>
      <c r="Z132" s="25">
        <f>Conflict!F132</f>
        <v>0</v>
      </c>
      <c r="AA132" s="58"/>
      <c r="AB132" s="25">
        <f>Health!G132</f>
        <v>8.5579999999999998</v>
      </c>
      <c r="AC132" s="25">
        <f>Food!G132</f>
        <v>0</v>
      </c>
      <c r="AD132" s="25">
        <f>Macro!G132</f>
        <v>5.4545454545454604</v>
      </c>
      <c r="AE132" s="25">
        <f>Socioeconomic!G132</f>
        <v>7</v>
      </c>
      <c r="AF132" s="25">
        <f>'Natural Hazard'!G132</f>
        <v>0</v>
      </c>
      <c r="AG132" s="25">
        <f>Conflict!G132</f>
        <v>0</v>
      </c>
      <c r="AH132" s="57"/>
      <c r="AI132" s="27">
        <v>0</v>
      </c>
      <c r="AJ132" s="27">
        <v>0.4</v>
      </c>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row>
    <row r="133" spans="1:70" x14ac:dyDescent="0.2">
      <c r="A133" s="70">
        <v>128</v>
      </c>
      <c r="B133" s="20" t="s">
        <v>262</v>
      </c>
      <c r="C133" s="20" t="s">
        <v>263</v>
      </c>
      <c r="D133" s="20" t="s">
        <v>594</v>
      </c>
      <c r="E133" s="20" t="s">
        <v>585</v>
      </c>
      <c r="F133" s="57"/>
      <c r="G133" s="22" cm="1">
        <f t="array" ref="G133">Options!$D$30*(COUNTIF($N133:$S133, "&gt;="&amp;Options!$D$41) + 0.5*(COUNTIF($N133:$S133, "&gt;="&amp;Options!$D$42) - COUNTIF($N133:$S133, "&gt;="&amp;Options!$D$41))) + Options!$D$31*(COUNTIF($N133:$S133, "&gt;="&amp;Options!$D$41)) + Options!$D$32*AVERAGE($N133:$S133) + Options!$D$33*GEOMEAN($N133:$S133+0.0001)</f>
        <v>0</v>
      </c>
      <c r="H133" s="23">
        <f t="shared" si="27"/>
        <v>0</v>
      </c>
      <c r="I133" s="22" cm="1">
        <f t="array" ref="I133">Options!$D$30*(COUNTIF($U133:$Z133, "&gt;="&amp;Options!$D$37) + 0.5*(COUNTIF($U133:$Z133, "&gt;="&amp;Options!$D$38) - COUNTIF($U133:$Z133, "&gt;="&amp;Options!$D$37))) + Options!$D$31*(COUNTIF($U133:$Z133, "&gt;="&amp;Options!$D$37)) + Options!$D$32*AVERAGE($U133:$Z133) + Options!$D$33*GEOMEAN($U133:$Z133+0.0001)</f>
        <v>0</v>
      </c>
      <c r="J133" s="24">
        <f t="shared" si="28"/>
        <v>0</v>
      </c>
      <c r="K133" s="21" cm="1">
        <f t="array" ref="K133">Options!$D$30*(COUNTIF($AB133:$AG133, "&gt;="&amp;Options!$D$37) + 0.5*(COUNTIF($AB133:$AG133, "&gt;="&amp;Options!$D$38) - COUNTIF($AB133:$AG133, "&gt;="&amp;Options!$D$37))) + Options!$D$31*(COUNTIF($AB133:$AG133, "&gt;="&amp;Options!$D$37)) + Options!$D$32*AVERAGE($AB133:$AG133) + Options!$D$33*GEOMEAN($AB133:$AG133+0.0001)</f>
        <v>0.5</v>
      </c>
      <c r="L133" s="24">
        <f t="shared" si="29"/>
        <v>0.5</v>
      </c>
      <c r="M133" s="57"/>
      <c r="N133" s="25">
        <f t="shared" si="30"/>
        <v>3.2071349029490852</v>
      </c>
      <c r="O133" s="25">
        <f t="shared" si="31"/>
        <v>0</v>
      </c>
      <c r="P133" s="25">
        <f t="shared" si="32"/>
        <v>1.2972837600230442</v>
      </c>
      <c r="Q133" s="25">
        <f t="shared" si="33"/>
        <v>0.28571428571428598</v>
      </c>
      <c r="R133" s="25">
        <f t="shared" si="34"/>
        <v>0</v>
      </c>
      <c r="S133" s="25">
        <f t="shared" si="35"/>
        <v>0</v>
      </c>
      <c r="T133" s="58"/>
      <c r="U133" s="25">
        <f>Health!F133</f>
        <v>1.08</v>
      </c>
      <c r="V133" s="25">
        <f>Food!F133</f>
        <v>0</v>
      </c>
      <c r="W133" s="26">
        <f>Macro!F133</f>
        <v>0.26446280991735399</v>
      </c>
      <c r="X133" s="25">
        <f>Socioeconomic!F133</f>
        <v>0.28571428571428598</v>
      </c>
      <c r="Y133" s="25">
        <f>'Natural Hazard'!F133</f>
        <v>0</v>
      </c>
      <c r="Z133" s="25">
        <f>Conflict!F133</f>
        <v>0</v>
      </c>
      <c r="AA133" s="58"/>
      <c r="AB133" s="25">
        <f>Health!G133</f>
        <v>9.5238095238094793</v>
      </c>
      <c r="AC133" s="25">
        <f>Food!G133</f>
        <v>0</v>
      </c>
      <c r="AD133" s="25">
        <f>Macro!G133</f>
        <v>6.3636363636363704</v>
      </c>
      <c r="AE133" s="25">
        <f>Socioeconomic!G133</f>
        <v>0</v>
      </c>
      <c r="AF133" s="25">
        <f>'Natural Hazard'!G133</f>
        <v>0</v>
      </c>
      <c r="AG133" s="25">
        <f>Conflict!G133</f>
        <v>0</v>
      </c>
      <c r="AH133" s="57"/>
      <c r="AI133" s="27">
        <v>0</v>
      </c>
      <c r="AJ133" s="27">
        <v>0.5</v>
      </c>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row>
    <row r="134" spans="1:70" x14ac:dyDescent="0.2">
      <c r="A134" s="70">
        <v>129</v>
      </c>
      <c r="B134" s="20" t="s">
        <v>264</v>
      </c>
      <c r="C134" s="20" t="s">
        <v>265</v>
      </c>
      <c r="D134" s="20" t="s">
        <v>592</v>
      </c>
      <c r="E134" s="20" t="s">
        <v>590</v>
      </c>
      <c r="F134" s="57"/>
      <c r="G134" s="22" cm="1">
        <f t="array" ref="G134">Options!$D$30*(COUNTIF($N134:$S134, "&gt;="&amp;Options!$D$41) + 0.5*(COUNTIF($N134:$S134, "&gt;="&amp;Options!$D$42) - COUNTIF($N134:$S134, "&gt;="&amp;Options!$D$41))) + Options!$D$31*(COUNTIF($N134:$S134, "&gt;="&amp;Options!$D$41)) + Options!$D$32*AVERAGE($N134:$S134) + Options!$D$33*GEOMEAN($N134:$S134+0.0001)</f>
        <v>3.5</v>
      </c>
      <c r="H134" s="23">
        <f t="shared" ref="H134:H165" si="36">G134</f>
        <v>3.5</v>
      </c>
      <c r="I134" s="22" cm="1">
        <f t="array" ref="I134">Options!$D$30*(COUNTIF($U134:$Z134, "&gt;="&amp;Options!$D$37) + 0.5*(COUNTIF($U134:$Z134, "&gt;="&amp;Options!$D$38) - COUNTIF($U134:$Z134, "&gt;="&amp;Options!$D$37))) + Options!$D$31*(COUNTIF($U134:$Z134, "&gt;="&amp;Options!$D$37)) + Options!$D$32*AVERAGE($U134:$Z134) + Options!$D$33*GEOMEAN($U134:$Z134+0.0001)</f>
        <v>2</v>
      </c>
      <c r="J134" s="24">
        <f t="shared" ref="J134:J165" si="37">I134</f>
        <v>2</v>
      </c>
      <c r="K134" s="21" cm="1">
        <f t="array" ref="K134">Options!$D$30*(COUNTIF($AB134:$AG134, "&gt;="&amp;Options!$D$37) + 0.5*(COUNTIF($AB134:$AG134, "&gt;="&amp;Options!$D$38) - COUNTIF($AB134:$AG134, "&gt;="&amp;Options!$D$37))) + Options!$D$31*(COUNTIF($AB134:$AG134, "&gt;="&amp;Options!$D$37)) + Options!$D$32*AVERAGE($AB134:$AG134) + Options!$D$33*GEOMEAN($AB134:$AG134+0.0001)</f>
        <v>0</v>
      </c>
      <c r="L134" s="24">
        <f t="shared" ref="L134:L165" si="38">K134</f>
        <v>0</v>
      </c>
      <c r="M134" s="57"/>
      <c r="N134" s="25">
        <f t="shared" ref="N134:N165" si="39">IFERROR(GEOMEAN(U134,AB134), MAX(U134,AB134))</f>
        <v>6.0749289629395449</v>
      </c>
      <c r="O134" s="25">
        <f t="shared" ref="O134:O165" si="40">IFERROR(GEOMEAN(V134,AC134), MAX(V134,AC134))</f>
        <v>9.0430622009569408</v>
      </c>
      <c r="P134" s="25">
        <f t="shared" ref="P134:P165" si="41">IFERROR(GEOMEAN(W134,AD134), MAX(W134,AD134))</f>
        <v>6.0810948438891907</v>
      </c>
      <c r="Q134" s="25">
        <f t="shared" ref="Q134:Q165" si="42">IFERROR(GEOMEAN(X134,AE134), MAX(X134,AE134))</f>
        <v>8.2857142857142794</v>
      </c>
      <c r="R134" s="25">
        <f t="shared" ref="R134:R165" si="43">IFERROR(GEOMEAN(Y134,AF134), MAX(Y134,AF134))</f>
        <v>5.75</v>
      </c>
      <c r="S134" s="25">
        <f t="shared" ref="S134:S165" si="44">IFERROR(GEOMEAN(Z134,AG134), MAX(Z134,AG134))</f>
        <v>0</v>
      </c>
      <c r="T134" s="58"/>
      <c r="U134" s="25">
        <f>Health!F134</f>
        <v>7.75</v>
      </c>
      <c r="V134" s="25">
        <f>Food!F134</f>
        <v>9.0430622009569408</v>
      </c>
      <c r="W134" s="26">
        <f>Macro!F134</f>
        <v>7.0743801652892602</v>
      </c>
      <c r="X134" s="25">
        <f>Socioeconomic!F134</f>
        <v>8.2857142857142794</v>
      </c>
      <c r="Y134" s="25">
        <f>'Natural Hazard'!F134</f>
        <v>5.75</v>
      </c>
      <c r="Z134" s="25">
        <f>Conflict!F134</f>
        <v>0</v>
      </c>
      <c r="AA134" s="58"/>
      <c r="AB134" s="25">
        <f>Health!G134</f>
        <v>4.7619047619047397</v>
      </c>
      <c r="AC134" s="25">
        <f>Food!G134</f>
        <v>0</v>
      </c>
      <c r="AD134" s="25">
        <f>Macro!G134</f>
        <v>5.2272727272727302</v>
      </c>
      <c r="AE134" s="25">
        <f>Socioeconomic!G134</f>
        <v>0</v>
      </c>
      <c r="AF134" s="25">
        <f>'Natural Hazard'!G134</f>
        <v>0</v>
      </c>
      <c r="AG134" s="25">
        <f>Conflict!G134</f>
        <v>0</v>
      </c>
      <c r="AH134" s="57"/>
      <c r="AI134" s="27">
        <v>0</v>
      </c>
      <c r="AJ134" s="27">
        <v>0.3</v>
      </c>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row>
    <row r="135" spans="1:70" x14ac:dyDescent="0.2">
      <c r="A135" s="70">
        <v>130</v>
      </c>
      <c r="B135" s="20" t="s">
        <v>266</v>
      </c>
      <c r="C135" s="20" t="s">
        <v>267</v>
      </c>
      <c r="D135" s="20" t="s">
        <v>597</v>
      </c>
      <c r="E135" s="20" t="s">
        <v>591</v>
      </c>
      <c r="F135" s="57"/>
      <c r="G135" s="22" cm="1">
        <f t="array" ref="G135">Options!$D$30*(COUNTIF($N135:$S135, "&gt;="&amp;Options!$D$41) + 0.5*(COUNTIF($N135:$S135, "&gt;="&amp;Options!$D$42) - COUNTIF($N135:$S135, "&gt;="&amp;Options!$D$41))) + Options!$D$31*(COUNTIF($N135:$S135, "&gt;="&amp;Options!$D$41)) + Options!$D$32*AVERAGE($N135:$S135) + Options!$D$33*GEOMEAN($N135:$S135+0.0001)</f>
        <v>1.5</v>
      </c>
      <c r="H135" s="23">
        <f t="shared" si="36"/>
        <v>1.5</v>
      </c>
      <c r="I135" s="22" cm="1">
        <f t="array" ref="I135">Options!$D$30*(COUNTIF($U135:$Z135, "&gt;="&amp;Options!$D$37) + 0.5*(COUNTIF($U135:$Z135, "&gt;="&amp;Options!$D$38) - COUNTIF($U135:$Z135, "&gt;="&amp;Options!$D$37))) + Options!$D$31*(COUNTIF($U135:$Z135, "&gt;="&amp;Options!$D$37)) + Options!$D$32*AVERAGE($U135:$Z135) + Options!$D$33*GEOMEAN($U135:$Z135+0.0001)</f>
        <v>0.5</v>
      </c>
      <c r="J135" s="24">
        <f t="shared" si="37"/>
        <v>0.5</v>
      </c>
      <c r="K135" s="21" cm="1">
        <f t="array" ref="K135">Options!$D$30*(COUNTIF($AB135:$AG135, "&gt;="&amp;Options!$D$37) + 0.5*(COUNTIF($AB135:$AG135, "&gt;="&amp;Options!$D$38) - COUNTIF($AB135:$AG135, "&gt;="&amp;Options!$D$37))) + Options!$D$31*(COUNTIF($AB135:$AG135, "&gt;="&amp;Options!$D$37)) + Options!$D$32*AVERAGE($AB135:$AG135) + Options!$D$33*GEOMEAN($AB135:$AG135+0.0001)</f>
        <v>0</v>
      </c>
      <c r="L135" s="24">
        <f t="shared" si="38"/>
        <v>0</v>
      </c>
      <c r="M135" s="57"/>
      <c r="N135" s="25">
        <f t="shared" si="39"/>
        <v>9.84</v>
      </c>
      <c r="O135" s="25">
        <f t="shared" si="40"/>
        <v>0</v>
      </c>
      <c r="P135" s="25">
        <f t="shared" si="41"/>
        <v>0</v>
      </c>
      <c r="Q135" s="25">
        <f t="shared" si="42"/>
        <v>6</v>
      </c>
      <c r="R135" s="25">
        <f t="shared" si="43"/>
        <v>0.625</v>
      </c>
      <c r="S135" s="25">
        <f t="shared" si="44"/>
        <v>0</v>
      </c>
      <c r="T135" s="58"/>
      <c r="U135" s="25">
        <f>Health!F135</f>
        <v>9.84</v>
      </c>
      <c r="V135" s="25">
        <f>Food!F135</f>
        <v>0</v>
      </c>
      <c r="W135" s="26">
        <f>Macro!F135</f>
        <v>0</v>
      </c>
      <c r="X135" s="25">
        <f>Socioeconomic!F135</f>
        <v>6</v>
      </c>
      <c r="Y135" s="25">
        <f>'Natural Hazard'!F135</f>
        <v>0.625</v>
      </c>
      <c r="Z135" s="25">
        <f>Conflict!F135</f>
        <v>0</v>
      </c>
      <c r="AA135" s="58"/>
      <c r="AB135" s="25">
        <f>Health!G135</f>
        <v>0</v>
      </c>
      <c r="AC135" s="25">
        <f>Food!G135</f>
        <v>0</v>
      </c>
      <c r="AD135" s="25">
        <f>Macro!G135</f>
        <v>0</v>
      </c>
      <c r="AE135" s="25">
        <f>Socioeconomic!G135</f>
        <v>0</v>
      </c>
      <c r="AF135" s="25">
        <f>'Natural Hazard'!G135</f>
        <v>0</v>
      </c>
      <c r="AG135" s="25">
        <f>Conflict!G135</f>
        <v>0</v>
      </c>
      <c r="AH135" s="57"/>
      <c r="AI135" s="27">
        <v>0.4</v>
      </c>
      <c r="AJ135" s="27">
        <v>0.8</v>
      </c>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row>
    <row r="136" spans="1:70" x14ac:dyDescent="0.2">
      <c r="A136" s="70">
        <v>131</v>
      </c>
      <c r="B136" s="20" t="s">
        <v>268</v>
      </c>
      <c r="C136" s="20" t="s">
        <v>269</v>
      </c>
      <c r="D136" s="20" t="s">
        <v>597</v>
      </c>
      <c r="E136" s="20" t="s">
        <v>587</v>
      </c>
      <c r="F136" s="57"/>
      <c r="G136" s="22" cm="1">
        <f t="array" ref="G136">Options!$D$30*(COUNTIF($N136:$S136, "&gt;="&amp;Options!$D$41) + 0.5*(COUNTIF($N136:$S136, "&gt;="&amp;Options!$D$42) - COUNTIF($N136:$S136, "&gt;="&amp;Options!$D$41))) + Options!$D$31*(COUNTIF($N136:$S136, "&gt;="&amp;Options!$D$41)) + Options!$D$32*AVERAGE($N136:$S136) + Options!$D$33*GEOMEAN($N136:$S136+0.0001)</f>
        <v>0.5</v>
      </c>
      <c r="H136" s="23">
        <f t="shared" si="36"/>
        <v>0.5</v>
      </c>
      <c r="I136" s="22" cm="1">
        <f t="array" ref="I136">Options!$D$30*(COUNTIF($U136:$Z136, "&gt;="&amp;Options!$D$37) + 0.5*(COUNTIF($U136:$Z136, "&gt;="&amp;Options!$D$38) - COUNTIF($U136:$Z136, "&gt;="&amp;Options!$D$37))) + Options!$D$31*(COUNTIF($U136:$Z136, "&gt;="&amp;Options!$D$37)) + Options!$D$32*AVERAGE($U136:$Z136) + Options!$D$33*GEOMEAN($U136:$Z136+0.0001)</f>
        <v>0</v>
      </c>
      <c r="J136" s="24">
        <f t="shared" si="37"/>
        <v>0</v>
      </c>
      <c r="K136" s="21" cm="1">
        <f t="array" ref="K136">Options!$D$30*(COUNTIF($AB136:$AG136, "&gt;="&amp;Options!$D$37) + 0.5*(COUNTIF($AB136:$AG136, "&gt;="&amp;Options!$D$38) - COUNTIF($AB136:$AG136, "&gt;="&amp;Options!$D$37))) + Options!$D$31*(COUNTIF($AB136:$AG136, "&gt;="&amp;Options!$D$37)) + Options!$D$32*AVERAGE($AB136:$AG136) + Options!$D$33*GEOMEAN($AB136:$AG136+0.0001)</f>
        <v>1.5</v>
      </c>
      <c r="L136" s="24">
        <f t="shared" si="38"/>
        <v>1.5</v>
      </c>
      <c r="M136" s="57"/>
      <c r="N136" s="25">
        <f t="shared" si="39"/>
        <v>5.6568542494923797</v>
      </c>
      <c r="O136" s="25">
        <f t="shared" si="40"/>
        <v>1.84210526315789</v>
      </c>
      <c r="P136" s="25">
        <f t="shared" si="41"/>
        <v>0.36363636363636298</v>
      </c>
      <c r="Q136" s="25">
        <f t="shared" si="42"/>
        <v>2.2360679774997894</v>
      </c>
      <c r="R136" s="25">
        <f t="shared" si="43"/>
        <v>1.875</v>
      </c>
      <c r="S136" s="25">
        <f t="shared" si="44"/>
        <v>0</v>
      </c>
      <c r="T136" s="58"/>
      <c r="U136" s="25">
        <f>Health!F136</f>
        <v>3.2</v>
      </c>
      <c r="V136" s="25">
        <f>Food!F136</f>
        <v>1.84210526315789</v>
      </c>
      <c r="W136" s="26">
        <f>Macro!F136</f>
        <v>0.36363636363636298</v>
      </c>
      <c r="X136" s="25">
        <f>Socioeconomic!F136</f>
        <v>0.71428571428571397</v>
      </c>
      <c r="Y136" s="25">
        <f>'Natural Hazard'!F136</f>
        <v>1.875</v>
      </c>
      <c r="Z136" s="25">
        <f>Conflict!F136</f>
        <v>0</v>
      </c>
      <c r="AA136" s="58"/>
      <c r="AB136" s="25">
        <f>Health!G136</f>
        <v>10</v>
      </c>
      <c r="AC136" s="25">
        <f>Food!G136</f>
        <v>0</v>
      </c>
      <c r="AD136" s="25">
        <f>Macro!G136</f>
        <v>0</v>
      </c>
      <c r="AE136" s="25">
        <f>Socioeconomic!G136</f>
        <v>7</v>
      </c>
      <c r="AF136" s="25">
        <f>'Natural Hazard'!G136</f>
        <v>0</v>
      </c>
      <c r="AG136" s="25">
        <f>Conflict!G136</f>
        <v>0</v>
      </c>
      <c r="AH136" s="57"/>
      <c r="AI136" s="27">
        <v>0</v>
      </c>
      <c r="AJ136" s="27">
        <v>0.5</v>
      </c>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row>
    <row r="137" spans="1:70" x14ac:dyDescent="0.2">
      <c r="A137" s="70">
        <v>132</v>
      </c>
      <c r="B137" s="20" t="s">
        <v>270</v>
      </c>
      <c r="C137" s="20" t="s">
        <v>271</v>
      </c>
      <c r="D137" s="20" t="s">
        <v>595</v>
      </c>
      <c r="E137" s="20" t="s">
        <v>586</v>
      </c>
      <c r="F137" s="57"/>
      <c r="G137" s="22" cm="1">
        <f t="array" ref="G137">Options!$D$30*(COUNTIF($N137:$S137, "&gt;="&amp;Options!$D$41) + 0.5*(COUNTIF($N137:$S137, "&gt;="&amp;Options!$D$42) - COUNTIF($N137:$S137, "&gt;="&amp;Options!$D$41))) + Options!$D$31*(COUNTIF($N137:$S137, "&gt;="&amp;Options!$D$41)) + Options!$D$32*AVERAGE($N137:$S137) + Options!$D$33*GEOMEAN($N137:$S137+0.0001)</f>
        <v>1</v>
      </c>
      <c r="H137" s="23">
        <f t="shared" si="36"/>
        <v>1</v>
      </c>
      <c r="I137" s="22" cm="1">
        <f t="array" ref="I137">Options!$D$30*(COUNTIF($U137:$Z137, "&gt;="&amp;Options!$D$37) + 0.5*(COUNTIF($U137:$Z137, "&gt;="&amp;Options!$D$38) - COUNTIF($U137:$Z137, "&gt;="&amp;Options!$D$37))) + Options!$D$31*(COUNTIF($U137:$Z137, "&gt;="&amp;Options!$D$37)) + Options!$D$32*AVERAGE($U137:$Z137) + Options!$D$33*GEOMEAN($U137:$Z137+0.0001)</f>
        <v>0</v>
      </c>
      <c r="J137" s="24">
        <f t="shared" si="37"/>
        <v>0</v>
      </c>
      <c r="K137" s="21" cm="1">
        <f t="array" ref="K137">Options!$D$30*(COUNTIF($AB137:$AG137, "&gt;="&amp;Options!$D$37) + 0.5*(COUNTIF($AB137:$AG137, "&gt;="&amp;Options!$D$38) - COUNTIF($AB137:$AG137, "&gt;="&amp;Options!$D$37))) + Options!$D$31*(COUNTIF($AB137:$AG137, "&gt;="&amp;Options!$D$37)) + Options!$D$32*AVERAGE($AB137:$AG137) + Options!$D$33*GEOMEAN($AB137:$AG137+0.0001)</f>
        <v>0.5</v>
      </c>
      <c r="L137" s="24">
        <f t="shared" si="38"/>
        <v>0.5</v>
      </c>
      <c r="M137" s="57"/>
      <c r="N137" s="25">
        <f t="shared" si="39"/>
        <v>5.0615262143989241</v>
      </c>
      <c r="O137" s="25">
        <f t="shared" si="40"/>
        <v>3.2296650717703299</v>
      </c>
      <c r="P137" s="25">
        <f t="shared" si="41"/>
        <v>6.0804770661821106</v>
      </c>
      <c r="Q137" s="25">
        <f t="shared" si="42"/>
        <v>2.4285714285714302</v>
      </c>
      <c r="R137" s="25">
        <f t="shared" si="43"/>
        <v>2.5</v>
      </c>
      <c r="S137" s="25">
        <f t="shared" si="44"/>
        <v>0</v>
      </c>
      <c r="T137" s="58"/>
      <c r="U137" s="25">
        <f>Health!F137</f>
        <v>5.38</v>
      </c>
      <c r="V137" s="25">
        <f>Food!F137</f>
        <v>3.2296650717703299</v>
      </c>
      <c r="W137" s="26">
        <f>Macro!F137</f>
        <v>4.2809917355371896</v>
      </c>
      <c r="X137" s="25">
        <f>Socioeconomic!F137</f>
        <v>2.4285714285714302</v>
      </c>
      <c r="Y137" s="25">
        <f>'Natural Hazard'!F137</f>
        <v>2.5</v>
      </c>
      <c r="Z137" s="25">
        <f>Conflict!F137</f>
        <v>0</v>
      </c>
      <c r="AA137" s="58"/>
      <c r="AB137" s="25">
        <f>Health!G137</f>
        <v>4.7619047619047397</v>
      </c>
      <c r="AC137" s="25">
        <f>Food!G137</f>
        <v>0</v>
      </c>
      <c r="AD137" s="25">
        <f>Macro!G137</f>
        <v>8.6363636363636296</v>
      </c>
      <c r="AE137" s="25">
        <f>Socioeconomic!G137</f>
        <v>0</v>
      </c>
      <c r="AF137" s="25">
        <f>'Natural Hazard'!G137</f>
        <v>0</v>
      </c>
      <c r="AG137" s="25">
        <f>Conflict!G137</f>
        <v>0</v>
      </c>
      <c r="AH137" s="57"/>
      <c r="AI137" s="27">
        <v>0</v>
      </c>
      <c r="AJ137" s="27">
        <v>0.4</v>
      </c>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row>
    <row r="138" spans="1:70" x14ac:dyDescent="0.2">
      <c r="A138" s="70">
        <v>133</v>
      </c>
      <c r="B138" s="20" t="s">
        <v>272</v>
      </c>
      <c r="C138" s="20" t="s">
        <v>273</v>
      </c>
      <c r="D138" s="20" t="s">
        <v>592</v>
      </c>
      <c r="E138" s="20" t="s">
        <v>599</v>
      </c>
      <c r="F138" s="57"/>
      <c r="G138" s="22" cm="1">
        <f t="array" ref="G138">Options!$D$30*(COUNTIF($N138:$S138, "&gt;="&amp;Options!$D$41) + 0.5*(COUNTIF($N138:$S138, "&gt;="&amp;Options!$D$42) - COUNTIF($N138:$S138, "&gt;="&amp;Options!$D$41))) + Options!$D$31*(COUNTIF($N138:$S138, "&gt;="&amp;Options!$D$41)) + Options!$D$32*AVERAGE($N138:$S138) + Options!$D$33*GEOMEAN($N138:$S138+0.0001)</f>
        <v>3</v>
      </c>
      <c r="H138" s="23">
        <f t="shared" si="36"/>
        <v>3</v>
      </c>
      <c r="I138" s="22" cm="1">
        <f t="array" ref="I138">Options!$D$30*(COUNTIF($U138:$Z138, "&gt;="&amp;Options!$D$37) + 0.5*(COUNTIF($U138:$Z138, "&gt;="&amp;Options!$D$38) - COUNTIF($U138:$Z138, "&gt;="&amp;Options!$D$37))) + Options!$D$31*(COUNTIF($U138:$Z138, "&gt;="&amp;Options!$D$37)) + Options!$D$32*AVERAGE($U138:$Z138) + Options!$D$33*GEOMEAN($U138:$Z138+0.0001)</f>
        <v>2</v>
      </c>
      <c r="J138" s="24">
        <f t="shared" si="37"/>
        <v>2</v>
      </c>
      <c r="K138" s="21" cm="1">
        <f t="array" ref="K138">Options!$D$30*(COUNTIF($AB138:$AG138, "&gt;="&amp;Options!$D$37) + 0.5*(COUNTIF($AB138:$AG138, "&gt;="&amp;Options!$D$38) - COUNTIF($AB138:$AG138, "&gt;="&amp;Options!$D$37))) + Options!$D$31*(COUNTIF($AB138:$AG138, "&gt;="&amp;Options!$D$37)) + Options!$D$32*AVERAGE($AB138:$AG138) + Options!$D$33*GEOMEAN($AB138:$AG138+0.0001)</f>
        <v>0</v>
      </c>
      <c r="L138" s="24">
        <f t="shared" si="38"/>
        <v>0</v>
      </c>
      <c r="M138" s="57"/>
      <c r="N138" s="25">
        <f t="shared" si="39"/>
        <v>5.1145719423863953</v>
      </c>
      <c r="O138" s="25">
        <f t="shared" si="40"/>
        <v>6.6267942583732102</v>
      </c>
      <c r="P138" s="25">
        <f t="shared" si="41"/>
        <v>2.0290897242213708</v>
      </c>
      <c r="Q138" s="25">
        <f t="shared" si="42"/>
        <v>7.7142857142857197</v>
      </c>
      <c r="R138" s="25">
        <f t="shared" si="43"/>
        <v>7.75</v>
      </c>
      <c r="S138" s="25">
        <f t="shared" si="44"/>
        <v>0</v>
      </c>
      <c r="T138" s="58"/>
      <c r="U138" s="25">
        <f>Health!F138</f>
        <v>8.25</v>
      </c>
      <c r="V138" s="25">
        <f>Food!F138</f>
        <v>6.6267942583732102</v>
      </c>
      <c r="W138" s="26">
        <f>Macro!F138</f>
        <v>9.0578512396694197</v>
      </c>
      <c r="X138" s="25">
        <f>Socioeconomic!F138</f>
        <v>7.7142857142857197</v>
      </c>
      <c r="Y138" s="25">
        <f>'Natural Hazard'!F138</f>
        <v>7.75</v>
      </c>
      <c r="Z138" s="25">
        <f>Conflict!F138</f>
        <v>0</v>
      </c>
      <c r="AA138" s="58"/>
      <c r="AB138" s="25">
        <f>Health!G138</f>
        <v>3.1707692307692299</v>
      </c>
      <c r="AC138" s="25">
        <f>Food!G138</f>
        <v>0</v>
      </c>
      <c r="AD138" s="25">
        <f>Macro!G138</f>
        <v>0.45454545454546702</v>
      </c>
      <c r="AE138" s="25">
        <f>Socioeconomic!G138</f>
        <v>0</v>
      </c>
      <c r="AF138" s="25">
        <f>'Natural Hazard'!G138</f>
        <v>0</v>
      </c>
      <c r="AG138" s="25">
        <f>Conflict!G138</f>
        <v>0</v>
      </c>
      <c r="AH138" s="57"/>
      <c r="AI138" s="27">
        <v>0</v>
      </c>
      <c r="AJ138" s="27">
        <v>0.3</v>
      </c>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row>
    <row r="139" spans="1:70" x14ac:dyDescent="0.2">
      <c r="A139" s="70">
        <v>134</v>
      </c>
      <c r="B139" s="20" t="s">
        <v>274</v>
      </c>
      <c r="C139" s="20" t="s">
        <v>275</v>
      </c>
      <c r="D139" s="20" t="s">
        <v>596</v>
      </c>
      <c r="E139" s="20" t="s">
        <v>591</v>
      </c>
      <c r="F139" s="57"/>
      <c r="G139" s="22" cm="1">
        <f t="array" ref="G139">Options!$D$30*(COUNTIF($N139:$S139, "&gt;="&amp;Options!$D$41) + 0.5*(COUNTIF($N139:$S139, "&gt;="&amp;Options!$D$42) - COUNTIF($N139:$S139, "&gt;="&amp;Options!$D$41))) + Options!$D$31*(COUNTIF($N139:$S139, "&gt;="&amp;Options!$D$41)) + Options!$D$32*AVERAGE($N139:$S139) + Options!$D$33*GEOMEAN($N139:$S139+0.0001)</f>
        <v>1.5</v>
      </c>
      <c r="H139" s="23">
        <f t="shared" si="36"/>
        <v>1.5</v>
      </c>
      <c r="I139" s="22" cm="1">
        <f t="array" ref="I139">Options!$D$30*(COUNTIF($U139:$Z139, "&gt;="&amp;Options!$D$37) + 0.5*(COUNTIF($U139:$Z139, "&gt;="&amp;Options!$D$38) - COUNTIF($U139:$Z139, "&gt;="&amp;Options!$D$37))) + Options!$D$31*(COUNTIF($U139:$Z139, "&gt;="&amp;Options!$D$37)) + Options!$D$32*AVERAGE($U139:$Z139) + Options!$D$33*GEOMEAN($U139:$Z139+0.0001)</f>
        <v>0</v>
      </c>
      <c r="J139" s="24">
        <f t="shared" si="37"/>
        <v>0</v>
      </c>
      <c r="K139" s="21" cm="1">
        <f t="array" ref="K139">Options!$D$30*(COUNTIF($AB139:$AG139, "&gt;="&amp;Options!$D$37) + 0.5*(COUNTIF($AB139:$AG139, "&gt;="&amp;Options!$D$38) - COUNTIF($AB139:$AG139, "&gt;="&amp;Options!$D$37))) + Options!$D$31*(COUNTIF($AB139:$AG139, "&gt;="&amp;Options!$D$37)) + Options!$D$32*AVERAGE($AB139:$AG139) + Options!$D$33*GEOMEAN($AB139:$AG139+0.0001)</f>
        <v>1</v>
      </c>
      <c r="L139" s="24">
        <f t="shared" si="38"/>
        <v>1</v>
      </c>
      <c r="M139" s="57"/>
      <c r="N139" s="25">
        <f t="shared" si="39"/>
        <v>6.518456872604129</v>
      </c>
      <c r="O139" s="25">
        <f t="shared" si="40"/>
        <v>5.0956937799043098</v>
      </c>
      <c r="P139" s="25">
        <f t="shared" si="41"/>
        <v>4.1652892561983501</v>
      </c>
      <c r="Q139" s="25">
        <f t="shared" si="42"/>
        <v>5.0990195135927818</v>
      </c>
      <c r="R139" s="25">
        <f t="shared" si="43"/>
        <v>3.5</v>
      </c>
      <c r="S139" s="25">
        <f t="shared" si="44"/>
        <v>0</v>
      </c>
      <c r="T139" s="58"/>
      <c r="U139" s="25">
        <f>Health!F139</f>
        <v>5.26</v>
      </c>
      <c r="V139" s="25">
        <f>Food!F139</f>
        <v>5.0956937799043098</v>
      </c>
      <c r="W139" s="26">
        <f>Macro!F139</f>
        <v>4.1652892561983501</v>
      </c>
      <c r="X139" s="25">
        <f>Socioeconomic!F139</f>
        <v>3.71428571428571</v>
      </c>
      <c r="Y139" s="25">
        <f>'Natural Hazard'!F139</f>
        <v>3.5</v>
      </c>
      <c r="Z139" s="25">
        <f>Conflict!F139</f>
        <v>0</v>
      </c>
      <c r="AA139" s="58"/>
      <c r="AB139" s="25">
        <f>Health!G139</f>
        <v>8.0779999999999994</v>
      </c>
      <c r="AC139" s="25">
        <f>Food!G139</f>
        <v>0</v>
      </c>
      <c r="AD139" s="25">
        <f>Macro!G139</f>
        <v>0</v>
      </c>
      <c r="AE139" s="25">
        <f>Socioeconomic!G139</f>
        <v>7</v>
      </c>
      <c r="AF139" s="25">
        <f>'Natural Hazard'!G139</f>
        <v>0</v>
      </c>
      <c r="AG139" s="25">
        <f>Conflict!G139</f>
        <v>0</v>
      </c>
      <c r="AH139" s="57"/>
      <c r="AI139" s="27">
        <v>0</v>
      </c>
      <c r="AJ139" s="27">
        <v>0.4</v>
      </c>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row>
    <row r="140" spans="1:70" x14ac:dyDescent="0.2">
      <c r="A140" s="70">
        <v>135</v>
      </c>
      <c r="B140" s="20" t="s">
        <v>276</v>
      </c>
      <c r="C140" s="20" t="s">
        <v>277</v>
      </c>
      <c r="D140" s="20" t="s">
        <v>596</v>
      </c>
      <c r="E140" s="20" t="s">
        <v>591</v>
      </c>
      <c r="F140" s="57"/>
      <c r="G140" s="22" cm="1">
        <f t="array" ref="G140">Options!$D$30*(COUNTIF($N140:$S140, "&gt;="&amp;Options!$D$41) + 0.5*(COUNTIF($N140:$S140, "&gt;="&amp;Options!$D$42) - COUNTIF($N140:$S140, "&gt;="&amp;Options!$D$41))) + Options!$D$31*(COUNTIF($N140:$S140, "&gt;="&amp;Options!$D$41)) + Options!$D$32*AVERAGE($N140:$S140) + Options!$D$33*GEOMEAN($N140:$S140+0.0001)</f>
        <v>3</v>
      </c>
      <c r="H140" s="23">
        <f t="shared" si="36"/>
        <v>3</v>
      </c>
      <c r="I140" s="22" cm="1">
        <f t="array" ref="I140">Options!$D$30*(COUNTIF($U140:$Z140, "&gt;="&amp;Options!$D$37) + 0.5*(COUNTIF($U140:$Z140, "&gt;="&amp;Options!$D$38) - COUNTIF($U140:$Z140, "&gt;="&amp;Options!$D$37))) + Options!$D$31*(COUNTIF($U140:$Z140, "&gt;="&amp;Options!$D$37)) + Options!$D$32*AVERAGE($U140:$Z140) + Options!$D$33*GEOMEAN($U140:$Z140+0.0001)</f>
        <v>0</v>
      </c>
      <c r="J140" s="24">
        <f t="shared" si="37"/>
        <v>0</v>
      </c>
      <c r="K140" s="21" cm="1">
        <f t="array" ref="K140">Options!$D$30*(COUNTIF($AB140:$AG140, "&gt;="&amp;Options!$D$37) + 0.5*(COUNTIF($AB140:$AG140, "&gt;="&amp;Options!$D$38) - COUNTIF($AB140:$AG140, "&gt;="&amp;Options!$D$37))) + Options!$D$31*(COUNTIF($AB140:$AG140, "&gt;="&amp;Options!$D$37)) + Options!$D$32*AVERAGE($AB140:$AG140) + Options!$D$33*GEOMEAN($AB140:$AG140+0.0001)</f>
        <v>1.5</v>
      </c>
      <c r="L140" s="24">
        <f t="shared" si="38"/>
        <v>1.5</v>
      </c>
      <c r="M140" s="57"/>
      <c r="N140" s="25">
        <f t="shared" si="39"/>
        <v>7.5828754440515498</v>
      </c>
      <c r="O140" s="25">
        <f t="shared" si="40"/>
        <v>6.6507177033492804</v>
      </c>
      <c r="P140" s="25">
        <f t="shared" si="41"/>
        <v>1.9765720236531312</v>
      </c>
      <c r="Q140" s="25">
        <f t="shared" si="42"/>
        <v>5.8309518948453025</v>
      </c>
      <c r="R140" s="25">
        <f t="shared" si="43"/>
        <v>5.25</v>
      </c>
      <c r="S140" s="25">
        <f t="shared" si="44"/>
        <v>5.1808919215418596</v>
      </c>
      <c r="T140" s="58"/>
      <c r="U140" s="25">
        <f>Health!F140</f>
        <v>5.75</v>
      </c>
      <c r="V140" s="25">
        <f>Food!F140</f>
        <v>6.6507177033492804</v>
      </c>
      <c r="W140" s="26">
        <f>Macro!F140</f>
        <v>4.2975206611570202</v>
      </c>
      <c r="X140" s="25">
        <f>Socioeconomic!F140</f>
        <v>4.8571428571428603</v>
      </c>
      <c r="Y140" s="25">
        <f>'Natural Hazard'!F140</f>
        <v>5.25</v>
      </c>
      <c r="Z140" s="25">
        <f>Conflict!F140</f>
        <v>0</v>
      </c>
      <c r="AA140" s="58"/>
      <c r="AB140" s="25">
        <f>Health!G140</f>
        <v>10</v>
      </c>
      <c r="AC140" s="25">
        <f>Food!G140</f>
        <v>0</v>
      </c>
      <c r="AD140" s="25">
        <f>Macro!G140</f>
        <v>0.90909090909091705</v>
      </c>
      <c r="AE140" s="25">
        <f>Socioeconomic!G140</f>
        <v>7</v>
      </c>
      <c r="AF140" s="25">
        <f>'Natural Hazard'!G140</f>
        <v>0</v>
      </c>
      <c r="AG140" s="25">
        <f>Conflict!G140</f>
        <v>5.1808919215418596</v>
      </c>
      <c r="AH140" s="57"/>
      <c r="AI140" s="27">
        <v>0</v>
      </c>
      <c r="AJ140" s="27">
        <v>0.3</v>
      </c>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row>
    <row r="141" spans="1:70" x14ac:dyDescent="0.2">
      <c r="A141" s="70">
        <v>136</v>
      </c>
      <c r="B141" s="20" t="s">
        <v>278</v>
      </c>
      <c r="C141" s="20" t="s">
        <v>279</v>
      </c>
      <c r="D141" s="20" t="s">
        <v>597</v>
      </c>
      <c r="E141" s="20" t="s">
        <v>591</v>
      </c>
      <c r="F141" s="57"/>
      <c r="G141" s="22" cm="1">
        <f t="array" ref="G141">Options!$D$30*(COUNTIF($N141:$S141, "&gt;="&amp;Options!$D$41) + 0.5*(COUNTIF($N141:$S141, "&gt;="&amp;Options!$D$42) - COUNTIF($N141:$S141, "&gt;="&amp;Options!$D$41))) + Options!$D$31*(COUNTIF($N141:$S141, "&gt;="&amp;Options!$D$41)) + Options!$D$32*AVERAGE($N141:$S141) + Options!$D$33*GEOMEAN($N141:$S141+0.0001)</f>
        <v>3</v>
      </c>
      <c r="H141" s="23">
        <f t="shared" si="36"/>
        <v>3</v>
      </c>
      <c r="I141" s="22" cm="1">
        <f t="array" ref="I141">Options!$D$30*(COUNTIF($U141:$Z141, "&gt;="&amp;Options!$D$37) + 0.5*(COUNTIF($U141:$Z141, "&gt;="&amp;Options!$D$38) - COUNTIF($U141:$Z141, "&gt;="&amp;Options!$D$37))) + Options!$D$31*(COUNTIF($U141:$Z141, "&gt;="&amp;Options!$D$37)) + Options!$D$32*AVERAGE($U141:$Z141) + Options!$D$33*GEOMEAN($U141:$Z141+0.0001)</f>
        <v>1</v>
      </c>
      <c r="J141" s="24">
        <f t="shared" si="37"/>
        <v>1</v>
      </c>
      <c r="K141" s="21" cm="1">
        <f t="array" ref="K141">Options!$D$30*(COUNTIF($AB141:$AG141, "&gt;="&amp;Options!$D$37) + 0.5*(COUNTIF($AB141:$AG141, "&gt;="&amp;Options!$D$38) - COUNTIF($AB141:$AG141, "&gt;="&amp;Options!$D$37))) + Options!$D$31*(COUNTIF($AB141:$AG141, "&gt;="&amp;Options!$D$37)) + Options!$D$32*AVERAGE($AB141:$AG141) + Options!$D$33*GEOMEAN($AB141:$AG141+0.0001)</f>
        <v>1</v>
      </c>
      <c r="L141" s="24">
        <f t="shared" si="38"/>
        <v>1</v>
      </c>
      <c r="M141" s="57"/>
      <c r="N141" s="25">
        <f t="shared" si="39"/>
        <v>6.9436507482941208</v>
      </c>
      <c r="O141" s="25">
        <f t="shared" si="40"/>
        <v>7.2009569377990399</v>
      </c>
      <c r="P141" s="25">
        <f t="shared" si="41"/>
        <v>4.3864760401818437</v>
      </c>
      <c r="Q141" s="25">
        <f t="shared" si="42"/>
        <v>6.2449979983983974</v>
      </c>
      <c r="R141" s="25">
        <f t="shared" si="43"/>
        <v>8.5</v>
      </c>
      <c r="S141" s="25">
        <f t="shared" si="44"/>
        <v>3.7831541634821599</v>
      </c>
      <c r="T141" s="58"/>
      <c r="U141" s="25">
        <f>Health!F141</f>
        <v>6.75</v>
      </c>
      <c r="V141" s="25">
        <f>Food!F141</f>
        <v>7.2009569377990399</v>
      </c>
      <c r="W141" s="26">
        <f>Macro!F141</f>
        <v>6.5123966942148801</v>
      </c>
      <c r="X141" s="25">
        <f>Socioeconomic!F141</f>
        <v>5.5714285714285703</v>
      </c>
      <c r="Y141" s="25">
        <f>'Natural Hazard'!F141</f>
        <v>8.5</v>
      </c>
      <c r="Z141" s="25">
        <f>Conflict!F141</f>
        <v>0</v>
      </c>
      <c r="AA141" s="58"/>
      <c r="AB141" s="25">
        <f>Health!G141</f>
        <v>7.1428571428571104</v>
      </c>
      <c r="AC141" s="25">
        <f>Food!G141</f>
        <v>0</v>
      </c>
      <c r="AD141" s="25">
        <f>Macro!G141</f>
        <v>2.9545454545454501</v>
      </c>
      <c r="AE141" s="25">
        <f>Socioeconomic!G141</f>
        <v>7</v>
      </c>
      <c r="AF141" s="25">
        <f>'Natural Hazard'!G141</f>
        <v>0</v>
      </c>
      <c r="AG141" s="25">
        <f>Conflict!G141</f>
        <v>3.7831541634821599</v>
      </c>
      <c r="AH141" s="57"/>
      <c r="AI141" s="27">
        <v>0</v>
      </c>
      <c r="AJ141" s="27">
        <v>0.2</v>
      </c>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row>
    <row r="142" spans="1:70" x14ac:dyDescent="0.2">
      <c r="A142" s="70">
        <v>137</v>
      </c>
      <c r="B142" s="20" t="s">
        <v>280</v>
      </c>
      <c r="C142" s="20" t="s">
        <v>281</v>
      </c>
      <c r="D142" s="20" t="s">
        <v>597</v>
      </c>
      <c r="E142" s="20" t="s">
        <v>591</v>
      </c>
      <c r="F142" s="57"/>
      <c r="G142" s="22" cm="1">
        <f t="array" ref="G142">Options!$D$30*(COUNTIF($N142:$S142, "&gt;="&amp;Options!$D$41) + 0.5*(COUNTIF($N142:$S142, "&gt;="&amp;Options!$D$42) - COUNTIF($N142:$S142, "&gt;="&amp;Options!$D$41))) + Options!$D$31*(COUNTIF($N142:$S142, "&gt;="&amp;Options!$D$41)) + Options!$D$32*AVERAGE($N142:$S142) + Options!$D$33*GEOMEAN($N142:$S142+0.0001)</f>
        <v>1</v>
      </c>
      <c r="H142" s="23">
        <f t="shared" si="36"/>
        <v>1</v>
      </c>
      <c r="I142" s="22" cm="1">
        <f t="array" ref="I142">Options!$D$30*(COUNTIF($U142:$Z142, "&gt;="&amp;Options!$D$37) + 0.5*(COUNTIF($U142:$Z142, "&gt;="&amp;Options!$D$38) - COUNTIF($U142:$Z142, "&gt;="&amp;Options!$D$37))) + Options!$D$31*(COUNTIF($U142:$Z142, "&gt;="&amp;Options!$D$37)) + Options!$D$32*AVERAGE($U142:$Z142) + Options!$D$33*GEOMEAN($U142:$Z142+0.0001)</f>
        <v>0.5</v>
      </c>
      <c r="J142" s="24">
        <f t="shared" si="37"/>
        <v>0.5</v>
      </c>
      <c r="K142" s="21" cm="1">
        <f t="array" ref="K142">Options!$D$30*(COUNTIF($AB142:$AG142, "&gt;="&amp;Options!$D$37) + 0.5*(COUNTIF($AB142:$AG142, "&gt;="&amp;Options!$D$38) - COUNTIF($AB142:$AG142, "&gt;="&amp;Options!$D$37))) + Options!$D$31*(COUNTIF($AB142:$AG142, "&gt;="&amp;Options!$D$37)) + Options!$D$32*AVERAGE($AB142:$AG142) + Options!$D$33*GEOMEAN($AB142:$AG142+0.0001)</f>
        <v>0</v>
      </c>
      <c r="L142" s="24">
        <f t="shared" si="38"/>
        <v>0</v>
      </c>
      <c r="M142" s="57"/>
      <c r="N142" s="25">
        <f t="shared" si="39"/>
        <v>9.6199999999999992</v>
      </c>
      <c r="O142" s="25">
        <f t="shared" si="40"/>
        <v>0</v>
      </c>
      <c r="P142" s="25">
        <f t="shared" si="41"/>
        <v>0</v>
      </c>
      <c r="Q142" s="25">
        <f t="shared" si="42"/>
        <v>4.8571428571428603</v>
      </c>
      <c r="R142" s="25">
        <f t="shared" si="43"/>
        <v>0.875</v>
      </c>
      <c r="S142" s="25">
        <f t="shared" si="44"/>
        <v>0</v>
      </c>
      <c r="T142" s="58"/>
      <c r="U142" s="25">
        <f>Health!F142</f>
        <v>9.6199999999999992</v>
      </c>
      <c r="V142" s="25">
        <f>Food!F142</f>
        <v>0</v>
      </c>
      <c r="W142" s="26">
        <f>Macro!F142</f>
        <v>0</v>
      </c>
      <c r="X142" s="25">
        <f>Socioeconomic!F142</f>
        <v>4.8571428571428603</v>
      </c>
      <c r="Y142" s="25">
        <f>'Natural Hazard'!F142</f>
        <v>0.875</v>
      </c>
      <c r="Z142" s="25">
        <f>Conflict!F142</f>
        <v>0</v>
      </c>
      <c r="AA142" s="58"/>
      <c r="AB142" s="25">
        <f>Health!G142</f>
        <v>0</v>
      </c>
      <c r="AC142" s="25">
        <f>Food!G142</f>
        <v>0</v>
      </c>
      <c r="AD142" s="25">
        <f>Macro!G142</f>
        <v>0</v>
      </c>
      <c r="AE142" s="25">
        <f>Socioeconomic!G142</f>
        <v>0</v>
      </c>
      <c r="AF142" s="25">
        <f>'Natural Hazard'!G142</f>
        <v>0</v>
      </c>
      <c r="AG142" s="25">
        <f>Conflict!G142</f>
        <v>0</v>
      </c>
      <c r="AH142" s="57"/>
      <c r="AI142" s="27">
        <v>0.4</v>
      </c>
      <c r="AJ142" s="27">
        <v>0.8</v>
      </c>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row>
    <row r="143" spans="1:70" x14ac:dyDescent="0.2">
      <c r="A143" s="70">
        <v>138</v>
      </c>
      <c r="B143" s="20" t="s">
        <v>282</v>
      </c>
      <c r="C143" s="20" t="s">
        <v>283</v>
      </c>
      <c r="D143" s="20" t="s">
        <v>597</v>
      </c>
      <c r="E143" s="20" t="s">
        <v>599</v>
      </c>
      <c r="F143" s="57"/>
      <c r="G143" s="22" cm="1">
        <f t="array" ref="G143">Options!$D$30*(COUNTIF($N143:$S143, "&gt;="&amp;Options!$D$41) + 0.5*(COUNTIF($N143:$S143, "&gt;="&amp;Options!$D$42) - COUNTIF($N143:$S143, "&gt;="&amp;Options!$D$41))) + Options!$D$31*(COUNTIF($N143:$S143, "&gt;="&amp;Options!$D$41)) + Options!$D$32*AVERAGE($N143:$S143) + Options!$D$33*GEOMEAN($N143:$S143+0.0001)</f>
        <v>5</v>
      </c>
      <c r="H143" s="23">
        <f t="shared" si="36"/>
        <v>5</v>
      </c>
      <c r="I143" s="22" cm="1">
        <f t="array" ref="I143">Options!$D$30*(COUNTIF($U143:$Z143, "&gt;="&amp;Options!$D$37) + 0.5*(COUNTIF($U143:$Z143, "&gt;="&amp;Options!$D$38) - COUNTIF($U143:$Z143, "&gt;="&amp;Options!$D$37))) + Options!$D$31*(COUNTIF($U143:$Z143, "&gt;="&amp;Options!$D$37)) + Options!$D$32*AVERAGE($U143:$Z143) + Options!$D$33*GEOMEAN($U143:$Z143+0.0001)</f>
        <v>3.5</v>
      </c>
      <c r="J143" s="24">
        <f t="shared" si="37"/>
        <v>3.5</v>
      </c>
      <c r="K143" s="21" cm="1">
        <f t="array" ref="K143">Options!$D$30*(COUNTIF($AB143:$AG143, "&gt;="&amp;Options!$D$37) + 0.5*(COUNTIF($AB143:$AG143, "&gt;="&amp;Options!$D$38) - COUNTIF($AB143:$AG143, "&gt;="&amp;Options!$D$37))) + Options!$D$31*(COUNTIF($AB143:$AG143, "&gt;="&amp;Options!$D$37)) + Options!$D$32*AVERAGE($AB143:$AG143) + Options!$D$33*GEOMEAN($AB143:$AG143+0.0001)</f>
        <v>1</v>
      </c>
      <c r="L143" s="24">
        <f t="shared" si="38"/>
        <v>1</v>
      </c>
      <c r="M143" s="57"/>
      <c r="N143" s="25">
        <f t="shared" si="39"/>
        <v>8.1284333405292966</v>
      </c>
      <c r="O143" s="25">
        <f t="shared" si="40"/>
        <v>10</v>
      </c>
      <c r="P143" s="25">
        <f t="shared" si="41"/>
        <v>7.4603887600304617</v>
      </c>
      <c r="Q143" s="25">
        <f t="shared" si="42"/>
        <v>7.9328953503395709</v>
      </c>
      <c r="R143" s="25">
        <f t="shared" si="43"/>
        <v>4.875</v>
      </c>
      <c r="S143" s="25">
        <f t="shared" si="44"/>
        <v>10</v>
      </c>
      <c r="T143" s="58"/>
      <c r="U143" s="25">
        <f>Health!F143</f>
        <v>9.25</v>
      </c>
      <c r="V143" s="25">
        <f>Food!F143</f>
        <v>10</v>
      </c>
      <c r="W143" s="26">
        <f>Macro!F143</f>
        <v>7.65289256198347</v>
      </c>
      <c r="X143" s="25">
        <f>Socioeconomic!F143</f>
        <v>9</v>
      </c>
      <c r="Y143" s="25">
        <f>'Natural Hazard'!F143</f>
        <v>4.875</v>
      </c>
      <c r="Z143" s="25">
        <f>Conflict!F143</f>
        <v>10</v>
      </c>
      <c r="AA143" s="58"/>
      <c r="AB143" s="25">
        <f>Health!G143</f>
        <v>7.1428571428571104</v>
      </c>
      <c r="AC143" s="25">
        <f>Food!G143</f>
        <v>0</v>
      </c>
      <c r="AD143" s="25">
        <f>Macro!G143</f>
        <v>7.2727272727272698</v>
      </c>
      <c r="AE143" s="25">
        <f>Socioeconomic!G143</f>
        <v>6.9923142932710203</v>
      </c>
      <c r="AF143" s="25">
        <f>'Natural Hazard'!G143</f>
        <v>0</v>
      </c>
      <c r="AG143" s="25">
        <f>Conflict!G143</f>
        <v>0</v>
      </c>
      <c r="AH143" s="57"/>
      <c r="AI143" s="27">
        <v>0</v>
      </c>
      <c r="AJ143" s="27">
        <v>0.4</v>
      </c>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row>
    <row r="144" spans="1:70" x14ac:dyDescent="0.2">
      <c r="A144" s="70">
        <v>139</v>
      </c>
      <c r="B144" s="20" t="s">
        <v>284</v>
      </c>
      <c r="C144" s="20" t="s">
        <v>285</v>
      </c>
      <c r="D144" s="20" t="s">
        <v>594</v>
      </c>
      <c r="E144" s="20" t="s">
        <v>591</v>
      </c>
      <c r="F144" s="57"/>
      <c r="G144" s="22" cm="1">
        <f t="array" ref="G144">Options!$D$30*(COUNTIF($N144:$S144, "&gt;="&amp;Options!$D$41) + 0.5*(COUNTIF($N144:$S144, "&gt;="&amp;Options!$D$42) - COUNTIF($N144:$S144, "&gt;="&amp;Options!$D$41))) + Options!$D$31*(COUNTIF($N144:$S144, "&gt;="&amp;Options!$D$41)) + Options!$D$32*AVERAGE($N144:$S144) + Options!$D$33*GEOMEAN($N144:$S144+0.0001)</f>
        <v>0.5</v>
      </c>
      <c r="H144" s="23">
        <f t="shared" si="36"/>
        <v>0.5</v>
      </c>
      <c r="I144" s="22" cm="1">
        <f t="array" ref="I144">Options!$D$30*(COUNTIF($U144:$Z144, "&gt;="&amp;Options!$D$37) + 0.5*(COUNTIF($U144:$Z144, "&gt;="&amp;Options!$D$38) - COUNTIF($U144:$Z144, "&gt;="&amp;Options!$D$37))) + Options!$D$31*(COUNTIF($U144:$Z144, "&gt;="&amp;Options!$D$37)) + Options!$D$32*AVERAGE($U144:$Z144) + Options!$D$33*GEOMEAN($U144:$Z144+0.0001)</f>
        <v>0</v>
      </c>
      <c r="J144" s="24">
        <f t="shared" si="37"/>
        <v>0</v>
      </c>
      <c r="K144" s="21" cm="1">
        <f t="array" ref="K144">Options!$D$30*(COUNTIF($AB144:$AG144, "&gt;="&amp;Options!$D$37) + 0.5*(COUNTIF($AB144:$AG144, "&gt;="&amp;Options!$D$38) - COUNTIF($AB144:$AG144, "&gt;="&amp;Options!$D$37))) + Options!$D$31*(COUNTIF($AB144:$AG144, "&gt;="&amp;Options!$D$37)) + Options!$D$32*AVERAGE($AB144:$AG144) + Options!$D$33*GEOMEAN($AB144:$AG144+0.0001)</f>
        <v>1.5</v>
      </c>
      <c r="L144" s="24">
        <f t="shared" si="38"/>
        <v>1.5</v>
      </c>
      <c r="M144" s="57"/>
      <c r="N144" s="25">
        <f t="shared" si="39"/>
        <v>5.4037024344425184</v>
      </c>
      <c r="O144" s="25">
        <f t="shared" si="40"/>
        <v>0.78947368421052599</v>
      </c>
      <c r="P144" s="25">
        <f t="shared" si="41"/>
        <v>3.30578512396694</v>
      </c>
      <c r="Q144" s="25">
        <f t="shared" si="42"/>
        <v>3.1255030490521443</v>
      </c>
      <c r="R144" s="25">
        <f t="shared" si="43"/>
        <v>0.25</v>
      </c>
      <c r="S144" s="25">
        <f t="shared" si="44"/>
        <v>0</v>
      </c>
      <c r="T144" s="58"/>
      <c r="U144" s="25">
        <f>Health!F144</f>
        <v>2.92</v>
      </c>
      <c r="V144" s="25">
        <f>Food!F144</f>
        <v>0.78947368421052599</v>
      </c>
      <c r="W144" s="26">
        <f>Macro!F144</f>
        <v>3.30578512396694</v>
      </c>
      <c r="X144" s="25">
        <f>Socioeconomic!F144</f>
        <v>1</v>
      </c>
      <c r="Y144" s="25">
        <f>'Natural Hazard'!F144</f>
        <v>0.25</v>
      </c>
      <c r="Z144" s="25">
        <f>Conflict!F144</f>
        <v>0</v>
      </c>
      <c r="AA144" s="58"/>
      <c r="AB144" s="25">
        <f>Health!G144</f>
        <v>10</v>
      </c>
      <c r="AC144" s="25">
        <f>Food!G144</f>
        <v>0</v>
      </c>
      <c r="AD144" s="25">
        <f>Macro!G144</f>
        <v>0</v>
      </c>
      <c r="AE144" s="25">
        <f>Socioeconomic!G144</f>
        <v>9.7687693096342496</v>
      </c>
      <c r="AF144" s="25">
        <f>'Natural Hazard'!G144</f>
        <v>0</v>
      </c>
      <c r="AG144" s="25">
        <f>Conflict!G144</f>
        <v>0</v>
      </c>
      <c r="AH144" s="57"/>
      <c r="AI144" s="27">
        <v>0</v>
      </c>
      <c r="AJ144" s="27">
        <v>0.3</v>
      </c>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row>
    <row r="145" spans="1:70" x14ac:dyDescent="0.2">
      <c r="A145" s="70">
        <v>140</v>
      </c>
      <c r="B145" s="20" t="s">
        <v>286</v>
      </c>
      <c r="C145" s="20" t="s">
        <v>287</v>
      </c>
      <c r="D145" s="20" t="s">
        <v>597</v>
      </c>
      <c r="E145" s="20" t="s">
        <v>587</v>
      </c>
      <c r="F145" s="57"/>
      <c r="G145" s="22" cm="1">
        <f t="array" ref="G145">Options!$D$30*(COUNTIF($N145:$S145, "&gt;="&amp;Options!$D$41) + 0.5*(COUNTIF($N145:$S145, "&gt;="&amp;Options!$D$42) - COUNTIF($N145:$S145, "&gt;="&amp;Options!$D$41))) + Options!$D$31*(COUNTIF($N145:$S145, "&gt;="&amp;Options!$D$41)) + Options!$D$32*AVERAGE($N145:$S145) + Options!$D$33*GEOMEAN($N145:$S145+0.0001)</f>
        <v>3</v>
      </c>
      <c r="H145" s="23">
        <f t="shared" si="36"/>
        <v>3</v>
      </c>
      <c r="I145" s="22" cm="1">
        <f t="array" ref="I145">Options!$D$30*(COUNTIF($U145:$Z145, "&gt;="&amp;Options!$D$37) + 0.5*(COUNTIF($U145:$Z145, "&gt;="&amp;Options!$D$38) - COUNTIF($U145:$Z145, "&gt;="&amp;Options!$D$37))) + Options!$D$31*(COUNTIF($U145:$Z145, "&gt;="&amp;Options!$D$37)) + Options!$D$32*AVERAGE($U145:$Z145) + Options!$D$33*GEOMEAN($U145:$Z145+0.0001)</f>
        <v>2</v>
      </c>
      <c r="J145" s="24">
        <f t="shared" si="37"/>
        <v>2</v>
      </c>
      <c r="K145" s="21" cm="1">
        <f t="array" ref="K145">Options!$D$30*(COUNTIF($AB145:$AG145, "&gt;="&amp;Options!$D$37) + 0.5*(COUNTIF($AB145:$AG145, "&gt;="&amp;Options!$D$38) - COUNTIF($AB145:$AG145, "&gt;="&amp;Options!$D$37))) + Options!$D$31*(COUNTIF($AB145:$AG145, "&gt;="&amp;Options!$D$37)) + Options!$D$32*AVERAGE($AB145:$AG145) + Options!$D$33*GEOMEAN($AB145:$AG145+0.0001)</f>
        <v>0</v>
      </c>
      <c r="L145" s="24">
        <f t="shared" si="38"/>
        <v>0</v>
      </c>
      <c r="M145" s="57"/>
      <c r="N145" s="25">
        <f t="shared" si="39"/>
        <v>6.75</v>
      </c>
      <c r="O145" s="25">
        <f t="shared" si="40"/>
        <v>8.6363636363636402</v>
      </c>
      <c r="P145" s="25">
        <f t="shared" si="41"/>
        <v>6.7419986246324095</v>
      </c>
      <c r="Q145" s="25">
        <f t="shared" si="42"/>
        <v>9</v>
      </c>
      <c r="R145" s="25">
        <f t="shared" si="43"/>
        <v>4.25</v>
      </c>
      <c r="S145" s="25">
        <f t="shared" si="44"/>
        <v>0</v>
      </c>
      <c r="T145" s="58"/>
      <c r="U145" s="25">
        <f>Health!F145</f>
        <v>6.75</v>
      </c>
      <c r="V145" s="25">
        <f>Food!F145</f>
        <v>8.6363636363636402</v>
      </c>
      <c r="W145" s="26">
        <f>Macro!F145</f>
        <v>10</v>
      </c>
      <c r="X145" s="25">
        <f>Socioeconomic!F145</f>
        <v>9</v>
      </c>
      <c r="Y145" s="25">
        <f>'Natural Hazard'!F145</f>
        <v>4.25</v>
      </c>
      <c r="Z145" s="25">
        <f>Conflict!F145</f>
        <v>0</v>
      </c>
      <c r="AA145" s="58"/>
      <c r="AB145" s="25">
        <f>Health!G145</f>
        <v>0</v>
      </c>
      <c r="AC145" s="25">
        <f>Food!G145</f>
        <v>0</v>
      </c>
      <c r="AD145" s="25">
        <f>Macro!G145</f>
        <v>4.5454545454545299</v>
      </c>
      <c r="AE145" s="25">
        <f>Socioeconomic!G145</f>
        <v>0</v>
      </c>
      <c r="AF145" s="25">
        <f>'Natural Hazard'!G145</f>
        <v>0</v>
      </c>
      <c r="AG145" s="25">
        <f>Conflict!G145</f>
        <v>0</v>
      </c>
      <c r="AH145" s="57"/>
      <c r="AI145" s="27">
        <v>0.1</v>
      </c>
      <c r="AJ145" s="27">
        <v>0.6</v>
      </c>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row>
    <row r="146" spans="1:70" x14ac:dyDescent="0.2">
      <c r="A146" s="70">
        <v>141</v>
      </c>
      <c r="B146" s="20" t="s">
        <v>288</v>
      </c>
      <c r="C146" s="20" t="s">
        <v>289</v>
      </c>
      <c r="D146" s="20" t="s">
        <v>594</v>
      </c>
      <c r="E146" s="20" t="s">
        <v>585</v>
      </c>
      <c r="F146" s="57"/>
      <c r="G146" s="22" cm="1">
        <f t="array" ref="G146">Options!$D$30*(COUNTIF($N146:$S146, "&gt;="&amp;Options!$D$41) + 0.5*(COUNTIF($N146:$S146, "&gt;="&amp;Options!$D$42) - COUNTIF($N146:$S146, "&gt;="&amp;Options!$D$41))) + Options!$D$31*(COUNTIF($N146:$S146, "&gt;="&amp;Options!$D$41)) + Options!$D$32*AVERAGE($N146:$S146) + Options!$D$33*GEOMEAN($N146:$S146+0.0001)</f>
        <v>0</v>
      </c>
      <c r="H146" s="23">
        <f t="shared" si="36"/>
        <v>0</v>
      </c>
      <c r="I146" s="22" cm="1">
        <f t="array" ref="I146">Options!$D$30*(COUNTIF($U146:$Z146, "&gt;="&amp;Options!$D$37) + 0.5*(COUNTIF($U146:$Z146, "&gt;="&amp;Options!$D$38) - COUNTIF($U146:$Z146, "&gt;="&amp;Options!$D$37))) + Options!$D$31*(COUNTIF($U146:$Z146, "&gt;="&amp;Options!$D$37)) + Options!$D$32*AVERAGE($U146:$Z146) + Options!$D$33*GEOMEAN($U146:$Z146+0.0001)</f>
        <v>0</v>
      </c>
      <c r="J146" s="24">
        <f t="shared" si="37"/>
        <v>0</v>
      </c>
      <c r="K146" s="21" cm="1">
        <f t="array" ref="K146">Options!$D$30*(COUNTIF($AB146:$AG146, "&gt;="&amp;Options!$D$37) + 0.5*(COUNTIF($AB146:$AG146, "&gt;="&amp;Options!$D$38) - COUNTIF($AB146:$AG146, "&gt;="&amp;Options!$D$37))) + Options!$D$31*(COUNTIF($AB146:$AG146, "&gt;="&amp;Options!$D$37)) + Options!$D$32*AVERAGE($AB146:$AG146) + Options!$D$33*GEOMEAN($AB146:$AG146+0.0001)</f>
        <v>2</v>
      </c>
      <c r="L146" s="24">
        <f t="shared" si="38"/>
        <v>2</v>
      </c>
      <c r="M146" s="57"/>
      <c r="N146" s="25">
        <f t="shared" si="39"/>
        <v>4.4721359549995796</v>
      </c>
      <c r="O146" s="25">
        <f t="shared" si="40"/>
        <v>0</v>
      </c>
      <c r="P146" s="25">
        <f t="shared" si="41"/>
        <v>4.4205992774113794</v>
      </c>
      <c r="Q146" s="25">
        <f t="shared" si="42"/>
        <v>3.1622776601683809</v>
      </c>
      <c r="R146" s="25">
        <f t="shared" si="43"/>
        <v>1</v>
      </c>
      <c r="S146" s="25">
        <f t="shared" si="44"/>
        <v>0</v>
      </c>
      <c r="T146" s="58"/>
      <c r="U146" s="25">
        <f>Health!F146</f>
        <v>2</v>
      </c>
      <c r="V146" s="25">
        <f>Food!F146</f>
        <v>0</v>
      </c>
      <c r="W146" s="26">
        <f>Macro!F146</f>
        <v>2.5289256198347099</v>
      </c>
      <c r="X146" s="25">
        <f>Socioeconomic!F146</f>
        <v>1.4285714285714299</v>
      </c>
      <c r="Y146" s="25">
        <f>'Natural Hazard'!F146</f>
        <v>1</v>
      </c>
      <c r="Z146" s="25">
        <f>Conflict!F146</f>
        <v>0</v>
      </c>
      <c r="AA146" s="58"/>
      <c r="AB146" s="25">
        <f>Health!G146</f>
        <v>10</v>
      </c>
      <c r="AC146" s="25">
        <f>Food!G146</f>
        <v>0</v>
      </c>
      <c r="AD146" s="25">
        <f>Macro!G146</f>
        <v>7.7272727272727204</v>
      </c>
      <c r="AE146" s="25">
        <f>Socioeconomic!G146</f>
        <v>7</v>
      </c>
      <c r="AF146" s="25">
        <f>'Natural Hazard'!G146</f>
        <v>0</v>
      </c>
      <c r="AG146" s="25">
        <f>Conflict!G146</f>
        <v>0</v>
      </c>
      <c r="AH146" s="57"/>
      <c r="AI146" s="27">
        <v>0</v>
      </c>
      <c r="AJ146" s="27">
        <v>0.4</v>
      </c>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row>
    <row r="147" spans="1:70" x14ac:dyDescent="0.2">
      <c r="A147" s="70">
        <v>142</v>
      </c>
      <c r="B147" s="20" t="s">
        <v>290</v>
      </c>
      <c r="C147" s="20" t="s">
        <v>291</v>
      </c>
      <c r="D147" s="20" t="s">
        <v>596</v>
      </c>
      <c r="E147" s="20" t="s">
        <v>591</v>
      </c>
      <c r="F147" s="57"/>
      <c r="G147" s="22" cm="1">
        <f t="array" ref="G147">Options!$D$30*(COUNTIF($N147:$S147, "&gt;="&amp;Options!$D$41) + 0.5*(COUNTIF($N147:$S147, "&gt;="&amp;Options!$D$42) - COUNTIF($N147:$S147, "&gt;="&amp;Options!$D$41))) + Options!$D$31*(COUNTIF($N147:$S147, "&gt;="&amp;Options!$D$41)) + Options!$D$32*AVERAGE($N147:$S147) + Options!$D$33*GEOMEAN($N147:$S147+0.0001)</f>
        <v>2</v>
      </c>
      <c r="H147" s="23">
        <f t="shared" si="36"/>
        <v>2</v>
      </c>
      <c r="I147" s="22" cm="1">
        <f t="array" ref="I147">Options!$D$30*(COUNTIF($U147:$Z147, "&gt;="&amp;Options!$D$37) + 0.5*(COUNTIF($U147:$Z147, "&gt;="&amp;Options!$D$38) - COUNTIF($U147:$Z147, "&gt;="&amp;Options!$D$37))) + Options!$D$31*(COUNTIF($U147:$Z147, "&gt;="&amp;Options!$D$37)) + Options!$D$32*AVERAGE($U147:$Z147) + Options!$D$33*GEOMEAN($U147:$Z147+0.0001)</f>
        <v>0</v>
      </c>
      <c r="J147" s="24">
        <f t="shared" si="37"/>
        <v>0</v>
      </c>
      <c r="K147" s="21" cm="1">
        <f t="array" ref="K147">Options!$D$30*(COUNTIF($AB147:$AG147, "&gt;="&amp;Options!$D$37) + 0.5*(COUNTIF($AB147:$AG147, "&gt;="&amp;Options!$D$38) - COUNTIF($AB147:$AG147, "&gt;="&amp;Options!$D$37))) + Options!$D$31*(COUNTIF($AB147:$AG147, "&gt;="&amp;Options!$D$37)) + Options!$D$32*AVERAGE($AB147:$AG147) + Options!$D$33*GEOMEAN($AB147:$AG147+0.0001)</f>
        <v>0.5</v>
      </c>
      <c r="L147" s="24">
        <f t="shared" si="38"/>
        <v>0.5</v>
      </c>
      <c r="M147" s="57"/>
      <c r="N147" s="25">
        <f t="shared" si="39"/>
        <v>6.1343840114554293</v>
      </c>
      <c r="O147" s="25">
        <f t="shared" si="40"/>
        <v>5.2870813397129197</v>
      </c>
      <c r="P147" s="25">
        <f t="shared" si="41"/>
        <v>6.1306217396852496</v>
      </c>
      <c r="Q147" s="25">
        <f t="shared" si="42"/>
        <v>5.9999999999999982</v>
      </c>
      <c r="R147" s="25">
        <f t="shared" si="43"/>
        <v>1.375</v>
      </c>
      <c r="S147" s="25">
        <f t="shared" si="44"/>
        <v>0</v>
      </c>
      <c r="T147" s="58"/>
      <c r="U147" s="25">
        <f>Health!F147</f>
        <v>6.86</v>
      </c>
      <c r="V147" s="25">
        <f>Food!F147</f>
        <v>5.2870813397129197</v>
      </c>
      <c r="W147" s="26">
        <f>Macro!F147</f>
        <v>5.7024793388429798</v>
      </c>
      <c r="X147" s="25">
        <f>Socioeconomic!F147</f>
        <v>5.1428571428571397</v>
      </c>
      <c r="Y147" s="25">
        <f>'Natural Hazard'!F147</f>
        <v>1.375</v>
      </c>
      <c r="Z147" s="25">
        <f>Conflict!F147</f>
        <v>0</v>
      </c>
      <c r="AA147" s="58"/>
      <c r="AB147" s="25">
        <f>Health!G147</f>
        <v>5.4855200000000002</v>
      </c>
      <c r="AC147" s="25">
        <f>Food!G147</f>
        <v>0</v>
      </c>
      <c r="AD147" s="25">
        <f>Macro!G147</f>
        <v>6.5909090909090802</v>
      </c>
      <c r="AE147" s="25">
        <f>Socioeconomic!G147</f>
        <v>7</v>
      </c>
      <c r="AF147" s="25">
        <f>'Natural Hazard'!G147</f>
        <v>0</v>
      </c>
      <c r="AG147" s="25">
        <f>Conflict!G147</f>
        <v>0</v>
      </c>
      <c r="AH147" s="57"/>
      <c r="AI147" s="27">
        <v>0</v>
      </c>
      <c r="AJ147" s="27">
        <v>0.3</v>
      </c>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row>
    <row r="148" spans="1:70" x14ac:dyDescent="0.2">
      <c r="A148" s="70">
        <v>143</v>
      </c>
      <c r="B148" s="20" t="s">
        <v>292</v>
      </c>
      <c r="C148" s="20" t="s">
        <v>293</v>
      </c>
      <c r="D148" s="20" t="s">
        <v>595</v>
      </c>
      <c r="E148" s="20" t="s">
        <v>586</v>
      </c>
      <c r="F148" s="57"/>
      <c r="G148" s="22" cm="1">
        <f t="array" ref="G148">Options!$D$30*(COUNTIF($N148:$S148, "&gt;="&amp;Options!$D$41) + 0.5*(COUNTIF($N148:$S148, "&gt;="&amp;Options!$D$42) - COUNTIF($N148:$S148, "&gt;="&amp;Options!$D$41))) + Options!$D$31*(COUNTIF($N148:$S148, "&gt;="&amp;Options!$D$41)) + Options!$D$32*AVERAGE($N148:$S148) + Options!$D$33*GEOMEAN($N148:$S148+0.0001)</f>
        <v>1</v>
      </c>
      <c r="H148" s="23">
        <f t="shared" si="36"/>
        <v>1</v>
      </c>
      <c r="I148" s="22" cm="1">
        <f t="array" ref="I148">Options!$D$30*(COUNTIF($U148:$Z148, "&gt;="&amp;Options!$D$37) + 0.5*(COUNTIF($U148:$Z148, "&gt;="&amp;Options!$D$38) - COUNTIF($U148:$Z148, "&gt;="&amp;Options!$D$37))) + Options!$D$31*(COUNTIF($U148:$Z148, "&gt;="&amp;Options!$D$37)) + Options!$D$32*AVERAGE($U148:$Z148) + Options!$D$33*GEOMEAN($U148:$Z148+0.0001)</f>
        <v>0</v>
      </c>
      <c r="J148" s="24">
        <f t="shared" si="37"/>
        <v>0</v>
      </c>
      <c r="K148" s="21" cm="1">
        <f t="array" ref="K148">Options!$D$30*(COUNTIF($AB148:$AG148, "&gt;="&amp;Options!$D$37) + 0.5*(COUNTIF($AB148:$AG148, "&gt;="&amp;Options!$D$38) - COUNTIF($AB148:$AG148, "&gt;="&amp;Options!$D$37))) + Options!$D$31*(COUNTIF($AB148:$AG148, "&gt;="&amp;Options!$D$37)) + Options!$D$32*AVERAGE($AB148:$AG148) + Options!$D$33*GEOMEAN($AB148:$AG148+0.0001)</f>
        <v>1</v>
      </c>
      <c r="L148" s="24">
        <f t="shared" si="38"/>
        <v>1</v>
      </c>
      <c r="M148" s="57"/>
      <c r="N148" s="25">
        <f t="shared" si="39"/>
        <v>7.5894663844041101</v>
      </c>
      <c r="O148" s="25">
        <f t="shared" si="40"/>
        <v>0</v>
      </c>
      <c r="P148" s="25">
        <f t="shared" si="41"/>
        <v>3.5041322314049599</v>
      </c>
      <c r="Q148" s="25">
        <f t="shared" si="42"/>
        <v>1.71428571428572</v>
      </c>
      <c r="R148" s="25">
        <f t="shared" si="43"/>
        <v>0</v>
      </c>
      <c r="S148" s="25">
        <f t="shared" si="44"/>
        <v>0</v>
      </c>
      <c r="T148" s="58"/>
      <c r="U148" s="25">
        <f>Health!F148</f>
        <v>5.76</v>
      </c>
      <c r="V148" s="25">
        <f>Food!F148</f>
        <v>0</v>
      </c>
      <c r="W148" s="26">
        <f>Macro!F148</f>
        <v>3.5041322314049599</v>
      </c>
      <c r="X148" s="25">
        <f>Socioeconomic!F148</f>
        <v>1.71428571428572</v>
      </c>
      <c r="Y148" s="25">
        <f>'Natural Hazard'!F148</f>
        <v>0</v>
      </c>
      <c r="Z148" s="25">
        <f>Conflict!F148</f>
        <v>0</v>
      </c>
      <c r="AA148" s="58"/>
      <c r="AB148" s="25">
        <f>Health!G148</f>
        <v>10</v>
      </c>
      <c r="AC148" s="25">
        <f>Food!G148</f>
        <v>0</v>
      </c>
      <c r="AD148" s="25">
        <f>Macro!G148</f>
        <v>0</v>
      </c>
      <c r="AE148" s="25">
        <f>Socioeconomic!G148</f>
        <v>0</v>
      </c>
      <c r="AF148" s="25">
        <f>'Natural Hazard'!G148</f>
        <v>0</v>
      </c>
      <c r="AG148" s="25">
        <f>Conflict!G148</f>
        <v>0</v>
      </c>
      <c r="AH148" s="57"/>
      <c r="AI148" s="27">
        <v>0</v>
      </c>
      <c r="AJ148" s="27">
        <v>0.3</v>
      </c>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row>
    <row r="149" spans="1:70" x14ac:dyDescent="0.2">
      <c r="A149" s="70">
        <v>144</v>
      </c>
      <c r="B149" s="20" t="s">
        <v>294</v>
      </c>
      <c r="C149" s="20" t="s">
        <v>295</v>
      </c>
      <c r="D149" s="20" t="s">
        <v>594</v>
      </c>
      <c r="E149" s="20" t="s">
        <v>591</v>
      </c>
      <c r="F149" s="57"/>
      <c r="G149" s="22" cm="1">
        <f t="array" ref="G149">Options!$D$30*(COUNTIF($N149:$S149, "&gt;="&amp;Options!$D$41) + 0.5*(COUNTIF($N149:$S149, "&gt;="&amp;Options!$D$42) - COUNTIF($N149:$S149, "&gt;="&amp;Options!$D$41))) + Options!$D$31*(COUNTIF($N149:$S149, "&gt;="&amp;Options!$D$41)) + Options!$D$32*AVERAGE($N149:$S149) + Options!$D$33*GEOMEAN($N149:$S149+0.0001)</f>
        <v>0.5</v>
      </c>
      <c r="H149" s="23">
        <f t="shared" si="36"/>
        <v>0.5</v>
      </c>
      <c r="I149" s="22" cm="1">
        <f t="array" ref="I149">Options!$D$30*(COUNTIF($U149:$Z149, "&gt;="&amp;Options!$D$37) + 0.5*(COUNTIF($U149:$Z149, "&gt;="&amp;Options!$D$38) - COUNTIF($U149:$Z149, "&gt;="&amp;Options!$D$37))) + Options!$D$31*(COUNTIF($U149:$Z149, "&gt;="&amp;Options!$D$37)) + Options!$D$32*AVERAGE($U149:$Z149) + Options!$D$33*GEOMEAN($U149:$Z149+0.0001)</f>
        <v>0</v>
      </c>
      <c r="J149" s="24">
        <f t="shared" si="37"/>
        <v>0</v>
      </c>
      <c r="K149" s="21" cm="1">
        <f t="array" ref="K149">Options!$D$30*(COUNTIF($AB149:$AG149, "&gt;="&amp;Options!$D$37) + 0.5*(COUNTIF($AB149:$AG149, "&gt;="&amp;Options!$D$38) - COUNTIF($AB149:$AG149, "&gt;="&amp;Options!$D$37))) + Options!$D$31*(COUNTIF($AB149:$AG149, "&gt;="&amp;Options!$D$37)) + Options!$D$32*AVERAGE($AB149:$AG149) + Options!$D$33*GEOMEAN($AB149:$AG149+0.0001)</f>
        <v>0.5</v>
      </c>
      <c r="L149" s="24">
        <f t="shared" si="38"/>
        <v>0.5</v>
      </c>
      <c r="M149" s="57"/>
      <c r="N149" s="25">
        <f t="shared" si="39"/>
        <v>5.743643442972413</v>
      </c>
      <c r="O149" s="25">
        <f t="shared" si="40"/>
        <v>2.4641148325358899</v>
      </c>
      <c r="P149" s="25">
        <f t="shared" si="41"/>
        <v>3.7241470465924289</v>
      </c>
      <c r="Q149" s="25">
        <f t="shared" si="42"/>
        <v>4.4993001937238111</v>
      </c>
      <c r="R149" s="25">
        <f t="shared" si="43"/>
        <v>2.375</v>
      </c>
      <c r="S149" s="25">
        <f t="shared" si="44"/>
        <v>0</v>
      </c>
      <c r="T149" s="58"/>
      <c r="U149" s="25">
        <f>Health!F149</f>
        <v>4.84</v>
      </c>
      <c r="V149" s="25">
        <f>Food!F149</f>
        <v>2.4641148325358899</v>
      </c>
      <c r="W149" s="26">
        <f>Macro!F149</f>
        <v>4.69421487603306</v>
      </c>
      <c r="X149" s="25">
        <f>Socioeconomic!F149</f>
        <v>2.71428571428571</v>
      </c>
      <c r="Y149" s="25">
        <f>'Natural Hazard'!F149</f>
        <v>2.375</v>
      </c>
      <c r="Z149" s="25">
        <f>Conflict!F149</f>
        <v>0</v>
      </c>
      <c r="AA149" s="58"/>
      <c r="AB149" s="25">
        <f>Health!G149</f>
        <v>6.8159999999999998</v>
      </c>
      <c r="AC149" s="25">
        <f>Food!G149</f>
        <v>0</v>
      </c>
      <c r="AD149" s="25">
        <f>Macro!G149</f>
        <v>2.9545454545454501</v>
      </c>
      <c r="AE149" s="25">
        <f>Socioeconomic!G149</f>
        <v>7.4582060859316899</v>
      </c>
      <c r="AF149" s="25">
        <f>'Natural Hazard'!G149</f>
        <v>0</v>
      </c>
      <c r="AG149" s="25">
        <f>Conflict!G149</f>
        <v>0</v>
      </c>
      <c r="AH149" s="57"/>
      <c r="AI149" s="27">
        <v>0</v>
      </c>
      <c r="AJ149" s="27">
        <v>0.3</v>
      </c>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row>
    <row r="150" spans="1:70" x14ac:dyDescent="0.2">
      <c r="A150" s="70">
        <v>145</v>
      </c>
      <c r="B150" s="20" t="s">
        <v>296</v>
      </c>
      <c r="C150" s="20" t="s">
        <v>297</v>
      </c>
      <c r="D150" s="20" t="s">
        <v>594</v>
      </c>
      <c r="E150" s="20" t="s">
        <v>591</v>
      </c>
      <c r="F150" s="57"/>
      <c r="G150" s="22" cm="1">
        <f t="array" ref="G150">Options!$D$30*(COUNTIF($N150:$S150, "&gt;="&amp;Options!$D$41) + 0.5*(COUNTIF($N150:$S150, "&gt;="&amp;Options!$D$42) - COUNTIF($N150:$S150, "&gt;="&amp;Options!$D$41))) + Options!$D$31*(COUNTIF($N150:$S150, "&gt;="&amp;Options!$D$41)) + Options!$D$32*AVERAGE($N150:$S150) + Options!$D$33*GEOMEAN($N150:$S150+0.0001)</f>
        <v>1</v>
      </c>
      <c r="H150" s="23">
        <f t="shared" si="36"/>
        <v>1</v>
      </c>
      <c r="I150" s="22" cm="1">
        <f t="array" ref="I150">Options!$D$30*(COUNTIF($U150:$Z150, "&gt;="&amp;Options!$D$37) + 0.5*(COUNTIF($U150:$Z150, "&gt;="&amp;Options!$D$38) - COUNTIF($U150:$Z150, "&gt;="&amp;Options!$D$37))) + Options!$D$31*(COUNTIF($U150:$Z150, "&gt;="&amp;Options!$D$37)) + Options!$D$32*AVERAGE($U150:$Z150) + Options!$D$33*GEOMEAN($U150:$Z150+0.0001)</f>
        <v>0.5</v>
      </c>
      <c r="J150" s="24">
        <f t="shared" si="37"/>
        <v>0.5</v>
      </c>
      <c r="K150" s="21" cm="1">
        <f t="array" ref="K150">Options!$D$30*(COUNTIF($AB150:$AG150, "&gt;="&amp;Options!$D$37) + 0.5*(COUNTIF($AB150:$AG150, "&gt;="&amp;Options!$D$38) - COUNTIF($AB150:$AG150, "&gt;="&amp;Options!$D$37))) + Options!$D$31*(COUNTIF($AB150:$AG150, "&gt;="&amp;Options!$D$37)) + Options!$D$32*AVERAGE($AB150:$AG150) + Options!$D$33*GEOMEAN($AB150:$AG150+0.0001)</f>
        <v>0.5</v>
      </c>
      <c r="L150" s="24">
        <f t="shared" si="38"/>
        <v>0.5</v>
      </c>
      <c r="M150" s="57"/>
      <c r="N150" s="25">
        <f t="shared" si="39"/>
        <v>5.6497256570562788</v>
      </c>
      <c r="O150" s="25">
        <f t="shared" si="40"/>
        <v>2.5837320574162699</v>
      </c>
      <c r="P150" s="25">
        <f t="shared" si="41"/>
        <v>3.8172962373237596</v>
      </c>
      <c r="Q150" s="25">
        <f t="shared" si="42"/>
        <v>4.0000000000000036</v>
      </c>
      <c r="R150" s="25">
        <f t="shared" si="43"/>
        <v>6.25</v>
      </c>
      <c r="S150" s="25">
        <f t="shared" si="44"/>
        <v>0</v>
      </c>
      <c r="T150" s="58"/>
      <c r="U150" s="25">
        <f>Health!F150</f>
        <v>5.14</v>
      </c>
      <c r="V150" s="25">
        <f>Food!F150</f>
        <v>2.5837320574162699</v>
      </c>
      <c r="W150" s="26">
        <f>Macro!F150</f>
        <v>7.1239669421487601</v>
      </c>
      <c r="X150" s="25">
        <f>Socioeconomic!F150</f>
        <v>2.28571428571429</v>
      </c>
      <c r="Y150" s="25">
        <f>'Natural Hazard'!F150</f>
        <v>6.25</v>
      </c>
      <c r="Z150" s="25">
        <f>Conflict!F150</f>
        <v>0</v>
      </c>
      <c r="AA150" s="58"/>
      <c r="AB150" s="25">
        <f>Health!G150</f>
        <v>6.21</v>
      </c>
      <c r="AC150" s="25">
        <f>Food!G150</f>
        <v>0</v>
      </c>
      <c r="AD150" s="25">
        <f>Macro!G150</f>
        <v>2.0454545454545499</v>
      </c>
      <c r="AE150" s="25">
        <f>Socioeconomic!G150</f>
        <v>7</v>
      </c>
      <c r="AF150" s="25">
        <f>'Natural Hazard'!G150</f>
        <v>0</v>
      </c>
      <c r="AG150" s="25">
        <f>Conflict!G150</f>
        <v>0</v>
      </c>
      <c r="AH150" s="57"/>
      <c r="AI150" s="27">
        <v>0</v>
      </c>
      <c r="AJ150" s="27">
        <v>0.2</v>
      </c>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row>
    <row r="151" spans="1:70" x14ac:dyDescent="0.2">
      <c r="A151" s="70">
        <v>146</v>
      </c>
      <c r="B151" s="20" t="s">
        <v>298</v>
      </c>
      <c r="C151" s="20" t="s">
        <v>299</v>
      </c>
      <c r="D151" s="20" t="s">
        <v>593</v>
      </c>
      <c r="E151" s="20" t="s">
        <v>590</v>
      </c>
      <c r="F151" s="57"/>
      <c r="G151" s="22" cm="1">
        <f t="array" ref="G151">Options!$D$30*(COUNTIF($N151:$S151, "&gt;="&amp;Options!$D$41) + 0.5*(COUNTIF($N151:$S151, "&gt;="&amp;Options!$D$42) - COUNTIF($N151:$S151, "&gt;="&amp;Options!$D$41))) + Options!$D$31*(COUNTIF($N151:$S151, "&gt;="&amp;Options!$D$41)) + Options!$D$32*AVERAGE($N151:$S151) + Options!$D$33*GEOMEAN($N151:$S151+0.0001)</f>
        <v>4</v>
      </c>
      <c r="H151" s="23">
        <f t="shared" si="36"/>
        <v>4</v>
      </c>
      <c r="I151" s="22" cm="1">
        <f t="array" ref="I151">Options!$D$30*(COUNTIF($U151:$Z151, "&gt;="&amp;Options!$D$37) + 0.5*(COUNTIF($U151:$Z151, "&gt;="&amp;Options!$D$38) - COUNTIF($U151:$Z151, "&gt;="&amp;Options!$D$37))) + Options!$D$31*(COUNTIF($U151:$Z151, "&gt;="&amp;Options!$D$37)) + Options!$D$32*AVERAGE($U151:$Z151) + Options!$D$33*GEOMEAN($U151:$Z151+0.0001)</f>
        <v>1.5</v>
      </c>
      <c r="J151" s="24">
        <f t="shared" si="37"/>
        <v>1.5</v>
      </c>
      <c r="K151" s="21" cm="1">
        <f t="array" ref="K151">Options!$D$30*(COUNTIF($AB151:$AG151, "&gt;="&amp;Options!$D$37) + 0.5*(COUNTIF($AB151:$AG151, "&gt;="&amp;Options!$D$38) - COUNTIF($AB151:$AG151, "&gt;="&amp;Options!$D$37))) + Options!$D$31*(COUNTIF($AB151:$AG151, "&gt;="&amp;Options!$D$37)) + Options!$D$32*AVERAGE($AB151:$AG151) + Options!$D$33*GEOMEAN($AB151:$AG151+0.0001)</f>
        <v>1</v>
      </c>
      <c r="L151" s="24">
        <f t="shared" si="38"/>
        <v>1</v>
      </c>
      <c r="M151" s="57"/>
      <c r="N151" s="25">
        <f t="shared" si="39"/>
        <v>8.4515425472851451</v>
      </c>
      <c r="O151" s="25">
        <f t="shared" si="40"/>
        <v>9.0669856459330198</v>
      </c>
      <c r="P151" s="25">
        <f t="shared" si="41"/>
        <v>7.4842685000751557</v>
      </c>
      <c r="Q151" s="25">
        <f t="shared" si="42"/>
        <v>9</v>
      </c>
      <c r="R151" s="25">
        <f t="shared" si="43"/>
        <v>1.875</v>
      </c>
      <c r="S151" s="25">
        <f t="shared" si="44"/>
        <v>0</v>
      </c>
      <c r="T151" s="58"/>
      <c r="U151" s="25">
        <f>Health!F151</f>
        <v>7.5</v>
      </c>
      <c r="V151" s="25">
        <f>Food!F151</f>
        <v>9.0669856459330198</v>
      </c>
      <c r="W151" s="26">
        <f>Macro!F151</f>
        <v>6.6611570247933898</v>
      </c>
      <c r="X151" s="25">
        <f>Socioeconomic!F151</f>
        <v>9</v>
      </c>
      <c r="Y151" s="25">
        <f>'Natural Hazard'!F151</f>
        <v>1.875</v>
      </c>
      <c r="Z151" s="25">
        <f>Conflict!F151</f>
        <v>0</v>
      </c>
      <c r="AA151" s="58"/>
      <c r="AB151" s="25">
        <f>Health!G151</f>
        <v>9.5238095238094793</v>
      </c>
      <c r="AC151" s="25">
        <f>Food!G151</f>
        <v>0</v>
      </c>
      <c r="AD151" s="25">
        <f>Macro!G151</f>
        <v>8.4090909090909207</v>
      </c>
      <c r="AE151" s="25">
        <f>Socioeconomic!G151</f>
        <v>0</v>
      </c>
      <c r="AF151" s="25">
        <f>'Natural Hazard'!G151</f>
        <v>0</v>
      </c>
      <c r="AG151" s="25">
        <f>Conflict!G151</f>
        <v>0</v>
      </c>
      <c r="AH151" s="57"/>
      <c r="AI151" s="27">
        <v>0</v>
      </c>
      <c r="AJ151" s="27">
        <v>0.3</v>
      </c>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row>
    <row r="152" spans="1:70" x14ac:dyDescent="0.2">
      <c r="A152" s="70">
        <v>147</v>
      </c>
      <c r="B152" s="20" t="s">
        <v>300</v>
      </c>
      <c r="C152" s="20" t="s">
        <v>301</v>
      </c>
      <c r="D152" s="20" t="s">
        <v>595</v>
      </c>
      <c r="E152" s="20" t="s">
        <v>586</v>
      </c>
      <c r="F152" s="57"/>
      <c r="G152" s="22" cm="1">
        <f t="array" ref="G152">Options!$D$30*(COUNTIF($N152:$S152, "&gt;="&amp;Options!$D$41) + 0.5*(COUNTIF($N152:$S152, "&gt;="&amp;Options!$D$42) - COUNTIF($N152:$S152, "&gt;="&amp;Options!$D$41))) + Options!$D$31*(COUNTIF($N152:$S152, "&gt;="&amp;Options!$D$41)) + Options!$D$32*AVERAGE($N152:$S152) + Options!$D$33*GEOMEAN($N152:$S152+0.0001)</f>
        <v>0.5</v>
      </c>
      <c r="H152" s="23">
        <f t="shared" si="36"/>
        <v>0.5</v>
      </c>
      <c r="I152" s="22" cm="1">
        <f t="array" ref="I152">Options!$D$30*(COUNTIF($U152:$Z152, "&gt;="&amp;Options!$D$37) + 0.5*(COUNTIF($U152:$Z152, "&gt;="&amp;Options!$D$38) - COUNTIF($U152:$Z152, "&gt;="&amp;Options!$D$37))) + Options!$D$31*(COUNTIF($U152:$Z152, "&gt;="&amp;Options!$D$37)) + Options!$D$32*AVERAGE($U152:$Z152) + Options!$D$33*GEOMEAN($U152:$Z152+0.0001)</f>
        <v>0</v>
      </c>
      <c r="J152" s="24">
        <f t="shared" si="37"/>
        <v>0</v>
      </c>
      <c r="K152" s="21" cm="1">
        <f t="array" ref="K152">Options!$D$30*(COUNTIF($AB152:$AG152, "&gt;="&amp;Options!$D$37) + 0.5*(COUNTIF($AB152:$AG152, "&gt;="&amp;Options!$D$38) - COUNTIF($AB152:$AG152, "&gt;="&amp;Options!$D$37))) + Options!$D$31*(COUNTIF($AB152:$AG152, "&gt;="&amp;Options!$D$37)) + Options!$D$32*AVERAGE($AB152:$AG152) + Options!$D$33*GEOMEAN($AB152:$AG152+0.0001)</f>
        <v>1</v>
      </c>
      <c r="L152" s="24">
        <f t="shared" si="38"/>
        <v>1</v>
      </c>
      <c r="M152" s="57"/>
      <c r="N152" s="25">
        <f t="shared" si="39"/>
        <v>6.4342831768581652</v>
      </c>
      <c r="O152" s="25">
        <f t="shared" si="40"/>
        <v>2.39234449760766</v>
      </c>
      <c r="P152" s="25">
        <f t="shared" si="41"/>
        <v>4.3916114285241044</v>
      </c>
      <c r="Q152" s="25">
        <f t="shared" si="42"/>
        <v>1.71428571428572</v>
      </c>
      <c r="R152" s="25">
        <f t="shared" si="43"/>
        <v>4.125</v>
      </c>
      <c r="S152" s="25">
        <f t="shared" si="44"/>
        <v>0</v>
      </c>
      <c r="T152" s="58"/>
      <c r="U152" s="25">
        <f>Health!F152</f>
        <v>4.1399999999999997</v>
      </c>
      <c r="V152" s="25">
        <f>Food!F152</f>
        <v>2.39234449760766</v>
      </c>
      <c r="W152" s="26">
        <f>Macro!F152</f>
        <v>4.9917355371900802</v>
      </c>
      <c r="X152" s="25">
        <f>Socioeconomic!F152</f>
        <v>1.71428571428572</v>
      </c>
      <c r="Y152" s="25">
        <f>'Natural Hazard'!F152</f>
        <v>4.125</v>
      </c>
      <c r="Z152" s="25">
        <f>Conflict!F152</f>
        <v>0</v>
      </c>
      <c r="AA152" s="58"/>
      <c r="AB152" s="25">
        <f>Health!G152</f>
        <v>10</v>
      </c>
      <c r="AC152" s="25">
        <f>Food!G152</f>
        <v>0</v>
      </c>
      <c r="AD152" s="25">
        <f>Macro!G152</f>
        <v>3.86363636363637</v>
      </c>
      <c r="AE152" s="25">
        <f>Socioeconomic!G152</f>
        <v>0</v>
      </c>
      <c r="AF152" s="25">
        <f>'Natural Hazard'!G152</f>
        <v>0</v>
      </c>
      <c r="AG152" s="25">
        <f>Conflict!G152</f>
        <v>0</v>
      </c>
      <c r="AH152" s="57"/>
      <c r="AI152" s="27">
        <v>0</v>
      </c>
      <c r="AJ152" s="27">
        <v>0.3</v>
      </c>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row>
    <row r="153" spans="1:70" x14ac:dyDescent="0.2">
      <c r="A153" s="70">
        <v>148</v>
      </c>
      <c r="B153" s="20" t="s">
        <v>302</v>
      </c>
      <c r="C153" s="20" t="s">
        <v>303</v>
      </c>
      <c r="D153" s="20" t="s">
        <v>593</v>
      </c>
      <c r="E153" s="20" t="s">
        <v>590</v>
      </c>
      <c r="F153" s="57"/>
      <c r="G153" s="22" cm="1">
        <f t="array" ref="G153">Options!$D$30*(COUNTIF($N153:$S153, "&gt;="&amp;Options!$D$41) + 0.5*(COUNTIF($N153:$S153, "&gt;="&amp;Options!$D$42) - COUNTIF($N153:$S153, "&gt;="&amp;Options!$D$41))) + Options!$D$31*(COUNTIF($N153:$S153, "&gt;="&amp;Options!$D$41)) + Options!$D$32*AVERAGE($N153:$S153) + Options!$D$33*GEOMEAN($N153:$S153+0.0001)</f>
        <v>5.5</v>
      </c>
      <c r="H153" s="23">
        <f t="shared" si="36"/>
        <v>5.5</v>
      </c>
      <c r="I153" s="22" cm="1">
        <f t="array" ref="I153">Options!$D$30*(COUNTIF($U153:$Z153, "&gt;="&amp;Options!$D$37) + 0.5*(COUNTIF($U153:$Z153, "&gt;="&amp;Options!$D$38) - COUNTIF($U153:$Z153, "&gt;="&amp;Options!$D$37))) + Options!$D$31*(COUNTIF($U153:$Z153, "&gt;="&amp;Options!$D$37)) + Options!$D$32*AVERAGE($U153:$Z153) + Options!$D$33*GEOMEAN($U153:$Z153+0.0001)</f>
        <v>4</v>
      </c>
      <c r="J153" s="24">
        <f t="shared" si="37"/>
        <v>4</v>
      </c>
      <c r="K153" s="21" cm="1">
        <f t="array" ref="K153">Options!$D$30*(COUNTIF($AB153:$AG153, "&gt;="&amp;Options!$D$37) + 0.5*(COUNTIF($AB153:$AG153, "&gt;="&amp;Options!$D$38) - COUNTIF($AB153:$AG153, "&gt;="&amp;Options!$D$37))) + Options!$D$31*(COUNTIF($AB153:$AG153, "&gt;="&amp;Options!$D$37)) + Options!$D$32*AVERAGE($AB153:$AG153) + Options!$D$33*GEOMEAN($AB153:$AG153+0.0001)</f>
        <v>3.5</v>
      </c>
      <c r="L153" s="24">
        <f t="shared" si="38"/>
        <v>3.5</v>
      </c>
      <c r="M153" s="57"/>
      <c r="N153" s="25">
        <f t="shared" si="39"/>
        <v>9.7467943448089631</v>
      </c>
      <c r="O153" s="25">
        <f t="shared" si="40"/>
        <v>10</v>
      </c>
      <c r="P153" s="25">
        <f t="shared" si="41"/>
        <v>8.6602540378443873</v>
      </c>
      <c r="Q153" s="25">
        <f t="shared" si="42"/>
        <v>9.1807251503197893</v>
      </c>
      <c r="R153" s="25">
        <f t="shared" si="43"/>
        <v>6.875</v>
      </c>
      <c r="S153" s="25">
        <f t="shared" si="44"/>
        <v>10</v>
      </c>
      <c r="T153" s="58"/>
      <c r="U153" s="25">
        <f>Health!F153</f>
        <v>9.5</v>
      </c>
      <c r="V153" s="25">
        <f>Food!F153</f>
        <v>10</v>
      </c>
      <c r="W153" s="26">
        <f>Macro!F153</f>
        <v>10</v>
      </c>
      <c r="X153" s="25">
        <f>Socioeconomic!F153</f>
        <v>8.4285714285714306</v>
      </c>
      <c r="Y153" s="25">
        <f>'Natural Hazard'!F153</f>
        <v>6.875</v>
      </c>
      <c r="Z153" s="25">
        <f>Conflict!F153</f>
        <v>10</v>
      </c>
      <c r="AA153" s="58"/>
      <c r="AB153" s="25">
        <f>Health!G153</f>
        <v>10</v>
      </c>
      <c r="AC153" s="25">
        <f>Food!G153</f>
        <v>10</v>
      </c>
      <c r="AD153" s="25">
        <f>Macro!G153</f>
        <v>7.5</v>
      </c>
      <c r="AE153" s="25">
        <f>Socioeconomic!G153</f>
        <v>10</v>
      </c>
      <c r="AF153" s="25">
        <f>'Natural Hazard'!G153</f>
        <v>0</v>
      </c>
      <c r="AG153" s="25">
        <f>Conflict!G153</f>
        <v>0</v>
      </c>
      <c r="AH153" s="57"/>
      <c r="AI153" s="27">
        <v>0</v>
      </c>
      <c r="AJ153" s="27">
        <v>0.2</v>
      </c>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row>
    <row r="154" spans="1:70" x14ac:dyDescent="0.2">
      <c r="A154" s="70">
        <v>149</v>
      </c>
      <c r="B154" s="20" t="s">
        <v>304</v>
      </c>
      <c r="C154" s="20" t="s">
        <v>305</v>
      </c>
      <c r="D154" s="20" t="s">
        <v>593</v>
      </c>
      <c r="E154" s="20" t="s">
        <v>590</v>
      </c>
      <c r="F154" s="57"/>
      <c r="G154" s="22" cm="1">
        <f t="array" ref="G154">Options!$D$30*(COUNTIF($N154:$S154, "&gt;="&amp;Options!$D$41) + 0.5*(COUNTIF($N154:$S154, "&gt;="&amp;Options!$D$42) - COUNTIF($N154:$S154, "&gt;="&amp;Options!$D$41))) + Options!$D$31*(COUNTIF($N154:$S154, "&gt;="&amp;Options!$D$41)) + Options!$D$32*AVERAGE($N154:$S154) + Options!$D$33*GEOMEAN($N154:$S154+0.0001)</f>
        <v>3</v>
      </c>
      <c r="H154" s="23">
        <f t="shared" si="36"/>
        <v>3</v>
      </c>
      <c r="I154" s="22" cm="1">
        <f t="array" ref="I154">Options!$D$30*(COUNTIF($U154:$Z154, "&gt;="&amp;Options!$D$37) + 0.5*(COUNTIF($U154:$Z154, "&gt;="&amp;Options!$D$38) - COUNTIF($U154:$Z154, "&gt;="&amp;Options!$D$37))) + Options!$D$31*(COUNTIF($U154:$Z154, "&gt;="&amp;Options!$D$37)) + Options!$D$32*AVERAGE($U154:$Z154) + Options!$D$33*GEOMEAN($U154:$Z154+0.0001)</f>
        <v>1.5</v>
      </c>
      <c r="J154" s="24">
        <f t="shared" si="37"/>
        <v>1.5</v>
      </c>
      <c r="K154" s="21" cm="1">
        <f t="array" ref="K154">Options!$D$30*(COUNTIF($AB154:$AG154, "&gt;="&amp;Options!$D$37) + 0.5*(COUNTIF($AB154:$AG154, "&gt;="&amp;Options!$D$38) - COUNTIF($AB154:$AG154, "&gt;="&amp;Options!$D$37))) + Options!$D$31*(COUNTIF($AB154:$AG154, "&gt;="&amp;Options!$D$37)) + Options!$D$32*AVERAGE($AB154:$AG154) + Options!$D$33*GEOMEAN($AB154:$AG154+0.0001)</f>
        <v>2</v>
      </c>
      <c r="L154" s="24">
        <f t="shared" si="38"/>
        <v>2</v>
      </c>
      <c r="M154" s="57"/>
      <c r="N154" s="25">
        <f t="shared" si="39"/>
        <v>8.8034084308295046</v>
      </c>
      <c r="O154" s="25">
        <f t="shared" si="40"/>
        <v>7.3923444976076604</v>
      </c>
      <c r="P154" s="25">
        <f t="shared" si="41"/>
        <v>4.6334458490158958</v>
      </c>
      <c r="Q154" s="25">
        <f t="shared" si="42"/>
        <v>9.4868329805051381</v>
      </c>
      <c r="R154" s="25">
        <f t="shared" si="43"/>
        <v>3.125</v>
      </c>
      <c r="S154" s="25">
        <f t="shared" si="44"/>
        <v>0</v>
      </c>
      <c r="T154" s="58"/>
      <c r="U154" s="25">
        <f>Health!F154</f>
        <v>7.75</v>
      </c>
      <c r="V154" s="25">
        <f>Food!F154</f>
        <v>7.3923444976076604</v>
      </c>
      <c r="W154" s="26">
        <f>Macro!F154</f>
        <v>6.2975206611570202</v>
      </c>
      <c r="X154" s="25">
        <f>Socioeconomic!F154</f>
        <v>9</v>
      </c>
      <c r="Y154" s="25">
        <f>'Natural Hazard'!F154</f>
        <v>3.125</v>
      </c>
      <c r="Z154" s="25">
        <f>Conflict!F154</f>
        <v>0</v>
      </c>
      <c r="AA154" s="58"/>
      <c r="AB154" s="25">
        <f>Health!G154</f>
        <v>10</v>
      </c>
      <c r="AC154" s="25">
        <f>Food!G154</f>
        <v>0</v>
      </c>
      <c r="AD154" s="25">
        <f>Macro!G154</f>
        <v>3.4090909090909198</v>
      </c>
      <c r="AE154" s="25">
        <f>Socioeconomic!G154</f>
        <v>10</v>
      </c>
      <c r="AF154" s="25">
        <f>'Natural Hazard'!G154</f>
        <v>0</v>
      </c>
      <c r="AG154" s="25">
        <f>Conflict!G154</f>
        <v>0</v>
      </c>
      <c r="AH154" s="57"/>
      <c r="AI154" s="27">
        <v>0</v>
      </c>
      <c r="AJ154" s="27">
        <v>0.3</v>
      </c>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row>
    <row r="155" spans="1:70" x14ac:dyDescent="0.2">
      <c r="A155" s="70">
        <v>150</v>
      </c>
      <c r="B155" s="20" t="s">
        <v>306</v>
      </c>
      <c r="C155" s="20" t="s">
        <v>307</v>
      </c>
      <c r="D155" s="20" t="s">
        <v>597</v>
      </c>
      <c r="E155" s="20" t="s">
        <v>587</v>
      </c>
      <c r="F155" s="57"/>
      <c r="G155" s="22" cm="1">
        <f t="array" ref="G155">Options!$D$30*(COUNTIF($N155:$S155, "&gt;="&amp;Options!$D$41) + 0.5*(COUNTIF($N155:$S155, "&gt;="&amp;Options!$D$42) - COUNTIF($N155:$S155, "&gt;="&amp;Options!$D$41))) + Options!$D$31*(COUNTIF($N155:$S155, "&gt;="&amp;Options!$D$41)) + Options!$D$32*AVERAGE($N155:$S155) + Options!$D$33*GEOMEAN($N155:$S155+0.0001)</f>
        <v>0</v>
      </c>
      <c r="H155" s="23">
        <f t="shared" si="36"/>
        <v>0</v>
      </c>
      <c r="I155" s="22" cm="1">
        <f t="array" ref="I155">Options!$D$30*(COUNTIF($U155:$Z155, "&gt;="&amp;Options!$D$37) + 0.5*(COUNTIF($U155:$Z155, "&gt;="&amp;Options!$D$38) - COUNTIF($U155:$Z155, "&gt;="&amp;Options!$D$37))) + Options!$D$31*(COUNTIF($U155:$Z155, "&gt;="&amp;Options!$D$37)) + Options!$D$32*AVERAGE($U155:$Z155) + Options!$D$33*GEOMEAN($U155:$Z155+0.0001)</f>
        <v>0</v>
      </c>
      <c r="J155" s="24">
        <f t="shared" si="37"/>
        <v>0</v>
      </c>
      <c r="K155" s="21" cm="1">
        <f t="array" ref="K155">Options!$D$30*(COUNTIF($AB155:$AG155, "&gt;="&amp;Options!$D$37) + 0.5*(COUNTIF($AB155:$AG155, "&gt;="&amp;Options!$D$38) - COUNTIF($AB155:$AG155, "&gt;="&amp;Options!$D$37))) + Options!$D$31*(COUNTIF($AB155:$AG155, "&gt;="&amp;Options!$D$37)) + Options!$D$32*AVERAGE($AB155:$AG155) + Options!$D$33*GEOMEAN($AB155:$AG155+0.0001)</f>
        <v>0</v>
      </c>
      <c r="L155" s="24">
        <f t="shared" si="38"/>
        <v>0</v>
      </c>
      <c r="M155" s="57"/>
      <c r="N155" s="25">
        <f t="shared" si="39"/>
        <v>2.3196879921559184</v>
      </c>
      <c r="O155" s="25">
        <f t="shared" si="40"/>
        <v>0</v>
      </c>
      <c r="P155" s="25">
        <f t="shared" si="41"/>
        <v>1.36363636363636</v>
      </c>
      <c r="Q155" s="25">
        <f t="shared" si="42"/>
        <v>0.28571428571428598</v>
      </c>
      <c r="R155" s="25">
        <f t="shared" si="43"/>
        <v>0</v>
      </c>
      <c r="S155" s="25">
        <f t="shared" si="44"/>
        <v>0</v>
      </c>
      <c r="T155" s="58"/>
      <c r="U155" s="25">
        <f>Health!F155</f>
        <v>2.2599999999999998</v>
      </c>
      <c r="V155" s="25">
        <f>Food!F155</f>
        <v>0</v>
      </c>
      <c r="W155" s="26">
        <f>Macro!F155</f>
        <v>0</v>
      </c>
      <c r="X155" s="25">
        <f>Socioeconomic!F155</f>
        <v>0.28571428571428598</v>
      </c>
      <c r="Y155" s="25">
        <f>'Natural Hazard'!F155</f>
        <v>0</v>
      </c>
      <c r="Z155" s="25">
        <f>Conflict!F155</f>
        <v>0</v>
      </c>
      <c r="AA155" s="58"/>
      <c r="AB155" s="25">
        <f>Health!G155</f>
        <v>2.3809523809523698</v>
      </c>
      <c r="AC155" s="25">
        <f>Food!G155</f>
        <v>0</v>
      </c>
      <c r="AD155" s="25">
        <f>Macro!G155</f>
        <v>1.36363636363636</v>
      </c>
      <c r="AE155" s="25">
        <f>Socioeconomic!G155</f>
        <v>0</v>
      </c>
      <c r="AF155" s="25">
        <f>'Natural Hazard'!G155</f>
        <v>0</v>
      </c>
      <c r="AG155" s="25">
        <f>Conflict!G155</f>
        <v>0</v>
      </c>
      <c r="AH155" s="57"/>
      <c r="AI155" s="27">
        <v>0</v>
      </c>
      <c r="AJ155" s="27">
        <v>0.5</v>
      </c>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row>
    <row r="156" spans="1:70" x14ac:dyDescent="0.2">
      <c r="A156" s="70">
        <v>151</v>
      </c>
      <c r="B156" s="20" t="s">
        <v>308</v>
      </c>
      <c r="C156" s="20" t="s">
        <v>309</v>
      </c>
      <c r="D156" s="20" t="s">
        <v>597</v>
      </c>
      <c r="E156" s="20" t="s">
        <v>590</v>
      </c>
      <c r="F156" s="57"/>
      <c r="G156" s="22" cm="1">
        <f t="array" ref="G156">Options!$D$30*(COUNTIF($N156:$S156, "&gt;="&amp;Options!$D$41) + 0.5*(COUNTIF($N156:$S156, "&gt;="&amp;Options!$D$42) - COUNTIF($N156:$S156, "&gt;="&amp;Options!$D$41))) + Options!$D$31*(COUNTIF($N156:$S156, "&gt;="&amp;Options!$D$41)) + Options!$D$32*AVERAGE($N156:$S156) + Options!$D$33*GEOMEAN($N156:$S156+0.0001)</f>
        <v>4</v>
      </c>
      <c r="H156" s="23">
        <f t="shared" si="36"/>
        <v>4</v>
      </c>
      <c r="I156" s="22" cm="1">
        <f t="array" ref="I156">Options!$D$30*(COUNTIF($U156:$Z156, "&gt;="&amp;Options!$D$37) + 0.5*(COUNTIF($U156:$Z156, "&gt;="&amp;Options!$D$38) - COUNTIF($U156:$Z156, "&gt;="&amp;Options!$D$37))) + Options!$D$31*(COUNTIF($U156:$Z156, "&gt;="&amp;Options!$D$37)) + Options!$D$32*AVERAGE($U156:$Z156) + Options!$D$33*GEOMEAN($U156:$Z156+0.0001)</f>
        <v>2.5</v>
      </c>
      <c r="J156" s="24">
        <f t="shared" si="37"/>
        <v>2.5</v>
      </c>
      <c r="K156" s="21" cm="1">
        <f t="array" ref="K156">Options!$D$30*(COUNTIF($AB156:$AG156, "&gt;="&amp;Options!$D$37) + 0.5*(COUNTIF($AB156:$AG156, "&gt;="&amp;Options!$D$38) - COUNTIF($AB156:$AG156, "&gt;="&amp;Options!$D$37))) + Options!$D$31*(COUNTIF($AB156:$AG156, "&gt;="&amp;Options!$D$37)) + Options!$D$32*AVERAGE($AB156:$AG156) + Options!$D$33*GEOMEAN($AB156:$AG156+0.0001)</f>
        <v>0.5</v>
      </c>
      <c r="L156" s="24">
        <f t="shared" si="38"/>
        <v>0.5</v>
      </c>
      <c r="M156" s="57"/>
      <c r="N156" s="25">
        <f t="shared" si="39"/>
        <v>8.8051086569978469</v>
      </c>
      <c r="O156" s="25">
        <f t="shared" si="40"/>
        <v>9.1387559808612497</v>
      </c>
      <c r="P156" s="25">
        <f t="shared" si="41"/>
        <v>0</v>
      </c>
      <c r="Q156" s="25">
        <f t="shared" si="42"/>
        <v>8.4285714285714306</v>
      </c>
      <c r="R156" s="25">
        <f t="shared" si="43"/>
        <v>3.25</v>
      </c>
      <c r="S156" s="25">
        <f t="shared" si="44"/>
        <v>10</v>
      </c>
      <c r="T156" s="58"/>
      <c r="U156" s="25">
        <f>Health!F156</f>
        <v>9.86</v>
      </c>
      <c r="V156" s="25">
        <f>Food!F156</f>
        <v>9.1387559808612497</v>
      </c>
      <c r="W156" s="26">
        <f>Macro!F156</f>
        <v>0</v>
      </c>
      <c r="X156" s="25">
        <f>Socioeconomic!F156</f>
        <v>8.4285714285714306</v>
      </c>
      <c r="Y156" s="25">
        <f>'Natural Hazard'!F156</f>
        <v>3.25</v>
      </c>
      <c r="Z156" s="25">
        <f>Conflict!F156</f>
        <v>10</v>
      </c>
      <c r="AA156" s="58"/>
      <c r="AB156" s="25">
        <f>Health!G156</f>
        <v>7.8630769230769202</v>
      </c>
      <c r="AC156" s="25">
        <f>Food!G156</f>
        <v>0</v>
      </c>
      <c r="AD156" s="25">
        <f>Macro!G156</f>
        <v>0</v>
      </c>
      <c r="AE156" s="25">
        <f>Socioeconomic!G156</f>
        <v>0</v>
      </c>
      <c r="AF156" s="25">
        <f>'Natural Hazard'!G156</f>
        <v>0</v>
      </c>
      <c r="AG156" s="25">
        <f>Conflict!G156</f>
        <v>0</v>
      </c>
      <c r="AH156" s="57"/>
      <c r="AI156" s="27">
        <v>0</v>
      </c>
      <c r="AJ156" s="27">
        <v>0.6</v>
      </c>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row>
    <row r="157" spans="1:70" x14ac:dyDescent="0.2">
      <c r="A157" s="70">
        <v>152</v>
      </c>
      <c r="B157" s="20" t="s">
        <v>310</v>
      </c>
      <c r="C157" s="20" t="s">
        <v>311</v>
      </c>
      <c r="D157" s="20" t="s">
        <v>593</v>
      </c>
      <c r="E157" s="20" t="s">
        <v>590</v>
      </c>
      <c r="F157" s="57"/>
      <c r="G157" s="22" cm="1">
        <f t="array" ref="G157">Options!$D$30*(COUNTIF($N157:$S157, "&gt;="&amp;Options!$D$41) + 0.5*(COUNTIF($N157:$S157, "&gt;="&amp;Options!$D$42) - COUNTIF($N157:$S157, "&gt;="&amp;Options!$D$41))) + Options!$D$31*(COUNTIF($N157:$S157, "&gt;="&amp;Options!$D$41)) + Options!$D$32*AVERAGE($N157:$S157) + Options!$D$33*GEOMEAN($N157:$S157+0.0001)</f>
        <v>3</v>
      </c>
      <c r="H157" s="23">
        <f t="shared" si="36"/>
        <v>3</v>
      </c>
      <c r="I157" s="22" cm="1">
        <f t="array" ref="I157">Options!$D$30*(COUNTIF($U157:$Z157, "&gt;="&amp;Options!$D$37) + 0.5*(COUNTIF($U157:$Z157, "&gt;="&amp;Options!$D$38) - COUNTIF($U157:$Z157, "&gt;="&amp;Options!$D$37))) + Options!$D$31*(COUNTIF($U157:$Z157, "&gt;="&amp;Options!$D$37)) + Options!$D$32*AVERAGE($U157:$Z157) + Options!$D$33*GEOMEAN($U157:$Z157+0.0001)</f>
        <v>2.5</v>
      </c>
      <c r="J157" s="24">
        <f t="shared" si="37"/>
        <v>2.5</v>
      </c>
      <c r="K157" s="21" cm="1">
        <f t="array" ref="K157">Options!$D$30*(COUNTIF($AB157:$AG157, "&gt;="&amp;Options!$D$37) + 0.5*(COUNTIF($AB157:$AG157, "&gt;="&amp;Options!$D$38) - COUNTIF($AB157:$AG157, "&gt;="&amp;Options!$D$37))) + Options!$D$31*(COUNTIF($AB157:$AG157, "&gt;="&amp;Options!$D$37)) + Options!$D$32*AVERAGE($AB157:$AG157) + Options!$D$33*GEOMEAN($AB157:$AG157+0.0001)</f>
        <v>2</v>
      </c>
      <c r="L157" s="24">
        <f t="shared" si="38"/>
        <v>2</v>
      </c>
      <c r="M157" s="57"/>
      <c r="N157" s="25">
        <f t="shared" si="39"/>
        <v>10</v>
      </c>
      <c r="O157" s="25">
        <f t="shared" si="40"/>
        <v>9.8189349347874035</v>
      </c>
      <c r="P157" s="25">
        <f t="shared" si="41"/>
        <v>3.6223905087312112</v>
      </c>
      <c r="Q157" s="25">
        <f t="shared" si="42"/>
        <v>9.8571428571428594</v>
      </c>
      <c r="R157" s="25">
        <f t="shared" si="43"/>
        <v>3.5</v>
      </c>
      <c r="S157" s="25">
        <f t="shared" si="44"/>
        <v>0</v>
      </c>
      <c r="T157" s="58"/>
      <c r="U157" s="25">
        <f>Health!F157</f>
        <v>10</v>
      </c>
      <c r="V157" s="25">
        <f>Food!F157</f>
        <v>9.6411483253588504</v>
      </c>
      <c r="W157" s="26">
        <f>Macro!F157</f>
        <v>8.2479338842975203</v>
      </c>
      <c r="X157" s="25">
        <f>Socioeconomic!F157</f>
        <v>9.8571428571428594</v>
      </c>
      <c r="Y157" s="25">
        <f>'Natural Hazard'!F157</f>
        <v>3.5</v>
      </c>
      <c r="Z157" s="25">
        <f>Conflict!F157</f>
        <v>0</v>
      </c>
      <c r="AA157" s="58"/>
      <c r="AB157" s="25">
        <f>Health!G157</f>
        <v>10</v>
      </c>
      <c r="AC157" s="25">
        <f>Food!G157</f>
        <v>10</v>
      </c>
      <c r="AD157" s="25">
        <f>Macro!G157</f>
        <v>1.5909090909090799</v>
      </c>
      <c r="AE157" s="25">
        <f>Socioeconomic!G157</f>
        <v>0</v>
      </c>
      <c r="AF157" s="25">
        <f>'Natural Hazard'!G157</f>
        <v>0</v>
      </c>
      <c r="AG157" s="25">
        <f>Conflict!G157</f>
        <v>0</v>
      </c>
      <c r="AH157" s="57"/>
      <c r="AI157" s="27">
        <v>0</v>
      </c>
      <c r="AJ157" s="27">
        <v>0.4</v>
      </c>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row>
    <row r="158" spans="1:70" x14ac:dyDescent="0.2">
      <c r="A158" s="70">
        <v>153</v>
      </c>
      <c r="B158" s="20" t="s">
        <v>312</v>
      </c>
      <c r="C158" s="20" t="s">
        <v>313</v>
      </c>
      <c r="D158" s="20" t="s">
        <v>596</v>
      </c>
      <c r="E158" s="20" t="s">
        <v>591</v>
      </c>
      <c r="F158" s="57"/>
      <c r="G158" s="22" cm="1">
        <f t="array" ref="G158">Options!$D$30*(COUNTIF($N158:$S158, "&gt;="&amp;Options!$D$41) + 0.5*(COUNTIF($N158:$S158, "&gt;="&amp;Options!$D$42) - COUNTIF($N158:$S158, "&gt;="&amp;Options!$D$41))) + Options!$D$31*(COUNTIF($N158:$S158, "&gt;="&amp;Options!$D$41)) + Options!$D$32*AVERAGE($N158:$S158) + Options!$D$33*GEOMEAN($N158:$S158+0.0001)</f>
        <v>2.5</v>
      </c>
      <c r="H158" s="23">
        <f t="shared" si="36"/>
        <v>2.5</v>
      </c>
      <c r="I158" s="22" cm="1">
        <f t="array" ref="I158">Options!$D$30*(COUNTIF($U158:$Z158, "&gt;="&amp;Options!$D$37) + 0.5*(COUNTIF($U158:$Z158, "&gt;="&amp;Options!$D$38) - COUNTIF($U158:$Z158, "&gt;="&amp;Options!$D$37))) + Options!$D$31*(COUNTIF($U158:$Z158, "&gt;="&amp;Options!$D$37)) + Options!$D$32*AVERAGE($U158:$Z158) + Options!$D$33*GEOMEAN($U158:$Z158+0.0001)</f>
        <v>0</v>
      </c>
      <c r="J158" s="24">
        <f t="shared" si="37"/>
        <v>0</v>
      </c>
      <c r="K158" s="21" cm="1">
        <f t="array" ref="K158">Options!$D$30*(COUNTIF($AB158:$AG158, "&gt;="&amp;Options!$D$37) + 0.5*(COUNTIF($AB158:$AG158, "&gt;="&amp;Options!$D$38) - COUNTIF($AB158:$AG158, "&gt;="&amp;Options!$D$37))) + Options!$D$31*(COUNTIF($AB158:$AG158, "&gt;="&amp;Options!$D$37)) + Options!$D$32*AVERAGE($AB158:$AG158) + Options!$D$33*GEOMEAN($AB158:$AG158+0.0001)</f>
        <v>1.5</v>
      </c>
      <c r="L158" s="24">
        <f t="shared" si="38"/>
        <v>1.5</v>
      </c>
      <c r="M158" s="57"/>
      <c r="N158" s="25">
        <f t="shared" si="39"/>
        <v>6.2678317052800727</v>
      </c>
      <c r="O158" s="25">
        <f t="shared" si="40"/>
        <v>4.9760765550239201</v>
      </c>
      <c r="P158" s="25">
        <f t="shared" si="41"/>
        <v>1.9196872397404336</v>
      </c>
      <c r="Q158" s="25">
        <f t="shared" si="42"/>
        <v>6.6332495807108014</v>
      </c>
      <c r="R158" s="25">
        <f t="shared" si="43"/>
        <v>5.125</v>
      </c>
      <c r="S158" s="25">
        <f t="shared" si="44"/>
        <v>9.1286241755822193</v>
      </c>
      <c r="T158" s="58"/>
      <c r="U158" s="25">
        <f>Health!F158</f>
        <v>5.5</v>
      </c>
      <c r="V158" s="25">
        <f>Food!F158</f>
        <v>4.9760765550239201</v>
      </c>
      <c r="W158" s="26">
        <f>Macro!F158</f>
        <v>5.4049586776859497</v>
      </c>
      <c r="X158" s="25">
        <f>Socioeconomic!F158</f>
        <v>6.28571428571429</v>
      </c>
      <c r="Y158" s="25">
        <f>'Natural Hazard'!F158</f>
        <v>5.125</v>
      </c>
      <c r="Z158" s="25">
        <f>Conflict!F158</f>
        <v>0</v>
      </c>
      <c r="AA158" s="58"/>
      <c r="AB158" s="25">
        <f>Health!G158</f>
        <v>7.1428571428571104</v>
      </c>
      <c r="AC158" s="25">
        <f>Food!G158</f>
        <v>0</v>
      </c>
      <c r="AD158" s="25">
        <f>Macro!G158</f>
        <v>0.68181818181818299</v>
      </c>
      <c r="AE158" s="25">
        <f>Socioeconomic!G158</f>
        <v>7</v>
      </c>
      <c r="AF158" s="25">
        <f>'Natural Hazard'!G158</f>
        <v>0</v>
      </c>
      <c r="AG158" s="25">
        <f>Conflict!G158</f>
        <v>9.1286241755822193</v>
      </c>
      <c r="AH158" s="57"/>
      <c r="AI158" s="27">
        <v>0</v>
      </c>
      <c r="AJ158" s="27">
        <v>0.3</v>
      </c>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row>
    <row r="159" spans="1:70" x14ac:dyDescent="0.2">
      <c r="A159" s="70">
        <v>154</v>
      </c>
      <c r="B159" s="20" t="s">
        <v>314</v>
      </c>
      <c r="C159" s="20" t="s">
        <v>315</v>
      </c>
      <c r="D159" s="20" t="s">
        <v>593</v>
      </c>
      <c r="E159" s="20" t="s">
        <v>590</v>
      </c>
      <c r="F159" s="57"/>
      <c r="G159" s="22" cm="1">
        <f t="array" ref="G159">Options!$D$30*(COUNTIF($N159:$S159, "&gt;="&amp;Options!$D$41) + 0.5*(COUNTIF($N159:$S159, "&gt;="&amp;Options!$D$42) - COUNTIF($N159:$S159, "&gt;="&amp;Options!$D$41))) + Options!$D$31*(COUNTIF($N159:$S159, "&gt;="&amp;Options!$D$41)) + Options!$D$32*AVERAGE($N159:$S159) + Options!$D$33*GEOMEAN($N159:$S159+0.0001)</f>
        <v>6</v>
      </c>
      <c r="H159" s="23">
        <f t="shared" si="36"/>
        <v>6</v>
      </c>
      <c r="I159" s="22" cm="1">
        <f t="array" ref="I159">Options!$D$30*(COUNTIF($U159:$Z159, "&gt;="&amp;Options!$D$37) + 0.5*(COUNTIF($U159:$Z159, "&gt;="&amp;Options!$D$38) - COUNTIF($U159:$Z159, "&gt;="&amp;Options!$D$37))) + Options!$D$31*(COUNTIF($U159:$Z159, "&gt;="&amp;Options!$D$37)) + Options!$D$32*AVERAGE($U159:$Z159) + Options!$D$33*GEOMEAN($U159:$Z159+0.0001)</f>
        <v>5.5</v>
      </c>
      <c r="J159" s="24">
        <f t="shared" si="37"/>
        <v>5.5</v>
      </c>
      <c r="K159" s="21" cm="1">
        <f t="array" ref="K159">Options!$D$30*(COUNTIF($AB159:$AG159, "&gt;="&amp;Options!$D$37) + 0.5*(COUNTIF($AB159:$AG159, "&gt;="&amp;Options!$D$38) - COUNTIF($AB159:$AG159, "&gt;="&amp;Options!$D$37))) + Options!$D$31*(COUNTIF($AB159:$AG159, "&gt;="&amp;Options!$D$37)) + Options!$D$32*AVERAGE($AB159:$AG159) + Options!$D$33*GEOMEAN($AB159:$AG159+0.0001)</f>
        <v>3.5</v>
      </c>
      <c r="L159" s="24">
        <f t="shared" si="38"/>
        <v>3.5</v>
      </c>
      <c r="M159" s="57"/>
      <c r="N159" s="25">
        <f t="shared" si="39"/>
        <v>10</v>
      </c>
      <c r="O159" s="25">
        <f t="shared" si="40"/>
        <v>10</v>
      </c>
      <c r="P159" s="25">
        <f t="shared" si="41"/>
        <v>8.3937205966451671</v>
      </c>
      <c r="Q159" s="25">
        <f t="shared" si="42"/>
        <v>10</v>
      </c>
      <c r="R159" s="25">
        <f t="shared" si="43"/>
        <v>9.875</v>
      </c>
      <c r="S159" s="25">
        <f t="shared" si="44"/>
        <v>10</v>
      </c>
      <c r="T159" s="58"/>
      <c r="U159" s="25">
        <f>Health!F159</f>
        <v>10</v>
      </c>
      <c r="V159" s="25">
        <f>Food!F159</f>
        <v>10</v>
      </c>
      <c r="W159" s="26">
        <f>Macro!F159</f>
        <v>10</v>
      </c>
      <c r="X159" s="25">
        <f>Socioeconomic!F159</f>
        <v>10</v>
      </c>
      <c r="Y159" s="25">
        <f>'Natural Hazard'!F159</f>
        <v>9.875</v>
      </c>
      <c r="Z159" s="25">
        <f>Conflict!F159</f>
        <v>10</v>
      </c>
      <c r="AA159" s="58"/>
      <c r="AB159" s="25">
        <f>Health!G159</f>
        <v>10</v>
      </c>
      <c r="AC159" s="25">
        <f>Food!G159</f>
        <v>10</v>
      </c>
      <c r="AD159" s="25">
        <f>Macro!G159</f>
        <v>7.0454545454545299</v>
      </c>
      <c r="AE159" s="25">
        <f>Socioeconomic!G159</f>
        <v>0</v>
      </c>
      <c r="AF159" s="25">
        <f>'Natural Hazard'!G159</f>
        <v>0</v>
      </c>
      <c r="AG159" s="25">
        <f>Conflict!G159</f>
        <v>10</v>
      </c>
      <c r="AH159" s="57"/>
      <c r="AI159" s="27">
        <v>0</v>
      </c>
      <c r="AJ159" s="27">
        <v>0.2</v>
      </c>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row>
    <row r="160" spans="1:70" x14ac:dyDescent="0.2">
      <c r="A160" s="70">
        <v>155</v>
      </c>
      <c r="B160" s="20" t="s">
        <v>316</v>
      </c>
      <c r="C160" s="20" t="s">
        <v>317</v>
      </c>
      <c r="D160" s="20" t="s">
        <v>594</v>
      </c>
      <c r="E160" s="20" t="s">
        <v>591</v>
      </c>
      <c r="F160" s="57"/>
      <c r="G160" s="22" cm="1">
        <f t="array" ref="G160">Options!$D$30*(COUNTIF($N160:$S160, "&gt;="&amp;Options!$D$41) + 0.5*(COUNTIF($N160:$S160, "&gt;="&amp;Options!$D$42) - COUNTIF($N160:$S160, "&gt;="&amp;Options!$D$41))) + Options!$D$31*(COUNTIF($N160:$S160, "&gt;="&amp;Options!$D$41)) + Options!$D$32*AVERAGE($N160:$S160) + Options!$D$33*GEOMEAN($N160:$S160+0.0001)</f>
        <v>0.5</v>
      </c>
      <c r="H160" s="23">
        <f t="shared" si="36"/>
        <v>0.5</v>
      </c>
      <c r="I160" s="22" cm="1">
        <f t="array" ref="I160">Options!$D$30*(COUNTIF($U160:$Z160, "&gt;="&amp;Options!$D$37) + 0.5*(COUNTIF($U160:$Z160, "&gt;="&amp;Options!$D$38) - COUNTIF($U160:$Z160, "&gt;="&amp;Options!$D$37))) + Options!$D$31*(COUNTIF($U160:$Z160, "&gt;="&amp;Options!$D$37)) + Options!$D$32*AVERAGE($U160:$Z160) + Options!$D$33*GEOMEAN($U160:$Z160+0.0001)</f>
        <v>0</v>
      </c>
      <c r="J160" s="24">
        <f t="shared" si="37"/>
        <v>0</v>
      </c>
      <c r="K160" s="21" cm="1">
        <f t="array" ref="K160">Options!$D$30*(COUNTIF($AB160:$AG160, "&gt;="&amp;Options!$D$37) + 0.5*(COUNTIF($AB160:$AG160, "&gt;="&amp;Options!$D$38) - COUNTIF($AB160:$AG160, "&gt;="&amp;Options!$D$37))) + Options!$D$31*(COUNTIF($AB160:$AG160, "&gt;="&amp;Options!$D$37)) + Options!$D$32*AVERAGE($AB160:$AG160) + Options!$D$33*GEOMEAN($AB160:$AG160+0.0001)</f>
        <v>1.5</v>
      </c>
      <c r="L160" s="24">
        <f t="shared" si="38"/>
        <v>1.5</v>
      </c>
      <c r="M160" s="57"/>
      <c r="N160" s="25">
        <f t="shared" si="39"/>
        <v>6.5192024052026483</v>
      </c>
      <c r="O160" s="25">
        <f t="shared" si="40"/>
        <v>3.8995215311004801</v>
      </c>
      <c r="P160" s="25">
        <f t="shared" si="41"/>
        <v>3.6415252622922751</v>
      </c>
      <c r="Q160" s="25">
        <f t="shared" si="42"/>
        <v>4.1231056256176615</v>
      </c>
      <c r="R160" s="25">
        <f t="shared" si="43"/>
        <v>2.75</v>
      </c>
      <c r="S160" s="25">
        <f t="shared" si="44"/>
        <v>0</v>
      </c>
      <c r="T160" s="58"/>
      <c r="U160" s="25">
        <f>Health!F160</f>
        <v>4.25</v>
      </c>
      <c r="V160" s="25">
        <f>Food!F160</f>
        <v>3.8995215311004801</v>
      </c>
      <c r="W160" s="26">
        <f>Macro!F160</f>
        <v>5.8347107438016499</v>
      </c>
      <c r="X160" s="25">
        <f>Socioeconomic!F160</f>
        <v>2.4285714285714302</v>
      </c>
      <c r="Y160" s="25">
        <f>'Natural Hazard'!F160</f>
        <v>2.75</v>
      </c>
      <c r="Z160" s="25">
        <f>Conflict!F160</f>
        <v>0</v>
      </c>
      <c r="AA160" s="58"/>
      <c r="AB160" s="25">
        <f>Health!G160</f>
        <v>10</v>
      </c>
      <c r="AC160" s="25">
        <f>Food!G160</f>
        <v>0</v>
      </c>
      <c r="AD160" s="25">
        <f>Macro!G160</f>
        <v>2.2727272727272698</v>
      </c>
      <c r="AE160" s="25">
        <f>Socioeconomic!G160</f>
        <v>7</v>
      </c>
      <c r="AF160" s="25">
        <f>'Natural Hazard'!G160</f>
        <v>0</v>
      </c>
      <c r="AG160" s="25">
        <f>Conflict!G160</f>
        <v>0</v>
      </c>
      <c r="AH160" s="57"/>
      <c r="AI160" s="27">
        <v>0</v>
      </c>
      <c r="AJ160" s="27">
        <v>0.3</v>
      </c>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row>
    <row r="161" spans="1:70" x14ac:dyDescent="0.2">
      <c r="A161" s="70">
        <v>156</v>
      </c>
      <c r="B161" s="20" t="s">
        <v>318</v>
      </c>
      <c r="C161" s="20" t="s">
        <v>319</v>
      </c>
      <c r="D161" s="20" t="s">
        <v>593</v>
      </c>
      <c r="E161" s="20" t="s">
        <v>590</v>
      </c>
      <c r="F161" s="57"/>
      <c r="G161" s="22" cm="1">
        <f t="array" ref="G161">Options!$D$30*(COUNTIF($N161:$S161, "&gt;="&amp;Options!$D$41) + 0.5*(COUNTIF($N161:$S161, "&gt;="&amp;Options!$D$42) - COUNTIF($N161:$S161, "&gt;="&amp;Options!$D$41))) + Options!$D$31*(COUNTIF($N161:$S161, "&gt;="&amp;Options!$D$41)) + Options!$D$32*AVERAGE($N161:$S161) + Options!$D$33*GEOMEAN($N161:$S161+0.0001)</f>
        <v>4.5</v>
      </c>
      <c r="H161" s="23">
        <f t="shared" si="36"/>
        <v>4.5</v>
      </c>
      <c r="I161" s="22" cm="1">
        <f t="array" ref="I161">Options!$D$30*(COUNTIF($U161:$Z161, "&gt;="&amp;Options!$D$37) + 0.5*(COUNTIF($U161:$Z161, "&gt;="&amp;Options!$D$38) - COUNTIF($U161:$Z161, "&gt;="&amp;Options!$D$37))) + Options!$D$31*(COUNTIF($U161:$Z161, "&gt;="&amp;Options!$D$37)) + Options!$D$32*AVERAGE($U161:$Z161) + Options!$D$33*GEOMEAN($U161:$Z161+0.0001)</f>
        <v>4</v>
      </c>
      <c r="J161" s="24">
        <f t="shared" si="37"/>
        <v>4</v>
      </c>
      <c r="K161" s="21" cm="1">
        <f t="array" ref="K161">Options!$D$30*(COUNTIF($AB161:$AG161, "&gt;="&amp;Options!$D$37) + 0.5*(COUNTIF($AB161:$AG161, "&gt;="&amp;Options!$D$38) - COUNTIF($AB161:$AG161, "&gt;="&amp;Options!$D$37))) + Options!$D$31*(COUNTIF($AB161:$AG161, "&gt;="&amp;Options!$D$37)) + Options!$D$32*AVERAGE($AB161:$AG161) + Options!$D$33*GEOMEAN($AB161:$AG161+0.0001)</f>
        <v>4</v>
      </c>
      <c r="L161" s="24">
        <f t="shared" si="38"/>
        <v>4</v>
      </c>
      <c r="M161" s="57"/>
      <c r="N161" s="25">
        <f t="shared" si="39"/>
        <v>10</v>
      </c>
      <c r="O161" s="25">
        <f t="shared" si="40"/>
        <v>10</v>
      </c>
      <c r="P161" s="25">
        <f t="shared" si="41"/>
        <v>0</v>
      </c>
      <c r="Q161" s="25">
        <f t="shared" si="42"/>
        <v>10</v>
      </c>
      <c r="R161" s="25">
        <f t="shared" si="43"/>
        <v>6.75</v>
      </c>
      <c r="S161" s="25">
        <f t="shared" si="44"/>
        <v>10</v>
      </c>
      <c r="T161" s="58"/>
      <c r="U161" s="25">
        <f>Health!F161</f>
        <v>10</v>
      </c>
      <c r="V161" s="25">
        <f>Food!F161</f>
        <v>10</v>
      </c>
      <c r="W161" s="26">
        <f>Macro!F161</f>
        <v>0</v>
      </c>
      <c r="X161" s="25">
        <f>Socioeconomic!F161</f>
        <v>10</v>
      </c>
      <c r="Y161" s="25">
        <f>'Natural Hazard'!F161</f>
        <v>6.75</v>
      </c>
      <c r="Z161" s="25">
        <f>Conflict!F161</f>
        <v>10</v>
      </c>
      <c r="AA161" s="58"/>
      <c r="AB161" s="25">
        <f>Health!G161</f>
        <v>10</v>
      </c>
      <c r="AC161" s="25">
        <f>Food!G161</f>
        <v>10</v>
      </c>
      <c r="AD161" s="25">
        <f>Macro!G161</f>
        <v>0</v>
      </c>
      <c r="AE161" s="25">
        <f>Socioeconomic!G161</f>
        <v>10</v>
      </c>
      <c r="AF161" s="25">
        <f>'Natural Hazard'!G161</f>
        <v>0</v>
      </c>
      <c r="AG161" s="25">
        <f>Conflict!G161</f>
        <v>10</v>
      </c>
      <c r="AH161" s="57"/>
      <c r="AI161" s="27">
        <v>0</v>
      </c>
      <c r="AJ161" s="27">
        <v>0.1</v>
      </c>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row>
    <row r="162" spans="1:70" x14ac:dyDescent="0.2">
      <c r="A162" s="70">
        <v>157</v>
      </c>
      <c r="B162" s="20" t="s">
        <v>320</v>
      </c>
      <c r="C162" s="20" t="s">
        <v>321</v>
      </c>
      <c r="D162" s="20" t="s">
        <v>593</v>
      </c>
      <c r="E162" s="20" t="s">
        <v>590</v>
      </c>
      <c r="F162" s="57"/>
      <c r="G162" s="22" cm="1">
        <f t="array" ref="G162">Options!$D$30*(COUNTIF($N162:$S162, "&gt;="&amp;Options!$D$41) + 0.5*(COUNTIF($N162:$S162, "&gt;="&amp;Options!$D$42) - COUNTIF($N162:$S162, "&gt;="&amp;Options!$D$41))) + Options!$D$31*(COUNTIF($N162:$S162, "&gt;="&amp;Options!$D$41)) + Options!$D$32*AVERAGE($N162:$S162) + Options!$D$33*GEOMEAN($N162:$S162+0.0001)</f>
        <v>3</v>
      </c>
      <c r="H162" s="23">
        <f t="shared" si="36"/>
        <v>3</v>
      </c>
      <c r="I162" s="22" cm="1">
        <f t="array" ref="I162">Options!$D$30*(COUNTIF($U162:$Z162, "&gt;="&amp;Options!$D$37) + 0.5*(COUNTIF($U162:$Z162, "&gt;="&amp;Options!$D$38) - COUNTIF($U162:$Z162, "&gt;="&amp;Options!$D$37))) + Options!$D$31*(COUNTIF($U162:$Z162, "&gt;="&amp;Options!$D$37)) + Options!$D$32*AVERAGE($U162:$Z162) + Options!$D$33*GEOMEAN($U162:$Z162+0.0001)</f>
        <v>2.5</v>
      </c>
      <c r="J162" s="24">
        <f t="shared" si="37"/>
        <v>2.5</v>
      </c>
      <c r="K162" s="21" cm="1">
        <f t="array" ref="K162">Options!$D$30*(COUNTIF($AB162:$AG162, "&gt;="&amp;Options!$D$37) + 0.5*(COUNTIF($AB162:$AG162, "&gt;="&amp;Options!$D$38) - COUNTIF($AB162:$AG162, "&gt;="&amp;Options!$D$37))) + Options!$D$31*(COUNTIF($AB162:$AG162, "&gt;="&amp;Options!$D$37)) + Options!$D$32*AVERAGE($AB162:$AG162) + Options!$D$33*GEOMEAN($AB162:$AG162+0.0001)</f>
        <v>0.5</v>
      </c>
      <c r="L162" s="24">
        <f t="shared" si="38"/>
        <v>0.5</v>
      </c>
      <c r="M162" s="57"/>
      <c r="N162" s="25">
        <f t="shared" si="39"/>
        <v>8.7705801930702911</v>
      </c>
      <c r="O162" s="25">
        <f t="shared" si="40"/>
        <v>8.2057416267942607</v>
      </c>
      <c r="P162" s="25">
        <f t="shared" si="41"/>
        <v>3.4590010413929537</v>
      </c>
      <c r="Q162" s="25">
        <f t="shared" si="42"/>
        <v>8.71428571428571</v>
      </c>
      <c r="R162" s="25">
        <f t="shared" si="43"/>
        <v>0</v>
      </c>
      <c r="S162" s="25">
        <f t="shared" si="44"/>
        <v>0</v>
      </c>
      <c r="T162" s="58"/>
      <c r="U162" s="25">
        <f>Health!F162</f>
        <v>10</v>
      </c>
      <c r="V162" s="25">
        <f>Food!F162</f>
        <v>8.2057416267942607</v>
      </c>
      <c r="W162" s="26">
        <f>Macro!F162</f>
        <v>7.5206611570247901</v>
      </c>
      <c r="X162" s="25">
        <f>Socioeconomic!F162</f>
        <v>8.71428571428571</v>
      </c>
      <c r="Y162" s="25">
        <f>'Natural Hazard'!F162</f>
        <v>0</v>
      </c>
      <c r="Z162" s="25">
        <f>Conflict!F162</f>
        <v>0</v>
      </c>
      <c r="AA162" s="58"/>
      <c r="AB162" s="25">
        <f>Health!G162</f>
        <v>7.6923076923076898</v>
      </c>
      <c r="AC162" s="25">
        <f>Food!G162</f>
        <v>0</v>
      </c>
      <c r="AD162" s="25">
        <f>Macro!G162</f>
        <v>1.5909090909090799</v>
      </c>
      <c r="AE162" s="25">
        <f>Socioeconomic!G162</f>
        <v>0</v>
      </c>
      <c r="AF162" s="25">
        <f>'Natural Hazard'!G162</f>
        <v>0</v>
      </c>
      <c r="AG162" s="25">
        <f>Conflict!G162</f>
        <v>0</v>
      </c>
      <c r="AH162" s="57"/>
      <c r="AI162" s="27">
        <v>0</v>
      </c>
      <c r="AJ162" s="27">
        <v>0.5</v>
      </c>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row>
    <row r="163" spans="1:70" x14ac:dyDescent="0.2">
      <c r="A163" s="70">
        <v>158</v>
      </c>
      <c r="B163" s="20" t="s">
        <v>322</v>
      </c>
      <c r="C163" s="20" t="s">
        <v>323</v>
      </c>
      <c r="D163" s="20" t="s">
        <v>596</v>
      </c>
      <c r="E163" s="20" t="s">
        <v>591</v>
      </c>
      <c r="F163" s="57"/>
      <c r="G163" s="22" cm="1">
        <f t="array" ref="G163">Options!$D$30*(COUNTIF($N163:$S163, "&gt;="&amp;Options!$D$41) + 0.5*(COUNTIF($N163:$S163, "&gt;="&amp;Options!$D$42) - COUNTIF($N163:$S163, "&gt;="&amp;Options!$D$41))) + Options!$D$31*(COUNTIF($N163:$S163, "&gt;="&amp;Options!$D$41)) + Options!$D$32*AVERAGE($N163:$S163) + Options!$D$33*GEOMEAN($N163:$S163+0.0001)</f>
        <v>1</v>
      </c>
      <c r="H163" s="23">
        <f t="shared" si="36"/>
        <v>1</v>
      </c>
      <c r="I163" s="22" cm="1">
        <f t="array" ref="I163">Options!$D$30*(COUNTIF($U163:$Z163, "&gt;="&amp;Options!$D$37) + 0.5*(COUNTIF($U163:$Z163, "&gt;="&amp;Options!$D$38) - COUNTIF($U163:$Z163, "&gt;="&amp;Options!$D$37))) + Options!$D$31*(COUNTIF($U163:$Z163, "&gt;="&amp;Options!$D$37)) + Options!$D$32*AVERAGE($U163:$Z163) + Options!$D$33*GEOMEAN($U163:$Z163+0.0001)</f>
        <v>0</v>
      </c>
      <c r="J163" s="24">
        <f t="shared" si="37"/>
        <v>0</v>
      </c>
      <c r="K163" s="21" cm="1">
        <f t="array" ref="K163">Options!$D$30*(COUNTIF($AB163:$AG163, "&gt;="&amp;Options!$D$37) + 0.5*(COUNTIF($AB163:$AG163, "&gt;="&amp;Options!$D$38) - COUNTIF($AB163:$AG163, "&gt;="&amp;Options!$D$37))) + Options!$D$31*(COUNTIF($AB163:$AG163, "&gt;="&amp;Options!$D$37)) + Options!$D$32*AVERAGE($AB163:$AG163) + Options!$D$33*GEOMEAN($AB163:$AG163+0.0001)</f>
        <v>0.5</v>
      </c>
      <c r="L163" s="24">
        <f t="shared" si="38"/>
        <v>0.5</v>
      </c>
      <c r="M163" s="57"/>
      <c r="N163" s="25">
        <f t="shared" si="39"/>
        <v>4.1452289534985933</v>
      </c>
      <c r="O163" s="25">
        <f t="shared" si="40"/>
        <v>5.5263157894736796</v>
      </c>
      <c r="P163" s="25">
        <f t="shared" si="41"/>
        <v>3.7682687984059542</v>
      </c>
      <c r="Q163" s="25">
        <f t="shared" si="42"/>
        <v>5.9160797830996161</v>
      </c>
      <c r="R163" s="25">
        <f t="shared" si="43"/>
        <v>1.5</v>
      </c>
      <c r="S163" s="25">
        <f t="shared" si="44"/>
        <v>0</v>
      </c>
      <c r="T163" s="58"/>
      <c r="U163" s="25">
        <f>Health!F163</f>
        <v>6.7</v>
      </c>
      <c r="V163" s="25">
        <f>Food!F163</f>
        <v>5.5263157894736796</v>
      </c>
      <c r="W163" s="26">
        <f>Macro!F163</f>
        <v>6.9421487603305803</v>
      </c>
      <c r="X163" s="25">
        <f>Socioeconomic!F163</f>
        <v>5</v>
      </c>
      <c r="Y163" s="25">
        <f>'Natural Hazard'!F163</f>
        <v>1.5</v>
      </c>
      <c r="Z163" s="25">
        <f>Conflict!F163</f>
        <v>0</v>
      </c>
      <c r="AA163" s="58"/>
      <c r="AB163" s="25">
        <f>Health!G163</f>
        <v>2.5646153846153799</v>
      </c>
      <c r="AC163" s="25">
        <f>Food!G163</f>
        <v>0</v>
      </c>
      <c r="AD163" s="25">
        <f>Macro!G163</f>
        <v>2.0454545454545499</v>
      </c>
      <c r="AE163" s="25">
        <f>Socioeconomic!G163</f>
        <v>7</v>
      </c>
      <c r="AF163" s="25">
        <f>'Natural Hazard'!G163</f>
        <v>0</v>
      </c>
      <c r="AG163" s="25">
        <f>Conflict!G163</f>
        <v>0</v>
      </c>
      <c r="AH163" s="57"/>
      <c r="AI163" s="27">
        <v>0</v>
      </c>
      <c r="AJ163" s="27">
        <v>0.4</v>
      </c>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row>
    <row r="164" spans="1:70" x14ac:dyDescent="0.2">
      <c r="A164" s="70">
        <v>159</v>
      </c>
      <c r="B164" s="20" t="s">
        <v>324</v>
      </c>
      <c r="C164" s="20" t="s">
        <v>325</v>
      </c>
      <c r="D164" s="20" t="s">
        <v>594</v>
      </c>
      <c r="E164" s="20" t="s">
        <v>585</v>
      </c>
      <c r="F164" s="57"/>
      <c r="G164" s="22" cm="1">
        <f t="array" ref="G164">Options!$D$30*(COUNTIF($N164:$S164, "&gt;="&amp;Options!$D$41) + 0.5*(COUNTIF($N164:$S164, "&gt;="&amp;Options!$D$42) - COUNTIF($N164:$S164, "&gt;="&amp;Options!$D$41))) + Options!$D$31*(COUNTIF($N164:$S164, "&gt;="&amp;Options!$D$41)) + Options!$D$32*AVERAGE($N164:$S164) + Options!$D$33*GEOMEAN($N164:$S164+0.0001)</f>
        <v>0.5</v>
      </c>
      <c r="H164" s="23">
        <f t="shared" si="36"/>
        <v>0.5</v>
      </c>
      <c r="I164" s="22" cm="1">
        <f t="array" ref="I164">Options!$D$30*(COUNTIF($U164:$Z164, "&gt;="&amp;Options!$D$37) + 0.5*(COUNTIF($U164:$Z164, "&gt;="&amp;Options!$D$38) - COUNTIF($U164:$Z164, "&gt;="&amp;Options!$D$37))) + Options!$D$31*(COUNTIF($U164:$Z164, "&gt;="&amp;Options!$D$37)) + Options!$D$32*AVERAGE($U164:$Z164) + Options!$D$33*GEOMEAN($U164:$Z164+0.0001)</f>
        <v>0</v>
      </c>
      <c r="J164" s="24">
        <f t="shared" si="37"/>
        <v>0</v>
      </c>
      <c r="K164" s="21" cm="1">
        <f t="array" ref="K164">Options!$D$30*(COUNTIF($AB164:$AG164, "&gt;="&amp;Options!$D$37) + 0.5*(COUNTIF($AB164:$AG164, "&gt;="&amp;Options!$D$38) - COUNTIF($AB164:$AG164, "&gt;="&amp;Options!$D$37))) + Options!$D$31*(COUNTIF($AB164:$AG164, "&gt;="&amp;Options!$D$37)) + Options!$D$32*AVERAGE($AB164:$AG164) + Options!$D$33*GEOMEAN($AB164:$AG164+0.0001)</f>
        <v>2</v>
      </c>
      <c r="L164" s="24">
        <f t="shared" si="38"/>
        <v>2</v>
      </c>
      <c r="M164" s="57"/>
      <c r="N164" s="25">
        <f t="shared" si="39"/>
        <v>6.6483080554378651</v>
      </c>
      <c r="O164" s="25">
        <f t="shared" si="40"/>
        <v>0.86124401913875603</v>
      </c>
      <c r="P164" s="25">
        <f t="shared" si="41"/>
        <v>4.8740716043681482</v>
      </c>
      <c r="Q164" s="25">
        <f t="shared" si="42"/>
        <v>3.0000000000000049</v>
      </c>
      <c r="R164" s="25">
        <f t="shared" si="43"/>
        <v>0.75</v>
      </c>
      <c r="S164" s="25">
        <f t="shared" si="44"/>
        <v>0</v>
      </c>
      <c r="T164" s="58"/>
      <c r="U164" s="25">
        <f>Health!F164</f>
        <v>4.42</v>
      </c>
      <c r="V164" s="25">
        <f>Food!F164</f>
        <v>0.86124401913875603</v>
      </c>
      <c r="W164" s="26">
        <f>Macro!F164</f>
        <v>3.0743801652892602</v>
      </c>
      <c r="X164" s="25">
        <f>Socioeconomic!F164</f>
        <v>1.28571428571429</v>
      </c>
      <c r="Y164" s="25">
        <f>'Natural Hazard'!F164</f>
        <v>0.75</v>
      </c>
      <c r="Z164" s="25">
        <f>Conflict!F164</f>
        <v>0</v>
      </c>
      <c r="AA164" s="58"/>
      <c r="AB164" s="25">
        <f>Health!G164</f>
        <v>10</v>
      </c>
      <c r="AC164" s="25">
        <f>Food!G164</f>
        <v>0</v>
      </c>
      <c r="AD164" s="25">
        <f>Macro!G164</f>
        <v>7.7272727272727204</v>
      </c>
      <c r="AE164" s="25">
        <f>Socioeconomic!G164</f>
        <v>7</v>
      </c>
      <c r="AF164" s="25">
        <f>'Natural Hazard'!G164</f>
        <v>0</v>
      </c>
      <c r="AG164" s="25">
        <f>Conflict!G164</f>
        <v>0</v>
      </c>
      <c r="AH164" s="57"/>
      <c r="AI164" s="27">
        <v>0</v>
      </c>
      <c r="AJ164" s="27">
        <v>0.4</v>
      </c>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row>
    <row r="165" spans="1:70" x14ac:dyDescent="0.2">
      <c r="A165" s="70">
        <v>160</v>
      </c>
      <c r="B165" s="20" t="s">
        <v>326</v>
      </c>
      <c r="C165" s="20" t="s">
        <v>327</v>
      </c>
      <c r="D165" s="20" t="s">
        <v>594</v>
      </c>
      <c r="E165" s="20" t="s">
        <v>585</v>
      </c>
      <c r="F165" s="57"/>
      <c r="G165" s="22" cm="1">
        <f t="array" ref="G165">Options!$D$30*(COUNTIF($N165:$S165, "&gt;="&amp;Options!$D$41) + 0.5*(COUNTIF($N165:$S165, "&gt;="&amp;Options!$D$42) - COUNTIF($N165:$S165, "&gt;="&amp;Options!$D$41))) + Options!$D$31*(COUNTIF($N165:$S165, "&gt;="&amp;Options!$D$41)) + Options!$D$32*AVERAGE($N165:$S165) + Options!$D$33*GEOMEAN($N165:$S165+0.0001)</f>
        <v>0</v>
      </c>
      <c r="H165" s="23">
        <f t="shared" si="36"/>
        <v>0</v>
      </c>
      <c r="I165" s="22" cm="1">
        <f t="array" ref="I165">Options!$D$30*(COUNTIF($U165:$Z165, "&gt;="&amp;Options!$D$37) + 0.5*(COUNTIF($U165:$Z165, "&gt;="&amp;Options!$D$38) - COUNTIF($U165:$Z165, "&gt;="&amp;Options!$D$37))) + Options!$D$31*(COUNTIF($U165:$Z165, "&gt;="&amp;Options!$D$37)) + Options!$D$32*AVERAGE($U165:$Z165) + Options!$D$33*GEOMEAN($U165:$Z165+0.0001)</f>
        <v>0</v>
      </c>
      <c r="J165" s="24">
        <f t="shared" si="37"/>
        <v>0</v>
      </c>
      <c r="K165" s="21" cm="1">
        <f t="array" ref="K165">Options!$D$30*(COUNTIF($AB165:$AG165, "&gt;="&amp;Options!$D$37) + 0.5*(COUNTIF($AB165:$AG165, "&gt;="&amp;Options!$D$38) - COUNTIF($AB165:$AG165, "&gt;="&amp;Options!$D$37))) + Options!$D$31*(COUNTIF($AB165:$AG165, "&gt;="&amp;Options!$D$37)) + Options!$D$32*AVERAGE($AB165:$AG165) + Options!$D$33*GEOMEAN($AB165:$AG165+0.0001)</f>
        <v>1.5</v>
      </c>
      <c r="L165" s="24">
        <f t="shared" si="38"/>
        <v>1.5</v>
      </c>
      <c r="M165" s="57"/>
      <c r="N165" s="25">
        <f t="shared" si="39"/>
        <v>4.1833001326703778</v>
      </c>
      <c r="O165" s="25">
        <f t="shared" si="40"/>
        <v>0.21531100478469001</v>
      </c>
      <c r="P165" s="25">
        <f t="shared" si="41"/>
        <v>2.2314049586776901</v>
      </c>
      <c r="Q165" s="25">
        <f t="shared" si="42"/>
        <v>1.4142135623730956</v>
      </c>
      <c r="R165" s="25">
        <f t="shared" si="43"/>
        <v>1.125</v>
      </c>
      <c r="S165" s="25">
        <f t="shared" si="44"/>
        <v>0</v>
      </c>
      <c r="T165" s="58"/>
      <c r="U165" s="25">
        <f>Health!F165</f>
        <v>1.75</v>
      </c>
      <c r="V165" s="25">
        <f>Food!F165</f>
        <v>0.21531100478469001</v>
      </c>
      <c r="W165" s="26">
        <f>Macro!F165</f>
        <v>2.2314049586776901</v>
      </c>
      <c r="X165" s="25">
        <f>Socioeconomic!F165</f>
        <v>0.28571428571428598</v>
      </c>
      <c r="Y165" s="25">
        <f>'Natural Hazard'!F165</f>
        <v>1.125</v>
      </c>
      <c r="Z165" s="25">
        <f>Conflict!F165</f>
        <v>0</v>
      </c>
      <c r="AA165" s="58"/>
      <c r="AB165" s="25">
        <f>Health!G165</f>
        <v>10</v>
      </c>
      <c r="AC165" s="25">
        <f>Food!G165</f>
        <v>0</v>
      </c>
      <c r="AD165" s="25">
        <f>Macro!G165</f>
        <v>0</v>
      </c>
      <c r="AE165" s="25">
        <f>Socioeconomic!G165</f>
        <v>7</v>
      </c>
      <c r="AF165" s="25">
        <f>'Natural Hazard'!G165</f>
        <v>0</v>
      </c>
      <c r="AG165" s="25">
        <f>Conflict!G165</f>
        <v>0</v>
      </c>
      <c r="AH165" s="57"/>
      <c r="AI165" s="27">
        <v>0</v>
      </c>
      <c r="AJ165" s="27">
        <v>0.4</v>
      </c>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row>
    <row r="166" spans="1:70" x14ac:dyDescent="0.2">
      <c r="A166" s="70">
        <v>161</v>
      </c>
      <c r="B166" s="20" t="s">
        <v>328</v>
      </c>
      <c r="C166" s="20" t="s">
        <v>329</v>
      </c>
      <c r="D166" s="20" t="s">
        <v>594</v>
      </c>
      <c r="E166" s="20" t="s">
        <v>585</v>
      </c>
      <c r="F166" s="57"/>
      <c r="G166" s="22" cm="1">
        <f t="array" ref="G166">Options!$D$30*(COUNTIF($N166:$S166, "&gt;="&amp;Options!$D$41) + 0.5*(COUNTIF($N166:$S166, "&gt;="&amp;Options!$D$42) - COUNTIF($N166:$S166, "&gt;="&amp;Options!$D$41))) + Options!$D$31*(COUNTIF($N166:$S166, "&gt;="&amp;Options!$D$41)) + Options!$D$32*AVERAGE($N166:$S166) + Options!$D$33*GEOMEAN($N166:$S166+0.0001)</f>
        <v>0</v>
      </c>
      <c r="H166" s="23">
        <f t="shared" ref="H166:H197" si="45">G166</f>
        <v>0</v>
      </c>
      <c r="I166" s="22" cm="1">
        <f t="array" ref="I166">Options!$D$30*(COUNTIF($U166:$Z166, "&gt;="&amp;Options!$D$37) + 0.5*(COUNTIF($U166:$Z166, "&gt;="&amp;Options!$D$38) - COUNTIF($U166:$Z166, "&gt;="&amp;Options!$D$37))) + Options!$D$31*(COUNTIF($U166:$Z166, "&gt;="&amp;Options!$D$37)) + Options!$D$32*AVERAGE($U166:$Z166) + Options!$D$33*GEOMEAN($U166:$Z166+0.0001)</f>
        <v>0</v>
      </c>
      <c r="J166" s="24">
        <f t="shared" ref="J166:J197" si="46">I166</f>
        <v>0</v>
      </c>
      <c r="K166" s="21" cm="1">
        <f t="array" ref="K166">Options!$D$30*(COUNTIF($AB166:$AG166, "&gt;="&amp;Options!$D$37) + 0.5*(COUNTIF($AB166:$AG166, "&gt;="&amp;Options!$D$38) - COUNTIF($AB166:$AG166, "&gt;="&amp;Options!$D$37))) + Options!$D$31*(COUNTIF($AB166:$AG166, "&gt;="&amp;Options!$D$37)) + Options!$D$32*AVERAGE($AB166:$AG166) + Options!$D$33*GEOMEAN($AB166:$AG166+0.0001)</f>
        <v>1.5</v>
      </c>
      <c r="L166" s="24">
        <f t="shared" ref="L166:L197" si="47">K166</f>
        <v>1.5</v>
      </c>
      <c r="M166" s="57"/>
      <c r="N166" s="25">
        <f t="shared" ref="N166:N195" si="48">IFERROR(GEOMEAN(U166,AB166), MAX(U166,AB166))</f>
        <v>2.2360679774997898</v>
      </c>
      <c r="O166" s="25">
        <f t="shared" ref="O166:O195" si="49">IFERROR(GEOMEAN(V166,AC166), MAX(V166,AC166))</f>
        <v>1.5550239234449701</v>
      </c>
      <c r="P166" s="25">
        <f t="shared" ref="P166:P195" si="50">IFERROR(GEOMEAN(W166,AD166), MAX(W166,AD166))</f>
        <v>0.8667841720414482</v>
      </c>
      <c r="Q166" s="25">
        <f t="shared" ref="Q166:Q195" si="51">IFERROR(GEOMEAN(X166,AE166), MAX(X166,AE166))</f>
        <v>1.4142135623730956</v>
      </c>
      <c r="R166" s="25">
        <f t="shared" ref="R166:R195" si="52">IFERROR(GEOMEAN(Y166,AF166), MAX(Y166,AF166))</f>
        <v>0</v>
      </c>
      <c r="S166" s="25">
        <f t="shared" ref="S166:S195" si="53">IFERROR(GEOMEAN(Z166,AG166), MAX(Z166,AG166))</f>
        <v>0</v>
      </c>
      <c r="T166" s="58"/>
      <c r="U166" s="25">
        <f>Health!F166</f>
        <v>0.5</v>
      </c>
      <c r="V166" s="25">
        <f>Food!F166</f>
        <v>1.5550239234449701</v>
      </c>
      <c r="W166" s="26">
        <f>Macro!F166</f>
        <v>0.413223140495868</v>
      </c>
      <c r="X166" s="25">
        <f>Socioeconomic!F166</f>
        <v>0.28571428571428598</v>
      </c>
      <c r="Y166" s="25">
        <f>'Natural Hazard'!F166</f>
        <v>0</v>
      </c>
      <c r="Z166" s="25">
        <f>Conflict!F166</f>
        <v>0</v>
      </c>
      <c r="AA166" s="58"/>
      <c r="AB166" s="25">
        <f>Health!G166</f>
        <v>10</v>
      </c>
      <c r="AC166" s="25">
        <f>Food!G166</f>
        <v>0</v>
      </c>
      <c r="AD166" s="25">
        <f>Macro!G166</f>
        <v>1.8181818181818199</v>
      </c>
      <c r="AE166" s="25">
        <f>Socioeconomic!G166</f>
        <v>7</v>
      </c>
      <c r="AF166" s="25">
        <f>'Natural Hazard'!G166</f>
        <v>0</v>
      </c>
      <c r="AG166" s="25">
        <f>Conflict!G166</f>
        <v>0</v>
      </c>
      <c r="AH166" s="57"/>
      <c r="AI166" s="27">
        <v>0</v>
      </c>
      <c r="AJ166" s="27">
        <v>0.4</v>
      </c>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row>
    <row r="167" spans="1:70" x14ac:dyDescent="0.2">
      <c r="A167" s="70">
        <v>162</v>
      </c>
      <c r="B167" s="20" t="s">
        <v>330</v>
      </c>
      <c r="C167" s="20" t="s">
        <v>331</v>
      </c>
      <c r="D167" s="20" t="s">
        <v>593</v>
      </c>
      <c r="E167" s="20" t="s">
        <v>591</v>
      </c>
      <c r="F167" s="57"/>
      <c r="G167" s="22" cm="1">
        <f t="array" ref="G167">Options!$D$30*(COUNTIF($N167:$S167, "&gt;="&amp;Options!$D$41) + 0.5*(COUNTIF($N167:$S167, "&gt;="&amp;Options!$D$42) - COUNTIF($N167:$S167, "&gt;="&amp;Options!$D$41))) + Options!$D$31*(COUNTIF($N167:$S167, "&gt;="&amp;Options!$D$41)) + Options!$D$32*AVERAGE($N167:$S167) + Options!$D$33*GEOMEAN($N167:$S167+0.0001)</f>
        <v>2.5</v>
      </c>
      <c r="H167" s="23">
        <f t="shared" si="45"/>
        <v>2.5</v>
      </c>
      <c r="I167" s="22" cm="1">
        <f t="array" ref="I167">Options!$D$30*(COUNTIF($U167:$Z167, "&gt;="&amp;Options!$D$37) + 0.5*(COUNTIF($U167:$Z167, "&gt;="&amp;Options!$D$38) - COUNTIF($U167:$Z167, "&gt;="&amp;Options!$D$37))) + Options!$D$31*(COUNTIF($U167:$Z167, "&gt;="&amp;Options!$D$37)) + Options!$D$32*AVERAGE($U167:$Z167) + Options!$D$33*GEOMEAN($U167:$Z167+0.0001)</f>
        <v>2</v>
      </c>
      <c r="J167" s="24">
        <f t="shared" si="46"/>
        <v>2</v>
      </c>
      <c r="K167" s="21" cm="1">
        <f t="array" ref="K167">Options!$D$30*(COUNTIF($AB167:$AG167, "&gt;="&amp;Options!$D$37) + 0.5*(COUNTIF($AB167:$AG167, "&gt;="&amp;Options!$D$38) - COUNTIF($AB167:$AG167, "&gt;="&amp;Options!$D$37))) + Options!$D$31*(COUNTIF($AB167:$AG167, "&gt;="&amp;Options!$D$37)) + Options!$D$32*AVERAGE($AB167:$AG167) + Options!$D$33*GEOMEAN($AB167:$AG167+0.0001)</f>
        <v>0</v>
      </c>
      <c r="L167" s="24">
        <f t="shared" si="47"/>
        <v>0</v>
      </c>
      <c r="M167" s="57"/>
      <c r="N167" s="25">
        <f t="shared" si="48"/>
        <v>6.5321512536070383</v>
      </c>
      <c r="O167" s="25">
        <f t="shared" si="49"/>
        <v>7.9186602870813401</v>
      </c>
      <c r="P167" s="25">
        <f t="shared" si="50"/>
        <v>1.8140448803568439</v>
      </c>
      <c r="Q167" s="25">
        <f t="shared" si="51"/>
        <v>8</v>
      </c>
      <c r="R167" s="25">
        <f t="shared" si="52"/>
        <v>1</v>
      </c>
      <c r="S167" s="25">
        <f t="shared" si="53"/>
        <v>0</v>
      </c>
      <c r="T167" s="58"/>
      <c r="U167" s="25">
        <f>Health!F167</f>
        <v>8.25</v>
      </c>
      <c r="V167" s="25">
        <f>Food!F167</f>
        <v>7.9186602870813401</v>
      </c>
      <c r="W167" s="26">
        <f>Macro!F167</f>
        <v>7.2396694214875996</v>
      </c>
      <c r="X167" s="25">
        <f>Socioeconomic!F167</f>
        <v>8</v>
      </c>
      <c r="Y167" s="25">
        <f>'Natural Hazard'!F167</f>
        <v>1</v>
      </c>
      <c r="Z167" s="25">
        <f>Conflict!F167</f>
        <v>0</v>
      </c>
      <c r="AA167" s="58"/>
      <c r="AB167" s="25">
        <f>Health!G167</f>
        <v>5.1719999999999997</v>
      </c>
      <c r="AC167" s="25">
        <f>Food!G167</f>
        <v>0</v>
      </c>
      <c r="AD167" s="25">
        <f>Macro!G167</f>
        <v>0.45454545454544998</v>
      </c>
      <c r="AE167" s="25">
        <f>Socioeconomic!G167</f>
        <v>0</v>
      </c>
      <c r="AF167" s="25">
        <f>'Natural Hazard'!G167</f>
        <v>0</v>
      </c>
      <c r="AG167" s="25">
        <f>Conflict!G167</f>
        <v>0</v>
      </c>
      <c r="AH167" s="57"/>
      <c r="AI167" s="27">
        <v>0</v>
      </c>
      <c r="AJ167" s="27">
        <v>0.4</v>
      </c>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row>
    <row r="168" spans="1:70" x14ac:dyDescent="0.2">
      <c r="A168" s="70">
        <v>163</v>
      </c>
      <c r="B168" s="20" t="s">
        <v>332</v>
      </c>
      <c r="C168" s="20" t="s">
        <v>333</v>
      </c>
      <c r="D168" s="20" t="s">
        <v>593</v>
      </c>
      <c r="E168" s="20" t="s">
        <v>591</v>
      </c>
      <c r="F168" s="57"/>
      <c r="G168" s="22" cm="1">
        <f t="array" ref="G168">Options!$D$30*(COUNTIF($N168:$S168, "&gt;="&amp;Options!$D$41) + 0.5*(COUNTIF($N168:$S168, "&gt;="&amp;Options!$D$42) - COUNTIF($N168:$S168, "&gt;="&amp;Options!$D$41))) + Options!$D$31*(COUNTIF($N168:$S168, "&gt;="&amp;Options!$D$41)) + Options!$D$32*AVERAGE($N168:$S168) + Options!$D$33*GEOMEAN($N168:$S168+0.0001)</f>
        <v>1</v>
      </c>
      <c r="H168" s="23">
        <f t="shared" si="45"/>
        <v>1</v>
      </c>
      <c r="I168" s="22" cm="1">
        <f t="array" ref="I168">Options!$D$30*(COUNTIF($U168:$Z168, "&gt;="&amp;Options!$D$37) + 0.5*(COUNTIF($U168:$Z168, "&gt;="&amp;Options!$D$38) - COUNTIF($U168:$Z168, "&gt;="&amp;Options!$D$37))) + Options!$D$31*(COUNTIF($U168:$Z168, "&gt;="&amp;Options!$D$37)) + Options!$D$32*AVERAGE($U168:$Z168) + Options!$D$33*GEOMEAN($U168:$Z168+0.0001)</f>
        <v>0.5</v>
      </c>
      <c r="J168" s="24">
        <f t="shared" si="46"/>
        <v>0.5</v>
      </c>
      <c r="K168" s="21" cm="1">
        <f t="array" ref="K168">Options!$D$30*(COUNTIF($AB168:$AG168, "&gt;="&amp;Options!$D$37) + 0.5*(COUNTIF($AB168:$AG168, "&gt;="&amp;Options!$D$38) - COUNTIF($AB168:$AG168, "&gt;="&amp;Options!$D$37))) + Options!$D$31*(COUNTIF($AB168:$AG168, "&gt;="&amp;Options!$D$37)) + Options!$D$32*AVERAGE($AB168:$AG168) + Options!$D$33*GEOMEAN($AB168:$AG168+0.0001)</f>
        <v>1</v>
      </c>
      <c r="L168" s="24">
        <f t="shared" si="47"/>
        <v>1</v>
      </c>
      <c r="M168" s="57"/>
      <c r="N168" s="25">
        <f t="shared" si="48"/>
        <v>8.7292611371180779</v>
      </c>
      <c r="O168" s="25">
        <f t="shared" si="49"/>
        <v>2.2009569377990399</v>
      </c>
      <c r="P168" s="25">
        <f t="shared" si="50"/>
        <v>2.5433875905497656</v>
      </c>
      <c r="Q168" s="25">
        <f t="shared" si="51"/>
        <v>3.71428571428571</v>
      </c>
      <c r="R168" s="25">
        <f t="shared" si="52"/>
        <v>0.625</v>
      </c>
      <c r="S168" s="25">
        <f t="shared" si="53"/>
        <v>0</v>
      </c>
      <c r="T168" s="58"/>
      <c r="U168" s="25">
        <f>Health!F168</f>
        <v>7.62</v>
      </c>
      <c r="V168" s="25">
        <f>Food!F168</f>
        <v>2.2009569377990399</v>
      </c>
      <c r="W168" s="26">
        <f>Macro!F168</f>
        <v>4.0661157024793404</v>
      </c>
      <c r="X168" s="25">
        <f>Socioeconomic!F168</f>
        <v>3.71428571428571</v>
      </c>
      <c r="Y168" s="25">
        <f>'Natural Hazard'!F168</f>
        <v>0.625</v>
      </c>
      <c r="Z168" s="25">
        <f>Conflict!F168</f>
        <v>0</v>
      </c>
      <c r="AA168" s="58"/>
      <c r="AB168" s="25">
        <f>Health!G168</f>
        <v>10</v>
      </c>
      <c r="AC168" s="25">
        <f>Food!G168</f>
        <v>0</v>
      </c>
      <c r="AD168" s="25">
        <f>Macro!G168</f>
        <v>1.5909090909090799</v>
      </c>
      <c r="AE168" s="25">
        <f>Socioeconomic!G168</f>
        <v>0</v>
      </c>
      <c r="AF168" s="25">
        <f>'Natural Hazard'!G168</f>
        <v>0</v>
      </c>
      <c r="AG168" s="25">
        <f>Conflict!G168</f>
        <v>0</v>
      </c>
      <c r="AH168" s="57"/>
      <c r="AI168" s="27">
        <v>0</v>
      </c>
      <c r="AJ168" s="27">
        <v>0.4</v>
      </c>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row>
    <row r="169" spans="1:70" x14ac:dyDescent="0.2">
      <c r="A169" s="70">
        <v>164</v>
      </c>
      <c r="B169" s="20" t="s">
        <v>334</v>
      </c>
      <c r="C169" s="20" t="s">
        <v>335</v>
      </c>
      <c r="D169" s="20" t="s">
        <v>595</v>
      </c>
      <c r="E169" s="20" t="s">
        <v>590</v>
      </c>
      <c r="F169" s="57"/>
      <c r="G169" s="22" cm="1">
        <f t="array" ref="G169">Options!$D$30*(COUNTIF($N169:$S169, "&gt;="&amp;Options!$D$41) + 0.5*(COUNTIF($N169:$S169, "&gt;="&amp;Options!$D$42) - COUNTIF($N169:$S169, "&gt;="&amp;Options!$D$41))) + Options!$D$31*(COUNTIF($N169:$S169, "&gt;="&amp;Options!$D$41)) + Options!$D$32*AVERAGE($N169:$S169) + Options!$D$33*GEOMEAN($N169:$S169+0.0001)</f>
        <v>5.5</v>
      </c>
      <c r="H169" s="23">
        <f t="shared" si="45"/>
        <v>5.5</v>
      </c>
      <c r="I169" s="22" cm="1">
        <f t="array" ref="I169">Options!$D$30*(COUNTIF($U169:$Z169, "&gt;="&amp;Options!$D$37) + 0.5*(COUNTIF($U169:$Z169, "&gt;="&amp;Options!$D$38) - COUNTIF($U169:$Z169, "&gt;="&amp;Options!$D$37))) + Options!$D$31*(COUNTIF($U169:$Z169, "&gt;="&amp;Options!$D$37)) + Options!$D$32*AVERAGE($U169:$Z169) + Options!$D$33*GEOMEAN($U169:$Z169+0.0001)</f>
        <v>4.5</v>
      </c>
      <c r="J169" s="24">
        <f t="shared" si="46"/>
        <v>4.5</v>
      </c>
      <c r="K169" s="21" cm="1">
        <f t="array" ref="K169">Options!$D$30*(COUNTIF($AB169:$AG169, "&gt;="&amp;Options!$D$37) + 0.5*(COUNTIF($AB169:$AG169, "&gt;="&amp;Options!$D$38) - COUNTIF($AB169:$AG169, "&gt;="&amp;Options!$D$37))) + Options!$D$31*(COUNTIF($AB169:$AG169, "&gt;="&amp;Options!$D$37)) + Options!$D$32*AVERAGE($AB169:$AG169) + Options!$D$33*GEOMEAN($AB169:$AG169+0.0001)</f>
        <v>2.5</v>
      </c>
      <c r="L169" s="24">
        <f t="shared" si="47"/>
        <v>2.5</v>
      </c>
      <c r="M169" s="57"/>
      <c r="N169" s="25">
        <f t="shared" si="48"/>
        <v>8.7951035328668077</v>
      </c>
      <c r="O169" s="25">
        <f t="shared" si="49"/>
        <v>7.8563660835196254</v>
      </c>
      <c r="P169" s="25">
        <f t="shared" si="50"/>
        <v>6.7419986246324095</v>
      </c>
      <c r="Q169" s="25">
        <f t="shared" si="51"/>
        <v>10</v>
      </c>
      <c r="R169" s="25">
        <f t="shared" si="52"/>
        <v>9.5</v>
      </c>
      <c r="S169" s="25">
        <f t="shared" si="53"/>
        <v>10</v>
      </c>
      <c r="T169" s="58"/>
      <c r="U169" s="25">
        <f>Health!F169</f>
        <v>10</v>
      </c>
      <c r="V169" s="25">
        <f>Food!F169</f>
        <v>6.1722488038277499</v>
      </c>
      <c r="W169" s="26">
        <f>Macro!F169</f>
        <v>10</v>
      </c>
      <c r="X169" s="25">
        <f>Socioeconomic!F169</f>
        <v>10</v>
      </c>
      <c r="Y169" s="25">
        <f>'Natural Hazard'!F169</f>
        <v>9.5</v>
      </c>
      <c r="Z169" s="25">
        <f>Conflict!F169</f>
        <v>10</v>
      </c>
      <c r="AA169" s="58"/>
      <c r="AB169" s="25">
        <f>Health!G169</f>
        <v>7.7353846153846204</v>
      </c>
      <c r="AC169" s="25">
        <f>Food!G169</f>
        <v>10</v>
      </c>
      <c r="AD169" s="25">
        <f>Macro!G169</f>
        <v>4.5454545454545299</v>
      </c>
      <c r="AE169" s="25">
        <f>Socioeconomic!G169</f>
        <v>0</v>
      </c>
      <c r="AF169" s="25">
        <f>'Natural Hazard'!G169</f>
        <v>0</v>
      </c>
      <c r="AG169" s="25">
        <f>Conflict!G169</f>
        <v>10</v>
      </c>
      <c r="AH169" s="57"/>
      <c r="AI169" s="27">
        <v>0</v>
      </c>
      <c r="AJ169" s="27">
        <v>0.5</v>
      </c>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row>
    <row r="170" spans="1:70" x14ac:dyDescent="0.2">
      <c r="A170" s="70">
        <v>165</v>
      </c>
      <c r="B170" s="20" t="s">
        <v>336</v>
      </c>
      <c r="C170" s="20" t="s">
        <v>337</v>
      </c>
      <c r="D170" s="20" t="s">
        <v>593</v>
      </c>
      <c r="E170" s="20" t="s">
        <v>590</v>
      </c>
      <c r="F170" s="57"/>
      <c r="G170" s="22" cm="1">
        <f t="array" ref="G170">Options!$D$30*(COUNTIF($N170:$S170, "&gt;="&amp;Options!$D$41) + 0.5*(COUNTIF($N170:$S170, "&gt;="&amp;Options!$D$42) - COUNTIF($N170:$S170, "&gt;="&amp;Options!$D$41))) + Options!$D$31*(COUNTIF($N170:$S170, "&gt;="&amp;Options!$D$41)) + Options!$D$32*AVERAGE($N170:$S170) + Options!$D$33*GEOMEAN($N170:$S170+0.0001)</f>
        <v>5</v>
      </c>
      <c r="H170" s="23">
        <f t="shared" si="45"/>
        <v>5</v>
      </c>
      <c r="I170" s="22" cm="1">
        <f t="array" ref="I170">Options!$D$30*(COUNTIF($U170:$Z170, "&gt;="&amp;Options!$D$37) + 0.5*(COUNTIF($U170:$Z170, "&gt;="&amp;Options!$D$38) - COUNTIF($U170:$Z170, "&gt;="&amp;Options!$D$37))) + Options!$D$31*(COUNTIF($U170:$Z170, "&gt;="&amp;Options!$D$37)) + Options!$D$32*AVERAGE($U170:$Z170) + Options!$D$33*GEOMEAN($U170:$Z170+0.0001)</f>
        <v>4.5</v>
      </c>
      <c r="J170" s="24">
        <f t="shared" si="46"/>
        <v>4.5</v>
      </c>
      <c r="K170" s="21" cm="1">
        <f t="array" ref="K170">Options!$D$30*(COUNTIF($AB170:$AG170, "&gt;="&amp;Options!$D$37) + 0.5*(COUNTIF($AB170:$AG170, "&gt;="&amp;Options!$D$38) - COUNTIF($AB170:$AG170, "&gt;="&amp;Options!$D$37))) + Options!$D$31*(COUNTIF($AB170:$AG170, "&gt;="&amp;Options!$D$37)) + Options!$D$32*AVERAGE($AB170:$AG170) + Options!$D$33*GEOMEAN($AB170:$AG170+0.0001)</f>
        <v>2</v>
      </c>
      <c r="L170" s="24">
        <f t="shared" si="47"/>
        <v>2</v>
      </c>
      <c r="M170" s="57"/>
      <c r="N170" s="25">
        <f t="shared" si="48"/>
        <v>10</v>
      </c>
      <c r="O170" s="25">
        <f t="shared" si="49"/>
        <v>10</v>
      </c>
      <c r="P170" s="25">
        <f t="shared" si="50"/>
        <v>6.527696296024585</v>
      </c>
      <c r="Q170" s="25">
        <f t="shared" si="51"/>
        <v>10</v>
      </c>
      <c r="R170" s="25">
        <f t="shared" si="52"/>
        <v>5.875</v>
      </c>
      <c r="S170" s="25">
        <f t="shared" si="53"/>
        <v>10</v>
      </c>
      <c r="T170" s="58"/>
      <c r="U170" s="25">
        <f>Health!F170</f>
        <v>10</v>
      </c>
      <c r="V170" s="25">
        <f>Food!F170</f>
        <v>10</v>
      </c>
      <c r="W170" s="26">
        <f>Macro!F170</f>
        <v>9.8677685950413192</v>
      </c>
      <c r="X170" s="25">
        <f>Socioeconomic!F170</f>
        <v>10</v>
      </c>
      <c r="Y170" s="25">
        <f>'Natural Hazard'!F170</f>
        <v>5.875</v>
      </c>
      <c r="Z170" s="25">
        <f>Conflict!F170</f>
        <v>10</v>
      </c>
      <c r="AA170" s="58"/>
      <c r="AB170" s="25">
        <f>Health!G170</f>
        <v>10</v>
      </c>
      <c r="AC170" s="25">
        <f>Food!G170</f>
        <v>0</v>
      </c>
      <c r="AD170" s="25">
        <f>Macro!G170</f>
        <v>4.3181818181818299</v>
      </c>
      <c r="AE170" s="25">
        <f>Socioeconomic!G170</f>
        <v>0</v>
      </c>
      <c r="AF170" s="25">
        <f>'Natural Hazard'!G170</f>
        <v>0</v>
      </c>
      <c r="AG170" s="25">
        <f>Conflict!G170</f>
        <v>10</v>
      </c>
      <c r="AH170" s="57"/>
      <c r="AI170" s="27">
        <v>0</v>
      </c>
      <c r="AJ170" s="27">
        <v>0.2</v>
      </c>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row>
    <row r="171" spans="1:70" x14ac:dyDescent="0.2">
      <c r="A171" s="70">
        <v>166</v>
      </c>
      <c r="B171" s="20" t="s">
        <v>338</v>
      </c>
      <c r="C171" s="20" t="s">
        <v>339</v>
      </c>
      <c r="D171" s="20" t="s">
        <v>593</v>
      </c>
      <c r="E171" s="20" t="s">
        <v>590</v>
      </c>
      <c r="F171" s="57"/>
      <c r="G171" s="22" cm="1">
        <f t="array" ref="G171">Options!$D$30*(COUNTIF($N171:$S171, "&gt;="&amp;Options!$D$41) + 0.5*(COUNTIF($N171:$S171, "&gt;="&amp;Options!$D$42) - COUNTIF($N171:$S171, "&gt;="&amp;Options!$D$41))) + Options!$D$31*(COUNTIF($N171:$S171, "&gt;="&amp;Options!$D$41)) + Options!$D$32*AVERAGE($N171:$S171) + Options!$D$33*GEOMEAN($N171:$S171+0.0001)</f>
        <v>3.5</v>
      </c>
      <c r="H171" s="23">
        <f t="shared" si="45"/>
        <v>3.5</v>
      </c>
      <c r="I171" s="22" cm="1">
        <f t="array" ref="I171">Options!$D$30*(COUNTIF($U171:$Z171, "&gt;="&amp;Options!$D$37) + 0.5*(COUNTIF($U171:$Z171, "&gt;="&amp;Options!$D$38) - COUNTIF($U171:$Z171, "&gt;="&amp;Options!$D$37))) + Options!$D$31*(COUNTIF($U171:$Z171, "&gt;="&amp;Options!$D$37)) + Options!$D$32*AVERAGE($U171:$Z171) + Options!$D$33*GEOMEAN($U171:$Z171+0.0001)</f>
        <v>2</v>
      </c>
      <c r="J171" s="24">
        <f t="shared" si="46"/>
        <v>2</v>
      </c>
      <c r="K171" s="21" cm="1">
        <f t="array" ref="K171">Options!$D$30*(COUNTIF($AB171:$AG171, "&gt;="&amp;Options!$D$37) + 0.5*(COUNTIF($AB171:$AG171, "&gt;="&amp;Options!$D$38) - COUNTIF($AB171:$AG171, "&gt;="&amp;Options!$D$37))) + Options!$D$31*(COUNTIF($AB171:$AG171, "&gt;="&amp;Options!$D$37)) + Options!$D$32*AVERAGE($AB171:$AG171) + Options!$D$33*GEOMEAN($AB171:$AG171+0.0001)</f>
        <v>1</v>
      </c>
      <c r="L171" s="24">
        <f t="shared" si="47"/>
        <v>1</v>
      </c>
      <c r="M171" s="57"/>
      <c r="N171" s="25">
        <f t="shared" si="48"/>
        <v>9.8742088290657488</v>
      </c>
      <c r="O171" s="25">
        <f t="shared" si="49"/>
        <v>8.6842105263157894</v>
      </c>
      <c r="P171" s="25">
        <f t="shared" si="50"/>
        <v>6.3860290786166676</v>
      </c>
      <c r="Q171" s="25">
        <f t="shared" si="51"/>
        <v>8.71428571428571</v>
      </c>
      <c r="R171" s="25">
        <f t="shared" si="52"/>
        <v>1.75</v>
      </c>
      <c r="S171" s="25">
        <f t="shared" si="53"/>
        <v>0</v>
      </c>
      <c r="T171" s="58"/>
      <c r="U171" s="25">
        <f>Health!F171</f>
        <v>9.75</v>
      </c>
      <c r="V171" s="25">
        <f>Food!F171</f>
        <v>8.6842105263157894</v>
      </c>
      <c r="W171" s="26">
        <f>Macro!F171</f>
        <v>7.8016528925619797</v>
      </c>
      <c r="X171" s="25">
        <f>Socioeconomic!F171</f>
        <v>8.71428571428571</v>
      </c>
      <c r="Y171" s="25">
        <f>'Natural Hazard'!F171</f>
        <v>1.75</v>
      </c>
      <c r="Z171" s="25">
        <f>Conflict!F171</f>
        <v>0</v>
      </c>
      <c r="AA171" s="58"/>
      <c r="AB171" s="25">
        <f>Health!G171</f>
        <v>10</v>
      </c>
      <c r="AC171" s="25">
        <f>Food!G171</f>
        <v>0</v>
      </c>
      <c r="AD171" s="25">
        <f>Macro!G171</f>
        <v>5.2272727272727302</v>
      </c>
      <c r="AE171" s="25">
        <f>Socioeconomic!G171</f>
        <v>0</v>
      </c>
      <c r="AF171" s="25">
        <f>'Natural Hazard'!G171</f>
        <v>0</v>
      </c>
      <c r="AG171" s="25">
        <f>Conflict!G171</f>
        <v>0</v>
      </c>
      <c r="AH171" s="57"/>
      <c r="AI171" s="27">
        <v>0</v>
      </c>
      <c r="AJ171" s="27">
        <v>0.4</v>
      </c>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row>
    <row r="172" spans="1:70" x14ac:dyDescent="0.2">
      <c r="A172" s="70">
        <v>167</v>
      </c>
      <c r="B172" s="20" t="s">
        <v>340</v>
      </c>
      <c r="C172" s="20" t="s">
        <v>341</v>
      </c>
      <c r="D172" s="20" t="s">
        <v>597</v>
      </c>
      <c r="E172" s="20" t="s">
        <v>591</v>
      </c>
      <c r="F172" s="57"/>
      <c r="G172" s="22" cm="1">
        <f t="array" ref="G172">Options!$D$30*(COUNTIF($N172:$S172, "&gt;="&amp;Options!$D$41) + 0.5*(COUNTIF($N172:$S172, "&gt;="&amp;Options!$D$42) - COUNTIF($N172:$S172, "&gt;="&amp;Options!$D$41))) + Options!$D$31*(COUNTIF($N172:$S172, "&gt;="&amp;Options!$D$41)) + Options!$D$32*AVERAGE($N172:$S172) + Options!$D$33*GEOMEAN($N172:$S172+0.0001)</f>
        <v>1</v>
      </c>
      <c r="H172" s="23">
        <f t="shared" si="45"/>
        <v>1</v>
      </c>
      <c r="I172" s="22" cm="1">
        <f t="array" ref="I172">Options!$D$30*(COUNTIF($U172:$Z172, "&gt;="&amp;Options!$D$37) + 0.5*(COUNTIF($U172:$Z172, "&gt;="&amp;Options!$D$38) - COUNTIF($U172:$Z172, "&gt;="&amp;Options!$D$37))) + Options!$D$31*(COUNTIF($U172:$Z172, "&gt;="&amp;Options!$D$37)) + Options!$D$32*AVERAGE($U172:$Z172) + Options!$D$33*GEOMEAN($U172:$Z172+0.0001)</f>
        <v>0</v>
      </c>
      <c r="J172" s="24">
        <f t="shared" si="46"/>
        <v>0</v>
      </c>
      <c r="K172" s="21" cm="1">
        <f t="array" ref="K172">Options!$D$30*(COUNTIF($AB172:$AG172, "&gt;="&amp;Options!$D$37) + 0.5*(COUNTIF($AB172:$AG172, "&gt;="&amp;Options!$D$38) - COUNTIF($AB172:$AG172, "&gt;="&amp;Options!$D$37))) + Options!$D$31*(COUNTIF($AB172:$AG172, "&gt;="&amp;Options!$D$37)) + Options!$D$32*AVERAGE($AB172:$AG172) + Options!$D$33*GEOMEAN($AB172:$AG172+0.0001)</f>
        <v>1</v>
      </c>
      <c r="L172" s="24">
        <f t="shared" si="47"/>
        <v>1</v>
      </c>
      <c r="M172" s="57"/>
      <c r="N172" s="25">
        <f t="shared" si="48"/>
        <v>6.7082039324993685</v>
      </c>
      <c r="O172" s="25">
        <f t="shared" si="49"/>
        <v>3.5645933014354099</v>
      </c>
      <c r="P172" s="25">
        <f t="shared" si="50"/>
        <v>3.6528551660327326</v>
      </c>
      <c r="Q172" s="25">
        <f t="shared" si="51"/>
        <v>3.1428571428571401</v>
      </c>
      <c r="R172" s="25">
        <f t="shared" si="52"/>
        <v>5.625</v>
      </c>
      <c r="S172" s="25">
        <f t="shared" si="53"/>
        <v>0</v>
      </c>
      <c r="T172" s="58"/>
      <c r="U172" s="25">
        <f>Health!F172</f>
        <v>4.5</v>
      </c>
      <c r="V172" s="25">
        <f>Food!F172</f>
        <v>3.5645933014354099</v>
      </c>
      <c r="W172" s="26">
        <f>Macro!F172</f>
        <v>4.8925619834710696</v>
      </c>
      <c r="X172" s="25">
        <f>Socioeconomic!F172</f>
        <v>3.1428571428571401</v>
      </c>
      <c r="Y172" s="25">
        <f>'Natural Hazard'!F172</f>
        <v>5.625</v>
      </c>
      <c r="Z172" s="25">
        <f>Conflict!F172</f>
        <v>0</v>
      </c>
      <c r="AA172" s="58"/>
      <c r="AB172" s="25">
        <f>Health!G172</f>
        <v>10</v>
      </c>
      <c r="AC172" s="25">
        <f>Food!G172</f>
        <v>0</v>
      </c>
      <c r="AD172" s="25">
        <f>Macro!G172</f>
        <v>2.7272727272727302</v>
      </c>
      <c r="AE172" s="25">
        <f>Socioeconomic!G172</f>
        <v>0</v>
      </c>
      <c r="AF172" s="25">
        <f>'Natural Hazard'!G172</f>
        <v>0</v>
      </c>
      <c r="AG172" s="25">
        <f>Conflict!G172</f>
        <v>0</v>
      </c>
      <c r="AH172" s="57"/>
      <c r="AI172" s="27">
        <v>0</v>
      </c>
      <c r="AJ172" s="27">
        <v>0.2</v>
      </c>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row>
    <row r="173" spans="1:70" x14ac:dyDescent="0.2">
      <c r="A173" s="70">
        <v>168</v>
      </c>
      <c r="B173" s="20" t="s">
        <v>342</v>
      </c>
      <c r="C173" s="20" t="s">
        <v>343</v>
      </c>
      <c r="D173" s="20" t="s">
        <v>594</v>
      </c>
      <c r="E173" s="20" t="s">
        <v>590</v>
      </c>
      <c r="F173" s="57"/>
      <c r="G173" s="22" cm="1">
        <f t="array" ref="G173">Options!$D$30*(COUNTIF($N173:$S173, "&gt;="&amp;Options!$D$41) + 0.5*(COUNTIF($N173:$S173, "&gt;="&amp;Options!$D$42) - COUNTIF($N173:$S173, "&gt;="&amp;Options!$D$41))) + Options!$D$31*(COUNTIF($N173:$S173, "&gt;="&amp;Options!$D$41)) + Options!$D$32*AVERAGE($N173:$S173) + Options!$D$33*GEOMEAN($N173:$S173+0.0001)</f>
        <v>3</v>
      </c>
      <c r="H173" s="23">
        <f t="shared" si="45"/>
        <v>3</v>
      </c>
      <c r="I173" s="22" cm="1">
        <f t="array" ref="I173">Options!$D$30*(COUNTIF($U173:$Z173, "&gt;="&amp;Options!$D$37) + 0.5*(COUNTIF($U173:$Z173, "&gt;="&amp;Options!$D$38) - COUNTIF($U173:$Z173, "&gt;="&amp;Options!$D$37))) + Options!$D$31*(COUNTIF($U173:$Z173, "&gt;="&amp;Options!$D$37)) + Options!$D$32*AVERAGE($U173:$Z173) + Options!$D$33*GEOMEAN($U173:$Z173+0.0001)</f>
        <v>1.5</v>
      </c>
      <c r="J173" s="24">
        <f t="shared" si="46"/>
        <v>1.5</v>
      </c>
      <c r="K173" s="21" cm="1">
        <f t="array" ref="K173">Options!$D$30*(COUNTIF($AB173:$AG173, "&gt;="&amp;Options!$D$37) + 0.5*(COUNTIF($AB173:$AG173, "&gt;="&amp;Options!$D$38) - COUNTIF($AB173:$AG173, "&gt;="&amp;Options!$D$37))) + Options!$D$31*(COUNTIF($AB173:$AG173, "&gt;="&amp;Options!$D$37)) + Options!$D$32*AVERAGE($AB173:$AG173) + Options!$D$33*GEOMEAN($AB173:$AG173+0.0001)</f>
        <v>1</v>
      </c>
      <c r="L173" s="24">
        <f t="shared" si="47"/>
        <v>1</v>
      </c>
      <c r="M173" s="57"/>
      <c r="N173" s="25">
        <f t="shared" si="48"/>
        <v>8.4579666587188687</v>
      </c>
      <c r="O173" s="25">
        <f t="shared" si="49"/>
        <v>5.9090909090909101</v>
      </c>
      <c r="P173" s="25">
        <f t="shared" si="50"/>
        <v>4.7673129462279586</v>
      </c>
      <c r="Q173" s="25">
        <f t="shared" si="51"/>
        <v>7.0449012765586305</v>
      </c>
      <c r="R173" s="25">
        <f t="shared" si="52"/>
        <v>5.125</v>
      </c>
      <c r="S173" s="25">
        <f t="shared" si="53"/>
        <v>0</v>
      </c>
      <c r="T173" s="58"/>
      <c r="U173" s="25">
        <f>Health!F173</f>
        <v>7.54</v>
      </c>
      <c r="V173" s="25">
        <f>Food!F173</f>
        <v>5.9090909090909101</v>
      </c>
      <c r="W173" s="26">
        <f>Macro!F173</f>
        <v>10</v>
      </c>
      <c r="X173" s="25">
        <f>Socioeconomic!F173</f>
        <v>6.5714285714285703</v>
      </c>
      <c r="Y173" s="25">
        <f>'Natural Hazard'!F173</f>
        <v>5.125</v>
      </c>
      <c r="Z173" s="25">
        <f>Conflict!F173</f>
        <v>0</v>
      </c>
      <c r="AA173" s="58"/>
      <c r="AB173" s="25">
        <f>Health!G173</f>
        <v>9.4876923076923099</v>
      </c>
      <c r="AC173" s="25">
        <f>Food!G173</f>
        <v>0</v>
      </c>
      <c r="AD173" s="25">
        <f>Macro!G173</f>
        <v>2.2727272727272698</v>
      </c>
      <c r="AE173" s="25">
        <f>Socioeconomic!G173</f>
        <v>7.5524877820696101</v>
      </c>
      <c r="AF173" s="25">
        <f>'Natural Hazard'!G173</f>
        <v>0</v>
      </c>
      <c r="AG173" s="25">
        <f>Conflict!G173</f>
        <v>0</v>
      </c>
      <c r="AH173" s="57"/>
      <c r="AI173" s="27">
        <v>0</v>
      </c>
      <c r="AJ173" s="27">
        <v>0.4</v>
      </c>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row>
    <row r="174" spans="1:70" x14ac:dyDescent="0.2">
      <c r="A174" s="70">
        <v>169</v>
      </c>
      <c r="B174" s="20" t="s">
        <v>344</v>
      </c>
      <c r="C174" s="20" t="s">
        <v>345</v>
      </c>
      <c r="D174" s="20" t="s">
        <v>594</v>
      </c>
      <c r="E174" s="20" t="s">
        <v>591</v>
      </c>
      <c r="F174" s="57"/>
      <c r="G174" s="22" cm="1">
        <f t="array" ref="G174">Options!$D$30*(COUNTIF($N174:$S174, "&gt;="&amp;Options!$D$41) + 0.5*(COUNTIF($N174:$S174, "&gt;="&amp;Options!$D$42) - COUNTIF($N174:$S174, "&gt;="&amp;Options!$D$41))) + Options!$D$31*(COUNTIF($N174:$S174, "&gt;="&amp;Options!$D$41)) + Options!$D$32*AVERAGE($N174:$S174) + Options!$D$33*GEOMEAN($N174:$S174+0.0001)</f>
        <v>1.5</v>
      </c>
      <c r="H174" s="23">
        <f t="shared" si="45"/>
        <v>1.5</v>
      </c>
      <c r="I174" s="22" cm="1">
        <f t="array" ref="I174">Options!$D$30*(COUNTIF($U174:$Z174, "&gt;="&amp;Options!$D$37) + 0.5*(COUNTIF($U174:$Z174, "&gt;="&amp;Options!$D$38) - COUNTIF($U174:$Z174, "&gt;="&amp;Options!$D$37))) + Options!$D$31*(COUNTIF($U174:$Z174, "&gt;="&amp;Options!$D$37)) + Options!$D$32*AVERAGE($U174:$Z174) + Options!$D$33*GEOMEAN($U174:$Z174+0.0001)</f>
        <v>1.5</v>
      </c>
      <c r="J174" s="24">
        <f t="shared" si="46"/>
        <v>1.5</v>
      </c>
      <c r="K174" s="21" cm="1">
        <f t="array" ref="K174">Options!$D$30*(COUNTIF($AB174:$AG174, "&gt;="&amp;Options!$D$37) + 0.5*(COUNTIF($AB174:$AG174, "&gt;="&amp;Options!$D$38) - COUNTIF($AB174:$AG174, "&gt;="&amp;Options!$D$37))) + Options!$D$31*(COUNTIF($AB174:$AG174, "&gt;="&amp;Options!$D$37)) + Options!$D$32*AVERAGE($AB174:$AG174) + Options!$D$33*GEOMEAN($AB174:$AG174+0.0001)</f>
        <v>0</v>
      </c>
      <c r="L174" s="24">
        <f t="shared" si="47"/>
        <v>0</v>
      </c>
      <c r="M174" s="57"/>
      <c r="N174" s="25">
        <f t="shared" si="48"/>
        <v>6.8567765469923678</v>
      </c>
      <c r="O174" s="25">
        <f t="shared" si="49"/>
        <v>3.2775119617224902</v>
      </c>
      <c r="P174" s="25">
        <f t="shared" si="50"/>
        <v>10</v>
      </c>
      <c r="Q174" s="25">
        <f t="shared" si="51"/>
        <v>2.1428571428571401</v>
      </c>
      <c r="R174" s="25">
        <f t="shared" si="52"/>
        <v>1.5</v>
      </c>
      <c r="S174" s="25">
        <f t="shared" si="53"/>
        <v>0</v>
      </c>
      <c r="T174" s="58"/>
      <c r="U174" s="25">
        <f>Health!F174</f>
        <v>7.64</v>
      </c>
      <c r="V174" s="25">
        <f>Food!F174</f>
        <v>3.2775119617224902</v>
      </c>
      <c r="W174" s="26">
        <f>Macro!F174</f>
        <v>10</v>
      </c>
      <c r="X174" s="25">
        <f>Socioeconomic!F174</f>
        <v>2.1428571428571401</v>
      </c>
      <c r="Y174" s="25">
        <f>'Natural Hazard'!F174</f>
        <v>1.5</v>
      </c>
      <c r="Z174" s="25">
        <f>Conflict!F174</f>
        <v>0</v>
      </c>
      <c r="AA174" s="58"/>
      <c r="AB174" s="25">
        <f>Health!G174</f>
        <v>6.1538461538461497</v>
      </c>
      <c r="AC174" s="25">
        <f>Food!G174</f>
        <v>0</v>
      </c>
      <c r="AD174" s="25">
        <f>Macro!G174</f>
        <v>0</v>
      </c>
      <c r="AE174" s="25">
        <f>Socioeconomic!G174</f>
        <v>0</v>
      </c>
      <c r="AF174" s="25">
        <f>'Natural Hazard'!G174</f>
        <v>0</v>
      </c>
      <c r="AG174" s="25">
        <f>Conflict!G174</f>
        <v>0</v>
      </c>
      <c r="AH174" s="57"/>
      <c r="AI174" s="27">
        <v>0</v>
      </c>
      <c r="AJ174" s="27">
        <v>0.6</v>
      </c>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row>
    <row r="175" spans="1:70" x14ac:dyDescent="0.2">
      <c r="A175" s="70">
        <v>170</v>
      </c>
      <c r="B175" s="20" t="s">
        <v>346</v>
      </c>
      <c r="C175" s="20" t="s">
        <v>347</v>
      </c>
      <c r="D175" s="20" t="s">
        <v>597</v>
      </c>
      <c r="E175" s="20" t="s">
        <v>599</v>
      </c>
      <c r="F175" s="57"/>
      <c r="G175" s="22" cm="1">
        <f t="array" ref="G175">Options!$D$30*(COUNTIF($N175:$S175, "&gt;="&amp;Options!$D$41) + 0.5*(COUNTIF($N175:$S175, "&gt;="&amp;Options!$D$42) - COUNTIF($N175:$S175, "&gt;="&amp;Options!$D$41))) + Options!$D$31*(COUNTIF($N175:$S175, "&gt;="&amp;Options!$D$41)) + Options!$D$32*AVERAGE($N175:$S175) + Options!$D$33*GEOMEAN($N175:$S175+0.0001)</f>
        <v>4</v>
      </c>
      <c r="H175" s="23">
        <f t="shared" si="45"/>
        <v>4</v>
      </c>
      <c r="I175" s="22" cm="1">
        <f t="array" ref="I175">Options!$D$30*(COUNTIF($U175:$Z175, "&gt;="&amp;Options!$D$37) + 0.5*(COUNTIF($U175:$Z175, "&gt;="&amp;Options!$D$38) - COUNTIF($U175:$Z175, "&gt;="&amp;Options!$D$37))) + Options!$D$31*(COUNTIF($U175:$Z175, "&gt;="&amp;Options!$D$37)) + Options!$D$32*AVERAGE($U175:$Z175) + Options!$D$33*GEOMEAN($U175:$Z175+0.0001)</f>
        <v>2.5</v>
      </c>
      <c r="J175" s="24">
        <f t="shared" si="46"/>
        <v>2.5</v>
      </c>
      <c r="K175" s="21" cm="1">
        <f t="array" ref="K175">Options!$D$30*(COUNTIF($AB175:$AG175, "&gt;="&amp;Options!$D$37) + 0.5*(COUNTIF($AB175:$AG175, "&gt;="&amp;Options!$D$38) - COUNTIF($AB175:$AG175, "&gt;="&amp;Options!$D$37))) + Options!$D$31*(COUNTIF($AB175:$AG175, "&gt;="&amp;Options!$D$37)) + Options!$D$32*AVERAGE($AB175:$AG175) + Options!$D$33*GEOMEAN($AB175:$AG175+0.0001)</f>
        <v>0.5</v>
      </c>
      <c r="L175" s="24">
        <f t="shared" si="47"/>
        <v>0.5</v>
      </c>
      <c r="M175" s="57"/>
      <c r="N175" s="25">
        <f t="shared" si="48"/>
        <v>9.1547541643412487</v>
      </c>
      <c r="O175" s="25">
        <f t="shared" si="49"/>
        <v>9.3062200956937797</v>
      </c>
      <c r="P175" s="25">
        <f t="shared" si="50"/>
        <v>3.6682486399026004</v>
      </c>
      <c r="Q175" s="25">
        <f t="shared" si="51"/>
        <v>7.1428571428571397</v>
      </c>
      <c r="R175" s="25">
        <f t="shared" si="52"/>
        <v>2.5</v>
      </c>
      <c r="S175" s="25">
        <f t="shared" si="53"/>
        <v>10</v>
      </c>
      <c r="T175" s="58"/>
      <c r="U175" s="25">
        <f>Health!F175</f>
        <v>8.8000000000000007</v>
      </c>
      <c r="V175" s="25">
        <f>Food!F175</f>
        <v>9.3062200956937797</v>
      </c>
      <c r="W175" s="26">
        <f>Macro!F175</f>
        <v>6.5785123966942098</v>
      </c>
      <c r="X175" s="25">
        <f>Socioeconomic!F175</f>
        <v>7.1428571428571397</v>
      </c>
      <c r="Y175" s="25">
        <f>'Natural Hazard'!F175</f>
        <v>2.5</v>
      </c>
      <c r="Z175" s="25">
        <f>Conflict!F175</f>
        <v>10</v>
      </c>
      <c r="AA175" s="58"/>
      <c r="AB175" s="25">
        <f>Health!G175</f>
        <v>9.5238095238094793</v>
      </c>
      <c r="AC175" s="25">
        <f>Food!G175</f>
        <v>0</v>
      </c>
      <c r="AD175" s="25">
        <f>Macro!G175</f>
        <v>2.0454545454545499</v>
      </c>
      <c r="AE175" s="25">
        <f>Socioeconomic!G175</f>
        <v>0</v>
      </c>
      <c r="AF175" s="25">
        <f>'Natural Hazard'!G175</f>
        <v>0</v>
      </c>
      <c r="AG175" s="25">
        <f>Conflict!G175</f>
        <v>0</v>
      </c>
      <c r="AH175" s="57"/>
      <c r="AI175" s="27">
        <v>0</v>
      </c>
      <c r="AJ175" s="27">
        <v>0.5</v>
      </c>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row>
    <row r="176" spans="1:70" x14ac:dyDescent="0.2">
      <c r="A176" s="70">
        <v>171</v>
      </c>
      <c r="B176" s="20" t="s">
        <v>348</v>
      </c>
      <c r="C176" s="20" t="s">
        <v>349</v>
      </c>
      <c r="D176" s="20" t="s">
        <v>597</v>
      </c>
      <c r="E176" s="20" t="s">
        <v>590</v>
      </c>
      <c r="F176" s="57"/>
      <c r="G176" s="22" cm="1">
        <f t="array" ref="G176">Options!$D$30*(COUNTIF($N176:$S176, "&gt;="&amp;Options!$D$41) + 0.5*(COUNTIF($N176:$S176, "&gt;="&amp;Options!$D$42) - COUNTIF($N176:$S176, "&gt;="&amp;Options!$D$41))) + Options!$D$31*(COUNTIF($N176:$S176, "&gt;="&amp;Options!$D$41)) + Options!$D$32*AVERAGE($N176:$S176) + Options!$D$33*GEOMEAN($N176:$S176+0.0001)</f>
        <v>2</v>
      </c>
      <c r="H176" s="23">
        <f t="shared" si="45"/>
        <v>2</v>
      </c>
      <c r="I176" s="22" cm="1">
        <f t="array" ref="I176">Options!$D$30*(COUNTIF($U176:$Z176, "&gt;="&amp;Options!$D$37) + 0.5*(COUNTIF($U176:$Z176, "&gt;="&amp;Options!$D$38) - COUNTIF($U176:$Z176, "&gt;="&amp;Options!$D$37))) + Options!$D$31*(COUNTIF($U176:$Z176, "&gt;="&amp;Options!$D$37)) + Options!$D$32*AVERAGE($U176:$Z176) + Options!$D$33*GEOMEAN($U176:$Z176+0.0001)</f>
        <v>1</v>
      </c>
      <c r="J176" s="24">
        <f t="shared" si="46"/>
        <v>1</v>
      </c>
      <c r="K176" s="21" cm="1">
        <f t="array" ref="K176">Options!$D$30*(COUNTIF($AB176:$AG176, "&gt;="&amp;Options!$D$37) + 0.5*(COUNTIF($AB176:$AG176, "&gt;="&amp;Options!$D$38) - COUNTIF($AB176:$AG176, "&gt;="&amp;Options!$D$37))) + Options!$D$31*(COUNTIF($AB176:$AG176, "&gt;="&amp;Options!$D$37)) + Options!$D$32*AVERAGE($AB176:$AG176) + Options!$D$33*GEOMEAN($AB176:$AG176+0.0001)</f>
        <v>0.5</v>
      </c>
      <c r="L176" s="24">
        <f t="shared" si="47"/>
        <v>0.5</v>
      </c>
      <c r="M176" s="57"/>
      <c r="N176" s="25">
        <f t="shared" si="48"/>
        <v>7.9813995302539791</v>
      </c>
      <c r="O176" s="25">
        <f t="shared" si="49"/>
        <v>4.5215311004784704</v>
      </c>
      <c r="P176" s="25">
        <f t="shared" si="50"/>
        <v>0</v>
      </c>
      <c r="Q176" s="25">
        <f t="shared" si="51"/>
        <v>7.8571428571428603</v>
      </c>
      <c r="R176" s="25">
        <f t="shared" si="52"/>
        <v>2.5</v>
      </c>
      <c r="S176" s="25">
        <f t="shared" si="53"/>
        <v>0</v>
      </c>
      <c r="T176" s="58"/>
      <c r="U176" s="25">
        <f>Health!F176</f>
        <v>8.98</v>
      </c>
      <c r="V176" s="25">
        <f>Food!F176</f>
        <v>4.5215311004784704</v>
      </c>
      <c r="W176" s="26">
        <f>Macro!F176</f>
        <v>0</v>
      </c>
      <c r="X176" s="25">
        <f>Socioeconomic!F176</f>
        <v>7.8571428571428603</v>
      </c>
      <c r="Y176" s="25">
        <f>'Natural Hazard'!F176</f>
        <v>2.5</v>
      </c>
      <c r="Z176" s="25">
        <f>Conflict!F176</f>
        <v>0</v>
      </c>
      <c r="AA176" s="58"/>
      <c r="AB176" s="25">
        <f>Health!G176</f>
        <v>7.0938461538461501</v>
      </c>
      <c r="AC176" s="25">
        <f>Food!G176</f>
        <v>0</v>
      </c>
      <c r="AD176" s="25">
        <f>Macro!G176</f>
        <v>0</v>
      </c>
      <c r="AE176" s="25">
        <f>Socioeconomic!G176</f>
        <v>0</v>
      </c>
      <c r="AF176" s="25">
        <f>'Natural Hazard'!G176</f>
        <v>0</v>
      </c>
      <c r="AG176" s="25">
        <f>Conflict!G176</f>
        <v>0</v>
      </c>
      <c r="AH176" s="57"/>
      <c r="AI176" s="27">
        <v>0.2</v>
      </c>
      <c r="AJ176" s="27">
        <v>0.7</v>
      </c>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row>
    <row r="177" spans="1:70" x14ac:dyDescent="0.2">
      <c r="A177" s="70">
        <v>172</v>
      </c>
      <c r="B177" s="20" t="s">
        <v>350</v>
      </c>
      <c r="C177" s="20" t="s">
        <v>351</v>
      </c>
      <c r="D177" s="20" t="s">
        <v>596</v>
      </c>
      <c r="E177" s="20" t="s">
        <v>591</v>
      </c>
      <c r="F177" s="57"/>
      <c r="G177" s="22" cm="1">
        <f t="array" ref="G177">Options!$D$30*(COUNTIF($N177:$S177, "&gt;="&amp;Options!$D$41) + 0.5*(COUNTIF($N177:$S177, "&gt;="&amp;Options!$D$42) - COUNTIF($N177:$S177, "&gt;="&amp;Options!$D$41))) + Options!$D$31*(COUNTIF($N177:$S177, "&gt;="&amp;Options!$D$41)) + Options!$D$32*AVERAGE($N177:$S177) + Options!$D$33*GEOMEAN($N177:$S177+0.0001)</f>
        <v>1</v>
      </c>
      <c r="H177" s="23">
        <f t="shared" si="45"/>
        <v>1</v>
      </c>
      <c r="I177" s="22" cm="1">
        <f t="array" ref="I177">Options!$D$30*(COUNTIF($U177:$Z177, "&gt;="&amp;Options!$D$37) + 0.5*(COUNTIF($U177:$Z177, "&gt;="&amp;Options!$D$38) - COUNTIF($U177:$Z177, "&gt;="&amp;Options!$D$37))) + Options!$D$31*(COUNTIF($U177:$Z177, "&gt;="&amp;Options!$D$37)) + Options!$D$32*AVERAGE($U177:$Z177) + Options!$D$33*GEOMEAN($U177:$Z177+0.0001)</f>
        <v>0</v>
      </c>
      <c r="J177" s="24">
        <f t="shared" si="46"/>
        <v>0</v>
      </c>
      <c r="K177" s="21" cm="1">
        <f t="array" ref="K177">Options!$D$30*(COUNTIF($AB177:$AG177, "&gt;="&amp;Options!$D$37) + 0.5*(COUNTIF($AB177:$AG177, "&gt;="&amp;Options!$D$38) - COUNTIF($AB177:$AG177, "&gt;="&amp;Options!$D$37))) + Options!$D$31*(COUNTIF($AB177:$AG177, "&gt;="&amp;Options!$D$37)) + Options!$D$32*AVERAGE($AB177:$AG177) + Options!$D$33*GEOMEAN($AB177:$AG177+0.0001)</f>
        <v>1.5</v>
      </c>
      <c r="L177" s="24">
        <f t="shared" si="47"/>
        <v>1.5</v>
      </c>
      <c r="M177" s="57"/>
      <c r="N177" s="25">
        <f t="shared" si="48"/>
        <v>8.1731266966810203</v>
      </c>
      <c r="O177" s="25">
        <f t="shared" si="49"/>
        <v>2.8947368421052602</v>
      </c>
      <c r="P177" s="25">
        <f t="shared" si="50"/>
        <v>2.702365605310165</v>
      </c>
      <c r="Q177" s="25">
        <f t="shared" si="51"/>
        <v>4.4721359549995814</v>
      </c>
      <c r="R177" s="25">
        <f t="shared" si="52"/>
        <v>0.875</v>
      </c>
      <c r="S177" s="25">
        <f t="shared" si="53"/>
        <v>0</v>
      </c>
      <c r="T177" s="58"/>
      <c r="U177" s="25">
        <f>Health!F177</f>
        <v>6.68</v>
      </c>
      <c r="V177" s="25">
        <f>Food!F177</f>
        <v>2.8947368421052602</v>
      </c>
      <c r="W177" s="26">
        <f>Macro!F177</f>
        <v>5.3553719008264498</v>
      </c>
      <c r="X177" s="25">
        <f>Socioeconomic!F177</f>
        <v>2.8571428571428599</v>
      </c>
      <c r="Y177" s="25">
        <f>'Natural Hazard'!F177</f>
        <v>0.875</v>
      </c>
      <c r="Z177" s="25">
        <f>Conflict!F177</f>
        <v>0</v>
      </c>
      <c r="AA177" s="58"/>
      <c r="AB177" s="25">
        <f>Health!G177</f>
        <v>10</v>
      </c>
      <c r="AC177" s="25">
        <f>Food!G177</f>
        <v>0</v>
      </c>
      <c r="AD177" s="25">
        <f>Macro!G177</f>
        <v>1.36363636363637</v>
      </c>
      <c r="AE177" s="25">
        <f>Socioeconomic!G177</f>
        <v>7</v>
      </c>
      <c r="AF177" s="25">
        <f>'Natural Hazard'!G177</f>
        <v>0</v>
      </c>
      <c r="AG177" s="25">
        <f>Conflict!G177</f>
        <v>0</v>
      </c>
      <c r="AH177" s="57"/>
      <c r="AI177" s="27">
        <v>0</v>
      </c>
      <c r="AJ177" s="27">
        <v>0.4</v>
      </c>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row>
    <row r="178" spans="1:70" x14ac:dyDescent="0.2">
      <c r="A178" s="70">
        <v>173</v>
      </c>
      <c r="B178" s="20" t="s">
        <v>352</v>
      </c>
      <c r="C178" s="20" t="s">
        <v>353</v>
      </c>
      <c r="D178" s="20" t="s">
        <v>595</v>
      </c>
      <c r="E178" s="20" t="s">
        <v>591</v>
      </c>
      <c r="F178" s="57"/>
      <c r="G178" s="22" cm="1">
        <f t="array" ref="G178">Options!$D$30*(COUNTIF($N178:$S178, "&gt;="&amp;Options!$D$41) + 0.5*(COUNTIF($N178:$S178, "&gt;="&amp;Options!$D$42) - COUNTIF($N178:$S178, "&gt;="&amp;Options!$D$41))) + Options!$D$31*(COUNTIF($N178:$S178, "&gt;="&amp;Options!$D$41)) + Options!$D$32*AVERAGE($N178:$S178) + Options!$D$33*GEOMEAN($N178:$S178+0.0001)</f>
        <v>1.5</v>
      </c>
      <c r="H178" s="23">
        <f t="shared" si="45"/>
        <v>1.5</v>
      </c>
      <c r="I178" s="22" cm="1">
        <f t="array" ref="I178">Options!$D$30*(COUNTIF($U178:$Z178, "&gt;="&amp;Options!$D$37) + 0.5*(COUNTIF($U178:$Z178, "&gt;="&amp;Options!$D$38) - COUNTIF($U178:$Z178, "&gt;="&amp;Options!$D$37))) + Options!$D$31*(COUNTIF($U178:$Z178, "&gt;="&amp;Options!$D$37)) + Options!$D$32*AVERAGE($U178:$Z178) + Options!$D$33*GEOMEAN($U178:$Z178+0.0001)</f>
        <v>0.5</v>
      </c>
      <c r="J178" s="24">
        <f t="shared" si="46"/>
        <v>0.5</v>
      </c>
      <c r="K178" s="21" cm="1">
        <f t="array" ref="K178">Options!$D$30*(COUNTIF($AB178:$AG178, "&gt;="&amp;Options!$D$37) + 0.5*(COUNTIF($AB178:$AG178, "&gt;="&amp;Options!$D$38) - COUNTIF($AB178:$AG178, "&gt;="&amp;Options!$D$37))) + Options!$D$31*(COUNTIF($AB178:$AG178, "&gt;="&amp;Options!$D$37)) + Options!$D$32*AVERAGE($AB178:$AG178) + Options!$D$33*GEOMEAN($AB178:$AG178+0.0001)</f>
        <v>0.5</v>
      </c>
      <c r="L178" s="24">
        <f t="shared" si="47"/>
        <v>0.5</v>
      </c>
      <c r="M178" s="57"/>
      <c r="N178" s="25">
        <f t="shared" si="48"/>
        <v>8.3152184062029786</v>
      </c>
      <c r="O178" s="25">
        <f t="shared" si="49"/>
        <v>2.05741626794258</v>
      </c>
      <c r="P178" s="25">
        <f t="shared" si="50"/>
        <v>5.6732993989938132</v>
      </c>
      <c r="Q178" s="25">
        <f t="shared" si="51"/>
        <v>4.0597702269070135</v>
      </c>
      <c r="R178" s="25">
        <f t="shared" si="52"/>
        <v>3.25</v>
      </c>
      <c r="S178" s="25">
        <f t="shared" si="53"/>
        <v>0</v>
      </c>
      <c r="T178" s="58"/>
      <c r="U178" s="25">
        <f>Health!F178</f>
        <v>7.26</v>
      </c>
      <c r="V178" s="25">
        <f>Food!F178</f>
        <v>2.05741626794258</v>
      </c>
      <c r="W178" s="26">
        <f>Macro!F178</f>
        <v>6.74380165289256</v>
      </c>
      <c r="X178" s="25">
        <f>Socioeconomic!F178</f>
        <v>3.4285714285714302</v>
      </c>
      <c r="Y178" s="25">
        <f>'Natural Hazard'!F178</f>
        <v>3.25</v>
      </c>
      <c r="Z178" s="25">
        <f>Conflict!F178</f>
        <v>0</v>
      </c>
      <c r="AA178" s="58"/>
      <c r="AB178" s="25">
        <f>Health!G178</f>
        <v>9.5238095238094793</v>
      </c>
      <c r="AC178" s="25">
        <f>Food!G178</f>
        <v>0</v>
      </c>
      <c r="AD178" s="25">
        <f>Macro!G178</f>
        <v>4.7727272727272698</v>
      </c>
      <c r="AE178" s="25">
        <f>Socioeconomic!G178</f>
        <v>4.8071725027901797</v>
      </c>
      <c r="AF178" s="25">
        <f>'Natural Hazard'!G178</f>
        <v>0</v>
      </c>
      <c r="AG178" s="25">
        <f>Conflict!G178</f>
        <v>0</v>
      </c>
      <c r="AH178" s="57"/>
      <c r="AI178" s="27">
        <v>0</v>
      </c>
      <c r="AJ178" s="27">
        <v>0.3</v>
      </c>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row>
    <row r="179" spans="1:70" x14ac:dyDescent="0.2">
      <c r="A179" s="70">
        <v>174</v>
      </c>
      <c r="B179" s="20" t="s">
        <v>354</v>
      </c>
      <c r="C179" s="20" t="s">
        <v>355</v>
      </c>
      <c r="D179" s="20" t="s">
        <v>594</v>
      </c>
      <c r="E179" s="20" t="s">
        <v>591</v>
      </c>
      <c r="F179" s="57"/>
      <c r="G179" s="22" cm="1">
        <f t="array" ref="G179">Options!$D$30*(COUNTIF($N179:$S179, "&gt;="&amp;Options!$D$41) + 0.5*(COUNTIF($N179:$S179, "&gt;="&amp;Options!$D$42) - COUNTIF($N179:$S179, "&gt;="&amp;Options!$D$41))) + Options!$D$31*(COUNTIF($N179:$S179, "&gt;="&amp;Options!$D$41)) + Options!$D$32*AVERAGE($N179:$S179) + Options!$D$33*GEOMEAN($N179:$S179+0.0001)</f>
        <v>1.5</v>
      </c>
      <c r="H179" s="23">
        <f t="shared" si="45"/>
        <v>1.5</v>
      </c>
      <c r="I179" s="22" cm="1">
        <f t="array" ref="I179">Options!$D$30*(COUNTIF($U179:$Z179, "&gt;="&amp;Options!$D$37) + 0.5*(COUNTIF($U179:$Z179, "&gt;="&amp;Options!$D$38) - COUNTIF($U179:$Z179, "&gt;="&amp;Options!$D$37))) + Options!$D$31*(COUNTIF($U179:$Z179, "&gt;="&amp;Options!$D$37)) + Options!$D$32*AVERAGE($U179:$Z179) + Options!$D$33*GEOMEAN($U179:$Z179+0.0001)</f>
        <v>1</v>
      </c>
      <c r="J179" s="24">
        <f t="shared" si="46"/>
        <v>1</v>
      </c>
      <c r="K179" s="21" cm="1">
        <f t="array" ref="K179">Options!$D$30*(COUNTIF($AB179:$AG179, "&gt;="&amp;Options!$D$37) + 0.5*(COUNTIF($AB179:$AG179, "&gt;="&amp;Options!$D$38) - COUNTIF($AB179:$AG179, "&gt;="&amp;Options!$D$37))) + Options!$D$31*(COUNTIF($AB179:$AG179, "&gt;="&amp;Options!$D$37)) + Options!$D$32*AVERAGE($AB179:$AG179) + Options!$D$33*GEOMEAN($AB179:$AG179+0.0001)</f>
        <v>0.5</v>
      </c>
      <c r="L179" s="24">
        <f t="shared" si="47"/>
        <v>0.5</v>
      </c>
      <c r="M179" s="57"/>
      <c r="N179" s="25">
        <f t="shared" si="48"/>
        <v>4.0976664090674833</v>
      </c>
      <c r="O179" s="25">
        <f t="shared" si="49"/>
        <v>0.45454545454545298</v>
      </c>
      <c r="P179" s="25">
        <f t="shared" si="50"/>
        <v>6.7564700327004994</v>
      </c>
      <c r="Q179" s="25">
        <f t="shared" si="51"/>
        <v>4.5825756949558398</v>
      </c>
      <c r="R179" s="25">
        <f t="shared" si="52"/>
        <v>8.625</v>
      </c>
      <c r="S179" s="25">
        <f t="shared" si="53"/>
        <v>0</v>
      </c>
      <c r="T179" s="58"/>
      <c r="U179" s="25">
        <f>Health!F179</f>
        <v>4.75</v>
      </c>
      <c r="V179" s="25">
        <f>Food!F179</f>
        <v>0.45454545454545298</v>
      </c>
      <c r="W179" s="26">
        <f>Macro!F179</f>
        <v>7.1735537190082601</v>
      </c>
      <c r="X179" s="25">
        <f>Socioeconomic!F179</f>
        <v>3</v>
      </c>
      <c r="Y179" s="25">
        <f>'Natural Hazard'!F179</f>
        <v>8.625</v>
      </c>
      <c r="Z179" s="25">
        <f>Conflict!F179</f>
        <v>0</v>
      </c>
      <c r="AA179" s="58"/>
      <c r="AB179" s="25">
        <f>Health!G179</f>
        <v>3.5349200000000001</v>
      </c>
      <c r="AC179" s="25">
        <f>Food!G179</f>
        <v>0</v>
      </c>
      <c r="AD179" s="25">
        <f>Macro!G179</f>
        <v>6.3636363636363704</v>
      </c>
      <c r="AE179" s="25">
        <f>Socioeconomic!G179</f>
        <v>7</v>
      </c>
      <c r="AF179" s="25">
        <f>'Natural Hazard'!G179</f>
        <v>0</v>
      </c>
      <c r="AG179" s="25">
        <f>Conflict!G179</f>
        <v>0</v>
      </c>
      <c r="AH179" s="57"/>
      <c r="AI179" s="27">
        <v>0</v>
      </c>
      <c r="AJ179" s="27">
        <v>0.2</v>
      </c>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row>
    <row r="180" spans="1:70" x14ac:dyDescent="0.2">
      <c r="A180" s="70">
        <v>175</v>
      </c>
      <c r="B180" s="20" t="s">
        <v>356</v>
      </c>
      <c r="C180" s="20" t="s">
        <v>357</v>
      </c>
      <c r="D180" s="20" t="s">
        <v>597</v>
      </c>
      <c r="E180" s="20" t="s">
        <v>590</v>
      </c>
      <c r="F180" s="57"/>
      <c r="G180" s="22" cm="1">
        <f t="array" ref="G180">Options!$D$30*(COUNTIF($N180:$S180, "&gt;="&amp;Options!$D$41) + 0.5*(COUNTIF($N180:$S180, "&gt;="&amp;Options!$D$42) - COUNTIF($N180:$S180, "&gt;="&amp;Options!$D$41))) + Options!$D$31*(COUNTIF($N180:$S180, "&gt;="&amp;Options!$D$41)) + Options!$D$32*AVERAGE($N180:$S180) + Options!$D$33*GEOMEAN($N180:$S180+0.0001)</f>
        <v>3</v>
      </c>
      <c r="H180" s="23">
        <f t="shared" si="45"/>
        <v>3</v>
      </c>
      <c r="I180" s="22" cm="1">
        <f t="array" ref="I180">Options!$D$30*(COUNTIF($U180:$Z180, "&gt;="&amp;Options!$D$37) + 0.5*(COUNTIF($U180:$Z180, "&gt;="&amp;Options!$D$38) - COUNTIF($U180:$Z180, "&gt;="&amp;Options!$D$37))) + Options!$D$31*(COUNTIF($U180:$Z180, "&gt;="&amp;Options!$D$37)) + Options!$D$32*AVERAGE($U180:$Z180) + Options!$D$33*GEOMEAN($U180:$Z180+0.0001)</f>
        <v>2</v>
      </c>
      <c r="J180" s="24">
        <f t="shared" si="46"/>
        <v>2</v>
      </c>
      <c r="K180" s="21" cm="1">
        <f t="array" ref="K180">Options!$D$30*(COUNTIF($AB180:$AG180, "&gt;="&amp;Options!$D$37) + 0.5*(COUNTIF($AB180:$AG180, "&gt;="&amp;Options!$D$38) - COUNTIF($AB180:$AG180, "&gt;="&amp;Options!$D$37))) + Options!$D$31*(COUNTIF($AB180:$AG180, "&gt;="&amp;Options!$D$37)) + Options!$D$32*AVERAGE($AB180:$AG180) + Options!$D$33*GEOMEAN($AB180:$AG180+0.0001)</f>
        <v>0</v>
      </c>
      <c r="L180" s="24">
        <f t="shared" si="47"/>
        <v>0</v>
      </c>
      <c r="M180" s="57"/>
      <c r="N180" s="25">
        <f t="shared" si="48"/>
        <v>9.68</v>
      </c>
      <c r="O180" s="25">
        <f t="shared" si="49"/>
        <v>0</v>
      </c>
      <c r="P180" s="25">
        <f t="shared" si="50"/>
        <v>0</v>
      </c>
      <c r="Q180" s="25">
        <f t="shared" si="51"/>
        <v>7.1428571428571397</v>
      </c>
      <c r="R180" s="25">
        <f t="shared" si="52"/>
        <v>0.75</v>
      </c>
      <c r="S180" s="25">
        <f t="shared" si="53"/>
        <v>10</v>
      </c>
      <c r="T180" s="58"/>
      <c r="U180" s="25">
        <f>Health!F180</f>
        <v>9.68</v>
      </c>
      <c r="V180" s="25">
        <f>Food!F180</f>
        <v>0</v>
      </c>
      <c r="W180" s="26">
        <f>Macro!F180</f>
        <v>0</v>
      </c>
      <c r="X180" s="25">
        <f>Socioeconomic!F180</f>
        <v>7.1428571428571397</v>
      </c>
      <c r="Y180" s="25">
        <f>'Natural Hazard'!F180</f>
        <v>0.75</v>
      </c>
      <c r="Z180" s="25">
        <f>Conflict!F180</f>
        <v>10</v>
      </c>
      <c r="AA180" s="58"/>
      <c r="AB180" s="25">
        <f>Health!G180</f>
        <v>0</v>
      </c>
      <c r="AC180" s="25">
        <f>Food!G180</f>
        <v>0</v>
      </c>
      <c r="AD180" s="25">
        <f>Macro!G180</f>
        <v>0</v>
      </c>
      <c r="AE180" s="25">
        <f>Socioeconomic!G180</f>
        <v>0</v>
      </c>
      <c r="AF180" s="25">
        <f>'Natural Hazard'!G180</f>
        <v>0</v>
      </c>
      <c r="AG180" s="25">
        <f>Conflict!G180</f>
        <v>0</v>
      </c>
      <c r="AH180" s="57"/>
      <c r="AI180" s="27">
        <v>0.3</v>
      </c>
      <c r="AJ180" s="27">
        <v>0.8</v>
      </c>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row>
    <row r="181" spans="1:70" x14ac:dyDescent="0.2">
      <c r="A181" s="70">
        <v>176</v>
      </c>
      <c r="B181" s="20" t="s">
        <v>358</v>
      </c>
      <c r="C181" s="20" t="s">
        <v>359</v>
      </c>
      <c r="D181" s="20" t="s">
        <v>593</v>
      </c>
      <c r="E181" s="20" t="s">
        <v>590</v>
      </c>
      <c r="F181" s="57"/>
      <c r="G181" s="22" cm="1">
        <f t="array" ref="G181">Options!$D$30*(COUNTIF($N181:$S181, "&gt;="&amp;Options!$D$41) + 0.5*(COUNTIF($N181:$S181, "&gt;="&amp;Options!$D$42) - COUNTIF($N181:$S181, "&gt;="&amp;Options!$D$41))) + Options!$D$31*(COUNTIF($N181:$S181, "&gt;="&amp;Options!$D$41)) + Options!$D$32*AVERAGE($N181:$S181) + Options!$D$33*GEOMEAN($N181:$S181+0.0001)</f>
        <v>3.5</v>
      </c>
      <c r="H181" s="23">
        <f t="shared" si="45"/>
        <v>3.5</v>
      </c>
      <c r="I181" s="22" cm="1">
        <f t="array" ref="I181">Options!$D$30*(COUNTIF($U181:$Z181, "&gt;="&amp;Options!$D$37) + 0.5*(COUNTIF($U181:$Z181, "&gt;="&amp;Options!$D$38) - COUNTIF($U181:$Z181, "&gt;="&amp;Options!$D$37))) + Options!$D$31*(COUNTIF($U181:$Z181, "&gt;="&amp;Options!$D$37)) + Options!$D$32*AVERAGE($U181:$Z181) + Options!$D$33*GEOMEAN($U181:$Z181+0.0001)</f>
        <v>2</v>
      </c>
      <c r="J181" s="24">
        <f t="shared" si="46"/>
        <v>2</v>
      </c>
      <c r="K181" s="21" cm="1">
        <f t="array" ref="K181">Options!$D$30*(COUNTIF($AB181:$AG181, "&gt;="&amp;Options!$D$37) + 0.5*(COUNTIF($AB181:$AG181, "&gt;="&amp;Options!$D$38) - COUNTIF($AB181:$AG181, "&gt;="&amp;Options!$D$37))) + Options!$D$31*(COUNTIF($AB181:$AG181, "&gt;="&amp;Options!$D$37)) + Options!$D$32*AVERAGE($AB181:$AG181) + Options!$D$33*GEOMEAN($AB181:$AG181+0.0001)</f>
        <v>1</v>
      </c>
      <c r="L181" s="24">
        <f t="shared" si="47"/>
        <v>1</v>
      </c>
      <c r="M181" s="57"/>
      <c r="N181" s="25">
        <f t="shared" si="48"/>
        <v>9.4868329805051381</v>
      </c>
      <c r="O181" s="25">
        <f t="shared" si="49"/>
        <v>9.7129186602870803</v>
      </c>
      <c r="P181" s="25">
        <f t="shared" si="50"/>
        <v>6.0426731935308835</v>
      </c>
      <c r="Q181" s="25">
        <f t="shared" si="51"/>
        <v>8.4285714285714306</v>
      </c>
      <c r="R181" s="25">
        <f t="shared" si="52"/>
        <v>3.5</v>
      </c>
      <c r="S181" s="25">
        <f t="shared" si="53"/>
        <v>0</v>
      </c>
      <c r="T181" s="58"/>
      <c r="U181" s="25">
        <f>Health!F181</f>
        <v>9</v>
      </c>
      <c r="V181" s="25">
        <f>Food!F181</f>
        <v>9.7129186602870803</v>
      </c>
      <c r="W181" s="26">
        <f>Macro!F181</f>
        <v>8.0330578512396702</v>
      </c>
      <c r="X181" s="25">
        <f>Socioeconomic!F181</f>
        <v>8.4285714285714306</v>
      </c>
      <c r="Y181" s="25">
        <f>'Natural Hazard'!F181</f>
        <v>3.5</v>
      </c>
      <c r="Z181" s="25">
        <f>Conflict!F181</f>
        <v>0</v>
      </c>
      <c r="AA181" s="58"/>
      <c r="AB181" s="25">
        <f>Health!G181</f>
        <v>10</v>
      </c>
      <c r="AC181" s="25">
        <f>Food!G181</f>
        <v>0</v>
      </c>
      <c r="AD181" s="25">
        <f>Macro!G181</f>
        <v>4.5454545454545503</v>
      </c>
      <c r="AE181" s="25">
        <f>Socioeconomic!G181</f>
        <v>0</v>
      </c>
      <c r="AF181" s="25">
        <f>'Natural Hazard'!G181</f>
        <v>0</v>
      </c>
      <c r="AG181" s="25">
        <f>Conflict!G181</f>
        <v>0</v>
      </c>
      <c r="AH181" s="57"/>
      <c r="AI181" s="27">
        <v>0</v>
      </c>
      <c r="AJ181" s="27">
        <v>0.2</v>
      </c>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row>
    <row r="182" spans="1:70" x14ac:dyDescent="0.2">
      <c r="A182" s="70">
        <v>177</v>
      </c>
      <c r="B182" s="20" t="s">
        <v>360</v>
      </c>
      <c r="C182" s="20" t="s">
        <v>361</v>
      </c>
      <c r="D182" s="20" t="s">
        <v>593</v>
      </c>
      <c r="E182" s="20" t="s">
        <v>590</v>
      </c>
      <c r="F182" s="57"/>
      <c r="G182" s="22" cm="1">
        <f t="array" ref="G182">Options!$D$30*(COUNTIF($N182:$S182, "&gt;="&amp;Options!$D$41) + 0.5*(COUNTIF($N182:$S182, "&gt;="&amp;Options!$D$42) - COUNTIF($N182:$S182, "&gt;="&amp;Options!$D$41))) + Options!$D$31*(COUNTIF($N182:$S182, "&gt;="&amp;Options!$D$41)) + Options!$D$32*AVERAGE($N182:$S182) + Options!$D$33*GEOMEAN($N182:$S182+0.0001)</f>
        <v>5.5</v>
      </c>
      <c r="H182" s="23">
        <f t="shared" si="45"/>
        <v>5.5</v>
      </c>
      <c r="I182" s="22" cm="1">
        <f t="array" ref="I182">Options!$D$30*(COUNTIF($U182:$Z182, "&gt;="&amp;Options!$D$37) + 0.5*(COUNTIF($U182:$Z182, "&gt;="&amp;Options!$D$38) - COUNTIF($U182:$Z182, "&gt;="&amp;Options!$D$37))) + Options!$D$31*(COUNTIF($U182:$Z182, "&gt;="&amp;Options!$D$37)) + Options!$D$32*AVERAGE($U182:$Z182) + Options!$D$33*GEOMEAN($U182:$Z182+0.0001)</f>
        <v>3</v>
      </c>
      <c r="J182" s="24">
        <f t="shared" si="46"/>
        <v>3</v>
      </c>
      <c r="K182" s="21" cm="1">
        <f t="array" ref="K182">Options!$D$30*(COUNTIF($AB182:$AG182, "&gt;="&amp;Options!$D$37) + 0.5*(COUNTIF($AB182:$AG182, "&gt;="&amp;Options!$D$38) - COUNTIF($AB182:$AG182, "&gt;="&amp;Options!$D$37))) + Options!$D$31*(COUNTIF($AB182:$AG182, "&gt;="&amp;Options!$D$37)) + Options!$D$32*AVERAGE($AB182:$AG182) + Options!$D$33*GEOMEAN($AB182:$AG182+0.0001)</f>
        <v>3.5</v>
      </c>
      <c r="L182" s="24">
        <f t="shared" si="47"/>
        <v>3.5</v>
      </c>
      <c r="M182" s="57"/>
      <c r="N182" s="25">
        <f t="shared" si="48"/>
        <v>10</v>
      </c>
      <c r="O182" s="25">
        <f t="shared" si="49"/>
        <v>10</v>
      </c>
      <c r="P182" s="25">
        <f t="shared" si="50"/>
        <v>7.4374425857534332</v>
      </c>
      <c r="Q182" s="25">
        <f t="shared" si="51"/>
        <v>9.4868329805051381</v>
      </c>
      <c r="R182" s="25">
        <f t="shared" si="52"/>
        <v>5.625</v>
      </c>
      <c r="S182" s="25">
        <f t="shared" si="53"/>
        <v>10</v>
      </c>
      <c r="T182" s="58"/>
      <c r="U182" s="25">
        <f>Health!F182</f>
        <v>10</v>
      </c>
      <c r="V182" s="25">
        <f>Food!F182</f>
        <v>10</v>
      </c>
      <c r="W182" s="26">
        <f>Macro!F182</f>
        <v>7.8512396694214903</v>
      </c>
      <c r="X182" s="25">
        <f>Socioeconomic!F182</f>
        <v>9</v>
      </c>
      <c r="Y182" s="25">
        <f>'Natural Hazard'!F182</f>
        <v>5.625</v>
      </c>
      <c r="Z182" s="25">
        <f>Conflict!F182</f>
        <v>0</v>
      </c>
      <c r="AA182" s="58"/>
      <c r="AB182" s="25">
        <f>Health!G182</f>
        <v>10</v>
      </c>
      <c r="AC182" s="25">
        <f>Food!G182</f>
        <v>0</v>
      </c>
      <c r="AD182" s="25">
        <f>Macro!G182</f>
        <v>7.0454545454545503</v>
      </c>
      <c r="AE182" s="25">
        <f>Socioeconomic!G182</f>
        <v>10</v>
      </c>
      <c r="AF182" s="25">
        <f>'Natural Hazard'!G182</f>
        <v>0</v>
      </c>
      <c r="AG182" s="25">
        <f>Conflict!G182</f>
        <v>10</v>
      </c>
      <c r="AH182" s="57"/>
      <c r="AI182" s="27">
        <v>0</v>
      </c>
      <c r="AJ182" s="27">
        <v>0.1</v>
      </c>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row>
    <row r="183" spans="1:70" x14ac:dyDescent="0.2">
      <c r="A183" s="70">
        <v>178</v>
      </c>
      <c r="B183" s="20" t="s">
        <v>362</v>
      </c>
      <c r="C183" s="20" t="s">
        <v>363</v>
      </c>
      <c r="D183" s="20" t="s">
        <v>594</v>
      </c>
      <c r="E183" s="20" t="s">
        <v>591</v>
      </c>
      <c r="F183" s="57"/>
      <c r="G183" s="22" cm="1">
        <f t="array" ref="G183">Options!$D$30*(COUNTIF($N183:$S183, "&gt;="&amp;Options!$D$41) + 0.5*(COUNTIF($N183:$S183, "&gt;="&amp;Options!$D$42) - COUNTIF($N183:$S183, "&gt;="&amp;Options!$D$41))) + Options!$D$31*(COUNTIF($N183:$S183, "&gt;="&amp;Options!$D$41)) + Options!$D$32*AVERAGE($N183:$S183) + Options!$D$33*GEOMEAN($N183:$S183+0.0001)</f>
        <v>1.5</v>
      </c>
      <c r="H183" s="23">
        <f t="shared" si="45"/>
        <v>1.5</v>
      </c>
      <c r="I183" s="22" cm="1">
        <f t="array" ref="I183">Options!$D$30*(COUNTIF($U183:$Z183, "&gt;="&amp;Options!$D$37) + 0.5*(COUNTIF($U183:$Z183, "&gt;="&amp;Options!$D$38) - COUNTIF($U183:$Z183, "&gt;="&amp;Options!$D$37))) + Options!$D$31*(COUNTIF($U183:$Z183, "&gt;="&amp;Options!$D$37)) + Options!$D$32*AVERAGE($U183:$Z183) + Options!$D$33*GEOMEAN($U183:$Z183+0.0001)</f>
        <v>0.5</v>
      </c>
      <c r="J183" s="24">
        <f t="shared" si="46"/>
        <v>0.5</v>
      </c>
      <c r="K183" s="21" cm="1">
        <f t="array" ref="K183">Options!$D$30*(COUNTIF($AB183:$AG183, "&gt;="&amp;Options!$D$37) + 0.5*(COUNTIF($AB183:$AG183, "&gt;="&amp;Options!$D$38) - COUNTIF($AB183:$AG183, "&gt;="&amp;Options!$D$37))) + Options!$D$31*(COUNTIF($AB183:$AG183, "&gt;="&amp;Options!$D$37)) + Options!$D$32*AVERAGE($AB183:$AG183) + Options!$D$33*GEOMEAN($AB183:$AG183+0.0001)</f>
        <v>0.5</v>
      </c>
      <c r="L183" s="24">
        <f t="shared" si="47"/>
        <v>0.5</v>
      </c>
      <c r="M183" s="57"/>
      <c r="N183" s="25">
        <f t="shared" si="48"/>
        <v>5.9994666429608561</v>
      </c>
      <c r="O183" s="25">
        <f t="shared" si="49"/>
        <v>2.2966507177033502</v>
      </c>
      <c r="P183" s="25">
        <f t="shared" si="50"/>
        <v>5.8724227846249555</v>
      </c>
      <c r="Q183" s="25">
        <f t="shared" si="51"/>
        <v>4.2426406871192839</v>
      </c>
      <c r="R183" s="25">
        <f t="shared" si="52"/>
        <v>5.5</v>
      </c>
      <c r="S183" s="25">
        <f t="shared" si="53"/>
        <v>0</v>
      </c>
      <c r="T183" s="58"/>
      <c r="U183" s="25">
        <f>Health!F183</f>
        <v>6.4</v>
      </c>
      <c r="V183" s="25">
        <f>Food!F183</f>
        <v>2.2966507177033502</v>
      </c>
      <c r="W183" s="26">
        <f>Macro!F183</f>
        <v>8.4297520661157002</v>
      </c>
      <c r="X183" s="25">
        <f>Socioeconomic!F183</f>
        <v>2.5714285714285698</v>
      </c>
      <c r="Y183" s="25">
        <f>'Natural Hazard'!F183</f>
        <v>5.5</v>
      </c>
      <c r="Z183" s="25">
        <f>Conflict!F183</f>
        <v>0</v>
      </c>
      <c r="AA183" s="58"/>
      <c r="AB183" s="25">
        <f>Health!G183</f>
        <v>5.6239999999999997</v>
      </c>
      <c r="AC183" s="25">
        <f>Food!G183</f>
        <v>0</v>
      </c>
      <c r="AD183" s="25">
        <f>Macro!G183</f>
        <v>4.0909090909090802</v>
      </c>
      <c r="AE183" s="25">
        <f>Socioeconomic!G183</f>
        <v>7</v>
      </c>
      <c r="AF183" s="25">
        <f>'Natural Hazard'!G183</f>
        <v>0</v>
      </c>
      <c r="AG183" s="25">
        <f>Conflict!G183</f>
        <v>0</v>
      </c>
      <c r="AH183" s="57"/>
      <c r="AI183" s="27">
        <v>0</v>
      </c>
      <c r="AJ183" s="27">
        <v>0.3</v>
      </c>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row>
    <row r="184" spans="1:70" x14ac:dyDescent="0.2">
      <c r="A184" s="70">
        <v>179</v>
      </c>
      <c r="B184" s="20" t="s">
        <v>364</v>
      </c>
      <c r="C184" s="20" t="s">
        <v>365</v>
      </c>
      <c r="D184" s="20" t="s">
        <v>596</v>
      </c>
      <c r="E184" s="20" t="s">
        <v>591</v>
      </c>
      <c r="F184" s="57"/>
      <c r="G184" s="22" cm="1">
        <f t="array" ref="G184">Options!$D$30*(COUNTIF($N184:$S184, "&gt;="&amp;Options!$D$41) + 0.5*(COUNTIF($N184:$S184, "&gt;="&amp;Options!$D$42) - COUNTIF($N184:$S184, "&gt;="&amp;Options!$D$41))) + Options!$D$31*(COUNTIF($N184:$S184, "&gt;="&amp;Options!$D$41)) + Options!$D$32*AVERAGE($N184:$S184) + Options!$D$33*GEOMEAN($N184:$S184+0.0001)</f>
        <v>0.5</v>
      </c>
      <c r="H184" s="23">
        <f t="shared" si="45"/>
        <v>0.5</v>
      </c>
      <c r="I184" s="22" cm="1">
        <f t="array" ref="I184">Options!$D$30*(COUNTIF($U184:$Z184, "&gt;="&amp;Options!$D$37) + 0.5*(COUNTIF($U184:$Z184, "&gt;="&amp;Options!$D$38) - COUNTIF($U184:$Z184, "&gt;="&amp;Options!$D$37))) + Options!$D$31*(COUNTIF($U184:$Z184, "&gt;="&amp;Options!$D$37)) + Options!$D$32*AVERAGE($U184:$Z184) + Options!$D$33*GEOMEAN($U184:$Z184+0.0001)</f>
        <v>0</v>
      </c>
      <c r="J184" s="24">
        <f t="shared" si="46"/>
        <v>0</v>
      </c>
      <c r="K184" s="21" cm="1">
        <f t="array" ref="K184">Options!$D$30*(COUNTIF($AB184:$AG184, "&gt;="&amp;Options!$D$37) + 0.5*(COUNTIF($AB184:$AG184, "&gt;="&amp;Options!$D$38) - COUNTIF($AB184:$AG184, "&gt;="&amp;Options!$D$37))) + Options!$D$31*(COUNTIF($AB184:$AG184, "&gt;="&amp;Options!$D$37)) + Options!$D$32*AVERAGE($AB184:$AG184) + Options!$D$33*GEOMEAN($AB184:$AG184+0.0001)</f>
        <v>1</v>
      </c>
      <c r="L184" s="24">
        <f t="shared" si="47"/>
        <v>1</v>
      </c>
      <c r="M184" s="57"/>
      <c r="N184" s="25">
        <f t="shared" si="48"/>
        <v>6.4031242374328343</v>
      </c>
      <c r="O184" s="25">
        <f t="shared" si="49"/>
        <v>3.1339712918660299</v>
      </c>
      <c r="P184" s="25">
        <f t="shared" si="50"/>
        <v>2.7086138578254126</v>
      </c>
      <c r="Q184" s="25">
        <f t="shared" si="51"/>
        <v>4.3588989435406704</v>
      </c>
      <c r="R184" s="25">
        <f t="shared" si="52"/>
        <v>0</v>
      </c>
      <c r="S184" s="25">
        <f t="shared" si="53"/>
        <v>0</v>
      </c>
      <c r="T184" s="58"/>
      <c r="U184" s="25">
        <f>Health!F184</f>
        <v>5.74</v>
      </c>
      <c r="V184" s="25">
        <f>Food!F184</f>
        <v>3.1339712918660299</v>
      </c>
      <c r="W184" s="26">
        <f>Macro!F184</f>
        <v>4.6115702479338898</v>
      </c>
      <c r="X184" s="25">
        <f>Socioeconomic!F184</f>
        <v>2.71428571428571</v>
      </c>
      <c r="Y184" s="25">
        <f>'Natural Hazard'!F184</f>
        <v>0</v>
      </c>
      <c r="Z184" s="25">
        <f>Conflict!F184</f>
        <v>0</v>
      </c>
      <c r="AA184" s="58"/>
      <c r="AB184" s="25">
        <f>Health!G184</f>
        <v>7.1428571428571104</v>
      </c>
      <c r="AC184" s="25">
        <f>Food!G184</f>
        <v>0</v>
      </c>
      <c r="AD184" s="25">
        <f>Macro!G184</f>
        <v>1.5909090909090799</v>
      </c>
      <c r="AE184" s="25">
        <f>Socioeconomic!G184</f>
        <v>7</v>
      </c>
      <c r="AF184" s="25">
        <f>'Natural Hazard'!G184</f>
        <v>0</v>
      </c>
      <c r="AG184" s="25">
        <f>Conflict!G184</f>
        <v>0</v>
      </c>
      <c r="AH184" s="57"/>
      <c r="AI184" s="27">
        <v>0</v>
      </c>
      <c r="AJ184" s="27">
        <v>0.3</v>
      </c>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row>
    <row r="185" spans="1:70" x14ac:dyDescent="0.2">
      <c r="A185" s="70">
        <v>180</v>
      </c>
      <c r="B185" s="20" t="s">
        <v>366</v>
      </c>
      <c r="C185" s="20" t="s">
        <v>367</v>
      </c>
      <c r="D185" s="20" t="s">
        <v>598</v>
      </c>
      <c r="E185" s="20" t="s">
        <v>588</v>
      </c>
      <c r="F185" s="57"/>
      <c r="G185" s="22" cm="1">
        <f t="array" ref="G185">Options!$D$30*(COUNTIF($N185:$S185, "&gt;="&amp;Options!$D$41) + 0.5*(COUNTIF($N185:$S185, "&gt;="&amp;Options!$D$42) - COUNTIF($N185:$S185, "&gt;="&amp;Options!$D$41))) + Options!$D$31*(COUNTIF($N185:$S185, "&gt;="&amp;Options!$D$41)) + Options!$D$32*AVERAGE($N185:$S185) + Options!$D$33*GEOMEAN($N185:$S185+0.0001)</f>
        <v>0.5</v>
      </c>
      <c r="H185" s="23">
        <f t="shared" si="45"/>
        <v>0.5</v>
      </c>
      <c r="I185" s="22" cm="1">
        <f t="array" ref="I185">Options!$D$30*(COUNTIF($U185:$Z185, "&gt;="&amp;Options!$D$37) + 0.5*(COUNTIF($U185:$Z185, "&gt;="&amp;Options!$D$38) - COUNTIF($U185:$Z185, "&gt;="&amp;Options!$D$37))) + Options!$D$31*(COUNTIF($U185:$Z185, "&gt;="&amp;Options!$D$37)) + Options!$D$32*AVERAGE($U185:$Z185) + Options!$D$33*GEOMEAN($U185:$Z185+0.0001)</f>
        <v>0</v>
      </c>
      <c r="J185" s="24">
        <f t="shared" si="46"/>
        <v>0</v>
      </c>
      <c r="K185" s="21" cm="1">
        <f t="array" ref="K185">Options!$D$30*(COUNTIF($AB185:$AG185, "&gt;="&amp;Options!$D$37) + 0.5*(COUNTIF($AB185:$AG185, "&gt;="&amp;Options!$D$38) - COUNTIF($AB185:$AG185, "&gt;="&amp;Options!$D$37))) + Options!$D$31*(COUNTIF($AB185:$AG185, "&gt;="&amp;Options!$D$37)) + Options!$D$32*AVERAGE($AB185:$AG185) + Options!$D$33*GEOMEAN($AB185:$AG185+0.0001)</f>
        <v>1.5</v>
      </c>
      <c r="L185" s="24">
        <f t="shared" si="47"/>
        <v>1.5</v>
      </c>
      <c r="M185" s="57"/>
      <c r="N185" s="25">
        <f t="shared" si="48"/>
        <v>3.5355339059327378</v>
      </c>
      <c r="O185" s="25">
        <f t="shared" si="49"/>
        <v>0.19138755980861299</v>
      </c>
      <c r="P185" s="25">
        <f t="shared" si="50"/>
        <v>1.8130091709487857</v>
      </c>
      <c r="Q185" s="25">
        <f t="shared" si="51"/>
        <v>2.8284271247461863</v>
      </c>
      <c r="R185" s="25">
        <f t="shared" si="52"/>
        <v>6.625</v>
      </c>
      <c r="S185" s="25">
        <f t="shared" si="53"/>
        <v>0</v>
      </c>
      <c r="T185" s="58"/>
      <c r="U185" s="25">
        <f>Health!F185</f>
        <v>1.25</v>
      </c>
      <c r="V185" s="25">
        <f>Food!F185</f>
        <v>0.19138755980861299</v>
      </c>
      <c r="W185" s="26">
        <f>Macro!F185</f>
        <v>2.06611570247934</v>
      </c>
      <c r="X185" s="25">
        <f>Socioeconomic!F185</f>
        <v>1.1428571428571399</v>
      </c>
      <c r="Y185" s="25">
        <f>'Natural Hazard'!F185</f>
        <v>6.625</v>
      </c>
      <c r="Z185" s="25">
        <f>Conflict!F185</f>
        <v>0</v>
      </c>
      <c r="AA185" s="58"/>
      <c r="AB185" s="25">
        <f>Health!G185</f>
        <v>10</v>
      </c>
      <c r="AC185" s="25">
        <f>Food!G185</f>
        <v>0</v>
      </c>
      <c r="AD185" s="25">
        <f>Macro!G185</f>
        <v>1.5909090909090899</v>
      </c>
      <c r="AE185" s="25">
        <f>Socioeconomic!G185</f>
        <v>7</v>
      </c>
      <c r="AF185" s="25">
        <f>'Natural Hazard'!G185</f>
        <v>0</v>
      </c>
      <c r="AG185" s="25">
        <f>Conflict!G185</f>
        <v>0</v>
      </c>
      <c r="AH185" s="57"/>
      <c r="AI185" s="27">
        <v>0</v>
      </c>
      <c r="AJ185" s="27">
        <v>0.4</v>
      </c>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row>
    <row r="186" spans="1:70" x14ac:dyDescent="0.2">
      <c r="A186" s="70">
        <v>181</v>
      </c>
      <c r="B186" s="20" t="s">
        <v>368</v>
      </c>
      <c r="C186" s="20" t="s">
        <v>369</v>
      </c>
      <c r="D186" s="20" t="s">
        <v>594</v>
      </c>
      <c r="E186" s="20" t="s">
        <v>599</v>
      </c>
      <c r="F186" s="57"/>
      <c r="G186" s="22" cm="1">
        <f t="array" ref="G186">Options!$D$30*(COUNTIF($N186:$S186, "&gt;="&amp;Options!$D$41) + 0.5*(COUNTIF($N186:$S186, "&gt;="&amp;Options!$D$42) - COUNTIF($N186:$S186, "&gt;="&amp;Options!$D$41))) + Options!$D$31*(COUNTIF($N186:$S186, "&gt;="&amp;Options!$D$41)) + Options!$D$32*AVERAGE($N186:$S186) + Options!$D$33*GEOMEAN($N186:$S186+0.0001)</f>
        <v>2</v>
      </c>
      <c r="H186" s="23">
        <f t="shared" si="45"/>
        <v>2</v>
      </c>
      <c r="I186" s="22" cm="1">
        <f t="array" ref="I186">Options!$D$30*(COUNTIF($U186:$Z186, "&gt;="&amp;Options!$D$37) + 0.5*(COUNTIF($U186:$Z186, "&gt;="&amp;Options!$D$38) - COUNTIF($U186:$Z186, "&gt;="&amp;Options!$D$37))) + Options!$D$31*(COUNTIF($U186:$Z186, "&gt;="&amp;Options!$D$37)) + Options!$D$32*AVERAGE($U186:$Z186) + Options!$D$33*GEOMEAN($U186:$Z186+0.0001)</f>
        <v>1</v>
      </c>
      <c r="J186" s="24">
        <f t="shared" si="46"/>
        <v>1</v>
      </c>
      <c r="K186" s="21" cm="1">
        <f t="array" ref="K186">Options!$D$30*(COUNTIF($AB186:$AG186, "&gt;="&amp;Options!$D$37) + 0.5*(COUNTIF($AB186:$AG186, "&gt;="&amp;Options!$D$38) - COUNTIF($AB186:$AG186, "&gt;="&amp;Options!$D$37))) + Options!$D$31*(COUNTIF($AB186:$AG186, "&gt;="&amp;Options!$D$37)) + Options!$D$32*AVERAGE($AB186:$AG186) + Options!$D$33*GEOMEAN($AB186:$AG186+0.0001)</f>
        <v>1.5</v>
      </c>
      <c r="L186" s="24">
        <f t="shared" si="47"/>
        <v>1.5</v>
      </c>
      <c r="M186" s="57"/>
      <c r="N186" s="25">
        <f t="shared" si="48"/>
        <v>7.1599720669846185</v>
      </c>
      <c r="O186" s="25">
        <f t="shared" si="49"/>
        <v>3.2535885167464098</v>
      </c>
      <c r="P186" s="25">
        <f t="shared" si="50"/>
        <v>6.3001556275722637</v>
      </c>
      <c r="Q186" s="25">
        <f t="shared" si="51"/>
        <v>6.9693205243716987</v>
      </c>
      <c r="R186" s="25">
        <f t="shared" si="52"/>
        <v>3.5</v>
      </c>
      <c r="S186" s="25">
        <f t="shared" si="53"/>
        <v>0</v>
      </c>
      <c r="T186" s="58"/>
      <c r="U186" s="25">
        <f>Health!F186</f>
        <v>7.14</v>
      </c>
      <c r="V186" s="25">
        <f>Food!F186</f>
        <v>3.2535885167464098</v>
      </c>
      <c r="W186" s="26">
        <f>Macro!F186</f>
        <v>9.7024793388429806</v>
      </c>
      <c r="X186" s="25">
        <f>Socioeconomic!F186</f>
        <v>4.8571428571428603</v>
      </c>
      <c r="Y186" s="25">
        <f>'Natural Hazard'!F186</f>
        <v>3.5</v>
      </c>
      <c r="Z186" s="25">
        <f>Conflict!F186</f>
        <v>0</v>
      </c>
      <c r="AA186" s="58"/>
      <c r="AB186" s="25">
        <f>Health!G186</f>
        <v>7.18</v>
      </c>
      <c r="AC186" s="25">
        <f>Food!G186</f>
        <v>0</v>
      </c>
      <c r="AD186" s="25">
        <f>Macro!G186</f>
        <v>4.0909090909090997</v>
      </c>
      <c r="AE186" s="25">
        <f>Socioeconomic!G186</f>
        <v>10</v>
      </c>
      <c r="AF186" s="25">
        <f>'Natural Hazard'!G186</f>
        <v>0</v>
      </c>
      <c r="AG186" s="25">
        <f>Conflict!G186</f>
        <v>0</v>
      </c>
      <c r="AH186" s="57"/>
      <c r="AI186" s="27">
        <v>0</v>
      </c>
      <c r="AJ186" s="27">
        <v>0.4</v>
      </c>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row>
    <row r="187" spans="1:70" x14ac:dyDescent="0.2">
      <c r="A187" s="70">
        <v>182</v>
      </c>
      <c r="B187" s="20" t="s">
        <v>370</v>
      </c>
      <c r="C187" s="20" t="s">
        <v>371</v>
      </c>
      <c r="D187" s="20" t="s">
        <v>596</v>
      </c>
      <c r="E187" s="20" t="s">
        <v>599</v>
      </c>
      <c r="F187" s="57"/>
      <c r="G187" s="22" cm="1">
        <f t="array" ref="G187">Options!$D$30*(COUNTIF($N187:$S187, "&gt;="&amp;Options!$D$41) + 0.5*(COUNTIF($N187:$S187, "&gt;="&amp;Options!$D$42) - COUNTIF($N187:$S187, "&gt;="&amp;Options!$D$41))) + Options!$D$31*(COUNTIF($N187:$S187, "&gt;="&amp;Options!$D$41)) + Options!$D$32*AVERAGE($N187:$S187) + Options!$D$33*GEOMEAN($N187:$S187+0.0001)</f>
        <v>1</v>
      </c>
      <c r="H187" s="23">
        <f t="shared" si="45"/>
        <v>1</v>
      </c>
      <c r="I187" s="22" cm="1">
        <f t="array" ref="I187">Options!$D$30*(COUNTIF($U187:$Z187, "&gt;="&amp;Options!$D$37) + 0.5*(COUNTIF($U187:$Z187, "&gt;="&amp;Options!$D$38) - COUNTIF($U187:$Z187, "&gt;="&amp;Options!$D$37))) + Options!$D$31*(COUNTIF($U187:$Z187, "&gt;="&amp;Options!$D$37)) + Options!$D$32*AVERAGE($U187:$Z187) + Options!$D$33*GEOMEAN($U187:$Z187+0.0001)</f>
        <v>0.5</v>
      </c>
      <c r="J187" s="24">
        <f t="shared" si="46"/>
        <v>0.5</v>
      </c>
      <c r="K187" s="21" cm="1">
        <f t="array" ref="K187">Options!$D$30*(COUNTIF($AB187:$AG187, "&gt;="&amp;Options!$D$37) + 0.5*(COUNTIF($AB187:$AG187, "&gt;="&amp;Options!$D$38) - COUNTIF($AB187:$AG187, "&gt;="&amp;Options!$D$37))) + Options!$D$31*(COUNTIF($AB187:$AG187, "&gt;="&amp;Options!$D$37)) + Options!$D$32*AVERAGE($AB187:$AG187) + Options!$D$33*GEOMEAN($AB187:$AG187+0.0001)</f>
        <v>1</v>
      </c>
      <c r="L187" s="24">
        <f t="shared" si="47"/>
        <v>1</v>
      </c>
      <c r="M187" s="57"/>
      <c r="N187" s="25">
        <f t="shared" si="48"/>
        <v>8.6023252670426267</v>
      </c>
      <c r="O187" s="25">
        <f t="shared" si="49"/>
        <v>4.4736842105263204</v>
      </c>
      <c r="P187" s="25">
        <f t="shared" si="50"/>
        <v>0</v>
      </c>
      <c r="Q187" s="25">
        <f t="shared" si="51"/>
        <v>3.8571428571428599</v>
      </c>
      <c r="R187" s="25">
        <f t="shared" si="52"/>
        <v>0.5</v>
      </c>
      <c r="S187" s="25">
        <f t="shared" si="53"/>
        <v>0</v>
      </c>
      <c r="T187" s="58"/>
      <c r="U187" s="25">
        <f>Health!F187</f>
        <v>7.4</v>
      </c>
      <c r="V187" s="25">
        <f>Food!F187</f>
        <v>4.4736842105263204</v>
      </c>
      <c r="W187" s="26">
        <f>Macro!F187</f>
        <v>0</v>
      </c>
      <c r="X187" s="25">
        <f>Socioeconomic!F187</f>
        <v>3.8571428571428599</v>
      </c>
      <c r="Y187" s="25">
        <f>'Natural Hazard'!F187</f>
        <v>0.5</v>
      </c>
      <c r="Z187" s="25">
        <f>Conflict!F187</f>
        <v>0</v>
      </c>
      <c r="AA187" s="58"/>
      <c r="AB187" s="25">
        <f>Health!G187</f>
        <v>10</v>
      </c>
      <c r="AC187" s="25">
        <f>Food!G187</f>
        <v>0</v>
      </c>
      <c r="AD187" s="25">
        <f>Macro!G187</f>
        <v>0</v>
      </c>
      <c r="AE187" s="25">
        <f>Socioeconomic!G187</f>
        <v>0</v>
      </c>
      <c r="AF187" s="25">
        <f>'Natural Hazard'!G187</f>
        <v>0</v>
      </c>
      <c r="AG187" s="25">
        <f>Conflict!G187</f>
        <v>0</v>
      </c>
      <c r="AH187" s="57"/>
      <c r="AI187" s="27">
        <v>0.2</v>
      </c>
      <c r="AJ187" s="27">
        <v>0.6</v>
      </c>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row>
    <row r="188" spans="1:70" x14ac:dyDescent="0.2">
      <c r="A188" s="70">
        <v>183</v>
      </c>
      <c r="B188" s="20" t="s">
        <v>372</v>
      </c>
      <c r="C188" s="20" t="s">
        <v>373</v>
      </c>
      <c r="D188" s="20" t="s">
        <v>596</v>
      </c>
      <c r="E188" s="20" t="s">
        <v>591</v>
      </c>
      <c r="F188" s="57"/>
      <c r="G188" s="22" cm="1">
        <f t="array" ref="G188">Options!$D$30*(COUNTIF($N188:$S188, "&gt;="&amp;Options!$D$41) + 0.5*(COUNTIF($N188:$S188, "&gt;="&amp;Options!$D$42) - COUNTIF($N188:$S188, "&gt;="&amp;Options!$D$41))) + Options!$D$31*(COUNTIF($N188:$S188, "&gt;="&amp;Options!$D$41)) + Options!$D$32*AVERAGE($N188:$S188) + Options!$D$33*GEOMEAN($N188:$S188+0.0001)</f>
        <v>3.5</v>
      </c>
      <c r="H188" s="23">
        <f t="shared" si="45"/>
        <v>3.5</v>
      </c>
      <c r="I188" s="22" cm="1">
        <f t="array" ref="I188">Options!$D$30*(COUNTIF($U188:$Z188, "&gt;="&amp;Options!$D$37) + 0.5*(COUNTIF($U188:$Z188, "&gt;="&amp;Options!$D$38) - COUNTIF($U188:$Z188, "&gt;="&amp;Options!$D$37))) + Options!$D$31*(COUNTIF($U188:$Z188, "&gt;="&amp;Options!$D$37)) + Options!$D$32*AVERAGE($U188:$Z188) + Options!$D$33*GEOMEAN($U188:$Z188+0.0001)</f>
        <v>2.5</v>
      </c>
      <c r="J188" s="24">
        <f t="shared" si="46"/>
        <v>2.5</v>
      </c>
      <c r="K188" s="21" cm="1">
        <f t="array" ref="K188">Options!$D$30*(COUNTIF($AB188:$AG188, "&gt;="&amp;Options!$D$37) + 0.5*(COUNTIF($AB188:$AG188, "&gt;="&amp;Options!$D$38) - COUNTIF($AB188:$AG188, "&gt;="&amp;Options!$D$37))) + Options!$D$31*(COUNTIF($AB188:$AG188, "&gt;="&amp;Options!$D$37)) + Options!$D$32*AVERAGE($AB188:$AG188) + Options!$D$33*GEOMEAN($AB188:$AG188+0.0001)</f>
        <v>1</v>
      </c>
      <c r="L188" s="24">
        <f t="shared" si="47"/>
        <v>1</v>
      </c>
      <c r="M188" s="57"/>
      <c r="N188" s="25">
        <f t="shared" si="48"/>
        <v>6.6904338246413104</v>
      </c>
      <c r="O188" s="25">
        <f t="shared" si="49"/>
        <v>7.1216362831362217</v>
      </c>
      <c r="P188" s="25">
        <f t="shared" si="50"/>
        <v>7.0710678118654755</v>
      </c>
      <c r="Q188" s="25">
        <f t="shared" si="51"/>
        <v>4.71428571428571</v>
      </c>
      <c r="R188" s="25">
        <f t="shared" si="52"/>
        <v>4.5</v>
      </c>
      <c r="S188" s="25">
        <f t="shared" si="53"/>
        <v>10</v>
      </c>
      <c r="T188" s="58"/>
      <c r="U188" s="25">
        <f>Health!F188</f>
        <v>9.4</v>
      </c>
      <c r="V188" s="25">
        <f>Food!F188</f>
        <v>5.0717703349282299</v>
      </c>
      <c r="W188" s="26">
        <f>Macro!F188</f>
        <v>10</v>
      </c>
      <c r="X188" s="25">
        <f>Socioeconomic!F188</f>
        <v>4.71428571428571</v>
      </c>
      <c r="Y188" s="25">
        <f>'Natural Hazard'!F188</f>
        <v>4.5</v>
      </c>
      <c r="Z188" s="25">
        <f>Conflict!F188</f>
        <v>10</v>
      </c>
      <c r="AA188" s="58"/>
      <c r="AB188" s="25">
        <f>Health!G188</f>
        <v>4.7619047619047397</v>
      </c>
      <c r="AC188" s="25">
        <f>Food!G188</f>
        <v>10</v>
      </c>
      <c r="AD188" s="25">
        <f>Macro!G188</f>
        <v>5</v>
      </c>
      <c r="AE188" s="25">
        <f>Socioeconomic!G188</f>
        <v>0</v>
      </c>
      <c r="AF188" s="25">
        <f>'Natural Hazard'!G188</f>
        <v>0</v>
      </c>
      <c r="AG188" s="25">
        <f>Conflict!G188</f>
        <v>0</v>
      </c>
      <c r="AH188" s="57"/>
      <c r="AI188" s="27">
        <v>0</v>
      </c>
      <c r="AJ188" s="27">
        <v>0.5</v>
      </c>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row>
    <row r="189" spans="1:70" x14ac:dyDescent="0.2">
      <c r="A189" s="70">
        <v>184</v>
      </c>
      <c r="B189" s="20" t="s">
        <v>374</v>
      </c>
      <c r="C189" s="20" t="s">
        <v>375</v>
      </c>
      <c r="D189" s="20" t="s">
        <v>597</v>
      </c>
      <c r="E189" s="20" t="s">
        <v>591</v>
      </c>
      <c r="F189" s="57"/>
      <c r="G189" s="22" cm="1">
        <f t="array" ref="G189">Options!$D$30*(COUNTIF($N189:$S189, "&gt;="&amp;Options!$D$41) + 0.5*(COUNTIF($N189:$S189, "&gt;="&amp;Options!$D$42) - COUNTIF($N189:$S189, "&gt;="&amp;Options!$D$41))) + Options!$D$31*(COUNTIF($N189:$S189, "&gt;="&amp;Options!$D$41)) + Options!$D$32*AVERAGE($N189:$S189) + Options!$D$33*GEOMEAN($N189:$S189+0.0001)</f>
        <v>2</v>
      </c>
      <c r="H189" s="23">
        <f t="shared" si="45"/>
        <v>2</v>
      </c>
      <c r="I189" s="22" cm="1">
        <f t="array" ref="I189">Options!$D$30*(COUNTIF($U189:$Z189, "&gt;="&amp;Options!$D$37) + 0.5*(COUNTIF($U189:$Z189, "&gt;="&amp;Options!$D$38) - COUNTIF($U189:$Z189, "&gt;="&amp;Options!$D$37))) + Options!$D$31*(COUNTIF($U189:$Z189, "&gt;="&amp;Options!$D$37)) + Options!$D$32*AVERAGE($U189:$Z189) + Options!$D$33*GEOMEAN($U189:$Z189+0.0001)</f>
        <v>0</v>
      </c>
      <c r="J189" s="24">
        <f t="shared" si="46"/>
        <v>0</v>
      </c>
      <c r="K189" s="21" cm="1">
        <f t="array" ref="K189">Options!$D$30*(COUNTIF($AB189:$AG189, "&gt;="&amp;Options!$D$37) + 0.5*(COUNTIF($AB189:$AG189, "&gt;="&amp;Options!$D$38) - COUNTIF($AB189:$AG189, "&gt;="&amp;Options!$D$37))) + Options!$D$31*(COUNTIF($AB189:$AG189, "&gt;="&amp;Options!$D$37)) + Options!$D$32*AVERAGE($AB189:$AG189) + Options!$D$33*GEOMEAN($AB189:$AG189+0.0001)</f>
        <v>0</v>
      </c>
      <c r="L189" s="24">
        <f t="shared" si="47"/>
        <v>0</v>
      </c>
      <c r="M189" s="57"/>
      <c r="N189" s="25">
        <f t="shared" si="48"/>
        <v>2.9086079144497972</v>
      </c>
      <c r="O189" s="25">
        <f t="shared" si="49"/>
        <v>5.5263157894736796</v>
      </c>
      <c r="P189" s="25">
        <f t="shared" si="50"/>
        <v>5.5926054001272671</v>
      </c>
      <c r="Q189" s="25">
        <f t="shared" si="51"/>
        <v>5.5832122747392665</v>
      </c>
      <c r="R189" s="25">
        <f t="shared" si="52"/>
        <v>5.375</v>
      </c>
      <c r="S189" s="25">
        <f t="shared" si="53"/>
        <v>0</v>
      </c>
      <c r="T189" s="58"/>
      <c r="U189" s="25">
        <f>Health!F189</f>
        <v>4.5</v>
      </c>
      <c r="V189" s="25">
        <f>Food!F189</f>
        <v>5.5263157894736796</v>
      </c>
      <c r="W189" s="26">
        <f>Macro!F189</f>
        <v>5.9834710743801596</v>
      </c>
      <c r="X189" s="25">
        <f>Socioeconomic!F189</f>
        <v>4.8571428571428603</v>
      </c>
      <c r="Y189" s="25">
        <f>'Natural Hazard'!F189</f>
        <v>5.375</v>
      </c>
      <c r="Z189" s="25">
        <f>Conflict!F189</f>
        <v>0</v>
      </c>
      <c r="AA189" s="58"/>
      <c r="AB189" s="25">
        <f>Health!G189</f>
        <v>1.88</v>
      </c>
      <c r="AC189" s="25">
        <f>Food!G189</f>
        <v>0</v>
      </c>
      <c r="AD189" s="25">
        <f>Macro!G189</f>
        <v>5.2272727272727302</v>
      </c>
      <c r="AE189" s="25">
        <f>Socioeconomic!G189</f>
        <v>6.4178180921645396</v>
      </c>
      <c r="AF189" s="25">
        <f>'Natural Hazard'!G189</f>
        <v>0</v>
      </c>
      <c r="AG189" s="25">
        <f>Conflict!G189</f>
        <v>0</v>
      </c>
      <c r="AH189" s="57"/>
      <c r="AI189" s="27">
        <v>0</v>
      </c>
      <c r="AJ189" s="27">
        <v>0.3</v>
      </c>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row>
    <row r="190" spans="1:70" x14ac:dyDescent="0.2">
      <c r="A190" s="70">
        <v>185</v>
      </c>
      <c r="B190" s="20" t="s">
        <v>376</v>
      </c>
      <c r="C190" s="20" t="s">
        <v>377</v>
      </c>
      <c r="D190" s="20" t="s">
        <v>597</v>
      </c>
      <c r="E190" s="20" t="s">
        <v>590</v>
      </c>
      <c r="F190" s="57"/>
      <c r="G190" s="22" cm="1">
        <f t="array" ref="G190">Options!$D$30*(COUNTIF($N190:$S190, "&gt;="&amp;Options!$D$41) + 0.5*(COUNTIF($N190:$S190, "&gt;="&amp;Options!$D$42) - COUNTIF($N190:$S190, "&gt;="&amp;Options!$D$41))) + Options!$D$31*(COUNTIF($N190:$S190, "&gt;="&amp;Options!$D$41)) + Options!$D$32*AVERAGE($N190:$S190) + Options!$D$33*GEOMEAN($N190:$S190+0.0001)</f>
        <v>3</v>
      </c>
      <c r="H190" s="23">
        <f t="shared" si="45"/>
        <v>3</v>
      </c>
      <c r="I190" s="22" cm="1">
        <f t="array" ref="I190">Options!$D$30*(COUNTIF($U190:$Z190, "&gt;="&amp;Options!$D$37) + 0.5*(COUNTIF($U190:$Z190, "&gt;="&amp;Options!$D$38) - COUNTIF($U190:$Z190, "&gt;="&amp;Options!$D$37))) + Options!$D$31*(COUNTIF($U190:$Z190, "&gt;="&amp;Options!$D$37)) + Options!$D$32*AVERAGE($U190:$Z190) + Options!$D$33*GEOMEAN($U190:$Z190+0.0001)</f>
        <v>1.5</v>
      </c>
      <c r="J190" s="24">
        <f t="shared" si="46"/>
        <v>1.5</v>
      </c>
      <c r="K190" s="21" cm="1">
        <f t="array" ref="K190">Options!$D$30*(COUNTIF($AB190:$AG190, "&gt;="&amp;Options!$D$37) + 0.5*(COUNTIF($AB190:$AG190, "&gt;="&amp;Options!$D$38) - COUNTIF($AB190:$AG190, "&gt;="&amp;Options!$D$37))) + Options!$D$31*(COUNTIF($AB190:$AG190, "&gt;="&amp;Options!$D$37)) + Options!$D$32*AVERAGE($AB190:$AG190) + Options!$D$33*GEOMEAN($AB190:$AG190+0.0001)</f>
        <v>0.5</v>
      </c>
      <c r="L190" s="24">
        <f t="shared" si="47"/>
        <v>0.5</v>
      </c>
      <c r="M190" s="57"/>
      <c r="N190" s="25">
        <f t="shared" si="48"/>
        <v>9.1443451170134225</v>
      </c>
      <c r="O190" s="25">
        <f t="shared" si="49"/>
        <v>8.2296650717703397</v>
      </c>
      <c r="P190" s="25">
        <f t="shared" si="50"/>
        <v>0</v>
      </c>
      <c r="Q190" s="25">
        <f t="shared" si="51"/>
        <v>7.8571428571428603</v>
      </c>
      <c r="R190" s="25">
        <f t="shared" si="52"/>
        <v>2.5</v>
      </c>
      <c r="S190" s="25">
        <f t="shared" si="53"/>
        <v>0</v>
      </c>
      <c r="T190" s="58"/>
      <c r="U190" s="25">
        <f>Health!F190</f>
        <v>8.7799999999999994</v>
      </c>
      <c r="V190" s="25">
        <f>Food!F190</f>
        <v>8.2296650717703397</v>
      </c>
      <c r="W190" s="26">
        <f>Macro!F190</f>
        <v>0</v>
      </c>
      <c r="X190" s="25">
        <f>Socioeconomic!F190</f>
        <v>7.8571428571428603</v>
      </c>
      <c r="Y190" s="25">
        <f>'Natural Hazard'!F190</f>
        <v>2.5</v>
      </c>
      <c r="Z190" s="25">
        <f>Conflict!F190</f>
        <v>0</v>
      </c>
      <c r="AA190" s="58"/>
      <c r="AB190" s="25">
        <f>Health!G190</f>
        <v>9.5238095238094793</v>
      </c>
      <c r="AC190" s="25">
        <f>Food!G190</f>
        <v>0</v>
      </c>
      <c r="AD190" s="25">
        <f>Macro!G190</f>
        <v>0</v>
      </c>
      <c r="AE190" s="25">
        <f>Socioeconomic!G190</f>
        <v>0</v>
      </c>
      <c r="AF190" s="25">
        <f>'Natural Hazard'!G190</f>
        <v>0</v>
      </c>
      <c r="AG190" s="25">
        <f>Conflict!G190</f>
        <v>0</v>
      </c>
      <c r="AH190" s="57"/>
      <c r="AI190" s="27">
        <v>0.2</v>
      </c>
      <c r="AJ190" s="27">
        <v>0.7</v>
      </c>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row>
    <row r="191" spans="1:70" x14ac:dyDescent="0.2">
      <c r="A191" s="70">
        <v>186</v>
      </c>
      <c r="B191" s="20" t="s">
        <v>378</v>
      </c>
      <c r="C191" s="20" t="s">
        <v>379</v>
      </c>
      <c r="D191" s="20" t="s">
        <v>597</v>
      </c>
      <c r="E191" s="20" t="s">
        <v>590</v>
      </c>
      <c r="F191" s="57"/>
      <c r="G191" s="22" cm="1">
        <f t="array" ref="G191">Options!$D$30*(COUNTIF($N191:$S191, "&gt;="&amp;Options!$D$41) + 0.5*(COUNTIF($N191:$S191, "&gt;="&amp;Options!$D$42) - COUNTIF($N191:$S191, "&gt;="&amp;Options!$D$41))) + Options!$D$31*(COUNTIF($N191:$S191, "&gt;="&amp;Options!$D$41)) + Options!$D$32*AVERAGE($N191:$S191) + Options!$D$33*GEOMEAN($N191:$S191+0.0001)</f>
        <v>1</v>
      </c>
      <c r="H191" s="23">
        <f t="shared" si="45"/>
        <v>1</v>
      </c>
      <c r="I191" s="22" cm="1">
        <f t="array" ref="I191">Options!$D$30*(COUNTIF($U191:$Z191, "&gt;="&amp;Options!$D$37) + 0.5*(COUNTIF($U191:$Z191, "&gt;="&amp;Options!$D$38) - COUNTIF($U191:$Z191, "&gt;="&amp;Options!$D$37))) + Options!$D$31*(COUNTIF($U191:$Z191, "&gt;="&amp;Options!$D$37)) + Options!$D$32*AVERAGE($U191:$Z191) + Options!$D$33*GEOMEAN($U191:$Z191+0.0001)</f>
        <v>1</v>
      </c>
      <c r="J191" s="24">
        <f t="shared" si="46"/>
        <v>1</v>
      </c>
      <c r="K191" s="21" cm="1">
        <f t="array" ref="K191">Options!$D$30*(COUNTIF($AB191:$AG191, "&gt;="&amp;Options!$D$37) + 0.5*(COUNTIF($AB191:$AG191, "&gt;="&amp;Options!$D$38) - COUNTIF($AB191:$AG191, "&gt;="&amp;Options!$D$37))) + Options!$D$31*(COUNTIF($AB191:$AG191, "&gt;="&amp;Options!$D$37)) + Options!$D$32*AVERAGE($AB191:$AG191) + Options!$D$33*GEOMEAN($AB191:$AG191+0.0001)</f>
        <v>0</v>
      </c>
      <c r="L191" s="24">
        <f t="shared" si="47"/>
        <v>0</v>
      </c>
      <c r="M191" s="57"/>
      <c r="N191" s="25">
        <f t="shared" si="48"/>
        <v>0.50113471242770991</v>
      </c>
      <c r="O191" s="25">
        <f t="shared" si="49"/>
        <v>3.2057416267942598</v>
      </c>
      <c r="P191" s="25">
        <f t="shared" si="50"/>
        <v>0</v>
      </c>
      <c r="Q191" s="25">
        <f t="shared" si="51"/>
        <v>7.28571428571429</v>
      </c>
      <c r="R191" s="25">
        <f t="shared" si="52"/>
        <v>1.125</v>
      </c>
      <c r="S191" s="25">
        <f t="shared" si="53"/>
        <v>0</v>
      </c>
      <c r="T191" s="58"/>
      <c r="U191" s="25">
        <f>Health!F191</f>
        <v>8.7200000000000006</v>
      </c>
      <c r="V191" s="25">
        <f>Food!F191</f>
        <v>3.2057416267942598</v>
      </c>
      <c r="W191" s="26">
        <f>Macro!F191</f>
        <v>0</v>
      </c>
      <c r="X191" s="25">
        <f>Socioeconomic!F191</f>
        <v>7.28571428571429</v>
      </c>
      <c r="Y191" s="25">
        <f>'Natural Hazard'!F191</f>
        <v>1.125</v>
      </c>
      <c r="Z191" s="25">
        <f>Conflict!F191</f>
        <v>0</v>
      </c>
      <c r="AA191" s="58"/>
      <c r="AB191" s="25">
        <f>Health!G191</f>
        <v>2.8800000000000402E-2</v>
      </c>
      <c r="AC191" s="25">
        <f>Food!G191</f>
        <v>0</v>
      </c>
      <c r="AD191" s="25">
        <f>Macro!G191</f>
        <v>0</v>
      </c>
      <c r="AE191" s="25">
        <f>Socioeconomic!G191</f>
        <v>0</v>
      </c>
      <c r="AF191" s="25">
        <f>'Natural Hazard'!G191</f>
        <v>0</v>
      </c>
      <c r="AG191" s="25">
        <f>Conflict!G191</f>
        <v>0</v>
      </c>
      <c r="AH191" s="57"/>
      <c r="AI191" s="27">
        <v>0</v>
      </c>
      <c r="AJ191" s="27">
        <v>0.6</v>
      </c>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row>
    <row r="192" spans="1:70" x14ac:dyDescent="0.2">
      <c r="A192" s="70">
        <v>187</v>
      </c>
      <c r="B192" s="20" t="s">
        <v>380</v>
      </c>
      <c r="C192" s="20" t="s">
        <v>381</v>
      </c>
      <c r="D192" s="20" t="s">
        <v>595</v>
      </c>
      <c r="E192" s="20" t="s">
        <v>590</v>
      </c>
      <c r="F192" s="57"/>
      <c r="G192" s="22" cm="1">
        <f t="array" ref="G192">Options!$D$30*(COUNTIF($N192:$S192, "&gt;="&amp;Options!$D$41) + 0.5*(COUNTIF($N192:$S192, "&gt;="&amp;Options!$D$42) - COUNTIF($N192:$S192, "&gt;="&amp;Options!$D$41))) + Options!$D$31*(COUNTIF($N192:$S192, "&gt;="&amp;Options!$D$41)) + Options!$D$32*AVERAGE($N192:$S192) + Options!$D$33*GEOMEAN($N192:$S192+0.0001)</f>
        <v>6</v>
      </c>
      <c r="H192" s="23">
        <f t="shared" si="45"/>
        <v>6</v>
      </c>
      <c r="I192" s="22" cm="1">
        <f t="array" ref="I192">Options!$D$30*(COUNTIF($U192:$Z192, "&gt;="&amp;Options!$D$37) + 0.5*(COUNTIF($U192:$Z192, "&gt;="&amp;Options!$D$38) - COUNTIF($U192:$Z192, "&gt;="&amp;Options!$D$37))) + Options!$D$31*(COUNTIF($U192:$Z192, "&gt;="&amp;Options!$D$37)) + Options!$D$32*AVERAGE($U192:$Z192) + Options!$D$33*GEOMEAN($U192:$Z192+0.0001)</f>
        <v>5.5</v>
      </c>
      <c r="J192" s="24">
        <f t="shared" si="46"/>
        <v>5.5</v>
      </c>
      <c r="K192" s="21" cm="1">
        <f t="array" ref="K192">Options!$D$30*(COUNTIF($AB192:$AG192, "&gt;="&amp;Options!$D$37) + 0.5*(COUNTIF($AB192:$AG192, "&gt;="&amp;Options!$D$38) - COUNTIF($AB192:$AG192, "&gt;="&amp;Options!$D$37))) + Options!$D$31*(COUNTIF($AB192:$AG192, "&gt;="&amp;Options!$D$37)) + Options!$D$32*AVERAGE($AB192:$AG192) + Options!$D$33*GEOMEAN($AB192:$AG192+0.0001)</f>
        <v>4</v>
      </c>
      <c r="L192" s="24">
        <f t="shared" si="47"/>
        <v>4</v>
      </c>
      <c r="M192" s="57"/>
      <c r="N192" s="25">
        <f t="shared" si="48"/>
        <v>10</v>
      </c>
      <c r="O192" s="25">
        <f t="shared" si="49"/>
        <v>10</v>
      </c>
      <c r="P192" s="25">
        <f t="shared" si="50"/>
        <v>8.3937205966451671</v>
      </c>
      <c r="Q192" s="25">
        <f t="shared" si="51"/>
        <v>8.7633939202202544</v>
      </c>
      <c r="R192" s="25">
        <f t="shared" si="52"/>
        <v>9.125</v>
      </c>
      <c r="S192" s="25">
        <f t="shared" si="53"/>
        <v>10</v>
      </c>
      <c r="T192" s="58"/>
      <c r="U192" s="25">
        <f>Health!F192</f>
        <v>10</v>
      </c>
      <c r="V192" s="25">
        <f>Food!F192</f>
        <v>10</v>
      </c>
      <c r="W192" s="26">
        <f>Macro!F192</f>
        <v>10</v>
      </c>
      <c r="X192" s="25">
        <f>Socioeconomic!F192</f>
        <v>10</v>
      </c>
      <c r="Y192" s="25">
        <f>'Natural Hazard'!F192</f>
        <v>9.125</v>
      </c>
      <c r="Z192" s="25">
        <f>Conflict!F192</f>
        <v>10</v>
      </c>
      <c r="AA192" s="58"/>
      <c r="AB192" s="25">
        <f>Health!G192</f>
        <v>10</v>
      </c>
      <c r="AC192" s="25">
        <f>Food!G192</f>
        <v>10</v>
      </c>
      <c r="AD192" s="25">
        <f>Macro!G192</f>
        <v>7.0454545454545299</v>
      </c>
      <c r="AE192" s="25">
        <f>Socioeconomic!G192</f>
        <v>7.6797073000953304</v>
      </c>
      <c r="AF192" s="25">
        <f>'Natural Hazard'!G192</f>
        <v>0</v>
      </c>
      <c r="AG192" s="25">
        <f>Conflict!G192</f>
        <v>10</v>
      </c>
      <c r="AH192" s="57"/>
      <c r="AI192" s="27">
        <v>0</v>
      </c>
      <c r="AJ192" s="27">
        <v>0.3</v>
      </c>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row>
    <row r="193" spans="1:70" x14ac:dyDescent="0.2">
      <c r="A193" s="70">
        <v>188</v>
      </c>
      <c r="B193" s="20" t="s">
        <v>382</v>
      </c>
      <c r="C193" s="20" t="s">
        <v>383</v>
      </c>
      <c r="D193" s="20" t="s">
        <v>593</v>
      </c>
      <c r="E193" s="20" t="s">
        <v>591</v>
      </c>
      <c r="F193" s="57"/>
      <c r="G193" s="22" cm="1">
        <f t="array" ref="G193">Options!$D$30*(COUNTIF($N193:$S193, "&gt;="&amp;Options!$D$41) + 0.5*(COUNTIF($N193:$S193, "&gt;="&amp;Options!$D$42) - COUNTIF($N193:$S193, "&gt;="&amp;Options!$D$41))) + Options!$D$31*(COUNTIF($N193:$S193, "&gt;="&amp;Options!$D$41)) + Options!$D$32*AVERAGE($N193:$S193) + Options!$D$33*GEOMEAN($N193:$S193+0.0001)</f>
        <v>3.5</v>
      </c>
      <c r="H193" s="23">
        <f t="shared" si="45"/>
        <v>3.5</v>
      </c>
      <c r="I193" s="22" cm="1">
        <f t="array" ref="I193">Options!$D$30*(COUNTIF($U193:$Z193, "&gt;="&amp;Options!$D$37) + 0.5*(COUNTIF($U193:$Z193, "&gt;="&amp;Options!$D$38) - COUNTIF($U193:$Z193, "&gt;="&amp;Options!$D$37))) + Options!$D$31*(COUNTIF($U193:$Z193, "&gt;="&amp;Options!$D$37)) + Options!$D$32*AVERAGE($U193:$Z193) + Options!$D$33*GEOMEAN($U193:$Z193+0.0001)</f>
        <v>0</v>
      </c>
      <c r="J193" s="24">
        <f t="shared" si="46"/>
        <v>0</v>
      </c>
      <c r="K193" s="21" cm="1">
        <f t="array" ref="K193">Options!$D$30*(COUNTIF($AB193:$AG193, "&gt;="&amp;Options!$D$37) + 0.5*(COUNTIF($AB193:$AG193, "&gt;="&amp;Options!$D$38) - COUNTIF($AB193:$AG193, "&gt;="&amp;Options!$D$37))) + Options!$D$31*(COUNTIF($AB193:$AG193, "&gt;="&amp;Options!$D$37)) + Options!$D$32*AVERAGE($AB193:$AG193) + Options!$D$33*GEOMEAN($AB193:$AG193+0.0001)</f>
        <v>2.5</v>
      </c>
      <c r="L193" s="24">
        <f t="shared" si="47"/>
        <v>2.5</v>
      </c>
      <c r="M193" s="57"/>
      <c r="N193" s="25">
        <f t="shared" si="48"/>
        <v>6.9436507482941208</v>
      </c>
      <c r="O193" s="25">
        <f t="shared" si="49"/>
        <v>5.4306220095693796</v>
      </c>
      <c r="P193" s="25">
        <f t="shared" si="50"/>
        <v>5.1502591241441671</v>
      </c>
      <c r="Q193" s="25">
        <f t="shared" si="51"/>
        <v>7.8376381281972565</v>
      </c>
      <c r="R193" s="25">
        <f t="shared" si="52"/>
        <v>7.245688373094719</v>
      </c>
      <c r="S193" s="25">
        <f t="shared" si="53"/>
        <v>0</v>
      </c>
      <c r="T193" s="58"/>
      <c r="U193" s="25">
        <f>Health!F193</f>
        <v>6.75</v>
      </c>
      <c r="V193" s="25">
        <f>Food!F193</f>
        <v>5.4306220095693796</v>
      </c>
      <c r="W193" s="26">
        <f>Macro!F193</f>
        <v>5.0743801652892602</v>
      </c>
      <c r="X193" s="25">
        <f>Socioeconomic!F193</f>
        <v>6.1428571428571397</v>
      </c>
      <c r="Y193" s="25">
        <f>'Natural Hazard'!F193</f>
        <v>5.25</v>
      </c>
      <c r="Z193" s="25">
        <f>Conflict!F193</f>
        <v>0</v>
      </c>
      <c r="AA193" s="58"/>
      <c r="AB193" s="25">
        <f>Health!G193</f>
        <v>7.1428571428571104</v>
      </c>
      <c r="AC193" s="25">
        <f>Food!G193</f>
        <v>0</v>
      </c>
      <c r="AD193" s="25">
        <f>Macro!G193</f>
        <v>5.2272727272727302</v>
      </c>
      <c r="AE193" s="25">
        <f>Socioeconomic!G193</f>
        <v>10</v>
      </c>
      <c r="AF193" s="25">
        <f>'Natural Hazard'!G193</f>
        <v>10</v>
      </c>
      <c r="AG193" s="25">
        <f>Conflict!G193</f>
        <v>0</v>
      </c>
      <c r="AH193" s="57"/>
      <c r="AI193" s="27">
        <v>0</v>
      </c>
      <c r="AJ193" s="27">
        <v>0.3</v>
      </c>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row>
    <row r="194" spans="1:70" x14ac:dyDescent="0.2">
      <c r="A194" s="70">
        <v>189</v>
      </c>
      <c r="B194" s="20" t="s">
        <v>384</v>
      </c>
      <c r="C194" s="20" t="s">
        <v>385</v>
      </c>
      <c r="D194" s="20" t="s">
        <v>593</v>
      </c>
      <c r="E194" s="20" t="s">
        <v>590</v>
      </c>
      <c r="F194" s="57"/>
      <c r="G194" s="22" cm="1">
        <f t="array" ref="G194">Options!$D$30*(COUNTIF($N194:$S194, "&gt;="&amp;Options!$D$41) + 0.5*(COUNTIF($N194:$S194, "&gt;="&amp;Options!$D$42) - COUNTIF($N194:$S194, "&gt;="&amp;Options!$D$41))) + Options!$D$31*(COUNTIF($N194:$S194, "&gt;="&amp;Options!$D$41)) + Options!$D$32*AVERAGE($N194:$S194) + Options!$D$33*GEOMEAN($N194:$S194+0.0001)</f>
        <v>4</v>
      </c>
      <c r="H194" s="23">
        <f t="shared" si="45"/>
        <v>4</v>
      </c>
      <c r="I194" s="22" cm="1">
        <f t="array" ref="I194">Options!$D$30*(COUNTIF($U194:$Z194, "&gt;="&amp;Options!$D$37) + 0.5*(COUNTIF($U194:$Z194, "&gt;="&amp;Options!$D$38) - COUNTIF($U194:$Z194, "&gt;="&amp;Options!$D$37))) + Options!$D$31*(COUNTIF($U194:$Z194, "&gt;="&amp;Options!$D$37)) + Options!$D$32*AVERAGE($U194:$Z194) + Options!$D$33*GEOMEAN($U194:$Z194+0.0001)</f>
        <v>2.5</v>
      </c>
      <c r="J194" s="24">
        <f t="shared" si="46"/>
        <v>2.5</v>
      </c>
      <c r="K194" s="21" cm="1">
        <f t="array" ref="K194">Options!$D$30*(COUNTIF($AB194:$AG194, "&gt;="&amp;Options!$D$37) + 0.5*(COUNTIF($AB194:$AG194, "&gt;="&amp;Options!$D$38) - COUNTIF($AB194:$AG194, "&gt;="&amp;Options!$D$37))) + Options!$D$31*(COUNTIF($AB194:$AG194, "&gt;="&amp;Options!$D$37)) + Options!$D$32*AVERAGE($AB194:$AG194) + Options!$D$33*GEOMEAN($AB194:$AG194+0.0001)</f>
        <v>2</v>
      </c>
      <c r="L194" s="24">
        <f t="shared" si="47"/>
        <v>2</v>
      </c>
      <c r="M194" s="57"/>
      <c r="N194" s="25">
        <f t="shared" si="48"/>
        <v>8.5736627124988001</v>
      </c>
      <c r="O194" s="25">
        <f t="shared" si="49"/>
        <v>8.7081339712918702</v>
      </c>
      <c r="P194" s="25">
        <f t="shared" si="50"/>
        <v>8.4641374539860799</v>
      </c>
      <c r="Q194" s="25">
        <f t="shared" si="51"/>
        <v>9.3350338586883073</v>
      </c>
      <c r="R194" s="25">
        <f t="shared" si="52"/>
        <v>1.625</v>
      </c>
      <c r="S194" s="25">
        <f t="shared" si="53"/>
        <v>0</v>
      </c>
      <c r="T194" s="58"/>
      <c r="U194" s="25">
        <f>Health!F194</f>
        <v>10</v>
      </c>
      <c r="V194" s="25">
        <f>Food!F194</f>
        <v>8.7081339712918702</v>
      </c>
      <c r="W194" s="26">
        <f>Macro!F194</f>
        <v>8.0826446280991693</v>
      </c>
      <c r="X194" s="25">
        <f>Socioeconomic!F194</f>
        <v>8.71428571428571</v>
      </c>
      <c r="Y194" s="25">
        <f>'Natural Hazard'!F194</f>
        <v>1.625</v>
      </c>
      <c r="Z194" s="25">
        <f>Conflict!F194</f>
        <v>0</v>
      </c>
      <c r="AA194" s="58"/>
      <c r="AB194" s="25">
        <f>Health!G194</f>
        <v>7.3507692307692301</v>
      </c>
      <c r="AC194" s="25">
        <f>Food!G194</f>
        <v>0</v>
      </c>
      <c r="AD194" s="25">
        <f>Macro!G194</f>
        <v>8.8636363636363704</v>
      </c>
      <c r="AE194" s="25">
        <f>Socioeconomic!G194</f>
        <v>10</v>
      </c>
      <c r="AF194" s="25">
        <f>'Natural Hazard'!G194</f>
        <v>0</v>
      </c>
      <c r="AG194" s="25">
        <f>Conflict!G194</f>
        <v>0</v>
      </c>
      <c r="AH194" s="57"/>
      <c r="AI194" s="27">
        <v>0</v>
      </c>
      <c r="AJ194" s="27">
        <v>0.3</v>
      </c>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row>
    <row r="195" spans="1:70" x14ac:dyDescent="0.2">
      <c r="A195" s="70">
        <v>190</v>
      </c>
      <c r="B195" s="20" t="s">
        <v>386</v>
      </c>
      <c r="C195" s="20" t="s">
        <v>387</v>
      </c>
      <c r="D195" s="20" t="s">
        <v>593</v>
      </c>
      <c r="E195" s="20" t="s">
        <v>599</v>
      </c>
      <c r="F195" s="57"/>
      <c r="G195" s="22" cm="1">
        <f t="array" ref="G195">Options!$D$30*(COUNTIF($N195:$S195, "&gt;="&amp;Options!$D$41) + 0.5*(COUNTIF($N195:$S195, "&gt;="&amp;Options!$D$42) - COUNTIF($N195:$S195, "&gt;="&amp;Options!$D$41))) + Options!$D$31*(COUNTIF($N195:$S195, "&gt;="&amp;Options!$D$41)) + Options!$D$32*AVERAGE($N195:$S195) + Options!$D$33*GEOMEAN($N195:$S195+0.0001)</f>
        <v>4.5</v>
      </c>
      <c r="H195" s="23">
        <f t="shared" si="45"/>
        <v>4.5</v>
      </c>
      <c r="I195" s="22" cm="1">
        <f t="array" ref="I195">Options!$D$30*(COUNTIF($U195:$Z195, "&gt;="&amp;Options!$D$37) + 0.5*(COUNTIF($U195:$Z195, "&gt;="&amp;Options!$D$38) - COUNTIF($U195:$Z195, "&gt;="&amp;Options!$D$37))) + Options!$D$31*(COUNTIF($U195:$Z195, "&gt;="&amp;Options!$D$37)) + Options!$D$32*AVERAGE($U195:$Z195) + Options!$D$33*GEOMEAN($U195:$Z195+0.0001)</f>
        <v>4</v>
      </c>
      <c r="J195" s="24">
        <f t="shared" si="46"/>
        <v>4</v>
      </c>
      <c r="K195" s="21" cm="1">
        <f t="array" ref="K195">Options!$D$30*(COUNTIF($AB195:$AG195, "&gt;="&amp;Options!$D$37) + 0.5*(COUNTIF($AB195:$AG195, "&gt;="&amp;Options!$D$38) - COUNTIF($AB195:$AG195, "&gt;="&amp;Options!$D$37))) + Options!$D$31*(COUNTIF($AB195:$AG195, "&gt;="&amp;Options!$D$37)) + Options!$D$32*AVERAGE($AB195:$AG195) + Options!$D$33*GEOMEAN($AB195:$AG195+0.0001)</f>
        <v>2</v>
      </c>
      <c r="L195" s="24">
        <f t="shared" si="47"/>
        <v>2</v>
      </c>
      <c r="M195" s="57"/>
      <c r="N195" s="25">
        <f t="shared" si="48"/>
        <v>6.2678317052800718</v>
      </c>
      <c r="O195" s="25">
        <f t="shared" si="49"/>
        <v>10</v>
      </c>
      <c r="P195" s="25">
        <f t="shared" si="50"/>
        <v>7.0710678118654755</v>
      </c>
      <c r="Q195" s="25">
        <f t="shared" si="51"/>
        <v>8</v>
      </c>
      <c r="R195" s="25">
        <f t="shared" si="52"/>
        <v>3.5</v>
      </c>
      <c r="S195" s="25">
        <f t="shared" si="53"/>
        <v>10</v>
      </c>
      <c r="T195" s="58"/>
      <c r="U195" s="25">
        <f>Health!F195</f>
        <v>8.25</v>
      </c>
      <c r="V195" s="25">
        <f>Food!F195</f>
        <v>10</v>
      </c>
      <c r="W195" s="26">
        <f>Macro!F195</f>
        <v>10</v>
      </c>
      <c r="X195" s="25">
        <f>Socioeconomic!F195</f>
        <v>8</v>
      </c>
      <c r="Y195" s="25">
        <f>'Natural Hazard'!F195</f>
        <v>3.5</v>
      </c>
      <c r="Z195" s="25">
        <f>Conflict!F195</f>
        <v>10</v>
      </c>
      <c r="AA195" s="58"/>
      <c r="AB195" s="25">
        <f>Health!G195</f>
        <v>4.7619047619047397</v>
      </c>
      <c r="AC195" s="25">
        <f>Food!G195</f>
        <v>10</v>
      </c>
      <c r="AD195" s="25">
        <f>Macro!G195</f>
        <v>5</v>
      </c>
      <c r="AE195" s="25">
        <f>Socioeconomic!G195</f>
        <v>0</v>
      </c>
      <c r="AF195" s="25">
        <f>'Natural Hazard'!G195</f>
        <v>0</v>
      </c>
      <c r="AG195" s="25">
        <f>Conflict!G195</f>
        <v>10</v>
      </c>
      <c r="AH195" s="57"/>
      <c r="AI195" s="27">
        <v>0</v>
      </c>
      <c r="AJ195" s="27">
        <v>0.2</v>
      </c>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row>
  </sheetData>
  <autoFilter ref="B5:AJ5" xr:uid="{B83457C9-F7DA-6C4E-90F1-5D497C3EFA8E}">
    <sortState xmlns:xlrd2="http://schemas.microsoft.com/office/spreadsheetml/2017/richdata2" ref="B6:AJ195">
      <sortCondition ref="C5:C195"/>
    </sortState>
  </autoFilter>
  <mergeCells count="12">
    <mergeCell ref="G3:K3"/>
    <mergeCell ref="N3:S3"/>
    <mergeCell ref="U3:Z3"/>
    <mergeCell ref="AB3:AG3"/>
    <mergeCell ref="G4:H4"/>
    <mergeCell ref="I4:J4"/>
    <mergeCell ref="K4:L4"/>
    <mergeCell ref="G2:L2"/>
    <mergeCell ref="N2:S2"/>
    <mergeCell ref="U2:Z2"/>
    <mergeCell ref="AB2:AG2"/>
    <mergeCell ref="AI2:AJ2"/>
  </mergeCells>
  <conditionalFormatting sqref="AI5:AJ195">
    <cfRule type="expression" dxfId="196" priority="22">
      <formula>AI5=""</formula>
    </cfRule>
    <cfRule type="cellIs" dxfId="195" priority="23" operator="between">
      <formula>0</formula>
      <formula>0.332</formula>
    </cfRule>
    <cfRule type="cellIs" dxfId="194" priority="24" operator="between">
      <formula>0.333333333333333</formula>
      <formula>0.665</formula>
    </cfRule>
    <cfRule type="cellIs" dxfId="193" priority="25" operator="between">
      <formula>0.666666666666667</formula>
      <formula>1</formula>
    </cfRule>
  </conditionalFormatting>
  <conditionalFormatting sqref="I6:I196">
    <cfRule type="dataBar" priority="21">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U5:Z195">
    <cfRule type="expression" dxfId="192" priority="26">
      <formula>U5=""</formula>
    </cfRule>
    <cfRule type="cellIs" dxfId="191" priority="27" operator="between">
      <formula>0</formula>
      <formula>6.999</formula>
    </cfRule>
    <cfRule type="cellIs" dxfId="190" priority="28" operator="between">
      <formula>7</formula>
      <formula>9.99</formula>
    </cfRule>
    <cfRule type="expression" dxfId="189" priority="29">
      <formula>U5=10</formula>
    </cfRule>
  </conditionalFormatting>
  <conditionalFormatting sqref="AB6:AG195">
    <cfRule type="expression" dxfId="188" priority="17">
      <formula>AB6=""</formula>
    </cfRule>
    <cfRule type="cellIs" dxfId="187" priority="18" operator="between">
      <formula>0</formula>
      <formula>6.999</formula>
    </cfRule>
    <cfRule type="cellIs" dxfId="186" priority="19" operator="between">
      <formula>7</formula>
      <formula>9.99</formula>
    </cfRule>
    <cfRule type="expression" dxfId="185" priority="20">
      <formula>AB6=10</formula>
    </cfRule>
  </conditionalFormatting>
  <conditionalFormatting sqref="AA6:AA195">
    <cfRule type="colorScale" priority="14">
      <colorScale>
        <cfvo type="min"/>
        <cfvo type="max"/>
        <color rgb="FFF8696B"/>
        <color rgb="FFFCFCFF"/>
      </colorScale>
    </cfRule>
  </conditionalFormatting>
  <conditionalFormatting sqref="AH6:AH15">
    <cfRule type="colorScale" priority="12">
      <colorScale>
        <cfvo type="min"/>
        <cfvo type="max"/>
        <color theme="9" tint="-0.249977111117893"/>
        <color theme="0"/>
      </colorScale>
    </cfRule>
    <cfRule type="colorScale" priority="13">
      <colorScale>
        <cfvo type="min"/>
        <cfvo type="max"/>
        <color rgb="FFF8696B"/>
        <color rgb="FFFCFCFF"/>
      </colorScale>
    </cfRule>
  </conditionalFormatting>
  <conditionalFormatting sqref="K6:K195">
    <cfRule type="dataBar" priority="11">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G6:G195">
    <cfRule type="dataBar" priority="9">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N5:S195">
    <cfRule type="expression" dxfId="184" priority="5">
      <formula>N5=""</formula>
    </cfRule>
    <cfRule type="cellIs" dxfId="183" priority="6" operator="between">
      <formula>0</formula>
      <formula>6.999</formula>
    </cfRule>
    <cfRule type="cellIs" dxfId="182" priority="7" operator="between">
      <formula>7</formula>
      <formula>9.99</formula>
    </cfRule>
    <cfRule type="expression" dxfId="181" priority="8">
      <formula>N5=10</formula>
    </cfRule>
  </conditionalFormatting>
  <conditionalFormatting sqref="T6:T15">
    <cfRule type="colorScale" priority="4">
      <colorScale>
        <cfvo type="min"/>
        <cfvo type="max"/>
        <color rgb="FFF8696B"/>
        <color rgb="FFFCFCFF"/>
      </colorScale>
    </cfRule>
  </conditionalFormatting>
  <conditionalFormatting sqref="AS6:AS12">
    <cfRule type="dataBar" priority="2">
      <dataBar showValue="0">
        <cfvo type="num" val="0"/>
        <cfvo type="num" val="6"/>
        <color theme="9" tint="-0.249977111117893"/>
      </dataBar>
      <extLst>
        <ext xmlns:x14="http://schemas.microsoft.com/office/spreadsheetml/2009/9/main" uri="{B025F937-C7B1-47D3-B67F-A62EFF666E3E}">
          <x14:id>{E39033B7-9100-3E4B-A3A9-9C25F5FD6ECD}</x14:id>
        </ext>
      </extLst>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I6:I196</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K6:K195</xm:sqref>
        </x14:conditionalFormatting>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G6:G195</xm:sqref>
        </x14:conditionalFormatting>
        <x14:conditionalFormatting xmlns:xm="http://schemas.microsoft.com/office/excel/2006/main">
          <x14:cfRule type="dataBar" id="{E39033B7-9100-3E4B-A3A9-9C25F5FD6ECD}">
            <x14:dataBar minLength="0" maxLength="100" gradient="0" direction="rightToLeft" negativeBarColorSameAsPositive="1">
              <x14:cfvo type="num">
                <xm:f>0</xm:f>
              </x14:cfvo>
              <x14:cfvo type="num">
                <xm:f>6</xm:f>
              </x14:cfvo>
              <x14:axisColor rgb="FF000000"/>
            </x14:dataBar>
          </x14:cfRule>
          <xm:sqref>AS6:AS12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03"/>
  <sheetViews>
    <sheetView topLeftCell="A6" zoomScale="82" workbookViewId="0">
      <selection activeCell="I199" sqref="I199"/>
    </sheetView>
    <sheetView topLeftCell="A5" zoomScaleNormal="100" workbookViewId="1">
      <selection activeCell="B19" sqref="B19"/>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85546875" style="98" customWidth="1"/>
    <col min="8" max="8" width="5.5703125" style="111" bestFit="1" customWidth="1"/>
    <col min="9" max="17" width="9.85546875" style="98" customWidth="1"/>
    <col min="18" max="18" width="8.7109375" style="219"/>
    <col min="19" max="16384" width="8.7109375" style="94"/>
  </cols>
  <sheetData>
    <row r="1" spans="1:18" x14ac:dyDescent="0.2">
      <c r="A1" s="92"/>
      <c r="B1" s="160"/>
      <c r="C1" s="160"/>
      <c r="D1" s="161"/>
      <c r="E1" s="150"/>
      <c r="F1" s="150"/>
      <c r="G1" s="150"/>
      <c r="H1" s="162"/>
      <c r="I1" s="163"/>
      <c r="J1" s="164"/>
      <c r="K1" s="164"/>
      <c r="L1" s="164"/>
      <c r="M1" s="164"/>
      <c r="N1" s="164"/>
      <c r="O1" s="164"/>
      <c r="P1" s="164"/>
      <c r="Q1" s="164"/>
      <c r="R1" s="217"/>
    </row>
    <row r="2" spans="1:18" x14ac:dyDescent="0.2">
      <c r="A2" s="156"/>
      <c r="B2" s="213" t="s">
        <v>574</v>
      </c>
      <c r="C2" s="165"/>
      <c r="D2" s="166"/>
      <c r="E2" s="167"/>
      <c r="F2" s="167"/>
      <c r="G2" s="167"/>
      <c r="H2" s="168"/>
      <c r="I2" s="210" t="s">
        <v>561</v>
      </c>
      <c r="J2" s="210"/>
      <c r="K2" s="210"/>
      <c r="L2" s="210"/>
      <c r="M2" s="210"/>
      <c r="N2" s="210"/>
      <c r="O2" s="210"/>
      <c r="P2" s="210"/>
      <c r="Q2" s="210"/>
      <c r="R2" s="217"/>
    </row>
    <row r="3" spans="1:18" x14ac:dyDescent="0.2">
      <c r="A3" s="156"/>
      <c r="B3" s="242" t="s">
        <v>392</v>
      </c>
      <c r="C3" s="165"/>
      <c r="D3" s="166"/>
      <c r="E3" s="167"/>
      <c r="F3" s="167"/>
      <c r="G3" s="167"/>
      <c r="H3" s="168"/>
      <c r="I3" s="169"/>
      <c r="J3" s="169"/>
      <c r="K3" s="169"/>
      <c r="L3" s="169"/>
      <c r="M3" s="169"/>
      <c r="N3" s="169"/>
      <c r="O3" s="169"/>
      <c r="P3" s="169"/>
      <c r="Q3" s="169"/>
      <c r="R3" s="217"/>
    </row>
    <row r="4" spans="1:18" ht="57" x14ac:dyDescent="0.2">
      <c r="A4" s="95" t="s">
        <v>0</v>
      </c>
      <c r="B4" s="95" t="s">
        <v>1</v>
      </c>
      <c r="C4" s="103" t="s">
        <v>2</v>
      </c>
      <c r="D4" s="106" t="s">
        <v>3</v>
      </c>
      <c r="E4" s="104" t="s">
        <v>4</v>
      </c>
      <c r="F4" s="97" t="s">
        <v>5</v>
      </c>
      <c r="G4" s="102" t="s">
        <v>6</v>
      </c>
      <c r="H4" s="108" t="s">
        <v>7</v>
      </c>
      <c r="I4" s="158" t="s">
        <v>506</v>
      </c>
      <c r="J4" s="158" t="s">
        <v>434</v>
      </c>
      <c r="K4" s="158" t="s">
        <v>447</v>
      </c>
      <c r="L4" s="158" t="s">
        <v>451</v>
      </c>
      <c r="M4" s="158" t="s">
        <v>449</v>
      </c>
      <c r="N4" s="158" t="s">
        <v>509</v>
      </c>
      <c r="O4" s="158" t="s">
        <v>510</v>
      </c>
      <c r="P4" s="158" t="s">
        <v>455</v>
      </c>
      <c r="Q4" s="214" t="s">
        <v>560</v>
      </c>
      <c r="R4" s="106"/>
    </row>
    <row r="5" spans="1:18" s="101" customFormat="1" ht="57" x14ac:dyDescent="0.2">
      <c r="A5" s="99"/>
      <c r="B5" s="99"/>
      <c r="C5" s="99"/>
      <c r="D5" s="107"/>
      <c r="E5" s="100"/>
      <c r="F5" s="100"/>
      <c r="G5" s="100"/>
      <c r="H5" s="108" t="s">
        <v>2</v>
      </c>
      <c r="I5" s="100" t="s">
        <v>431</v>
      </c>
      <c r="J5" s="100" t="s">
        <v>446</v>
      </c>
      <c r="K5" s="100" t="s">
        <v>450</v>
      </c>
      <c r="L5" s="100" t="s">
        <v>448</v>
      </c>
      <c r="M5" s="100" t="s">
        <v>452</v>
      </c>
      <c r="N5" s="100" t="s">
        <v>453</v>
      </c>
      <c r="O5" s="100" t="s">
        <v>454</v>
      </c>
      <c r="P5" s="100" t="s">
        <v>433</v>
      </c>
      <c r="Q5" s="100" t="s">
        <v>458</v>
      </c>
      <c r="R5" s="107"/>
    </row>
    <row r="6" spans="1:18" x14ac:dyDescent="0.2">
      <c r="A6" s="92">
        <v>1</v>
      </c>
      <c r="B6" s="92" t="s">
        <v>8</v>
      </c>
      <c r="C6" s="92" t="s">
        <v>9</v>
      </c>
      <c r="D6" s="105" t="str">
        <f>IF(H6 &lt;&gt; C6, "Countries don't match", "")</f>
        <v/>
      </c>
      <c r="E6" s="96">
        <f>IF(Options!$D$24 = 1, MAX(F6, G6),
IF(Options!$D$25 = 1, AVERAGE(F6,G6),
IF(Options!$D$26 = 1, IFERROR(GEOMEAN(F6, G6), MAX(F6, G6)))))</f>
        <v>9.6961530833307599</v>
      </c>
      <c r="F6" s="96" cm="1">
        <f t="array" ref="F6">IF(Options!$D$18=1, IFERROR(MAX(IF($I$199:$Q$199=1,(I6:Q6),"")),
     MAX(IF($I$199:$Q$199=2,(I6:Q6),""))),
IF(Options!$D$19=1, IFERROR(AVERAGE(IF($I$199:$Q$199=1,(I6:Q6),"")),
     AVERAGE(IF($I$199:$Q$199=2,(I6:Q6),""))),
IF(Options!$D$20=1, IFERROR(GEOMEAN(IF($I$199:$Q$199=1,(I6:Q6)+0.0001,"")),
     GEOMEAN(IF($I$199:$Q$199=2,(I6:Q6)+0.0001,""))))))</f>
        <v>10</v>
      </c>
      <c r="G6" s="96" cm="1">
        <f t="array" ref="G6">IF(Options!$D$18=1, IFERROR(MAX(IF($I$200:$Q$200=1,(I6:Q6),"")),
     MAX(IF($I$200:$Q$200=2,(I6:Q6),""))),
IF(Options!$D$19=1, IFERROR(AVERAGE(IF($I$200:$Q$200=1,(I6:Q6),"")),
     AVERAGE(IF($I$200:$Q$200=2,(I6:Q6),""))),
IF(Options!$D$20=1, IFERROR(GEOMEAN(IF($I$200:$Q$200=1,(I6:Q6)+0.0001,"")),
     GEOMEAN(IF($I$200:$Q$200=2,(I6:Q6)+0.0001,""))))))</f>
        <v>9.4015384615384594</v>
      </c>
      <c r="H6" s="109" t="s">
        <v>9</v>
      </c>
      <c r="I6" s="96">
        <v>7.54</v>
      </c>
      <c r="J6" s="96">
        <v>0</v>
      </c>
      <c r="K6" s="96">
        <v>0</v>
      </c>
      <c r="L6" s="96">
        <v>0</v>
      </c>
      <c r="M6" s="96">
        <v>2.0119999999998601E-2</v>
      </c>
      <c r="N6" s="96">
        <v>8.0000000000000099E-2</v>
      </c>
      <c r="O6" s="96">
        <v>9.4015384615384594</v>
      </c>
      <c r="P6" s="96">
        <v>10</v>
      </c>
      <c r="Q6" s="215">
        <v>0</v>
      </c>
      <c r="R6" s="217"/>
    </row>
    <row r="7" spans="1:18" x14ac:dyDescent="0.2">
      <c r="A7" s="92">
        <v>2</v>
      </c>
      <c r="B7" s="92" t="s">
        <v>10</v>
      </c>
      <c r="C7" s="92" t="s">
        <v>11</v>
      </c>
      <c r="D7" s="93" t="str">
        <f t="shared" ref="D7:D70" si="0">IF(H7 &lt;&gt; C7, "Countries don't match", "")</f>
        <v/>
      </c>
      <c r="E7" s="96">
        <f>IF(Options!$D$24 = 1, MAX(F7, G7),
IF(Options!$D$25 = 1, AVERAGE(F7,G7),
IF(Options!$D$26 = 1, IFERROR(GEOMEAN(F7, G7), MAX(F7, G7)))))</f>
        <v>6.8501544058959247</v>
      </c>
      <c r="F7" s="96" cm="1">
        <f t="array" ref="F7">IF(Options!$D$18=1, IFERROR(MAX(IF($I$199:$Q$199=1,(I7:Q7),"")),
     MAX(IF($I$199:$Q$199=2,(I7:Q7),""))),
IF(Options!$D$19=1, IFERROR(AVERAGE(IF($I$199:$Q$199=1,(I7:Q7),"")),
     AVERAGE(IF($I$199:$Q$199=2,(I7:Q7),""))),
IF(Options!$D$20=1, IFERROR(GEOMEAN(IF($I$199:$Q$199=1,(I7:Q7)+0.0001,"")),
     GEOMEAN(IF($I$199:$Q$199=2,(I7:Q7)+0.0001,""))))))</f>
        <v>9</v>
      </c>
      <c r="G7" s="96" cm="1">
        <f t="array" ref="G7">IF(Options!$D$18=1, IFERROR(MAX(IF($I$200:$Q$200=1,(I7:Q7),"")),
     MAX(IF($I$200:$Q$200=2,(I7:Q7),""))),
IF(Options!$D$19=1, IFERROR(AVERAGE(IF($I$200:$Q$200=1,(I7:Q7),"")),
     AVERAGE(IF($I$200:$Q$200=2,(I7:Q7),""))),
IF(Options!$D$20=1, IFERROR(GEOMEAN(IF($I$200:$Q$200=1,(I7:Q7)+0.0001,"")),
     GEOMEAN(IF($I$200:$Q$200=2,(I7:Q7)+0.0001,""))))))</f>
        <v>5.2138461538461502</v>
      </c>
      <c r="H7" s="110" t="s">
        <v>11</v>
      </c>
      <c r="I7" s="96">
        <v>8.9600000000000009</v>
      </c>
      <c r="J7" s="96">
        <v>4.7619047619047397</v>
      </c>
      <c r="K7" s="96">
        <v>1.1459890383657201</v>
      </c>
      <c r="L7" s="96">
        <v>0</v>
      </c>
      <c r="M7" s="96">
        <v>3.3200000000000798E-2</v>
      </c>
      <c r="N7" s="96">
        <v>9.6000000000000099E-2</v>
      </c>
      <c r="O7" s="96">
        <v>5.2138461538461502</v>
      </c>
      <c r="P7" s="96">
        <v>9</v>
      </c>
      <c r="Q7" s="215">
        <v>0</v>
      </c>
      <c r="R7" s="217"/>
    </row>
    <row r="8" spans="1:18" x14ac:dyDescent="0.2">
      <c r="A8" s="92">
        <v>3</v>
      </c>
      <c r="B8" s="92" t="s">
        <v>12</v>
      </c>
      <c r="C8" s="92" t="s">
        <v>13</v>
      </c>
      <c r="D8" s="93" t="str">
        <f t="shared" si="0"/>
        <v/>
      </c>
      <c r="E8" s="96">
        <f>IF(Options!$D$24 = 1, MAX(F8, G8),
IF(Options!$D$25 = 1, AVERAGE(F8,G8),
IF(Options!$D$26 = 1, IFERROR(GEOMEAN(F8, G8), MAX(F8, G8)))))</f>
        <v>7.416198487095663</v>
      </c>
      <c r="F8" s="96" cm="1">
        <f t="array" ref="F8">IF(Options!$D$18=1, IFERROR(MAX(IF($I$199:$Q$199=1,(I8:Q8),"")),
     MAX(IF($I$199:$Q$199=2,(I8:Q8),""))),
IF(Options!$D$19=1, IFERROR(AVERAGE(IF($I$199:$Q$199=1,(I8:Q8),"")),
     AVERAGE(IF($I$199:$Q$199=2,(I8:Q8),""))),
IF(Options!$D$20=1, IFERROR(GEOMEAN(IF($I$199:$Q$199=1,(I8:Q8)+0.0001,"")),
     GEOMEAN(IF($I$199:$Q$199=2,(I8:Q8)+0.0001,""))))))</f>
        <v>5.5</v>
      </c>
      <c r="G8" s="96" cm="1">
        <f t="array" ref="G8">IF(Options!$D$18=1, IFERROR(MAX(IF($I$200:$Q$200=1,(I8:Q8),"")),
     MAX(IF($I$200:$Q$200=2,(I8:Q8),""))),
IF(Options!$D$19=1, IFERROR(AVERAGE(IF($I$200:$Q$200=1,(I8:Q8),"")),
     AVERAGE(IF($I$200:$Q$200=2,(I8:Q8),""))),
IF(Options!$D$20=1, IFERROR(GEOMEAN(IF($I$200:$Q$200=1,(I8:Q8)+0.0001,"")),
     GEOMEAN(IF($I$200:$Q$200=2,(I8:Q8)+0.0001,""))))))</f>
        <v>10</v>
      </c>
      <c r="H8" s="110" t="s">
        <v>13</v>
      </c>
      <c r="I8" s="96">
        <v>3.42</v>
      </c>
      <c r="J8" s="96">
        <v>0</v>
      </c>
      <c r="K8" s="96">
        <v>3.4958759784971898</v>
      </c>
      <c r="L8" s="96">
        <v>1.2806292837639</v>
      </c>
      <c r="M8" s="96">
        <v>10</v>
      </c>
      <c r="N8" s="96">
        <v>9.9280000000000008</v>
      </c>
      <c r="O8" s="96">
        <v>2.2738461538461499</v>
      </c>
      <c r="P8" s="96">
        <v>5.5</v>
      </c>
      <c r="Q8" s="215">
        <v>0</v>
      </c>
      <c r="R8" s="217"/>
    </row>
    <row r="9" spans="1:18" x14ac:dyDescent="0.2">
      <c r="A9" s="92">
        <v>4</v>
      </c>
      <c r="B9" s="92" t="s">
        <v>14</v>
      </c>
      <c r="C9" s="92" t="s">
        <v>15</v>
      </c>
      <c r="D9" s="93" t="str">
        <f t="shared" si="0"/>
        <v/>
      </c>
      <c r="E9" s="96">
        <f>IF(Options!$D$24 = 1, MAX(F9, G9),
IF(Options!$D$25 = 1, AVERAGE(F9,G9),
IF(Options!$D$26 = 1, IFERROR(GEOMEAN(F9, G9), MAX(F9, G9)))))</f>
        <v>6.8264192663504053</v>
      </c>
      <c r="F9" s="96" cm="1">
        <f t="array" ref="F9">IF(Options!$D$18=1, IFERROR(MAX(IF($I$199:$Q$199=1,(I9:Q9),"")),
     MAX(IF($I$199:$Q$199=2,(I9:Q9),""))),
IF(Options!$D$19=1, IFERROR(AVERAGE(IF($I$199:$Q$199=1,(I9:Q9),"")),
     AVERAGE(IF($I$199:$Q$199=2,(I9:Q9),""))),
IF(Options!$D$20=1, IFERROR(GEOMEAN(IF($I$199:$Q$199=1,(I9:Q9)+0.0001,"")),
     GEOMEAN(IF($I$199:$Q$199=2,(I9:Q9)+0.0001,""))))))</f>
        <v>4.66</v>
      </c>
      <c r="G9" s="96" cm="1">
        <f t="array" ref="G9">IF(Options!$D$18=1, IFERROR(MAX(IF($I$200:$Q$200=1,(I9:Q9),"")),
     MAX(IF($I$200:$Q$200=2,(I9:Q9),""))),
IF(Options!$D$19=1, IFERROR(AVERAGE(IF($I$200:$Q$200=1,(I9:Q9),"")),
     AVERAGE(IF($I$200:$Q$200=2,(I9:Q9),""))),
IF(Options!$D$20=1, IFERROR(GEOMEAN(IF($I$200:$Q$200=1,(I9:Q9)+0.0001,"")),
     GEOMEAN(IF($I$200:$Q$200=2,(I9:Q9)+0.0001,""))))))</f>
        <v>10</v>
      </c>
      <c r="H9" s="110" t="s">
        <v>15</v>
      </c>
      <c r="I9" s="96">
        <v>4.66</v>
      </c>
      <c r="J9" s="96">
        <v>4.7619047619047397</v>
      </c>
      <c r="K9" s="96">
        <v>3.0761583339873901</v>
      </c>
      <c r="L9" s="96">
        <v>0</v>
      </c>
      <c r="M9" s="96">
        <v>10</v>
      </c>
      <c r="N9" s="96">
        <v>2.86</v>
      </c>
      <c r="O9" s="96">
        <v>2.97384615384615</v>
      </c>
      <c r="P9" s="96">
        <v>1.25</v>
      </c>
      <c r="Q9" s="215">
        <v>10</v>
      </c>
      <c r="R9" s="217"/>
    </row>
    <row r="10" spans="1:18" x14ac:dyDescent="0.2">
      <c r="A10" s="92">
        <v>5</v>
      </c>
      <c r="B10" s="92" t="s">
        <v>16</v>
      </c>
      <c r="C10" s="92" t="s">
        <v>17</v>
      </c>
      <c r="D10" s="93" t="str">
        <f t="shared" si="0"/>
        <v/>
      </c>
      <c r="E10" s="96">
        <f>IF(Options!$D$24 = 1, MAX(F10, G10),
IF(Options!$D$25 = 1, AVERAGE(F10,G10),
IF(Options!$D$26 = 1, IFERROR(GEOMEAN(F10, G10), MAX(F10, G10)))))</f>
        <v>4.9999999999999885</v>
      </c>
      <c r="F10" s="96" cm="1">
        <f t="array" ref="F10">IF(Options!$D$18=1, IFERROR(MAX(IF($I$199:$Q$199=1,(I10:Q10),"")),
     MAX(IF($I$199:$Q$199=2,(I10:Q10),""))),
IF(Options!$D$19=1, IFERROR(AVERAGE(IF($I$199:$Q$199=1,(I10:Q10),"")),
     AVERAGE(IF($I$199:$Q$199=2,(I10:Q10),""))),
IF(Options!$D$20=1, IFERROR(GEOMEAN(IF($I$199:$Q$199=1,(I10:Q10)+0.0001,"")),
     GEOMEAN(IF($I$199:$Q$199=2,(I10:Q10)+0.0001,""))))))</f>
        <v>3.5</v>
      </c>
      <c r="G10" s="96" cm="1">
        <f t="array" ref="G10">IF(Options!$D$18=1, IFERROR(MAX(IF($I$200:$Q$200=1,(I10:Q10),"")),
     MAX(IF($I$200:$Q$200=2,(I10:Q10),""))),
IF(Options!$D$19=1, IFERROR(AVERAGE(IF($I$200:$Q$200=1,(I10:Q10),"")),
     AVERAGE(IF($I$200:$Q$200=2,(I10:Q10),""))),
IF(Options!$D$20=1, IFERROR(GEOMEAN(IF($I$200:$Q$200=1,(I10:Q10)+0.0001,"")),
     GEOMEAN(IF($I$200:$Q$200=2,(I10:Q10)+0.0001,""))))))</f>
        <v>7.1428571428571104</v>
      </c>
      <c r="H10" s="110" t="s">
        <v>17</v>
      </c>
      <c r="I10" s="96">
        <v>2.2799999999999998</v>
      </c>
      <c r="J10" s="96">
        <v>7.1428571428571104</v>
      </c>
      <c r="K10" s="96">
        <v>0</v>
      </c>
      <c r="L10" s="96">
        <v>0</v>
      </c>
      <c r="M10" s="96">
        <v>4.8613999999999997</v>
      </c>
      <c r="N10" s="96">
        <v>6.2140000000000004</v>
      </c>
      <c r="O10" s="96">
        <v>1.29076923076923</v>
      </c>
      <c r="P10" s="96">
        <v>3.5</v>
      </c>
      <c r="Q10" s="215">
        <v>0</v>
      </c>
      <c r="R10" s="217"/>
    </row>
    <row r="11" spans="1:18" x14ac:dyDescent="0.2">
      <c r="A11" s="92">
        <v>6</v>
      </c>
      <c r="B11" s="92" t="s">
        <v>18</v>
      </c>
      <c r="C11" s="92" t="s">
        <v>19</v>
      </c>
      <c r="D11" s="93" t="str">
        <f t="shared" si="0"/>
        <v/>
      </c>
      <c r="E11" s="96">
        <f>IF(Options!$D$24 = 1, MAX(F11, G11),
IF(Options!$D$25 = 1, AVERAGE(F11,G11),
IF(Options!$D$26 = 1, IFERROR(GEOMEAN(F11, G11), MAX(F11, G11)))))</f>
        <v>2.9705757017790342</v>
      </c>
      <c r="F11" s="96" cm="1">
        <f t="array" ref="F11">IF(Options!$D$18=1, IFERROR(MAX(IF($I$199:$Q$199=1,(I11:Q11),"")),
     MAX(IF($I$199:$Q$199=2,(I11:Q11),""))),
IF(Options!$D$19=1, IFERROR(AVERAGE(IF($I$199:$Q$199=1,(I11:Q11),"")),
     AVERAGE(IF($I$199:$Q$199=2,(I11:Q11),""))),
IF(Options!$D$20=1, IFERROR(GEOMEAN(IF($I$199:$Q$199=1,(I11:Q11)+0.0001,"")),
     GEOMEAN(IF($I$199:$Q$199=2,(I11:Q11)+0.0001,""))))))</f>
        <v>4</v>
      </c>
      <c r="G11" s="96" cm="1">
        <f t="array" ref="G11">IF(Options!$D$18=1, IFERROR(MAX(IF($I$200:$Q$200=1,(I11:Q11),"")),
     MAX(IF($I$200:$Q$200=2,(I11:Q11),""))),
IF(Options!$D$19=1, IFERROR(AVERAGE(IF($I$200:$Q$200=1,(I11:Q11),"")),
     AVERAGE(IF($I$200:$Q$200=2,(I11:Q11),""))),
IF(Options!$D$20=1, IFERROR(GEOMEAN(IF($I$200:$Q$200=1,(I11:Q11)+0.0001,"")),
     GEOMEAN(IF($I$200:$Q$200=2,(I11:Q11)+0.0001,""))))))</f>
        <v>2.20608</v>
      </c>
      <c r="H11" s="110" t="s">
        <v>19</v>
      </c>
      <c r="I11" s="96">
        <v>3.96</v>
      </c>
      <c r="J11" s="96" t="s">
        <v>505</v>
      </c>
      <c r="K11" s="96">
        <v>0</v>
      </c>
      <c r="L11" s="96">
        <v>0.79429822859611898</v>
      </c>
      <c r="M11" s="96">
        <v>2.20608</v>
      </c>
      <c r="N11" s="96">
        <v>2.024</v>
      </c>
      <c r="O11" s="96" t="s">
        <v>505</v>
      </c>
      <c r="P11" s="96">
        <v>4</v>
      </c>
      <c r="Q11" s="215">
        <v>0</v>
      </c>
      <c r="R11" s="217"/>
    </row>
    <row r="12" spans="1:18" x14ac:dyDescent="0.2">
      <c r="A12" s="92">
        <v>7</v>
      </c>
      <c r="B12" s="92" t="s">
        <v>20</v>
      </c>
      <c r="C12" s="92" t="s">
        <v>21</v>
      </c>
      <c r="D12" s="93" t="str">
        <f t="shared" si="0"/>
        <v/>
      </c>
      <c r="E12" s="96">
        <f>IF(Options!$D$24 = 1, MAX(F12, G12),
IF(Options!$D$25 = 1, AVERAGE(F12,G12),
IF(Options!$D$26 = 1, IFERROR(GEOMEAN(F12, G12), MAX(F12, G12)))))</f>
        <v>9.0553851381374173</v>
      </c>
      <c r="F12" s="96" cm="1">
        <f t="array" ref="F12">IF(Options!$D$18=1, IFERROR(MAX(IF($I$199:$Q$199=1,(I12:Q12),"")),
     MAX(IF($I$199:$Q$199=2,(I12:Q12),""))),
IF(Options!$D$19=1, IFERROR(AVERAGE(IF($I$199:$Q$199=1,(I12:Q12),"")),
     AVERAGE(IF($I$199:$Q$199=2,(I12:Q12),""))),
IF(Options!$D$20=1, IFERROR(GEOMEAN(IF($I$199:$Q$199=1,(I12:Q12)+0.0001,"")),
     GEOMEAN(IF($I$199:$Q$199=2,(I12:Q12)+0.0001,""))))))</f>
        <v>8.1999999999999993</v>
      </c>
      <c r="G12" s="96" cm="1">
        <f t="array" ref="G12">IF(Options!$D$18=1, IFERROR(MAX(IF($I$200:$Q$200=1,(I12:Q12),"")),
     MAX(IF($I$200:$Q$200=2,(I12:Q12),""))),
IF(Options!$D$19=1, IFERROR(AVERAGE(IF($I$200:$Q$200=1,(I12:Q12),"")),
     AVERAGE(IF($I$200:$Q$200=2,(I12:Q12),""))),
IF(Options!$D$20=1, IFERROR(GEOMEAN(IF($I$200:$Q$200=1,(I12:Q12)+0.0001,"")),
     GEOMEAN(IF($I$200:$Q$200=2,(I12:Q12)+0.0001,""))))))</f>
        <v>10</v>
      </c>
      <c r="H12" s="110" t="s">
        <v>21</v>
      </c>
      <c r="I12" s="96">
        <v>8.1999999999999993</v>
      </c>
      <c r="J12" s="96" t="s">
        <v>505</v>
      </c>
      <c r="K12" s="96">
        <v>10</v>
      </c>
      <c r="L12" s="96">
        <v>10</v>
      </c>
      <c r="M12" s="96">
        <v>9.7447599999999994</v>
      </c>
      <c r="N12" s="96">
        <v>2.9180000000000001</v>
      </c>
      <c r="O12" s="96" t="s">
        <v>505</v>
      </c>
      <c r="P12" s="96">
        <v>4</v>
      </c>
      <c r="Q12" s="215">
        <v>0</v>
      </c>
      <c r="R12" s="217"/>
    </row>
    <row r="13" spans="1:18" x14ac:dyDescent="0.2">
      <c r="A13" s="92">
        <v>8</v>
      </c>
      <c r="B13" s="92" t="s">
        <v>22</v>
      </c>
      <c r="C13" s="92" t="s">
        <v>23</v>
      </c>
      <c r="D13" s="93" t="str">
        <f t="shared" si="0"/>
        <v/>
      </c>
      <c r="E13" s="96">
        <f>IF(Options!$D$24 = 1, MAX(F13, G13),
IF(Options!$D$25 = 1, AVERAGE(F13,G13),
IF(Options!$D$26 = 1, IFERROR(GEOMEAN(F13, G13), MAX(F13, G13)))))</f>
        <v>1.336306209562119</v>
      </c>
      <c r="F13" s="96" cm="1">
        <f t="array" ref="F13">IF(Options!$D$18=1, IFERROR(MAX(IF($I$199:$Q$199=1,(I13:Q13),"")),
     MAX(IF($I$199:$Q$199=2,(I13:Q13),""))),
IF(Options!$D$19=1, IFERROR(AVERAGE(IF($I$199:$Q$199=1,(I13:Q13),"")),
     AVERAGE(IF($I$199:$Q$199=2,(I13:Q13),""))),
IF(Options!$D$20=1, IFERROR(GEOMEAN(IF($I$199:$Q$199=1,(I13:Q13)+0.0001,"")),
     GEOMEAN(IF($I$199:$Q$199=2,(I13:Q13)+0.0001,""))))))</f>
        <v>0.25</v>
      </c>
      <c r="G13" s="96" cm="1">
        <f t="array" ref="G13">IF(Options!$D$18=1, IFERROR(MAX(IF($I$200:$Q$200=1,(I13:Q13),"")),
     MAX(IF($I$200:$Q$200=2,(I13:Q13),""))),
IF(Options!$D$19=1, IFERROR(AVERAGE(IF($I$200:$Q$200=1,(I13:Q13),"")),
     AVERAGE(IF($I$200:$Q$200=2,(I13:Q13),""))),
IF(Options!$D$20=1, IFERROR(GEOMEAN(IF($I$200:$Q$200=1,(I13:Q13)+0.0001,"")),
     GEOMEAN(IF($I$200:$Q$200=2,(I13:Q13)+0.0001,""))))))</f>
        <v>7.1428571428571104</v>
      </c>
      <c r="H13" s="110" t="s">
        <v>23</v>
      </c>
      <c r="I13" s="96">
        <v>0</v>
      </c>
      <c r="J13" s="96">
        <v>7.1428571428571104</v>
      </c>
      <c r="K13" s="96">
        <v>6.6666666666748099E-4</v>
      </c>
      <c r="L13" s="96">
        <v>6.6666666666748099E-4</v>
      </c>
      <c r="M13" s="96">
        <v>6.9599999999994102E-3</v>
      </c>
      <c r="N13" s="96">
        <v>0</v>
      </c>
      <c r="O13" s="96">
        <v>1.1107692307692301</v>
      </c>
      <c r="P13" s="96">
        <v>0.25</v>
      </c>
      <c r="Q13" s="215">
        <v>0</v>
      </c>
      <c r="R13" s="217"/>
    </row>
    <row r="14" spans="1:18" x14ac:dyDescent="0.2">
      <c r="A14" s="92">
        <v>9</v>
      </c>
      <c r="B14" s="92" t="s">
        <v>24</v>
      </c>
      <c r="C14" s="92" t="s">
        <v>25</v>
      </c>
      <c r="D14" s="93" t="str">
        <f t="shared" si="0"/>
        <v/>
      </c>
      <c r="E14" s="96">
        <f>IF(Options!$D$24 = 1, MAX(F14, G14),
IF(Options!$D$25 = 1, AVERAGE(F14,G14),
IF(Options!$D$26 = 1, IFERROR(GEOMEAN(F14, G14), MAX(F14, G14)))))</f>
        <v>4.1200970862347406</v>
      </c>
      <c r="F14" s="96" cm="1">
        <f t="array" ref="F14">IF(Options!$D$18=1, IFERROR(MAX(IF($I$199:$Q$199=1,(I14:Q14),"")),
     MAX(IF($I$199:$Q$199=2,(I14:Q14),""))),
IF(Options!$D$19=1, IFERROR(AVERAGE(IF($I$199:$Q$199=1,(I14:Q14),"")),
     AVERAGE(IF($I$199:$Q$199=2,(I14:Q14),""))),
IF(Options!$D$20=1, IFERROR(GEOMEAN(IF($I$199:$Q$199=1,(I14:Q14)+0.0001,"")),
     GEOMEAN(IF($I$199:$Q$199=2,(I14:Q14)+0.0001,""))))))</f>
        <v>2.5</v>
      </c>
      <c r="G14" s="96" cm="1">
        <f t="array" ref="G14">IF(Options!$D$18=1, IFERROR(MAX(IF($I$200:$Q$200=1,(I14:Q14),"")),
     MAX(IF($I$200:$Q$200=2,(I14:Q14),""))),
IF(Options!$D$19=1, IFERROR(AVERAGE(IF($I$200:$Q$200=1,(I14:Q14),"")),
     AVERAGE(IF($I$200:$Q$200=2,(I14:Q14),""))),
IF(Options!$D$20=1, IFERROR(GEOMEAN(IF($I$200:$Q$200=1,(I14:Q14)+0.0001,"")),
     GEOMEAN(IF($I$200:$Q$200=2,(I14:Q14)+0.0001,""))))))</f>
        <v>6.7900799999999997</v>
      </c>
      <c r="H14" s="110" t="s">
        <v>25</v>
      </c>
      <c r="I14" s="96">
        <v>2.2999999999999998</v>
      </c>
      <c r="J14" s="96">
        <v>2.3809523809523698</v>
      </c>
      <c r="K14" s="96">
        <v>0</v>
      </c>
      <c r="L14" s="96">
        <v>0.27068317905386002</v>
      </c>
      <c r="M14" s="96">
        <v>6.7900799999999997</v>
      </c>
      <c r="N14" s="96">
        <v>5.52</v>
      </c>
      <c r="O14" s="96">
        <v>0</v>
      </c>
      <c r="P14" s="96">
        <v>2.5</v>
      </c>
      <c r="Q14" s="215">
        <v>0</v>
      </c>
      <c r="R14" s="217"/>
    </row>
    <row r="15" spans="1:18" x14ac:dyDescent="0.2">
      <c r="A15" s="92">
        <v>10</v>
      </c>
      <c r="B15" s="92" t="s">
        <v>26</v>
      </c>
      <c r="C15" s="92" t="s">
        <v>27</v>
      </c>
      <c r="D15" s="93" t="str">
        <f t="shared" si="0"/>
        <v/>
      </c>
      <c r="E15" s="96">
        <f>IF(Options!$D$24 = 1, MAX(F15, G15),
IF(Options!$D$25 = 1, AVERAGE(F15,G15),
IF(Options!$D$26 = 1, IFERROR(GEOMEAN(F15, G15), MAX(F15, G15)))))</f>
        <v>7.1514234347335996</v>
      </c>
      <c r="F15" s="96" cm="1">
        <f t="array" ref="F15">IF(Options!$D$18=1, IFERROR(MAX(IF($I$199:$Q$199=1,(I15:Q15),"")),
     MAX(IF($I$199:$Q$199=2,(I15:Q15),""))),
IF(Options!$D$19=1, IFERROR(AVERAGE(IF($I$199:$Q$199=1,(I15:Q15),"")),
     AVERAGE(IF($I$199:$Q$199=2,(I15:Q15),""))),
IF(Options!$D$20=1, IFERROR(GEOMEAN(IF($I$199:$Q$199=1,(I15:Q15)+0.0001,"")),
     GEOMEAN(IF($I$199:$Q$199=2,(I15:Q15)+0.0001,""))))))</f>
        <v>7.16</v>
      </c>
      <c r="G15" s="96" cm="1">
        <f t="array" ref="G15">IF(Options!$D$18=1, IFERROR(MAX(IF($I$200:$Q$200=1,(I15:Q15),"")),
     MAX(IF($I$200:$Q$200=2,(I15:Q15),""))),
IF(Options!$D$19=1, IFERROR(AVERAGE(IF($I$200:$Q$200=1,(I15:Q15),"")),
     AVERAGE(IF($I$200:$Q$200=2,(I15:Q15),""))),
IF(Options!$D$20=1, IFERROR(GEOMEAN(IF($I$200:$Q$200=1,(I15:Q15)+0.0001,"")),
     GEOMEAN(IF($I$200:$Q$200=2,(I15:Q15)+0.0001,""))))))</f>
        <v>7.1428571428571104</v>
      </c>
      <c r="H15" s="110" t="s">
        <v>27</v>
      </c>
      <c r="I15" s="96">
        <v>7.16</v>
      </c>
      <c r="J15" s="96">
        <v>7.1428571428571104</v>
      </c>
      <c r="K15" s="96">
        <v>0</v>
      </c>
      <c r="L15" s="96">
        <v>0</v>
      </c>
      <c r="M15" s="96">
        <v>0.55624000000000096</v>
      </c>
      <c r="N15" s="96">
        <v>0.56399999999999995</v>
      </c>
      <c r="O15" s="96">
        <v>1.6753846153846199</v>
      </c>
      <c r="P15" s="96">
        <v>5</v>
      </c>
      <c r="Q15" s="215">
        <v>0</v>
      </c>
      <c r="R15" s="217"/>
    </row>
    <row r="16" spans="1:18" x14ac:dyDescent="0.2">
      <c r="A16" s="92">
        <v>11</v>
      </c>
      <c r="B16" s="92" t="s">
        <v>28</v>
      </c>
      <c r="C16" s="92" t="s">
        <v>29</v>
      </c>
      <c r="D16" s="93" t="str">
        <f t="shared" si="0"/>
        <v/>
      </c>
      <c r="E16" s="96">
        <f>IF(Options!$D$24 = 1, MAX(F16, G16),
IF(Options!$D$25 = 1, AVERAGE(F16,G16),
IF(Options!$D$26 = 1, IFERROR(GEOMEAN(F16, G16), MAX(F16, G16)))))</f>
        <v>10</v>
      </c>
      <c r="F16" s="96" cm="1">
        <f t="array" ref="F16">IF(Options!$D$18=1, IFERROR(MAX(IF($I$199:$Q$199=1,(I16:Q16),"")),
     MAX(IF($I$199:$Q$199=2,(I16:Q16),""))),
IF(Options!$D$19=1, IFERROR(AVERAGE(IF($I$199:$Q$199=1,(I16:Q16),"")),
     AVERAGE(IF($I$199:$Q$199=2,(I16:Q16),""))),
IF(Options!$D$20=1, IFERROR(GEOMEAN(IF($I$199:$Q$199=1,(I16:Q16)+0.0001,"")),
     GEOMEAN(IF($I$199:$Q$199=2,(I16:Q16)+0.0001,""))))))</f>
        <v>10</v>
      </c>
      <c r="G16" s="96" cm="1">
        <f t="array" ref="G16">IF(Options!$D$18=1, IFERROR(MAX(IF($I$200:$Q$200=1,(I16:Q16),"")),
     MAX(IF($I$200:$Q$200=2,(I16:Q16),""))),
IF(Options!$D$19=1, IFERROR(AVERAGE(IF($I$200:$Q$200=1,(I16:Q16),"")),
     AVERAGE(IF($I$200:$Q$200=2,(I16:Q16),""))),
IF(Options!$D$20=1, IFERROR(GEOMEAN(IF($I$200:$Q$200=1,(I16:Q16)+0.0001,"")),
     GEOMEAN(IF($I$200:$Q$200=2,(I16:Q16)+0.0001,""))))))</f>
        <v>10</v>
      </c>
      <c r="H16" s="110" t="s">
        <v>29</v>
      </c>
      <c r="I16" s="96">
        <v>9.44</v>
      </c>
      <c r="J16" s="96">
        <v>4.7619047619047397</v>
      </c>
      <c r="K16" s="96">
        <v>0</v>
      </c>
      <c r="L16" s="96">
        <v>0</v>
      </c>
      <c r="M16" s="96">
        <v>7.5440000000000396E-2</v>
      </c>
      <c r="N16" s="96">
        <v>0</v>
      </c>
      <c r="O16" s="96">
        <v>8.97384615384615</v>
      </c>
      <c r="P16" s="96">
        <v>10</v>
      </c>
      <c r="Q16" s="215">
        <v>10</v>
      </c>
      <c r="R16" s="217"/>
    </row>
    <row r="17" spans="1:18" x14ac:dyDescent="0.2">
      <c r="A17" s="92">
        <v>12</v>
      </c>
      <c r="B17" s="92" t="s">
        <v>30</v>
      </c>
      <c r="C17" s="92" t="s">
        <v>31</v>
      </c>
      <c r="D17" s="93" t="str">
        <f t="shared" si="0"/>
        <v/>
      </c>
      <c r="E17" s="96">
        <f>IF(Options!$D$24 = 1, MAX(F17, G17),
IF(Options!$D$25 = 1, AVERAGE(F17,G17),
IF(Options!$D$26 = 1, IFERROR(GEOMEAN(F17, G17), MAX(F17, G17)))))</f>
        <v>3.6485613603172418</v>
      </c>
      <c r="F17" s="96" cm="1">
        <f t="array" ref="F17">IF(Options!$D$18=1, IFERROR(MAX(IF($I$199:$Q$199=1,(I17:Q17),"")),
     MAX(IF($I$199:$Q$199=2,(I17:Q17),""))),
IF(Options!$D$19=1, IFERROR(AVERAGE(IF($I$199:$Q$199=1,(I17:Q17),"")),
     AVERAGE(IF($I$199:$Q$199=2,(I17:Q17),""))),
IF(Options!$D$20=1, IFERROR(GEOMEAN(IF($I$199:$Q$199=1,(I17:Q17)+0.0001,"")),
     GEOMEAN(IF($I$199:$Q$199=2,(I17:Q17)+0.0001,""))))))</f>
        <v>2</v>
      </c>
      <c r="G17" s="96" cm="1">
        <f t="array" ref="G17">IF(Options!$D$18=1, IFERROR(MAX(IF($I$200:$Q$200=1,(I17:Q17),"")),
     MAX(IF($I$200:$Q$200=2,(I17:Q17),""))),
IF(Options!$D$19=1, IFERROR(AVERAGE(IF($I$200:$Q$200=1,(I17:Q17),"")),
     AVERAGE(IF($I$200:$Q$200=2,(I17:Q17),""))),
IF(Options!$D$20=1, IFERROR(GEOMEAN(IF($I$200:$Q$200=1,(I17:Q17)+0.0001,"")),
     GEOMEAN(IF($I$200:$Q$200=2,(I17:Q17)+0.0001,""))))))</f>
        <v>6.6559999999999997</v>
      </c>
      <c r="H17" s="110" t="s">
        <v>31</v>
      </c>
      <c r="I17" s="96">
        <v>1.8</v>
      </c>
      <c r="J17" s="96">
        <v>2.3809523809523698</v>
      </c>
      <c r="K17" s="96">
        <v>0</v>
      </c>
      <c r="L17" s="96">
        <v>0</v>
      </c>
      <c r="M17" s="96">
        <v>6.5092800000000004</v>
      </c>
      <c r="N17" s="96">
        <v>6.6559999999999997</v>
      </c>
      <c r="O17" s="96">
        <v>2.3246153846153801</v>
      </c>
      <c r="P17" s="96">
        <v>2</v>
      </c>
      <c r="Q17" s="215">
        <v>0</v>
      </c>
      <c r="R17" s="217"/>
    </row>
    <row r="18" spans="1:18" x14ac:dyDescent="0.2">
      <c r="A18" s="92">
        <v>13</v>
      </c>
      <c r="B18" s="92" t="s">
        <v>32</v>
      </c>
      <c r="C18" s="92" t="s">
        <v>33</v>
      </c>
      <c r="D18" s="93" t="str">
        <f t="shared" si="0"/>
        <v/>
      </c>
      <c r="E18" s="96">
        <f>IF(Options!$D$24 = 1, MAX(F18, G18),
IF(Options!$D$25 = 1, AVERAGE(F18,G18),
IF(Options!$D$26 = 1, IFERROR(GEOMEAN(F18, G18), MAX(F18, G18)))))</f>
        <v>8.2375447104791206</v>
      </c>
      <c r="F18" s="96" cm="1">
        <f t="array" ref="F18">IF(Options!$D$18=1, IFERROR(MAX(IF($I$199:$Q$199=1,(I18:Q18),"")),
     MAX(IF($I$199:$Q$199=2,(I18:Q18),""))),
IF(Options!$D$19=1, IFERROR(AVERAGE(IF($I$199:$Q$199=1,(I18:Q18),"")),
     AVERAGE(IF($I$199:$Q$199=2,(I18:Q18),""))),
IF(Options!$D$20=1, IFERROR(GEOMEAN(IF($I$199:$Q$199=1,(I18:Q18)+0.0001,"")),
     GEOMEAN(IF($I$199:$Q$199=2,(I18:Q18)+0.0001,""))))))</f>
        <v>9.5</v>
      </c>
      <c r="G18" s="96" cm="1">
        <f t="array" ref="G18">IF(Options!$D$18=1, IFERROR(MAX(IF($I$200:$Q$200=1,(I18:Q18),"")),
     MAX(IF($I$200:$Q$200=2,(I18:Q18),""))),
IF(Options!$D$19=1, IFERROR(AVERAGE(IF($I$200:$Q$200=1,(I18:Q18),"")),
     AVERAGE(IF($I$200:$Q$200=2,(I18:Q18),""))),
IF(Options!$D$20=1, IFERROR(GEOMEAN(IF($I$200:$Q$200=1,(I18:Q18)+0.0001,"")),
     GEOMEAN(IF($I$200:$Q$200=2,(I18:Q18)+0.0001,""))))))</f>
        <v>7.1428571428571104</v>
      </c>
      <c r="H18" s="110" t="s">
        <v>33</v>
      </c>
      <c r="I18" s="96">
        <v>8.24</v>
      </c>
      <c r="J18" s="96">
        <v>7.1428571428571104</v>
      </c>
      <c r="K18" s="96">
        <v>3.58618850819891</v>
      </c>
      <c r="L18" s="96">
        <v>5.7342801206317304</v>
      </c>
      <c r="M18" s="96">
        <v>0.27480000000000099</v>
      </c>
      <c r="N18" s="96">
        <v>0.21199999999999999</v>
      </c>
      <c r="O18" s="96">
        <v>6.1969230769230803</v>
      </c>
      <c r="P18" s="96">
        <v>9.5</v>
      </c>
      <c r="Q18" s="215">
        <v>0</v>
      </c>
      <c r="R18" s="217"/>
    </row>
    <row r="19" spans="1:18" x14ac:dyDescent="0.2">
      <c r="A19" s="92">
        <v>14</v>
      </c>
      <c r="B19" s="92" t="s">
        <v>34</v>
      </c>
      <c r="C19" s="92" t="s">
        <v>35</v>
      </c>
      <c r="D19" s="93" t="str">
        <f t="shared" si="0"/>
        <v/>
      </c>
      <c r="E19" s="96">
        <f>IF(Options!$D$24 = 1, MAX(F19, G19),
IF(Options!$D$25 = 1, AVERAGE(F19,G19),
IF(Options!$D$26 = 1, IFERROR(GEOMEAN(F19, G19), MAX(F19, G19)))))</f>
        <v>10</v>
      </c>
      <c r="F19" s="96" cm="1">
        <f t="array" ref="F19">IF(Options!$D$18=1, IFERROR(MAX(IF($I$199:$Q$199=1,(I19:Q19),"")),
     MAX(IF($I$199:$Q$199=2,(I19:Q19),""))),
IF(Options!$D$19=1, IFERROR(AVERAGE(IF($I$199:$Q$199=1,(I19:Q19),"")),
     AVERAGE(IF($I$199:$Q$199=2,(I19:Q19),""))),
IF(Options!$D$20=1, IFERROR(GEOMEAN(IF($I$199:$Q$199=1,(I19:Q19)+0.0001,"")),
     GEOMEAN(IF($I$199:$Q$199=2,(I19:Q19)+0.0001,""))))))</f>
        <v>10</v>
      </c>
      <c r="G19" s="96" cm="1">
        <f t="array" ref="G19">IF(Options!$D$18=1, IFERROR(MAX(IF($I$200:$Q$200=1,(I19:Q19),"")),
     MAX(IF($I$200:$Q$200=2,(I19:Q19),""))),
IF(Options!$D$19=1, IFERROR(AVERAGE(IF($I$200:$Q$200=1,(I19:Q19),"")),
     AVERAGE(IF($I$200:$Q$200=2,(I19:Q19),""))),
IF(Options!$D$20=1, IFERROR(GEOMEAN(IF($I$200:$Q$200=1,(I19:Q19)+0.0001,"")),
     GEOMEAN(IF($I$200:$Q$200=2,(I19:Q19)+0.0001,""))))))</f>
        <v>10</v>
      </c>
      <c r="H19" s="110" t="s">
        <v>35</v>
      </c>
      <c r="I19" s="96">
        <v>7.98</v>
      </c>
      <c r="J19" s="96">
        <v>9.5238095238094793</v>
      </c>
      <c r="K19" s="96">
        <v>0</v>
      </c>
      <c r="L19" s="96">
        <v>0</v>
      </c>
      <c r="M19" s="96">
        <v>7.5720000000000495E-2</v>
      </c>
      <c r="N19" s="96">
        <v>6.7999999999999602E-2</v>
      </c>
      <c r="O19" s="96">
        <v>8.7184615384615398</v>
      </c>
      <c r="P19" s="96">
        <v>10</v>
      </c>
      <c r="Q19" s="215">
        <v>10</v>
      </c>
      <c r="R19" s="217"/>
    </row>
    <row r="20" spans="1:18" x14ac:dyDescent="0.2">
      <c r="A20" s="92">
        <v>15</v>
      </c>
      <c r="B20" s="92" t="s">
        <v>36</v>
      </c>
      <c r="C20" s="92" t="s">
        <v>37</v>
      </c>
      <c r="D20" s="93" t="str">
        <f t="shared" si="0"/>
        <v/>
      </c>
      <c r="E20" s="96">
        <f>IF(Options!$D$24 = 1, MAX(F20, G20),
IF(Options!$D$25 = 1, AVERAGE(F20,G20),
IF(Options!$D$26 = 1, IFERROR(GEOMEAN(F20, G20), MAX(F20, G20)))))</f>
        <v>4.3643578047198375</v>
      </c>
      <c r="F20" s="96" cm="1">
        <f t="array" ref="F20">IF(Options!$D$18=1, IFERROR(MAX(IF($I$199:$Q$199=1,(I20:Q20),"")),
     MAX(IF($I$199:$Q$199=2,(I20:Q20),""))),
IF(Options!$D$19=1, IFERROR(AVERAGE(IF($I$199:$Q$199=1,(I20:Q20),"")),
     AVERAGE(IF($I$199:$Q$199=2,(I20:Q20),""))),
IF(Options!$D$20=1, IFERROR(GEOMEAN(IF($I$199:$Q$199=1,(I20:Q20)+0.0001,"")),
     GEOMEAN(IF($I$199:$Q$199=2,(I20:Q20)+0.0001,""))))))</f>
        <v>8</v>
      </c>
      <c r="G20" s="96" cm="1">
        <f t="array" ref="G20">IF(Options!$D$18=1, IFERROR(MAX(IF($I$200:$Q$200=1,(I20:Q20),"")),
     MAX(IF($I$200:$Q$200=2,(I20:Q20),""))),
IF(Options!$D$19=1, IFERROR(AVERAGE(IF($I$200:$Q$200=1,(I20:Q20),"")),
     AVERAGE(IF($I$200:$Q$200=2,(I20:Q20),""))),
IF(Options!$D$20=1, IFERROR(GEOMEAN(IF($I$200:$Q$200=1,(I20:Q20)+0.0001,"")),
     GEOMEAN(IF($I$200:$Q$200=2,(I20:Q20)+0.0001,""))))))</f>
        <v>2.3809523809523698</v>
      </c>
      <c r="H20" s="110" t="s">
        <v>37</v>
      </c>
      <c r="I20" s="96">
        <v>7</v>
      </c>
      <c r="J20" s="96">
        <v>2.3809523809523698</v>
      </c>
      <c r="K20" s="96">
        <v>0</v>
      </c>
      <c r="L20" s="96">
        <v>0</v>
      </c>
      <c r="M20" s="96">
        <v>9.4960000000000405E-2</v>
      </c>
      <c r="N20" s="96">
        <v>0.14000000000000101</v>
      </c>
      <c r="O20" s="96">
        <v>1.0338461538461501</v>
      </c>
      <c r="P20" s="96">
        <v>8</v>
      </c>
      <c r="Q20" s="215">
        <v>0</v>
      </c>
      <c r="R20" s="217"/>
    </row>
    <row r="21" spans="1:18" x14ac:dyDescent="0.2">
      <c r="A21" s="92">
        <v>16</v>
      </c>
      <c r="B21" s="92" t="s">
        <v>38</v>
      </c>
      <c r="C21" s="92" t="s">
        <v>39</v>
      </c>
      <c r="D21" s="93" t="str">
        <f t="shared" si="0"/>
        <v/>
      </c>
      <c r="E21" s="96">
        <f>IF(Options!$D$24 = 1, MAX(F21, G21),
IF(Options!$D$25 = 1, AVERAGE(F21,G21),
IF(Options!$D$26 = 1, IFERROR(GEOMEAN(F21, G21), MAX(F21, G21)))))</f>
        <v>6.7193571121052944</v>
      </c>
      <c r="F21" s="96" cm="1">
        <f t="array" ref="F21">IF(Options!$D$18=1, IFERROR(MAX(IF($I$199:$Q$199=1,(I21:Q21),"")),
     MAX(IF($I$199:$Q$199=2,(I21:Q21),""))),
IF(Options!$D$19=1, IFERROR(AVERAGE(IF($I$199:$Q$199=1,(I21:Q21),"")),
     AVERAGE(IF($I$199:$Q$199=2,(I21:Q21),""))),
IF(Options!$D$20=1, IFERROR(GEOMEAN(IF($I$199:$Q$199=1,(I21:Q21)+0.0001,"")),
     GEOMEAN(IF($I$199:$Q$199=2,(I21:Q21)+0.0001,""))))))</f>
        <v>4.88</v>
      </c>
      <c r="G21" s="96" cm="1">
        <f t="array" ref="G21">IF(Options!$D$18=1, IFERROR(MAX(IF($I$200:$Q$200=1,(I21:Q21),"")),
     MAX(IF($I$200:$Q$200=2,(I21:Q21),""))),
IF(Options!$D$19=1, IFERROR(AVERAGE(IF($I$200:$Q$200=1,(I21:Q21),"")),
     AVERAGE(IF($I$200:$Q$200=2,(I21:Q21),""))),
IF(Options!$D$20=1, IFERROR(GEOMEAN(IF($I$200:$Q$200=1,(I21:Q21)+0.0001,"")),
     GEOMEAN(IF($I$200:$Q$200=2,(I21:Q21)+0.0001,""))))))</f>
        <v>9.2520000000000007</v>
      </c>
      <c r="H21" s="110" t="s">
        <v>39</v>
      </c>
      <c r="I21" s="96">
        <v>4.88</v>
      </c>
      <c r="J21" s="96">
        <v>2.3809523809523698</v>
      </c>
      <c r="K21" s="96">
        <v>0.24147731297692601</v>
      </c>
      <c r="L21" s="96">
        <v>2.7925531058251298</v>
      </c>
      <c r="M21" s="96">
        <v>5.2500799999999996</v>
      </c>
      <c r="N21" s="96">
        <v>9.2520000000000007</v>
      </c>
      <c r="O21" s="96">
        <v>3.7261538461538501</v>
      </c>
      <c r="P21" s="96">
        <v>4.25</v>
      </c>
      <c r="Q21" s="215">
        <v>0</v>
      </c>
      <c r="R21" s="217"/>
    </row>
    <row r="22" spans="1:18" x14ac:dyDescent="0.2">
      <c r="A22" s="92">
        <v>17</v>
      </c>
      <c r="B22" s="92" t="s">
        <v>40</v>
      </c>
      <c r="C22" s="92" t="s">
        <v>41</v>
      </c>
      <c r="D22" s="93" t="str">
        <f t="shared" si="0"/>
        <v/>
      </c>
      <c r="E22" s="96">
        <f>IF(Options!$D$24 = 1, MAX(F22, G22),
IF(Options!$D$25 = 1, AVERAGE(F22,G22),
IF(Options!$D$26 = 1, IFERROR(GEOMEAN(F22, G22), MAX(F22, G22)))))</f>
        <v>7.8230428862431785</v>
      </c>
      <c r="F22" s="96" cm="1">
        <f t="array" ref="F22">IF(Options!$D$18=1, IFERROR(MAX(IF($I$199:$Q$199=1,(I22:Q22),"")),
     MAX(IF($I$199:$Q$199=2,(I22:Q22),""))),
IF(Options!$D$19=1, IFERROR(AVERAGE(IF($I$199:$Q$199=1,(I22:Q22),"")),
     AVERAGE(IF($I$199:$Q$199=2,(I22:Q22),""))),
IF(Options!$D$20=1, IFERROR(GEOMEAN(IF($I$199:$Q$199=1,(I22:Q22)+0.0001,"")),
     GEOMEAN(IF($I$199:$Q$199=2,(I22:Q22)+0.0001,""))))))</f>
        <v>6.12</v>
      </c>
      <c r="G22" s="96" cm="1">
        <f t="array" ref="G22">IF(Options!$D$18=1, IFERROR(MAX(IF($I$200:$Q$200=1,(I22:Q22),"")),
     MAX(IF($I$200:$Q$200=2,(I22:Q22),""))),
IF(Options!$D$19=1, IFERROR(AVERAGE(IF($I$200:$Q$200=1,(I22:Q22),"")),
     AVERAGE(IF($I$200:$Q$200=2,(I22:Q22),""))),
IF(Options!$D$20=1, IFERROR(GEOMEAN(IF($I$200:$Q$200=1,(I22:Q22)+0.0001,"")),
     GEOMEAN(IF($I$200:$Q$200=2,(I22:Q22)+0.0001,""))))))</f>
        <v>10</v>
      </c>
      <c r="H22" s="110" t="s">
        <v>41</v>
      </c>
      <c r="I22" s="96">
        <v>6.12</v>
      </c>
      <c r="J22" s="96">
        <v>4.7619047619047397</v>
      </c>
      <c r="K22" s="96">
        <v>10</v>
      </c>
      <c r="L22" s="96">
        <v>3.10084721601529</v>
      </c>
      <c r="M22" s="96">
        <v>10</v>
      </c>
      <c r="N22" s="96">
        <v>3.5259999999999998</v>
      </c>
      <c r="O22" s="96">
        <v>1.28153846153846</v>
      </c>
      <c r="P22" s="96">
        <v>4.75</v>
      </c>
      <c r="Q22" s="215">
        <v>0</v>
      </c>
      <c r="R22" s="217"/>
    </row>
    <row r="23" spans="1:18" x14ac:dyDescent="0.2">
      <c r="A23" s="92">
        <v>18</v>
      </c>
      <c r="B23" s="92" t="s">
        <v>42</v>
      </c>
      <c r="C23" s="92" t="s">
        <v>43</v>
      </c>
      <c r="D23" s="93" t="str">
        <f t="shared" si="0"/>
        <v/>
      </c>
      <c r="E23" s="96">
        <f>IF(Options!$D$24 = 1, MAX(F23, G23),
IF(Options!$D$25 = 1, AVERAGE(F23,G23),
IF(Options!$D$26 = 1, IFERROR(GEOMEAN(F23, G23), MAX(F23, G23)))))</f>
        <v>8.8769364084688593</v>
      </c>
      <c r="F23" s="96" cm="1">
        <f t="array" ref="F23">IF(Options!$D$18=1, IFERROR(MAX(IF($I$199:$Q$199=1,(I23:Q23),"")),
     MAX(IF($I$199:$Q$199=2,(I23:Q23),""))),
IF(Options!$D$19=1, IFERROR(AVERAGE(IF($I$199:$Q$199=1,(I23:Q23),"")),
     AVERAGE(IF($I$199:$Q$199=2,(I23:Q23),""))),
IF(Options!$D$20=1, IFERROR(GEOMEAN(IF($I$199:$Q$199=1,(I23:Q23)+0.0001,"")),
     GEOMEAN(IF($I$199:$Q$199=2,(I23:Q23)+0.0001,""))))))</f>
        <v>7.88</v>
      </c>
      <c r="G23" s="96" cm="1">
        <f t="array" ref="G23">IF(Options!$D$18=1, IFERROR(MAX(IF($I$200:$Q$200=1,(I23:Q23),"")),
     MAX(IF($I$200:$Q$200=2,(I23:Q23),""))),
IF(Options!$D$19=1, IFERROR(AVERAGE(IF($I$200:$Q$200=1,(I23:Q23),"")),
     AVERAGE(IF($I$200:$Q$200=2,(I23:Q23),""))),
IF(Options!$D$20=1, IFERROR(GEOMEAN(IF($I$200:$Q$200=1,(I23:Q23)+0.0001,"")),
     GEOMEAN(IF($I$200:$Q$200=2,(I23:Q23)+0.0001,""))))))</f>
        <v>10</v>
      </c>
      <c r="H23" s="110" t="s">
        <v>43</v>
      </c>
      <c r="I23" s="96">
        <v>7.88</v>
      </c>
      <c r="J23" s="96" t="s">
        <v>505</v>
      </c>
      <c r="K23" s="96">
        <v>10</v>
      </c>
      <c r="L23" s="96">
        <v>0.14229054416596301</v>
      </c>
      <c r="M23" s="96">
        <v>1.33684</v>
      </c>
      <c r="N23" s="96">
        <v>0.72599999999999898</v>
      </c>
      <c r="O23" s="96">
        <v>3.7015384615384601</v>
      </c>
      <c r="P23" s="96">
        <v>4.75</v>
      </c>
      <c r="Q23" s="215">
        <v>0</v>
      </c>
      <c r="R23" s="217"/>
    </row>
    <row r="24" spans="1:18" x14ac:dyDescent="0.2">
      <c r="A24" s="92">
        <v>19</v>
      </c>
      <c r="B24" s="92" t="s">
        <v>44</v>
      </c>
      <c r="C24" s="92" t="s">
        <v>45</v>
      </c>
      <c r="D24" s="93" t="str">
        <f t="shared" si="0"/>
        <v/>
      </c>
      <c r="E24" s="96">
        <f>IF(Options!$D$24 = 1, MAX(F24, G24),
IF(Options!$D$25 = 1, AVERAGE(F24,G24),
IF(Options!$D$26 = 1, IFERROR(GEOMEAN(F24, G24), MAX(F24, G24)))))</f>
        <v>6.6732181142234515</v>
      </c>
      <c r="F24" s="96" cm="1">
        <f t="array" ref="F24">IF(Options!$D$18=1, IFERROR(MAX(IF($I$199:$Q$199=1,(I24:Q24),"")),
     MAX(IF($I$199:$Q$199=2,(I24:Q24),""))),
IF(Options!$D$19=1, IFERROR(AVERAGE(IF($I$199:$Q$199=1,(I24:Q24),"")),
     AVERAGE(IF($I$199:$Q$199=2,(I24:Q24),""))),
IF(Options!$D$20=1, IFERROR(GEOMEAN(IF($I$199:$Q$199=1,(I24:Q24)+0.0001,"")),
     GEOMEAN(IF($I$199:$Q$199=2,(I24:Q24)+0.0001,""))))))</f>
        <v>5.44</v>
      </c>
      <c r="G24" s="96" cm="1">
        <f t="array" ref="G24">IF(Options!$D$18=1, IFERROR(MAX(IF($I$200:$Q$200=1,(I24:Q24),"")),
     MAX(IF($I$200:$Q$200=2,(I24:Q24),""))),
IF(Options!$D$19=1, IFERROR(AVERAGE(IF($I$200:$Q$200=1,(I24:Q24),"")),
     AVERAGE(IF($I$200:$Q$200=2,(I24:Q24),""))),
IF(Options!$D$20=1, IFERROR(GEOMEAN(IF($I$200:$Q$200=1,(I24:Q24)+0.0001,"")),
     GEOMEAN(IF($I$200:$Q$200=2,(I24:Q24)+0.0001,""))))))</f>
        <v>8.1859999999999999</v>
      </c>
      <c r="H24" s="110" t="s">
        <v>45</v>
      </c>
      <c r="I24" s="96">
        <v>5.44</v>
      </c>
      <c r="J24" s="96">
        <v>2.3809523809523698</v>
      </c>
      <c r="K24" s="96">
        <v>0</v>
      </c>
      <c r="L24" s="96">
        <v>0</v>
      </c>
      <c r="M24" s="96">
        <v>3.5043600000000001</v>
      </c>
      <c r="N24" s="96">
        <v>8.1859999999999999</v>
      </c>
      <c r="O24" s="96">
        <v>5.6923076923076898</v>
      </c>
      <c r="P24" s="96">
        <v>5.25</v>
      </c>
      <c r="Q24" s="215">
        <v>0</v>
      </c>
      <c r="R24" s="217"/>
    </row>
    <row r="25" spans="1:18" x14ac:dyDescent="0.2">
      <c r="A25" s="92">
        <v>20</v>
      </c>
      <c r="B25" s="92" t="s">
        <v>46</v>
      </c>
      <c r="C25" s="92" t="s">
        <v>47</v>
      </c>
      <c r="D25" s="93" t="str">
        <f t="shared" si="0"/>
        <v/>
      </c>
      <c r="E25" s="96">
        <f>IF(Options!$D$24 = 1, MAX(F25, G25),
IF(Options!$D$25 = 1, AVERAGE(F25,G25),
IF(Options!$D$26 = 1, IFERROR(GEOMEAN(F25, G25), MAX(F25, G25)))))</f>
        <v>6.8929172120596167</v>
      </c>
      <c r="F25" s="96" cm="1">
        <f t="array" ref="F25">IF(Options!$D$18=1, IFERROR(MAX(IF($I$199:$Q$199=1,(I25:Q25),"")),
     MAX(IF($I$199:$Q$199=2,(I25:Q25),""))),
IF(Options!$D$19=1, IFERROR(AVERAGE(IF($I$199:$Q$199=1,(I25:Q25),"")),
     AVERAGE(IF($I$199:$Q$199=2,(I25:Q25),""))),
IF(Options!$D$20=1, IFERROR(GEOMEAN(IF($I$199:$Q$199=1,(I25:Q25)+0.0001,"")),
     GEOMEAN(IF($I$199:$Q$199=2,(I25:Q25)+0.0001,""))))))</f>
        <v>6.94</v>
      </c>
      <c r="G25" s="96" cm="1">
        <f t="array" ref="G25">IF(Options!$D$18=1, IFERROR(MAX(IF($I$200:$Q$200=1,(I25:Q25),"")),
     MAX(IF($I$200:$Q$200=2,(I25:Q25),""))),
IF(Options!$D$19=1, IFERROR(AVERAGE(IF($I$200:$Q$200=1,(I25:Q25),"")),
     AVERAGE(IF($I$200:$Q$200=2,(I25:Q25),""))),
IF(Options!$D$20=1, IFERROR(GEOMEAN(IF($I$200:$Q$200=1,(I25:Q25)+0.0001,"")),
     GEOMEAN(IF($I$200:$Q$200=2,(I25:Q25)+0.0001,""))))))</f>
        <v>6.8461538461538503</v>
      </c>
      <c r="H25" s="110" t="s">
        <v>47</v>
      </c>
      <c r="I25" s="96">
        <v>6.94</v>
      </c>
      <c r="J25" s="96">
        <v>0</v>
      </c>
      <c r="K25" s="96">
        <v>0</v>
      </c>
      <c r="L25" s="96">
        <v>0</v>
      </c>
      <c r="M25" s="96">
        <v>6.1125999999999996</v>
      </c>
      <c r="N25" s="96">
        <v>1.966</v>
      </c>
      <c r="O25" s="96">
        <v>6.8461538461538503</v>
      </c>
      <c r="P25" s="96">
        <v>4.5</v>
      </c>
      <c r="Q25" s="215">
        <v>0</v>
      </c>
      <c r="R25" s="217"/>
    </row>
    <row r="26" spans="1:18" x14ac:dyDescent="0.2">
      <c r="A26" s="92">
        <v>21</v>
      </c>
      <c r="B26" s="92" t="s">
        <v>48</v>
      </c>
      <c r="C26" s="92" t="s">
        <v>49</v>
      </c>
      <c r="D26" s="93" t="str">
        <f t="shared" si="0"/>
        <v/>
      </c>
      <c r="E26" s="96">
        <f>IF(Options!$D$24 = 1, MAX(F26, G26),
IF(Options!$D$25 = 1, AVERAGE(F26,G26),
IF(Options!$D$26 = 1, IFERROR(GEOMEAN(F26, G26), MAX(F26, G26)))))</f>
        <v>8.7407093533648617</v>
      </c>
      <c r="F26" s="96" cm="1">
        <f t="array" ref="F26">IF(Options!$D$18=1, IFERROR(MAX(IF($I$199:$Q$199=1,(I26:Q26),"")),
     MAX(IF($I$199:$Q$199=2,(I26:Q26),""))),
IF(Options!$D$19=1, IFERROR(AVERAGE(IF($I$199:$Q$199=1,(I26:Q26),"")),
     AVERAGE(IF($I$199:$Q$199=2,(I26:Q26),""))),
IF(Options!$D$20=1, IFERROR(GEOMEAN(IF($I$199:$Q$199=1,(I26:Q26)+0.0001,"")),
     GEOMEAN(IF($I$199:$Q$199=2,(I26:Q26)+0.0001,""))))))</f>
        <v>7.64</v>
      </c>
      <c r="G26" s="96" cm="1">
        <f t="array" ref="G26">IF(Options!$D$18=1, IFERROR(MAX(IF($I$200:$Q$200=1,(I26:Q26),"")),
     MAX(IF($I$200:$Q$200=2,(I26:Q26),""))),
IF(Options!$D$19=1, IFERROR(AVERAGE(IF($I$200:$Q$200=1,(I26:Q26),"")),
     AVERAGE(IF($I$200:$Q$200=2,(I26:Q26),""))),
IF(Options!$D$20=1, IFERROR(GEOMEAN(IF($I$200:$Q$200=1,(I26:Q26)+0.0001,"")),
     GEOMEAN(IF($I$200:$Q$200=2,(I26:Q26)+0.0001,""))))))</f>
        <v>10</v>
      </c>
      <c r="H26" s="110" t="s">
        <v>49</v>
      </c>
      <c r="I26" s="96">
        <v>7.64</v>
      </c>
      <c r="J26" s="96">
        <v>10</v>
      </c>
      <c r="K26" s="96">
        <v>0</v>
      </c>
      <c r="L26" s="96">
        <v>0</v>
      </c>
      <c r="M26" s="96">
        <v>1.3365199999999999</v>
      </c>
      <c r="N26" s="96">
        <v>0.71799999999999997</v>
      </c>
      <c r="O26" s="96">
        <v>1.79538461538461</v>
      </c>
      <c r="P26" s="96">
        <v>4.5</v>
      </c>
      <c r="Q26" s="215">
        <v>0</v>
      </c>
      <c r="R26" s="217"/>
    </row>
    <row r="27" spans="1:18" x14ac:dyDescent="0.2">
      <c r="A27" s="92">
        <v>22</v>
      </c>
      <c r="B27" s="92" t="s">
        <v>50</v>
      </c>
      <c r="C27" s="92" t="s">
        <v>51</v>
      </c>
      <c r="D27" s="93" t="str">
        <f t="shared" si="0"/>
        <v/>
      </c>
      <c r="E27" s="96">
        <f>IF(Options!$D$24 = 1, MAX(F27, G27),
IF(Options!$D$25 = 1, AVERAGE(F27,G27),
IF(Options!$D$26 = 1, IFERROR(GEOMEAN(F27, G27), MAX(F27, G27)))))</f>
        <v>7.4259420536801528</v>
      </c>
      <c r="F27" s="96" cm="1">
        <f t="array" ref="F27">IF(Options!$D$18=1, IFERROR(MAX(IF($I$199:$Q$199=1,(I27:Q27),"")),
     MAX(IF($I$199:$Q$199=2,(I27:Q27),""))),
IF(Options!$D$19=1, IFERROR(AVERAGE(IF($I$199:$Q$199=1,(I27:Q27),"")),
     AVERAGE(IF($I$199:$Q$199=2,(I27:Q27),""))),
IF(Options!$D$20=1, IFERROR(GEOMEAN(IF($I$199:$Q$199=1,(I27:Q27)+0.0001,"")),
     GEOMEAN(IF($I$199:$Q$199=2,(I27:Q27)+0.0001,""))))))</f>
        <v>7.25</v>
      </c>
      <c r="G27" s="96" cm="1">
        <f t="array" ref="G27">IF(Options!$D$18=1, IFERROR(MAX(IF($I$200:$Q$200=1,(I27:Q27),"")),
     MAX(IF($I$200:$Q$200=2,(I27:Q27),""))),
IF(Options!$D$19=1, IFERROR(AVERAGE(IF($I$200:$Q$200=1,(I27:Q27),"")),
     AVERAGE(IF($I$200:$Q$200=2,(I27:Q27),""))),
IF(Options!$D$20=1, IFERROR(GEOMEAN(IF($I$200:$Q$200=1,(I27:Q27)+0.0001,"")),
     GEOMEAN(IF($I$200:$Q$200=2,(I27:Q27)+0.0001,""))))))</f>
        <v>7.60615384615385</v>
      </c>
      <c r="H27" s="110" t="s">
        <v>51</v>
      </c>
      <c r="I27" s="96">
        <v>6.84</v>
      </c>
      <c r="J27" s="96">
        <v>4.7619047619047397</v>
      </c>
      <c r="K27" s="96">
        <v>0</v>
      </c>
      <c r="L27" s="96">
        <v>0</v>
      </c>
      <c r="M27" s="96">
        <v>2.7756400000000001</v>
      </c>
      <c r="N27" s="96">
        <v>7.5640000000000001</v>
      </c>
      <c r="O27" s="96">
        <v>7.60615384615385</v>
      </c>
      <c r="P27" s="96">
        <v>7.25</v>
      </c>
      <c r="Q27" s="215">
        <v>0</v>
      </c>
      <c r="R27" s="217"/>
    </row>
    <row r="28" spans="1:18" x14ac:dyDescent="0.2">
      <c r="A28" s="92">
        <v>23</v>
      </c>
      <c r="B28" s="92" t="s">
        <v>52</v>
      </c>
      <c r="C28" s="92" t="s">
        <v>53</v>
      </c>
      <c r="D28" s="93" t="str">
        <f t="shared" si="0"/>
        <v/>
      </c>
      <c r="E28" s="96">
        <f>IF(Options!$D$24 = 1, MAX(F28, G28),
IF(Options!$D$25 = 1, AVERAGE(F28,G28),
IF(Options!$D$26 = 1, IFERROR(GEOMEAN(F28, G28), MAX(F28, G28)))))</f>
        <v>6.1237243569579451</v>
      </c>
      <c r="F28" s="96" cm="1">
        <f t="array" ref="F28">IF(Options!$D$18=1, IFERROR(MAX(IF($I$199:$Q$199=1,(I28:Q28),"")),
     MAX(IF($I$199:$Q$199=2,(I28:Q28),""))),
IF(Options!$D$19=1, IFERROR(AVERAGE(IF($I$199:$Q$199=1,(I28:Q28),"")),
     AVERAGE(IF($I$199:$Q$199=2,(I28:Q28),""))),
IF(Options!$D$20=1, IFERROR(GEOMEAN(IF($I$199:$Q$199=1,(I28:Q28)+0.0001,"")),
     GEOMEAN(IF($I$199:$Q$199=2,(I28:Q28)+0.0001,""))))))</f>
        <v>3.75</v>
      </c>
      <c r="G28" s="96" cm="1">
        <f t="array" ref="G28">IF(Options!$D$18=1, IFERROR(MAX(IF($I$200:$Q$200=1,(I28:Q28),"")),
     MAX(IF($I$200:$Q$200=2,(I28:Q28),""))),
IF(Options!$D$19=1, IFERROR(AVERAGE(IF($I$200:$Q$200=1,(I28:Q28),"")),
     AVERAGE(IF($I$200:$Q$200=2,(I28:Q28),""))),
IF(Options!$D$20=1, IFERROR(GEOMEAN(IF($I$200:$Q$200=1,(I28:Q28)+0.0001,"")),
     GEOMEAN(IF($I$200:$Q$200=2,(I28:Q28)+0.0001,""))))))</f>
        <v>10</v>
      </c>
      <c r="H28" s="110" t="s">
        <v>53</v>
      </c>
      <c r="I28" s="96">
        <v>2.06</v>
      </c>
      <c r="J28" s="96">
        <v>2.3809523809523698</v>
      </c>
      <c r="K28" s="96">
        <v>0</v>
      </c>
      <c r="L28" s="96">
        <v>0</v>
      </c>
      <c r="M28" s="96">
        <v>8.5143599999999999</v>
      </c>
      <c r="N28" s="96">
        <v>9.7539999999999996</v>
      </c>
      <c r="O28" s="96" t="s">
        <v>505</v>
      </c>
      <c r="P28" s="96">
        <v>3.75</v>
      </c>
      <c r="Q28" s="215">
        <v>10</v>
      </c>
      <c r="R28" s="217"/>
    </row>
    <row r="29" spans="1:18" x14ac:dyDescent="0.2">
      <c r="A29" s="92">
        <v>24</v>
      </c>
      <c r="B29" s="92" t="s">
        <v>54</v>
      </c>
      <c r="C29" s="92" t="s">
        <v>55</v>
      </c>
      <c r="D29" s="93" t="str">
        <f t="shared" si="0"/>
        <v/>
      </c>
      <c r="E29" s="96">
        <f>IF(Options!$D$24 = 1, MAX(F29, G29),
IF(Options!$D$25 = 1, AVERAGE(F29,G29),
IF(Options!$D$26 = 1, IFERROR(GEOMEAN(F29, G29), MAX(F29, G29)))))</f>
        <v>8.7292611371180779</v>
      </c>
      <c r="F29" s="96" cm="1">
        <f t="array" ref="F29">IF(Options!$D$18=1, IFERROR(MAX(IF($I$199:$Q$199=1,(I29:Q29),"")),
     MAX(IF($I$199:$Q$199=2,(I29:Q29),""))),
IF(Options!$D$19=1, IFERROR(AVERAGE(IF($I$199:$Q$199=1,(I29:Q29),"")),
     AVERAGE(IF($I$199:$Q$199=2,(I29:Q29),""))),
IF(Options!$D$20=1, IFERROR(GEOMEAN(IF($I$199:$Q$199=1,(I29:Q29)+0.0001,"")),
     GEOMEAN(IF($I$199:$Q$199=2,(I29:Q29)+0.0001,""))))))</f>
        <v>7.62</v>
      </c>
      <c r="G29" s="96" cm="1">
        <f t="array" ref="G29">IF(Options!$D$18=1, IFERROR(MAX(IF($I$200:$Q$200=1,(I29:Q29),"")),
     MAX(IF($I$200:$Q$200=2,(I29:Q29),""))),
IF(Options!$D$19=1, IFERROR(AVERAGE(IF($I$200:$Q$200=1,(I29:Q29),"")),
     AVERAGE(IF($I$200:$Q$200=2,(I29:Q29),""))),
IF(Options!$D$20=1, IFERROR(GEOMEAN(IF($I$200:$Q$200=1,(I29:Q29)+0.0001,"")),
     GEOMEAN(IF($I$200:$Q$200=2,(I29:Q29)+0.0001,""))))))</f>
        <v>10</v>
      </c>
      <c r="H29" s="110" t="s">
        <v>55</v>
      </c>
      <c r="I29" s="96">
        <v>7.62</v>
      </c>
      <c r="J29" s="96">
        <v>9.5238095238094793</v>
      </c>
      <c r="K29" s="96">
        <v>4.1023062186855297</v>
      </c>
      <c r="L29" s="96">
        <v>7.56305808217025</v>
      </c>
      <c r="M29" s="96">
        <v>10</v>
      </c>
      <c r="N29" s="96">
        <v>8.9480000000000004</v>
      </c>
      <c r="O29" s="96">
        <v>2.2215384615384601</v>
      </c>
      <c r="P29" s="96">
        <v>5</v>
      </c>
      <c r="Q29" s="215">
        <v>0</v>
      </c>
      <c r="R29" s="217"/>
    </row>
    <row r="30" spans="1:18" x14ac:dyDescent="0.2">
      <c r="A30" s="92">
        <v>25</v>
      </c>
      <c r="B30" s="92" t="s">
        <v>56</v>
      </c>
      <c r="C30" s="92" t="s">
        <v>57</v>
      </c>
      <c r="D30" s="93" t="str">
        <f t="shared" si="0"/>
        <v/>
      </c>
      <c r="E30" s="96">
        <f>IF(Options!$D$24 = 1, MAX(F30, G30),
IF(Options!$D$25 = 1, AVERAGE(F30,G30),
IF(Options!$D$26 = 1, IFERROR(GEOMEAN(F30, G30), MAX(F30, G30)))))</f>
        <v>6.3969800567262869</v>
      </c>
      <c r="F30" s="96" cm="1">
        <f t="array" ref="F30">IF(Options!$D$18=1, IFERROR(MAX(IF($I$199:$Q$199=1,(I30:Q30),"")),
     MAX(IF($I$199:$Q$199=2,(I30:Q30),""))),
IF(Options!$D$19=1, IFERROR(AVERAGE(IF($I$199:$Q$199=1,(I30:Q30),"")),
     AVERAGE(IF($I$199:$Q$199=2,(I30:Q30),""))),
IF(Options!$D$20=1, IFERROR(GEOMEAN(IF($I$199:$Q$199=1,(I30:Q30)+0.0001,"")),
     GEOMEAN(IF($I$199:$Q$199=2,(I30:Q30)+0.0001,""))))))</f>
        <v>7.48</v>
      </c>
      <c r="G30" s="96" cm="1">
        <f t="array" ref="G30">IF(Options!$D$18=1, IFERROR(MAX(IF($I$200:$Q$200=1,(I30:Q30),"")),
     MAX(IF($I$200:$Q$200=2,(I30:Q30),""))),
IF(Options!$D$19=1, IFERROR(AVERAGE(IF($I$200:$Q$200=1,(I30:Q30),"")),
     AVERAGE(IF($I$200:$Q$200=2,(I30:Q30),""))),
IF(Options!$D$20=1, IFERROR(GEOMEAN(IF($I$200:$Q$200=1,(I30:Q30)+0.0001,"")),
     GEOMEAN(IF($I$200:$Q$200=2,(I30:Q30)+0.0001,""))))))</f>
        <v>5.4707692307692302</v>
      </c>
      <c r="H30" s="110" t="s">
        <v>57</v>
      </c>
      <c r="I30" s="96">
        <v>7.48</v>
      </c>
      <c r="J30" s="96" t="s">
        <v>505</v>
      </c>
      <c r="K30" s="96">
        <v>6.6666666666748099E-4</v>
      </c>
      <c r="L30" s="96">
        <v>6.6666666666748099E-4</v>
      </c>
      <c r="M30" s="96">
        <v>2.61199999999988E-2</v>
      </c>
      <c r="N30" s="96">
        <v>0</v>
      </c>
      <c r="O30" s="96">
        <v>5.4707692307692302</v>
      </c>
      <c r="P30" s="96">
        <v>2.75</v>
      </c>
      <c r="Q30" s="215">
        <v>0</v>
      </c>
      <c r="R30" s="217"/>
    </row>
    <row r="31" spans="1:18" x14ac:dyDescent="0.2">
      <c r="A31" s="92">
        <v>26</v>
      </c>
      <c r="B31" s="92" t="s">
        <v>58</v>
      </c>
      <c r="C31" s="92" t="s">
        <v>59</v>
      </c>
      <c r="D31" s="93" t="str">
        <f t="shared" si="0"/>
        <v/>
      </c>
      <c r="E31" s="96">
        <f>IF(Options!$D$24 = 1, MAX(F31, G31),
IF(Options!$D$25 = 1, AVERAGE(F31,G31),
IF(Options!$D$26 = 1, IFERROR(GEOMEAN(F31, G31), MAX(F31, G31)))))</f>
        <v>7.7071395471990778</v>
      </c>
      <c r="F31" s="96" cm="1">
        <f t="array" ref="F31">IF(Options!$D$18=1, IFERROR(MAX(IF($I$199:$Q$199=1,(I31:Q31),"")),
     MAX(IF($I$199:$Q$199=2,(I31:Q31),""))),
IF(Options!$D$19=1, IFERROR(AVERAGE(IF($I$199:$Q$199=1,(I31:Q31),"")),
     AVERAGE(IF($I$199:$Q$199=2,(I31:Q31),""))),
IF(Options!$D$20=1, IFERROR(GEOMEAN(IF($I$199:$Q$199=1,(I31:Q31)+0.0001,"")),
     GEOMEAN(IF($I$199:$Q$199=2,(I31:Q31)+0.0001,""))))))</f>
        <v>5.94</v>
      </c>
      <c r="G31" s="96" cm="1">
        <f t="array" ref="G31">IF(Options!$D$18=1, IFERROR(MAX(IF($I$200:$Q$200=1,(I31:Q31),"")),
     MAX(IF($I$200:$Q$200=2,(I31:Q31),""))),
IF(Options!$D$19=1, IFERROR(AVERAGE(IF($I$200:$Q$200=1,(I31:Q31),"")),
     AVERAGE(IF($I$200:$Q$200=2,(I31:Q31),""))),
IF(Options!$D$20=1, IFERROR(GEOMEAN(IF($I$200:$Q$200=1,(I31:Q31)+0.0001,"")),
     GEOMEAN(IF($I$200:$Q$200=2,(I31:Q31)+0.0001,""))))))</f>
        <v>10</v>
      </c>
      <c r="H31" s="110" t="s">
        <v>59</v>
      </c>
      <c r="I31" s="96">
        <v>5.94</v>
      </c>
      <c r="J31" s="96">
        <v>10</v>
      </c>
      <c r="K31" s="96">
        <v>6.6666666666748099E-4</v>
      </c>
      <c r="L31" s="96">
        <v>6.6666666666748099E-4</v>
      </c>
      <c r="M31" s="96">
        <v>3.7039999999999303E-2</v>
      </c>
      <c r="N31" s="96">
        <v>0</v>
      </c>
      <c r="O31" s="96">
        <v>3.8553846153846201</v>
      </c>
      <c r="P31" s="96">
        <v>5.5</v>
      </c>
      <c r="Q31" s="215">
        <v>0</v>
      </c>
      <c r="R31" s="217"/>
    </row>
    <row r="32" spans="1:18" x14ac:dyDescent="0.2">
      <c r="A32" s="92">
        <v>27</v>
      </c>
      <c r="B32" s="92" t="s">
        <v>60</v>
      </c>
      <c r="C32" s="92" t="s">
        <v>61</v>
      </c>
      <c r="D32" s="93" t="str">
        <f t="shared" si="0"/>
        <v/>
      </c>
      <c r="E32" s="96">
        <f>IF(Options!$D$24 = 1, MAX(F32, G32),
IF(Options!$D$25 = 1, AVERAGE(F32,G32),
IF(Options!$D$26 = 1, IFERROR(GEOMEAN(F32, G32), MAX(F32, G32)))))</f>
        <v>8.6078590889510824</v>
      </c>
      <c r="F32" s="96" cm="1">
        <f t="array" ref="F32">IF(Options!$D$18=1, IFERROR(MAX(IF($I$199:$Q$199=1,(I32:Q32),"")),
     MAX(IF($I$199:$Q$199=2,(I32:Q32),""))),
IF(Options!$D$19=1, IFERROR(AVERAGE(IF($I$199:$Q$199=1,(I32:Q32),"")),
     AVERAGE(IF($I$199:$Q$199=2,(I32:Q32),""))),
IF(Options!$D$20=1, IFERROR(GEOMEAN(IF($I$199:$Q$199=1,(I32:Q32)+0.0001,"")),
     GEOMEAN(IF($I$199:$Q$199=2,(I32:Q32)+0.0001,""))))))</f>
        <v>7.78</v>
      </c>
      <c r="G32" s="96" cm="1">
        <f t="array" ref="G32">IF(Options!$D$18=1, IFERROR(MAX(IF($I$200:$Q$200=1,(I32:Q32),"")),
     MAX(IF($I$200:$Q$200=2,(I32:Q32),""))),
IF(Options!$D$19=1, IFERROR(AVERAGE(IF($I$200:$Q$200=1,(I32:Q32),"")),
     AVERAGE(IF($I$200:$Q$200=2,(I32:Q32),""))),
IF(Options!$D$20=1, IFERROR(GEOMEAN(IF($I$200:$Q$200=1,(I32:Q32)+0.0001,"")),
     GEOMEAN(IF($I$200:$Q$200=2,(I32:Q32)+0.0001,""))))))</f>
        <v>9.5238095238094793</v>
      </c>
      <c r="H32" s="110" t="s">
        <v>61</v>
      </c>
      <c r="I32" s="96">
        <v>7.78</v>
      </c>
      <c r="J32" s="96">
        <v>9.5238095238094793</v>
      </c>
      <c r="K32" s="96">
        <v>4.5977111870721998</v>
      </c>
      <c r="L32" s="96">
        <v>0</v>
      </c>
      <c r="M32" s="96">
        <v>3.8830399999999998</v>
      </c>
      <c r="N32" s="96">
        <v>6.3179999999999996</v>
      </c>
      <c r="O32" s="96">
        <v>4.6153846153846203</v>
      </c>
      <c r="P32" s="96">
        <v>6.75</v>
      </c>
      <c r="Q32" s="215">
        <v>0</v>
      </c>
      <c r="R32" s="217"/>
    </row>
    <row r="33" spans="1:18" x14ac:dyDescent="0.2">
      <c r="A33" s="92">
        <v>28</v>
      </c>
      <c r="B33" s="92" t="s">
        <v>62</v>
      </c>
      <c r="C33" s="92" t="s">
        <v>63</v>
      </c>
      <c r="D33" s="93" t="str">
        <f t="shared" si="0"/>
        <v/>
      </c>
      <c r="E33" s="96">
        <f>IF(Options!$D$24 = 1, MAX(F33, G33),
IF(Options!$D$25 = 1, AVERAGE(F33,G33),
IF(Options!$D$26 = 1, IFERROR(GEOMEAN(F33, G33), MAX(F33, G33)))))</f>
        <v>10</v>
      </c>
      <c r="F33" s="96" cm="1">
        <f t="array" ref="F33">IF(Options!$D$18=1, IFERROR(MAX(IF($I$199:$Q$199=1,(I33:Q33),"")),
     MAX(IF($I$199:$Q$199=2,(I33:Q33),""))),
IF(Options!$D$19=1, IFERROR(AVERAGE(IF($I$199:$Q$199=1,(I33:Q33),"")),
     AVERAGE(IF($I$199:$Q$199=2,(I33:Q33),""))),
IF(Options!$D$20=1, IFERROR(GEOMEAN(IF($I$199:$Q$199=1,(I33:Q33)+0.0001,"")),
     GEOMEAN(IF($I$199:$Q$199=2,(I33:Q33)+0.0001,""))))))</f>
        <v>10</v>
      </c>
      <c r="G33" s="96" cm="1">
        <f t="array" ref="G33">IF(Options!$D$18=1, IFERROR(MAX(IF($I$200:$Q$200=1,(I33:Q33),"")),
     MAX(IF($I$200:$Q$200=2,(I33:Q33),""))),
IF(Options!$D$19=1, IFERROR(AVERAGE(IF($I$200:$Q$200=1,(I33:Q33),"")),
     AVERAGE(IF($I$200:$Q$200=2,(I33:Q33),""))),
IF(Options!$D$20=1, IFERROR(GEOMEAN(IF($I$200:$Q$200=1,(I33:Q33)+0.0001,"")),
     GEOMEAN(IF($I$200:$Q$200=2,(I33:Q33)+0.0001,""))))))</f>
        <v>10</v>
      </c>
      <c r="H33" s="110" t="s">
        <v>63</v>
      </c>
      <c r="I33" s="96">
        <v>8.5399999999999991</v>
      </c>
      <c r="J33" s="96">
        <v>7.1428571428571104</v>
      </c>
      <c r="K33" s="96">
        <v>6.6666666666748099E-4</v>
      </c>
      <c r="L33" s="96">
        <v>6.6666666666748099E-4</v>
      </c>
      <c r="M33" s="96">
        <v>1.2000000000007599E-3</v>
      </c>
      <c r="N33" s="96">
        <v>0</v>
      </c>
      <c r="O33" s="96">
        <v>10</v>
      </c>
      <c r="P33" s="96">
        <v>10</v>
      </c>
      <c r="Q33" s="215">
        <v>10</v>
      </c>
      <c r="R33" s="217"/>
    </row>
    <row r="34" spans="1:18" x14ac:dyDescent="0.2">
      <c r="A34" s="92">
        <v>29</v>
      </c>
      <c r="B34" s="92" t="s">
        <v>64</v>
      </c>
      <c r="C34" s="92" t="s">
        <v>65</v>
      </c>
      <c r="D34" s="93" t="str">
        <f t="shared" si="0"/>
        <v/>
      </c>
      <c r="E34" s="96">
        <f>IF(Options!$D$24 = 1, MAX(F34, G34),
IF(Options!$D$25 = 1, AVERAGE(F34,G34),
IF(Options!$D$26 = 1, IFERROR(GEOMEAN(F34, G34), MAX(F34, G34)))))</f>
        <v>4.7619047619047397</v>
      </c>
      <c r="F34" s="96" cm="1">
        <f t="array" ref="F34">IF(Options!$D$18=1, IFERROR(MAX(IF($I$199:$Q$199=1,(I34:Q34),"")),
     MAX(IF($I$199:$Q$199=2,(I34:Q34),""))),
IF(Options!$D$19=1, IFERROR(AVERAGE(IF($I$199:$Q$199=1,(I34:Q34),"")),
     AVERAGE(IF($I$199:$Q$199=2,(I34:Q34),""))),
IF(Options!$D$20=1, IFERROR(GEOMEAN(IF($I$199:$Q$199=1,(I34:Q34)+0.0001,"")),
     GEOMEAN(IF($I$199:$Q$199=2,(I34:Q34)+0.0001,""))))))</f>
        <v>0</v>
      </c>
      <c r="G34" s="96" cm="1">
        <f t="array" ref="G34">IF(Options!$D$18=1, IFERROR(MAX(IF($I$200:$Q$200=1,(I34:Q34),"")),
     MAX(IF($I$200:$Q$200=2,(I34:Q34),""))),
IF(Options!$D$19=1, IFERROR(AVERAGE(IF($I$200:$Q$200=1,(I34:Q34),"")),
     AVERAGE(IF($I$200:$Q$200=2,(I34:Q34),""))),
IF(Options!$D$20=1, IFERROR(GEOMEAN(IF($I$200:$Q$200=1,(I34:Q34)+0.0001,"")),
     GEOMEAN(IF($I$200:$Q$200=2,(I34:Q34)+0.0001,""))))))</f>
        <v>4.7619047619047397</v>
      </c>
      <c r="H34" s="110" t="s">
        <v>65</v>
      </c>
      <c r="I34" s="96">
        <v>0</v>
      </c>
      <c r="J34" s="96">
        <v>4.7619047619047397</v>
      </c>
      <c r="K34" s="96">
        <v>0</v>
      </c>
      <c r="L34" s="96">
        <v>0</v>
      </c>
      <c r="M34" s="96">
        <v>3.1276799999999998</v>
      </c>
      <c r="N34" s="96">
        <v>3.18</v>
      </c>
      <c r="O34" s="96" t="s">
        <v>505</v>
      </c>
      <c r="P34" s="96">
        <v>0</v>
      </c>
      <c r="Q34" s="215">
        <v>0</v>
      </c>
      <c r="R34" s="217"/>
    </row>
    <row r="35" spans="1:18" x14ac:dyDescent="0.2">
      <c r="A35" s="92">
        <v>30</v>
      </c>
      <c r="B35" s="92" t="s">
        <v>66</v>
      </c>
      <c r="C35" s="92" t="s">
        <v>67</v>
      </c>
      <c r="D35" s="93" t="str">
        <f t="shared" si="0"/>
        <v/>
      </c>
      <c r="E35" s="96">
        <f>IF(Options!$D$24 = 1, MAX(F35, G35),
IF(Options!$D$25 = 1, AVERAGE(F35,G35),
IF(Options!$D$26 = 1, IFERROR(GEOMEAN(F35, G35), MAX(F35, G35)))))</f>
        <v>1.7062239008992943</v>
      </c>
      <c r="F35" s="96" cm="1">
        <f t="array" ref="F35">IF(Options!$D$18=1, IFERROR(MAX(IF($I$199:$Q$199=1,(I35:Q35),"")),
     MAX(IF($I$199:$Q$199=2,(I35:Q35),""))),
IF(Options!$D$19=1, IFERROR(AVERAGE(IF($I$199:$Q$199=1,(I35:Q35),"")),
     AVERAGE(IF($I$199:$Q$199=2,(I35:Q35),""))),
IF(Options!$D$20=1, IFERROR(GEOMEAN(IF($I$199:$Q$199=1,(I35:Q35)+0.0001,"")),
     GEOMEAN(IF($I$199:$Q$199=2,(I35:Q35)+0.0001,""))))))</f>
        <v>0.60000000000000098</v>
      </c>
      <c r="G35" s="96" cm="1">
        <f t="array" ref="G35">IF(Options!$D$18=1, IFERROR(MAX(IF($I$200:$Q$200=1,(I35:Q35),"")),
     MAX(IF($I$200:$Q$200=2,(I35:Q35),""))),
IF(Options!$D$19=1, IFERROR(AVERAGE(IF($I$200:$Q$200=1,(I35:Q35),"")),
     AVERAGE(IF($I$200:$Q$200=2,(I35:Q35),""))),
IF(Options!$D$20=1, IFERROR(GEOMEAN(IF($I$200:$Q$200=1,(I35:Q35)+0.0001,"")),
     GEOMEAN(IF($I$200:$Q$200=2,(I35:Q35)+0.0001,""))))))</f>
        <v>4.8520000000000003</v>
      </c>
      <c r="H35" s="110" t="s">
        <v>67</v>
      </c>
      <c r="I35" s="96">
        <v>0.60000000000000098</v>
      </c>
      <c r="J35" s="96">
        <v>2.3809523809523698</v>
      </c>
      <c r="K35" s="96">
        <v>0</v>
      </c>
      <c r="L35" s="96">
        <v>0</v>
      </c>
      <c r="M35" s="96">
        <v>4.8066800000000001</v>
      </c>
      <c r="N35" s="96">
        <v>4.8520000000000003</v>
      </c>
      <c r="O35" s="96">
        <v>3.0938461538461501</v>
      </c>
      <c r="P35" s="96">
        <v>0</v>
      </c>
      <c r="Q35" s="215">
        <v>0</v>
      </c>
      <c r="R35" s="217"/>
    </row>
    <row r="36" spans="1:18" x14ac:dyDescent="0.2">
      <c r="A36" s="92">
        <v>31</v>
      </c>
      <c r="B36" s="92" t="s">
        <v>68</v>
      </c>
      <c r="C36" s="92" t="s">
        <v>69</v>
      </c>
      <c r="D36" s="93" t="str">
        <f t="shared" si="0"/>
        <v/>
      </c>
      <c r="E36" s="96">
        <f>IF(Options!$D$24 = 1, MAX(F36, G36),
IF(Options!$D$25 = 1, AVERAGE(F36,G36),
IF(Options!$D$26 = 1, IFERROR(GEOMEAN(F36, G36), MAX(F36, G36)))))</f>
        <v>5</v>
      </c>
      <c r="F36" s="96" cm="1">
        <f t="array" ref="F36">IF(Options!$D$18=1, IFERROR(MAX(IF($I$199:$Q$199=1,(I36:Q36),"")),
     MAX(IF($I$199:$Q$199=2,(I36:Q36),""))),
IF(Options!$D$19=1, IFERROR(AVERAGE(IF($I$199:$Q$199=1,(I36:Q36),"")),
     AVERAGE(IF($I$199:$Q$199=2,(I36:Q36),""))),
IF(Options!$D$20=1, IFERROR(GEOMEAN(IF($I$199:$Q$199=1,(I36:Q36)+0.0001,"")),
     GEOMEAN(IF($I$199:$Q$199=2,(I36:Q36)+0.0001,""))))))</f>
        <v>2.5</v>
      </c>
      <c r="G36" s="96" cm="1">
        <f t="array" ref="G36">IF(Options!$D$18=1, IFERROR(MAX(IF($I$200:$Q$200=1,(I36:Q36),"")),
     MAX(IF($I$200:$Q$200=2,(I36:Q36),""))),
IF(Options!$D$19=1, IFERROR(AVERAGE(IF($I$200:$Q$200=1,(I36:Q36),"")),
     AVERAGE(IF($I$200:$Q$200=2,(I36:Q36),""))),
IF(Options!$D$20=1, IFERROR(GEOMEAN(IF($I$200:$Q$200=1,(I36:Q36)+0.0001,"")),
     GEOMEAN(IF($I$200:$Q$200=2,(I36:Q36)+0.0001,""))))))</f>
        <v>10</v>
      </c>
      <c r="H36" s="110" t="s">
        <v>69</v>
      </c>
      <c r="I36" s="96">
        <v>2.34</v>
      </c>
      <c r="J36" s="96">
        <v>4.7619047619047397</v>
      </c>
      <c r="K36" s="96">
        <v>0.28841957239697702</v>
      </c>
      <c r="L36" s="96">
        <v>0</v>
      </c>
      <c r="M36" s="96">
        <v>7.1248399999999998</v>
      </c>
      <c r="N36" s="96">
        <v>8.0120000000000005</v>
      </c>
      <c r="O36" s="96">
        <v>0.38461538461538503</v>
      </c>
      <c r="P36" s="96">
        <v>2.5</v>
      </c>
      <c r="Q36" s="215">
        <v>10</v>
      </c>
      <c r="R36" s="217"/>
    </row>
    <row r="37" spans="1:18" x14ac:dyDescent="0.2">
      <c r="A37" s="92">
        <v>32</v>
      </c>
      <c r="B37" s="92" t="s">
        <v>70</v>
      </c>
      <c r="C37" s="92" t="s">
        <v>71</v>
      </c>
      <c r="D37" s="93" t="str">
        <f t="shared" si="0"/>
        <v/>
      </c>
      <c r="E37" s="96">
        <f>IF(Options!$D$24 = 1, MAX(F37, G37),
IF(Options!$D$25 = 1, AVERAGE(F37,G37),
IF(Options!$D$26 = 1, IFERROR(GEOMEAN(F37, G37), MAX(F37, G37)))))</f>
        <v>6.6030296076876711</v>
      </c>
      <c r="F37" s="96" cm="1">
        <f t="array" ref="F37">IF(Options!$D$18=1, IFERROR(MAX(IF($I$199:$Q$199=1,(I37:Q37),"")),
     MAX(IF($I$199:$Q$199=2,(I37:Q37),""))),
IF(Options!$D$19=1, IFERROR(AVERAGE(IF($I$199:$Q$199=1,(I37:Q37),"")),
     AVERAGE(IF($I$199:$Q$199=2,(I37:Q37),""))),
IF(Options!$D$20=1, IFERROR(GEOMEAN(IF($I$199:$Q$199=1,(I37:Q37)+0.0001,"")),
     GEOMEAN(IF($I$199:$Q$199=2,(I37:Q37)+0.0001,""))))))</f>
        <v>4.3600000000000003</v>
      </c>
      <c r="G37" s="96" cm="1">
        <f t="array" ref="G37">IF(Options!$D$18=1, IFERROR(MAX(IF($I$200:$Q$200=1,(I37:Q37),"")),
     MAX(IF($I$200:$Q$200=2,(I37:Q37),""))),
IF(Options!$D$19=1, IFERROR(AVERAGE(IF($I$200:$Q$200=1,(I37:Q37),"")),
     AVERAGE(IF($I$200:$Q$200=2,(I37:Q37),""))),
IF(Options!$D$20=1, IFERROR(GEOMEAN(IF($I$200:$Q$200=1,(I37:Q37)+0.0001,"")),
     GEOMEAN(IF($I$200:$Q$200=2,(I37:Q37)+0.0001,""))))))</f>
        <v>10</v>
      </c>
      <c r="H37" s="110" t="s">
        <v>71</v>
      </c>
      <c r="I37" s="96">
        <v>4.3600000000000003</v>
      </c>
      <c r="J37" s="96">
        <v>2.3809523809523698</v>
      </c>
      <c r="K37" s="96">
        <v>0</v>
      </c>
      <c r="L37" s="96">
        <v>0</v>
      </c>
      <c r="M37" s="96">
        <v>6.3999999999886403E-4</v>
      </c>
      <c r="N37" s="96">
        <v>2.0000000000006701E-3</v>
      </c>
      <c r="O37" s="96">
        <v>0.64923076923076894</v>
      </c>
      <c r="P37" s="96">
        <v>3.5</v>
      </c>
      <c r="Q37" s="215">
        <v>10</v>
      </c>
      <c r="R37" s="217"/>
    </row>
    <row r="38" spans="1:18" x14ac:dyDescent="0.2">
      <c r="A38" s="92">
        <v>33</v>
      </c>
      <c r="B38" s="92" t="s">
        <v>72</v>
      </c>
      <c r="C38" s="92" t="s">
        <v>73</v>
      </c>
      <c r="D38" s="93" t="str">
        <f t="shared" si="0"/>
        <v/>
      </c>
      <c r="E38" s="96">
        <f>IF(Options!$D$24 = 1, MAX(F38, G38),
IF(Options!$D$25 = 1, AVERAGE(F38,G38),
IF(Options!$D$26 = 1, IFERROR(GEOMEAN(F38, G38), MAX(F38, G38)))))</f>
        <v>7.4420840753525042</v>
      </c>
      <c r="F38" s="96" cm="1">
        <f t="array" ref="F38">IF(Options!$D$18=1, IFERROR(MAX(IF($I$199:$Q$199=1,(I38:Q38),"")),
     MAX(IF($I$199:$Q$199=2,(I38:Q38),""))),
IF(Options!$D$19=1, IFERROR(AVERAGE(IF($I$199:$Q$199=1,(I38:Q38),"")),
     AVERAGE(IF($I$199:$Q$199=2,(I38:Q38),""))),
IF(Options!$D$20=1, IFERROR(GEOMEAN(IF($I$199:$Q$199=1,(I38:Q38)+0.0001,"")),
     GEOMEAN(IF($I$199:$Q$199=2,(I38:Q38)+0.0001,""))))))</f>
        <v>9</v>
      </c>
      <c r="G38" s="96" cm="1">
        <f t="array" ref="G38">IF(Options!$D$18=1, IFERROR(MAX(IF($I$200:$Q$200=1,(I38:Q38),"")),
     MAX(IF($I$200:$Q$200=2,(I38:Q38),""))),
IF(Options!$D$19=1, IFERROR(AVERAGE(IF($I$200:$Q$200=1,(I38:Q38),"")),
     AVERAGE(IF($I$200:$Q$200=2,(I38:Q38),""))),
IF(Options!$D$20=1, IFERROR(GEOMEAN(IF($I$200:$Q$200=1,(I38:Q38)+0.0001,"")),
     GEOMEAN(IF($I$200:$Q$200=2,(I38:Q38)+0.0001,""))))))</f>
        <v>6.1538461538461497</v>
      </c>
      <c r="H38" s="110" t="s">
        <v>73</v>
      </c>
      <c r="I38" s="96">
        <v>6.9</v>
      </c>
      <c r="J38" s="96" t="s">
        <v>505</v>
      </c>
      <c r="K38" s="96">
        <v>3.04675716440422</v>
      </c>
      <c r="L38" s="96">
        <v>0</v>
      </c>
      <c r="M38" s="96">
        <v>0.23523999999999901</v>
      </c>
      <c r="N38" s="96">
        <v>0.130000000000001</v>
      </c>
      <c r="O38" s="96">
        <v>6.1538461538461497</v>
      </c>
      <c r="P38" s="96">
        <v>9</v>
      </c>
      <c r="Q38" s="215">
        <v>0</v>
      </c>
      <c r="R38" s="217"/>
    </row>
    <row r="39" spans="1:18" x14ac:dyDescent="0.2">
      <c r="A39" s="92">
        <v>34</v>
      </c>
      <c r="B39" s="92" t="s">
        <v>74</v>
      </c>
      <c r="C39" s="92" t="s">
        <v>75</v>
      </c>
      <c r="D39" s="93" t="str">
        <f t="shared" si="0"/>
        <v/>
      </c>
      <c r="E39" s="96">
        <f>IF(Options!$D$24 = 1, MAX(F39, G39),
IF(Options!$D$25 = 1, AVERAGE(F39,G39),
IF(Options!$D$26 = 1, IFERROR(GEOMEAN(F39, G39), MAX(F39, G39)))))</f>
        <v>9.6176920308356717</v>
      </c>
      <c r="F39" s="96" cm="1">
        <f t="array" ref="F39">IF(Options!$D$18=1, IFERROR(MAX(IF($I$199:$Q$199=1,(I39:Q39),"")),
     MAX(IF($I$199:$Q$199=2,(I39:Q39),""))),
IF(Options!$D$19=1, IFERROR(AVERAGE(IF($I$199:$Q$199=1,(I39:Q39),"")),
     AVERAGE(IF($I$199:$Q$199=2,(I39:Q39),""))),
IF(Options!$D$20=1, IFERROR(GEOMEAN(IF($I$199:$Q$199=1,(I39:Q39)+0.0001,"")),
     GEOMEAN(IF($I$199:$Q$199=2,(I39:Q39)+0.0001,""))))))</f>
        <v>9.25</v>
      </c>
      <c r="G39" s="96" cm="1">
        <f t="array" ref="G39">IF(Options!$D$18=1, IFERROR(MAX(IF($I$200:$Q$200=1,(I39:Q39),"")),
     MAX(IF($I$200:$Q$200=2,(I39:Q39),""))),
IF(Options!$D$19=1, IFERROR(AVERAGE(IF($I$200:$Q$200=1,(I39:Q39),"")),
     AVERAGE(IF($I$200:$Q$200=2,(I39:Q39),""))),
IF(Options!$D$20=1, IFERROR(GEOMEAN(IF($I$200:$Q$200=1,(I39:Q39)+0.0001,"")),
     GEOMEAN(IF($I$200:$Q$200=2,(I39:Q39)+0.0001,""))))))</f>
        <v>10</v>
      </c>
      <c r="H39" s="110" t="s">
        <v>75</v>
      </c>
      <c r="I39" s="96">
        <v>7.12</v>
      </c>
      <c r="J39" s="96">
        <v>2.3809523809523698</v>
      </c>
      <c r="K39" s="96">
        <v>10</v>
      </c>
      <c r="L39" s="96">
        <v>4.04480115762333</v>
      </c>
      <c r="M39" s="96">
        <v>0.50691999999999904</v>
      </c>
      <c r="N39" s="96">
        <v>0.52800000000000002</v>
      </c>
      <c r="O39" s="96">
        <v>7.9492307692307698</v>
      </c>
      <c r="P39" s="96">
        <v>9.25</v>
      </c>
      <c r="Q39" s="215">
        <v>0</v>
      </c>
      <c r="R39" s="217"/>
    </row>
    <row r="40" spans="1:18" x14ac:dyDescent="0.2">
      <c r="A40" s="92">
        <v>35</v>
      </c>
      <c r="B40" s="92" t="s">
        <v>76</v>
      </c>
      <c r="C40" s="92" t="s">
        <v>77</v>
      </c>
      <c r="D40" s="93" t="str">
        <f t="shared" si="0"/>
        <v/>
      </c>
      <c r="E40" s="96">
        <f>IF(Options!$D$24 = 1, MAX(F40, G40),
IF(Options!$D$25 = 1, AVERAGE(F40,G40),
IF(Options!$D$26 = 1, IFERROR(GEOMEAN(F40, G40), MAX(F40, G40)))))</f>
        <v>10</v>
      </c>
      <c r="F40" s="96" cm="1">
        <f t="array" ref="F40">IF(Options!$D$18=1, IFERROR(MAX(IF($I$199:$Q$199=1,(I40:Q40),"")),
     MAX(IF($I$199:$Q$199=2,(I40:Q40),""))),
IF(Options!$D$19=1, IFERROR(AVERAGE(IF($I$199:$Q$199=1,(I40:Q40),"")),
     AVERAGE(IF($I$199:$Q$199=2,(I40:Q40),""))),
IF(Options!$D$20=1, IFERROR(GEOMEAN(IF($I$199:$Q$199=1,(I40:Q40)+0.0001,"")),
     GEOMEAN(IF($I$199:$Q$199=2,(I40:Q40)+0.0001,""))))))</f>
        <v>10</v>
      </c>
      <c r="G40" s="96" cm="1">
        <f t="array" ref="G40">IF(Options!$D$18=1, IFERROR(MAX(IF($I$200:$Q$200=1,(I40:Q40),"")),
     MAX(IF($I$200:$Q$200=2,(I40:Q40),""))),
IF(Options!$D$19=1, IFERROR(AVERAGE(IF($I$200:$Q$200=1,(I40:Q40),"")),
     AVERAGE(IF($I$200:$Q$200=2,(I40:Q40),""))),
IF(Options!$D$20=1, IFERROR(GEOMEAN(IF($I$200:$Q$200=1,(I40:Q40)+0.0001,"")),
     GEOMEAN(IF($I$200:$Q$200=2,(I40:Q40)+0.0001,""))))))</f>
        <v>10</v>
      </c>
      <c r="H40" s="110" t="s">
        <v>77</v>
      </c>
      <c r="I40" s="96">
        <v>8.6999999999999993</v>
      </c>
      <c r="J40" s="96" t="s">
        <v>505</v>
      </c>
      <c r="K40" s="96">
        <v>0</v>
      </c>
      <c r="L40" s="96">
        <v>0</v>
      </c>
      <c r="M40" s="96">
        <v>4.8999999999999502E-2</v>
      </c>
      <c r="N40" s="96">
        <v>2.80000000000005E-2</v>
      </c>
      <c r="O40" s="96">
        <v>6.3246153846153801</v>
      </c>
      <c r="P40" s="96">
        <v>10</v>
      </c>
      <c r="Q40" s="215">
        <v>10</v>
      </c>
      <c r="R40" s="217"/>
    </row>
    <row r="41" spans="1:18" x14ac:dyDescent="0.2">
      <c r="A41" s="92">
        <v>36</v>
      </c>
      <c r="B41" s="92" t="s">
        <v>78</v>
      </c>
      <c r="C41" s="92" t="s">
        <v>79</v>
      </c>
      <c r="D41" s="93" t="str">
        <f t="shared" si="0"/>
        <v/>
      </c>
      <c r="E41" s="96">
        <f>IF(Options!$D$24 = 1, MAX(F41, G41),
IF(Options!$D$25 = 1, AVERAGE(F41,G41),
IF(Options!$D$26 = 1, IFERROR(GEOMEAN(F41, G41), MAX(F41, G41)))))</f>
        <v>8.0153698508648876</v>
      </c>
      <c r="F41" s="96" cm="1">
        <f t="array" ref="F41">IF(Options!$D$18=1, IFERROR(MAX(IF($I$199:$Q$199=1,(I41:Q41),"")),
     MAX(IF($I$199:$Q$199=2,(I41:Q41),""))),
IF(Options!$D$19=1, IFERROR(AVERAGE(IF($I$199:$Q$199=1,(I41:Q41),"")),
     AVERAGE(IF($I$199:$Q$199=2,(I41:Q41),""))),
IF(Options!$D$20=1, IFERROR(GEOMEAN(IF($I$199:$Q$199=1,(I41:Q41)+0.0001,"")),
     GEOMEAN(IF($I$199:$Q$199=2,(I41:Q41)+0.0001,""))))))</f>
        <v>9.2799999999999994</v>
      </c>
      <c r="G41" s="96" cm="1">
        <f t="array" ref="G41">IF(Options!$D$18=1, IFERROR(MAX(IF($I$200:$Q$200=1,(I41:Q41),"")),
     MAX(IF($I$200:$Q$200=2,(I41:Q41),""))),
IF(Options!$D$19=1, IFERROR(AVERAGE(IF($I$200:$Q$200=1,(I41:Q41),"")),
     AVERAGE(IF($I$200:$Q$200=2,(I41:Q41),""))),
IF(Options!$D$20=1, IFERROR(GEOMEAN(IF($I$200:$Q$200=1,(I41:Q41)+0.0001,"")),
     GEOMEAN(IF($I$200:$Q$200=2,(I41:Q41)+0.0001,""))))))</f>
        <v>6.9230769230769198</v>
      </c>
      <c r="H41" s="110" t="s">
        <v>79</v>
      </c>
      <c r="I41" s="96">
        <v>9.2799999999999994</v>
      </c>
      <c r="J41" s="96">
        <v>2.3809523809523698</v>
      </c>
      <c r="K41" s="96">
        <v>0</v>
      </c>
      <c r="L41" s="96">
        <v>3.02284846502251</v>
      </c>
      <c r="M41" s="96">
        <v>6.73199999999987E-2</v>
      </c>
      <c r="N41" s="96">
        <v>5.1999999999999602E-2</v>
      </c>
      <c r="O41" s="96">
        <v>6.9230769230769198</v>
      </c>
      <c r="P41" s="96">
        <v>9.25</v>
      </c>
      <c r="Q41" s="215">
        <v>0</v>
      </c>
      <c r="R41" s="217"/>
    </row>
    <row r="42" spans="1:18" x14ac:dyDescent="0.2">
      <c r="A42" s="92">
        <v>37</v>
      </c>
      <c r="B42" s="92" t="s">
        <v>80</v>
      </c>
      <c r="C42" s="92" t="s">
        <v>81</v>
      </c>
      <c r="D42" s="93" t="str">
        <f t="shared" si="0"/>
        <v/>
      </c>
      <c r="E42" s="96">
        <f>IF(Options!$D$24 = 1, MAX(F42, G42),
IF(Options!$D$25 = 1, AVERAGE(F42,G42),
IF(Options!$D$26 = 1, IFERROR(GEOMEAN(F42, G42), MAX(F42, G42)))))</f>
        <v>6.6045060375473961</v>
      </c>
      <c r="F42" s="96" cm="1">
        <f t="array" ref="F42">IF(Options!$D$18=1, IFERROR(MAX(IF($I$199:$Q$199=1,(I42:Q42),"")),
     MAX(IF($I$199:$Q$199=2,(I42:Q42),""))),
IF(Options!$D$19=1, IFERROR(AVERAGE(IF($I$199:$Q$199=1,(I42:Q42),"")),
     AVERAGE(IF($I$199:$Q$199=2,(I42:Q42),""))),
IF(Options!$D$20=1, IFERROR(GEOMEAN(IF($I$199:$Q$199=1,(I42:Q42)+0.0001,"")),
     GEOMEAN(IF($I$199:$Q$199=2,(I42:Q42)+0.0001,""))))))</f>
        <v>5.75</v>
      </c>
      <c r="G42" s="96" cm="1">
        <f t="array" ref="G42">IF(Options!$D$18=1, IFERROR(MAX(IF($I$200:$Q$200=1,(I42:Q42),"")),
     MAX(IF($I$200:$Q$200=2,(I42:Q42),""))),
IF(Options!$D$19=1, IFERROR(AVERAGE(IF($I$200:$Q$200=1,(I42:Q42),"")),
     AVERAGE(IF($I$200:$Q$200=2,(I42:Q42),""))),
IF(Options!$D$20=1, IFERROR(GEOMEAN(IF($I$200:$Q$200=1,(I42:Q42)+0.0001,"")),
     GEOMEAN(IF($I$200:$Q$200=2,(I42:Q42)+0.0001,""))))))</f>
        <v>7.5860000000000003</v>
      </c>
      <c r="H42" s="110" t="s">
        <v>81</v>
      </c>
      <c r="I42" s="96">
        <v>5.16</v>
      </c>
      <c r="J42" s="96">
        <v>7.1428571428571104</v>
      </c>
      <c r="K42" s="96">
        <v>0</v>
      </c>
      <c r="L42" s="96">
        <v>0</v>
      </c>
      <c r="M42" s="96">
        <v>3.6929599999999998</v>
      </c>
      <c r="N42" s="96">
        <v>7.5860000000000003</v>
      </c>
      <c r="O42" s="96">
        <v>0.91384615384615497</v>
      </c>
      <c r="P42" s="96">
        <v>5.75</v>
      </c>
      <c r="Q42" s="215">
        <v>0</v>
      </c>
      <c r="R42" s="217"/>
    </row>
    <row r="43" spans="1:18" x14ac:dyDescent="0.2">
      <c r="A43" s="92">
        <v>38</v>
      </c>
      <c r="B43" s="92" t="s">
        <v>82</v>
      </c>
      <c r="C43" s="92" t="s">
        <v>83</v>
      </c>
      <c r="D43" s="93" t="str">
        <f t="shared" si="0"/>
        <v/>
      </c>
      <c r="E43" s="96">
        <f>IF(Options!$D$24 = 1, MAX(F43, G43),
IF(Options!$D$25 = 1, AVERAGE(F43,G43),
IF(Options!$D$26 = 1, IFERROR(GEOMEAN(F43, G43), MAX(F43, G43)))))</f>
        <v>7.2498275841567441</v>
      </c>
      <c r="F43" s="96" cm="1">
        <f t="array" ref="F43">IF(Options!$D$18=1, IFERROR(MAX(IF($I$199:$Q$199=1,(I43:Q43),"")),
     MAX(IF($I$199:$Q$199=2,(I43:Q43),""))),
IF(Options!$D$19=1, IFERROR(AVERAGE(IF($I$199:$Q$199=1,(I43:Q43),"")),
     AVERAGE(IF($I$199:$Q$199=2,(I43:Q43),""))),
IF(Options!$D$20=1, IFERROR(GEOMEAN(IF($I$199:$Q$199=1,(I43:Q43)+0.0001,"")),
     GEOMEAN(IF($I$199:$Q$199=2,(I43:Q43)+0.0001,""))))))</f>
        <v>10</v>
      </c>
      <c r="G43" s="96" cm="1">
        <f t="array" ref="G43">IF(Options!$D$18=1, IFERROR(MAX(IF($I$200:$Q$200=1,(I43:Q43),"")),
     MAX(IF($I$200:$Q$200=2,(I43:Q43),""))),
IF(Options!$D$19=1, IFERROR(AVERAGE(IF($I$200:$Q$200=1,(I43:Q43),"")),
     AVERAGE(IF($I$200:$Q$200=2,(I43:Q43),""))),
IF(Options!$D$20=1, IFERROR(GEOMEAN(IF($I$200:$Q$200=1,(I43:Q43)+0.0001,"")),
     GEOMEAN(IF($I$200:$Q$200=2,(I43:Q43)+0.0001,""))))))</f>
        <v>5.2560000000000002</v>
      </c>
      <c r="H43" s="110" t="s">
        <v>83</v>
      </c>
      <c r="I43" s="96">
        <v>8.56</v>
      </c>
      <c r="J43" s="96" t="s">
        <v>505</v>
      </c>
      <c r="K43" s="96">
        <v>0</v>
      </c>
      <c r="L43" s="96">
        <v>0</v>
      </c>
      <c r="M43" s="96">
        <v>1.1959599999999999</v>
      </c>
      <c r="N43" s="96">
        <v>5.2560000000000002</v>
      </c>
      <c r="O43" s="96" t="s">
        <v>505</v>
      </c>
      <c r="P43" s="96">
        <v>10</v>
      </c>
      <c r="Q43" s="215">
        <v>0</v>
      </c>
      <c r="R43" s="217"/>
    </row>
    <row r="44" spans="1:18" x14ac:dyDescent="0.2">
      <c r="A44" s="92">
        <v>39</v>
      </c>
      <c r="B44" s="92" t="s">
        <v>84</v>
      </c>
      <c r="C44" s="92" t="s">
        <v>85</v>
      </c>
      <c r="D44" s="93" t="str">
        <f t="shared" si="0"/>
        <v/>
      </c>
      <c r="E44" s="96">
        <f>IF(Options!$D$24 = 1, MAX(F44, G44),
IF(Options!$D$25 = 1, AVERAGE(F44,G44),
IF(Options!$D$26 = 1, IFERROR(GEOMEAN(F44, G44), MAX(F44, G44)))))</f>
        <v>4.8743905465196367</v>
      </c>
      <c r="F44" s="96" cm="1">
        <f t="array" ref="F44">IF(Options!$D$18=1, IFERROR(MAX(IF($I$199:$Q$199=1,(I44:Q44),"")),
     MAX(IF($I$199:$Q$199=2,(I44:Q44),""))),
IF(Options!$D$19=1, IFERROR(AVERAGE(IF($I$199:$Q$199=1,(I44:Q44),"")),
     AVERAGE(IF($I$199:$Q$199=2,(I44:Q44),""))),
IF(Options!$D$20=1, IFERROR(GEOMEAN(IF($I$199:$Q$199=1,(I44:Q44)+0.0001,"")),
     GEOMEAN(IF($I$199:$Q$199=2,(I44:Q44)+0.0001,""))))))</f>
        <v>8.14</v>
      </c>
      <c r="G44" s="96" cm="1">
        <f t="array" ref="G44">IF(Options!$D$18=1, IFERROR(MAX(IF($I$200:$Q$200=1,(I44:Q44),"")),
     MAX(IF($I$200:$Q$200=2,(I44:Q44),""))),
IF(Options!$D$19=1, IFERROR(AVERAGE(IF($I$200:$Q$200=1,(I44:Q44),"")),
     AVERAGE(IF($I$200:$Q$200=2,(I44:Q44),""))),
IF(Options!$D$20=1, IFERROR(GEOMEAN(IF($I$200:$Q$200=1,(I44:Q44)+0.0001,"")),
     GEOMEAN(IF($I$200:$Q$200=2,(I44:Q44)+0.0001,""))))))</f>
        <v>2.9188800000000001</v>
      </c>
      <c r="H44" s="110" t="s">
        <v>85</v>
      </c>
      <c r="I44" s="96">
        <v>8.14</v>
      </c>
      <c r="J44" s="96" t="s">
        <v>505</v>
      </c>
      <c r="K44" s="96">
        <v>0</v>
      </c>
      <c r="L44" s="96">
        <v>0</v>
      </c>
      <c r="M44" s="96">
        <v>2.9188800000000001</v>
      </c>
      <c r="N44" s="96">
        <v>2.056</v>
      </c>
      <c r="O44" s="96">
        <v>2.47846153846154</v>
      </c>
      <c r="P44" s="96">
        <v>6.25</v>
      </c>
      <c r="Q44" s="215">
        <v>0</v>
      </c>
      <c r="R44" s="217"/>
    </row>
    <row r="45" spans="1:18" x14ac:dyDescent="0.2">
      <c r="A45" s="92">
        <v>40</v>
      </c>
      <c r="B45" s="92" t="s">
        <v>86</v>
      </c>
      <c r="C45" s="92" t="s">
        <v>87</v>
      </c>
      <c r="D45" s="93" t="str">
        <f t="shared" si="0"/>
        <v/>
      </c>
      <c r="E45" s="96">
        <f>IF(Options!$D$24 = 1, MAX(F45, G45),
IF(Options!$D$25 = 1, AVERAGE(F45,G45),
IF(Options!$D$26 = 1, IFERROR(GEOMEAN(F45, G45), MAX(F45, G45)))))</f>
        <v>4.8697315854455061</v>
      </c>
      <c r="F45" s="96" cm="1">
        <f t="array" ref="F45">IF(Options!$D$18=1, IFERROR(MAX(IF($I$199:$Q$199=1,(I45:Q45),"")),
     MAX(IF($I$199:$Q$199=2,(I45:Q45),""))),
IF(Options!$D$19=1, IFERROR(AVERAGE(IF($I$199:$Q$199=1,(I45:Q45),"")),
     AVERAGE(IF($I$199:$Q$199=2,(I45:Q45),""))),
IF(Options!$D$20=1, IFERROR(GEOMEAN(IF($I$199:$Q$199=1,(I45:Q45)+0.0001,"")),
     GEOMEAN(IF($I$199:$Q$199=2,(I45:Q45)+0.0001,""))))))</f>
        <v>4.9800000000000004</v>
      </c>
      <c r="G45" s="96" cm="1">
        <f t="array" ref="G45">IF(Options!$D$18=1, IFERROR(MAX(IF($I$200:$Q$200=1,(I45:Q45),"")),
     MAX(IF($I$200:$Q$200=2,(I45:Q45),""))),
IF(Options!$D$19=1, IFERROR(AVERAGE(IF($I$200:$Q$200=1,(I45:Q45),"")),
     AVERAGE(IF($I$200:$Q$200=2,(I45:Q45),""))),
IF(Options!$D$20=1, IFERROR(GEOMEAN(IF($I$200:$Q$200=1,(I45:Q45)+0.0001,"")),
     GEOMEAN(IF($I$200:$Q$200=2,(I45:Q45)+0.0001,""))))))</f>
        <v>4.7619047619047397</v>
      </c>
      <c r="H45" s="110" t="s">
        <v>87</v>
      </c>
      <c r="I45" s="96">
        <v>4.9800000000000004</v>
      </c>
      <c r="J45" s="96">
        <v>4.7619047619047397</v>
      </c>
      <c r="K45" s="96">
        <v>0</v>
      </c>
      <c r="L45" s="96">
        <v>0</v>
      </c>
      <c r="M45" s="96">
        <v>2.7875200000000002</v>
      </c>
      <c r="N45" s="96">
        <v>2.58</v>
      </c>
      <c r="O45" s="96">
        <v>4.1707692307692303</v>
      </c>
      <c r="P45" s="96">
        <v>3.5</v>
      </c>
      <c r="Q45" s="215">
        <v>0</v>
      </c>
      <c r="R45" s="217"/>
    </row>
    <row r="46" spans="1:18" x14ac:dyDescent="0.2">
      <c r="A46" s="92">
        <v>41</v>
      </c>
      <c r="B46" s="92" t="s">
        <v>88</v>
      </c>
      <c r="C46" s="92" t="s">
        <v>89</v>
      </c>
      <c r="D46" s="93" t="str">
        <f t="shared" si="0"/>
        <v/>
      </c>
      <c r="E46" s="96">
        <f>IF(Options!$D$24 = 1, MAX(F46, G46),
IF(Options!$D$25 = 1, AVERAGE(F46,G46),
IF(Options!$D$26 = 1, IFERROR(GEOMEAN(F46, G46), MAX(F46, G46)))))</f>
        <v>5.7569833370313823</v>
      </c>
      <c r="F46" s="96" cm="1">
        <f t="array" ref="F46">IF(Options!$D$18=1, IFERROR(MAX(IF($I$199:$Q$199=1,(I46:Q46),"")),
     MAX(IF($I$199:$Q$199=2,(I46:Q46),""))),
IF(Options!$D$19=1, IFERROR(AVERAGE(IF($I$199:$Q$199=1,(I46:Q46),"")),
     AVERAGE(IF($I$199:$Q$199=2,(I46:Q46),""))),
IF(Options!$D$20=1, IFERROR(GEOMEAN(IF($I$199:$Q$199=1,(I46:Q46)+0.0001,"")),
     GEOMEAN(IF($I$199:$Q$199=2,(I46:Q46)+0.0001,""))))))</f>
        <v>6.96</v>
      </c>
      <c r="G46" s="96" cm="1">
        <f t="array" ref="G46">IF(Options!$D$18=1, IFERROR(MAX(IF($I$200:$Q$200=1,(I46:Q46),"")),
     MAX(IF($I$200:$Q$200=2,(I46:Q46),""))),
IF(Options!$D$19=1, IFERROR(AVERAGE(IF($I$200:$Q$200=1,(I46:Q46),"")),
     AVERAGE(IF($I$200:$Q$200=2,(I46:Q46),""))),
IF(Options!$D$20=1, IFERROR(GEOMEAN(IF($I$200:$Q$200=1,(I46:Q46)+0.0001,"")),
     GEOMEAN(IF($I$200:$Q$200=2,(I46:Q46)+0.0001,""))))))</f>
        <v>4.7619047619047397</v>
      </c>
      <c r="H46" s="110" t="s">
        <v>89</v>
      </c>
      <c r="I46" s="96">
        <v>6.96</v>
      </c>
      <c r="J46" s="96">
        <v>4.7619047619047397</v>
      </c>
      <c r="K46" s="96">
        <v>2.60658976483335</v>
      </c>
      <c r="L46" s="96">
        <v>0.10514302128135</v>
      </c>
      <c r="M46" s="96">
        <v>2.9846400000000002</v>
      </c>
      <c r="N46" s="96">
        <v>0.73199999999999898</v>
      </c>
      <c r="O46" s="96">
        <v>0.76923076923076805</v>
      </c>
      <c r="P46" s="96">
        <v>3.5</v>
      </c>
      <c r="Q46" s="215">
        <v>0</v>
      </c>
      <c r="R46" s="217"/>
    </row>
    <row r="47" spans="1:18" x14ac:dyDescent="0.2">
      <c r="A47" s="92">
        <v>42</v>
      </c>
      <c r="B47" s="92" t="s">
        <v>90</v>
      </c>
      <c r="C47" s="92" t="s">
        <v>91</v>
      </c>
      <c r="D47" s="93" t="str">
        <f t="shared" si="0"/>
        <v/>
      </c>
      <c r="E47" s="96">
        <f>IF(Options!$D$24 = 1, MAX(F47, G47),
IF(Options!$D$25 = 1, AVERAGE(F47,G47),
IF(Options!$D$26 = 1, IFERROR(GEOMEAN(F47, G47), MAX(F47, G47)))))</f>
        <v>7.3484692283495345</v>
      </c>
      <c r="F47" s="96" cm="1">
        <f t="array" ref="F47">IF(Options!$D$18=1, IFERROR(MAX(IF($I$199:$Q$199=1,(I47:Q47),"")),
     MAX(IF($I$199:$Q$199=2,(I47:Q47),""))),
IF(Options!$D$19=1, IFERROR(AVERAGE(IF($I$199:$Q$199=1,(I47:Q47),"")),
     AVERAGE(IF($I$199:$Q$199=2,(I47:Q47),""))),
IF(Options!$D$20=1, IFERROR(GEOMEAN(IF($I$199:$Q$199=1,(I47:Q47)+0.0001,"")),
     GEOMEAN(IF($I$199:$Q$199=2,(I47:Q47)+0.0001,""))))))</f>
        <v>5.4</v>
      </c>
      <c r="G47" s="96" cm="1">
        <f t="array" ref="G47">IF(Options!$D$18=1, IFERROR(MAX(IF($I$200:$Q$200=1,(I47:Q47),"")),
     MAX(IF($I$200:$Q$200=2,(I47:Q47),""))),
IF(Options!$D$19=1, IFERROR(AVERAGE(IF($I$200:$Q$200=1,(I47:Q47),"")),
     AVERAGE(IF($I$200:$Q$200=2,(I47:Q47),""))),
IF(Options!$D$20=1, IFERROR(GEOMEAN(IF($I$200:$Q$200=1,(I47:Q47)+0.0001,"")),
     GEOMEAN(IF($I$200:$Q$200=2,(I47:Q47)+0.0001,""))))))</f>
        <v>10</v>
      </c>
      <c r="H47" s="110" t="s">
        <v>91</v>
      </c>
      <c r="I47" s="96">
        <v>5.4</v>
      </c>
      <c r="J47" s="96">
        <v>10</v>
      </c>
      <c r="K47" s="96">
        <v>0</v>
      </c>
      <c r="L47" s="96">
        <v>0</v>
      </c>
      <c r="M47" s="96">
        <v>4.9581600000000003</v>
      </c>
      <c r="N47" s="96">
        <v>3.262</v>
      </c>
      <c r="O47" s="96">
        <v>0</v>
      </c>
      <c r="P47" s="96">
        <v>3.25</v>
      </c>
      <c r="Q47" s="215">
        <v>0</v>
      </c>
      <c r="R47" s="217"/>
    </row>
    <row r="48" spans="1:18" x14ac:dyDescent="0.2">
      <c r="A48" s="92">
        <v>43</v>
      </c>
      <c r="B48" s="92" t="s">
        <v>92</v>
      </c>
      <c r="C48" s="92" t="s">
        <v>93</v>
      </c>
      <c r="D48" s="93" t="str">
        <f t="shared" si="0"/>
        <v/>
      </c>
      <c r="E48" s="96">
        <f>IF(Options!$D$24 = 1, MAX(F48, G48),
IF(Options!$D$25 = 1, AVERAGE(F48,G48),
IF(Options!$D$26 = 1, IFERROR(GEOMEAN(F48, G48), MAX(F48, G48)))))</f>
        <v>6</v>
      </c>
      <c r="F48" s="96" cm="1">
        <f t="array" ref="F48">IF(Options!$D$18=1, IFERROR(MAX(IF($I$199:$Q$199=1,(I48:Q48),"")),
     MAX(IF($I$199:$Q$199=2,(I48:Q48),""))),
IF(Options!$D$19=1, IFERROR(AVERAGE(IF($I$199:$Q$199=1,(I48:Q48),"")),
     AVERAGE(IF($I$199:$Q$199=2,(I48:Q48),""))),
IF(Options!$D$20=1, IFERROR(GEOMEAN(IF($I$199:$Q$199=1,(I48:Q48)+0.0001,"")),
     GEOMEAN(IF($I$199:$Q$199=2,(I48:Q48)+0.0001,""))))))</f>
        <v>3.6</v>
      </c>
      <c r="G48" s="96" cm="1">
        <f t="array" ref="G48">IF(Options!$D$18=1, IFERROR(MAX(IF($I$200:$Q$200=1,(I48:Q48),"")),
     MAX(IF($I$200:$Q$200=2,(I48:Q48),""))),
IF(Options!$D$19=1, IFERROR(AVERAGE(IF($I$200:$Q$200=1,(I48:Q48),"")),
     AVERAGE(IF($I$200:$Q$200=2,(I48:Q48),""))),
IF(Options!$D$20=1, IFERROR(GEOMEAN(IF($I$200:$Q$200=1,(I48:Q48)+0.0001,"")),
     GEOMEAN(IF($I$200:$Q$200=2,(I48:Q48)+0.0001,""))))))</f>
        <v>10</v>
      </c>
      <c r="H48" s="110" t="s">
        <v>93</v>
      </c>
      <c r="I48" s="96">
        <v>3.6</v>
      </c>
      <c r="J48" s="96">
        <v>4.7619047619047397</v>
      </c>
      <c r="K48" s="96">
        <v>0.189872702229124</v>
      </c>
      <c r="L48" s="96">
        <v>0.89508765193303796</v>
      </c>
      <c r="M48" s="96">
        <v>10</v>
      </c>
      <c r="N48" s="96">
        <v>10</v>
      </c>
      <c r="O48" s="96">
        <v>1.4707692307692299</v>
      </c>
      <c r="P48" s="96">
        <v>3.5</v>
      </c>
      <c r="Q48" s="215">
        <v>0</v>
      </c>
      <c r="R48" s="217"/>
    </row>
    <row r="49" spans="1:18" x14ac:dyDescent="0.2">
      <c r="A49" s="92">
        <v>44</v>
      </c>
      <c r="B49" s="92" t="s">
        <v>94</v>
      </c>
      <c r="C49" s="92" t="s">
        <v>95</v>
      </c>
      <c r="D49" s="93" t="str">
        <f t="shared" si="0"/>
        <v/>
      </c>
      <c r="E49" s="96">
        <f>IF(Options!$D$24 = 1, MAX(F49, G49),
IF(Options!$D$25 = 1, AVERAGE(F49,G49),
IF(Options!$D$26 = 1, IFERROR(GEOMEAN(F49, G49), MAX(F49, G49)))))</f>
        <v>2.8284271247461885</v>
      </c>
      <c r="F49" s="96" cm="1">
        <f t="array" ref="F49">IF(Options!$D$18=1, IFERROR(MAX(IF($I$199:$Q$199=1,(I49:Q49),"")),
     MAX(IF($I$199:$Q$199=2,(I49:Q49),""))),
IF(Options!$D$19=1, IFERROR(AVERAGE(IF($I$199:$Q$199=1,(I49:Q49),"")),
     AVERAGE(IF($I$199:$Q$199=2,(I49:Q49),""))),
IF(Options!$D$20=1, IFERROR(GEOMEAN(IF($I$199:$Q$199=1,(I49:Q49)+0.0001,"")),
     GEOMEAN(IF($I$199:$Q$199=2,(I49:Q49)+0.0001,""))))))</f>
        <v>0.79999999999999905</v>
      </c>
      <c r="G49" s="96" cm="1">
        <f t="array" ref="G49">IF(Options!$D$18=1, IFERROR(MAX(IF($I$200:$Q$200=1,(I49:Q49),"")),
     MAX(IF($I$200:$Q$200=2,(I49:Q49),""))),
IF(Options!$D$19=1, IFERROR(AVERAGE(IF($I$200:$Q$200=1,(I49:Q49),"")),
     AVERAGE(IF($I$200:$Q$200=2,(I49:Q49),""))),
IF(Options!$D$20=1, IFERROR(GEOMEAN(IF($I$200:$Q$200=1,(I49:Q49)+0.0001,"")),
     GEOMEAN(IF($I$200:$Q$200=2,(I49:Q49)+0.0001,""))))))</f>
        <v>10</v>
      </c>
      <c r="H49" s="110" t="s">
        <v>95</v>
      </c>
      <c r="I49" s="96">
        <v>0.79999999999999905</v>
      </c>
      <c r="J49" s="96">
        <v>2.3809523809523698</v>
      </c>
      <c r="K49" s="96">
        <v>0</v>
      </c>
      <c r="L49" s="96">
        <v>0</v>
      </c>
      <c r="M49" s="96">
        <v>3.4772400000000001</v>
      </c>
      <c r="N49" s="96">
        <v>10</v>
      </c>
      <c r="O49" s="96">
        <v>2.0676923076923099</v>
      </c>
      <c r="P49" s="96">
        <v>0.5</v>
      </c>
      <c r="Q49" s="215">
        <v>0</v>
      </c>
      <c r="R49" s="217"/>
    </row>
    <row r="50" spans="1:18" x14ac:dyDescent="0.2">
      <c r="A50" s="92">
        <v>45</v>
      </c>
      <c r="B50" s="92" t="s">
        <v>96</v>
      </c>
      <c r="C50" s="92" t="s">
        <v>97</v>
      </c>
      <c r="D50" s="93" t="str">
        <f t="shared" si="0"/>
        <v/>
      </c>
      <c r="E50" s="96">
        <f>IF(Options!$D$24 = 1, MAX(F50, G50),
IF(Options!$D$25 = 1, AVERAGE(F50,G50),
IF(Options!$D$26 = 1, IFERROR(GEOMEAN(F50, G50), MAX(F50, G50)))))</f>
        <v>9.674709297958259</v>
      </c>
      <c r="F50" s="96" cm="1">
        <f t="array" ref="F50">IF(Options!$D$18=1, IFERROR(MAX(IF($I$199:$Q$199=1,(I50:Q50),"")),
     MAX(IF($I$199:$Q$199=2,(I50:Q50),""))),
IF(Options!$D$19=1, IFERROR(AVERAGE(IF($I$199:$Q$199=1,(I50:Q50),"")),
     AVERAGE(IF($I$199:$Q$199=2,(I50:Q50),""))),
IF(Options!$D$20=1, IFERROR(GEOMEAN(IF($I$199:$Q$199=1,(I50:Q50)+0.0001,"")),
     GEOMEAN(IF($I$199:$Q$199=2,(I50:Q50)+0.0001,""))))))</f>
        <v>9.36</v>
      </c>
      <c r="G50" s="96" cm="1">
        <f t="array" ref="G50">IF(Options!$D$18=1, IFERROR(MAX(IF($I$200:$Q$200=1,(I50:Q50),"")),
     MAX(IF($I$200:$Q$200=2,(I50:Q50),""))),
IF(Options!$D$19=1, IFERROR(AVERAGE(IF($I$200:$Q$200=1,(I50:Q50),"")),
     AVERAGE(IF($I$200:$Q$200=2,(I50:Q50),""))),
IF(Options!$D$20=1, IFERROR(GEOMEAN(IF($I$200:$Q$200=1,(I50:Q50)+0.0001,"")),
     GEOMEAN(IF($I$200:$Q$200=2,(I50:Q50)+0.0001,""))))))</f>
        <v>10</v>
      </c>
      <c r="H50" s="110" t="s">
        <v>97</v>
      </c>
      <c r="I50" s="96">
        <v>9.36</v>
      </c>
      <c r="J50" s="96">
        <v>4.7619047619047397</v>
      </c>
      <c r="K50" s="96">
        <v>0</v>
      </c>
      <c r="L50" s="96">
        <v>10</v>
      </c>
      <c r="M50" s="96">
        <v>0.24292</v>
      </c>
      <c r="N50" s="96">
        <v>0</v>
      </c>
      <c r="O50" s="96">
        <v>6.6661538461538496</v>
      </c>
      <c r="P50" s="96">
        <v>8.75</v>
      </c>
      <c r="Q50" s="215">
        <v>0</v>
      </c>
      <c r="R50" s="217"/>
    </row>
    <row r="51" spans="1:18" x14ac:dyDescent="0.2">
      <c r="A51" s="92">
        <v>46</v>
      </c>
      <c r="B51" s="92" t="s">
        <v>98</v>
      </c>
      <c r="C51" s="92" t="s">
        <v>99</v>
      </c>
      <c r="D51" s="93" t="str">
        <f t="shared" si="0"/>
        <v/>
      </c>
      <c r="E51" s="96">
        <f>IF(Options!$D$24 = 1, MAX(F51, G51),
IF(Options!$D$25 = 1, AVERAGE(F51,G51),
IF(Options!$D$26 = 1, IFERROR(GEOMEAN(F51, G51), MAX(F51, G51)))))</f>
        <v>9.3605046668994945</v>
      </c>
      <c r="F51" s="96" cm="1">
        <f t="array" ref="F51">IF(Options!$D$18=1, IFERROR(MAX(IF($I$199:$Q$199=1,(I51:Q51),"")),
     MAX(IF($I$199:$Q$199=2,(I51:Q51),""))),
IF(Options!$D$19=1, IFERROR(AVERAGE(IF($I$199:$Q$199=1,(I51:Q51),"")),
     AVERAGE(IF($I$199:$Q$199=2,(I51:Q51),""))),
IF(Options!$D$20=1, IFERROR(GEOMEAN(IF($I$199:$Q$199=1,(I51:Q51)+0.0001,"")),
     GEOMEAN(IF($I$199:$Q$199=2,(I51:Q51)+0.0001,""))))))</f>
        <v>9.1999999999999993</v>
      </c>
      <c r="G51" s="96" cm="1">
        <f t="array" ref="G51">IF(Options!$D$18=1, IFERROR(MAX(IF($I$200:$Q$200=1,(I51:Q51),"")),
     MAX(IF($I$200:$Q$200=2,(I51:Q51),""))),
IF(Options!$D$19=1, IFERROR(AVERAGE(IF($I$200:$Q$200=1,(I51:Q51),"")),
     AVERAGE(IF($I$200:$Q$200=2,(I51:Q51),""))),
IF(Options!$D$20=1, IFERROR(GEOMEAN(IF($I$200:$Q$200=1,(I51:Q51)+0.0001,"")),
     GEOMEAN(IF($I$200:$Q$200=2,(I51:Q51)+0.0001,""))))))</f>
        <v>9.5238095238094793</v>
      </c>
      <c r="H51" s="110" t="s">
        <v>99</v>
      </c>
      <c r="I51" s="96">
        <v>9.1999999999999993</v>
      </c>
      <c r="J51" s="96">
        <v>9.5238095238094793</v>
      </c>
      <c r="K51" s="96" t="s">
        <v>505</v>
      </c>
      <c r="L51" s="96" t="s">
        <v>505</v>
      </c>
      <c r="M51" s="96">
        <v>1.0318799999999999</v>
      </c>
      <c r="N51" s="96">
        <v>0</v>
      </c>
      <c r="O51" s="96">
        <v>6.4953846153846104</v>
      </c>
      <c r="P51" s="96">
        <v>5.5</v>
      </c>
      <c r="Q51" s="215">
        <v>0</v>
      </c>
      <c r="R51" s="217"/>
    </row>
    <row r="52" spans="1:18" x14ac:dyDescent="0.2">
      <c r="A52" s="92">
        <v>47</v>
      </c>
      <c r="B52" s="92" t="s">
        <v>100</v>
      </c>
      <c r="C52" s="92" t="s">
        <v>101</v>
      </c>
      <c r="D52" s="93" t="str">
        <f t="shared" si="0"/>
        <v/>
      </c>
      <c r="E52" s="96">
        <f>IF(Options!$D$24 = 1, MAX(F52, G52),
IF(Options!$D$25 = 1, AVERAGE(F52,G52),
IF(Options!$D$26 = 1, IFERROR(GEOMEAN(F52, G52), MAX(F52, G52)))))</f>
        <v>1.5811388300841898</v>
      </c>
      <c r="F52" s="96" cm="1">
        <f t="array" ref="F52">IF(Options!$D$18=1, IFERROR(MAX(IF($I$199:$Q$199=1,(I52:Q52),"")),
     MAX(IF($I$199:$Q$199=2,(I52:Q52),""))),
IF(Options!$D$19=1, IFERROR(AVERAGE(IF($I$199:$Q$199=1,(I52:Q52),"")),
     AVERAGE(IF($I$199:$Q$199=2,(I52:Q52),""))),
IF(Options!$D$20=1, IFERROR(GEOMEAN(IF($I$199:$Q$199=1,(I52:Q52)+0.0001,"")),
     GEOMEAN(IF($I$199:$Q$199=2,(I52:Q52)+0.0001,""))))))</f>
        <v>0.25</v>
      </c>
      <c r="G52" s="96" cm="1">
        <f t="array" ref="G52">IF(Options!$D$18=1, IFERROR(MAX(IF($I$200:$Q$200=1,(I52:Q52),"")),
     MAX(IF($I$200:$Q$200=2,(I52:Q52),""))),
IF(Options!$D$19=1, IFERROR(AVERAGE(IF($I$200:$Q$200=1,(I52:Q52),"")),
     AVERAGE(IF($I$200:$Q$200=2,(I52:Q52),""))),
IF(Options!$D$20=1, IFERROR(GEOMEAN(IF($I$200:$Q$200=1,(I52:Q52)+0.0001,"")),
     GEOMEAN(IF($I$200:$Q$200=2,(I52:Q52)+0.0001,""))))))</f>
        <v>10</v>
      </c>
      <c r="H52" s="110" t="s">
        <v>101</v>
      </c>
      <c r="I52" s="96">
        <v>0</v>
      </c>
      <c r="J52" s="96">
        <v>4.7619047619047397</v>
      </c>
      <c r="K52" s="96">
        <v>0</v>
      </c>
      <c r="L52" s="96">
        <v>0</v>
      </c>
      <c r="M52" s="96">
        <v>2.6646800000000002</v>
      </c>
      <c r="N52" s="96">
        <v>2.4660000000000002</v>
      </c>
      <c r="O52" s="96">
        <v>2.4615384615384599</v>
      </c>
      <c r="P52" s="96">
        <v>0.25</v>
      </c>
      <c r="Q52" s="215">
        <v>10</v>
      </c>
      <c r="R52" s="217"/>
    </row>
    <row r="53" spans="1:18" x14ac:dyDescent="0.2">
      <c r="A53" s="92">
        <v>48</v>
      </c>
      <c r="B53" s="92" t="s">
        <v>102</v>
      </c>
      <c r="C53" s="92" t="s">
        <v>103</v>
      </c>
      <c r="D53" s="93" t="str">
        <f t="shared" si="0"/>
        <v/>
      </c>
      <c r="E53" s="96">
        <f>IF(Options!$D$24 = 1, MAX(F53, G53),
IF(Options!$D$25 = 1, AVERAGE(F53,G53),
IF(Options!$D$26 = 1, IFERROR(GEOMEAN(F53, G53), MAX(F53, G53)))))</f>
        <v>4.5974541450007509</v>
      </c>
      <c r="F53" s="96" cm="1">
        <f t="array" ref="F53">IF(Options!$D$18=1, IFERROR(MAX(IF($I$199:$Q$199=1,(I53:Q53),"")),
     MAX(IF($I$199:$Q$199=2,(I53:Q53),""))),
IF(Options!$D$19=1, IFERROR(AVERAGE(IF($I$199:$Q$199=1,(I53:Q53),"")),
     AVERAGE(IF($I$199:$Q$199=2,(I53:Q53),""))),
IF(Options!$D$20=1, IFERROR(GEOMEAN(IF($I$199:$Q$199=1,(I53:Q53)+0.0001,"")),
     GEOMEAN(IF($I$199:$Q$199=2,(I53:Q53)+0.0001,""))))))</f>
        <v>6.34</v>
      </c>
      <c r="G53" s="96" cm="1">
        <f t="array" ref="G53">IF(Options!$D$18=1, IFERROR(MAX(IF($I$200:$Q$200=1,(I53:Q53),"")),
     MAX(IF($I$200:$Q$200=2,(I53:Q53),""))),
IF(Options!$D$19=1, IFERROR(AVERAGE(IF($I$200:$Q$200=1,(I53:Q53),"")),
     AVERAGE(IF($I$200:$Q$200=2,(I53:Q53),""))),
IF(Options!$D$20=1, IFERROR(GEOMEAN(IF($I$200:$Q$200=1,(I53:Q53)+0.0001,"")),
     GEOMEAN(IF($I$200:$Q$200=2,(I53:Q53)+0.0001,""))))))</f>
        <v>3.3338461538461499</v>
      </c>
      <c r="H53" s="110" t="s">
        <v>103</v>
      </c>
      <c r="I53" s="96">
        <v>6.34</v>
      </c>
      <c r="J53" s="96">
        <v>2.3809523809523698</v>
      </c>
      <c r="K53" s="96">
        <v>0</v>
      </c>
      <c r="L53" s="96">
        <v>0</v>
      </c>
      <c r="M53" s="96">
        <v>3.19536</v>
      </c>
      <c r="N53" s="96">
        <v>2.7120000000000002</v>
      </c>
      <c r="O53" s="96">
        <v>3.3338461538461499</v>
      </c>
      <c r="P53" s="96">
        <v>5.75</v>
      </c>
      <c r="Q53" s="215">
        <v>0</v>
      </c>
      <c r="R53" s="217"/>
    </row>
    <row r="54" spans="1:18" x14ac:dyDescent="0.2">
      <c r="A54" s="92">
        <v>49</v>
      </c>
      <c r="B54" s="92" t="s">
        <v>104</v>
      </c>
      <c r="C54" s="92" t="s">
        <v>105</v>
      </c>
      <c r="D54" s="93" t="str">
        <f t="shared" si="0"/>
        <v/>
      </c>
      <c r="E54" s="96">
        <f>IF(Options!$D$24 = 1, MAX(F54, G54),
IF(Options!$D$25 = 1, AVERAGE(F54,G54),
IF(Options!$D$26 = 1, IFERROR(GEOMEAN(F54, G54), MAX(F54, G54)))))</f>
        <v>5.2682386488786221</v>
      </c>
      <c r="F54" s="96" cm="1">
        <f t="array" ref="F54">IF(Options!$D$18=1, IFERROR(MAX(IF($I$199:$Q$199=1,(I54:Q54),"")),
     MAX(IF($I$199:$Q$199=2,(I54:Q54),""))),
IF(Options!$D$19=1, IFERROR(AVERAGE(IF($I$199:$Q$199=1,(I54:Q54),"")),
     AVERAGE(IF($I$199:$Q$199=2,(I54:Q54),""))),
IF(Options!$D$20=1, IFERROR(GEOMEAN(IF($I$199:$Q$199=1,(I54:Q54)+0.0001,"")),
     GEOMEAN(IF($I$199:$Q$199=2,(I54:Q54)+0.0001,""))))))</f>
        <v>9.2799999999999994</v>
      </c>
      <c r="G54" s="96" cm="1">
        <f t="array" ref="G54">IF(Options!$D$18=1, IFERROR(MAX(IF($I$200:$Q$200=1,(I54:Q54),"")),
     MAX(IF($I$200:$Q$200=2,(I54:Q54),""))),
IF(Options!$D$19=1, IFERROR(AVERAGE(IF($I$200:$Q$200=1,(I54:Q54),"")),
     AVERAGE(IF($I$200:$Q$200=2,(I54:Q54),""))),
IF(Options!$D$20=1, IFERROR(GEOMEAN(IF($I$200:$Q$200=1,(I54:Q54)+0.0001,"")),
     GEOMEAN(IF($I$200:$Q$200=2,(I54:Q54)+0.0001,""))))))</f>
        <v>2.9907692307692302</v>
      </c>
      <c r="H54" s="110" t="s">
        <v>105</v>
      </c>
      <c r="I54" s="96">
        <v>9.2799999999999994</v>
      </c>
      <c r="J54" s="96">
        <v>2.3809523809523698</v>
      </c>
      <c r="K54" s="96">
        <v>0</v>
      </c>
      <c r="L54" s="96">
        <v>0</v>
      </c>
      <c r="M54" s="96">
        <v>0.1784</v>
      </c>
      <c r="N54" s="96">
        <v>0.130000000000001</v>
      </c>
      <c r="O54" s="96">
        <v>2.9907692307692302</v>
      </c>
      <c r="P54" s="96">
        <v>4.75</v>
      </c>
      <c r="Q54" s="215">
        <v>0</v>
      </c>
      <c r="R54" s="217"/>
    </row>
    <row r="55" spans="1:18" x14ac:dyDescent="0.2">
      <c r="A55" s="92">
        <v>50</v>
      </c>
      <c r="B55" s="92" t="s">
        <v>106</v>
      </c>
      <c r="C55" s="92" t="s">
        <v>107</v>
      </c>
      <c r="D55" s="93" t="str">
        <f t="shared" si="0"/>
        <v/>
      </c>
      <c r="E55" s="96">
        <f>IF(Options!$D$24 = 1, MAX(F55, G55),
IF(Options!$D$25 = 1, AVERAGE(F55,G55),
IF(Options!$D$26 = 1, IFERROR(GEOMEAN(F55, G55), MAX(F55, G55)))))</f>
        <v>4.7559486560566979</v>
      </c>
      <c r="F55" s="96" cm="1">
        <f t="array" ref="F55">IF(Options!$D$18=1, IFERROR(MAX(IF($I$199:$Q$199=1,(I55:Q55),"")),
     MAX(IF($I$199:$Q$199=2,(I55:Q55),""))),
IF(Options!$D$19=1, IFERROR(AVERAGE(IF($I$199:$Q$199=1,(I55:Q55),"")),
     AVERAGE(IF($I$199:$Q$199=2,(I55:Q55),""))),
IF(Options!$D$20=1, IFERROR(GEOMEAN(IF($I$199:$Q$199=1,(I55:Q55)+0.0001,"")),
     GEOMEAN(IF($I$199:$Q$199=2,(I55:Q55)+0.0001,""))))))</f>
        <v>4.75</v>
      </c>
      <c r="G55" s="96" cm="1">
        <f t="array" ref="G55">IF(Options!$D$18=1, IFERROR(MAX(IF($I$200:$Q$200=1,(I55:Q55),"")),
     MAX(IF($I$200:$Q$200=2,(I55:Q55),""))),
IF(Options!$D$19=1, IFERROR(AVERAGE(IF($I$200:$Q$200=1,(I55:Q55),"")),
     AVERAGE(IF($I$200:$Q$200=2,(I55:Q55),""))),
IF(Options!$D$20=1, IFERROR(GEOMEAN(IF($I$200:$Q$200=1,(I55:Q55)+0.0001,"")),
     GEOMEAN(IF($I$200:$Q$200=2,(I55:Q55)+0.0001,""))))))</f>
        <v>4.7619047619047397</v>
      </c>
      <c r="H55" s="110" t="s">
        <v>107</v>
      </c>
      <c r="I55" s="96">
        <v>3.98</v>
      </c>
      <c r="J55" s="96">
        <v>4.7619047619047397</v>
      </c>
      <c r="K55" s="96">
        <v>1.2306485873953501</v>
      </c>
      <c r="L55" s="96">
        <v>0</v>
      </c>
      <c r="M55" s="96">
        <v>2.4767199999999998</v>
      </c>
      <c r="N55" s="96">
        <v>4.3719999999999999</v>
      </c>
      <c r="O55" s="96">
        <v>2.3246153846153801</v>
      </c>
      <c r="P55" s="96">
        <v>4.75</v>
      </c>
      <c r="Q55" s="215">
        <v>0</v>
      </c>
      <c r="R55" s="217"/>
    </row>
    <row r="56" spans="1:18" x14ac:dyDescent="0.2">
      <c r="A56" s="92">
        <v>51</v>
      </c>
      <c r="B56" s="92" t="s">
        <v>108</v>
      </c>
      <c r="C56" s="92" t="s">
        <v>109</v>
      </c>
      <c r="D56" s="93" t="str">
        <f t="shared" si="0"/>
        <v/>
      </c>
      <c r="E56" s="96">
        <f>IF(Options!$D$24 = 1, MAX(F56, G56),
IF(Options!$D$25 = 1, AVERAGE(F56,G56),
IF(Options!$D$26 = 1, IFERROR(GEOMEAN(F56, G56), MAX(F56, G56)))))</f>
        <v>4.0954421194598973</v>
      </c>
      <c r="F56" s="96" cm="1">
        <f t="array" ref="F56">IF(Options!$D$18=1, IFERROR(MAX(IF($I$199:$Q$199=1,(I56:Q56),"")),
     MAX(IF($I$199:$Q$199=2,(I56:Q56),""))),
IF(Options!$D$19=1, IFERROR(AVERAGE(IF($I$199:$Q$199=1,(I56:Q56),"")),
     AVERAGE(IF($I$199:$Q$199=2,(I56:Q56),""))),
IF(Options!$D$20=1, IFERROR(GEOMEAN(IF($I$199:$Q$199=1,(I56:Q56)+0.0001,"")),
     GEOMEAN(IF($I$199:$Q$199=2,(I56:Q56)+0.0001,""))))))</f>
        <v>6.02</v>
      </c>
      <c r="G56" s="96" cm="1">
        <f t="array" ref="G56">IF(Options!$D$18=1, IFERROR(MAX(IF($I$200:$Q$200=1,(I56:Q56),"")),
     MAX(IF($I$200:$Q$200=2,(I56:Q56),""))),
IF(Options!$D$19=1, IFERROR(AVERAGE(IF($I$200:$Q$200=1,(I56:Q56),"")),
     AVERAGE(IF($I$200:$Q$200=2,(I56:Q56),""))),
IF(Options!$D$20=1, IFERROR(GEOMEAN(IF($I$200:$Q$200=1,(I56:Q56)+0.0001,"")),
     GEOMEAN(IF($I$200:$Q$200=2,(I56:Q56)+0.0001,""))))))</f>
        <v>2.7861538461538502</v>
      </c>
      <c r="H56" s="110" t="s">
        <v>109</v>
      </c>
      <c r="I56" s="96">
        <v>6.02</v>
      </c>
      <c r="J56" s="96">
        <v>0</v>
      </c>
      <c r="K56" s="96">
        <v>0</v>
      </c>
      <c r="L56" s="96">
        <v>0.16154194554878901</v>
      </c>
      <c r="M56" s="96">
        <v>0.24235999999999999</v>
      </c>
      <c r="N56" s="96">
        <v>0.96000000000000096</v>
      </c>
      <c r="O56" s="96">
        <v>2.7861538461538502</v>
      </c>
      <c r="P56" s="96">
        <v>4</v>
      </c>
      <c r="Q56" s="215">
        <v>0</v>
      </c>
      <c r="R56" s="217"/>
    </row>
    <row r="57" spans="1:18" x14ac:dyDescent="0.2">
      <c r="A57" s="92">
        <v>52</v>
      </c>
      <c r="B57" s="92" t="s">
        <v>110</v>
      </c>
      <c r="C57" s="92" t="s">
        <v>111</v>
      </c>
      <c r="D57" s="93" t="str">
        <f t="shared" si="0"/>
        <v/>
      </c>
      <c r="E57" s="96">
        <f>IF(Options!$D$24 = 1, MAX(F57, G57),
IF(Options!$D$25 = 1, AVERAGE(F57,G57),
IF(Options!$D$26 = 1, IFERROR(GEOMEAN(F57, G57), MAX(F57, G57)))))</f>
        <v>9.6362411165942934</v>
      </c>
      <c r="F57" s="96" cm="1">
        <f t="array" ref="F57">IF(Options!$D$18=1, IFERROR(MAX(IF($I$199:$Q$199=1,(I57:Q57),"")),
     MAX(IF($I$199:$Q$199=2,(I57:Q57),""))),
IF(Options!$D$19=1, IFERROR(AVERAGE(IF($I$199:$Q$199=1,(I57:Q57),"")),
     AVERAGE(IF($I$199:$Q$199=2,(I57:Q57),""))),
IF(Options!$D$20=1, IFERROR(GEOMEAN(IF($I$199:$Q$199=1,(I57:Q57)+0.0001,"")),
     GEOMEAN(IF($I$199:$Q$199=2,(I57:Q57)+0.0001,""))))))</f>
        <v>9.75</v>
      </c>
      <c r="G57" s="96" cm="1">
        <f t="array" ref="G57">IF(Options!$D$18=1, IFERROR(MAX(IF($I$200:$Q$200=1,(I57:Q57),"")),
     MAX(IF($I$200:$Q$200=2,(I57:Q57),""))),
IF(Options!$D$19=1, IFERROR(AVERAGE(IF($I$200:$Q$200=1,(I57:Q57),"")),
     AVERAGE(IF($I$200:$Q$200=2,(I57:Q57),""))),
IF(Options!$D$20=1, IFERROR(GEOMEAN(IF($I$200:$Q$200=1,(I57:Q57)+0.0001,"")),
     GEOMEAN(IF($I$200:$Q$200=2,(I57:Q57)+0.0001,""))))))</f>
        <v>9.5238095238094793</v>
      </c>
      <c r="H57" s="110" t="s">
        <v>111</v>
      </c>
      <c r="I57" s="96">
        <v>9.52</v>
      </c>
      <c r="J57" s="96">
        <v>9.5238095238094793</v>
      </c>
      <c r="K57" s="96">
        <v>0</v>
      </c>
      <c r="L57" s="96">
        <v>0</v>
      </c>
      <c r="M57" s="96">
        <v>0.39635999999999999</v>
      </c>
      <c r="N57" s="96">
        <v>0</v>
      </c>
      <c r="O57" s="96">
        <v>0.94</v>
      </c>
      <c r="P57" s="96">
        <v>9.75</v>
      </c>
      <c r="Q57" s="215">
        <v>0</v>
      </c>
      <c r="R57" s="217"/>
    </row>
    <row r="58" spans="1:18" x14ac:dyDescent="0.2">
      <c r="A58" s="92">
        <v>53</v>
      </c>
      <c r="B58" s="92" t="s">
        <v>112</v>
      </c>
      <c r="C58" s="92" t="s">
        <v>113</v>
      </c>
      <c r="D58" s="93" t="str">
        <f t="shared" si="0"/>
        <v/>
      </c>
      <c r="E58" s="96">
        <f>IF(Options!$D$24 = 1, MAX(F58, G58),
IF(Options!$D$25 = 1, AVERAGE(F58,G58),
IF(Options!$D$26 = 1, IFERROR(GEOMEAN(F58, G58), MAX(F58, G58)))))</f>
        <v>4.4721359549995796</v>
      </c>
      <c r="F58" s="96" cm="1">
        <f t="array" ref="F58">IF(Options!$D$18=1, IFERROR(MAX(IF($I$199:$Q$199=1,(I58:Q58),"")),
     MAX(IF($I$199:$Q$199=2,(I58:Q58),""))),
IF(Options!$D$19=1, IFERROR(AVERAGE(IF($I$199:$Q$199=1,(I58:Q58),"")),
     AVERAGE(IF($I$199:$Q$199=2,(I58:Q58),""))),
IF(Options!$D$20=1, IFERROR(GEOMEAN(IF($I$199:$Q$199=1,(I58:Q58)+0.0001,"")),
     GEOMEAN(IF($I$199:$Q$199=2,(I58:Q58)+0.0001,""))))))</f>
        <v>2</v>
      </c>
      <c r="G58" s="96" cm="1">
        <f t="array" ref="G58">IF(Options!$D$18=1, IFERROR(MAX(IF($I$200:$Q$200=1,(I58:Q58),"")),
     MAX(IF($I$200:$Q$200=2,(I58:Q58),""))),
IF(Options!$D$19=1, IFERROR(AVERAGE(IF($I$200:$Q$200=1,(I58:Q58),"")),
     AVERAGE(IF($I$200:$Q$200=2,(I58:Q58),""))),
IF(Options!$D$20=1, IFERROR(GEOMEAN(IF($I$200:$Q$200=1,(I58:Q58)+0.0001,"")),
     GEOMEAN(IF($I$200:$Q$200=2,(I58:Q58)+0.0001,""))))))</f>
        <v>10</v>
      </c>
      <c r="H58" s="110" t="s">
        <v>113</v>
      </c>
      <c r="I58" s="96">
        <v>0.81999999999999895</v>
      </c>
      <c r="J58" s="96">
        <v>0</v>
      </c>
      <c r="K58" s="96">
        <v>0</v>
      </c>
      <c r="L58" s="96">
        <v>0</v>
      </c>
      <c r="M58" s="96">
        <v>9.8059200000000004</v>
      </c>
      <c r="N58" s="96">
        <v>10</v>
      </c>
      <c r="O58" s="96">
        <v>1.2984615384615401</v>
      </c>
      <c r="P58" s="96">
        <v>2</v>
      </c>
      <c r="Q58" s="215">
        <v>0</v>
      </c>
      <c r="R58" s="217"/>
    </row>
    <row r="59" spans="1:18" x14ac:dyDescent="0.2">
      <c r="A59" s="92">
        <v>54</v>
      </c>
      <c r="B59" s="92" t="s">
        <v>114</v>
      </c>
      <c r="C59" s="92" t="s">
        <v>115</v>
      </c>
      <c r="D59" s="93" t="str">
        <f t="shared" si="0"/>
        <v/>
      </c>
      <c r="E59" s="96">
        <f>IF(Options!$D$24 = 1, MAX(F59, G59),
IF(Options!$D$25 = 1, AVERAGE(F59,G59),
IF(Options!$D$26 = 1, IFERROR(GEOMEAN(F59, G59), MAX(F59, G59)))))</f>
        <v>5.0990195135927845</v>
      </c>
      <c r="F59" s="96" cm="1">
        <f t="array" ref="F59">IF(Options!$D$18=1, IFERROR(MAX(IF($I$199:$Q$199=1,(I59:Q59),"")),
     MAX(IF($I$199:$Q$199=2,(I59:Q59),""))),
IF(Options!$D$19=1, IFERROR(AVERAGE(IF($I$199:$Q$199=1,(I59:Q59),"")),
     AVERAGE(IF($I$199:$Q$199=2,(I59:Q59),""))),
IF(Options!$D$20=1, IFERROR(GEOMEAN(IF($I$199:$Q$199=1,(I59:Q59)+0.0001,"")),
     GEOMEAN(IF($I$199:$Q$199=2,(I59:Q59)+0.0001,""))))))</f>
        <v>2.6</v>
      </c>
      <c r="G59" s="96" cm="1">
        <f t="array" ref="G59">IF(Options!$D$18=1, IFERROR(MAX(IF($I$200:$Q$200=1,(I59:Q59),"")),
     MAX(IF($I$200:$Q$200=2,(I59:Q59),""))),
IF(Options!$D$19=1, IFERROR(AVERAGE(IF($I$200:$Q$200=1,(I59:Q59),"")),
     AVERAGE(IF($I$200:$Q$200=2,(I59:Q59),""))),
IF(Options!$D$20=1, IFERROR(GEOMEAN(IF($I$200:$Q$200=1,(I59:Q59)+0.0001,"")),
     GEOMEAN(IF($I$200:$Q$200=2,(I59:Q59)+0.0001,""))))))</f>
        <v>10</v>
      </c>
      <c r="H59" s="110" t="s">
        <v>115</v>
      </c>
      <c r="I59" s="96">
        <v>2.6</v>
      </c>
      <c r="J59" s="96">
        <v>7.1428571428571104</v>
      </c>
      <c r="K59" s="96">
        <v>0</v>
      </c>
      <c r="L59" s="96">
        <v>1.6517573011250399</v>
      </c>
      <c r="M59" s="96">
        <v>10</v>
      </c>
      <c r="N59" s="96">
        <v>7.3239999999999998</v>
      </c>
      <c r="O59" s="96">
        <v>5.3169230769230804</v>
      </c>
      <c r="P59" s="96">
        <v>2.5</v>
      </c>
      <c r="Q59" s="215">
        <v>0</v>
      </c>
      <c r="R59" s="217"/>
    </row>
    <row r="60" spans="1:18" x14ac:dyDescent="0.2">
      <c r="A60" s="92">
        <v>55</v>
      </c>
      <c r="B60" s="92" t="s">
        <v>116</v>
      </c>
      <c r="C60" s="92" t="s">
        <v>117</v>
      </c>
      <c r="D60" s="93" t="str">
        <f t="shared" si="0"/>
        <v/>
      </c>
      <c r="E60" s="96">
        <f>IF(Options!$D$24 = 1, MAX(F60, G60),
IF(Options!$D$25 = 1, AVERAGE(F60,G60),
IF(Options!$D$26 = 1, IFERROR(GEOMEAN(F60, G60), MAX(F60, G60)))))</f>
        <v>9.8742088290657488</v>
      </c>
      <c r="F60" s="96" cm="1">
        <f t="array" ref="F60">IF(Options!$D$18=1, IFERROR(MAX(IF($I$199:$Q$199=1,(I60:Q60),"")),
     MAX(IF($I$199:$Q$199=2,(I60:Q60),""))),
IF(Options!$D$19=1, IFERROR(AVERAGE(IF($I$199:$Q$199=1,(I60:Q60),"")),
     AVERAGE(IF($I$199:$Q$199=2,(I60:Q60),""))),
IF(Options!$D$20=1, IFERROR(GEOMEAN(IF($I$199:$Q$199=1,(I60:Q60)+0.0001,"")),
     GEOMEAN(IF($I$199:$Q$199=2,(I60:Q60)+0.0001,""))))))</f>
        <v>9.75</v>
      </c>
      <c r="G60" s="96" cm="1">
        <f t="array" ref="G60">IF(Options!$D$18=1, IFERROR(MAX(IF($I$200:$Q$200=1,(I60:Q60),"")),
     MAX(IF($I$200:$Q$200=2,(I60:Q60),""))),
IF(Options!$D$19=1, IFERROR(AVERAGE(IF($I$200:$Q$200=1,(I60:Q60),"")),
     AVERAGE(IF($I$200:$Q$200=2,(I60:Q60),""))),
IF(Options!$D$20=1, IFERROR(GEOMEAN(IF($I$200:$Q$200=1,(I60:Q60)+0.0001,"")),
     GEOMEAN(IF($I$200:$Q$200=2,(I60:Q60)+0.0001,""))))))</f>
        <v>10</v>
      </c>
      <c r="H60" s="110" t="s">
        <v>117</v>
      </c>
      <c r="I60" s="96">
        <v>5.88</v>
      </c>
      <c r="J60" s="96">
        <v>0</v>
      </c>
      <c r="K60" s="96">
        <v>4.0155400155400196</v>
      </c>
      <c r="L60" s="96">
        <v>1.6737636935042199</v>
      </c>
      <c r="M60" s="96">
        <v>0.26427999999999902</v>
      </c>
      <c r="N60" s="96">
        <v>0.194000000000001</v>
      </c>
      <c r="O60" s="96">
        <v>6.4107692307692297</v>
      </c>
      <c r="P60" s="96">
        <v>9.75</v>
      </c>
      <c r="Q60" s="215">
        <v>10</v>
      </c>
      <c r="R60" s="217"/>
    </row>
    <row r="61" spans="1:18" x14ac:dyDescent="0.2">
      <c r="A61" s="92">
        <v>56</v>
      </c>
      <c r="B61" s="92" t="s">
        <v>118</v>
      </c>
      <c r="C61" s="92" t="s">
        <v>119</v>
      </c>
      <c r="D61" s="93" t="str">
        <f t="shared" si="0"/>
        <v/>
      </c>
      <c r="E61" s="96">
        <f>IF(Options!$D$24 = 1, MAX(F61, G61),
IF(Options!$D$25 = 1, AVERAGE(F61,G61),
IF(Options!$D$26 = 1, IFERROR(GEOMEAN(F61, G61), MAX(F61, G61)))))</f>
        <v>1.5735915849388826</v>
      </c>
      <c r="F61" s="96" cm="1">
        <f t="array" ref="F61">IF(Options!$D$18=1, IFERROR(MAX(IF($I$199:$Q$199=1,(I61:Q61),"")),
     MAX(IF($I$199:$Q$199=2,(I61:Q61),""))),
IF(Options!$D$19=1, IFERROR(AVERAGE(IF($I$199:$Q$199=1,(I61:Q61),"")),
     AVERAGE(IF($I$199:$Q$199=2,(I61:Q61),""))),
IF(Options!$D$20=1, IFERROR(GEOMEAN(IF($I$199:$Q$199=1,(I61:Q61)+0.0001,"")),
     GEOMEAN(IF($I$199:$Q$199=2,(I61:Q61)+0.0001,""))))))</f>
        <v>0.26</v>
      </c>
      <c r="G61" s="96" cm="1">
        <f t="array" ref="G61">IF(Options!$D$18=1, IFERROR(MAX(IF($I$200:$Q$200=1,(I61:Q61),"")),
     MAX(IF($I$200:$Q$200=2,(I61:Q61),""))),
IF(Options!$D$19=1, IFERROR(AVERAGE(IF($I$200:$Q$200=1,(I61:Q61),"")),
     AVERAGE(IF($I$200:$Q$200=2,(I61:Q61),""))),
IF(Options!$D$20=1, IFERROR(GEOMEAN(IF($I$200:$Q$200=1,(I61:Q61)+0.0001,"")),
     GEOMEAN(IF($I$200:$Q$200=2,(I61:Q61)+0.0001,""))))))</f>
        <v>9.5238095238094793</v>
      </c>
      <c r="H61" s="110" t="s">
        <v>119</v>
      </c>
      <c r="I61" s="96">
        <v>0.26</v>
      </c>
      <c r="J61" s="96">
        <v>9.5238095238094793</v>
      </c>
      <c r="K61" s="96">
        <v>0</v>
      </c>
      <c r="L61" s="96">
        <v>0.99730019678563198</v>
      </c>
      <c r="M61" s="96">
        <v>3.1393599999999999</v>
      </c>
      <c r="N61" s="96">
        <v>0.875999999999999</v>
      </c>
      <c r="O61" s="96">
        <v>3.5646153846153799</v>
      </c>
      <c r="P61" s="96">
        <v>0.25</v>
      </c>
      <c r="Q61" s="215">
        <v>0</v>
      </c>
      <c r="R61" s="217"/>
    </row>
    <row r="62" spans="1:18" x14ac:dyDescent="0.2">
      <c r="A62" s="92">
        <v>57</v>
      </c>
      <c r="B62" s="92" t="s">
        <v>120</v>
      </c>
      <c r="C62" s="92" t="s">
        <v>121</v>
      </c>
      <c r="D62" s="93" t="str">
        <f t="shared" si="0"/>
        <v/>
      </c>
      <c r="E62" s="96">
        <f>IF(Options!$D$24 = 1, MAX(F62, G62),
IF(Options!$D$25 = 1, AVERAGE(F62,G62),
IF(Options!$D$26 = 1, IFERROR(GEOMEAN(F62, G62), MAX(F62, G62)))))</f>
        <v>9.4127573006000738</v>
      </c>
      <c r="F62" s="96" cm="1">
        <f t="array" ref="F62">IF(Options!$D$18=1, IFERROR(MAX(IF($I$199:$Q$199=1,(I62:Q62),"")),
     MAX(IF($I$199:$Q$199=2,(I62:Q62),""))),
IF(Options!$D$19=1, IFERROR(AVERAGE(IF($I$199:$Q$199=1,(I62:Q62),"")),
     AVERAGE(IF($I$199:$Q$199=2,(I62:Q62),""))),
IF(Options!$D$20=1, IFERROR(GEOMEAN(IF($I$199:$Q$199=1,(I62:Q62)+0.0001,"")),
     GEOMEAN(IF($I$199:$Q$199=2,(I62:Q62)+0.0001,""))))))</f>
        <v>8.86</v>
      </c>
      <c r="G62" s="96" cm="1">
        <f t="array" ref="G62">IF(Options!$D$18=1, IFERROR(MAX(IF($I$200:$Q$200=1,(I62:Q62),"")),
     MAX(IF($I$200:$Q$200=2,(I62:Q62),""))),
IF(Options!$D$19=1, IFERROR(AVERAGE(IF($I$200:$Q$200=1,(I62:Q62),"")),
     AVERAGE(IF($I$200:$Q$200=2,(I62:Q62),""))),
IF(Options!$D$20=1, IFERROR(GEOMEAN(IF($I$200:$Q$200=1,(I62:Q62)+0.0001,"")),
     GEOMEAN(IF($I$200:$Q$200=2,(I62:Q62)+0.0001,""))))))</f>
        <v>10</v>
      </c>
      <c r="H62" s="110" t="s">
        <v>121</v>
      </c>
      <c r="I62" s="96">
        <v>8.86</v>
      </c>
      <c r="J62" s="96">
        <v>10</v>
      </c>
      <c r="K62" s="96">
        <v>6.6666666666748099E-4</v>
      </c>
      <c r="L62" s="96">
        <v>6.6666666666748099E-4</v>
      </c>
      <c r="M62" s="96">
        <v>0</v>
      </c>
      <c r="N62" s="96">
        <v>0</v>
      </c>
      <c r="O62" s="96">
        <v>4.3584615384615404</v>
      </c>
      <c r="P62" s="96">
        <v>5.25</v>
      </c>
      <c r="Q62" s="215">
        <v>0</v>
      </c>
      <c r="R62" s="217"/>
    </row>
    <row r="63" spans="1:18" x14ac:dyDescent="0.2">
      <c r="A63" s="92">
        <v>58</v>
      </c>
      <c r="B63" s="92" t="s">
        <v>122</v>
      </c>
      <c r="C63" s="92" t="s">
        <v>123</v>
      </c>
      <c r="D63" s="93" t="str">
        <f t="shared" si="0"/>
        <v/>
      </c>
      <c r="E63" s="96">
        <f>IF(Options!$D$24 = 1, MAX(F63, G63),
IF(Options!$D$25 = 1, AVERAGE(F63,G63),
IF(Options!$D$26 = 1, IFERROR(GEOMEAN(F63, G63), MAX(F63, G63)))))</f>
        <v>5</v>
      </c>
      <c r="F63" s="96" cm="1">
        <f t="array" ref="F63">IF(Options!$D$18=1, IFERROR(MAX(IF($I$199:$Q$199=1,(I63:Q63),"")),
     MAX(IF($I$199:$Q$199=2,(I63:Q63),""))),
IF(Options!$D$19=1, IFERROR(AVERAGE(IF($I$199:$Q$199=1,(I63:Q63),"")),
     AVERAGE(IF($I$199:$Q$199=2,(I63:Q63),""))),
IF(Options!$D$20=1, IFERROR(GEOMEAN(IF($I$199:$Q$199=1,(I63:Q63)+0.0001,"")),
     GEOMEAN(IF($I$199:$Q$199=2,(I63:Q63)+0.0001,""))))))</f>
        <v>2.5</v>
      </c>
      <c r="G63" s="96" cm="1">
        <f t="array" ref="G63">IF(Options!$D$18=1, IFERROR(MAX(IF($I$200:$Q$200=1,(I63:Q63),"")),
     MAX(IF($I$200:$Q$200=2,(I63:Q63),""))),
IF(Options!$D$19=1, IFERROR(AVERAGE(IF($I$200:$Q$200=1,(I63:Q63),"")),
     AVERAGE(IF($I$200:$Q$200=2,(I63:Q63),""))),
IF(Options!$D$20=1, IFERROR(GEOMEAN(IF($I$200:$Q$200=1,(I63:Q63)+0.0001,"")),
     GEOMEAN(IF($I$200:$Q$200=2,(I63:Q63)+0.0001,""))))))</f>
        <v>10</v>
      </c>
      <c r="H63" s="110" t="s">
        <v>123</v>
      </c>
      <c r="I63" s="96">
        <v>0.35999999999999899</v>
      </c>
      <c r="J63" s="96">
        <v>0</v>
      </c>
      <c r="K63" s="96">
        <v>0</v>
      </c>
      <c r="L63" s="96">
        <v>0</v>
      </c>
      <c r="M63" s="96">
        <v>10</v>
      </c>
      <c r="N63" s="96">
        <v>10</v>
      </c>
      <c r="O63" s="96">
        <v>2.3338461538461499</v>
      </c>
      <c r="P63" s="96">
        <v>2.5</v>
      </c>
      <c r="Q63" s="215">
        <v>10</v>
      </c>
      <c r="R63" s="217"/>
    </row>
    <row r="64" spans="1:18" x14ac:dyDescent="0.2">
      <c r="A64" s="92">
        <v>59</v>
      </c>
      <c r="B64" s="92" t="s">
        <v>124</v>
      </c>
      <c r="C64" s="92" t="s">
        <v>125</v>
      </c>
      <c r="D64" s="93" t="str">
        <f t="shared" si="0"/>
        <v/>
      </c>
      <c r="E64" s="96">
        <f>IF(Options!$D$24 = 1, MAX(F64, G64),
IF(Options!$D$25 = 1, AVERAGE(F64,G64),
IF(Options!$D$26 = 1, IFERROR(GEOMEAN(F64, G64), MAX(F64, G64)))))</f>
        <v>7.44</v>
      </c>
      <c r="F64" s="96" cm="1">
        <f t="array" ref="F64">IF(Options!$D$18=1, IFERROR(MAX(IF($I$199:$Q$199=1,(I64:Q64),"")),
     MAX(IF($I$199:$Q$199=2,(I64:Q64),""))),
IF(Options!$D$19=1, IFERROR(AVERAGE(IF($I$199:$Q$199=1,(I64:Q64),"")),
     AVERAGE(IF($I$199:$Q$199=2,(I64:Q64),""))),
IF(Options!$D$20=1, IFERROR(GEOMEAN(IF($I$199:$Q$199=1,(I64:Q64)+0.0001,"")),
     GEOMEAN(IF($I$199:$Q$199=2,(I64:Q64)+0.0001,""))))))</f>
        <v>7.44</v>
      </c>
      <c r="G64" s="96" cm="1">
        <f t="array" ref="G64">IF(Options!$D$18=1, IFERROR(MAX(IF($I$200:$Q$200=1,(I64:Q64),"")),
     MAX(IF($I$200:$Q$200=2,(I64:Q64),""))),
IF(Options!$D$19=1, IFERROR(AVERAGE(IF($I$200:$Q$200=1,(I64:Q64),"")),
     AVERAGE(IF($I$200:$Q$200=2,(I64:Q64),""))),
IF(Options!$D$20=1, IFERROR(GEOMEAN(IF($I$200:$Q$200=1,(I64:Q64)+0.0001,"")),
     GEOMEAN(IF($I$200:$Q$200=2,(I64:Q64)+0.0001,""))))))</f>
        <v>0</v>
      </c>
      <c r="H64" s="110" t="s">
        <v>125</v>
      </c>
      <c r="I64" s="96">
        <v>7.44</v>
      </c>
      <c r="J64" s="96" t="s">
        <v>505</v>
      </c>
      <c r="K64" s="96" t="s">
        <v>505</v>
      </c>
      <c r="L64" s="96" t="s">
        <v>505</v>
      </c>
      <c r="M64" s="96">
        <v>0</v>
      </c>
      <c r="N64" s="96">
        <v>0</v>
      </c>
      <c r="O64" s="96" t="s">
        <v>505</v>
      </c>
      <c r="P64" s="96" t="s">
        <v>505</v>
      </c>
      <c r="Q64" s="215">
        <v>0</v>
      </c>
      <c r="R64" s="217"/>
    </row>
    <row r="65" spans="1:18" x14ac:dyDescent="0.2">
      <c r="A65" s="92">
        <v>60</v>
      </c>
      <c r="B65" s="92" t="s">
        <v>126</v>
      </c>
      <c r="C65" s="92" t="s">
        <v>127</v>
      </c>
      <c r="D65" s="93" t="str">
        <f t="shared" si="0"/>
        <v/>
      </c>
      <c r="E65" s="96">
        <f>IF(Options!$D$24 = 1, MAX(F65, G65),
IF(Options!$D$25 = 1, AVERAGE(F65,G65),
IF(Options!$D$26 = 1, IFERROR(GEOMEAN(F65, G65), MAX(F65, G65)))))</f>
        <v>10</v>
      </c>
      <c r="F65" s="96" cm="1">
        <f t="array" ref="F65">IF(Options!$D$18=1, IFERROR(MAX(IF($I$199:$Q$199=1,(I65:Q65),"")),
     MAX(IF($I$199:$Q$199=2,(I65:Q65),""))),
IF(Options!$D$19=1, IFERROR(AVERAGE(IF($I$199:$Q$199=1,(I65:Q65),"")),
     AVERAGE(IF($I$199:$Q$199=2,(I65:Q65),""))),
IF(Options!$D$20=1, IFERROR(GEOMEAN(IF($I$199:$Q$199=1,(I65:Q65)+0.0001,"")),
     GEOMEAN(IF($I$199:$Q$199=2,(I65:Q65)+0.0001,""))))))</f>
        <v>10</v>
      </c>
      <c r="G65" s="96" cm="1">
        <f t="array" ref="G65">IF(Options!$D$18=1, IFERROR(MAX(IF($I$200:$Q$200=1,(I65:Q65),"")),
     MAX(IF($I$200:$Q$200=2,(I65:Q65),""))),
IF(Options!$D$19=1, IFERROR(AVERAGE(IF($I$200:$Q$200=1,(I65:Q65),"")),
     AVERAGE(IF($I$200:$Q$200=2,(I65:Q65),""))),
IF(Options!$D$20=1, IFERROR(GEOMEAN(IF($I$200:$Q$200=1,(I65:Q65)+0.0001,"")),
     GEOMEAN(IF($I$200:$Q$200=2,(I65:Q65)+0.0001,""))))))</f>
        <v>10</v>
      </c>
      <c r="H65" s="110" t="s">
        <v>127</v>
      </c>
      <c r="I65" s="96">
        <v>10</v>
      </c>
      <c r="J65" s="96">
        <v>4.7619047619047397</v>
      </c>
      <c r="K65" s="96">
        <v>0.51681577558038305</v>
      </c>
      <c r="L65" s="96">
        <v>3.3809423887107202</v>
      </c>
      <c r="M65" s="96">
        <v>2.4030800000000001</v>
      </c>
      <c r="N65" s="96">
        <v>0.51399999999999901</v>
      </c>
      <c r="O65" s="96">
        <v>4.4446153846153802</v>
      </c>
      <c r="P65" s="96">
        <v>7.5</v>
      </c>
      <c r="Q65" s="215">
        <v>10</v>
      </c>
      <c r="R65" s="217"/>
    </row>
    <row r="66" spans="1:18" x14ac:dyDescent="0.2">
      <c r="A66" s="92">
        <v>61</v>
      </c>
      <c r="B66" s="92" t="s">
        <v>128</v>
      </c>
      <c r="C66" s="92" t="s">
        <v>129</v>
      </c>
      <c r="D66" s="93" t="str">
        <f t="shared" si="0"/>
        <v/>
      </c>
      <c r="E66" s="96">
        <f>IF(Options!$D$24 = 1, MAX(F66, G66),
IF(Options!$D$25 = 1, AVERAGE(F66,G66),
IF(Options!$D$26 = 1, IFERROR(GEOMEAN(F66, G66), MAX(F66, G66)))))</f>
        <v>3.872983346207417</v>
      </c>
      <c r="F66" s="96" cm="1">
        <f t="array" ref="F66">IF(Options!$D$18=1, IFERROR(MAX(IF($I$199:$Q$199=1,(I66:Q66),"")),
     MAX(IF($I$199:$Q$199=2,(I66:Q66),""))),
IF(Options!$D$19=1, IFERROR(AVERAGE(IF($I$199:$Q$199=1,(I66:Q66),"")),
     AVERAGE(IF($I$199:$Q$199=2,(I66:Q66),""))),
IF(Options!$D$20=1, IFERROR(GEOMEAN(IF($I$199:$Q$199=1,(I66:Q66)+0.0001,"")),
     GEOMEAN(IF($I$199:$Q$199=2,(I66:Q66)+0.0001,""))))))</f>
        <v>1.5</v>
      </c>
      <c r="G66" s="96" cm="1">
        <f t="array" ref="G66">IF(Options!$D$18=1, IFERROR(MAX(IF($I$200:$Q$200=1,(I66:Q66),"")),
     MAX(IF($I$200:$Q$200=2,(I66:Q66),""))),
IF(Options!$D$19=1, IFERROR(AVERAGE(IF($I$200:$Q$200=1,(I66:Q66),"")),
     AVERAGE(IF($I$200:$Q$200=2,(I66:Q66),""))),
IF(Options!$D$20=1, IFERROR(GEOMEAN(IF($I$200:$Q$200=1,(I66:Q66)+0.0001,"")),
     GEOMEAN(IF($I$200:$Q$200=2,(I66:Q66)+0.0001,""))))))</f>
        <v>10</v>
      </c>
      <c r="H66" s="110" t="s">
        <v>129</v>
      </c>
      <c r="I66" s="96">
        <v>0</v>
      </c>
      <c r="J66" s="96">
        <v>4.7619047619047397</v>
      </c>
      <c r="K66" s="96">
        <v>0</v>
      </c>
      <c r="L66" s="96">
        <v>0</v>
      </c>
      <c r="M66" s="96">
        <v>7.13896</v>
      </c>
      <c r="N66" s="96">
        <v>10</v>
      </c>
      <c r="O66" s="96">
        <v>0</v>
      </c>
      <c r="P66" s="96">
        <v>1.5</v>
      </c>
      <c r="Q66" s="215">
        <v>10</v>
      </c>
      <c r="R66" s="217"/>
    </row>
    <row r="67" spans="1:18" x14ac:dyDescent="0.2">
      <c r="A67" s="92">
        <v>62</v>
      </c>
      <c r="B67" s="92" t="s">
        <v>130</v>
      </c>
      <c r="C67" s="92" t="s">
        <v>131</v>
      </c>
      <c r="D67" s="93" t="str">
        <f t="shared" si="0"/>
        <v/>
      </c>
      <c r="E67" s="96">
        <f>IF(Options!$D$24 = 1, MAX(F67, G67),
IF(Options!$D$25 = 1, AVERAGE(F67,G67),
IF(Options!$D$26 = 1, IFERROR(GEOMEAN(F67, G67), MAX(F67, G67)))))</f>
        <v>6.9006555934235259</v>
      </c>
      <c r="F67" s="96" cm="1">
        <f t="array" ref="F67">IF(Options!$D$18=1, IFERROR(MAX(IF($I$199:$Q$199=1,(I67:Q67),"")),
     MAX(IF($I$199:$Q$199=2,(I67:Q67),""))),
IF(Options!$D$19=1, IFERROR(AVERAGE(IF($I$199:$Q$199=1,(I67:Q67),"")),
     AVERAGE(IF($I$199:$Q$199=2,(I67:Q67),""))),
IF(Options!$D$20=1, IFERROR(GEOMEAN(IF($I$199:$Q$199=1,(I67:Q67)+0.0001,"")),
     GEOMEAN(IF($I$199:$Q$199=2,(I67:Q67)+0.0001,""))))))</f>
        <v>5</v>
      </c>
      <c r="G67" s="96" cm="1">
        <f t="array" ref="G67">IF(Options!$D$18=1, IFERROR(MAX(IF($I$200:$Q$200=1,(I67:Q67),"")),
     MAX(IF($I$200:$Q$200=2,(I67:Q67),""))),
IF(Options!$D$19=1, IFERROR(AVERAGE(IF($I$200:$Q$200=1,(I67:Q67),"")),
     AVERAGE(IF($I$200:$Q$200=2,(I67:Q67),""))),
IF(Options!$D$20=1, IFERROR(GEOMEAN(IF($I$200:$Q$200=1,(I67:Q67)+0.0001,"")),
     GEOMEAN(IF($I$200:$Q$200=2,(I67:Q67)+0.0001,""))))))</f>
        <v>9.5238095238094793</v>
      </c>
      <c r="H67" s="110" t="s">
        <v>131</v>
      </c>
      <c r="I67" s="96">
        <v>3.6</v>
      </c>
      <c r="J67" s="96">
        <v>9.5238095238094793</v>
      </c>
      <c r="K67" s="96">
        <v>0</v>
      </c>
      <c r="L67" s="96">
        <v>0</v>
      </c>
      <c r="M67" s="96">
        <v>4.5193599999999998</v>
      </c>
      <c r="N67" s="96">
        <v>5.5860000000000003</v>
      </c>
      <c r="O67" s="96">
        <v>1.6246153846153899</v>
      </c>
      <c r="P67" s="96">
        <v>5</v>
      </c>
      <c r="Q67" s="215">
        <v>0</v>
      </c>
      <c r="R67" s="217"/>
    </row>
    <row r="68" spans="1:18" x14ac:dyDescent="0.2">
      <c r="A68" s="92">
        <v>63</v>
      </c>
      <c r="B68" s="92" t="s">
        <v>132</v>
      </c>
      <c r="C68" s="92" t="s">
        <v>133</v>
      </c>
      <c r="D68" s="93" t="str">
        <f t="shared" si="0"/>
        <v/>
      </c>
      <c r="E68" s="96">
        <f>IF(Options!$D$24 = 1, MAX(F68, G68),
IF(Options!$D$25 = 1, AVERAGE(F68,G68),
IF(Options!$D$26 = 1, IFERROR(GEOMEAN(F68, G68), MAX(F68, G68)))))</f>
        <v>6.2391197604001301</v>
      </c>
      <c r="F68" s="96" cm="1">
        <f t="array" ref="F68">IF(Options!$D$18=1, IFERROR(MAX(IF($I$199:$Q$199=1,(I68:Q68),"")),
     MAX(IF($I$199:$Q$199=2,(I68:Q68),""))),
IF(Options!$D$19=1, IFERROR(AVERAGE(IF($I$199:$Q$199=1,(I68:Q68),"")),
     AVERAGE(IF($I$199:$Q$199=2,(I68:Q68),""))),
IF(Options!$D$20=1, IFERROR(GEOMEAN(IF($I$199:$Q$199=1,(I68:Q68)+0.0001,"")),
     GEOMEAN(IF($I$199:$Q$199=2,(I68:Q68)+0.0001,""))))))</f>
        <v>6.9</v>
      </c>
      <c r="G68" s="96" cm="1">
        <f t="array" ref="G68">IF(Options!$D$18=1, IFERROR(MAX(IF($I$200:$Q$200=1,(I68:Q68),"")),
     MAX(IF($I$200:$Q$200=2,(I68:Q68),""))),
IF(Options!$D$19=1, IFERROR(AVERAGE(IF($I$200:$Q$200=1,(I68:Q68),"")),
     AVERAGE(IF($I$200:$Q$200=2,(I68:Q68),""))),
IF(Options!$D$20=1, IFERROR(GEOMEAN(IF($I$200:$Q$200=1,(I68:Q68)+0.0001,"")),
     GEOMEAN(IF($I$200:$Q$200=2,(I68:Q68)+0.0001,""))))))</f>
        <v>5.6415384615384596</v>
      </c>
      <c r="H68" s="110" t="s">
        <v>133</v>
      </c>
      <c r="I68" s="96">
        <v>6.9</v>
      </c>
      <c r="J68" s="96">
        <v>4.7619047619047397</v>
      </c>
      <c r="K68" s="96">
        <v>3.0428799072866899</v>
      </c>
      <c r="L68" s="96">
        <v>0</v>
      </c>
      <c r="M68" s="96">
        <v>0.94376000000000104</v>
      </c>
      <c r="N68" s="96">
        <v>0.68</v>
      </c>
      <c r="O68" s="96">
        <v>5.6415384615384596</v>
      </c>
      <c r="P68" s="96">
        <v>6.75</v>
      </c>
      <c r="Q68" s="215">
        <v>0</v>
      </c>
      <c r="R68" s="217"/>
    </row>
    <row r="69" spans="1:18" x14ac:dyDescent="0.2">
      <c r="A69" s="92">
        <v>64</v>
      </c>
      <c r="B69" s="92" t="s">
        <v>134</v>
      </c>
      <c r="C69" s="92" t="s">
        <v>135</v>
      </c>
      <c r="D69" s="93" t="str">
        <f t="shared" si="0"/>
        <v/>
      </c>
      <c r="E69" s="96">
        <f>IF(Options!$D$24 = 1, MAX(F69, G69),
IF(Options!$D$25 = 1, AVERAGE(F69,G69),
IF(Options!$D$26 = 1, IFERROR(GEOMEAN(F69, G69), MAX(F69, G69)))))</f>
        <v>10</v>
      </c>
      <c r="F69" s="96" cm="1">
        <f t="array" ref="F69">IF(Options!$D$18=1, IFERROR(MAX(IF($I$199:$Q$199=1,(I69:Q69),"")),
     MAX(IF($I$199:$Q$199=2,(I69:Q69),""))),
IF(Options!$D$19=1, IFERROR(AVERAGE(IF($I$199:$Q$199=1,(I69:Q69),"")),
     AVERAGE(IF($I$199:$Q$199=2,(I69:Q69),""))),
IF(Options!$D$20=1, IFERROR(GEOMEAN(IF($I$199:$Q$199=1,(I69:Q69)+0.0001,"")),
     GEOMEAN(IF($I$199:$Q$199=2,(I69:Q69)+0.0001,""))))))</f>
        <v>10</v>
      </c>
      <c r="G69" s="96" cm="1">
        <f t="array" ref="G69">IF(Options!$D$18=1, IFERROR(MAX(IF($I$200:$Q$200=1,(I69:Q69),"")),
     MAX(IF($I$200:$Q$200=2,(I69:Q69),""))),
IF(Options!$D$19=1, IFERROR(AVERAGE(IF($I$200:$Q$200=1,(I69:Q69),"")),
     AVERAGE(IF($I$200:$Q$200=2,(I69:Q69),""))),
IF(Options!$D$20=1, IFERROR(GEOMEAN(IF($I$200:$Q$200=1,(I69:Q69)+0.0001,"")),
     GEOMEAN(IF($I$200:$Q$200=2,(I69:Q69)+0.0001,""))))))</f>
        <v>10</v>
      </c>
      <c r="H69" s="110" t="s">
        <v>135</v>
      </c>
      <c r="I69" s="96">
        <v>7.46</v>
      </c>
      <c r="J69" s="96">
        <v>4.7619047619047397</v>
      </c>
      <c r="K69" s="96">
        <v>0</v>
      </c>
      <c r="L69" s="96">
        <v>3.6037638034417401</v>
      </c>
      <c r="M69" s="96">
        <v>0.12792000000000001</v>
      </c>
      <c r="N69" s="96">
        <v>2.20000000000002E-2</v>
      </c>
      <c r="O69" s="96">
        <v>5.4276923076923103</v>
      </c>
      <c r="P69" s="96">
        <v>10</v>
      </c>
      <c r="Q69" s="215">
        <v>10</v>
      </c>
      <c r="R69" s="217"/>
    </row>
    <row r="70" spans="1:18" x14ac:dyDescent="0.2">
      <c r="A70" s="92">
        <v>65</v>
      </c>
      <c r="B70" s="92" t="s">
        <v>136</v>
      </c>
      <c r="C70" s="92" t="s">
        <v>137</v>
      </c>
      <c r="D70" s="93" t="str">
        <f t="shared" si="0"/>
        <v/>
      </c>
      <c r="E70" s="96">
        <f>IF(Options!$D$24 = 1, MAX(F70, G70),
IF(Options!$D$25 = 1, AVERAGE(F70,G70),
IF(Options!$D$26 = 1, IFERROR(GEOMEAN(F70, G70), MAX(F70, G70)))))</f>
        <v>9.3859063544890375</v>
      </c>
      <c r="F70" s="96" cm="1">
        <f t="array" ref="F70">IF(Options!$D$18=1, IFERROR(MAX(IF($I$199:$Q$199=1,(I70:Q70),"")),
     MAX(IF($I$199:$Q$199=2,(I70:Q70),""))),
IF(Options!$D$19=1, IFERROR(AVERAGE(IF($I$199:$Q$199=1,(I70:Q70),"")),
     AVERAGE(IF($I$199:$Q$199=2,(I70:Q70),""))),
IF(Options!$D$20=1, IFERROR(GEOMEAN(IF($I$199:$Q$199=1,(I70:Q70)+0.0001,"")),
     GEOMEAN(IF($I$199:$Q$199=2,(I70:Q70)+0.0001,""))))))</f>
        <v>9.25</v>
      </c>
      <c r="G70" s="96" cm="1">
        <f t="array" ref="G70">IF(Options!$D$18=1, IFERROR(MAX(IF($I$200:$Q$200=1,(I70:Q70),"")),
     MAX(IF($I$200:$Q$200=2,(I70:Q70),""))),
IF(Options!$D$19=1, IFERROR(AVERAGE(IF($I$200:$Q$200=1,(I70:Q70),"")),
     AVERAGE(IF($I$200:$Q$200=2,(I70:Q70),""))),
IF(Options!$D$20=1, IFERROR(GEOMEAN(IF($I$200:$Q$200=1,(I70:Q70)+0.0001,"")),
     GEOMEAN(IF($I$200:$Q$200=2,(I70:Q70)+0.0001,""))))))</f>
        <v>9.5238095238094793</v>
      </c>
      <c r="H70" s="110" t="s">
        <v>137</v>
      </c>
      <c r="I70" s="96">
        <v>7.16</v>
      </c>
      <c r="J70" s="96">
        <v>9.5238095238094793</v>
      </c>
      <c r="K70" s="96">
        <v>5.90068944147494</v>
      </c>
      <c r="L70" s="96">
        <v>3.6896119271704699</v>
      </c>
      <c r="M70" s="96">
        <v>0.49184</v>
      </c>
      <c r="N70" s="96">
        <v>0.47199999999999998</v>
      </c>
      <c r="O70" s="96">
        <v>5.2984615384615399</v>
      </c>
      <c r="P70" s="96">
        <v>9.25</v>
      </c>
      <c r="Q70" s="215">
        <v>0</v>
      </c>
      <c r="R70" s="217"/>
    </row>
    <row r="71" spans="1:18" x14ac:dyDescent="0.2">
      <c r="A71" s="92">
        <v>66</v>
      </c>
      <c r="B71" s="92" t="s">
        <v>138</v>
      </c>
      <c r="C71" s="92" t="s">
        <v>139</v>
      </c>
      <c r="D71" s="93" t="str">
        <f t="shared" ref="D71:D134" si="1">IF(H71 &lt;&gt; C71, "Countries don't match", "")</f>
        <v/>
      </c>
      <c r="E71" s="96">
        <f>IF(Options!$D$24 = 1, MAX(F71, G71),
IF(Options!$D$25 = 1, AVERAGE(F71,G71),
IF(Options!$D$26 = 1, IFERROR(GEOMEAN(F71, G71), MAX(F71, G71)))))</f>
        <v>3.7847624916234044</v>
      </c>
      <c r="F71" s="96" cm="1">
        <f t="array" ref="F71">IF(Options!$D$18=1, IFERROR(MAX(IF($I$199:$Q$199=1,(I71:Q71),"")),
     MAX(IF($I$199:$Q$199=2,(I71:Q71),""))),
IF(Options!$D$19=1, IFERROR(AVERAGE(IF($I$199:$Q$199=1,(I71:Q71),"")),
     AVERAGE(IF($I$199:$Q$199=2,(I71:Q71),""))),
IF(Options!$D$20=1, IFERROR(GEOMEAN(IF($I$199:$Q$199=1,(I71:Q71)+0.0001,"")),
     GEOMEAN(IF($I$199:$Q$199=2,(I71:Q71)+0.0001,""))))))</f>
        <v>10</v>
      </c>
      <c r="G71" s="96" cm="1">
        <f t="array" ref="G71">IF(Options!$D$18=1, IFERROR(MAX(IF($I$200:$Q$200=1,(I71:Q71),"")),
     MAX(IF($I$200:$Q$200=2,(I71:Q71),""))),
IF(Options!$D$19=1, IFERROR(AVERAGE(IF($I$200:$Q$200=1,(I71:Q71),"")),
     AVERAGE(IF($I$200:$Q$200=2,(I71:Q71),""))),
IF(Options!$D$20=1, IFERROR(GEOMEAN(IF($I$200:$Q$200=1,(I71:Q71)+0.0001,"")),
     GEOMEAN(IF($I$200:$Q$200=2,(I71:Q71)+0.0001,""))))))</f>
        <v>1.4324427117999401</v>
      </c>
      <c r="H71" s="110" t="s">
        <v>139</v>
      </c>
      <c r="I71" s="96">
        <v>10</v>
      </c>
      <c r="J71" s="96" t="s">
        <v>505</v>
      </c>
      <c r="K71" s="96">
        <v>0</v>
      </c>
      <c r="L71" s="96">
        <v>1.4324427117999401</v>
      </c>
      <c r="M71" s="96">
        <v>0.51392000000000104</v>
      </c>
      <c r="N71" s="96">
        <v>0</v>
      </c>
      <c r="O71" s="96" t="s">
        <v>505</v>
      </c>
      <c r="P71" s="96">
        <v>10</v>
      </c>
      <c r="Q71" s="215">
        <v>0</v>
      </c>
      <c r="R71" s="217"/>
    </row>
    <row r="72" spans="1:18" x14ac:dyDescent="0.2">
      <c r="A72" s="92">
        <v>67</v>
      </c>
      <c r="B72" s="92" t="s">
        <v>140</v>
      </c>
      <c r="C72" s="92" t="s">
        <v>141</v>
      </c>
      <c r="D72" s="93" t="str">
        <f t="shared" si="1"/>
        <v/>
      </c>
      <c r="E72" s="96">
        <f>IF(Options!$D$24 = 1, MAX(F72, G72),
IF(Options!$D$25 = 1, AVERAGE(F72,G72),
IF(Options!$D$26 = 1, IFERROR(GEOMEAN(F72, G72), MAX(F72, G72)))))</f>
        <v>1.8496486152780478</v>
      </c>
      <c r="F72" s="96" cm="1">
        <f t="array" ref="F72">IF(Options!$D$18=1, IFERROR(MAX(IF($I$199:$Q$199=1,(I72:Q72),"")),
     MAX(IF($I$199:$Q$199=2,(I72:Q72),""))),
IF(Options!$D$19=1, IFERROR(AVERAGE(IF($I$199:$Q$199=1,(I72:Q72),"")),
     AVERAGE(IF($I$199:$Q$199=2,(I72:Q72),""))),
IF(Options!$D$20=1, IFERROR(GEOMEAN(IF($I$199:$Q$199=1,(I72:Q72)+0.0001,"")),
     GEOMEAN(IF($I$199:$Q$199=2,(I72:Q72)+0.0001,""))))))</f>
        <v>10</v>
      </c>
      <c r="G72" s="96" cm="1">
        <f t="array" ref="G72">IF(Options!$D$18=1, IFERROR(MAX(IF($I$200:$Q$200=1,(I72:Q72),"")),
     MAX(IF($I$200:$Q$200=2,(I72:Q72),""))),
IF(Options!$D$19=1, IFERROR(AVERAGE(IF($I$200:$Q$200=1,(I72:Q72),"")),
     AVERAGE(IF($I$200:$Q$200=2,(I72:Q72),""))),
IF(Options!$D$20=1, IFERROR(GEOMEAN(IF($I$200:$Q$200=1,(I72:Q72)+0.0001,"")),
     GEOMEAN(IF($I$200:$Q$200=2,(I72:Q72)+0.0001,""))))))</f>
        <v>0.34211999999999998</v>
      </c>
      <c r="H72" s="110" t="s">
        <v>141</v>
      </c>
      <c r="I72" s="96">
        <v>10</v>
      </c>
      <c r="J72" s="96" t="s">
        <v>505</v>
      </c>
      <c r="K72" s="96">
        <v>6.6666666666748099E-4</v>
      </c>
      <c r="L72" s="96">
        <v>6.6666666666748099E-4</v>
      </c>
      <c r="M72" s="96">
        <v>0.34211999999999998</v>
      </c>
      <c r="N72" s="96">
        <v>0.20400000000000101</v>
      </c>
      <c r="O72" s="96" t="s">
        <v>505</v>
      </c>
      <c r="P72" s="96">
        <v>9.75</v>
      </c>
      <c r="Q72" s="215">
        <v>0</v>
      </c>
      <c r="R72" s="217"/>
    </row>
    <row r="73" spans="1:18" x14ac:dyDescent="0.2">
      <c r="A73" s="92">
        <v>68</v>
      </c>
      <c r="B73" s="92" t="s">
        <v>142</v>
      </c>
      <c r="C73" s="92" t="s">
        <v>143</v>
      </c>
      <c r="D73" s="93" t="str">
        <f t="shared" si="1"/>
        <v/>
      </c>
      <c r="E73" s="96">
        <f>IF(Options!$D$24 = 1, MAX(F73, G73),
IF(Options!$D$25 = 1, AVERAGE(F73,G73),
IF(Options!$D$26 = 1, IFERROR(GEOMEAN(F73, G73), MAX(F73, G73)))))</f>
        <v>3.9339789623472066</v>
      </c>
      <c r="F73" s="96" cm="1">
        <f t="array" ref="F73">IF(Options!$D$18=1, IFERROR(MAX(IF($I$199:$Q$199=1,(I73:Q73),"")),
     MAX(IF($I$199:$Q$199=2,(I73:Q73),""))),
IF(Options!$D$19=1, IFERROR(AVERAGE(IF($I$199:$Q$199=1,(I73:Q73),"")),
     AVERAGE(IF($I$199:$Q$199=2,(I73:Q73),""))),
IF(Options!$D$20=1, IFERROR(GEOMEAN(IF($I$199:$Q$199=1,(I73:Q73)+0.0001,"")),
     GEOMEAN(IF($I$199:$Q$199=2,(I73:Q73)+0.0001,""))))))</f>
        <v>3.25</v>
      </c>
      <c r="G73" s="96" cm="1">
        <f t="array" ref="G73">IF(Options!$D$18=1, IFERROR(MAX(IF($I$200:$Q$200=1,(I73:Q73),"")),
     MAX(IF($I$200:$Q$200=2,(I73:Q73),""))),
IF(Options!$D$19=1, IFERROR(AVERAGE(IF($I$200:$Q$200=1,(I73:Q73),"")),
     AVERAGE(IF($I$200:$Q$200=2,(I73:Q73),""))),
IF(Options!$D$20=1, IFERROR(GEOMEAN(IF($I$200:$Q$200=1,(I73:Q73)+0.0001,"")),
     GEOMEAN(IF($I$200:$Q$200=2,(I73:Q73)+0.0001,""))))))</f>
        <v>4.7619047619047397</v>
      </c>
      <c r="H73" s="110" t="s">
        <v>143</v>
      </c>
      <c r="I73" s="96">
        <v>3.24</v>
      </c>
      <c r="J73" s="96">
        <v>4.7619047619047397</v>
      </c>
      <c r="K73" s="96">
        <v>0</v>
      </c>
      <c r="L73" s="96">
        <v>2.3852295033173698</v>
      </c>
      <c r="M73" s="96">
        <v>3.9401600000000001</v>
      </c>
      <c r="N73" s="96">
        <v>4.5220000000000002</v>
      </c>
      <c r="O73" s="96">
        <v>0</v>
      </c>
      <c r="P73" s="96">
        <v>3.25</v>
      </c>
      <c r="Q73" s="215">
        <v>0</v>
      </c>
      <c r="R73" s="217"/>
    </row>
    <row r="74" spans="1:18" x14ac:dyDescent="0.2">
      <c r="A74" s="92">
        <v>69</v>
      </c>
      <c r="B74" s="92" t="s">
        <v>144</v>
      </c>
      <c r="C74" s="92" t="s">
        <v>145</v>
      </c>
      <c r="D74" s="93" t="str">
        <f t="shared" si="1"/>
        <v/>
      </c>
      <c r="E74" s="96">
        <f>IF(Options!$D$24 = 1, MAX(F74, G74),
IF(Options!$D$25 = 1, AVERAGE(F74,G74),
IF(Options!$D$26 = 1, IFERROR(GEOMEAN(F74, G74), MAX(F74, G74)))))</f>
        <v>7.5277265270954075E-2</v>
      </c>
      <c r="F74" s="96" cm="1">
        <f t="array" ref="F74">IF(Options!$D$18=1, IFERROR(MAX(IF($I$199:$Q$199=1,(I74:Q74),"")),
     MAX(IF($I$199:$Q$199=2,(I74:Q74),""))),
IF(Options!$D$19=1, IFERROR(AVERAGE(IF($I$199:$Q$199=1,(I74:Q74),"")),
     AVERAGE(IF($I$199:$Q$199=2,(I74:Q74),""))),
IF(Options!$D$20=1, IFERROR(GEOMEAN(IF($I$199:$Q$199=1,(I74:Q74)+0.0001,"")),
     GEOMEAN(IF($I$199:$Q$199=2,(I74:Q74)+0.0001,""))))))</f>
        <v>8.5</v>
      </c>
      <c r="G74" s="96" cm="1">
        <f t="array" ref="G74">IF(Options!$D$18=1, IFERROR(MAX(IF($I$200:$Q$200=1,(I74:Q74),"")),
     MAX(IF($I$200:$Q$200=2,(I74:Q74),""))),
IF(Options!$D$19=1, IFERROR(AVERAGE(IF($I$200:$Q$200=1,(I74:Q74),"")),
     AVERAGE(IF($I$200:$Q$200=2,(I74:Q74),""))),
IF(Options!$D$20=1, IFERROR(GEOMEAN(IF($I$200:$Q$200=1,(I74:Q74)+0.0001,"")),
     GEOMEAN(IF($I$200:$Q$200=2,(I74:Q74)+0.0001,""))))))</f>
        <v>6.6666666666748099E-4</v>
      </c>
      <c r="H74" s="110" t="s">
        <v>145</v>
      </c>
      <c r="I74" s="96">
        <v>8.5</v>
      </c>
      <c r="J74" s="96" t="s">
        <v>505</v>
      </c>
      <c r="K74" s="96">
        <v>6.6666666666748099E-4</v>
      </c>
      <c r="L74" s="96">
        <v>6.6666666666748099E-4</v>
      </c>
      <c r="M74" s="96">
        <v>0</v>
      </c>
      <c r="N74" s="96">
        <v>0</v>
      </c>
      <c r="O74" s="96" t="s">
        <v>505</v>
      </c>
      <c r="P74" s="96">
        <v>4</v>
      </c>
      <c r="Q74" s="215">
        <v>0</v>
      </c>
      <c r="R74" s="217"/>
    </row>
    <row r="75" spans="1:18" x14ac:dyDescent="0.2">
      <c r="A75" s="92">
        <v>70</v>
      </c>
      <c r="B75" s="92" t="s">
        <v>146</v>
      </c>
      <c r="C75" s="92" t="s">
        <v>147</v>
      </c>
      <c r="D75" s="93" t="str">
        <f t="shared" si="1"/>
        <v/>
      </c>
      <c r="E75" s="96">
        <f>IF(Options!$D$24 = 1, MAX(F75, G75),
IF(Options!$D$25 = 1, AVERAGE(F75,G75),
IF(Options!$D$26 = 1, IFERROR(GEOMEAN(F75, G75), MAX(F75, G75)))))</f>
        <v>6.3125174790313974</v>
      </c>
      <c r="F75" s="96" cm="1">
        <f t="array" ref="F75">IF(Options!$D$18=1, IFERROR(MAX(IF($I$199:$Q$199=1,(I75:Q75),"")),
     MAX(IF($I$199:$Q$199=2,(I75:Q75),""))),
IF(Options!$D$19=1, IFERROR(AVERAGE(IF($I$199:$Q$199=1,(I75:Q75),"")),
     AVERAGE(IF($I$199:$Q$199=2,(I75:Q75),""))),
IF(Options!$D$20=1, IFERROR(GEOMEAN(IF($I$199:$Q$199=1,(I75:Q75)+0.0001,"")),
     GEOMEAN(IF($I$199:$Q$199=2,(I75:Q75)+0.0001,""))))))</f>
        <v>7.46</v>
      </c>
      <c r="G75" s="96" cm="1">
        <f t="array" ref="G75">IF(Options!$D$18=1, IFERROR(MAX(IF($I$200:$Q$200=1,(I75:Q75),"")),
     MAX(IF($I$200:$Q$200=2,(I75:Q75),""))),
IF(Options!$D$19=1, IFERROR(AVERAGE(IF($I$200:$Q$200=1,(I75:Q75),"")),
     AVERAGE(IF($I$200:$Q$200=2,(I75:Q75),""))),
IF(Options!$D$20=1, IFERROR(GEOMEAN(IF($I$200:$Q$200=1,(I75:Q75)+0.0001,"")),
     GEOMEAN(IF($I$200:$Q$200=2,(I75:Q75)+0.0001,""))))))</f>
        <v>5.3415384615384598</v>
      </c>
      <c r="H75" s="110" t="s">
        <v>147</v>
      </c>
      <c r="I75" s="96">
        <v>7.46</v>
      </c>
      <c r="J75" s="96">
        <v>4.7619047619047397</v>
      </c>
      <c r="K75" s="96">
        <v>4.2460480429895101E-2</v>
      </c>
      <c r="L75" s="96">
        <v>0</v>
      </c>
      <c r="M75" s="96">
        <v>1.3007200000000001</v>
      </c>
      <c r="N75" s="96">
        <v>2.6</v>
      </c>
      <c r="O75" s="96">
        <v>5.3415384615384598</v>
      </c>
      <c r="P75" s="96">
        <v>7</v>
      </c>
      <c r="Q75" s="215">
        <v>0</v>
      </c>
      <c r="R75" s="217"/>
    </row>
    <row r="76" spans="1:18" x14ac:dyDescent="0.2">
      <c r="A76" s="92">
        <v>71</v>
      </c>
      <c r="B76" s="92" t="s">
        <v>148</v>
      </c>
      <c r="C76" s="92" t="s">
        <v>149</v>
      </c>
      <c r="D76" s="93" t="str">
        <f t="shared" si="1"/>
        <v/>
      </c>
      <c r="E76" s="96">
        <f>IF(Options!$D$24 = 1, MAX(F76, G76),
IF(Options!$D$25 = 1, AVERAGE(F76,G76),
IF(Options!$D$26 = 1, IFERROR(GEOMEAN(F76, G76), MAX(F76, G76)))))</f>
        <v>8.7521425948164264</v>
      </c>
      <c r="F76" s="96" cm="1">
        <f t="array" ref="F76">IF(Options!$D$18=1, IFERROR(MAX(IF($I$199:$Q$199=1,(I76:Q76),"")),
     MAX(IF($I$199:$Q$199=2,(I76:Q76),""))),
IF(Options!$D$19=1, IFERROR(AVERAGE(IF($I$199:$Q$199=1,(I76:Q76),"")),
     AVERAGE(IF($I$199:$Q$199=2,(I76:Q76),""))),
IF(Options!$D$20=1, IFERROR(GEOMEAN(IF($I$199:$Q$199=1,(I76:Q76)+0.0001,"")),
     GEOMEAN(IF($I$199:$Q$199=2,(I76:Q76)+0.0001,""))))))</f>
        <v>7.66</v>
      </c>
      <c r="G76" s="96" cm="1">
        <f t="array" ref="G76">IF(Options!$D$18=1, IFERROR(MAX(IF($I$200:$Q$200=1,(I76:Q76),"")),
     MAX(IF($I$200:$Q$200=2,(I76:Q76),""))),
IF(Options!$D$19=1, IFERROR(AVERAGE(IF($I$200:$Q$200=1,(I76:Q76),"")),
     AVERAGE(IF($I$200:$Q$200=2,(I76:Q76),""))),
IF(Options!$D$20=1, IFERROR(GEOMEAN(IF($I$200:$Q$200=1,(I76:Q76)+0.0001,"")),
     GEOMEAN(IF($I$200:$Q$200=2,(I76:Q76)+0.0001,""))))))</f>
        <v>10</v>
      </c>
      <c r="H76" s="110" t="s">
        <v>149</v>
      </c>
      <c r="I76" s="96">
        <v>7.66</v>
      </c>
      <c r="J76" s="96">
        <v>10</v>
      </c>
      <c r="K76" s="96">
        <v>1.3103321545901501</v>
      </c>
      <c r="L76" s="96">
        <v>0</v>
      </c>
      <c r="M76" s="96">
        <v>1.4747600000000001</v>
      </c>
      <c r="N76" s="96">
        <v>1.8160000000000001</v>
      </c>
      <c r="O76" s="96">
        <v>2.0169230769230801</v>
      </c>
      <c r="P76" s="96">
        <v>4.25</v>
      </c>
      <c r="Q76" s="215">
        <v>0</v>
      </c>
      <c r="R76" s="217"/>
    </row>
    <row r="77" spans="1:18" x14ac:dyDescent="0.2">
      <c r="A77" s="92">
        <v>72</v>
      </c>
      <c r="B77" s="92" t="s">
        <v>150</v>
      </c>
      <c r="C77" s="92" t="s">
        <v>151</v>
      </c>
      <c r="D77" s="93" t="str">
        <f t="shared" si="1"/>
        <v/>
      </c>
      <c r="E77" s="96">
        <f>IF(Options!$D$24 = 1, MAX(F77, G77),
IF(Options!$D$25 = 1, AVERAGE(F77,G77),
IF(Options!$D$26 = 1, IFERROR(GEOMEAN(F77, G77), MAX(F77, G77)))))</f>
        <v>7.7827648410721171</v>
      </c>
      <c r="F77" s="96" cm="1">
        <f t="array" ref="F77">IF(Options!$D$18=1, IFERROR(MAX(IF($I$199:$Q$199=1,(I77:Q77),"")),
     MAX(IF($I$199:$Q$199=2,(I77:Q77),""))),
IF(Options!$D$19=1, IFERROR(AVERAGE(IF($I$199:$Q$199=1,(I77:Q77),"")),
     AVERAGE(IF($I$199:$Q$199=2,(I77:Q77),""))),
IF(Options!$D$20=1, IFERROR(GEOMEAN(IF($I$199:$Q$199=1,(I77:Q77)+0.0001,"")),
     GEOMEAN(IF($I$199:$Q$199=2,(I77:Q77)+0.0001,""))))))</f>
        <v>8.48</v>
      </c>
      <c r="G77" s="96" cm="1">
        <f t="array" ref="G77">IF(Options!$D$18=1, IFERROR(MAX(IF($I$200:$Q$200=1,(I77:Q77),"")),
     MAX(IF($I$200:$Q$200=2,(I77:Q77),""))),
IF(Options!$D$19=1, IFERROR(AVERAGE(IF($I$200:$Q$200=1,(I77:Q77),"")),
     AVERAGE(IF($I$200:$Q$200=2,(I77:Q77),""))),
IF(Options!$D$20=1, IFERROR(GEOMEAN(IF($I$200:$Q$200=1,(I77:Q77)+0.0001,"")),
     GEOMEAN(IF($I$200:$Q$200=2,(I77:Q77)+0.0001,""))))))</f>
        <v>7.1428571428571104</v>
      </c>
      <c r="H77" s="110" t="s">
        <v>151</v>
      </c>
      <c r="I77" s="96">
        <v>8.48</v>
      </c>
      <c r="J77" s="96">
        <v>7.1428571428571104</v>
      </c>
      <c r="K77" s="96">
        <v>0.96347311651254197</v>
      </c>
      <c r="L77" s="96">
        <v>0</v>
      </c>
      <c r="M77" s="96">
        <v>2.8557999999999999</v>
      </c>
      <c r="N77" s="96">
        <v>3.6640000000000001</v>
      </c>
      <c r="O77" s="96">
        <v>1.5384615384615401</v>
      </c>
      <c r="P77" s="96">
        <v>7.25</v>
      </c>
      <c r="Q77" s="215">
        <v>0</v>
      </c>
      <c r="R77" s="217"/>
    </row>
    <row r="78" spans="1:18" x14ac:dyDescent="0.2">
      <c r="A78" s="92">
        <v>73</v>
      </c>
      <c r="B78" s="92" t="s">
        <v>152</v>
      </c>
      <c r="C78" s="92" t="s">
        <v>153</v>
      </c>
      <c r="D78" s="93" t="str">
        <f t="shared" si="1"/>
        <v/>
      </c>
      <c r="E78" s="96">
        <f>IF(Options!$D$24 = 1, MAX(F78, G78),
IF(Options!$D$25 = 1, AVERAGE(F78,G78),
IF(Options!$D$26 = 1, IFERROR(GEOMEAN(F78, G78), MAX(F78, G78)))))</f>
        <v>5.9579778448732084</v>
      </c>
      <c r="F78" s="96" cm="1">
        <f t="array" ref="F78">IF(Options!$D$18=1, IFERROR(MAX(IF($I$199:$Q$199=1,(I78:Q78),"")),
     MAX(IF($I$199:$Q$199=2,(I78:Q78),""))),
IF(Options!$D$19=1, IFERROR(AVERAGE(IF($I$199:$Q$199=1,(I78:Q78),"")),
     AVERAGE(IF($I$199:$Q$199=2,(I78:Q78),""))),
IF(Options!$D$20=1, IFERROR(GEOMEAN(IF($I$199:$Q$199=1,(I78:Q78)+0.0001,"")),
     GEOMEAN(IF($I$199:$Q$199=2,(I78:Q78)+0.0001,""))))))</f>
        <v>3.75</v>
      </c>
      <c r="G78" s="96" cm="1">
        <f t="array" ref="G78">IF(Options!$D$18=1, IFERROR(MAX(IF($I$200:$Q$200=1,(I78:Q78),"")),
     MAX(IF($I$200:$Q$200=2,(I78:Q78),""))),
IF(Options!$D$19=1, IFERROR(AVERAGE(IF($I$200:$Q$200=1,(I78:Q78),"")),
     AVERAGE(IF($I$200:$Q$200=2,(I78:Q78),""))),
IF(Options!$D$20=1, IFERROR(GEOMEAN(IF($I$200:$Q$200=1,(I78:Q78)+0.0001,"")),
     GEOMEAN(IF($I$200:$Q$200=2,(I78:Q78)+0.0001,""))))))</f>
        <v>9.4659999999999993</v>
      </c>
      <c r="H78" s="110" t="s">
        <v>153</v>
      </c>
      <c r="I78" s="96">
        <v>3.34</v>
      </c>
      <c r="J78" s="96">
        <v>2.3809523809523698</v>
      </c>
      <c r="K78" s="96">
        <v>0</v>
      </c>
      <c r="L78" s="96">
        <v>0</v>
      </c>
      <c r="M78" s="96">
        <v>3.0024000000000002</v>
      </c>
      <c r="N78" s="96">
        <v>9.4659999999999993</v>
      </c>
      <c r="O78" s="96">
        <v>4.97384615384615</v>
      </c>
      <c r="P78" s="96">
        <v>3.75</v>
      </c>
      <c r="Q78" s="215">
        <v>0</v>
      </c>
      <c r="R78" s="217"/>
    </row>
    <row r="79" spans="1:18" x14ac:dyDescent="0.2">
      <c r="A79" s="92">
        <v>74</v>
      </c>
      <c r="B79" s="92" t="s">
        <v>154</v>
      </c>
      <c r="C79" s="92" t="s">
        <v>155</v>
      </c>
      <c r="D79" s="93" t="str">
        <f t="shared" si="1"/>
        <v/>
      </c>
      <c r="E79" s="96">
        <f>IF(Options!$D$24 = 1, MAX(F79, G79),
IF(Options!$D$25 = 1, AVERAGE(F79,G79),
IF(Options!$D$26 = 1, IFERROR(GEOMEAN(F79, G79), MAX(F79, G79)))))</f>
        <v>7.735035179672372</v>
      </c>
      <c r="F79" s="96" cm="1">
        <f t="array" ref="F79">IF(Options!$D$18=1, IFERROR(MAX(IF($I$199:$Q$199=1,(I79:Q79),"")),
     MAX(IF($I$199:$Q$199=2,(I79:Q79),""))),
IF(Options!$D$19=1, IFERROR(AVERAGE(IF($I$199:$Q$199=1,(I79:Q79),"")),
     AVERAGE(IF($I$199:$Q$199=2,(I79:Q79),""))),
IF(Options!$D$20=1, IFERROR(GEOMEAN(IF($I$199:$Q$199=1,(I79:Q79)+0.0001,"")),
     GEOMEAN(IF($I$199:$Q$199=2,(I79:Q79)+0.0001,""))))))</f>
        <v>10</v>
      </c>
      <c r="G79" s="96" cm="1">
        <f t="array" ref="G79">IF(Options!$D$18=1, IFERROR(MAX(IF($I$200:$Q$200=1,(I79:Q79),"")),
     MAX(IF($I$200:$Q$200=2,(I79:Q79),""))),
IF(Options!$D$19=1, IFERROR(AVERAGE(IF($I$200:$Q$200=1,(I79:Q79),"")),
     AVERAGE(IF($I$200:$Q$200=2,(I79:Q79),""))),
IF(Options!$D$20=1, IFERROR(GEOMEAN(IF($I$200:$Q$200=1,(I79:Q79)+0.0001,"")),
     GEOMEAN(IF($I$200:$Q$200=2,(I79:Q79)+0.0001,""))))))</f>
        <v>5.9830769230769203</v>
      </c>
      <c r="H79" s="110" t="s">
        <v>155</v>
      </c>
      <c r="I79" s="96">
        <v>7.7</v>
      </c>
      <c r="J79" s="96">
        <v>2.3809523809523698</v>
      </c>
      <c r="K79" s="96">
        <v>0</v>
      </c>
      <c r="L79" s="96">
        <v>0</v>
      </c>
      <c r="M79" s="96">
        <v>0.10776000000000099</v>
      </c>
      <c r="N79" s="96">
        <v>2.5999999999999801E-2</v>
      </c>
      <c r="O79" s="96">
        <v>5.9830769230769203</v>
      </c>
      <c r="P79" s="96">
        <v>10</v>
      </c>
      <c r="Q79" s="215">
        <v>0</v>
      </c>
      <c r="R79" s="217"/>
    </row>
    <row r="80" spans="1:18" x14ac:dyDescent="0.2">
      <c r="A80" s="92">
        <v>75</v>
      </c>
      <c r="B80" s="92" t="s">
        <v>156</v>
      </c>
      <c r="C80" s="92" t="s">
        <v>157</v>
      </c>
      <c r="D80" s="93" t="str">
        <f t="shared" si="1"/>
        <v/>
      </c>
      <c r="E80" s="96">
        <f>IF(Options!$D$24 = 1, MAX(F80, G80),
IF(Options!$D$25 = 1, AVERAGE(F80,G80),
IF(Options!$D$26 = 1, IFERROR(GEOMEAN(F80, G80), MAX(F80, G80)))))</f>
        <v>5.9160797830996161</v>
      </c>
      <c r="F80" s="96" cm="1">
        <f t="array" ref="F80">IF(Options!$D$18=1, IFERROR(MAX(IF($I$199:$Q$199=1,(I80:Q80),"")),
     MAX(IF($I$199:$Q$199=2,(I80:Q80),""))),
IF(Options!$D$19=1, IFERROR(AVERAGE(IF($I$199:$Q$199=1,(I80:Q80),"")),
     AVERAGE(IF($I$199:$Q$199=2,(I80:Q80),""))),
IF(Options!$D$20=1, IFERROR(GEOMEAN(IF($I$199:$Q$199=1,(I80:Q80)+0.0001,"")),
     GEOMEAN(IF($I$199:$Q$199=2,(I80:Q80)+0.0001,""))))))</f>
        <v>3.5</v>
      </c>
      <c r="G80" s="96" cm="1">
        <f t="array" ref="G80">IF(Options!$D$18=1, IFERROR(MAX(IF($I$200:$Q$200=1,(I80:Q80),"")),
     MAX(IF($I$200:$Q$200=2,(I80:Q80),""))),
IF(Options!$D$19=1, IFERROR(AVERAGE(IF($I$200:$Q$200=1,(I80:Q80),"")),
     AVERAGE(IF($I$200:$Q$200=2,(I80:Q80),""))),
IF(Options!$D$20=1, IFERROR(GEOMEAN(IF($I$200:$Q$200=1,(I80:Q80)+0.0001,"")),
     GEOMEAN(IF($I$200:$Q$200=2,(I80:Q80)+0.0001,""))))))</f>
        <v>10</v>
      </c>
      <c r="H80" s="110" t="s">
        <v>157</v>
      </c>
      <c r="I80" s="96">
        <v>3.2</v>
      </c>
      <c r="J80" s="96">
        <v>9.5238095238094793</v>
      </c>
      <c r="K80" s="96">
        <v>0.42301106901616198</v>
      </c>
      <c r="L80" s="96">
        <v>2.18664575052484</v>
      </c>
      <c r="M80" s="96">
        <v>7.1857600000000001</v>
      </c>
      <c r="N80" s="96">
        <v>10</v>
      </c>
      <c r="O80" s="96">
        <v>2.7523076923076899</v>
      </c>
      <c r="P80" s="96">
        <v>3.5</v>
      </c>
      <c r="Q80" s="215">
        <v>0</v>
      </c>
      <c r="R80" s="217"/>
    </row>
    <row r="81" spans="1:18" x14ac:dyDescent="0.2">
      <c r="A81" s="92">
        <v>76</v>
      </c>
      <c r="B81" s="92" t="s">
        <v>158</v>
      </c>
      <c r="C81" s="92" t="s">
        <v>159</v>
      </c>
      <c r="D81" s="93" t="str">
        <f t="shared" si="1"/>
        <v/>
      </c>
      <c r="E81" s="96">
        <f>IF(Options!$D$24 = 1, MAX(F81, G81),
IF(Options!$D$25 = 1, AVERAGE(F81,G81),
IF(Options!$D$26 = 1, IFERROR(GEOMEAN(F81, G81), MAX(F81, G81)))))</f>
        <v>5.3452248382484751</v>
      </c>
      <c r="F81" s="96" cm="1">
        <f t="array" ref="F81">IF(Options!$D$18=1, IFERROR(MAX(IF($I$199:$Q$199=1,(I81:Q81),"")),
     MAX(IF($I$199:$Q$199=2,(I81:Q81),""))),
IF(Options!$D$19=1, IFERROR(AVERAGE(IF($I$199:$Q$199=1,(I81:Q81),"")),
     AVERAGE(IF($I$199:$Q$199=2,(I81:Q81),""))),
IF(Options!$D$20=1, IFERROR(GEOMEAN(IF($I$199:$Q$199=1,(I81:Q81)+0.0001,"")),
     GEOMEAN(IF($I$199:$Q$199=2,(I81:Q81)+0.0001,""))))))</f>
        <v>6</v>
      </c>
      <c r="G81" s="96" cm="1">
        <f t="array" ref="G81">IF(Options!$D$18=1, IFERROR(MAX(IF($I$200:$Q$200=1,(I81:Q81),"")),
     MAX(IF($I$200:$Q$200=2,(I81:Q81),""))),
IF(Options!$D$19=1, IFERROR(AVERAGE(IF($I$200:$Q$200=1,(I81:Q81),"")),
     AVERAGE(IF($I$200:$Q$200=2,(I81:Q81),""))),
IF(Options!$D$20=1, IFERROR(GEOMEAN(IF($I$200:$Q$200=1,(I81:Q81)+0.0001,"")),
     GEOMEAN(IF($I$200:$Q$200=2,(I81:Q81)+0.0001,""))))))</f>
        <v>4.7619047619047397</v>
      </c>
      <c r="H81" s="110" t="s">
        <v>159</v>
      </c>
      <c r="I81" s="96">
        <v>2.68</v>
      </c>
      <c r="J81" s="96">
        <v>4.7619047619047397</v>
      </c>
      <c r="K81" s="96">
        <v>0</v>
      </c>
      <c r="L81" s="96">
        <v>0</v>
      </c>
      <c r="M81" s="96">
        <v>1.268</v>
      </c>
      <c r="N81" s="96">
        <v>1.6579999999999999</v>
      </c>
      <c r="O81" s="96">
        <v>3.7184615384615398</v>
      </c>
      <c r="P81" s="96">
        <v>6</v>
      </c>
      <c r="Q81" s="215">
        <v>0</v>
      </c>
      <c r="R81" s="217"/>
    </row>
    <row r="82" spans="1:18" x14ac:dyDescent="0.2">
      <c r="A82" s="92">
        <v>77</v>
      </c>
      <c r="B82" s="92" t="s">
        <v>160</v>
      </c>
      <c r="C82" s="92" t="s">
        <v>161</v>
      </c>
      <c r="D82" s="93" t="str">
        <f t="shared" si="1"/>
        <v/>
      </c>
      <c r="E82" s="96">
        <f>IF(Options!$D$24 = 1, MAX(F82, G82),
IF(Options!$D$25 = 1, AVERAGE(F82,G82),
IF(Options!$D$26 = 1, IFERROR(GEOMEAN(F82, G82), MAX(F82, G82)))))</f>
        <v>6.8138514386924536</v>
      </c>
      <c r="F82" s="96" cm="1">
        <f t="array" ref="F82">IF(Options!$D$18=1, IFERROR(MAX(IF($I$199:$Q$199=1,(I82:Q82),"")),
     MAX(IF($I$199:$Q$199=2,(I82:Q82),""))),
IF(Options!$D$19=1, IFERROR(AVERAGE(IF($I$199:$Q$199=1,(I82:Q82),"")),
     AVERAGE(IF($I$199:$Q$199=2,(I82:Q82),""))),
IF(Options!$D$20=1, IFERROR(GEOMEAN(IF($I$199:$Q$199=1,(I82:Q82)+0.0001,"")),
     GEOMEAN(IF($I$199:$Q$199=2,(I82:Q82)+0.0001,""))))))</f>
        <v>6.5</v>
      </c>
      <c r="G82" s="96" cm="1">
        <f t="array" ref="G82">IF(Options!$D$18=1, IFERROR(MAX(IF($I$200:$Q$200=1,(I82:Q82),"")),
     MAX(IF($I$200:$Q$200=2,(I82:Q82),""))),
IF(Options!$D$19=1, IFERROR(AVERAGE(IF($I$200:$Q$200=1,(I82:Q82),"")),
     AVERAGE(IF($I$200:$Q$200=2,(I82:Q82),""))),
IF(Options!$D$20=1, IFERROR(GEOMEAN(IF($I$200:$Q$200=1,(I82:Q82)+0.0001,"")),
     GEOMEAN(IF($I$200:$Q$200=2,(I82:Q82)+0.0001,""))))))</f>
        <v>7.1428571428571104</v>
      </c>
      <c r="H82" s="110" t="s">
        <v>161</v>
      </c>
      <c r="I82" s="96">
        <v>4.7</v>
      </c>
      <c r="J82" s="96">
        <v>7.1428571428571104</v>
      </c>
      <c r="K82" s="96">
        <v>0</v>
      </c>
      <c r="L82" s="96">
        <v>0</v>
      </c>
      <c r="M82" s="96">
        <v>0.34279999999999999</v>
      </c>
      <c r="N82" s="96">
        <v>0.13800000000000001</v>
      </c>
      <c r="O82" s="96">
        <v>1.89692307692308</v>
      </c>
      <c r="P82" s="96">
        <v>6.5</v>
      </c>
      <c r="Q82" s="215">
        <v>0</v>
      </c>
      <c r="R82" s="217"/>
    </row>
    <row r="83" spans="1:18" x14ac:dyDescent="0.2">
      <c r="A83" s="92">
        <v>78</v>
      </c>
      <c r="B83" s="92" t="s">
        <v>162</v>
      </c>
      <c r="C83" s="92" t="s">
        <v>163</v>
      </c>
      <c r="D83" s="93" t="str">
        <f t="shared" si="1"/>
        <v/>
      </c>
      <c r="E83" s="96">
        <f>IF(Options!$D$24 = 1, MAX(F83, G83),
IF(Options!$D$25 = 1, AVERAGE(F83,G83),
IF(Options!$D$26 = 1, IFERROR(GEOMEAN(F83, G83), MAX(F83, G83)))))</f>
        <v>5</v>
      </c>
      <c r="F83" s="96" cm="1">
        <f t="array" ref="F83">IF(Options!$D$18=1, IFERROR(MAX(IF($I$199:$Q$199=1,(I83:Q83),"")),
     MAX(IF($I$199:$Q$199=2,(I83:Q83),""))),
IF(Options!$D$19=1, IFERROR(AVERAGE(IF($I$199:$Q$199=1,(I83:Q83),"")),
     AVERAGE(IF($I$199:$Q$199=2,(I83:Q83),""))),
IF(Options!$D$20=1, IFERROR(GEOMEAN(IF($I$199:$Q$199=1,(I83:Q83)+0.0001,"")),
     GEOMEAN(IF($I$199:$Q$199=2,(I83:Q83)+0.0001,""))))))</f>
        <v>2.5</v>
      </c>
      <c r="G83" s="96" cm="1">
        <f t="array" ref="G83">IF(Options!$D$18=1, IFERROR(MAX(IF($I$200:$Q$200=1,(I83:Q83),"")),
     MAX(IF($I$200:$Q$200=2,(I83:Q83),""))),
IF(Options!$D$19=1, IFERROR(AVERAGE(IF($I$200:$Q$200=1,(I83:Q83),"")),
     AVERAGE(IF($I$200:$Q$200=2,(I83:Q83),""))),
IF(Options!$D$20=1, IFERROR(GEOMEAN(IF($I$200:$Q$200=1,(I83:Q83)+0.0001,"")),
     GEOMEAN(IF($I$200:$Q$200=2,(I83:Q83)+0.0001,""))))))</f>
        <v>10</v>
      </c>
      <c r="H83" s="110" t="s">
        <v>163</v>
      </c>
      <c r="I83" s="96">
        <v>2.2000000000000002</v>
      </c>
      <c r="J83" s="96">
        <v>4.7619047619047397</v>
      </c>
      <c r="K83" s="96">
        <v>0</v>
      </c>
      <c r="L83" s="96">
        <v>0</v>
      </c>
      <c r="M83" s="96">
        <v>6.76532</v>
      </c>
      <c r="N83" s="96">
        <v>10</v>
      </c>
      <c r="O83" s="96">
        <v>0</v>
      </c>
      <c r="P83" s="96">
        <v>2.5</v>
      </c>
      <c r="Q83" s="215">
        <v>0</v>
      </c>
      <c r="R83" s="217"/>
    </row>
    <row r="84" spans="1:18" x14ac:dyDescent="0.2">
      <c r="A84" s="92">
        <v>79</v>
      </c>
      <c r="B84" s="92" t="s">
        <v>164</v>
      </c>
      <c r="C84" s="92" t="s">
        <v>165</v>
      </c>
      <c r="D84" s="93" t="str">
        <f t="shared" si="1"/>
        <v/>
      </c>
      <c r="E84" s="96">
        <f>IF(Options!$D$24 = 1, MAX(F84, G84),
IF(Options!$D$25 = 1, AVERAGE(F84,G84),
IF(Options!$D$26 = 1, IFERROR(GEOMEAN(F84, G84), MAX(F84, G84)))))</f>
        <v>4.8574706175127815</v>
      </c>
      <c r="F84" s="96" cm="1">
        <f t="array" ref="F84">IF(Options!$D$18=1, IFERROR(MAX(IF($I$199:$Q$199=1,(I84:Q84),"")),
     MAX(IF($I$199:$Q$199=2,(I84:Q84),""))),
IF(Options!$D$19=1, IFERROR(AVERAGE(IF($I$199:$Q$199=1,(I84:Q84),"")),
     AVERAGE(IF($I$199:$Q$199=2,(I84:Q84),""))),
IF(Options!$D$20=1, IFERROR(GEOMEAN(IF($I$199:$Q$199=1,(I84:Q84)+0.0001,"")),
     GEOMEAN(IF($I$199:$Q$199=2,(I84:Q84)+0.0001,""))))))</f>
        <v>6.46</v>
      </c>
      <c r="G84" s="96" cm="1">
        <f t="array" ref="G84">IF(Options!$D$18=1, IFERROR(MAX(IF($I$200:$Q$200=1,(I84:Q84),"")),
     MAX(IF($I$200:$Q$200=2,(I84:Q84),""))),
IF(Options!$D$19=1, IFERROR(AVERAGE(IF($I$200:$Q$200=1,(I84:Q84),"")),
     AVERAGE(IF($I$200:$Q$200=2,(I84:Q84),""))),
IF(Options!$D$20=1, IFERROR(GEOMEAN(IF($I$200:$Q$200=1,(I84:Q84)+0.0001,"")),
     GEOMEAN(IF($I$200:$Q$200=2,(I84:Q84)+0.0001,""))))))</f>
        <v>3.6524800000000002</v>
      </c>
      <c r="H84" s="110" t="s">
        <v>165</v>
      </c>
      <c r="I84" s="96">
        <v>6.46</v>
      </c>
      <c r="J84" s="96">
        <v>2.3809523809523698</v>
      </c>
      <c r="K84" s="96">
        <v>0</v>
      </c>
      <c r="L84" s="96">
        <v>1.0018139601304299</v>
      </c>
      <c r="M84" s="96">
        <v>3.6524800000000002</v>
      </c>
      <c r="N84" s="96">
        <v>1.746</v>
      </c>
      <c r="O84" s="96">
        <v>2.31692307692308</v>
      </c>
      <c r="P84" s="96">
        <v>4.25</v>
      </c>
      <c r="Q84" s="215">
        <v>0</v>
      </c>
      <c r="R84" s="217"/>
    </row>
    <row r="85" spans="1:18" x14ac:dyDescent="0.2">
      <c r="A85" s="92">
        <v>80</v>
      </c>
      <c r="B85" s="92" t="s">
        <v>166</v>
      </c>
      <c r="C85" s="92" t="s">
        <v>167</v>
      </c>
      <c r="D85" s="93" t="str">
        <f t="shared" si="1"/>
        <v/>
      </c>
      <c r="E85" s="96">
        <f>IF(Options!$D$24 = 1, MAX(F85, G85),
IF(Options!$D$25 = 1, AVERAGE(F85,G85),
IF(Options!$D$26 = 1, IFERROR(GEOMEAN(F85, G85), MAX(F85, G85)))))</f>
        <v>9.396404732233572</v>
      </c>
      <c r="F85" s="96" cm="1">
        <f t="array" ref="F85">IF(Options!$D$18=1, IFERROR(MAX(IF($I$199:$Q$199=1,(I85:Q85),"")),
     MAX(IF($I$199:$Q$199=2,(I85:Q85),""))),
IF(Options!$D$19=1, IFERROR(AVERAGE(IF($I$199:$Q$199=1,(I85:Q85),"")),
     AVERAGE(IF($I$199:$Q$199=2,(I85:Q85),""))),
IF(Options!$D$20=1, IFERROR(GEOMEAN(IF($I$199:$Q$199=1,(I85:Q85)+0.0001,"")),
     GEOMEAN(IF($I$199:$Q$199=2,(I85:Q85)+0.0001,""))))))</f>
        <v>8.84</v>
      </c>
      <c r="G85" s="96" cm="1">
        <f t="array" ref="G85">IF(Options!$D$18=1, IFERROR(MAX(IF($I$200:$Q$200=1,(I85:Q85),"")),
     MAX(IF($I$200:$Q$200=2,(I85:Q85),""))),
IF(Options!$D$19=1, IFERROR(AVERAGE(IF($I$200:$Q$200=1,(I85:Q85),"")),
     AVERAGE(IF($I$200:$Q$200=2,(I85:Q85),""))),
IF(Options!$D$20=1, IFERROR(GEOMEAN(IF($I$200:$Q$200=1,(I85:Q85)+0.0001,"")),
     GEOMEAN(IF($I$200:$Q$200=2,(I85:Q85)+0.0001,""))))))</f>
        <v>9.9878305307626096</v>
      </c>
      <c r="H85" s="110" t="s">
        <v>167</v>
      </c>
      <c r="I85" s="96">
        <v>8.84</v>
      </c>
      <c r="J85" s="96">
        <v>4.7619047619047397</v>
      </c>
      <c r="K85" s="96">
        <v>0.39623885361368499</v>
      </c>
      <c r="L85" s="96">
        <v>9.9878305307626096</v>
      </c>
      <c r="M85" s="96">
        <v>2.9187599999999998</v>
      </c>
      <c r="N85" s="96">
        <v>0.53999999999999904</v>
      </c>
      <c r="O85" s="96">
        <v>4.8723076923076896</v>
      </c>
      <c r="P85" s="96">
        <v>7</v>
      </c>
      <c r="Q85" s="215">
        <v>0</v>
      </c>
      <c r="R85" s="217"/>
    </row>
    <row r="86" spans="1:18" x14ac:dyDescent="0.2">
      <c r="A86" s="92">
        <v>81</v>
      </c>
      <c r="B86" s="92" t="s">
        <v>168</v>
      </c>
      <c r="C86" s="92" t="s">
        <v>169</v>
      </c>
      <c r="D86" s="93" t="str">
        <f t="shared" si="1"/>
        <v/>
      </c>
      <c r="E86" s="96">
        <f>IF(Options!$D$24 = 1, MAX(F86, G86),
IF(Options!$D$25 = 1, AVERAGE(F86,G86),
IF(Options!$D$26 = 1, IFERROR(GEOMEAN(F86, G86), MAX(F86, G86)))))</f>
        <v>5.8186891012617874</v>
      </c>
      <c r="F86" s="96" cm="1">
        <f t="array" ref="F86">IF(Options!$D$18=1, IFERROR(MAX(IF($I$199:$Q$199=1,(I86:Q86),"")),
     MAX(IF($I$199:$Q$199=2,(I86:Q86),""))),
IF(Options!$D$19=1, IFERROR(AVERAGE(IF($I$199:$Q$199=1,(I86:Q86),"")),
     AVERAGE(IF($I$199:$Q$199=2,(I86:Q86),""))),
IF(Options!$D$20=1, IFERROR(GEOMEAN(IF($I$199:$Q$199=1,(I86:Q86)+0.0001,"")),
     GEOMEAN(IF($I$199:$Q$199=2,(I86:Q86)+0.0001,""))))))</f>
        <v>4.74</v>
      </c>
      <c r="G86" s="96" cm="1">
        <f t="array" ref="G86">IF(Options!$D$18=1, IFERROR(MAX(IF($I$200:$Q$200=1,(I86:Q86),"")),
     MAX(IF($I$200:$Q$200=2,(I86:Q86),""))),
IF(Options!$D$19=1, IFERROR(AVERAGE(IF($I$200:$Q$200=1,(I86:Q86),"")),
     AVERAGE(IF($I$200:$Q$200=2,(I86:Q86),""))),
IF(Options!$D$20=1, IFERROR(GEOMEAN(IF($I$200:$Q$200=1,(I86:Q86)+0.0001,"")),
     GEOMEAN(IF($I$200:$Q$200=2,(I86:Q86)+0.0001,""))))))</f>
        <v>7.1428571428571104</v>
      </c>
      <c r="H86" s="110" t="s">
        <v>169</v>
      </c>
      <c r="I86" s="96">
        <v>4.74</v>
      </c>
      <c r="J86" s="96">
        <v>7.1428571428571104</v>
      </c>
      <c r="K86" s="96">
        <v>6.6666666666748099E-4</v>
      </c>
      <c r="L86" s="96">
        <v>6.6666666666748099E-4</v>
      </c>
      <c r="M86" s="96">
        <v>0.301399999999999</v>
      </c>
      <c r="N86" s="96">
        <v>0</v>
      </c>
      <c r="O86" s="96">
        <v>3.7784615384615399</v>
      </c>
      <c r="P86" s="96">
        <v>1.5</v>
      </c>
      <c r="Q86" s="215">
        <v>0</v>
      </c>
      <c r="R86" s="217"/>
    </row>
    <row r="87" spans="1:18" x14ac:dyDescent="0.2">
      <c r="A87" s="92">
        <v>82</v>
      </c>
      <c r="B87" s="92" t="s">
        <v>170</v>
      </c>
      <c r="C87" s="92" t="s">
        <v>171</v>
      </c>
      <c r="D87" s="93" t="str">
        <f t="shared" si="1"/>
        <v/>
      </c>
      <c r="E87" s="96">
        <f>IF(Options!$D$24 = 1, MAX(F87, G87),
IF(Options!$D$25 = 1, AVERAGE(F87,G87),
IF(Options!$D$26 = 1, IFERROR(GEOMEAN(F87, G87), MAX(F87, G87)))))</f>
        <v>6.7379522111692065</v>
      </c>
      <c r="F87" s="96" cm="1">
        <f t="array" ref="F87">IF(Options!$D$18=1, IFERROR(MAX(IF($I$199:$Q$199=1,(I87:Q87),"")),
     MAX(IF($I$199:$Q$199=2,(I87:Q87),""))),
IF(Options!$D$19=1, IFERROR(AVERAGE(IF($I$199:$Q$199=1,(I87:Q87),"")),
     AVERAGE(IF($I$199:$Q$199=2,(I87:Q87),""))),
IF(Options!$D$20=1, IFERROR(GEOMEAN(IF($I$199:$Q$199=1,(I87:Q87)+0.0001,"")),
     GEOMEAN(IF($I$199:$Q$199=2,(I87:Q87)+0.0001,""))))))</f>
        <v>4.54</v>
      </c>
      <c r="G87" s="96" cm="1">
        <f t="array" ref="G87">IF(Options!$D$18=1, IFERROR(MAX(IF($I$200:$Q$200=1,(I87:Q87),"")),
     MAX(IF($I$200:$Q$200=2,(I87:Q87),""))),
IF(Options!$D$19=1, IFERROR(AVERAGE(IF($I$200:$Q$200=1,(I87:Q87),"")),
     AVERAGE(IF($I$200:$Q$200=2,(I87:Q87),""))),
IF(Options!$D$20=1, IFERROR(GEOMEAN(IF($I$200:$Q$200=1,(I87:Q87)+0.0001,"")),
     GEOMEAN(IF($I$200:$Q$200=2,(I87:Q87)+0.0001,""))))))</f>
        <v>10</v>
      </c>
      <c r="H87" s="110" t="s">
        <v>171</v>
      </c>
      <c r="I87" s="96">
        <v>4.54</v>
      </c>
      <c r="J87" s="96">
        <v>4.7619047619047397</v>
      </c>
      <c r="K87" s="96">
        <v>0</v>
      </c>
      <c r="L87" s="96">
        <v>0</v>
      </c>
      <c r="M87" s="96">
        <v>10</v>
      </c>
      <c r="N87" s="96">
        <v>7.46</v>
      </c>
      <c r="O87" s="96">
        <v>1.31692307692308</v>
      </c>
      <c r="P87" s="96">
        <v>1.75</v>
      </c>
      <c r="Q87" s="215">
        <v>0</v>
      </c>
      <c r="R87" s="217"/>
    </row>
    <row r="88" spans="1:18" x14ac:dyDescent="0.2">
      <c r="A88" s="92">
        <v>83</v>
      </c>
      <c r="B88" s="92" t="s">
        <v>172</v>
      </c>
      <c r="C88" s="92" t="s">
        <v>173</v>
      </c>
      <c r="D88" s="93" t="str">
        <f t="shared" si="1"/>
        <v/>
      </c>
      <c r="E88" s="96">
        <f>IF(Options!$D$24 = 1, MAX(F88, G88),
IF(Options!$D$25 = 1, AVERAGE(F88,G88),
IF(Options!$D$26 = 1, IFERROR(GEOMEAN(F88, G88), MAX(F88, G88)))))</f>
        <v>5.4772255750516612</v>
      </c>
      <c r="F88" s="96" cm="1">
        <f t="array" ref="F88">IF(Options!$D$18=1, IFERROR(MAX(IF($I$199:$Q$199=1,(I88:Q88),"")),
     MAX(IF($I$199:$Q$199=2,(I88:Q88),""))),
IF(Options!$D$19=1, IFERROR(AVERAGE(IF($I$199:$Q$199=1,(I88:Q88),"")),
     AVERAGE(IF($I$199:$Q$199=2,(I88:Q88),""))),
IF(Options!$D$20=1, IFERROR(GEOMEAN(IF($I$199:$Q$199=1,(I88:Q88)+0.0001,"")),
     GEOMEAN(IF($I$199:$Q$199=2,(I88:Q88)+0.0001,""))))))</f>
        <v>3</v>
      </c>
      <c r="G88" s="96" cm="1">
        <f t="array" ref="G88">IF(Options!$D$18=1, IFERROR(MAX(IF($I$200:$Q$200=1,(I88:Q88),"")),
     MAX(IF($I$200:$Q$200=2,(I88:Q88),""))),
IF(Options!$D$19=1, IFERROR(AVERAGE(IF($I$200:$Q$200=1,(I88:Q88),"")),
     AVERAGE(IF($I$200:$Q$200=2,(I88:Q88),""))),
IF(Options!$D$20=1, IFERROR(GEOMEAN(IF($I$200:$Q$200=1,(I88:Q88)+0.0001,"")),
     GEOMEAN(IF($I$200:$Q$200=2,(I88:Q88)+0.0001,""))))))</f>
        <v>10</v>
      </c>
      <c r="H88" s="110" t="s">
        <v>173</v>
      </c>
      <c r="I88" s="96">
        <v>2.76</v>
      </c>
      <c r="J88" s="96">
        <v>4.7619047619047397</v>
      </c>
      <c r="K88" s="96">
        <v>0</v>
      </c>
      <c r="L88" s="96">
        <v>0</v>
      </c>
      <c r="M88" s="96">
        <v>7.7507200000000003</v>
      </c>
      <c r="N88" s="96">
        <v>10</v>
      </c>
      <c r="O88" s="96">
        <v>0.27384615384615402</v>
      </c>
      <c r="P88" s="96">
        <v>3</v>
      </c>
      <c r="Q88" s="215">
        <v>0</v>
      </c>
      <c r="R88" s="217"/>
    </row>
    <row r="89" spans="1:18" x14ac:dyDescent="0.2">
      <c r="A89" s="92">
        <v>84</v>
      </c>
      <c r="B89" s="92" t="s">
        <v>174</v>
      </c>
      <c r="C89" s="92" t="s">
        <v>175</v>
      </c>
      <c r="D89" s="93" t="str">
        <f t="shared" si="1"/>
        <v/>
      </c>
      <c r="E89" s="96">
        <f>IF(Options!$D$24 = 1, MAX(F89, G89),
IF(Options!$D$25 = 1, AVERAGE(F89,G89),
IF(Options!$D$26 = 1, IFERROR(GEOMEAN(F89, G89), MAX(F89, G89)))))</f>
        <v>8.114049623184167</v>
      </c>
      <c r="F89" s="96" cm="1">
        <f t="array" ref="F89">IF(Options!$D$18=1, IFERROR(MAX(IF($I$199:$Q$199=1,(I89:Q89),"")),
     MAX(IF($I$199:$Q$199=2,(I89:Q89),""))),
IF(Options!$D$19=1, IFERROR(AVERAGE(IF($I$199:$Q$199=1,(I89:Q89),"")),
     AVERAGE(IF($I$199:$Q$199=2,(I89:Q89),""))),
IF(Options!$D$20=1, IFERROR(GEOMEAN(IF($I$199:$Q$199=1,(I89:Q89)+0.0001,"")),
     GEOMEAN(IF($I$199:$Q$199=2,(I89:Q89)+0.0001,""))))))</f>
        <v>8.1999999999999993</v>
      </c>
      <c r="G89" s="96" cm="1">
        <f t="array" ref="G89">IF(Options!$D$18=1, IFERROR(MAX(IF($I$200:$Q$200=1,(I89:Q89),"")),
     MAX(IF($I$200:$Q$200=2,(I89:Q89),""))),
IF(Options!$D$19=1, IFERROR(AVERAGE(IF($I$200:$Q$200=1,(I89:Q89),"")),
     AVERAGE(IF($I$200:$Q$200=2,(I89:Q89),""))),
IF(Options!$D$20=1, IFERROR(GEOMEAN(IF($I$200:$Q$200=1,(I89:Q89)+0.0001,"")),
     GEOMEAN(IF($I$200:$Q$200=2,(I89:Q89)+0.0001,""))))))</f>
        <v>8.0290001570116001</v>
      </c>
      <c r="H89" s="110" t="s">
        <v>175</v>
      </c>
      <c r="I89" s="96">
        <v>8.1999999999999993</v>
      </c>
      <c r="J89" s="96">
        <v>7.1428571428571104</v>
      </c>
      <c r="K89" s="96">
        <v>1.08949298144891</v>
      </c>
      <c r="L89" s="96">
        <v>8.0290001570116001</v>
      </c>
      <c r="M89" s="96">
        <v>4.0003599999999997</v>
      </c>
      <c r="N89" s="96">
        <v>2.0259999999999998</v>
      </c>
      <c r="O89" s="96">
        <v>1.6246153846153899</v>
      </c>
      <c r="P89" s="96">
        <v>5.25</v>
      </c>
      <c r="Q89" s="215">
        <v>0</v>
      </c>
      <c r="R89" s="217"/>
    </row>
    <row r="90" spans="1:18" x14ac:dyDescent="0.2">
      <c r="A90" s="92">
        <v>85</v>
      </c>
      <c r="B90" s="92" t="s">
        <v>176</v>
      </c>
      <c r="C90" s="92" t="s">
        <v>177</v>
      </c>
      <c r="D90" s="93" t="str">
        <f t="shared" si="1"/>
        <v/>
      </c>
      <c r="E90" s="96">
        <f>IF(Options!$D$24 = 1, MAX(F90, G90),
IF(Options!$D$25 = 1, AVERAGE(F90,G90),
IF(Options!$D$26 = 1, IFERROR(GEOMEAN(F90, G90), MAX(F90, G90)))))</f>
        <v>7.5828754440515498</v>
      </c>
      <c r="F90" s="96" cm="1">
        <f t="array" ref="F90">IF(Options!$D$18=1, IFERROR(MAX(IF($I$199:$Q$199=1,(I90:Q90),"")),
     MAX(IF($I$199:$Q$199=2,(I90:Q90),""))),
IF(Options!$D$19=1, IFERROR(AVERAGE(IF($I$199:$Q$199=1,(I90:Q90),"")),
     AVERAGE(IF($I$199:$Q$199=2,(I90:Q90),""))),
IF(Options!$D$20=1, IFERROR(GEOMEAN(IF($I$199:$Q$199=1,(I90:Q90)+0.0001,"")),
     GEOMEAN(IF($I$199:$Q$199=2,(I90:Q90)+0.0001,""))))))</f>
        <v>5.75</v>
      </c>
      <c r="G90" s="96" cm="1">
        <f t="array" ref="G90">IF(Options!$D$18=1, IFERROR(MAX(IF($I$200:$Q$200=1,(I90:Q90),"")),
     MAX(IF($I$200:$Q$200=2,(I90:Q90),""))),
IF(Options!$D$19=1, IFERROR(AVERAGE(IF($I$200:$Q$200=1,(I90:Q90),"")),
     AVERAGE(IF($I$200:$Q$200=2,(I90:Q90),""))),
IF(Options!$D$20=1, IFERROR(GEOMEAN(IF($I$200:$Q$200=1,(I90:Q90)+0.0001,"")),
     GEOMEAN(IF($I$200:$Q$200=2,(I90:Q90)+0.0001,""))))))</f>
        <v>10</v>
      </c>
      <c r="H90" s="110" t="s">
        <v>177</v>
      </c>
      <c r="I90" s="96">
        <v>5.58</v>
      </c>
      <c r="J90" s="96">
        <v>10</v>
      </c>
      <c r="K90" s="96">
        <v>0.281224152191895</v>
      </c>
      <c r="L90" s="96">
        <v>5.4464998391061004</v>
      </c>
      <c r="M90" s="96">
        <v>8.2663600000000006</v>
      </c>
      <c r="N90" s="96">
        <v>2.548</v>
      </c>
      <c r="O90" s="96">
        <v>3.6584615384615402</v>
      </c>
      <c r="P90" s="96">
        <v>5.75</v>
      </c>
      <c r="Q90" s="215">
        <v>0</v>
      </c>
      <c r="R90" s="217"/>
    </row>
    <row r="91" spans="1:18" x14ac:dyDescent="0.2">
      <c r="A91" s="92">
        <v>86</v>
      </c>
      <c r="B91" s="92" t="s">
        <v>178</v>
      </c>
      <c r="C91" s="92" t="s">
        <v>179</v>
      </c>
      <c r="D91" s="93" t="str">
        <f t="shared" si="1"/>
        <v/>
      </c>
      <c r="E91" s="96">
        <f>IF(Options!$D$24 = 1, MAX(F91, G91),
IF(Options!$D$25 = 1, AVERAGE(F91,G91),
IF(Options!$D$26 = 1, IFERROR(GEOMEAN(F91, G91), MAX(F91, G91)))))</f>
        <v>2.865894946810482</v>
      </c>
      <c r="F91" s="96" cm="1">
        <f t="array" ref="F91">IF(Options!$D$18=1, IFERROR(MAX(IF($I$199:$Q$199=1,(I91:Q91),"")),
     MAX(IF($I$199:$Q$199=2,(I91:Q91),""))),
IF(Options!$D$19=1, IFERROR(AVERAGE(IF($I$199:$Q$199=1,(I91:Q91),"")),
     AVERAGE(IF($I$199:$Q$199=2,(I91:Q91),""))),
IF(Options!$D$20=1, IFERROR(GEOMEAN(IF($I$199:$Q$199=1,(I91:Q91)+0.0001,"")),
     GEOMEAN(IF($I$199:$Q$199=2,(I91:Q91)+0.0001,""))))))</f>
        <v>2.04</v>
      </c>
      <c r="G91" s="96" cm="1">
        <f t="array" ref="G91">IF(Options!$D$18=1, IFERROR(MAX(IF($I$200:$Q$200=1,(I91:Q91),"")),
     MAX(IF($I$200:$Q$200=2,(I91:Q91),""))),
IF(Options!$D$19=1, IFERROR(AVERAGE(IF($I$200:$Q$200=1,(I91:Q91),"")),
     AVERAGE(IF($I$200:$Q$200=2,(I91:Q91),""))),
IF(Options!$D$20=1, IFERROR(GEOMEAN(IF($I$200:$Q$200=1,(I91:Q91)+0.0001,"")),
     GEOMEAN(IF($I$200:$Q$200=2,(I91:Q91)+0.0001,""))))))</f>
        <v>4.02615384615385</v>
      </c>
      <c r="H91" s="110" t="s">
        <v>179</v>
      </c>
      <c r="I91" s="96">
        <v>2.04</v>
      </c>
      <c r="J91" s="96">
        <v>2.3809523809523698</v>
      </c>
      <c r="K91" s="96">
        <v>0</v>
      </c>
      <c r="L91" s="96">
        <v>0</v>
      </c>
      <c r="M91" s="96">
        <v>0.42</v>
      </c>
      <c r="N91" s="96">
        <v>1.1160000000000001</v>
      </c>
      <c r="O91" s="96">
        <v>4.02615384615385</v>
      </c>
      <c r="P91" s="96">
        <v>0.75</v>
      </c>
      <c r="Q91" s="215">
        <v>0</v>
      </c>
      <c r="R91" s="217"/>
    </row>
    <row r="92" spans="1:18" x14ac:dyDescent="0.2">
      <c r="A92" s="92">
        <v>87</v>
      </c>
      <c r="B92" s="92" t="s">
        <v>180</v>
      </c>
      <c r="C92" s="92" t="s">
        <v>181</v>
      </c>
      <c r="D92" s="93" t="str">
        <f t="shared" si="1"/>
        <v/>
      </c>
      <c r="E92" s="96">
        <f>IF(Options!$D$24 = 1, MAX(F92, G92),
IF(Options!$D$25 = 1, AVERAGE(F92,G92),
IF(Options!$D$26 = 1, IFERROR(GEOMEAN(F92, G92), MAX(F92, G92)))))</f>
        <v>6.4697096424138438</v>
      </c>
      <c r="F92" s="96" cm="1">
        <f t="array" ref="F92">IF(Options!$D$18=1, IFERROR(MAX(IF($I$199:$Q$199=1,(I92:Q92),"")),
     MAX(IF($I$199:$Q$199=2,(I92:Q92),""))),
IF(Options!$D$19=1, IFERROR(AVERAGE(IF($I$199:$Q$199=1,(I92:Q92),"")),
     AVERAGE(IF($I$199:$Q$199=2,(I92:Q92),""))),
IF(Options!$D$20=1, IFERROR(GEOMEAN(IF($I$199:$Q$199=1,(I92:Q92)+0.0001,"")),
     GEOMEAN(IF($I$199:$Q$199=2,(I92:Q92)+0.0001,""))))))</f>
        <v>5.86</v>
      </c>
      <c r="G92" s="96" cm="1">
        <f t="array" ref="G92">IF(Options!$D$18=1, IFERROR(MAX(IF($I$200:$Q$200=1,(I92:Q92),"")),
     MAX(IF($I$200:$Q$200=2,(I92:Q92),""))),
IF(Options!$D$19=1, IFERROR(AVERAGE(IF($I$200:$Q$200=1,(I92:Q92),"")),
     AVERAGE(IF($I$200:$Q$200=2,(I92:Q92),""))),
IF(Options!$D$20=1, IFERROR(GEOMEAN(IF($I$200:$Q$200=1,(I92:Q92)+0.0001,"")),
     GEOMEAN(IF($I$200:$Q$200=2,(I92:Q92)+0.0001,""))))))</f>
        <v>7.1428571428571104</v>
      </c>
      <c r="H92" s="110" t="s">
        <v>181</v>
      </c>
      <c r="I92" s="96">
        <v>5.86</v>
      </c>
      <c r="J92" s="96">
        <v>7.1428571428571104</v>
      </c>
      <c r="K92" s="96">
        <v>0</v>
      </c>
      <c r="L92" s="96">
        <v>0</v>
      </c>
      <c r="M92" s="96">
        <v>1.8704000000000001</v>
      </c>
      <c r="N92" s="96">
        <v>0.19800000000000001</v>
      </c>
      <c r="O92" s="96">
        <v>2.10307692307692</v>
      </c>
      <c r="P92" s="96">
        <v>2.75</v>
      </c>
      <c r="Q92" s="215">
        <v>0</v>
      </c>
      <c r="R92" s="217"/>
    </row>
    <row r="93" spans="1:18" x14ac:dyDescent="0.2">
      <c r="A93" s="92">
        <v>88</v>
      </c>
      <c r="B93" s="92" t="s">
        <v>182</v>
      </c>
      <c r="C93" s="92" t="s">
        <v>183</v>
      </c>
      <c r="D93" s="93" t="str">
        <f t="shared" si="1"/>
        <v/>
      </c>
      <c r="E93" s="96">
        <f>IF(Options!$D$24 = 1, MAX(F93, G93),
IF(Options!$D$25 = 1, AVERAGE(F93,G93),
IF(Options!$D$26 = 1, IFERROR(GEOMEAN(F93, G93), MAX(F93, G93)))))</f>
        <v>6.4450338663548994</v>
      </c>
      <c r="F93" s="96" cm="1">
        <f t="array" ref="F93">IF(Options!$D$18=1, IFERROR(MAX(IF($I$199:$Q$199=1,(I93:Q93),"")),
     MAX(IF($I$199:$Q$199=2,(I93:Q93),""))),
IF(Options!$D$19=1, IFERROR(AVERAGE(IF($I$199:$Q$199=1,(I93:Q93),"")),
     AVERAGE(IF($I$199:$Q$199=2,(I93:Q93),""))),
IF(Options!$D$20=1, IFERROR(GEOMEAN(IF($I$199:$Q$199=1,(I93:Q93)+0.0001,"")),
     GEOMEAN(IF($I$199:$Q$199=2,(I93:Q93)+0.0001,""))))))</f>
        <v>9</v>
      </c>
      <c r="G93" s="96" cm="1">
        <f t="array" ref="G93">IF(Options!$D$18=1, IFERROR(MAX(IF($I$200:$Q$200=1,(I93:Q93),"")),
     MAX(IF($I$200:$Q$200=2,(I93:Q93),""))),
IF(Options!$D$19=1, IFERROR(AVERAGE(IF($I$200:$Q$200=1,(I93:Q93),"")),
     AVERAGE(IF($I$200:$Q$200=2,(I93:Q93),""))),
IF(Options!$D$20=1, IFERROR(GEOMEAN(IF($I$200:$Q$200=1,(I93:Q93)+0.0001,"")),
     GEOMEAN(IF($I$200:$Q$200=2,(I93:Q93)+0.0001,""))))))</f>
        <v>4.6153846153846203</v>
      </c>
      <c r="H93" s="110" t="s">
        <v>183</v>
      </c>
      <c r="I93" s="96">
        <v>4.58</v>
      </c>
      <c r="J93" s="96">
        <v>2.3809523809523698</v>
      </c>
      <c r="K93" s="96">
        <v>0</v>
      </c>
      <c r="L93" s="96">
        <v>1.7980198019802001</v>
      </c>
      <c r="M93" s="96">
        <v>0.13411999999999899</v>
      </c>
      <c r="N93" s="96">
        <v>7.0000000000000298E-2</v>
      </c>
      <c r="O93" s="96">
        <v>4.6153846153846203</v>
      </c>
      <c r="P93" s="96">
        <v>9</v>
      </c>
      <c r="Q93" s="215">
        <v>0</v>
      </c>
      <c r="R93" s="217"/>
    </row>
    <row r="94" spans="1:18" x14ac:dyDescent="0.2">
      <c r="A94" s="92">
        <v>89</v>
      </c>
      <c r="B94" s="92" t="s">
        <v>184</v>
      </c>
      <c r="C94" s="92" t="s">
        <v>185</v>
      </c>
      <c r="D94" s="93" t="str">
        <f t="shared" si="1"/>
        <v/>
      </c>
      <c r="E94" s="96">
        <f>IF(Options!$D$24 = 1, MAX(F94, G94),
IF(Options!$D$25 = 1, AVERAGE(F94,G94),
IF(Options!$D$26 = 1, IFERROR(GEOMEAN(F94, G94), MAX(F94, G94)))))</f>
        <v>5.5467246052200805</v>
      </c>
      <c r="F94" s="96" cm="1">
        <f t="array" ref="F94">IF(Options!$D$18=1, IFERROR(MAX(IF($I$199:$Q$199=1,(I94:Q94),"")),
     MAX(IF($I$199:$Q$199=2,(I94:Q94),""))),
IF(Options!$D$19=1, IFERROR(AVERAGE(IF($I$199:$Q$199=1,(I94:Q94),"")),
     AVERAGE(IF($I$199:$Q$199=2,(I94:Q94),""))),
IF(Options!$D$20=1, IFERROR(GEOMEAN(IF($I$199:$Q$199=1,(I94:Q94)+0.0001,"")),
     GEOMEAN(IF($I$199:$Q$199=2,(I94:Q94)+0.0001,""))))))</f>
        <v>4.5</v>
      </c>
      <c r="G94" s="96" cm="1">
        <f t="array" ref="G94">IF(Options!$D$18=1, IFERROR(MAX(IF($I$200:$Q$200=1,(I94:Q94),"")),
     MAX(IF($I$200:$Q$200=2,(I94:Q94),""))),
IF(Options!$D$19=1, IFERROR(AVERAGE(IF($I$200:$Q$200=1,(I94:Q94),"")),
     AVERAGE(IF($I$200:$Q$200=2,(I94:Q94),""))),
IF(Options!$D$20=1, IFERROR(GEOMEAN(IF($I$200:$Q$200=1,(I94:Q94)+0.0001,"")),
     GEOMEAN(IF($I$200:$Q$200=2,(I94:Q94)+0.0001,""))))))</f>
        <v>6.83692307692308</v>
      </c>
      <c r="H94" s="110" t="s">
        <v>185</v>
      </c>
      <c r="I94" s="96">
        <v>4.1399999999999997</v>
      </c>
      <c r="J94" s="96" t="s">
        <v>505</v>
      </c>
      <c r="K94" s="96">
        <v>2.14278114693052</v>
      </c>
      <c r="L94" s="96">
        <v>0</v>
      </c>
      <c r="M94" s="96">
        <v>0.31619999999999998</v>
      </c>
      <c r="N94" s="96">
        <v>0.438000000000001</v>
      </c>
      <c r="O94" s="96">
        <v>6.83692307692308</v>
      </c>
      <c r="P94" s="96">
        <v>4.5</v>
      </c>
      <c r="Q94" s="215">
        <v>0</v>
      </c>
      <c r="R94" s="217"/>
    </row>
    <row r="95" spans="1:18" x14ac:dyDescent="0.2">
      <c r="A95" s="92">
        <v>90</v>
      </c>
      <c r="B95" s="92" t="s">
        <v>186</v>
      </c>
      <c r="C95" s="92" t="s">
        <v>187</v>
      </c>
      <c r="D95" s="93" t="str">
        <f t="shared" si="1"/>
        <v/>
      </c>
      <c r="E95" s="96">
        <f>IF(Options!$D$24 = 1, MAX(F95, G95),
IF(Options!$D$25 = 1, AVERAGE(F95,G95),
IF(Options!$D$26 = 1, IFERROR(GEOMEAN(F95, G95), MAX(F95, G95)))))</f>
        <v>7.1962291712892279</v>
      </c>
      <c r="F95" s="96" cm="1">
        <f t="array" ref="F95">IF(Options!$D$18=1, IFERROR(MAX(IF($I$199:$Q$199=1,(I95:Q95),"")),
     MAX(IF($I$199:$Q$199=2,(I95:Q95),""))),
IF(Options!$D$19=1, IFERROR(AVERAGE(IF($I$199:$Q$199=1,(I95:Q95),"")),
     AVERAGE(IF($I$199:$Q$199=2,(I95:Q95),""))),
IF(Options!$D$20=1, IFERROR(GEOMEAN(IF($I$199:$Q$199=1,(I95:Q95)+0.0001,"")),
     GEOMEAN(IF($I$199:$Q$199=2,(I95:Q95)+0.0001,""))))))</f>
        <v>7.25</v>
      </c>
      <c r="G95" s="96" cm="1">
        <f t="array" ref="G95">IF(Options!$D$18=1, IFERROR(MAX(IF($I$200:$Q$200=1,(I95:Q95),"")),
     MAX(IF($I$200:$Q$200=2,(I95:Q95),""))),
IF(Options!$D$19=1, IFERROR(AVERAGE(IF($I$200:$Q$200=1,(I95:Q95),"")),
     AVERAGE(IF($I$200:$Q$200=2,(I95:Q95),""))),
IF(Options!$D$20=1, IFERROR(GEOMEAN(IF($I$200:$Q$200=1,(I95:Q95)+0.0001,"")),
     GEOMEAN(IF($I$200:$Q$200=2,(I95:Q95)+0.0001,""))))))</f>
        <v>7.1428571428571104</v>
      </c>
      <c r="H95" s="110" t="s">
        <v>187</v>
      </c>
      <c r="I95" s="96">
        <v>6.16</v>
      </c>
      <c r="J95" s="96">
        <v>7.1428571428571104</v>
      </c>
      <c r="K95" s="96" t="s">
        <v>505</v>
      </c>
      <c r="L95" s="96" t="s">
        <v>505</v>
      </c>
      <c r="M95" s="96">
        <v>1.7200000000006099E-3</v>
      </c>
      <c r="N95" s="96">
        <v>0</v>
      </c>
      <c r="O95" s="96">
        <v>6.0338461538461496</v>
      </c>
      <c r="P95" s="96">
        <v>7.25</v>
      </c>
      <c r="Q95" s="215">
        <v>0</v>
      </c>
      <c r="R95" s="217"/>
    </row>
    <row r="96" spans="1:18" x14ac:dyDescent="0.2">
      <c r="A96" s="92">
        <v>91</v>
      </c>
      <c r="B96" s="92" t="s">
        <v>188</v>
      </c>
      <c r="C96" s="92" t="s">
        <v>189</v>
      </c>
      <c r="D96" s="93" t="str">
        <f t="shared" si="1"/>
        <v/>
      </c>
      <c r="E96" s="96">
        <f>IF(Options!$D$24 = 1, MAX(F96, G96),
IF(Options!$D$25 = 1, AVERAGE(F96,G96),
IF(Options!$D$26 = 1, IFERROR(GEOMEAN(F96, G96), MAX(F96, G96)))))</f>
        <v>9.9568298940205615</v>
      </c>
      <c r="F96" s="96" cm="1">
        <f t="array" ref="F96">IF(Options!$D$18=1, IFERROR(MAX(IF($I$199:$Q$199=1,(I96:Q96),"")),
     MAX(IF($I$199:$Q$199=2,(I96:Q96),""))),
IF(Options!$D$19=1, IFERROR(AVERAGE(IF($I$199:$Q$199=1,(I96:Q96),"")),
     AVERAGE(IF($I$199:$Q$199=2,(I96:Q96),""))),
IF(Options!$D$20=1, IFERROR(GEOMEAN(IF($I$199:$Q$199=1,(I96:Q96)+0.0001,"")),
     GEOMEAN(IF($I$199:$Q$199=2,(I96:Q96)+0.0001,""))))))</f>
        <v>10</v>
      </c>
      <c r="G96" s="96" cm="1">
        <f t="array" ref="G96">IF(Options!$D$18=1, IFERROR(MAX(IF($I$200:$Q$200=1,(I96:Q96),"")),
     MAX(IF($I$200:$Q$200=2,(I96:Q96),""))),
IF(Options!$D$19=1, IFERROR(AVERAGE(IF($I$200:$Q$200=1,(I96:Q96),"")),
     AVERAGE(IF($I$200:$Q$200=2,(I96:Q96),""))),
IF(Options!$D$20=1, IFERROR(GEOMEAN(IF($I$200:$Q$200=1,(I96:Q96)+0.0001,"")),
     GEOMEAN(IF($I$200:$Q$200=2,(I96:Q96)+0.0001,""))))))</f>
        <v>9.9138461538461495</v>
      </c>
      <c r="H96" s="110" t="s">
        <v>189</v>
      </c>
      <c r="I96" s="96">
        <v>10</v>
      </c>
      <c r="J96" s="96" t="s">
        <v>505</v>
      </c>
      <c r="K96" s="96" t="s">
        <v>505</v>
      </c>
      <c r="L96" s="96" t="s">
        <v>505</v>
      </c>
      <c r="M96" s="96" t="s">
        <v>505</v>
      </c>
      <c r="N96" s="96" t="s">
        <v>505</v>
      </c>
      <c r="O96" s="96">
        <v>9.9138461538461495</v>
      </c>
      <c r="P96" s="96">
        <v>9.75</v>
      </c>
      <c r="Q96" s="215">
        <v>0</v>
      </c>
      <c r="R96" s="217"/>
    </row>
    <row r="97" spans="1:18" x14ac:dyDescent="0.2">
      <c r="A97" s="92">
        <v>92</v>
      </c>
      <c r="B97" s="92" t="s">
        <v>190</v>
      </c>
      <c r="C97" s="92" t="s">
        <v>191</v>
      </c>
      <c r="D97" s="93" t="str">
        <f t="shared" si="1"/>
        <v/>
      </c>
      <c r="E97" s="96">
        <f>IF(Options!$D$24 = 1, MAX(F97, G97),
IF(Options!$D$25 = 1, AVERAGE(F97,G97),
IF(Options!$D$26 = 1, IFERROR(GEOMEAN(F97, G97), MAX(F97, G97)))))</f>
        <v>0.97014143298799482</v>
      </c>
      <c r="F97" s="96" cm="1">
        <f t="array" ref="F97">IF(Options!$D$18=1, IFERROR(MAX(IF($I$199:$Q$199=1,(I97:Q97),"")),
     MAX(IF($I$199:$Q$199=2,(I97:Q97),""))),
IF(Options!$D$19=1, IFERROR(AVERAGE(IF($I$199:$Q$199=1,(I97:Q97),"")),
     AVERAGE(IF($I$199:$Q$199=2,(I97:Q97),""))),
IF(Options!$D$20=1, IFERROR(GEOMEAN(IF($I$199:$Q$199=1,(I97:Q97)+0.0001,"")),
     GEOMEAN(IF($I$199:$Q$199=2,(I97:Q97)+0.0001,""))))))</f>
        <v>8.76</v>
      </c>
      <c r="G97" s="96" cm="1">
        <f t="array" ref="G97">IF(Options!$D$18=1, IFERROR(MAX(IF($I$200:$Q$200=1,(I97:Q97),"")),
     MAX(IF($I$200:$Q$200=2,(I97:Q97),""))),
IF(Options!$D$19=1, IFERROR(AVERAGE(IF($I$200:$Q$200=1,(I97:Q97),"")),
     AVERAGE(IF($I$200:$Q$200=2,(I97:Q97),""))),
IF(Options!$D$20=1, IFERROR(GEOMEAN(IF($I$200:$Q$200=1,(I97:Q97)+0.0001,"")),
     GEOMEAN(IF($I$200:$Q$200=2,(I97:Q97)+0.0001,""))))))</f>
        <v>0.10743999999999999</v>
      </c>
      <c r="H97" s="110" t="s">
        <v>191</v>
      </c>
      <c r="I97" s="96">
        <v>8.76</v>
      </c>
      <c r="J97" s="96" t="s">
        <v>505</v>
      </c>
      <c r="K97" s="96" t="s">
        <v>505</v>
      </c>
      <c r="L97" s="96" t="s">
        <v>505</v>
      </c>
      <c r="M97" s="96">
        <v>0.10743999999999999</v>
      </c>
      <c r="N97" s="96">
        <v>0</v>
      </c>
      <c r="O97" s="96" t="s">
        <v>505</v>
      </c>
      <c r="P97" s="96">
        <v>3.25</v>
      </c>
      <c r="Q97" s="215">
        <v>0</v>
      </c>
      <c r="R97" s="217"/>
    </row>
    <row r="98" spans="1:18" x14ac:dyDescent="0.2">
      <c r="A98" s="92">
        <v>93</v>
      </c>
      <c r="B98" s="92" t="s">
        <v>192</v>
      </c>
      <c r="C98" s="92" t="s">
        <v>193</v>
      </c>
      <c r="D98" s="93" t="str">
        <f t="shared" si="1"/>
        <v/>
      </c>
      <c r="E98" s="96">
        <f>IF(Options!$D$24 = 1, MAX(F98, G98),
IF(Options!$D$25 = 1, AVERAGE(F98,G98),
IF(Options!$D$26 = 1, IFERROR(GEOMEAN(F98, G98), MAX(F98, G98)))))</f>
        <v>5.3908754819174316</v>
      </c>
      <c r="F98" s="96" cm="1">
        <f t="array" ref="F98">IF(Options!$D$18=1, IFERROR(MAX(IF($I$199:$Q$199=1,(I98:Q98),"")),
     MAX(IF($I$199:$Q$199=2,(I98:Q98),""))),
IF(Options!$D$19=1, IFERROR(AVERAGE(IF($I$199:$Q$199=1,(I98:Q98),"")),
     AVERAGE(IF($I$199:$Q$199=2,(I98:Q98),""))),
IF(Options!$D$20=1, IFERROR(GEOMEAN(IF($I$199:$Q$199=1,(I98:Q98)+0.0001,"")),
     GEOMEAN(IF($I$199:$Q$199=2,(I98:Q98)+0.0001,""))))))</f>
        <v>10</v>
      </c>
      <c r="G98" s="96" cm="1">
        <f t="array" ref="G98">IF(Options!$D$18=1, IFERROR(MAX(IF($I$200:$Q$200=1,(I98:Q98),"")),
     MAX(IF($I$200:$Q$200=2,(I98:Q98),""))),
IF(Options!$D$19=1, IFERROR(AVERAGE(IF($I$200:$Q$200=1,(I98:Q98),"")),
     AVERAGE(IF($I$200:$Q$200=2,(I98:Q98),""))),
IF(Options!$D$20=1, IFERROR(GEOMEAN(IF($I$200:$Q$200=1,(I98:Q98)+0.0001,"")),
     GEOMEAN(IF($I$200:$Q$200=2,(I98:Q98)+0.0001,""))))))</f>
        <v>2.9061538461538499</v>
      </c>
      <c r="H98" s="110" t="s">
        <v>193</v>
      </c>
      <c r="I98" s="96">
        <v>10</v>
      </c>
      <c r="J98" s="96" t="s">
        <v>505</v>
      </c>
      <c r="K98" s="96">
        <v>0</v>
      </c>
      <c r="L98" s="96">
        <v>0.232088767349065</v>
      </c>
      <c r="M98" s="96">
        <v>0.36680000000000001</v>
      </c>
      <c r="N98" s="96">
        <v>0.24</v>
      </c>
      <c r="O98" s="96">
        <v>2.9061538461538499</v>
      </c>
      <c r="P98" s="96">
        <v>2.25</v>
      </c>
      <c r="Q98" s="215">
        <v>0</v>
      </c>
      <c r="R98" s="217"/>
    </row>
    <row r="99" spans="1:18" x14ac:dyDescent="0.2">
      <c r="A99" s="92">
        <v>94</v>
      </c>
      <c r="B99" s="92" t="s">
        <v>194</v>
      </c>
      <c r="C99" s="92" t="s">
        <v>195</v>
      </c>
      <c r="D99" s="93" t="str">
        <f t="shared" si="1"/>
        <v/>
      </c>
      <c r="E99" s="96">
        <f>IF(Options!$D$24 = 1, MAX(F99, G99),
IF(Options!$D$25 = 1, AVERAGE(F99,G99),
IF(Options!$D$26 = 1, IFERROR(GEOMEAN(F99, G99), MAX(F99, G99)))))</f>
        <v>6.9137544069774419</v>
      </c>
      <c r="F99" s="96" cm="1">
        <f t="array" ref="F99">IF(Options!$D$18=1, IFERROR(MAX(IF($I$199:$Q$199=1,(I99:Q99),"")),
     MAX(IF($I$199:$Q$199=2,(I99:Q99),""))),
IF(Options!$D$19=1, IFERROR(AVERAGE(IF($I$199:$Q$199=1,(I99:Q99),"")),
     AVERAGE(IF($I$199:$Q$199=2,(I99:Q99),""))),
IF(Options!$D$20=1, IFERROR(GEOMEAN(IF($I$199:$Q$199=1,(I99:Q99)+0.0001,"")),
     GEOMEAN(IF($I$199:$Q$199=2,(I99:Q99)+0.0001,""))))))</f>
        <v>4.78</v>
      </c>
      <c r="G99" s="96" cm="1">
        <f t="array" ref="G99">IF(Options!$D$18=1, IFERROR(MAX(IF($I$200:$Q$200=1,(I99:Q99),"")),
     MAX(IF($I$200:$Q$200=2,(I99:Q99),""))),
IF(Options!$D$19=1, IFERROR(AVERAGE(IF($I$200:$Q$200=1,(I99:Q99),"")),
     AVERAGE(IF($I$200:$Q$200=2,(I99:Q99),""))),
IF(Options!$D$20=1, IFERROR(GEOMEAN(IF($I$200:$Q$200=1,(I99:Q99)+0.0001,"")),
     GEOMEAN(IF($I$200:$Q$200=2,(I99:Q99)+0.0001,""))))))</f>
        <v>10</v>
      </c>
      <c r="H99" s="110" t="s">
        <v>195</v>
      </c>
      <c r="I99" s="96">
        <v>4.78</v>
      </c>
      <c r="J99" s="96">
        <v>4.7619047619047397</v>
      </c>
      <c r="K99" s="96">
        <v>10</v>
      </c>
      <c r="L99" s="96">
        <v>3.33726834578238</v>
      </c>
      <c r="M99" s="96">
        <v>8.6345200000000002</v>
      </c>
      <c r="N99" s="96">
        <v>2.81</v>
      </c>
      <c r="O99" s="96">
        <v>1.4353846153846199</v>
      </c>
      <c r="P99" s="96">
        <v>4.75</v>
      </c>
      <c r="Q99" s="215">
        <v>0</v>
      </c>
      <c r="R99" s="217"/>
    </row>
    <row r="100" spans="1:18" x14ac:dyDescent="0.2">
      <c r="A100" s="92">
        <v>95</v>
      </c>
      <c r="B100" s="92" t="s">
        <v>196</v>
      </c>
      <c r="C100" s="92" t="s">
        <v>197</v>
      </c>
      <c r="D100" s="93" t="str">
        <f t="shared" si="1"/>
        <v/>
      </c>
      <c r="E100" s="96">
        <f>IF(Options!$D$24 = 1, MAX(F100, G100),
IF(Options!$D$25 = 1, AVERAGE(F100,G100),
IF(Options!$D$26 = 1, IFERROR(GEOMEAN(F100, G100), MAX(F100, G100)))))</f>
        <v>8.0622577482985491</v>
      </c>
      <c r="F100" s="96" cm="1">
        <f t="array" ref="F100">IF(Options!$D$18=1, IFERROR(MAX(IF($I$199:$Q$199=1,(I100:Q100),"")),
     MAX(IF($I$199:$Q$199=2,(I100:Q100),""))),
IF(Options!$D$19=1, IFERROR(AVERAGE(IF($I$199:$Q$199=1,(I100:Q100),"")),
     AVERAGE(IF($I$199:$Q$199=2,(I100:Q100),""))),
IF(Options!$D$20=1, IFERROR(GEOMEAN(IF($I$199:$Q$199=1,(I100:Q100)+0.0001,"")),
     GEOMEAN(IF($I$199:$Q$199=2,(I100:Q100)+0.0001,""))))))</f>
        <v>6.5</v>
      </c>
      <c r="G100" s="96" cm="1">
        <f t="array" ref="G100">IF(Options!$D$18=1, IFERROR(MAX(IF($I$200:$Q$200=1,(I100:Q100),"")),
     MAX(IF($I$200:$Q$200=2,(I100:Q100),""))),
IF(Options!$D$19=1, IFERROR(AVERAGE(IF($I$200:$Q$200=1,(I100:Q100),"")),
     AVERAGE(IF($I$200:$Q$200=2,(I100:Q100),""))),
IF(Options!$D$20=1, IFERROR(GEOMEAN(IF($I$200:$Q$200=1,(I100:Q100)+0.0001,"")),
     GEOMEAN(IF($I$200:$Q$200=2,(I100:Q100)+0.0001,""))))))</f>
        <v>10</v>
      </c>
      <c r="H100" s="110" t="s">
        <v>197</v>
      </c>
      <c r="I100" s="96">
        <v>5.38</v>
      </c>
      <c r="J100" s="96" t="s">
        <v>505</v>
      </c>
      <c r="K100" s="96" t="s">
        <v>505</v>
      </c>
      <c r="L100" s="96" t="s">
        <v>505</v>
      </c>
      <c r="M100" s="96">
        <v>0</v>
      </c>
      <c r="N100" s="96">
        <v>0</v>
      </c>
      <c r="O100" s="96">
        <v>5.5215384615384604</v>
      </c>
      <c r="P100" s="96">
        <v>6.5</v>
      </c>
      <c r="Q100" s="215">
        <v>10</v>
      </c>
      <c r="R100" s="217"/>
    </row>
    <row r="101" spans="1:18" x14ac:dyDescent="0.2">
      <c r="A101" s="92">
        <v>96</v>
      </c>
      <c r="B101" s="92" t="s">
        <v>198</v>
      </c>
      <c r="C101" s="92" t="s">
        <v>199</v>
      </c>
      <c r="D101" s="93" t="str">
        <f t="shared" si="1"/>
        <v/>
      </c>
      <c r="E101" s="96">
        <f>IF(Options!$D$24 = 1, MAX(F101, G101),
IF(Options!$D$25 = 1, AVERAGE(F101,G101),
IF(Options!$D$26 = 1, IFERROR(GEOMEAN(F101, G101), MAX(F101, G101)))))</f>
        <v>8.6602540378443873</v>
      </c>
      <c r="F101" s="96" cm="1">
        <f t="array" ref="F101">IF(Options!$D$18=1, IFERROR(MAX(IF($I$199:$Q$199=1,(I101:Q101),"")),
     MAX(IF($I$199:$Q$199=2,(I101:Q101),""))),
IF(Options!$D$19=1, IFERROR(AVERAGE(IF($I$199:$Q$199=1,(I101:Q101),"")),
     AVERAGE(IF($I$199:$Q$199=2,(I101:Q101),""))),
IF(Options!$D$20=1, IFERROR(GEOMEAN(IF($I$199:$Q$199=1,(I101:Q101)+0.0001,"")),
     GEOMEAN(IF($I$199:$Q$199=2,(I101:Q101)+0.0001,""))))))</f>
        <v>7.5</v>
      </c>
      <c r="G101" s="96" cm="1">
        <f t="array" ref="G101">IF(Options!$D$18=1, IFERROR(MAX(IF($I$200:$Q$200=1,(I101:Q101),"")),
     MAX(IF($I$200:$Q$200=2,(I101:Q101),""))),
IF(Options!$D$19=1, IFERROR(AVERAGE(IF($I$200:$Q$200=1,(I101:Q101),"")),
     AVERAGE(IF($I$200:$Q$200=2,(I101:Q101),""))),
IF(Options!$D$20=1, IFERROR(GEOMEAN(IF($I$200:$Q$200=1,(I101:Q101)+0.0001,"")),
     GEOMEAN(IF($I$200:$Q$200=2,(I101:Q101)+0.0001,""))))))</f>
        <v>10</v>
      </c>
      <c r="H101" s="110" t="s">
        <v>199</v>
      </c>
      <c r="I101" s="96">
        <v>5.38</v>
      </c>
      <c r="J101" s="96">
        <v>2.3809523809523698</v>
      </c>
      <c r="K101" s="96">
        <v>0</v>
      </c>
      <c r="L101" s="96">
        <v>0</v>
      </c>
      <c r="M101" s="96">
        <v>10</v>
      </c>
      <c r="N101" s="96">
        <v>10</v>
      </c>
      <c r="O101" s="96">
        <v>1.79538461538461</v>
      </c>
      <c r="P101" s="96">
        <v>7.5</v>
      </c>
      <c r="Q101" s="215">
        <v>0</v>
      </c>
      <c r="R101" s="217"/>
    </row>
    <row r="102" spans="1:18" x14ac:dyDescent="0.2">
      <c r="A102" s="92">
        <v>97</v>
      </c>
      <c r="B102" s="92" t="s">
        <v>200</v>
      </c>
      <c r="C102" s="92" t="s">
        <v>201</v>
      </c>
      <c r="D102" s="93" t="str">
        <f t="shared" si="1"/>
        <v/>
      </c>
      <c r="E102" s="96">
        <f>IF(Options!$D$24 = 1, MAX(F102, G102),
IF(Options!$D$25 = 1, AVERAGE(F102,G102),
IF(Options!$D$26 = 1, IFERROR(GEOMEAN(F102, G102), MAX(F102, G102)))))</f>
        <v>7.5671354197964833</v>
      </c>
      <c r="F102" s="96" cm="1">
        <f t="array" ref="F102">IF(Options!$D$18=1, IFERROR(MAX(IF($I$199:$Q$199=1,(I102:Q102),"")),
     MAX(IF($I$199:$Q$199=2,(I102:Q102),""))),
IF(Options!$D$19=1, IFERROR(AVERAGE(IF($I$199:$Q$199=1,(I102:Q102),"")),
     AVERAGE(IF($I$199:$Q$199=2,(I102:Q102),""))),
IF(Options!$D$20=1, IFERROR(GEOMEAN(IF($I$199:$Q$199=1,(I102:Q102)+0.0001,"")),
     GEOMEAN(IF($I$199:$Q$199=2,(I102:Q102)+0.0001,""))))))</f>
        <v>10</v>
      </c>
      <c r="G102" s="96" cm="1">
        <f t="array" ref="G102">IF(Options!$D$18=1, IFERROR(MAX(IF($I$200:$Q$200=1,(I102:Q102),"")),
     MAX(IF($I$200:$Q$200=2,(I102:Q102),""))),
IF(Options!$D$19=1, IFERROR(AVERAGE(IF($I$200:$Q$200=1,(I102:Q102),"")),
     AVERAGE(IF($I$200:$Q$200=2,(I102:Q102),""))),
IF(Options!$D$20=1, IFERROR(GEOMEAN(IF($I$200:$Q$200=1,(I102:Q102)+0.0001,"")),
     GEOMEAN(IF($I$200:$Q$200=2,(I102:Q102)+0.0001,""))))))</f>
        <v>5.7261538461538501</v>
      </c>
      <c r="H102" s="110" t="s">
        <v>201</v>
      </c>
      <c r="I102" s="96">
        <v>6.98</v>
      </c>
      <c r="J102" s="96">
        <v>4.7619047619047397</v>
      </c>
      <c r="K102" s="96">
        <v>6.6666666666748099E-4</v>
      </c>
      <c r="L102" s="96">
        <v>6.6666666666748099E-4</v>
      </c>
      <c r="M102" s="96">
        <v>3.2759999999999699E-2</v>
      </c>
      <c r="N102" s="96">
        <v>5.5999999999999203E-2</v>
      </c>
      <c r="O102" s="96">
        <v>5.7261538461538501</v>
      </c>
      <c r="P102" s="96">
        <v>10</v>
      </c>
      <c r="Q102" s="215">
        <v>0</v>
      </c>
      <c r="R102" s="217"/>
    </row>
    <row r="103" spans="1:18" x14ac:dyDescent="0.2">
      <c r="A103" s="92">
        <v>98</v>
      </c>
      <c r="B103" s="92" t="s">
        <v>202</v>
      </c>
      <c r="C103" s="92" t="s">
        <v>203</v>
      </c>
      <c r="D103" s="93" t="str">
        <f t="shared" si="1"/>
        <v/>
      </c>
      <c r="E103" s="96">
        <f>IF(Options!$D$24 = 1, MAX(F103, G103),
IF(Options!$D$25 = 1, AVERAGE(F103,G103),
IF(Options!$D$26 = 1, IFERROR(GEOMEAN(F103, G103), MAX(F103, G103)))))</f>
        <v>6.0293665951293347</v>
      </c>
      <c r="F103" s="96" cm="1">
        <f t="array" ref="F103">IF(Options!$D$18=1, IFERROR(MAX(IF($I$199:$Q$199=1,(I103:Q103),"")),
     MAX(IF($I$199:$Q$199=2,(I103:Q103),""))),
IF(Options!$D$19=1, IFERROR(AVERAGE(IF($I$199:$Q$199=1,(I103:Q103),"")),
     AVERAGE(IF($I$199:$Q$199=2,(I103:Q103),""))),
IF(Options!$D$20=1, IFERROR(GEOMEAN(IF($I$199:$Q$199=1,(I103:Q103)+0.0001,"")),
     GEOMEAN(IF($I$199:$Q$199=2,(I103:Q103)+0.0001,""))))))</f>
        <v>8.86</v>
      </c>
      <c r="G103" s="96" cm="1">
        <f t="array" ref="G103">IF(Options!$D$18=1, IFERROR(MAX(IF($I$200:$Q$200=1,(I103:Q103),"")),
     MAX(IF($I$200:$Q$200=2,(I103:Q103),""))),
IF(Options!$D$19=1, IFERROR(AVERAGE(IF($I$200:$Q$200=1,(I103:Q103),"")),
     AVERAGE(IF($I$200:$Q$200=2,(I103:Q103),""))),
IF(Options!$D$20=1, IFERROR(GEOMEAN(IF($I$200:$Q$200=1,(I103:Q103)+0.0001,"")),
     GEOMEAN(IF($I$200:$Q$200=2,(I103:Q103)+0.0001,""))))))</f>
        <v>4.1030769230769204</v>
      </c>
      <c r="H103" s="110" t="s">
        <v>203</v>
      </c>
      <c r="I103" s="96">
        <v>8.86</v>
      </c>
      <c r="J103" s="96">
        <v>0</v>
      </c>
      <c r="K103" s="96">
        <v>0</v>
      </c>
      <c r="L103" s="96">
        <v>0</v>
      </c>
      <c r="M103" s="96">
        <v>1.9783999999999999</v>
      </c>
      <c r="N103" s="96">
        <v>2.1619999999999999</v>
      </c>
      <c r="O103" s="96">
        <v>4.1030769230769204</v>
      </c>
      <c r="P103" s="96">
        <v>5.75</v>
      </c>
      <c r="Q103" s="215">
        <v>0</v>
      </c>
      <c r="R103" s="217"/>
    </row>
    <row r="104" spans="1:18" x14ac:dyDescent="0.2">
      <c r="A104" s="92">
        <v>99</v>
      </c>
      <c r="B104" s="92" t="s">
        <v>204</v>
      </c>
      <c r="C104" s="92" t="s">
        <v>205</v>
      </c>
      <c r="D104" s="93" t="str">
        <f t="shared" si="1"/>
        <v/>
      </c>
      <c r="E104" s="96">
        <f>IF(Options!$D$24 = 1, MAX(F104, G104),
IF(Options!$D$25 = 1, AVERAGE(F104,G104),
IF(Options!$D$26 = 1, IFERROR(GEOMEAN(F104, G104), MAX(F104, G104)))))</f>
        <v>6.6537568936654132</v>
      </c>
      <c r="F104" s="96" cm="1">
        <f t="array" ref="F104">IF(Options!$D$18=1, IFERROR(MAX(IF($I$199:$Q$199=1,(I104:Q104),"")),
     MAX(IF($I$199:$Q$199=2,(I104:Q104),""))),
IF(Options!$D$19=1, IFERROR(AVERAGE(IF($I$199:$Q$199=1,(I104:Q104),"")),
     AVERAGE(IF($I$199:$Q$199=2,(I104:Q104),""))),
IF(Options!$D$20=1, IFERROR(GEOMEAN(IF($I$199:$Q$199=1,(I104:Q104)+0.0001,"")),
     GEOMEAN(IF($I$199:$Q$199=2,(I104:Q104)+0.0001,""))))))</f>
        <v>6.94</v>
      </c>
      <c r="G104" s="96" cm="1">
        <f t="array" ref="G104">IF(Options!$D$18=1, IFERROR(MAX(IF($I$200:$Q$200=1,(I104:Q104),"")),
     MAX(IF($I$200:$Q$200=2,(I104:Q104),""))),
IF(Options!$D$19=1, IFERROR(AVERAGE(IF($I$200:$Q$200=1,(I104:Q104),"")),
     AVERAGE(IF($I$200:$Q$200=2,(I104:Q104),""))),
IF(Options!$D$20=1, IFERROR(GEOMEAN(IF($I$200:$Q$200=1,(I104:Q104)+0.0001,"")),
     GEOMEAN(IF($I$200:$Q$200=2,(I104:Q104)+0.0001,""))))))</f>
        <v>6.3793199999999999</v>
      </c>
      <c r="H104" s="110" t="s">
        <v>205</v>
      </c>
      <c r="I104" s="96">
        <v>6.94</v>
      </c>
      <c r="J104" s="96" t="s">
        <v>505</v>
      </c>
      <c r="K104" s="96">
        <v>0</v>
      </c>
      <c r="L104" s="96">
        <v>2.8701265461253498</v>
      </c>
      <c r="M104" s="96">
        <v>6.3793199999999999</v>
      </c>
      <c r="N104" s="96">
        <v>4.6680000000000001</v>
      </c>
      <c r="O104" s="96" t="s">
        <v>505</v>
      </c>
      <c r="P104" s="96">
        <v>4.75</v>
      </c>
      <c r="Q104" s="215">
        <v>0</v>
      </c>
      <c r="R104" s="217"/>
    </row>
    <row r="105" spans="1:18" x14ac:dyDescent="0.2">
      <c r="A105" s="92">
        <v>100</v>
      </c>
      <c r="B105" s="92" t="s">
        <v>206</v>
      </c>
      <c r="C105" s="92" t="s">
        <v>207</v>
      </c>
      <c r="D105" s="93" t="str">
        <f t="shared" si="1"/>
        <v/>
      </c>
      <c r="E105" s="96">
        <f>IF(Options!$D$24 = 1, MAX(F105, G105),
IF(Options!$D$25 = 1, AVERAGE(F105,G105),
IF(Options!$D$26 = 1, IFERROR(GEOMEAN(F105, G105), MAX(F105, G105)))))</f>
        <v>7.2801098892805181</v>
      </c>
      <c r="F105" s="96" cm="1">
        <f t="array" ref="F105">IF(Options!$D$18=1, IFERROR(MAX(IF($I$199:$Q$199=1,(I105:Q105),"")),
     MAX(IF($I$199:$Q$199=2,(I105:Q105),""))),
IF(Options!$D$19=1, IFERROR(AVERAGE(IF($I$199:$Q$199=1,(I105:Q105),"")),
     AVERAGE(IF($I$199:$Q$199=2,(I105:Q105),""))),
IF(Options!$D$20=1, IFERROR(GEOMEAN(IF($I$199:$Q$199=1,(I105:Q105)+0.0001,"")),
     GEOMEAN(IF($I$199:$Q$199=2,(I105:Q105)+0.0001,""))))))</f>
        <v>5.3</v>
      </c>
      <c r="G105" s="96" cm="1">
        <f t="array" ref="G105">IF(Options!$D$18=1, IFERROR(MAX(IF($I$200:$Q$200=1,(I105:Q105),"")),
     MAX(IF($I$200:$Q$200=2,(I105:Q105),""))),
IF(Options!$D$19=1, IFERROR(AVERAGE(IF($I$200:$Q$200=1,(I105:Q105),"")),
     AVERAGE(IF($I$200:$Q$200=2,(I105:Q105),""))),
IF(Options!$D$20=1, IFERROR(GEOMEAN(IF($I$200:$Q$200=1,(I105:Q105)+0.0001,"")),
     GEOMEAN(IF($I$200:$Q$200=2,(I105:Q105)+0.0001,""))))))</f>
        <v>10</v>
      </c>
      <c r="H105" s="110" t="s">
        <v>207</v>
      </c>
      <c r="I105" s="96">
        <v>5.3</v>
      </c>
      <c r="J105" s="96" t="s">
        <v>505</v>
      </c>
      <c r="K105" s="96">
        <v>6.6666666666748099E-4</v>
      </c>
      <c r="L105" s="96">
        <v>6.6666666666748099E-4</v>
      </c>
      <c r="M105" s="96">
        <v>1.19868</v>
      </c>
      <c r="N105" s="96">
        <v>10</v>
      </c>
      <c r="O105" s="96" t="s">
        <v>505</v>
      </c>
      <c r="P105" s="96">
        <v>0</v>
      </c>
      <c r="Q105" s="215">
        <v>0</v>
      </c>
      <c r="R105" s="217"/>
    </row>
    <row r="106" spans="1:18" x14ac:dyDescent="0.2">
      <c r="A106" s="92">
        <v>101</v>
      </c>
      <c r="B106" s="92" t="s">
        <v>208</v>
      </c>
      <c r="C106" s="92" t="s">
        <v>209</v>
      </c>
      <c r="D106" s="93" t="str">
        <f t="shared" si="1"/>
        <v/>
      </c>
      <c r="E106" s="96">
        <f>IF(Options!$D$24 = 1, MAX(F106, G106),
IF(Options!$D$25 = 1, AVERAGE(F106,G106),
IF(Options!$D$26 = 1, IFERROR(GEOMEAN(F106, G106), MAX(F106, G106)))))</f>
        <v>8.4970583144992009</v>
      </c>
      <c r="F106" s="96" cm="1">
        <f t="array" ref="F106">IF(Options!$D$18=1, IFERROR(MAX(IF($I$199:$Q$199=1,(I106:Q106),"")),
     MAX(IF($I$199:$Q$199=2,(I106:Q106),""))),
IF(Options!$D$19=1, IFERROR(AVERAGE(IF($I$199:$Q$199=1,(I106:Q106),"")),
     AVERAGE(IF($I$199:$Q$199=2,(I106:Q106),""))),
IF(Options!$D$20=1, IFERROR(GEOMEAN(IF($I$199:$Q$199=1,(I106:Q106)+0.0001,"")),
     GEOMEAN(IF($I$199:$Q$199=2,(I106:Q106)+0.0001,""))))))</f>
        <v>7.22</v>
      </c>
      <c r="G106" s="96" cm="1">
        <f t="array" ref="G106">IF(Options!$D$18=1, IFERROR(MAX(IF($I$200:$Q$200=1,(I106:Q106),"")),
     MAX(IF($I$200:$Q$200=2,(I106:Q106),""))),
IF(Options!$D$19=1, IFERROR(AVERAGE(IF($I$200:$Q$200=1,(I106:Q106),"")),
     AVERAGE(IF($I$200:$Q$200=2,(I106:Q106),""))),
IF(Options!$D$20=1, IFERROR(GEOMEAN(IF($I$200:$Q$200=1,(I106:Q106)+0.0001,"")),
     GEOMEAN(IF($I$200:$Q$200=2,(I106:Q106)+0.0001,""))))))</f>
        <v>10</v>
      </c>
      <c r="H106" s="110" t="s">
        <v>209</v>
      </c>
      <c r="I106" s="96">
        <v>7.22</v>
      </c>
      <c r="J106" s="96">
        <v>10</v>
      </c>
      <c r="K106" s="96">
        <v>2.9461842505320801</v>
      </c>
      <c r="L106" s="96">
        <v>0.240287854487203</v>
      </c>
      <c r="M106" s="96">
        <v>1.4154</v>
      </c>
      <c r="N106" s="96">
        <v>0.68</v>
      </c>
      <c r="O106" s="96">
        <v>0.64153846153846295</v>
      </c>
      <c r="P106" s="96">
        <v>5.75</v>
      </c>
      <c r="Q106" s="215">
        <v>0</v>
      </c>
      <c r="R106" s="217"/>
    </row>
    <row r="107" spans="1:18" x14ac:dyDescent="0.2">
      <c r="A107" s="92">
        <v>102</v>
      </c>
      <c r="B107" s="92" t="s">
        <v>210</v>
      </c>
      <c r="C107" s="92" t="s">
        <v>211</v>
      </c>
      <c r="D107" s="93" t="str">
        <f t="shared" si="1"/>
        <v/>
      </c>
      <c r="E107" s="96">
        <f>IF(Options!$D$24 = 1, MAX(F107, G107),
IF(Options!$D$25 = 1, AVERAGE(F107,G107),
IF(Options!$D$26 = 1, IFERROR(GEOMEAN(F107, G107), MAX(F107, G107)))))</f>
        <v>9.8671171068352077</v>
      </c>
      <c r="F107" s="96" cm="1">
        <f t="array" ref="F107">IF(Options!$D$18=1, IFERROR(MAX(IF($I$199:$Q$199=1,(I107:Q107),"")),
     MAX(IF($I$199:$Q$199=2,(I107:Q107),""))),
IF(Options!$D$19=1, IFERROR(AVERAGE(IF($I$199:$Q$199=1,(I107:Q107),"")),
     AVERAGE(IF($I$199:$Q$199=2,(I107:Q107),""))),
IF(Options!$D$20=1, IFERROR(GEOMEAN(IF($I$199:$Q$199=1,(I107:Q107)+0.0001,"")),
     GEOMEAN(IF($I$199:$Q$199=2,(I107:Q107)+0.0001,""))))))</f>
        <v>10</v>
      </c>
      <c r="G107" s="96" cm="1">
        <f t="array" ref="G107">IF(Options!$D$18=1, IFERROR(MAX(IF($I$200:$Q$200=1,(I107:Q107),"")),
     MAX(IF($I$200:$Q$200=2,(I107:Q107),""))),
IF(Options!$D$19=1, IFERROR(AVERAGE(IF($I$200:$Q$200=1,(I107:Q107),"")),
     AVERAGE(IF($I$200:$Q$200=2,(I107:Q107),""))),
IF(Options!$D$20=1, IFERROR(GEOMEAN(IF($I$200:$Q$200=1,(I107:Q107)+0.0001,"")),
     GEOMEAN(IF($I$200:$Q$200=2,(I107:Q107)+0.0001,""))))))</f>
        <v>9.7360000000000007</v>
      </c>
      <c r="H107" s="110" t="s">
        <v>211</v>
      </c>
      <c r="I107" s="96">
        <v>7.96</v>
      </c>
      <c r="J107" s="96">
        <v>4.7619047619047397</v>
      </c>
      <c r="K107" s="96">
        <v>4.5843950141174803</v>
      </c>
      <c r="L107" s="96">
        <v>0</v>
      </c>
      <c r="M107" s="96">
        <v>1.69648</v>
      </c>
      <c r="N107" s="96">
        <v>9.7360000000000007</v>
      </c>
      <c r="O107" s="96">
        <v>2.5646153846153799</v>
      </c>
      <c r="P107" s="96">
        <v>10</v>
      </c>
      <c r="Q107" s="215">
        <v>0</v>
      </c>
      <c r="R107" s="217"/>
    </row>
    <row r="108" spans="1:18" x14ac:dyDescent="0.2">
      <c r="A108" s="92">
        <v>103</v>
      </c>
      <c r="B108" s="92" t="s">
        <v>212</v>
      </c>
      <c r="C108" s="92" t="s">
        <v>213</v>
      </c>
      <c r="D108" s="93" t="str">
        <f t="shared" si="1"/>
        <v/>
      </c>
      <c r="E108" s="96">
        <f>IF(Options!$D$24 = 1, MAX(F108, G108),
IF(Options!$D$25 = 1, AVERAGE(F108,G108),
IF(Options!$D$26 = 1, IFERROR(GEOMEAN(F108, G108), MAX(F108, G108)))))</f>
        <v>5.4772255750516612</v>
      </c>
      <c r="F108" s="96" cm="1">
        <f t="array" ref="F108">IF(Options!$D$18=1, IFERROR(MAX(IF($I$199:$Q$199=1,(I108:Q108),"")),
     MAX(IF($I$199:$Q$199=2,(I108:Q108),""))),
IF(Options!$D$19=1, IFERROR(AVERAGE(IF($I$199:$Q$199=1,(I108:Q108),"")),
     AVERAGE(IF($I$199:$Q$199=2,(I108:Q108),""))),
IF(Options!$D$20=1, IFERROR(GEOMEAN(IF($I$199:$Q$199=1,(I108:Q108)+0.0001,"")),
     GEOMEAN(IF($I$199:$Q$199=2,(I108:Q108)+0.0001,""))))))</f>
        <v>3</v>
      </c>
      <c r="G108" s="96" cm="1">
        <f t="array" ref="G108">IF(Options!$D$18=1, IFERROR(MAX(IF($I$200:$Q$200=1,(I108:Q108),"")),
     MAX(IF($I$200:$Q$200=2,(I108:Q108),""))),
IF(Options!$D$19=1, IFERROR(AVERAGE(IF($I$200:$Q$200=1,(I108:Q108),"")),
     AVERAGE(IF($I$200:$Q$200=2,(I108:Q108),""))),
IF(Options!$D$20=1, IFERROR(GEOMEAN(IF($I$200:$Q$200=1,(I108:Q108)+0.0001,"")),
     GEOMEAN(IF($I$200:$Q$200=2,(I108:Q108)+0.0001,""))))))</f>
        <v>10</v>
      </c>
      <c r="H108" s="110" t="s">
        <v>213</v>
      </c>
      <c r="I108" s="96">
        <v>3</v>
      </c>
      <c r="J108" s="96">
        <v>9.5238095238094793</v>
      </c>
      <c r="K108" s="96">
        <v>0</v>
      </c>
      <c r="L108" s="96">
        <v>0</v>
      </c>
      <c r="M108" s="96">
        <v>6.5805999999999996</v>
      </c>
      <c r="N108" s="96">
        <v>10</v>
      </c>
      <c r="O108" s="96">
        <v>2.49538461538461</v>
      </c>
      <c r="P108" s="96">
        <v>2</v>
      </c>
      <c r="Q108" s="215">
        <v>0</v>
      </c>
      <c r="R108" s="217"/>
    </row>
    <row r="109" spans="1:18" x14ac:dyDescent="0.2">
      <c r="A109" s="92">
        <v>104</v>
      </c>
      <c r="B109" s="92" t="s">
        <v>214</v>
      </c>
      <c r="C109" s="92" t="s">
        <v>215</v>
      </c>
      <c r="D109" s="93" t="str">
        <f t="shared" si="1"/>
        <v/>
      </c>
      <c r="E109" s="96">
        <f>IF(Options!$D$24 = 1, MAX(F109, G109),
IF(Options!$D$25 = 1, AVERAGE(F109,G109),
IF(Options!$D$26 = 1, IFERROR(GEOMEAN(F109, G109), MAX(F109, G109)))))</f>
        <v>7.2387844283415435</v>
      </c>
      <c r="F109" s="96" cm="1">
        <f t="array" ref="F109">IF(Options!$D$18=1, IFERROR(MAX(IF($I$199:$Q$199=1,(I109:Q109),"")),
     MAX(IF($I$199:$Q$199=2,(I109:Q109),""))),
IF(Options!$D$19=1, IFERROR(AVERAGE(IF($I$199:$Q$199=1,(I109:Q109),"")),
     AVERAGE(IF($I$199:$Q$199=2,(I109:Q109),""))),
IF(Options!$D$20=1, IFERROR(GEOMEAN(IF($I$199:$Q$199=1,(I109:Q109)+0.0001,"")),
     GEOMEAN(IF($I$199:$Q$199=2,(I109:Q109)+0.0001,""))))))</f>
        <v>5.24</v>
      </c>
      <c r="G109" s="96" cm="1">
        <f t="array" ref="G109">IF(Options!$D$18=1, IFERROR(MAX(IF($I$200:$Q$200=1,(I109:Q109),"")),
     MAX(IF($I$200:$Q$200=2,(I109:Q109),""))),
IF(Options!$D$19=1, IFERROR(AVERAGE(IF($I$200:$Q$200=1,(I109:Q109),"")),
     AVERAGE(IF($I$200:$Q$200=2,(I109:Q109),""))),
IF(Options!$D$20=1, IFERROR(GEOMEAN(IF($I$200:$Q$200=1,(I109:Q109)+0.0001,"")),
     GEOMEAN(IF($I$200:$Q$200=2,(I109:Q109)+0.0001,""))))))</f>
        <v>10</v>
      </c>
      <c r="H109" s="110" t="s">
        <v>215</v>
      </c>
      <c r="I109" s="96">
        <v>5.24</v>
      </c>
      <c r="J109" s="96">
        <v>0</v>
      </c>
      <c r="K109" s="96">
        <v>0.76913332496459197</v>
      </c>
      <c r="L109" s="96">
        <v>0.42973873151470499</v>
      </c>
      <c r="M109" s="96">
        <v>10</v>
      </c>
      <c r="N109" s="96">
        <v>6.8460000000000001</v>
      </c>
      <c r="O109" s="96">
        <v>2.4107692307692301</v>
      </c>
      <c r="P109" s="96">
        <v>3</v>
      </c>
      <c r="Q109" s="215">
        <v>0</v>
      </c>
      <c r="R109" s="217"/>
    </row>
    <row r="110" spans="1:18" x14ac:dyDescent="0.2">
      <c r="A110" s="92">
        <v>105</v>
      </c>
      <c r="B110" s="92" t="s">
        <v>216</v>
      </c>
      <c r="C110" s="92" t="s">
        <v>217</v>
      </c>
      <c r="D110" s="93" t="str">
        <f t="shared" si="1"/>
        <v/>
      </c>
      <c r="E110" s="96">
        <f>IF(Options!$D$24 = 1, MAX(F110, G110),
IF(Options!$D$25 = 1, AVERAGE(F110,G110),
IF(Options!$D$26 = 1, IFERROR(GEOMEAN(F110, G110), MAX(F110, G110)))))</f>
        <v>5.9160797830996161</v>
      </c>
      <c r="F110" s="96" cm="1">
        <f t="array" ref="F110">IF(Options!$D$18=1, IFERROR(MAX(IF($I$199:$Q$199=1,(I110:Q110),"")),
     MAX(IF($I$199:$Q$199=2,(I110:Q110),""))),
IF(Options!$D$19=1, IFERROR(AVERAGE(IF($I$199:$Q$199=1,(I110:Q110),"")),
     AVERAGE(IF($I$199:$Q$199=2,(I110:Q110),""))),
IF(Options!$D$20=1, IFERROR(GEOMEAN(IF($I$199:$Q$199=1,(I110:Q110)+0.0001,"")),
     GEOMEAN(IF($I$199:$Q$199=2,(I110:Q110)+0.0001,""))))))</f>
        <v>3.5</v>
      </c>
      <c r="G110" s="96" cm="1">
        <f t="array" ref="G110">IF(Options!$D$18=1, IFERROR(MAX(IF($I$200:$Q$200=1,(I110:Q110),"")),
     MAX(IF($I$200:$Q$200=2,(I110:Q110),""))),
IF(Options!$D$19=1, IFERROR(AVERAGE(IF($I$200:$Q$200=1,(I110:Q110),"")),
     AVERAGE(IF($I$200:$Q$200=2,(I110:Q110),""))),
IF(Options!$D$20=1, IFERROR(GEOMEAN(IF($I$200:$Q$200=1,(I110:Q110)+0.0001,"")),
     GEOMEAN(IF($I$200:$Q$200=2,(I110:Q110)+0.0001,""))))))</f>
        <v>10</v>
      </c>
      <c r="H110" s="110" t="s">
        <v>217</v>
      </c>
      <c r="I110" s="96">
        <v>1.42</v>
      </c>
      <c r="J110" s="96">
        <v>9.5238095238094793</v>
      </c>
      <c r="K110" s="96">
        <v>0</v>
      </c>
      <c r="L110" s="96">
        <v>0</v>
      </c>
      <c r="M110" s="96">
        <v>10</v>
      </c>
      <c r="N110" s="96">
        <v>10</v>
      </c>
      <c r="O110" s="96">
        <v>2.87230769230769</v>
      </c>
      <c r="P110" s="96">
        <v>3.5</v>
      </c>
      <c r="Q110" s="215">
        <v>0</v>
      </c>
      <c r="R110" s="217"/>
    </row>
    <row r="111" spans="1:18" x14ac:dyDescent="0.2">
      <c r="A111" s="92">
        <v>106</v>
      </c>
      <c r="B111" s="92" t="s">
        <v>218</v>
      </c>
      <c r="C111" s="92" t="s">
        <v>219</v>
      </c>
      <c r="D111" s="93" t="str">
        <f t="shared" si="1"/>
        <v/>
      </c>
      <c r="E111" s="96">
        <f>IF(Options!$D$24 = 1, MAX(F111, G111),
IF(Options!$D$25 = 1, AVERAGE(F111,G111),
IF(Options!$D$26 = 1, IFERROR(GEOMEAN(F111, G111), MAX(F111, G111)))))</f>
        <v>6.4086994446165431</v>
      </c>
      <c r="F111" s="96" cm="1">
        <f t="array" ref="F111">IF(Options!$D$18=1, IFERROR(MAX(IF($I$199:$Q$199=1,(I111:Q111),"")),
     MAX(IF($I$199:$Q$199=2,(I111:Q111),""))),
IF(Options!$D$19=1, IFERROR(AVERAGE(IF($I$199:$Q$199=1,(I111:Q111),"")),
     AVERAGE(IF($I$199:$Q$199=2,(I111:Q111),""))),
IF(Options!$D$20=1, IFERROR(GEOMEAN(IF($I$199:$Q$199=1,(I111:Q111)+0.0001,"")),
     GEOMEAN(IF($I$199:$Q$199=2,(I111:Q111)+0.0001,""))))))</f>
        <v>5.75</v>
      </c>
      <c r="G111" s="96" cm="1">
        <f t="array" ref="G111">IF(Options!$D$18=1, IFERROR(MAX(IF($I$200:$Q$200=1,(I111:Q111),"")),
     MAX(IF($I$200:$Q$200=2,(I111:Q111),""))),
IF(Options!$D$19=1, IFERROR(AVERAGE(IF($I$200:$Q$200=1,(I111:Q111),"")),
     AVERAGE(IF($I$200:$Q$200=2,(I111:Q111),""))),
IF(Options!$D$20=1, IFERROR(GEOMEAN(IF($I$200:$Q$200=1,(I111:Q111)+0.0001,"")),
     GEOMEAN(IF($I$200:$Q$200=2,(I111:Q111)+0.0001,""))))))</f>
        <v>7.1428571428571104</v>
      </c>
      <c r="H111" s="110" t="s">
        <v>219</v>
      </c>
      <c r="I111" s="96">
        <v>5.26</v>
      </c>
      <c r="J111" s="96">
        <v>7.1428571428571104</v>
      </c>
      <c r="K111" s="96">
        <v>0</v>
      </c>
      <c r="L111" s="96">
        <v>0</v>
      </c>
      <c r="M111" s="96">
        <v>0.44835999999999898</v>
      </c>
      <c r="N111" s="96">
        <v>0.65</v>
      </c>
      <c r="O111" s="96">
        <v>2.5292307692307698</v>
      </c>
      <c r="P111" s="96">
        <v>5.75</v>
      </c>
      <c r="Q111" s="215">
        <v>0</v>
      </c>
      <c r="R111" s="217"/>
    </row>
    <row r="112" spans="1:18" x14ac:dyDescent="0.2">
      <c r="A112" s="92">
        <v>107</v>
      </c>
      <c r="B112" s="92" t="s">
        <v>220</v>
      </c>
      <c r="C112" s="92" t="s">
        <v>221</v>
      </c>
      <c r="D112" s="93" t="str">
        <f t="shared" si="1"/>
        <v/>
      </c>
      <c r="E112" s="96">
        <f>IF(Options!$D$24 = 1, MAX(F112, G112),
IF(Options!$D$25 = 1, AVERAGE(F112,G112),
IF(Options!$D$26 = 1, IFERROR(GEOMEAN(F112, G112), MAX(F112, G112)))))</f>
        <v>7.4947661738042237</v>
      </c>
      <c r="F112" s="96" cm="1">
        <f t="array" ref="F112">IF(Options!$D$18=1, IFERROR(MAX(IF($I$199:$Q$199=1,(I112:Q112),"")),
     MAX(IF($I$199:$Q$199=2,(I112:Q112),""))),
IF(Options!$D$19=1, IFERROR(AVERAGE(IF($I$199:$Q$199=1,(I112:Q112),"")),
     AVERAGE(IF($I$199:$Q$199=2,(I112:Q112),""))),
IF(Options!$D$20=1, IFERROR(GEOMEAN(IF($I$199:$Q$199=1,(I112:Q112)+0.0001,"")),
     GEOMEAN(IF($I$199:$Q$199=2,(I112:Q112)+0.0001,""))))))</f>
        <v>6</v>
      </c>
      <c r="G112" s="96" cm="1">
        <f t="array" ref="G112">IF(Options!$D$18=1, IFERROR(MAX(IF($I$200:$Q$200=1,(I112:Q112),"")),
     MAX(IF($I$200:$Q$200=2,(I112:Q112),""))),
IF(Options!$D$19=1, IFERROR(AVERAGE(IF($I$200:$Q$200=1,(I112:Q112),"")),
     AVERAGE(IF($I$200:$Q$200=2,(I112:Q112),""))),
IF(Options!$D$20=1, IFERROR(GEOMEAN(IF($I$200:$Q$200=1,(I112:Q112)+0.0001,"")),
     GEOMEAN(IF($I$200:$Q$200=2,(I112:Q112)+0.0001,""))))))</f>
        <v>9.3619199999999996</v>
      </c>
      <c r="H112" s="110" t="s">
        <v>221</v>
      </c>
      <c r="I112" s="96">
        <v>5.42</v>
      </c>
      <c r="J112" s="96" t="s">
        <v>505</v>
      </c>
      <c r="K112" s="96">
        <v>1.2584021216417001</v>
      </c>
      <c r="L112" s="96">
        <v>2.8684651279042002</v>
      </c>
      <c r="M112" s="96">
        <v>9.3619199999999996</v>
      </c>
      <c r="N112" s="96">
        <v>7.79</v>
      </c>
      <c r="O112" s="96">
        <v>5.2984615384615399</v>
      </c>
      <c r="P112" s="96">
        <v>6</v>
      </c>
      <c r="Q112" s="215">
        <v>0</v>
      </c>
      <c r="R112" s="217"/>
    </row>
    <row r="113" spans="1:18" x14ac:dyDescent="0.2">
      <c r="A113" s="92">
        <v>108</v>
      </c>
      <c r="B113" s="92" t="s">
        <v>222</v>
      </c>
      <c r="C113" s="92" t="s">
        <v>223</v>
      </c>
      <c r="D113" s="93" t="str">
        <f t="shared" si="1"/>
        <v/>
      </c>
      <c r="E113" s="96">
        <f>IF(Options!$D$24 = 1, MAX(F113, G113),
IF(Options!$D$25 = 1, AVERAGE(F113,G113),
IF(Options!$D$26 = 1, IFERROR(GEOMEAN(F113, G113), MAX(F113, G113)))))</f>
        <v>7.735035179672372</v>
      </c>
      <c r="F113" s="96" cm="1">
        <f t="array" ref="F113">IF(Options!$D$18=1, IFERROR(MAX(IF($I$199:$Q$199=1,(I113:Q113),"")),
     MAX(IF($I$199:$Q$199=2,(I113:Q113),""))),
IF(Options!$D$19=1, IFERROR(AVERAGE(IF($I$199:$Q$199=1,(I113:Q113),"")),
     AVERAGE(IF($I$199:$Q$199=2,(I113:Q113),""))),
IF(Options!$D$20=1, IFERROR(GEOMEAN(IF($I$199:$Q$199=1,(I113:Q113)+0.0001,"")),
     GEOMEAN(IF($I$199:$Q$199=2,(I113:Q113)+0.0001,""))))))</f>
        <v>10</v>
      </c>
      <c r="G113" s="96" cm="1">
        <f t="array" ref="G113">IF(Options!$D$18=1, IFERROR(MAX(IF($I$200:$Q$200=1,(I113:Q113),"")),
     MAX(IF($I$200:$Q$200=2,(I113:Q113),""))),
IF(Options!$D$19=1, IFERROR(AVERAGE(IF($I$200:$Q$200=1,(I113:Q113),"")),
     AVERAGE(IF($I$200:$Q$200=2,(I113:Q113),""))),
IF(Options!$D$20=1, IFERROR(GEOMEAN(IF($I$200:$Q$200=1,(I113:Q113)+0.0001,"")),
     GEOMEAN(IF($I$200:$Q$200=2,(I113:Q113)+0.0001,""))))))</f>
        <v>5.9830769230769203</v>
      </c>
      <c r="H113" s="110" t="s">
        <v>223</v>
      </c>
      <c r="I113" s="96">
        <v>5.98</v>
      </c>
      <c r="J113" s="96">
        <v>4.7619047619047397</v>
      </c>
      <c r="K113" s="96">
        <v>3.1958122615562101</v>
      </c>
      <c r="L113" s="96">
        <v>0</v>
      </c>
      <c r="M113" s="96">
        <v>4.9120000000000302E-2</v>
      </c>
      <c r="N113" s="96">
        <v>7.1999999999999204E-2</v>
      </c>
      <c r="O113" s="96">
        <v>5.9830769230769203</v>
      </c>
      <c r="P113" s="96">
        <v>10</v>
      </c>
      <c r="Q113" s="215">
        <v>0</v>
      </c>
      <c r="R113" s="217"/>
    </row>
    <row r="114" spans="1:18" x14ac:dyDescent="0.2">
      <c r="A114" s="92">
        <v>109</v>
      </c>
      <c r="B114" s="92" t="s">
        <v>224</v>
      </c>
      <c r="C114" s="92" t="s">
        <v>225</v>
      </c>
      <c r="D114" s="93" t="str">
        <f t="shared" si="1"/>
        <v/>
      </c>
      <c r="E114" s="96">
        <f>IF(Options!$D$24 = 1, MAX(F114, G114),
IF(Options!$D$25 = 1, AVERAGE(F114,G114),
IF(Options!$D$26 = 1, IFERROR(GEOMEAN(F114, G114), MAX(F114, G114)))))</f>
        <v>8.5088189544730586</v>
      </c>
      <c r="F114" s="96" cm="1">
        <f t="array" ref="F114">IF(Options!$D$18=1, IFERROR(MAX(IF($I$199:$Q$199=1,(I114:Q114),"")),
     MAX(IF($I$199:$Q$199=2,(I114:Q114),""))),
IF(Options!$D$19=1, IFERROR(AVERAGE(IF($I$199:$Q$199=1,(I114:Q114),"")),
     AVERAGE(IF($I$199:$Q$199=2,(I114:Q114),""))),
IF(Options!$D$20=1, IFERROR(GEOMEAN(IF($I$199:$Q$199=1,(I114:Q114)+0.0001,"")),
     GEOMEAN(IF($I$199:$Q$199=2,(I114:Q114)+0.0001,""))))))</f>
        <v>7.24</v>
      </c>
      <c r="G114" s="96" cm="1">
        <f t="array" ref="G114">IF(Options!$D$18=1, IFERROR(MAX(IF($I$200:$Q$200=1,(I114:Q114),"")),
     MAX(IF($I$200:$Q$200=2,(I114:Q114),""))),
IF(Options!$D$19=1, IFERROR(AVERAGE(IF($I$200:$Q$200=1,(I114:Q114),"")),
     AVERAGE(IF($I$200:$Q$200=2,(I114:Q114),""))),
IF(Options!$D$20=1, IFERROR(GEOMEAN(IF($I$200:$Q$200=1,(I114:Q114)+0.0001,"")),
     GEOMEAN(IF($I$200:$Q$200=2,(I114:Q114)+0.0001,""))))))</f>
        <v>10</v>
      </c>
      <c r="H114" s="110" t="s">
        <v>225</v>
      </c>
      <c r="I114" s="96">
        <v>7.24</v>
      </c>
      <c r="J114" s="96" t="s">
        <v>505</v>
      </c>
      <c r="K114" s="96">
        <v>0.512820512820513</v>
      </c>
      <c r="L114" s="96">
        <v>0.83060914821522203</v>
      </c>
      <c r="M114" s="96">
        <v>10</v>
      </c>
      <c r="N114" s="96">
        <v>1.0580000000000001</v>
      </c>
      <c r="O114" s="96" t="s">
        <v>505</v>
      </c>
      <c r="P114" s="96">
        <v>5</v>
      </c>
      <c r="Q114" s="215">
        <v>0</v>
      </c>
      <c r="R114" s="217"/>
    </row>
    <row r="115" spans="1:18" x14ac:dyDescent="0.2">
      <c r="A115" s="92">
        <v>110</v>
      </c>
      <c r="B115" s="92" t="s">
        <v>226</v>
      </c>
      <c r="C115" s="92" t="s">
        <v>227</v>
      </c>
      <c r="D115" s="93" t="str">
        <f t="shared" si="1"/>
        <v/>
      </c>
      <c r="E115" s="96">
        <f>IF(Options!$D$24 = 1, MAX(F115, G115),
IF(Options!$D$25 = 1, AVERAGE(F115,G115),
IF(Options!$D$26 = 1, IFERROR(GEOMEAN(F115, G115), MAX(F115, G115)))))</f>
        <v>6.5192024052026483</v>
      </c>
      <c r="F115" s="96" cm="1">
        <f t="array" ref="F115">IF(Options!$D$18=1, IFERROR(MAX(IF($I$199:$Q$199=1,(I115:Q115),"")),
     MAX(IF($I$199:$Q$199=2,(I115:Q115),""))),
IF(Options!$D$19=1, IFERROR(AVERAGE(IF($I$199:$Q$199=1,(I115:Q115),"")),
     AVERAGE(IF($I$199:$Q$199=2,(I115:Q115),""))),
IF(Options!$D$20=1, IFERROR(GEOMEAN(IF($I$199:$Q$199=1,(I115:Q115)+0.0001,"")),
     GEOMEAN(IF($I$199:$Q$199=2,(I115:Q115)+0.0001,""))))))</f>
        <v>4.25</v>
      </c>
      <c r="G115" s="96" cm="1">
        <f t="array" ref="G115">IF(Options!$D$18=1, IFERROR(MAX(IF($I$200:$Q$200=1,(I115:Q115),"")),
     MAX(IF($I$200:$Q$200=2,(I115:Q115),""))),
IF(Options!$D$19=1, IFERROR(AVERAGE(IF($I$200:$Q$200=1,(I115:Q115),"")),
     AVERAGE(IF($I$200:$Q$200=2,(I115:Q115),""))),
IF(Options!$D$20=1, IFERROR(GEOMEAN(IF($I$200:$Q$200=1,(I115:Q115)+0.0001,"")),
     GEOMEAN(IF($I$200:$Q$200=2,(I115:Q115)+0.0001,""))))))</f>
        <v>10</v>
      </c>
      <c r="H115" s="110" t="s">
        <v>227</v>
      </c>
      <c r="I115" s="96">
        <v>2.48</v>
      </c>
      <c r="J115" s="96">
        <v>2.3809523809523698</v>
      </c>
      <c r="K115" s="96">
        <v>0</v>
      </c>
      <c r="L115" s="96">
        <v>0</v>
      </c>
      <c r="M115" s="96">
        <v>2.3975200000000001</v>
      </c>
      <c r="N115" s="96">
        <v>10</v>
      </c>
      <c r="O115" s="96">
        <v>1.6753846153846199</v>
      </c>
      <c r="P115" s="96">
        <v>4.25</v>
      </c>
      <c r="Q115" s="215">
        <v>10</v>
      </c>
      <c r="R115" s="217"/>
    </row>
    <row r="116" spans="1:18" x14ac:dyDescent="0.2">
      <c r="A116" s="92">
        <v>111</v>
      </c>
      <c r="B116" s="92" t="s">
        <v>228</v>
      </c>
      <c r="C116" s="92" t="s">
        <v>229</v>
      </c>
      <c r="D116" s="93" t="str">
        <f t="shared" si="1"/>
        <v/>
      </c>
      <c r="E116" s="96">
        <f>IF(Options!$D$24 = 1, MAX(F116, G116),
IF(Options!$D$25 = 1, AVERAGE(F116,G116),
IF(Options!$D$26 = 1, IFERROR(GEOMEAN(F116, G116), MAX(F116, G116)))))</f>
        <v>10</v>
      </c>
      <c r="F116" s="96" cm="1">
        <f t="array" ref="F116">IF(Options!$D$18=1, IFERROR(MAX(IF($I$199:$Q$199=1,(I116:Q116),"")),
     MAX(IF($I$199:$Q$199=2,(I116:Q116),""))),
IF(Options!$D$19=1, IFERROR(AVERAGE(IF($I$199:$Q$199=1,(I116:Q116),"")),
     AVERAGE(IF($I$199:$Q$199=2,(I116:Q116),""))),
IF(Options!$D$20=1, IFERROR(GEOMEAN(IF($I$199:$Q$199=1,(I116:Q116)+0.0001,"")),
     GEOMEAN(IF($I$199:$Q$199=2,(I116:Q116)+0.0001,""))))))</f>
        <v>10</v>
      </c>
      <c r="G116" s="96" cm="1">
        <f t="array" ref="G116">IF(Options!$D$18=1, IFERROR(MAX(IF($I$200:$Q$200=1,(I116:Q116),"")),
     MAX(IF($I$200:$Q$200=2,(I116:Q116),""))),
IF(Options!$D$19=1, IFERROR(AVERAGE(IF($I$200:$Q$200=1,(I116:Q116),"")),
     AVERAGE(IF($I$200:$Q$200=2,(I116:Q116),""))),
IF(Options!$D$20=1, IFERROR(GEOMEAN(IF($I$200:$Q$200=1,(I116:Q116)+0.0001,"")),
     GEOMEAN(IF($I$200:$Q$200=2,(I116:Q116)+0.0001,""))))))</f>
        <v>0</v>
      </c>
      <c r="H116" s="110" t="s">
        <v>229</v>
      </c>
      <c r="I116" s="96">
        <v>10</v>
      </c>
      <c r="J116" s="96" t="s">
        <v>505</v>
      </c>
      <c r="K116" s="96" t="s">
        <v>505</v>
      </c>
      <c r="L116" s="96" t="s">
        <v>505</v>
      </c>
      <c r="M116" s="96">
        <v>0</v>
      </c>
      <c r="N116" s="96">
        <v>0</v>
      </c>
      <c r="O116" s="96" t="s">
        <v>505</v>
      </c>
      <c r="P116" s="96">
        <v>8.5</v>
      </c>
      <c r="Q116" s="215">
        <v>0</v>
      </c>
      <c r="R116" s="217"/>
    </row>
    <row r="117" spans="1:18" x14ac:dyDescent="0.2">
      <c r="A117" s="92">
        <v>112</v>
      </c>
      <c r="B117" s="92" t="s">
        <v>230</v>
      </c>
      <c r="C117" s="92" t="s">
        <v>231</v>
      </c>
      <c r="D117" s="93" t="str">
        <f t="shared" si="1"/>
        <v/>
      </c>
      <c r="E117" s="96">
        <f>IF(Options!$D$24 = 1, MAX(F117, G117),
IF(Options!$D$25 = 1, AVERAGE(F117,G117),
IF(Options!$D$26 = 1, IFERROR(GEOMEAN(F117, G117), MAX(F117, G117)))))</f>
        <v>6.6389577495266527</v>
      </c>
      <c r="F117" s="96" cm="1">
        <f t="array" ref="F117">IF(Options!$D$18=1, IFERROR(MAX(IF($I$199:$Q$199=1,(I117:Q117),"")),
     MAX(IF($I$199:$Q$199=2,(I117:Q117),""))),
IF(Options!$D$19=1, IFERROR(AVERAGE(IF($I$199:$Q$199=1,(I117:Q117),"")),
     AVERAGE(IF($I$199:$Q$199=2,(I117:Q117),""))),
IF(Options!$D$20=1, IFERROR(GEOMEAN(IF($I$199:$Q$199=1,(I117:Q117)+0.0001,"")),
     GEOMEAN(IF($I$199:$Q$199=2,(I117:Q117)+0.0001,""))))))</f>
        <v>6.18</v>
      </c>
      <c r="G117" s="96" cm="1">
        <f t="array" ref="G117">IF(Options!$D$18=1, IFERROR(MAX(IF($I$200:$Q$200=1,(I117:Q117),"")),
     MAX(IF($I$200:$Q$200=2,(I117:Q117),""))),
IF(Options!$D$19=1, IFERROR(AVERAGE(IF($I$200:$Q$200=1,(I117:Q117),"")),
     AVERAGE(IF($I$200:$Q$200=2,(I117:Q117),""))),
IF(Options!$D$20=1, IFERROR(GEOMEAN(IF($I$200:$Q$200=1,(I117:Q117)+0.0001,"")),
     GEOMEAN(IF($I$200:$Q$200=2,(I117:Q117)+0.0001,""))))))</f>
        <v>7.1319999999999997</v>
      </c>
      <c r="H117" s="110" t="s">
        <v>231</v>
      </c>
      <c r="I117" s="96">
        <v>6.18</v>
      </c>
      <c r="J117" s="96" t="s">
        <v>505</v>
      </c>
      <c r="K117" s="96">
        <v>0</v>
      </c>
      <c r="L117" s="96">
        <v>0.34708573139570797</v>
      </c>
      <c r="M117" s="96">
        <v>5.5459199999999997</v>
      </c>
      <c r="N117" s="96">
        <v>7.1319999999999997</v>
      </c>
      <c r="O117" s="96" t="s">
        <v>505</v>
      </c>
      <c r="P117" s="96">
        <v>4.25</v>
      </c>
      <c r="Q117" s="215">
        <v>0</v>
      </c>
      <c r="R117" s="217"/>
    </row>
    <row r="118" spans="1:18" x14ac:dyDescent="0.2">
      <c r="A118" s="92">
        <v>113</v>
      </c>
      <c r="B118" s="92" t="s">
        <v>232</v>
      </c>
      <c r="C118" s="92" t="s">
        <v>233</v>
      </c>
      <c r="D118" s="93" t="str">
        <f t="shared" si="1"/>
        <v/>
      </c>
      <c r="E118" s="96">
        <f>IF(Options!$D$24 = 1, MAX(F118, G118),
IF(Options!$D$25 = 1, AVERAGE(F118,G118),
IF(Options!$D$26 = 1, IFERROR(GEOMEAN(F118, G118), MAX(F118, G118)))))</f>
        <v>9.6176920308356717</v>
      </c>
      <c r="F118" s="96" cm="1">
        <f t="array" ref="F118">IF(Options!$D$18=1, IFERROR(MAX(IF($I$199:$Q$199=1,(I118:Q118),"")),
     MAX(IF($I$199:$Q$199=2,(I118:Q118),""))),
IF(Options!$D$19=1, IFERROR(AVERAGE(IF($I$199:$Q$199=1,(I118:Q118),"")),
     AVERAGE(IF($I$199:$Q$199=2,(I118:Q118),""))),
IF(Options!$D$20=1, IFERROR(GEOMEAN(IF($I$199:$Q$199=1,(I118:Q118)+0.0001,"")),
     GEOMEAN(IF($I$199:$Q$199=2,(I118:Q118)+0.0001,""))))))</f>
        <v>9.25</v>
      </c>
      <c r="G118" s="96" cm="1">
        <f t="array" ref="G118">IF(Options!$D$18=1, IFERROR(MAX(IF($I$200:$Q$200=1,(I118:Q118),"")),
     MAX(IF($I$200:$Q$200=2,(I118:Q118),""))),
IF(Options!$D$19=1, IFERROR(AVERAGE(IF($I$200:$Q$200=1,(I118:Q118),"")),
     AVERAGE(IF($I$200:$Q$200=2,(I118:Q118),""))),
IF(Options!$D$20=1, IFERROR(GEOMEAN(IF($I$200:$Q$200=1,(I118:Q118)+0.0001,"")),
     GEOMEAN(IF($I$200:$Q$200=2,(I118:Q118)+0.0001,""))))))</f>
        <v>10</v>
      </c>
      <c r="H118" s="110" t="s">
        <v>233</v>
      </c>
      <c r="I118" s="96">
        <v>8.1999999999999993</v>
      </c>
      <c r="J118" s="96">
        <v>10</v>
      </c>
      <c r="K118" s="96">
        <v>0</v>
      </c>
      <c r="L118" s="96">
        <v>0</v>
      </c>
      <c r="M118" s="96">
        <v>1.0719999999999201E-2</v>
      </c>
      <c r="N118" s="96">
        <v>2.80000000000005E-2</v>
      </c>
      <c r="O118" s="96">
        <v>5.7261538461538501</v>
      </c>
      <c r="P118" s="96">
        <v>9.25</v>
      </c>
      <c r="Q118" s="215">
        <v>0</v>
      </c>
      <c r="R118" s="217"/>
    </row>
    <row r="119" spans="1:18" x14ac:dyDescent="0.2">
      <c r="A119" s="92">
        <v>114</v>
      </c>
      <c r="B119" s="92" t="s">
        <v>234</v>
      </c>
      <c r="C119" s="92" t="s">
        <v>235</v>
      </c>
      <c r="D119" s="93" t="str">
        <f t="shared" si="1"/>
        <v/>
      </c>
      <c r="E119" s="96">
        <f>IF(Options!$D$24 = 1, MAX(F119, G119),
IF(Options!$D$25 = 1, AVERAGE(F119,G119),
IF(Options!$D$26 = 1, IFERROR(GEOMEAN(F119, G119), MAX(F119, G119)))))</f>
        <v>8.0870266476622916</v>
      </c>
      <c r="F119" s="96" cm="1">
        <f t="array" ref="F119">IF(Options!$D$18=1, IFERROR(MAX(IF($I$199:$Q$199=1,(I119:Q119),"")),
     MAX(IF($I$199:$Q$199=2,(I119:Q119),""))),
IF(Options!$D$19=1, IFERROR(AVERAGE(IF($I$199:$Q$199=1,(I119:Q119),"")),
     AVERAGE(IF($I$199:$Q$199=2,(I119:Q119),""))),
IF(Options!$D$20=1, IFERROR(GEOMEAN(IF($I$199:$Q$199=1,(I119:Q119)+0.0001,"")),
     GEOMEAN(IF($I$199:$Q$199=2,(I119:Q119)+0.0001,""))))))</f>
        <v>6.54</v>
      </c>
      <c r="G119" s="96" cm="1">
        <f t="array" ref="G119">IF(Options!$D$18=1, IFERROR(MAX(IF($I$200:$Q$200=1,(I119:Q119),"")),
     MAX(IF($I$200:$Q$200=2,(I119:Q119),""))),
IF(Options!$D$19=1, IFERROR(AVERAGE(IF($I$200:$Q$200=1,(I119:Q119),"")),
     AVERAGE(IF($I$200:$Q$200=2,(I119:Q119),""))),
IF(Options!$D$20=1, IFERROR(GEOMEAN(IF($I$200:$Q$200=1,(I119:Q119)+0.0001,"")),
     GEOMEAN(IF($I$200:$Q$200=2,(I119:Q119)+0.0001,""))))))</f>
        <v>10</v>
      </c>
      <c r="H119" s="110" t="s">
        <v>235</v>
      </c>
      <c r="I119" s="96">
        <v>6.54</v>
      </c>
      <c r="J119" s="96" t="s">
        <v>505</v>
      </c>
      <c r="K119" s="96">
        <v>0</v>
      </c>
      <c r="L119" s="96">
        <v>0.327908810834662</v>
      </c>
      <c r="M119" s="96">
        <v>10</v>
      </c>
      <c r="N119" s="96">
        <v>9.7059999999999995</v>
      </c>
      <c r="O119" s="96">
        <v>2.4615384615384599</v>
      </c>
      <c r="P119" s="96">
        <v>5.25</v>
      </c>
      <c r="Q119" s="215">
        <v>0</v>
      </c>
      <c r="R119" s="217"/>
    </row>
    <row r="120" spans="1:18" x14ac:dyDescent="0.2">
      <c r="A120" s="92">
        <v>115</v>
      </c>
      <c r="B120" s="92" t="s">
        <v>236</v>
      </c>
      <c r="C120" s="92" t="s">
        <v>237</v>
      </c>
      <c r="D120" s="93" t="str">
        <f t="shared" si="1"/>
        <v/>
      </c>
      <c r="E120" s="96">
        <f>IF(Options!$D$24 = 1, MAX(F120, G120),
IF(Options!$D$25 = 1, AVERAGE(F120,G120),
IF(Options!$D$26 = 1, IFERROR(GEOMEAN(F120, G120), MAX(F120, G120)))))</f>
        <v>8.3666002653407556</v>
      </c>
      <c r="F120" s="96" cm="1">
        <f t="array" ref="F120">IF(Options!$D$18=1, IFERROR(MAX(IF($I$199:$Q$199=1,(I120:Q120),"")),
     MAX(IF($I$199:$Q$199=2,(I120:Q120),""))),
IF(Options!$D$19=1, IFERROR(AVERAGE(IF($I$199:$Q$199=1,(I120:Q120),"")),
     AVERAGE(IF($I$199:$Q$199=2,(I120:Q120),""))),
IF(Options!$D$20=1, IFERROR(GEOMEAN(IF($I$199:$Q$199=1,(I120:Q120)+0.0001,"")),
     GEOMEAN(IF($I$199:$Q$199=2,(I120:Q120)+0.0001,""))))))</f>
        <v>7</v>
      </c>
      <c r="G120" s="96" cm="1">
        <f t="array" ref="G120">IF(Options!$D$18=1, IFERROR(MAX(IF($I$200:$Q$200=1,(I120:Q120),"")),
     MAX(IF($I$200:$Q$200=2,(I120:Q120),""))),
IF(Options!$D$19=1, IFERROR(AVERAGE(IF($I$200:$Q$200=1,(I120:Q120),"")),
     AVERAGE(IF($I$200:$Q$200=2,(I120:Q120),""))),
IF(Options!$D$20=1, IFERROR(GEOMEAN(IF($I$200:$Q$200=1,(I120:Q120)+0.0001,"")),
     GEOMEAN(IF($I$200:$Q$200=2,(I120:Q120)+0.0001,""))))))</f>
        <v>10</v>
      </c>
      <c r="H120" s="110" t="s">
        <v>237</v>
      </c>
      <c r="I120" s="96">
        <v>5.32</v>
      </c>
      <c r="J120" s="96">
        <v>10</v>
      </c>
      <c r="K120" s="96">
        <v>0</v>
      </c>
      <c r="L120" s="96">
        <v>0</v>
      </c>
      <c r="M120" s="96">
        <v>1.9640000000000799E-2</v>
      </c>
      <c r="N120" s="96">
        <v>3.5999999999999602E-2</v>
      </c>
      <c r="O120" s="96">
        <v>0.78615384615384598</v>
      </c>
      <c r="P120" s="96">
        <v>7</v>
      </c>
      <c r="Q120" s="215">
        <v>0</v>
      </c>
      <c r="R120" s="217"/>
    </row>
    <row r="121" spans="1:18" x14ac:dyDescent="0.2">
      <c r="A121" s="92">
        <v>116</v>
      </c>
      <c r="B121" s="92" t="s">
        <v>238</v>
      </c>
      <c r="C121" s="92" t="s">
        <v>239</v>
      </c>
      <c r="D121" s="93" t="str">
        <f t="shared" si="1"/>
        <v/>
      </c>
      <c r="E121" s="96">
        <f>IF(Options!$D$24 = 1, MAX(F121, G121),
IF(Options!$D$25 = 1, AVERAGE(F121,G121),
IF(Options!$D$26 = 1, IFERROR(GEOMEAN(F121, G121), MAX(F121, G121)))))</f>
        <v>7.2525857457874974</v>
      </c>
      <c r="F121" s="96" cm="1">
        <f t="array" ref="F121">IF(Options!$D$18=1, IFERROR(MAX(IF($I$199:$Q$199=1,(I121:Q121),"")),
     MAX(IF($I$199:$Q$199=2,(I121:Q121),""))),
IF(Options!$D$19=1, IFERROR(AVERAGE(IF($I$199:$Q$199=1,(I121:Q121),"")),
     AVERAGE(IF($I$199:$Q$199=2,(I121:Q121),""))),
IF(Options!$D$20=1, IFERROR(GEOMEAN(IF($I$199:$Q$199=1,(I121:Q121)+0.0001,"")),
     GEOMEAN(IF($I$199:$Q$199=2,(I121:Q121)+0.0001,""))))))</f>
        <v>5.26</v>
      </c>
      <c r="G121" s="96" cm="1">
        <f t="array" ref="G121">IF(Options!$D$18=1, IFERROR(MAX(IF($I$200:$Q$200=1,(I121:Q121),"")),
     MAX(IF($I$200:$Q$200=2,(I121:Q121),""))),
IF(Options!$D$19=1, IFERROR(AVERAGE(IF($I$200:$Q$200=1,(I121:Q121),"")),
     AVERAGE(IF($I$200:$Q$200=2,(I121:Q121),""))),
IF(Options!$D$20=1, IFERROR(GEOMEAN(IF($I$200:$Q$200=1,(I121:Q121)+0.0001,"")),
     GEOMEAN(IF($I$200:$Q$200=2,(I121:Q121)+0.0001,""))))))</f>
        <v>10</v>
      </c>
      <c r="H121" s="110" t="s">
        <v>239</v>
      </c>
      <c r="I121" s="96">
        <v>5.26</v>
      </c>
      <c r="J121" s="96" t="s">
        <v>505</v>
      </c>
      <c r="K121" s="96">
        <v>3.6677583659940298</v>
      </c>
      <c r="L121" s="96">
        <v>0.30235401441455201</v>
      </c>
      <c r="M121" s="96">
        <v>10</v>
      </c>
      <c r="N121" s="96">
        <v>10</v>
      </c>
      <c r="O121" s="96" t="s">
        <v>505</v>
      </c>
      <c r="P121" s="96">
        <v>4.25</v>
      </c>
      <c r="Q121" s="215">
        <v>0</v>
      </c>
      <c r="R121" s="217"/>
    </row>
    <row r="122" spans="1:18" x14ac:dyDescent="0.2">
      <c r="A122" s="92">
        <v>117</v>
      </c>
      <c r="B122" s="92" t="s">
        <v>240</v>
      </c>
      <c r="C122" s="92" t="s">
        <v>241</v>
      </c>
      <c r="D122" s="93" t="str">
        <f t="shared" si="1"/>
        <v/>
      </c>
      <c r="E122" s="96">
        <f>IF(Options!$D$24 = 1, MAX(F122, G122),
IF(Options!$D$25 = 1, AVERAGE(F122,G122),
IF(Options!$D$26 = 1, IFERROR(GEOMEAN(F122, G122), MAX(F122, G122)))))</f>
        <v>6.5192024052026483</v>
      </c>
      <c r="F122" s="96" cm="1">
        <f t="array" ref="F122">IF(Options!$D$18=1, IFERROR(MAX(IF($I$199:$Q$199=1,(I122:Q122),"")),
     MAX(IF($I$199:$Q$199=2,(I122:Q122),""))),
IF(Options!$D$19=1, IFERROR(AVERAGE(IF($I$199:$Q$199=1,(I122:Q122),"")),
     AVERAGE(IF($I$199:$Q$199=2,(I122:Q122),""))),
IF(Options!$D$20=1, IFERROR(GEOMEAN(IF($I$199:$Q$199=1,(I122:Q122)+0.0001,"")),
     GEOMEAN(IF($I$199:$Q$199=2,(I122:Q122)+0.0001,""))))))</f>
        <v>4.25</v>
      </c>
      <c r="G122" s="96" cm="1">
        <f t="array" ref="G122">IF(Options!$D$18=1, IFERROR(MAX(IF($I$200:$Q$200=1,(I122:Q122),"")),
     MAX(IF($I$200:$Q$200=2,(I122:Q122),""))),
IF(Options!$D$19=1, IFERROR(AVERAGE(IF($I$200:$Q$200=1,(I122:Q122),"")),
     AVERAGE(IF($I$200:$Q$200=2,(I122:Q122),""))),
IF(Options!$D$20=1, IFERROR(GEOMEAN(IF($I$200:$Q$200=1,(I122:Q122)+0.0001,"")),
     GEOMEAN(IF($I$200:$Q$200=2,(I122:Q122)+0.0001,""))))))</f>
        <v>10</v>
      </c>
      <c r="H122" s="110" t="s">
        <v>241</v>
      </c>
      <c r="I122" s="96">
        <v>4.0999999999999996</v>
      </c>
      <c r="J122" s="96">
        <v>10</v>
      </c>
      <c r="K122" s="96">
        <v>6.6666666666748099E-4</v>
      </c>
      <c r="L122" s="96">
        <v>6.6666666666748099E-4</v>
      </c>
      <c r="M122" s="96">
        <v>0.52988000000000002</v>
      </c>
      <c r="N122" s="96">
        <v>0</v>
      </c>
      <c r="O122" s="96">
        <v>1.49538461538462</v>
      </c>
      <c r="P122" s="96">
        <v>4.25</v>
      </c>
      <c r="Q122" s="215">
        <v>0</v>
      </c>
      <c r="R122" s="217"/>
    </row>
    <row r="123" spans="1:18" x14ac:dyDescent="0.2">
      <c r="A123" s="92">
        <v>118</v>
      </c>
      <c r="B123" s="92" t="s">
        <v>242</v>
      </c>
      <c r="C123" s="92" t="s">
        <v>243</v>
      </c>
      <c r="D123" s="93" t="str">
        <f t="shared" si="1"/>
        <v/>
      </c>
      <c r="E123" s="96">
        <f>IF(Options!$D$24 = 1, MAX(F123, G123),
IF(Options!$D$25 = 1, AVERAGE(F123,G123),
IF(Options!$D$26 = 1, IFERROR(GEOMEAN(F123, G123), MAX(F123, G123)))))</f>
        <v>6.2017367294604258</v>
      </c>
      <c r="F123" s="96" cm="1">
        <f t="array" ref="F123">IF(Options!$D$18=1, IFERROR(MAX(IF($I$199:$Q$199=1,(I123:Q123),"")),
     MAX(IF($I$199:$Q$199=2,(I123:Q123),""))),
IF(Options!$D$19=1, IFERROR(AVERAGE(IF($I$199:$Q$199=1,(I123:Q123),"")),
     AVERAGE(IF($I$199:$Q$199=2,(I123:Q123),""))),
IF(Options!$D$20=1, IFERROR(GEOMEAN(IF($I$199:$Q$199=1,(I123:Q123)+0.0001,"")),
     GEOMEAN(IF($I$199:$Q$199=2,(I123:Q123)+0.0001,""))))))</f>
        <v>10</v>
      </c>
      <c r="G123" s="96" cm="1">
        <f t="array" ref="G123">IF(Options!$D$18=1, IFERROR(MAX(IF($I$200:$Q$200=1,(I123:Q123),"")),
     MAX(IF($I$200:$Q$200=2,(I123:Q123),""))),
IF(Options!$D$19=1, IFERROR(AVERAGE(IF($I$200:$Q$200=1,(I123:Q123),"")),
     AVERAGE(IF($I$200:$Q$200=2,(I123:Q123),""))),
IF(Options!$D$20=1, IFERROR(GEOMEAN(IF($I$200:$Q$200=1,(I123:Q123)+0.0001,"")),
     GEOMEAN(IF($I$200:$Q$200=2,(I123:Q123)+0.0001,""))))))</f>
        <v>3.8461538461538498</v>
      </c>
      <c r="H123" s="110" t="s">
        <v>243</v>
      </c>
      <c r="I123" s="96">
        <v>8.3800000000000008</v>
      </c>
      <c r="J123" s="96">
        <v>2.3809523809523698</v>
      </c>
      <c r="K123" s="96">
        <v>0</v>
      </c>
      <c r="L123" s="96">
        <v>0</v>
      </c>
      <c r="M123" s="96">
        <v>1.04888</v>
      </c>
      <c r="N123" s="96">
        <v>0.64000000000000101</v>
      </c>
      <c r="O123" s="96">
        <v>3.8461538461538498</v>
      </c>
      <c r="P123" s="96">
        <v>10</v>
      </c>
      <c r="Q123" s="215">
        <v>0</v>
      </c>
      <c r="R123" s="217"/>
    </row>
    <row r="124" spans="1:18" x14ac:dyDescent="0.2">
      <c r="A124" s="92">
        <v>119</v>
      </c>
      <c r="B124" s="92" t="s">
        <v>244</v>
      </c>
      <c r="C124" s="92" t="s">
        <v>245</v>
      </c>
      <c r="D124" s="93" t="str">
        <f t="shared" si="1"/>
        <v/>
      </c>
      <c r="E124" s="96">
        <f>IF(Options!$D$24 = 1, MAX(F124, G124),
IF(Options!$D$25 = 1, AVERAGE(F124,G124),
IF(Options!$D$26 = 1, IFERROR(GEOMEAN(F124, G124), MAX(F124, G124)))))</f>
        <v>9.7467943448089631</v>
      </c>
      <c r="F124" s="96" cm="1">
        <f t="array" ref="F124">IF(Options!$D$18=1, IFERROR(MAX(IF($I$199:$Q$199=1,(I124:Q124),"")),
     MAX(IF($I$199:$Q$199=2,(I124:Q124),""))),
IF(Options!$D$19=1, IFERROR(AVERAGE(IF($I$199:$Q$199=1,(I124:Q124),"")),
     AVERAGE(IF($I$199:$Q$199=2,(I124:Q124),""))),
IF(Options!$D$20=1, IFERROR(GEOMEAN(IF($I$199:$Q$199=1,(I124:Q124)+0.0001,"")),
     GEOMEAN(IF($I$199:$Q$199=2,(I124:Q124)+0.0001,""))))))</f>
        <v>9.5</v>
      </c>
      <c r="G124" s="96" cm="1">
        <f t="array" ref="G124">IF(Options!$D$18=1, IFERROR(MAX(IF($I$200:$Q$200=1,(I124:Q124),"")),
     MAX(IF($I$200:$Q$200=2,(I124:Q124),""))),
IF(Options!$D$19=1, IFERROR(AVERAGE(IF($I$200:$Q$200=1,(I124:Q124),"")),
     AVERAGE(IF($I$200:$Q$200=2,(I124:Q124),""))),
IF(Options!$D$20=1, IFERROR(GEOMEAN(IF($I$200:$Q$200=1,(I124:Q124)+0.0001,"")),
     GEOMEAN(IF($I$200:$Q$200=2,(I124:Q124)+0.0001,""))))))</f>
        <v>10</v>
      </c>
      <c r="H124" s="110" t="s">
        <v>245</v>
      </c>
      <c r="I124" s="96">
        <v>8.5</v>
      </c>
      <c r="J124" s="96">
        <v>9.5238095238094793</v>
      </c>
      <c r="K124" s="96">
        <v>0</v>
      </c>
      <c r="L124" s="96">
        <v>0</v>
      </c>
      <c r="M124" s="96">
        <v>0.16344</v>
      </c>
      <c r="N124" s="96">
        <v>0.36799999999999999</v>
      </c>
      <c r="O124" s="96">
        <v>5.4707692307692302</v>
      </c>
      <c r="P124" s="96">
        <v>9.5</v>
      </c>
      <c r="Q124" s="215">
        <v>10</v>
      </c>
      <c r="R124" s="217"/>
    </row>
    <row r="125" spans="1:18" x14ac:dyDescent="0.2">
      <c r="A125" s="92">
        <v>120</v>
      </c>
      <c r="B125" s="92" t="s">
        <v>246</v>
      </c>
      <c r="C125" s="92" t="s">
        <v>247</v>
      </c>
      <c r="D125" s="93" t="str">
        <f t="shared" si="1"/>
        <v/>
      </c>
      <c r="E125" s="96">
        <f>IF(Options!$D$24 = 1, MAX(F125, G125),
IF(Options!$D$25 = 1, AVERAGE(F125,G125),
IF(Options!$D$26 = 1, IFERROR(GEOMEAN(F125, G125), MAX(F125, G125)))))</f>
        <v>8.3785440262613644</v>
      </c>
      <c r="F125" s="96" cm="1">
        <f t="array" ref="F125">IF(Options!$D$18=1, IFERROR(MAX(IF($I$199:$Q$199=1,(I125:Q125),"")),
     MAX(IF($I$199:$Q$199=2,(I125:Q125),""))),
IF(Options!$D$19=1, IFERROR(AVERAGE(IF($I$199:$Q$199=1,(I125:Q125),"")),
     AVERAGE(IF($I$199:$Q$199=2,(I125:Q125),""))),
IF(Options!$D$20=1, IFERROR(GEOMEAN(IF($I$199:$Q$199=1,(I125:Q125)+0.0001,"")),
     GEOMEAN(IF($I$199:$Q$199=2,(I125:Q125)+0.0001,""))))))</f>
        <v>7.02</v>
      </c>
      <c r="G125" s="96" cm="1">
        <f t="array" ref="G125">IF(Options!$D$18=1, IFERROR(MAX(IF($I$200:$Q$200=1,(I125:Q125),"")),
     MAX(IF($I$200:$Q$200=2,(I125:Q125),""))),
IF(Options!$D$19=1, IFERROR(AVERAGE(IF($I$200:$Q$200=1,(I125:Q125),"")),
     AVERAGE(IF($I$200:$Q$200=2,(I125:Q125),""))),
IF(Options!$D$20=1, IFERROR(GEOMEAN(IF($I$200:$Q$200=1,(I125:Q125)+0.0001,"")),
     GEOMEAN(IF($I$200:$Q$200=2,(I125:Q125)+0.0001,""))))))</f>
        <v>10</v>
      </c>
      <c r="H125" s="110" t="s">
        <v>247</v>
      </c>
      <c r="I125" s="96">
        <v>7.02</v>
      </c>
      <c r="J125" s="96">
        <v>10</v>
      </c>
      <c r="K125" s="96">
        <v>6.6666666666748099E-4</v>
      </c>
      <c r="L125" s="96">
        <v>6.6666666666748099E-4</v>
      </c>
      <c r="M125" s="96">
        <v>3.5960000000001102E-2</v>
      </c>
      <c r="N125" s="96">
        <v>0</v>
      </c>
      <c r="O125" s="96">
        <v>6.20461538461538</v>
      </c>
      <c r="P125" s="96">
        <v>4.25</v>
      </c>
      <c r="Q125" s="215">
        <v>0</v>
      </c>
      <c r="R125" s="217"/>
    </row>
    <row r="126" spans="1:18" x14ac:dyDescent="0.2">
      <c r="A126" s="92">
        <v>121</v>
      </c>
      <c r="B126" s="92" t="s">
        <v>248</v>
      </c>
      <c r="C126" s="92" t="s">
        <v>249</v>
      </c>
      <c r="D126" s="93" t="str">
        <f t="shared" si="1"/>
        <v/>
      </c>
      <c r="E126" s="96">
        <f>IF(Options!$D$24 = 1, MAX(F126, G126),
IF(Options!$D$25 = 1, AVERAGE(F126,G126),
IF(Options!$D$26 = 1, IFERROR(GEOMEAN(F126, G126), MAX(F126, G126)))))</f>
        <v>7.1684941021324509</v>
      </c>
      <c r="F126" s="96" cm="1">
        <f t="array" ref="F126">IF(Options!$D$18=1, IFERROR(MAX(IF($I$199:$Q$199=1,(I126:Q126),"")),
     MAX(IF($I$199:$Q$199=2,(I126:Q126),""))),
IF(Options!$D$19=1, IFERROR(AVERAGE(IF($I$199:$Q$199=1,(I126:Q126),"")),
     AVERAGE(IF($I$199:$Q$199=2,(I126:Q126),""))),
IF(Options!$D$20=1, IFERROR(GEOMEAN(IF($I$199:$Q$199=1,(I126:Q126)+0.0001,"")),
     GEOMEAN(IF($I$199:$Q$199=2,(I126:Q126)+0.0001,""))))))</f>
        <v>9.25</v>
      </c>
      <c r="G126" s="96" cm="1">
        <f t="array" ref="G126">IF(Options!$D$18=1, IFERROR(MAX(IF($I$200:$Q$200=1,(I126:Q126),"")),
     MAX(IF($I$200:$Q$200=2,(I126:Q126),""))),
IF(Options!$D$19=1, IFERROR(AVERAGE(IF($I$200:$Q$200=1,(I126:Q126),"")),
     AVERAGE(IF($I$200:$Q$200=2,(I126:Q126),""))),
IF(Options!$D$20=1, IFERROR(GEOMEAN(IF($I$200:$Q$200=1,(I126:Q126)+0.0001,"")),
     GEOMEAN(IF($I$200:$Q$200=2,(I126:Q126)+0.0001,""))))))</f>
        <v>5.5553846153846198</v>
      </c>
      <c r="H126" s="110" t="s">
        <v>249</v>
      </c>
      <c r="I126" s="96">
        <v>8.4</v>
      </c>
      <c r="J126" s="96">
        <v>4.7619047619047397</v>
      </c>
      <c r="K126" s="96">
        <v>0</v>
      </c>
      <c r="L126" s="96">
        <v>0</v>
      </c>
      <c r="M126" s="96">
        <v>0.46808</v>
      </c>
      <c r="N126" s="96">
        <v>1.046</v>
      </c>
      <c r="O126" s="96">
        <v>5.5553846153846198</v>
      </c>
      <c r="P126" s="96">
        <v>9.25</v>
      </c>
      <c r="Q126" s="215">
        <v>0</v>
      </c>
      <c r="R126" s="217"/>
    </row>
    <row r="127" spans="1:18" x14ac:dyDescent="0.2">
      <c r="A127" s="92">
        <v>122</v>
      </c>
      <c r="B127" s="92" t="s">
        <v>250</v>
      </c>
      <c r="C127" s="92" t="s">
        <v>251</v>
      </c>
      <c r="D127" s="93" t="str">
        <f t="shared" si="1"/>
        <v/>
      </c>
      <c r="E127" s="96">
        <f>IF(Options!$D$24 = 1, MAX(F127, G127),
IF(Options!$D$25 = 1, AVERAGE(F127,G127),
IF(Options!$D$26 = 1, IFERROR(GEOMEAN(F127, G127), MAX(F127, G127)))))</f>
        <v>5.3452248382484751</v>
      </c>
      <c r="F127" s="96" cm="1">
        <f t="array" ref="F127">IF(Options!$D$18=1, IFERROR(MAX(IF($I$199:$Q$199=1,(I127:Q127),"")),
     MAX(IF($I$199:$Q$199=2,(I127:Q127),""))),
IF(Options!$D$19=1, IFERROR(AVERAGE(IF($I$199:$Q$199=1,(I127:Q127),"")),
     AVERAGE(IF($I$199:$Q$199=2,(I127:Q127),""))),
IF(Options!$D$20=1, IFERROR(GEOMEAN(IF($I$199:$Q$199=1,(I127:Q127)+0.0001,"")),
     GEOMEAN(IF($I$199:$Q$199=2,(I127:Q127)+0.0001,""))))))</f>
        <v>3</v>
      </c>
      <c r="G127" s="96" cm="1">
        <f t="array" ref="G127">IF(Options!$D$18=1, IFERROR(MAX(IF($I$200:$Q$200=1,(I127:Q127),"")),
     MAX(IF($I$200:$Q$200=2,(I127:Q127),""))),
IF(Options!$D$19=1, IFERROR(AVERAGE(IF($I$200:$Q$200=1,(I127:Q127),"")),
     AVERAGE(IF($I$200:$Q$200=2,(I127:Q127),""))),
IF(Options!$D$20=1, IFERROR(GEOMEAN(IF($I$200:$Q$200=1,(I127:Q127)+0.0001,"")),
     GEOMEAN(IF($I$200:$Q$200=2,(I127:Q127)+0.0001,""))))))</f>
        <v>9.5238095238094793</v>
      </c>
      <c r="H127" s="110" t="s">
        <v>251</v>
      </c>
      <c r="I127" s="96">
        <v>1.56</v>
      </c>
      <c r="J127" s="96">
        <v>9.5238095238094793</v>
      </c>
      <c r="K127" s="96">
        <v>0.512820512820513</v>
      </c>
      <c r="L127" s="96">
        <v>0</v>
      </c>
      <c r="M127" s="96">
        <v>3.5110800000000002</v>
      </c>
      <c r="N127" s="96">
        <v>0.83</v>
      </c>
      <c r="O127" s="96">
        <v>1.0676923076923099</v>
      </c>
      <c r="P127" s="96">
        <v>3</v>
      </c>
      <c r="Q127" s="215">
        <v>0</v>
      </c>
      <c r="R127" s="217"/>
    </row>
    <row r="128" spans="1:18" x14ac:dyDescent="0.2">
      <c r="A128" s="92">
        <v>123</v>
      </c>
      <c r="B128" s="92" t="s">
        <v>252</v>
      </c>
      <c r="C128" s="92" t="s">
        <v>253</v>
      </c>
      <c r="D128" s="93" t="str">
        <f t="shared" si="1"/>
        <v/>
      </c>
      <c r="E128" s="96">
        <f>IF(Options!$D$24 = 1, MAX(F128, G128),
IF(Options!$D$25 = 1, AVERAGE(F128,G128),
IF(Options!$D$26 = 1, IFERROR(GEOMEAN(F128, G128), MAX(F128, G128)))))</f>
        <v>6.198076624740442</v>
      </c>
      <c r="F128" s="96" cm="1">
        <f t="array" ref="F128">IF(Options!$D$18=1, IFERROR(MAX(IF($I$199:$Q$199=1,(I128:Q128),"")),
     MAX(IF($I$199:$Q$199=2,(I128:Q128),""))),
IF(Options!$D$19=1, IFERROR(AVERAGE(IF($I$199:$Q$199=1,(I128:Q128),"")),
     AVERAGE(IF($I$199:$Q$199=2,(I128:Q128),""))),
IF(Options!$D$20=1, IFERROR(GEOMEAN(IF($I$199:$Q$199=1,(I128:Q128)+0.0001,"")),
     GEOMEAN(IF($I$199:$Q$199=2,(I128:Q128)+0.0001,""))))))</f>
        <v>7.75</v>
      </c>
      <c r="G128" s="96" cm="1">
        <f t="array" ref="G128">IF(Options!$D$18=1, IFERROR(MAX(IF($I$200:$Q$200=1,(I128:Q128),"")),
     MAX(IF($I$200:$Q$200=2,(I128:Q128),""))),
IF(Options!$D$19=1, IFERROR(AVERAGE(IF($I$200:$Q$200=1,(I128:Q128),"")),
     AVERAGE(IF($I$200:$Q$200=2,(I128:Q128),""))),
IF(Options!$D$20=1, IFERROR(GEOMEAN(IF($I$200:$Q$200=1,(I128:Q128)+0.0001,"")),
     GEOMEAN(IF($I$200:$Q$200=2,(I128:Q128)+0.0001,""))))))</f>
        <v>4.9569230769230801</v>
      </c>
      <c r="H128" s="110" t="s">
        <v>253</v>
      </c>
      <c r="I128" s="96">
        <v>6.88</v>
      </c>
      <c r="J128" s="96">
        <v>0</v>
      </c>
      <c r="K128" s="96">
        <v>0</v>
      </c>
      <c r="L128" s="96">
        <v>0</v>
      </c>
      <c r="M128" s="96">
        <v>2.9843199999999999</v>
      </c>
      <c r="N128" s="96">
        <v>1.35</v>
      </c>
      <c r="O128" s="96">
        <v>4.9569230769230801</v>
      </c>
      <c r="P128" s="96">
        <v>7.75</v>
      </c>
      <c r="Q128" s="215">
        <v>0</v>
      </c>
      <c r="R128" s="217"/>
    </row>
    <row r="129" spans="1:18" x14ac:dyDescent="0.2">
      <c r="A129" s="92">
        <v>124</v>
      </c>
      <c r="B129" s="92" t="s">
        <v>254</v>
      </c>
      <c r="C129" s="92" t="s">
        <v>255</v>
      </c>
      <c r="D129" s="93" t="str">
        <f t="shared" si="1"/>
        <v/>
      </c>
      <c r="E129" s="96">
        <f>IF(Options!$D$24 = 1, MAX(F129, G129),
IF(Options!$D$25 = 1, AVERAGE(F129,G129),
IF(Options!$D$26 = 1, IFERROR(GEOMEAN(F129, G129), MAX(F129, G129)))))</f>
        <v>9.7590007294853081</v>
      </c>
      <c r="F129" s="96" cm="1">
        <f t="array" ref="F129">IF(Options!$D$18=1, IFERROR(MAX(IF($I$199:$Q$199=1,(I129:Q129),"")),
     MAX(IF($I$199:$Q$199=2,(I129:Q129),""))),
IF(Options!$D$19=1, IFERROR(AVERAGE(IF($I$199:$Q$199=1,(I129:Q129),"")),
     AVERAGE(IF($I$199:$Q$199=2,(I129:Q129),""))),
IF(Options!$D$20=1, IFERROR(GEOMEAN(IF($I$199:$Q$199=1,(I129:Q129)+0.0001,"")),
     GEOMEAN(IF($I$199:$Q$199=2,(I129:Q129)+0.0001,""))))))</f>
        <v>10</v>
      </c>
      <c r="G129" s="96" cm="1">
        <f t="array" ref="G129">IF(Options!$D$18=1, IFERROR(MAX(IF($I$200:$Q$200=1,(I129:Q129),"")),
     MAX(IF($I$200:$Q$200=2,(I129:Q129),""))),
IF(Options!$D$19=1, IFERROR(AVERAGE(IF($I$200:$Q$200=1,(I129:Q129),"")),
     AVERAGE(IF($I$200:$Q$200=2,(I129:Q129),""))),
IF(Options!$D$20=1, IFERROR(GEOMEAN(IF($I$200:$Q$200=1,(I129:Q129)+0.0001,"")),
     GEOMEAN(IF($I$200:$Q$200=2,(I129:Q129)+0.0001,""))))))</f>
        <v>9.5238095238094793</v>
      </c>
      <c r="H129" s="110" t="s">
        <v>255</v>
      </c>
      <c r="I129" s="96">
        <v>7.56</v>
      </c>
      <c r="J129" s="96">
        <v>9.5238095238094793</v>
      </c>
      <c r="K129" s="96">
        <v>0</v>
      </c>
      <c r="L129" s="96">
        <v>0</v>
      </c>
      <c r="M129" s="96">
        <v>1.2519999999998499E-2</v>
      </c>
      <c r="N129" s="96">
        <v>3.5999999999999602E-2</v>
      </c>
      <c r="O129" s="96">
        <v>6.9661538461538504</v>
      </c>
      <c r="P129" s="96">
        <v>10</v>
      </c>
      <c r="Q129" s="215">
        <v>0</v>
      </c>
      <c r="R129" s="217"/>
    </row>
    <row r="130" spans="1:18" x14ac:dyDescent="0.2">
      <c r="A130" s="92">
        <v>125</v>
      </c>
      <c r="B130" s="92" t="s">
        <v>256</v>
      </c>
      <c r="C130" s="92" t="s">
        <v>257</v>
      </c>
      <c r="D130" s="93" t="str">
        <f t="shared" si="1"/>
        <v/>
      </c>
      <c r="E130" s="96">
        <f>IF(Options!$D$24 = 1, MAX(F130, G130),
IF(Options!$D$25 = 1, AVERAGE(F130,G130),
IF(Options!$D$26 = 1, IFERROR(GEOMEAN(F130, G130), MAX(F130, G130)))))</f>
        <v>9.8742088290657488</v>
      </c>
      <c r="F130" s="96" cm="1">
        <f t="array" ref="F130">IF(Options!$D$18=1, IFERROR(MAX(IF($I$199:$Q$199=1,(I130:Q130),"")),
     MAX(IF($I$199:$Q$199=2,(I130:Q130),""))),
IF(Options!$D$19=1, IFERROR(AVERAGE(IF($I$199:$Q$199=1,(I130:Q130),"")),
     AVERAGE(IF($I$199:$Q$199=2,(I130:Q130),""))),
IF(Options!$D$20=1, IFERROR(GEOMEAN(IF($I$199:$Q$199=1,(I130:Q130)+0.0001,"")),
     GEOMEAN(IF($I$199:$Q$199=2,(I130:Q130)+0.0001,""))))))</f>
        <v>9.75</v>
      </c>
      <c r="G130" s="96" cm="1">
        <f t="array" ref="G130">IF(Options!$D$18=1, IFERROR(MAX(IF($I$200:$Q$200=1,(I130:Q130),"")),
     MAX(IF($I$200:$Q$200=2,(I130:Q130),""))),
IF(Options!$D$19=1, IFERROR(AVERAGE(IF($I$200:$Q$200=1,(I130:Q130),"")),
     AVERAGE(IF($I$200:$Q$200=2,(I130:Q130),""))),
IF(Options!$D$20=1, IFERROR(GEOMEAN(IF($I$200:$Q$200=1,(I130:Q130)+0.0001,"")),
     GEOMEAN(IF($I$200:$Q$200=2,(I130:Q130)+0.0001,""))))))</f>
        <v>10</v>
      </c>
      <c r="H130" s="110" t="s">
        <v>257</v>
      </c>
      <c r="I130" s="96">
        <v>6.44</v>
      </c>
      <c r="J130" s="96">
        <v>4.7619047619047397</v>
      </c>
      <c r="K130" s="96">
        <v>1.0312303500314399</v>
      </c>
      <c r="L130" s="96">
        <v>0</v>
      </c>
      <c r="M130" s="96">
        <v>0.18655999999999801</v>
      </c>
      <c r="N130" s="96">
        <v>0.128</v>
      </c>
      <c r="O130" s="96">
        <v>4.5292307692307698</v>
      </c>
      <c r="P130" s="96">
        <v>9.75</v>
      </c>
      <c r="Q130" s="215">
        <v>10</v>
      </c>
      <c r="R130" s="217"/>
    </row>
    <row r="131" spans="1:18" x14ac:dyDescent="0.2">
      <c r="A131" s="92">
        <v>126</v>
      </c>
      <c r="B131" s="92" t="s">
        <v>258</v>
      </c>
      <c r="C131" s="92" t="s">
        <v>259</v>
      </c>
      <c r="D131" s="93" t="str">
        <f t="shared" si="1"/>
        <v/>
      </c>
      <c r="E131" s="96">
        <f>IF(Options!$D$24 = 1, MAX(F131, G131),
IF(Options!$D$25 = 1, AVERAGE(F131,G131),
IF(Options!$D$26 = 1, IFERROR(GEOMEAN(F131, G131), MAX(F131, G131)))))</f>
        <v>8.0622577482985491</v>
      </c>
      <c r="F131" s="96" cm="1">
        <f t="array" ref="F131">IF(Options!$D$18=1, IFERROR(MAX(IF($I$199:$Q$199=1,(I131:Q131),"")),
     MAX(IF($I$199:$Q$199=2,(I131:Q131),""))),
IF(Options!$D$19=1, IFERROR(AVERAGE(IF($I$199:$Q$199=1,(I131:Q131),"")),
     AVERAGE(IF($I$199:$Q$199=2,(I131:Q131),""))),
IF(Options!$D$20=1, IFERROR(GEOMEAN(IF($I$199:$Q$199=1,(I131:Q131)+0.0001,"")),
     GEOMEAN(IF($I$199:$Q$199=2,(I131:Q131)+0.0001,""))))))</f>
        <v>6.5</v>
      </c>
      <c r="G131" s="96" cm="1">
        <f t="array" ref="G131">IF(Options!$D$18=1, IFERROR(MAX(IF($I$200:$Q$200=1,(I131:Q131),"")),
     MAX(IF($I$200:$Q$200=2,(I131:Q131),""))),
IF(Options!$D$19=1, IFERROR(AVERAGE(IF($I$200:$Q$200=1,(I131:Q131),"")),
     AVERAGE(IF($I$200:$Q$200=2,(I131:Q131),""))),
IF(Options!$D$20=1, IFERROR(GEOMEAN(IF($I$200:$Q$200=1,(I131:Q131)+0.0001,"")),
     GEOMEAN(IF($I$200:$Q$200=2,(I131:Q131)+0.0001,""))))))</f>
        <v>10</v>
      </c>
      <c r="H131" s="110" t="s">
        <v>259</v>
      </c>
      <c r="I131" s="96">
        <v>5.38</v>
      </c>
      <c r="J131" s="96">
        <v>2.3809523809523698</v>
      </c>
      <c r="K131" s="96">
        <v>0.512820512820513</v>
      </c>
      <c r="L131" s="96">
        <v>0.815199025923523</v>
      </c>
      <c r="M131" s="96">
        <v>4.4000000000000497E-2</v>
      </c>
      <c r="N131" s="96">
        <v>4.4000000000000497E-2</v>
      </c>
      <c r="O131" s="96">
        <v>10</v>
      </c>
      <c r="P131" s="96">
        <v>6.5</v>
      </c>
      <c r="Q131" s="215">
        <v>0</v>
      </c>
      <c r="R131" s="217"/>
    </row>
    <row r="132" spans="1:18" x14ac:dyDescent="0.2">
      <c r="A132" s="92">
        <v>127</v>
      </c>
      <c r="B132" s="92" t="s">
        <v>260</v>
      </c>
      <c r="C132" s="92" t="s">
        <v>261</v>
      </c>
      <c r="D132" s="93" t="str">
        <f t="shared" si="1"/>
        <v/>
      </c>
      <c r="E132" s="96">
        <f>IF(Options!$D$24 = 1, MAX(F132, G132),
IF(Options!$D$25 = 1, AVERAGE(F132,G132),
IF(Options!$D$26 = 1, IFERROR(GEOMEAN(F132, G132), MAX(F132, G132)))))</f>
        <v>3.270703288285258</v>
      </c>
      <c r="F132" s="96" cm="1">
        <f t="array" ref="F132">IF(Options!$D$18=1, IFERROR(MAX(IF($I$199:$Q$199=1,(I132:Q132),"")),
     MAX(IF($I$199:$Q$199=2,(I132:Q132),""))),
IF(Options!$D$19=1, IFERROR(AVERAGE(IF($I$199:$Q$199=1,(I132:Q132),"")),
     AVERAGE(IF($I$199:$Q$199=2,(I132:Q132),""))),
IF(Options!$D$20=1, IFERROR(GEOMEAN(IF($I$199:$Q$199=1,(I132:Q132)+0.0001,"")),
     GEOMEAN(IF($I$199:$Q$199=2,(I132:Q132)+0.0001,""))))))</f>
        <v>1.25</v>
      </c>
      <c r="G132" s="96" cm="1">
        <f t="array" ref="G132">IF(Options!$D$18=1, IFERROR(MAX(IF($I$200:$Q$200=1,(I132:Q132),"")),
     MAX(IF($I$200:$Q$200=2,(I132:Q132),""))),
IF(Options!$D$19=1, IFERROR(AVERAGE(IF($I$200:$Q$200=1,(I132:Q132),"")),
     AVERAGE(IF($I$200:$Q$200=2,(I132:Q132),""))),
IF(Options!$D$20=1, IFERROR(GEOMEAN(IF($I$200:$Q$200=1,(I132:Q132)+0.0001,"")),
     GEOMEAN(IF($I$200:$Q$200=2,(I132:Q132)+0.0001,""))))))</f>
        <v>8.5579999999999998</v>
      </c>
      <c r="H132" s="110" t="s">
        <v>261</v>
      </c>
      <c r="I132" s="96">
        <v>0</v>
      </c>
      <c r="J132" s="96">
        <v>4.7619047619047397</v>
      </c>
      <c r="K132" s="96">
        <v>0</v>
      </c>
      <c r="L132" s="96">
        <v>0</v>
      </c>
      <c r="M132" s="96">
        <v>8.5579999999999998</v>
      </c>
      <c r="N132" s="96">
        <v>7.1539999999999999</v>
      </c>
      <c r="O132" s="96">
        <v>1.3846153846153799</v>
      </c>
      <c r="P132" s="96">
        <v>1.25</v>
      </c>
      <c r="Q132" s="215">
        <v>0</v>
      </c>
      <c r="R132" s="217"/>
    </row>
    <row r="133" spans="1:18" x14ac:dyDescent="0.2">
      <c r="A133" s="92">
        <v>128</v>
      </c>
      <c r="B133" s="92" t="s">
        <v>262</v>
      </c>
      <c r="C133" s="92" t="s">
        <v>263</v>
      </c>
      <c r="D133" s="93" t="str">
        <f t="shared" si="1"/>
        <v/>
      </c>
      <c r="E133" s="96">
        <f>IF(Options!$D$24 = 1, MAX(F133, G133),
IF(Options!$D$25 = 1, AVERAGE(F133,G133),
IF(Options!$D$26 = 1, IFERROR(GEOMEAN(F133, G133), MAX(F133, G133)))))</f>
        <v>3.2071349029490852</v>
      </c>
      <c r="F133" s="96" cm="1">
        <f t="array" ref="F133">IF(Options!$D$18=1, IFERROR(MAX(IF($I$199:$Q$199=1,(I133:Q133),"")),
     MAX(IF($I$199:$Q$199=2,(I133:Q133),""))),
IF(Options!$D$19=1, IFERROR(AVERAGE(IF($I$199:$Q$199=1,(I133:Q133),"")),
     AVERAGE(IF($I$199:$Q$199=2,(I133:Q133),""))),
IF(Options!$D$20=1, IFERROR(GEOMEAN(IF($I$199:$Q$199=1,(I133:Q133)+0.0001,"")),
     GEOMEAN(IF($I$199:$Q$199=2,(I133:Q133)+0.0001,""))))))</f>
        <v>1.08</v>
      </c>
      <c r="G133" s="96" cm="1">
        <f t="array" ref="G133">IF(Options!$D$18=1, IFERROR(MAX(IF($I$200:$Q$200=1,(I133:Q133),"")),
     MAX(IF($I$200:$Q$200=2,(I133:Q133),""))),
IF(Options!$D$19=1, IFERROR(AVERAGE(IF($I$200:$Q$200=1,(I133:Q133),"")),
     AVERAGE(IF($I$200:$Q$200=2,(I133:Q133),""))),
IF(Options!$D$20=1, IFERROR(GEOMEAN(IF($I$200:$Q$200=1,(I133:Q133)+0.0001,"")),
     GEOMEAN(IF($I$200:$Q$200=2,(I133:Q133)+0.0001,""))))))</f>
        <v>9.5238095238094793</v>
      </c>
      <c r="H133" s="110" t="s">
        <v>263</v>
      </c>
      <c r="I133" s="96">
        <v>1.08</v>
      </c>
      <c r="J133" s="96">
        <v>9.5238095238094793</v>
      </c>
      <c r="K133" s="96">
        <v>0</v>
      </c>
      <c r="L133" s="96">
        <v>0</v>
      </c>
      <c r="M133" s="96">
        <v>2.1217999999999999</v>
      </c>
      <c r="N133" s="96">
        <v>0.78999999999999904</v>
      </c>
      <c r="O133" s="96">
        <v>2.2815384615384602</v>
      </c>
      <c r="P133" s="96">
        <v>0</v>
      </c>
      <c r="Q133" s="215">
        <v>0</v>
      </c>
      <c r="R133" s="217"/>
    </row>
    <row r="134" spans="1:18" x14ac:dyDescent="0.2">
      <c r="A134" s="92">
        <v>129</v>
      </c>
      <c r="B134" s="92" t="s">
        <v>264</v>
      </c>
      <c r="C134" s="92" t="s">
        <v>265</v>
      </c>
      <c r="D134" s="93" t="str">
        <f t="shared" si="1"/>
        <v/>
      </c>
      <c r="E134" s="96">
        <f>IF(Options!$D$24 = 1, MAX(F134, G134),
IF(Options!$D$25 = 1, AVERAGE(F134,G134),
IF(Options!$D$26 = 1, IFERROR(GEOMEAN(F134, G134), MAX(F134, G134)))))</f>
        <v>6.0749289629395449</v>
      </c>
      <c r="F134" s="96" cm="1">
        <f t="array" ref="F134">IF(Options!$D$18=1, IFERROR(MAX(IF($I$199:$Q$199=1,(I134:Q134),"")),
     MAX(IF($I$199:$Q$199=2,(I134:Q134),""))),
IF(Options!$D$19=1, IFERROR(AVERAGE(IF($I$199:$Q$199=1,(I134:Q134),"")),
     AVERAGE(IF($I$199:$Q$199=2,(I134:Q134),""))),
IF(Options!$D$20=1, IFERROR(GEOMEAN(IF($I$199:$Q$199=1,(I134:Q134)+0.0001,"")),
     GEOMEAN(IF($I$199:$Q$199=2,(I134:Q134)+0.0001,""))))))</f>
        <v>7.75</v>
      </c>
      <c r="G134" s="96" cm="1">
        <f t="array" ref="G134">IF(Options!$D$18=1, IFERROR(MAX(IF($I$200:$Q$200=1,(I134:Q134),"")),
     MAX(IF($I$200:$Q$200=2,(I134:Q134),""))),
IF(Options!$D$19=1, IFERROR(AVERAGE(IF($I$200:$Q$200=1,(I134:Q134),"")),
     AVERAGE(IF($I$200:$Q$200=2,(I134:Q134),""))),
IF(Options!$D$20=1, IFERROR(GEOMEAN(IF($I$200:$Q$200=1,(I134:Q134)+0.0001,"")),
     GEOMEAN(IF($I$200:$Q$200=2,(I134:Q134)+0.0001,""))))))</f>
        <v>4.7619047619047397</v>
      </c>
      <c r="H134" s="110" t="s">
        <v>265</v>
      </c>
      <c r="I134" s="96">
        <v>6.98</v>
      </c>
      <c r="J134" s="96">
        <v>4.7619047619047397</v>
      </c>
      <c r="K134" s="96">
        <v>0</v>
      </c>
      <c r="L134" s="96">
        <v>0</v>
      </c>
      <c r="M134" s="96">
        <v>0.14436000000000099</v>
      </c>
      <c r="N134" s="96">
        <v>5.7999999999999802E-2</v>
      </c>
      <c r="O134" s="96">
        <v>3.52153846153846</v>
      </c>
      <c r="P134" s="96">
        <v>7.75</v>
      </c>
      <c r="Q134" s="215">
        <v>0</v>
      </c>
      <c r="R134" s="217"/>
    </row>
    <row r="135" spans="1:18" x14ac:dyDescent="0.2">
      <c r="A135" s="92">
        <v>130</v>
      </c>
      <c r="B135" s="92" t="s">
        <v>266</v>
      </c>
      <c r="C135" s="92" t="s">
        <v>267</v>
      </c>
      <c r="D135" s="93" t="str">
        <f t="shared" ref="D135:D195" si="2">IF(H135 &lt;&gt; C135, "Countries don't match", "")</f>
        <v/>
      </c>
      <c r="E135" s="96">
        <f>IF(Options!$D$24 = 1, MAX(F135, G135),
IF(Options!$D$25 = 1, AVERAGE(F135,G135),
IF(Options!$D$26 = 1, IFERROR(GEOMEAN(F135, G135), MAX(F135, G135)))))</f>
        <v>9.84</v>
      </c>
      <c r="F135" s="96" cm="1">
        <f t="array" ref="F135">IF(Options!$D$18=1, IFERROR(MAX(IF($I$199:$Q$199=1,(I135:Q135),"")),
     MAX(IF($I$199:$Q$199=2,(I135:Q135),""))),
IF(Options!$D$19=1, IFERROR(AVERAGE(IF($I$199:$Q$199=1,(I135:Q135),"")),
     AVERAGE(IF($I$199:$Q$199=2,(I135:Q135),""))),
IF(Options!$D$20=1, IFERROR(GEOMEAN(IF($I$199:$Q$199=1,(I135:Q135)+0.0001,"")),
     GEOMEAN(IF($I$199:$Q$199=2,(I135:Q135)+0.0001,""))))))</f>
        <v>9.84</v>
      </c>
      <c r="G135" s="96" cm="1">
        <f t="array" ref="G135">IF(Options!$D$18=1, IFERROR(MAX(IF($I$200:$Q$200=1,(I135:Q135),"")),
     MAX(IF($I$200:$Q$200=2,(I135:Q135),""))),
IF(Options!$D$19=1, IFERROR(AVERAGE(IF($I$200:$Q$200=1,(I135:Q135),"")),
     AVERAGE(IF($I$200:$Q$200=2,(I135:Q135),""))),
IF(Options!$D$20=1, IFERROR(GEOMEAN(IF($I$200:$Q$200=1,(I135:Q135)+0.0001,"")),
     GEOMEAN(IF($I$200:$Q$200=2,(I135:Q135)+0.0001,""))))))</f>
        <v>0</v>
      </c>
      <c r="H135" s="110" t="s">
        <v>267</v>
      </c>
      <c r="I135" s="96">
        <v>9.84</v>
      </c>
      <c r="J135" s="96" t="s">
        <v>505</v>
      </c>
      <c r="K135" s="96" t="s">
        <v>505</v>
      </c>
      <c r="L135" s="96" t="s">
        <v>505</v>
      </c>
      <c r="M135" s="96" t="s">
        <v>505</v>
      </c>
      <c r="N135" s="96" t="s">
        <v>505</v>
      </c>
      <c r="O135" s="96" t="s">
        <v>505</v>
      </c>
      <c r="P135" s="96">
        <v>8</v>
      </c>
      <c r="Q135" s="215">
        <v>0</v>
      </c>
      <c r="R135" s="217"/>
    </row>
    <row r="136" spans="1:18" x14ac:dyDescent="0.2">
      <c r="A136" s="92">
        <v>131</v>
      </c>
      <c r="B136" s="92" t="s">
        <v>268</v>
      </c>
      <c r="C136" s="92" t="s">
        <v>269</v>
      </c>
      <c r="D136" s="93" t="str">
        <f t="shared" si="2"/>
        <v/>
      </c>
      <c r="E136" s="96">
        <f>IF(Options!$D$24 = 1, MAX(F136, G136),
IF(Options!$D$25 = 1, AVERAGE(F136,G136),
IF(Options!$D$26 = 1, IFERROR(GEOMEAN(F136, G136), MAX(F136, G136)))))</f>
        <v>5.6568542494923797</v>
      </c>
      <c r="F136" s="96" cm="1">
        <f t="array" ref="F136">IF(Options!$D$18=1, IFERROR(MAX(IF($I$199:$Q$199=1,(I136:Q136),"")),
     MAX(IF($I$199:$Q$199=2,(I136:Q136),""))),
IF(Options!$D$19=1, IFERROR(AVERAGE(IF($I$199:$Q$199=1,(I136:Q136),"")),
     AVERAGE(IF($I$199:$Q$199=2,(I136:Q136),""))),
IF(Options!$D$20=1, IFERROR(GEOMEAN(IF($I$199:$Q$199=1,(I136:Q136)+0.0001,"")),
     GEOMEAN(IF($I$199:$Q$199=2,(I136:Q136)+0.0001,""))))))</f>
        <v>3.2</v>
      </c>
      <c r="G136" s="96" cm="1">
        <f t="array" ref="G136">IF(Options!$D$18=1, IFERROR(MAX(IF($I$200:$Q$200=1,(I136:Q136),"")),
     MAX(IF($I$200:$Q$200=2,(I136:Q136),""))),
IF(Options!$D$19=1, IFERROR(AVERAGE(IF($I$200:$Q$200=1,(I136:Q136),"")),
     AVERAGE(IF($I$200:$Q$200=2,(I136:Q136),""))),
IF(Options!$D$20=1, IFERROR(GEOMEAN(IF($I$200:$Q$200=1,(I136:Q136)+0.0001,"")),
     GEOMEAN(IF($I$200:$Q$200=2,(I136:Q136)+0.0001,""))))))</f>
        <v>10</v>
      </c>
      <c r="H136" s="110" t="s">
        <v>269</v>
      </c>
      <c r="I136" s="96">
        <v>3.2</v>
      </c>
      <c r="J136" s="96">
        <v>10</v>
      </c>
      <c r="K136" s="96">
        <v>6.6666666666748099E-4</v>
      </c>
      <c r="L136" s="96">
        <v>6.6666666666748099E-4</v>
      </c>
      <c r="M136" s="96">
        <v>2.6080000000000301E-2</v>
      </c>
      <c r="N136" s="96">
        <v>6.0000000000000497E-2</v>
      </c>
      <c r="O136" s="96">
        <v>3.3753846153846099</v>
      </c>
      <c r="P136" s="96">
        <v>0.25</v>
      </c>
      <c r="Q136" s="215">
        <v>0</v>
      </c>
      <c r="R136" s="217"/>
    </row>
    <row r="137" spans="1:18" x14ac:dyDescent="0.2">
      <c r="A137" s="92">
        <v>132</v>
      </c>
      <c r="B137" s="92" t="s">
        <v>270</v>
      </c>
      <c r="C137" s="92" t="s">
        <v>271</v>
      </c>
      <c r="D137" s="93" t="str">
        <f t="shared" si="2"/>
        <v/>
      </c>
      <c r="E137" s="96">
        <f>IF(Options!$D$24 = 1, MAX(F137, G137),
IF(Options!$D$25 = 1, AVERAGE(F137,G137),
IF(Options!$D$26 = 1, IFERROR(GEOMEAN(F137, G137), MAX(F137, G137)))))</f>
        <v>5.0615262143989241</v>
      </c>
      <c r="F137" s="96" cm="1">
        <f t="array" ref="F137">IF(Options!$D$18=1, IFERROR(MAX(IF($I$199:$Q$199=1,(I137:Q137),"")),
     MAX(IF($I$199:$Q$199=2,(I137:Q137),""))),
IF(Options!$D$19=1, IFERROR(AVERAGE(IF($I$199:$Q$199=1,(I137:Q137),"")),
     AVERAGE(IF($I$199:$Q$199=2,(I137:Q137),""))),
IF(Options!$D$20=1, IFERROR(GEOMEAN(IF($I$199:$Q$199=1,(I137:Q137)+0.0001,"")),
     GEOMEAN(IF($I$199:$Q$199=2,(I137:Q137)+0.0001,""))))))</f>
        <v>5.38</v>
      </c>
      <c r="G137" s="96" cm="1">
        <f t="array" ref="G137">IF(Options!$D$18=1, IFERROR(MAX(IF($I$200:$Q$200=1,(I137:Q137),"")),
     MAX(IF($I$200:$Q$200=2,(I137:Q137),""))),
IF(Options!$D$19=1, IFERROR(AVERAGE(IF($I$200:$Q$200=1,(I137:Q137),"")),
     AVERAGE(IF($I$200:$Q$200=2,(I137:Q137),""))),
IF(Options!$D$20=1, IFERROR(GEOMEAN(IF($I$200:$Q$200=1,(I137:Q137)+0.0001,"")),
     GEOMEAN(IF($I$200:$Q$200=2,(I137:Q137)+0.0001,""))))))</f>
        <v>4.7619047619047397</v>
      </c>
      <c r="H137" s="110" t="s">
        <v>271</v>
      </c>
      <c r="I137" s="96">
        <v>5.38</v>
      </c>
      <c r="J137" s="96">
        <v>4.7619047619047397</v>
      </c>
      <c r="K137" s="96">
        <v>1.4707371140318699</v>
      </c>
      <c r="L137" s="96">
        <v>3.0361756927170598</v>
      </c>
      <c r="M137" s="96">
        <v>2.09476</v>
      </c>
      <c r="N137" s="96">
        <v>0.56000000000000005</v>
      </c>
      <c r="O137" s="96">
        <v>3.4015384615384598</v>
      </c>
      <c r="P137" s="96">
        <v>2.5</v>
      </c>
      <c r="Q137" s="215">
        <v>0</v>
      </c>
      <c r="R137" s="217"/>
    </row>
    <row r="138" spans="1:18" x14ac:dyDescent="0.2">
      <c r="A138" s="92">
        <v>133</v>
      </c>
      <c r="B138" s="92" t="s">
        <v>272</v>
      </c>
      <c r="C138" s="92" t="s">
        <v>273</v>
      </c>
      <c r="D138" s="93" t="str">
        <f t="shared" si="2"/>
        <v/>
      </c>
      <c r="E138" s="96">
        <f>IF(Options!$D$24 = 1, MAX(F138, G138),
IF(Options!$D$25 = 1, AVERAGE(F138,G138),
IF(Options!$D$26 = 1, IFERROR(GEOMEAN(F138, G138), MAX(F138, G138)))))</f>
        <v>5.1145719423863953</v>
      </c>
      <c r="F138" s="96" cm="1">
        <f t="array" ref="F138">IF(Options!$D$18=1, IFERROR(MAX(IF($I$199:$Q$199=1,(I138:Q138),"")),
     MAX(IF($I$199:$Q$199=2,(I138:Q138),""))),
IF(Options!$D$19=1, IFERROR(AVERAGE(IF($I$199:$Q$199=1,(I138:Q138),"")),
     AVERAGE(IF($I$199:$Q$199=2,(I138:Q138),""))),
IF(Options!$D$20=1, IFERROR(GEOMEAN(IF($I$199:$Q$199=1,(I138:Q138)+0.0001,"")),
     GEOMEAN(IF($I$199:$Q$199=2,(I138:Q138)+0.0001,""))))))</f>
        <v>8.25</v>
      </c>
      <c r="G138" s="96" cm="1">
        <f t="array" ref="G138">IF(Options!$D$18=1, IFERROR(MAX(IF($I$200:$Q$200=1,(I138:Q138),"")),
     MAX(IF($I$200:$Q$200=2,(I138:Q138),""))),
IF(Options!$D$19=1, IFERROR(AVERAGE(IF($I$200:$Q$200=1,(I138:Q138),"")),
     AVERAGE(IF($I$200:$Q$200=2,(I138:Q138),""))),
IF(Options!$D$20=1, IFERROR(GEOMEAN(IF($I$200:$Q$200=1,(I138:Q138)+0.0001,"")),
     GEOMEAN(IF($I$200:$Q$200=2,(I138:Q138)+0.0001,""))))))</f>
        <v>3.1707692307692299</v>
      </c>
      <c r="H138" s="110" t="s">
        <v>273</v>
      </c>
      <c r="I138" s="96">
        <v>6.9</v>
      </c>
      <c r="J138" s="96">
        <v>0</v>
      </c>
      <c r="K138" s="96">
        <v>0</v>
      </c>
      <c r="L138" s="96">
        <v>0</v>
      </c>
      <c r="M138" s="96">
        <v>0.21063999999999999</v>
      </c>
      <c r="N138" s="96">
        <v>0.4</v>
      </c>
      <c r="O138" s="96">
        <v>3.1707692307692299</v>
      </c>
      <c r="P138" s="96">
        <v>8.25</v>
      </c>
      <c r="Q138" s="215">
        <v>0</v>
      </c>
      <c r="R138" s="217"/>
    </row>
    <row r="139" spans="1:18" x14ac:dyDescent="0.2">
      <c r="A139" s="92">
        <v>134</v>
      </c>
      <c r="B139" s="92" t="s">
        <v>274</v>
      </c>
      <c r="C139" s="92" t="s">
        <v>275</v>
      </c>
      <c r="D139" s="93" t="str">
        <f t="shared" si="2"/>
        <v/>
      </c>
      <c r="E139" s="96">
        <f>IF(Options!$D$24 = 1, MAX(F139, G139),
IF(Options!$D$25 = 1, AVERAGE(F139,G139),
IF(Options!$D$26 = 1, IFERROR(GEOMEAN(F139, G139), MAX(F139, G139)))))</f>
        <v>6.518456872604129</v>
      </c>
      <c r="F139" s="96" cm="1">
        <f t="array" ref="F139">IF(Options!$D$18=1, IFERROR(MAX(IF($I$199:$Q$199=1,(I139:Q139),"")),
     MAX(IF($I$199:$Q$199=2,(I139:Q139),""))),
IF(Options!$D$19=1, IFERROR(AVERAGE(IF($I$199:$Q$199=1,(I139:Q139),"")),
     AVERAGE(IF($I$199:$Q$199=2,(I139:Q139),""))),
IF(Options!$D$20=1, IFERROR(GEOMEAN(IF($I$199:$Q$199=1,(I139:Q139)+0.0001,"")),
     GEOMEAN(IF($I$199:$Q$199=2,(I139:Q139)+0.0001,""))))))</f>
        <v>5.26</v>
      </c>
      <c r="G139" s="96" cm="1">
        <f t="array" ref="G139">IF(Options!$D$18=1, IFERROR(MAX(IF($I$200:$Q$200=1,(I139:Q139),"")),
     MAX(IF($I$200:$Q$200=2,(I139:Q139),""))),
IF(Options!$D$19=1, IFERROR(AVERAGE(IF($I$200:$Q$200=1,(I139:Q139),"")),
     AVERAGE(IF($I$200:$Q$200=2,(I139:Q139),""))),
IF(Options!$D$20=1, IFERROR(GEOMEAN(IF($I$200:$Q$200=1,(I139:Q139)+0.0001,"")),
     GEOMEAN(IF($I$200:$Q$200=2,(I139:Q139)+0.0001,""))))))</f>
        <v>8.0779999999999994</v>
      </c>
      <c r="H139" s="110" t="s">
        <v>275</v>
      </c>
      <c r="I139" s="96">
        <v>5.26</v>
      </c>
      <c r="J139" s="96">
        <v>7.1428571428571104</v>
      </c>
      <c r="K139" s="96">
        <v>0</v>
      </c>
      <c r="L139" s="96">
        <v>0</v>
      </c>
      <c r="M139" s="96">
        <v>5.81128</v>
      </c>
      <c r="N139" s="96">
        <v>8.0779999999999994</v>
      </c>
      <c r="O139" s="96">
        <v>1.1969230769230801</v>
      </c>
      <c r="P139" s="96">
        <v>4.25</v>
      </c>
      <c r="Q139" s="215">
        <v>0</v>
      </c>
      <c r="R139" s="217"/>
    </row>
    <row r="140" spans="1:18" x14ac:dyDescent="0.2">
      <c r="A140" s="92">
        <v>135</v>
      </c>
      <c r="B140" s="92" t="s">
        <v>276</v>
      </c>
      <c r="C140" s="92" t="s">
        <v>277</v>
      </c>
      <c r="D140" s="93" t="str">
        <f t="shared" si="2"/>
        <v/>
      </c>
      <c r="E140" s="96">
        <f>IF(Options!$D$24 = 1, MAX(F140, G140),
IF(Options!$D$25 = 1, AVERAGE(F140,G140),
IF(Options!$D$26 = 1, IFERROR(GEOMEAN(F140, G140), MAX(F140, G140)))))</f>
        <v>7.5828754440515498</v>
      </c>
      <c r="F140" s="96" cm="1">
        <f t="array" ref="F140">IF(Options!$D$18=1, IFERROR(MAX(IF($I$199:$Q$199=1,(I140:Q140),"")),
     MAX(IF($I$199:$Q$199=2,(I140:Q140),""))),
IF(Options!$D$19=1, IFERROR(AVERAGE(IF($I$199:$Q$199=1,(I140:Q140),"")),
     AVERAGE(IF($I$199:$Q$199=2,(I140:Q140),""))),
IF(Options!$D$20=1, IFERROR(GEOMEAN(IF($I$199:$Q$199=1,(I140:Q140)+0.0001,"")),
     GEOMEAN(IF($I$199:$Q$199=2,(I140:Q140)+0.0001,""))))))</f>
        <v>5.75</v>
      </c>
      <c r="G140" s="96" cm="1">
        <f t="array" ref="G140">IF(Options!$D$18=1, IFERROR(MAX(IF($I$200:$Q$200=1,(I140:Q140),"")),
     MAX(IF($I$200:$Q$200=2,(I140:Q140),""))),
IF(Options!$D$19=1, IFERROR(AVERAGE(IF($I$200:$Q$200=1,(I140:Q140),"")),
     AVERAGE(IF($I$200:$Q$200=2,(I140:Q140),""))),
IF(Options!$D$20=1, IFERROR(GEOMEAN(IF($I$200:$Q$200=1,(I140:Q140)+0.0001,"")),
     GEOMEAN(IF($I$200:$Q$200=2,(I140:Q140)+0.0001,""))))))</f>
        <v>10</v>
      </c>
      <c r="H140" s="110" t="s">
        <v>277</v>
      </c>
      <c r="I140" s="96">
        <v>4.16</v>
      </c>
      <c r="J140" s="96">
        <v>4.7619047619047397</v>
      </c>
      <c r="K140" s="96">
        <v>0.73282873857449005</v>
      </c>
      <c r="L140" s="96">
        <v>0.94457472322663005</v>
      </c>
      <c r="M140" s="96">
        <v>8.4288399999999992</v>
      </c>
      <c r="N140" s="96">
        <v>10</v>
      </c>
      <c r="O140" s="96">
        <v>0.99076923076923196</v>
      </c>
      <c r="P140" s="96">
        <v>5.75</v>
      </c>
      <c r="Q140" s="215">
        <v>0</v>
      </c>
      <c r="R140" s="217"/>
    </row>
    <row r="141" spans="1:18" x14ac:dyDescent="0.2">
      <c r="A141" s="92">
        <v>136</v>
      </c>
      <c r="B141" s="92" t="s">
        <v>278</v>
      </c>
      <c r="C141" s="92" t="s">
        <v>279</v>
      </c>
      <c r="D141" s="93" t="str">
        <f t="shared" si="2"/>
        <v/>
      </c>
      <c r="E141" s="96">
        <f>IF(Options!$D$24 = 1, MAX(F141, G141),
IF(Options!$D$25 = 1, AVERAGE(F141,G141),
IF(Options!$D$26 = 1, IFERROR(GEOMEAN(F141, G141), MAX(F141, G141)))))</f>
        <v>6.9436507482941208</v>
      </c>
      <c r="F141" s="96" cm="1">
        <f t="array" ref="F141">IF(Options!$D$18=1, IFERROR(MAX(IF($I$199:$Q$199=1,(I141:Q141),"")),
     MAX(IF($I$199:$Q$199=2,(I141:Q141),""))),
IF(Options!$D$19=1, IFERROR(AVERAGE(IF($I$199:$Q$199=1,(I141:Q141),"")),
     AVERAGE(IF($I$199:$Q$199=2,(I141:Q141),""))),
IF(Options!$D$20=1, IFERROR(GEOMEAN(IF($I$199:$Q$199=1,(I141:Q141)+0.0001,"")),
     GEOMEAN(IF($I$199:$Q$199=2,(I141:Q141)+0.0001,""))))))</f>
        <v>6.75</v>
      </c>
      <c r="G141" s="96" cm="1">
        <f t="array" ref="G141">IF(Options!$D$18=1, IFERROR(MAX(IF($I$200:$Q$200=1,(I141:Q141),"")),
     MAX(IF($I$200:$Q$200=2,(I141:Q141),""))),
IF(Options!$D$19=1, IFERROR(AVERAGE(IF($I$200:$Q$200=1,(I141:Q141),"")),
     AVERAGE(IF($I$200:$Q$200=2,(I141:Q141),""))),
IF(Options!$D$20=1, IFERROR(GEOMEAN(IF($I$200:$Q$200=1,(I141:Q141)+0.0001,"")),
     GEOMEAN(IF($I$200:$Q$200=2,(I141:Q141)+0.0001,""))))))</f>
        <v>7.1428571428571104</v>
      </c>
      <c r="H141" s="110" t="s">
        <v>279</v>
      </c>
      <c r="I141" s="96">
        <v>4.4800000000000004</v>
      </c>
      <c r="J141" s="96">
        <v>7.1428571428571104</v>
      </c>
      <c r="K141" s="96">
        <v>0</v>
      </c>
      <c r="L141" s="96">
        <v>0</v>
      </c>
      <c r="M141" s="96">
        <v>0.61956</v>
      </c>
      <c r="N141" s="96">
        <v>0.53200000000000003</v>
      </c>
      <c r="O141" s="96">
        <v>3.7184615384615398</v>
      </c>
      <c r="P141" s="96">
        <v>6.75</v>
      </c>
      <c r="Q141" s="215">
        <v>0</v>
      </c>
      <c r="R141" s="217"/>
    </row>
    <row r="142" spans="1:18" x14ac:dyDescent="0.2">
      <c r="A142" s="92">
        <v>137</v>
      </c>
      <c r="B142" s="92" t="s">
        <v>280</v>
      </c>
      <c r="C142" s="92" t="s">
        <v>281</v>
      </c>
      <c r="D142" s="93" t="str">
        <f t="shared" si="2"/>
        <v/>
      </c>
      <c r="E142" s="96">
        <f>IF(Options!$D$24 = 1, MAX(F142, G142),
IF(Options!$D$25 = 1, AVERAGE(F142,G142),
IF(Options!$D$26 = 1, IFERROR(GEOMEAN(F142, G142), MAX(F142, G142)))))</f>
        <v>9.6199999999999992</v>
      </c>
      <c r="F142" s="96" cm="1">
        <f t="array" ref="F142">IF(Options!$D$18=1, IFERROR(MAX(IF($I$199:$Q$199=1,(I142:Q142),"")),
     MAX(IF($I$199:$Q$199=2,(I142:Q142),""))),
IF(Options!$D$19=1, IFERROR(AVERAGE(IF($I$199:$Q$199=1,(I142:Q142),"")),
     AVERAGE(IF($I$199:$Q$199=2,(I142:Q142),""))),
IF(Options!$D$20=1, IFERROR(GEOMEAN(IF($I$199:$Q$199=1,(I142:Q142)+0.0001,"")),
     GEOMEAN(IF($I$199:$Q$199=2,(I142:Q142)+0.0001,""))))))</f>
        <v>9.6199999999999992</v>
      </c>
      <c r="G142" s="96" cm="1">
        <f t="array" ref="G142">IF(Options!$D$18=1, IFERROR(MAX(IF($I$200:$Q$200=1,(I142:Q142),"")),
     MAX(IF($I$200:$Q$200=2,(I142:Q142),""))),
IF(Options!$D$19=1, IFERROR(AVERAGE(IF($I$200:$Q$200=1,(I142:Q142),"")),
     AVERAGE(IF($I$200:$Q$200=2,(I142:Q142),""))),
IF(Options!$D$20=1, IFERROR(GEOMEAN(IF($I$200:$Q$200=1,(I142:Q142)+0.0001,"")),
     GEOMEAN(IF($I$200:$Q$200=2,(I142:Q142)+0.0001,""))))))</f>
        <v>0</v>
      </c>
      <c r="H142" s="110" t="s">
        <v>281</v>
      </c>
      <c r="I142" s="96">
        <v>9.6199999999999992</v>
      </c>
      <c r="J142" s="96" t="s">
        <v>505</v>
      </c>
      <c r="K142" s="96" t="s">
        <v>505</v>
      </c>
      <c r="L142" s="96" t="s">
        <v>505</v>
      </c>
      <c r="M142" s="96" t="s">
        <v>505</v>
      </c>
      <c r="N142" s="96" t="s">
        <v>505</v>
      </c>
      <c r="O142" s="96" t="s">
        <v>505</v>
      </c>
      <c r="P142" s="96">
        <v>4.75</v>
      </c>
      <c r="Q142" s="215">
        <v>0</v>
      </c>
      <c r="R142" s="217"/>
    </row>
    <row r="143" spans="1:18" x14ac:dyDescent="0.2">
      <c r="A143" s="92">
        <v>138</v>
      </c>
      <c r="B143" s="92" t="s">
        <v>282</v>
      </c>
      <c r="C143" s="92" t="s">
        <v>283</v>
      </c>
      <c r="D143" s="93" t="str">
        <f t="shared" si="2"/>
        <v/>
      </c>
      <c r="E143" s="96">
        <f>IF(Options!$D$24 = 1, MAX(F143, G143),
IF(Options!$D$25 = 1, AVERAGE(F143,G143),
IF(Options!$D$26 = 1, IFERROR(GEOMEAN(F143, G143), MAX(F143, G143)))))</f>
        <v>8.1284333405292966</v>
      </c>
      <c r="F143" s="96" cm="1">
        <f t="array" ref="F143">IF(Options!$D$18=1, IFERROR(MAX(IF($I$199:$Q$199=1,(I143:Q143),"")),
     MAX(IF($I$199:$Q$199=2,(I143:Q143),""))),
IF(Options!$D$19=1, IFERROR(AVERAGE(IF($I$199:$Q$199=1,(I143:Q143),"")),
     AVERAGE(IF($I$199:$Q$199=2,(I143:Q143),""))),
IF(Options!$D$20=1, IFERROR(GEOMEAN(IF($I$199:$Q$199=1,(I143:Q143)+0.0001,"")),
     GEOMEAN(IF($I$199:$Q$199=2,(I143:Q143)+0.0001,""))))))</f>
        <v>9.25</v>
      </c>
      <c r="G143" s="96" cm="1">
        <f t="array" ref="G143">IF(Options!$D$18=1, IFERROR(MAX(IF($I$200:$Q$200=1,(I143:Q143),"")),
     MAX(IF($I$200:$Q$200=2,(I143:Q143),""))),
IF(Options!$D$19=1, IFERROR(AVERAGE(IF($I$200:$Q$200=1,(I143:Q143),"")),
     AVERAGE(IF($I$200:$Q$200=2,(I143:Q143),""))),
IF(Options!$D$20=1, IFERROR(GEOMEAN(IF($I$200:$Q$200=1,(I143:Q143)+0.0001,"")),
     GEOMEAN(IF($I$200:$Q$200=2,(I143:Q143)+0.0001,""))))))</f>
        <v>7.1428571428571104</v>
      </c>
      <c r="H143" s="110" t="s">
        <v>283</v>
      </c>
      <c r="I143" s="96">
        <v>8.44</v>
      </c>
      <c r="J143" s="96">
        <v>7.1428571428571104</v>
      </c>
      <c r="K143" s="96">
        <v>6.6666666666748099E-4</v>
      </c>
      <c r="L143" s="96">
        <v>6.6666666666748099E-4</v>
      </c>
      <c r="M143" s="96">
        <v>2.61999999999993E-2</v>
      </c>
      <c r="N143" s="96">
        <v>3.2000000000000001E-2</v>
      </c>
      <c r="O143" s="96">
        <v>4.6584615384615402</v>
      </c>
      <c r="P143" s="96">
        <v>9.25</v>
      </c>
      <c r="Q143" s="215">
        <v>0</v>
      </c>
      <c r="R143" s="217"/>
    </row>
    <row r="144" spans="1:18" x14ac:dyDescent="0.2">
      <c r="A144" s="92">
        <v>139</v>
      </c>
      <c r="B144" s="92" t="s">
        <v>284</v>
      </c>
      <c r="C144" s="92" t="s">
        <v>285</v>
      </c>
      <c r="D144" s="93" t="str">
        <f t="shared" si="2"/>
        <v/>
      </c>
      <c r="E144" s="96">
        <f>IF(Options!$D$24 = 1, MAX(F144, G144),
IF(Options!$D$25 = 1, AVERAGE(F144,G144),
IF(Options!$D$26 = 1, IFERROR(GEOMEAN(F144, G144), MAX(F144, G144)))))</f>
        <v>5.4037024344425184</v>
      </c>
      <c r="F144" s="96" cm="1">
        <f t="array" ref="F144">IF(Options!$D$18=1, IFERROR(MAX(IF($I$199:$Q$199=1,(I144:Q144),"")),
     MAX(IF($I$199:$Q$199=2,(I144:Q144),""))),
IF(Options!$D$19=1, IFERROR(AVERAGE(IF($I$199:$Q$199=1,(I144:Q144),"")),
     AVERAGE(IF($I$199:$Q$199=2,(I144:Q144),""))),
IF(Options!$D$20=1, IFERROR(GEOMEAN(IF($I$199:$Q$199=1,(I144:Q144)+0.0001,"")),
     GEOMEAN(IF($I$199:$Q$199=2,(I144:Q144)+0.0001,""))))))</f>
        <v>2.92</v>
      </c>
      <c r="G144" s="96" cm="1">
        <f t="array" ref="G144">IF(Options!$D$18=1, IFERROR(MAX(IF($I$200:$Q$200=1,(I144:Q144),"")),
     MAX(IF($I$200:$Q$200=2,(I144:Q144),""))),
IF(Options!$D$19=1, IFERROR(AVERAGE(IF($I$200:$Q$200=1,(I144:Q144),"")),
     AVERAGE(IF($I$200:$Q$200=2,(I144:Q144),""))),
IF(Options!$D$20=1, IFERROR(GEOMEAN(IF($I$200:$Q$200=1,(I144:Q144)+0.0001,"")),
     GEOMEAN(IF($I$200:$Q$200=2,(I144:Q144)+0.0001,""))))))</f>
        <v>10</v>
      </c>
      <c r="H144" s="110" t="s">
        <v>285</v>
      </c>
      <c r="I144" s="96">
        <v>2.92</v>
      </c>
      <c r="J144" s="96">
        <v>2.3809523809523698</v>
      </c>
      <c r="K144" s="96">
        <v>0</v>
      </c>
      <c r="L144" s="96">
        <v>0.49044735337719397</v>
      </c>
      <c r="M144" s="96">
        <v>6.6113600000000003</v>
      </c>
      <c r="N144" s="96">
        <v>10</v>
      </c>
      <c r="O144" s="96">
        <v>2.0676923076923099</v>
      </c>
      <c r="P144" s="96">
        <v>2.75</v>
      </c>
      <c r="Q144" s="215">
        <v>0</v>
      </c>
      <c r="R144" s="217"/>
    </row>
    <row r="145" spans="1:18" x14ac:dyDescent="0.2">
      <c r="A145" s="92">
        <v>140</v>
      </c>
      <c r="B145" s="92" t="s">
        <v>286</v>
      </c>
      <c r="C145" s="92" t="s">
        <v>287</v>
      </c>
      <c r="D145" s="93" t="str">
        <f t="shared" si="2"/>
        <v/>
      </c>
      <c r="E145" s="96">
        <f>IF(Options!$D$24 = 1, MAX(F145, G145),
IF(Options!$D$25 = 1, AVERAGE(F145,G145),
IF(Options!$D$26 = 1, IFERROR(GEOMEAN(F145, G145), MAX(F145, G145)))))</f>
        <v>6.75</v>
      </c>
      <c r="F145" s="96" cm="1">
        <f t="array" ref="F145">IF(Options!$D$18=1, IFERROR(MAX(IF($I$199:$Q$199=1,(I145:Q145),"")),
     MAX(IF($I$199:$Q$199=2,(I145:Q145),""))),
IF(Options!$D$19=1, IFERROR(AVERAGE(IF($I$199:$Q$199=1,(I145:Q145),"")),
     AVERAGE(IF($I$199:$Q$199=2,(I145:Q145),""))),
IF(Options!$D$20=1, IFERROR(GEOMEAN(IF($I$199:$Q$199=1,(I145:Q145)+0.0001,"")),
     GEOMEAN(IF($I$199:$Q$199=2,(I145:Q145)+0.0001,""))))))</f>
        <v>6.75</v>
      </c>
      <c r="G145" s="96" cm="1">
        <f t="array" ref="G145">IF(Options!$D$18=1, IFERROR(MAX(IF($I$200:$Q$200=1,(I145:Q145),"")),
     MAX(IF($I$200:$Q$200=2,(I145:Q145),""))),
IF(Options!$D$19=1, IFERROR(AVERAGE(IF($I$200:$Q$200=1,(I145:Q145),"")),
     AVERAGE(IF($I$200:$Q$200=2,(I145:Q145),""))),
IF(Options!$D$20=1, IFERROR(GEOMEAN(IF($I$200:$Q$200=1,(I145:Q145)+0.0001,"")),
     GEOMEAN(IF($I$200:$Q$200=2,(I145:Q145)+0.0001,""))))))</f>
        <v>0</v>
      </c>
      <c r="H145" s="110" t="s">
        <v>287</v>
      </c>
      <c r="I145" s="96">
        <v>0</v>
      </c>
      <c r="J145" s="96" t="s">
        <v>505</v>
      </c>
      <c r="K145" s="96" t="s">
        <v>505</v>
      </c>
      <c r="L145" s="96" t="s">
        <v>505</v>
      </c>
      <c r="M145" s="96" t="s">
        <v>505</v>
      </c>
      <c r="N145" s="96" t="s">
        <v>505</v>
      </c>
      <c r="O145" s="96" t="s">
        <v>505</v>
      </c>
      <c r="P145" s="96">
        <v>6.75</v>
      </c>
      <c r="Q145" s="215">
        <v>0</v>
      </c>
      <c r="R145" s="217"/>
    </row>
    <row r="146" spans="1:18" x14ac:dyDescent="0.2">
      <c r="A146" s="92">
        <v>141</v>
      </c>
      <c r="B146" s="92" t="s">
        <v>288</v>
      </c>
      <c r="C146" s="92" t="s">
        <v>289</v>
      </c>
      <c r="D146" s="93" t="str">
        <f t="shared" si="2"/>
        <v/>
      </c>
      <c r="E146" s="96">
        <f>IF(Options!$D$24 = 1, MAX(F146, G146),
IF(Options!$D$25 = 1, AVERAGE(F146,G146),
IF(Options!$D$26 = 1, IFERROR(GEOMEAN(F146, G146), MAX(F146, G146)))))</f>
        <v>4.4721359549995796</v>
      </c>
      <c r="F146" s="96" cm="1">
        <f t="array" ref="F146">IF(Options!$D$18=1, IFERROR(MAX(IF($I$199:$Q$199=1,(I146:Q146),"")),
     MAX(IF($I$199:$Q$199=2,(I146:Q146),""))),
IF(Options!$D$19=1, IFERROR(AVERAGE(IF($I$199:$Q$199=1,(I146:Q146),"")),
     AVERAGE(IF($I$199:$Q$199=2,(I146:Q146),""))),
IF(Options!$D$20=1, IFERROR(GEOMEAN(IF($I$199:$Q$199=1,(I146:Q146)+0.0001,"")),
     GEOMEAN(IF($I$199:$Q$199=2,(I146:Q146)+0.0001,""))))))</f>
        <v>2</v>
      </c>
      <c r="G146" s="96" cm="1">
        <f t="array" ref="G146">IF(Options!$D$18=1, IFERROR(MAX(IF($I$200:$Q$200=1,(I146:Q146),"")),
     MAX(IF($I$200:$Q$200=2,(I146:Q146),""))),
IF(Options!$D$19=1, IFERROR(AVERAGE(IF($I$200:$Q$200=1,(I146:Q146),"")),
     AVERAGE(IF($I$200:$Q$200=2,(I146:Q146),""))),
IF(Options!$D$20=1, IFERROR(GEOMEAN(IF($I$200:$Q$200=1,(I146:Q146)+0.0001,"")),
     GEOMEAN(IF($I$200:$Q$200=2,(I146:Q146)+0.0001,""))))))</f>
        <v>10</v>
      </c>
      <c r="H146" s="110" t="s">
        <v>289</v>
      </c>
      <c r="I146" s="96">
        <v>1.94</v>
      </c>
      <c r="J146" s="96">
        <v>4.7619047619047397</v>
      </c>
      <c r="K146" s="96">
        <v>0</v>
      </c>
      <c r="L146" s="96">
        <v>0</v>
      </c>
      <c r="M146" s="96">
        <v>8.1034400000000009</v>
      </c>
      <c r="N146" s="96">
        <v>10</v>
      </c>
      <c r="O146" s="96">
        <v>1.3507692307692301</v>
      </c>
      <c r="P146" s="96">
        <v>2</v>
      </c>
      <c r="Q146" s="215">
        <v>0</v>
      </c>
      <c r="R146" s="217"/>
    </row>
    <row r="147" spans="1:18" x14ac:dyDescent="0.2">
      <c r="A147" s="92">
        <v>142</v>
      </c>
      <c r="B147" s="92" t="s">
        <v>290</v>
      </c>
      <c r="C147" s="92" t="s">
        <v>291</v>
      </c>
      <c r="D147" s="93" t="str">
        <f t="shared" si="2"/>
        <v/>
      </c>
      <c r="E147" s="96">
        <f>IF(Options!$D$24 = 1, MAX(F147, G147),
IF(Options!$D$25 = 1, AVERAGE(F147,G147),
IF(Options!$D$26 = 1, IFERROR(GEOMEAN(F147, G147), MAX(F147, G147)))))</f>
        <v>6.1343840114554293</v>
      </c>
      <c r="F147" s="96" cm="1">
        <f t="array" ref="F147">IF(Options!$D$18=1, IFERROR(MAX(IF($I$199:$Q$199=1,(I147:Q147),"")),
     MAX(IF($I$199:$Q$199=2,(I147:Q147),""))),
IF(Options!$D$19=1, IFERROR(AVERAGE(IF($I$199:$Q$199=1,(I147:Q147),"")),
     AVERAGE(IF($I$199:$Q$199=2,(I147:Q147),""))),
IF(Options!$D$20=1, IFERROR(GEOMEAN(IF($I$199:$Q$199=1,(I147:Q147)+0.0001,"")),
     GEOMEAN(IF($I$199:$Q$199=2,(I147:Q147)+0.0001,""))))))</f>
        <v>6.86</v>
      </c>
      <c r="G147" s="96" cm="1">
        <f t="array" ref="G147">IF(Options!$D$18=1, IFERROR(MAX(IF($I$200:$Q$200=1,(I147:Q147),"")),
     MAX(IF($I$200:$Q$200=2,(I147:Q147),""))),
IF(Options!$D$19=1, IFERROR(AVERAGE(IF($I$200:$Q$200=1,(I147:Q147),"")),
     AVERAGE(IF($I$200:$Q$200=2,(I147:Q147),""))),
IF(Options!$D$20=1, IFERROR(GEOMEAN(IF($I$200:$Q$200=1,(I147:Q147)+0.0001,"")),
     GEOMEAN(IF($I$200:$Q$200=2,(I147:Q147)+0.0001,""))))))</f>
        <v>5.4855200000000002</v>
      </c>
      <c r="H147" s="110" t="s">
        <v>291</v>
      </c>
      <c r="I147" s="96">
        <v>6.86</v>
      </c>
      <c r="J147" s="96">
        <v>4.7619047619047397</v>
      </c>
      <c r="K147" s="96">
        <v>0.896405994743946</v>
      </c>
      <c r="L147" s="96">
        <v>1.33995990567005</v>
      </c>
      <c r="M147" s="96">
        <v>5.4855200000000002</v>
      </c>
      <c r="N147" s="96">
        <v>4.6859999999999999</v>
      </c>
      <c r="O147" s="96">
        <v>4.7015384615384601</v>
      </c>
      <c r="P147" s="96">
        <v>4</v>
      </c>
      <c r="Q147" s="215">
        <v>0</v>
      </c>
      <c r="R147" s="217"/>
    </row>
    <row r="148" spans="1:18" x14ac:dyDescent="0.2">
      <c r="A148" s="92">
        <v>143</v>
      </c>
      <c r="B148" s="92" t="s">
        <v>292</v>
      </c>
      <c r="C148" s="92" t="s">
        <v>293</v>
      </c>
      <c r="D148" s="93" t="str">
        <f t="shared" si="2"/>
        <v/>
      </c>
      <c r="E148" s="96">
        <f>IF(Options!$D$24 = 1, MAX(F148, G148),
IF(Options!$D$25 = 1, AVERAGE(F148,G148),
IF(Options!$D$26 = 1, IFERROR(GEOMEAN(F148, G148), MAX(F148, G148)))))</f>
        <v>7.5894663844041101</v>
      </c>
      <c r="F148" s="96" cm="1">
        <f t="array" ref="F148">IF(Options!$D$18=1, IFERROR(MAX(IF($I$199:$Q$199=1,(I148:Q148),"")),
     MAX(IF($I$199:$Q$199=2,(I148:Q148),""))),
IF(Options!$D$19=1, IFERROR(AVERAGE(IF($I$199:$Q$199=1,(I148:Q148),"")),
     AVERAGE(IF($I$199:$Q$199=2,(I148:Q148),""))),
IF(Options!$D$20=1, IFERROR(GEOMEAN(IF($I$199:$Q$199=1,(I148:Q148)+0.0001,"")),
     GEOMEAN(IF($I$199:$Q$199=2,(I148:Q148)+0.0001,""))))))</f>
        <v>5.76</v>
      </c>
      <c r="G148" s="96" cm="1">
        <f t="array" ref="G148">IF(Options!$D$18=1, IFERROR(MAX(IF($I$200:$Q$200=1,(I148:Q148),"")),
     MAX(IF($I$200:$Q$200=2,(I148:Q148),""))),
IF(Options!$D$19=1, IFERROR(AVERAGE(IF($I$200:$Q$200=1,(I148:Q148),"")),
     AVERAGE(IF($I$200:$Q$200=2,(I148:Q148),""))),
IF(Options!$D$20=1, IFERROR(GEOMEAN(IF($I$200:$Q$200=1,(I148:Q148)+0.0001,"")),
     GEOMEAN(IF($I$200:$Q$200=2,(I148:Q148)+0.0001,""))))))</f>
        <v>10</v>
      </c>
      <c r="H148" s="110" t="s">
        <v>293</v>
      </c>
      <c r="I148" s="96">
        <v>5.76</v>
      </c>
      <c r="J148" s="96">
        <v>2.3809523809523698</v>
      </c>
      <c r="K148" s="96">
        <v>10</v>
      </c>
      <c r="L148" s="96">
        <v>1.9893341932664399</v>
      </c>
      <c r="M148" s="96">
        <v>6.2516800000000003</v>
      </c>
      <c r="N148" s="96">
        <v>0.19800000000000001</v>
      </c>
      <c r="O148" s="96">
        <v>1.0938461538461499</v>
      </c>
      <c r="P148" s="96">
        <v>3.25</v>
      </c>
      <c r="Q148" s="215">
        <v>10</v>
      </c>
      <c r="R148" s="217"/>
    </row>
    <row r="149" spans="1:18" x14ac:dyDescent="0.2">
      <c r="A149" s="92">
        <v>144</v>
      </c>
      <c r="B149" s="92" t="s">
        <v>294</v>
      </c>
      <c r="C149" s="92" t="s">
        <v>295</v>
      </c>
      <c r="D149" s="93" t="str">
        <f t="shared" si="2"/>
        <v/>
      </c>
      <c r="E149" s="96">
        <f>IF(Options!$D$24 = 1, MAX(F149, G149),
IF(Options!$D$25 = 1, AVERAGE(F149,G149),
IF(Options!$D$26 = 1, IFERROR(GEOMEAN(F149, G149), MAX(F149, G149)))))</f>
        <v>5.743643442972413</v>
      </c>
      <c r="F149" s="96" cm="1">
        <f t="array" ref="F149">IF(Options!$D$18=1, IFERROR(MAX(IF($I$199:$Q$199=1,(I149:Q149),"")),
     MAX(IF($I$199:$Q$199=2,(I149:Q149),""))),
IF(Options!$D$19=1, IFERROR(AVERAGE(IF($I$199:$Q$199=1,(I149:Q149),"")),
     AVERAGE(IF($I$199:$Q$199=2,(I149:Q149),""))),
IF(Options!$D$20=1, IFERROR(GEOMEAN(IF($I$199:$Q$199=1,(I149:Q149)+0.0001,"")),
     GEOMEAN(IF($I$199:$Q$199=2,(I149:Q149)+0.0001,""))))))</f>
        <v>4.84</v>
      </c>
      <c r="G149" s="96" cm="1">
        <f t="array" ref="G149">IF(Options!$D$18=1, IFERROR(MAX(IF($I$200:$Q$200=1,(I149:Q149),"")),
     MAX(IF($I$200:$Q$200=2,(I149:Q149),""))),
IF(Options!$D$19=1, IFERROR(AVERAGE(IF($I$200:$Q$200=1,(I149:Q149),"")),
     AVERAGE(IF($I$200:$Q$200=2,(I149:Q149),""))),
IF(Options!$D$20=1, IFERROR(GEOMEAN(IF($I$200:$Q$200=1,(I149:Q149)+0.0001,"")),
     GEOMEAN(IF($I$200:$Q$200=2,(I149:Q149)+0.0001,""))))))</f>
        <v>6.8159999999999998</v>
      </c>
      <c r="H149" s="110" t="s">
        <v>295</v>
      </c>
      <c r="I149" s="96">
        <v>4.84</v>
      </c>
      <c r="J149" s="96">
        <v>0</v>
      </c>
      <c r="K149" s="96">
        <v>0</v>
      </c>
      <c r="L149" s="96">
        <v>0</v>
      </c>
      <c r="M149" s="96">
        <v>4.96556</v>
      </c>
      <c r="N149" s="96">
        <v>6.8159999999999998</v>
      </c>
      <c r="O149" s="96">
        <v>6.7692307692308204E-2</v>
      </c>
      <c r="P149" s="96">
        <v>4.25</v>
      </c>
      <c r="Q149" s="215">
        <v>0</v>
      </c>
      <c r="R149" s="217"/>
    </row>
    <row r="150" spans="1:18" x14ac:dyDescent="0.2">
      <c r="A150" s="92">
        <v>145</v>
      </c>
      <c r="B150" s="92" t="s">
        <v>296</v>
      </c>
      <c r="C150" s="92" t="s">
        <v>297</v>
      </c>
      <c r="D150" s="93" t="str">
        <f t="shared" si="2"/>
        <v/>
      </c>
      <c r="E150" s="96">
        <f>IF(Options!$D$24 = 1, MAX(F150, G150),
IF(Options!$D$25 = 1, AVERAGE(F150,G150),
IF(Options!$D$26 = 1, IFERROR(GEOMEAN(F150, G150), MAX(F150, G150)))))</f>
        <v>5.6497256570562788</v>
      </c>
      <c r="F150" s="96" cm="1">
        <f t="array" ref="F150">IF(Options!$D$18=1, IFERROR(MAX(IF($I$199:$Q$199=1,(I150:Q150),"")),
     MAX(IF($I$199:$Q$199=2,(I150:Q150),""))),
IF(Options!$D$19=1, IFERROR(AVERAGE(IF($I$199:$Q$199=1,(I150:Q150),"")),
     AVERAGE(IF($I$199:$Q$199=2,(I150:Q150),""))),
IF(Options!$D$20=1, IFERROR(GEOMEAN(IF($I$199:$Q$199=1,(I150:Q150)+0.0001,"")),
     GEOMEAN(IF($I$199:$Q$199=2,(I150:Q150)+0.0001,""))))))</f>
        <v>5.14</v>
      </c>
      <c r="G150" s="96" cm="1">
        <f t="array" ref="G150">IF(Options!$D$18=1, IFERROR(MAX(IF($I$200:$Q$200=1,(I150:Q150),"")),
     MAX(IF($I$200:$Q$200=2,(I150:Q150),""))),
IF(Options!$D$19=1, IFERROR(AVERAGE(IF($I$200:$Q$200=1,(I150:Q150),"")),
     AVERAGE(IF($I$200:$Q$200=2,(I150:Q150),""))),
IF(Options!$D$20=1, IFERROR(GEOMEAN(IF($I$200:$Q$200=1,(I150:Q150)+0.0001,"")),
     GEOMEAN(IF($I$200:$Q$200=2,(I150:Q150)+0.0001,""))))))</f>
        <v>6.21</v>
      </c>
      <c r="H150" s="110" t="s">
        <v>297</v>
      </c>
      <c r="I150" s="96">
        <v>5.14</v>
      </c>
      <c r="J150" s="96" t="s">
        <v>505</v>
      </c>
      <c r="K150" s="96">
        <v>0</v>
      </c>
      <c r="L150" s="96">
        <v>0</v>
      </c>
      <c r="M150" s="96">
        <v>3.7737599999999998</v>
      </c>
      <c r="N150" s="96">
        <v>6.21</v>
      </c>
      <c r="O150" s="96">
        <v>5.24</v>
      </c>
      <c r="P150" s="96">
        <v>3</v>
      </c>
      <c r="Q150" s="215">
        <v>0</v>
      </c>
      <c r="R150" s="217"/>
    </row>
    <row r="151" spans="1:18" x14ac:dyDescent="0.2">
      <c r="A151" s="92">
        <v>146</v>
      </c>
      <c r="B151" s="92" t="s">
        <v>298</v>
      </c>
      <c r="C151" s="92" t="s">
        <v>299</v>
      </c>
      <c r="D151" s="93" t="str">
        <f t="shared" si="2"/>
        <v/>
      </c>
      <c r="E151" s="96">
        <f>IF(Options!$D$24 = 1, MAX(F151, G151),
IF(Options!$D$25 = 1, AVERAGE(F151,G151),
IF(Options!$D$26 = 1, IFERROR(GEOMEAN(F151, G151), MAX(F151, G151)))))</f>
        <v>8.4515425472851451</v>
      </c>
      <c r="F151" s="96" cm="1">
        <f t="array" ref="F151">IF(Options!$D$18=1, IFERROR(MAX(IF($I$199:$Q$199=1,(I151:Q151),"")),
     MAX(IF($I$199:$Q$199=2,(I151:Q151),""))),
IF(Options!$D$19=1, IFERROR(AVERAGE(IF($I$199:$Q$199=1,(I151:Q151),"")),
     AVERAGE(IF($I$199:$Q$199=2,(I151:Q151),""))),
IF(Options!$D$20=1, IFERROR(GEOMEAN(IF($I$199:$Q$199=1,(I151:Q151)+0.0001,"")),
     GEOMEAN(IF($I$199:$Q$199=2,(I151:Q151)+0.0001,""))))))</f>
        <v>7.5</v>
      </c>
      <c r="G151" s="96" cm="1">
        <f t="array" ref="G151">IF(Options!$D$18=1, IFERROR(MAX(IF($I$200:$Q$200=1,(I151:Q151),"")),
     MAX(IF($I$200:$Q$200=2,(I151:Q151),""))),
IF(Options!$D$19=1, IFERROR(AVERAGE(IF($I$200:$Q$200=1,(I151:Q151),"")),
     AVERAGE(IF($I$200:$Q$200=2,(I151:Q151),""))),
IF(Options!$D$20=1, IFERROR(GEOMEAN(IF($I$200:$Q$200=1,(I151:Q151)+0.0001,"")),
     GEOMEAN(IF($I$200:$Q$200=2,(I151:Q151)+0.0001,""))))))</f>
        <v>9.5238095238094793</v>
      </c>
      <c r="H151" s="110" t="s">
        <v>299</v>
      </c>
      <c r="I151" s="96">
        <v>7.16</v>
      </c>
      <c r="J151" s="96">
        <v>9.5238095238094793</v>
      </c>
      <c r="K151" s="96">
        <v>0</v>
      </c>
      <c r="L151" s="96">
        <v>0</v>
      </c>
      <c r="M151" s="96">
        <v>0.33839999999999998</v>
      </c>
      <c r="N151" s="96">
        <v>0.26399999999999901</v>
      </c>
      <c r="O151" s="96">
        <v>2.0507692307692298</v>
      </c>
      <c r="P151" s="96">
        <v>7.5</v>
      </c>
      <c r="Q151" s="215">
        <v>0</v>
      </c>
      <c r="R151" s="217"/>
    </row>
    <row r="152" spans="1:18" x14ac:dyDescent="0.2">
      <c r="A152" s="92">
        <v>147</v>
      </c>
      <c r="B152" s="92" t="s">
        <v>300</v>
      </c>
      <c r="C152" s="92" t="s">
        <v>301</v>
      </c>
      <c r="D152" s="93" t="str">
        <f t="shared" si="2"/>
        <v/>
      </c>
      <c r="E152" s="96">
        <f>IF(Options!$D$24 = 1, MAX(F152, G152),
IF(Options!$D$25 = 1, AVERAGE(F152,G152),
IF(Options!$D$26 = 1, IFERROR(GEOMEAN(F152, G152), MAX(F152, G152)))))</f>
        <v>6.4342831768581652</v>
      </c>
      <c r="F152" s="96" cm="1">
        <f t="array" ref="F152">IF(Options!$D$18=1, IFERROR(MAX(IF($I$199:$Q$199=1,(I152:Q152),"")),
     MAX(IF($I$199:$Q$199=2,(I152:Q152),""))),
IF(Options!$D$19=1, IFERROR(AVERAGE(IF($I$199:$Q$199=1,(I152:Q152),"")),
     AVERAGE(IF($I$199:$Q$199=2,(I152:Q152),""))),
IF(Options!$D$20=1, IFERROR(GEOMEAN(IF($I$199:$Q$199=1,(I152:Q152)+0.0001,"")),
     GEOMEAN(IF($I$199:$Q$199=2,(I152:Q152)+0.0001,""))))))</f>
        <v>4.1399999999999997</v>
      </c>
      <c r="G152" s="96" cm="1">
        <f t="array" ref="G152">IF(Options!$D$18=1, IFERROR(MAX(IF($I$200:$Q$200=1,(I152:Q152),"")),
     MAX(IF($I$200:$Q$200=2,(I152:Q152),""))),
IF(Options!$D$19=1, IFERROR(AVERAGE(IF($I$200:$Q$200=1,(I152:Q152),"")),
     AVERAGE(IF($I$200:$Q$200=2,(I152:Q152),""))),
IF(Options!$D$20=1, IFERROR(GEOMEAN(IF($I$200:$Q$200=1,(I152:Q152)+0.0001,"")),
     GEOMEAN(IF($I$200:$Q$200=2,(I152:Q152)+0.0001,""))))))</f>
        <v>10</v>
      </c>
      <c r="H152" s="110" t="s">
        <v>301</v>
      </c>
      <c r="I152" s="96">
        <v>4.1399999999999997</v>
      </c>
      <c r="J152" s="96">
        <v>7.1428571428571104</v>
      </c>
      <c r="K152" s="96">
        <v>2.0615460645112198</v>
      </c>
      <c r="L152" s="96">
        <v>2.2483063056471599</v>
      </c>
      <c r="M152" s="96">
        <v>0.379</v>
      </c>
      <c r="N152" s="96">
        <v>0.246</v>
      </c>
      <c r="O152" s="96">
        <v>2.7692307692307701</v>
      </c>
      <c r="P152" s="96">
        <v>2</v>
      </c>
      <c r="Q152" s="215">
        <v>10</v>
      </c>
      <c r="R152" s="217"/>
    </row>
    <row r="153" spans="1:18" x14ac:dyDescent="0.2">
      <c r="A153" s="92">
        <v>148</v>
      </c>
      <c r="B153" s="92" t="s">
        <v>302</v>
      </c>
      <c r="C153" s="92" t="s">
        <v>303</v>
      </c>
      <c r="D153" s="93" t="str">
        <f t="shared" si="2"/>
        <v/>
      </c>
      <c r="E153" s="96">
        <f>IF(Options!$D$24 = 1, MAX(F153, G153),
IF(Options!$D$25 = 1, AVERAGE(F153,G153),
IF(Options!$D$26 = 1, IFERROR(GEOMEAN(F153, G153), MAX(F153, G153)))))</f>
        <v>9.7467943448089631</v>
      </c>
      <c r="F153" s="96" cm="1">
        <f t="array" ref="F153">IF(Options!$D$18=1, IFERROR(MAX(IF($I$199:$Q$199=1,(I153:Q153),"")),
     MAX(IF($I$199:$Q$199=2,(I153:Q153),""))),
IF(Options!$D$19=1, IFERROR(AVERAGE(IF($I$199:$Q$199=1,(I153:Q153),"")),
     AVERAGE(IF($I$199:$Q$199=2,(I153:Q153),""))),
IF(Options!$D$20=1, IFERROR(GEOMEAN(IF($I$199:$Q$199=1,(I153:Q153)+0.0001,"")),
     GEOMEAN(IF($I$199:$Q$199=2,(I153:Q153)+0.0001,""))))))</f>
        <v>9.5</v>
      </c>
      <c r="G153" s="96" cm="1">
        <f t="array" ref="G153">IF(Options!$D$18=1, IFERROR(MAX(IF($I$200:$Q$200=1,(I153:Q153),"")),
     MAX(IF($I$200:$Q$200=2,(I153:Q153),""))),
IF(Options!$D$19=1, IFERROR(AVERAGE(IF($I$200:$Q$200=1,(I153:Q153),"")),
     AVERAGE(IF($I$200:$Q$200=2,(I153:Q153),""))),
IF(Options!$D$20=1, IFERROR(GEOMEAN(IF($I$200:$Q$200=1,(I153:Q153)+0.0001,"")),
     GEOMEAN(IF($I$200:$Q$200=2,(I153:Q153)+0.0001,""))))))</f>
        <v>10</v>
      </c>
      <c r="H153" s="110" t="s">
        <v>303</v>
      </c>
      <c r="I153" s="96">
        <v>8.76</v>
      </c>
      <c r="J153" s="96">
        <v>4.7619047619047397</v>
      </c>
      <c r="K153" s="96">
        <v>0</v>
      </c>
      <c r="L153" s="96">
        <v>0</v>
      </c>
      <c r="M153" s="96">
        <v>2.3719999999999099E-2</v>
      </c>
      <c r="N153" s="96">
        <v>9.8000000000000795E-2</v>
      </c>
      <c r="O153" s="96">
        <v>8.2907692307692304</v>
      </c>
      <c r="P153" s="96">
        <v>9.5</v>
      </c>
      <c r="Q153" s="215">
        <v>10</v>
      </c>
      <c r="R153" s="217"/>
    </row>
    <row r="154" spans="1:18" x14ac:dyDescent="0.2">
      <c r="A154" s="92">
        <v>149</v>
      </c>
      <c r="B154" s="92" t="s">
        <v>304</v>
      </c>
      <c r="C154" s="92" t="s">
        <v>305</v>
      </c>
      <c r="D154" s="93" t="str">
        <f t="shared" si="2"/>
        <v/>
      </c>
      <c r="E154" s="96">
        <f>IF(Options!$D$24 = 1, MAX(F154, G154),
IF(Options!$D$25 = 1, AVERAGE(F154,G154),
IF(Options!$D$26 = 1, IFERROR(GEOMEAN(F154, G154), MAX(F154, G154)))))</f>
        <v>8.8034084308295046</v>
      </c>
      <c r="F154" s="96" cm="1">
        <f t="array" ref="F154">IF(Options!$D$18=1, IFERROR(MAX(IF($I$199:$Q$199=1,(I154:Q154),"")),
     MAX(IF($I$199:$Q$199=2,(I154:Q154),""))),
IF(Options!$D$19=1, IFERROR(AVERAGE(IF($I$199:$Q$199=1,(I154:Q154),"")),
     AVERAGE(IF($I$199:$Q$199=2,(I154:Q154),""))),
IF(Options!$D$20=1, IFERROR(GEOMEAN(IF($I$199:$Q$199=1,(I154:Q154)+0.0001,"")),
     GEOMEAN(IF($I$199:$Q$199=2,(I154:Q154)+0.0001,""))))))</f>
        <v>7.75</v>
      </c>
      <c r="G154" s="96" cm="1">
        <f t="array" ref="G154">IF(Options!$D$18=1, IFERROR(MAX(IF($I$200:$Q$200=1,(I154:Q154),"")),
     MAX(IF($I$200:$Q$200=2,(I154:Q154),""))),
IF(Options!$D$19=1, IFERROR(AVERAGE(IF($I$200:$Q$200=1,(I154:Q154),"")),
     AVERAGE(IF($I$200:$Q$200=2,(I154:Q154),""))),
IF(Options!$D$20=1, IFERROR(GEOMEAN(IF($I$200:$Q$200=1,(I154:Q154)+0.0001,"")),
     GEOMEAN(IF($I$200:$Q$200=2,(I154:Q154)+0.0001,""))))))</f>
        <v>10</v>
      </c>
      <c r="H154" s="110" t="s">
        <v>305</v>
      </c>
      <c r="I154" s="96">
        <v>6.42</v>
      </c>
      <c r="J154" s="96">
        <v>4.7619047619047397</v>
      </c>
      <c r="K154" s="96">
        <v>1.1987077250235101</v>
      </c>
      <c r="L154" s="96">
        <v>0.68970030403555205</v>
      </c>
      <c r="M154" s="96">
        <v>0.74568000000000001</v>
      </c>
      <c r="N154" s="96">
        <v>0.97199999999999998</v>
      </c>
      <c r="O154" s="96">
        <v>5.3415384615384598</v>
      </c>
      <c r="P154" s="96">
        <v>7.75</v>
      </c>
      <c r="Q154" s="215">
        <v>10</v>
      </c>
      <c r="R154" s="217"/>
    </row>
    <row r="155" spans="1:18" x14ac:dyDescent="0.2">
      <c r="A155" s="92">
        <v>150</v>
      </c>
      <c r="B155" s="92" t="s">
        <v>306</v>
      </c>
      <c r="C155" s="92" t="s">
        <v>307</v>
      </c>
      <c r="D155" s="93" t="str">
        <f t="shared" si="2"/>
        <v/>
      </c>
      <c r="E155" s="96">
        <f>IF(Options!$D$24 = 1, MAX(F155, G155),
IF(Options!$D$25 = 1, AVERAGE(F155,G155),
IF(Options!$D$26 = 1, IFERROR(GEOMEAN(F155, G155), MAX(F155, G155)))))</f>
        <v>2.3196879921559184</v>
      </c>
      <c r="F155" s="96" cm="1">
        <f t="array" ref="F155">IF(Options!$D$18=1, IFERROR(MAX(IF($I$199:$Q$199=1,(I155:Q155),"")),
     MAX(IF($I$199:$Q$199=2,(I155:Q155),""))),
IF(Options!$D$19=1, IFERROR(AVERAGE(IF($I$199:$Q$199=1,(I155:Q155),"")),
     AVERAGE(IF($I$199:$Q$199=2,(I155:Q155),""))),
IF(Options!$D$20=1, IFERROR(GEOMEAN(IF($I$199:$Q$199=1,(I155:Q155)+0.0001,"")),
     GEOMEAN(IF($I$199:$Q$199=2,(I155:Q155)+0.0001,""))))))</f>
        <v>2.2599999999999998</v>
      </c>
      <c r="G155" s="96" cm="1">
        <f t="array" ref="G155">IF(Options!$D$18=1, IFERROR(MAX(IF($I$200:$Q$200=1,(I155:Q155),"")),
     MAX(IF($I$200:$Q$200=2,(I155:Q155),""))),
IF(Options!$D$19=1, IFERROR(AVERAGE(IF($I$200:$Q$200=1,(I155:Q155),"")),
     AVERAGE(IF($I$200:$Q$200=2,(I155:Q155),""))),
IF(Options!$D$20=1, IFERROR(GEOMEAN(IF($I$200:$Q$200=1,(I155:Q155)+0.0001,"")),
     GEOMEAN(IF($I$200:$Q$200=2,(I155:Q155)+0.0001,""))))))</f>
        <v>2.3809523809523698</v>
      </c>
      <c r="H155" s="110" t="s">
        <v>307</v>
      </c>
      <c r="I155" s="96">
        <v>2.2599999999999998</v>
      </c>
      <c r="J155" s="96">
        <v>2.3809523809523698</v>
      </c>
      <c r="K155" s="96">
        <v>6.6666666666748099E-4</v>
      </c>
      <c r="L155" s="96">
        <v>6.6666666666748099E-4</v>
      </c>
      <c r="M155" s="96">
        <v>7.1320000000000106E-2</v>
      </c>
      <c r="N155" s="96">
        <v>0</v>
      </c>
      <c r="O155" s="96">
        <v>2.0676923076923099</v>
      </c>
      <c r="P155" s="96">
        <v>1.25</v>
      </c>
      <c r="Q155" s="215">
        <v>0</v>
      </c>
      <c r="R155" s="217"/>
    </row>
    <row r="156" spans="1:18" x14ac:dyDescent="0.2">
      <c r="A156" s="92">
        <v>151</v>
      </c>
      <c r="B156" s="92" t="s">
        <v>308</v>
      </c>
      <c r="C156" s="92" t="s">
        <v>309</v>
      </c>
      <c r="D156" s="93" t="str">
        <f t="shared" si="2"/>
        <v/>
      </c>
      <c r="E156" s="96">
        <f>IF(Options!$D$24 = 1, MAX(F156, G156),
IF(Options!$D$25 = 1, AVERAGE(F156,G156),
IF(Options!$D$26 = 1, IFERROR(GEOMEAN(F156, G156), MAX(F156, G156)))))</f>
        <v>8.8051086569978469</v>
      </c>
      <c r="F156" s="96" cm="1">
        <f t="array" ref="F156">IF(Options!$D$18=1, IFERROR(MAX(IF($I$199:$Q$199=1,(I156:Q156),"")),
     MAX(IF($I$199:$Q$199=2,(I156:Q156),""))),
IF(Options!$D$19=1, IFERROR(AVERAGE(IF($I$199:$Q$199=1,(I156:Q156),"")),
     AVERAGE(IF($I$199:$Q$199=2,(I156:Q156),""))),
IF(Options!$D$20=1, IFERROR(GEOMEAN(IF($I$199:$Q$199=1,(I156:Q156)+0.0001,"")),
     GEOMEAN(IF($I$199:$Q$199=2,(I156:Q156)+0.0001,""))))))</f>
        <v>9.86</v>
      </c>
      <c r="G156" s="96" cm="1">
        <f t="array" ref="G156">IF(Options!$D$18=1, IFERROR(MAX(IF($I$200:$Q$200=1,(I156:Q156),"")),
     MAX(IF($I$200:$Q$200=2,(I156:Q156),""))),
IF(Options!$D$19=1, IFERROR(AVERAGE(IF($I$200:$Q$200=1,(I156:Q156),"")),
     AVERAGE(IF($I$200:$Q$200=2,(I156:Q156),""))),
IF(Options!$D$20=1, IFERROR(GEOMEAN(IF($I$200:$Q$200=1,(I156:Q156)+0.0001,"")),
     GEOMEAN(IF($I$200:$Q$200=2,(I156:Q156)+0.0001,""))))))</f>
        <v>7.8630769230769202</v>
      </c>
      <c r="H156" s="110" t="s">
        <v>309</v>
      </c>
      <c r="I156" s="96">
        <v>9.86</v>
      </c>
      <c r="J156" s="96">
        <v>4.7619047619047397</v>
      </c>
      <c r="K156" s="96" t="s">
        <v>505</v>
      </c>
      <c r="L156" s="96" t="s">
        <v>505</v>
      </c>
      <c r="M156" s="96">
        <v>0</v>
      </c>
      <c r="N156" s="96">
        <v>0</v>
      </c>
      <c r="O156" s="96">
        <v>7.8630769230769202</v>
      </c>
      <c r="P156" s="96">
        <v>9</v>
      </c>
      <c r="Q156" s="215">
        <v>0</v>
      </c>
      <c r="R156" s="217"/>
    </row>
    <row r="157" spans="1:18" x14ac:dyDescent="0.2">
      <c r="A157" s="92">
        <v>152</v>
      </c>
      <c r="B157" s="92" t="s">
        <v>310</v>
      </c>
      <c r="C157" s="92" t="s">
        <v>311</v>
      </c>
      <c r="D157" s="93" t="str">
        <f t="shared" si="2"/>
        <v/>
      </c>
      <c r="E157" s="96">
        <f>IF(Options!$D$24 = 1, MAX(F157, G157),
IF(Options!$D$25 = 1, AVERAGE(F157,G157),
IF(Options!$D$26 = 1, IFERROR(GEOMEAN(F157, G157), MAX(F157, G157)))))</f>
        <v>10</v>
      </c>
      <c r="F157" s="96" cm="1">
        <f t="array" ref="F157">IF(Options!$D$18=1, IFERROR(MAX(IF($I$199:$Q$199=1,(I157:Q157),"")),
     MAX(IF($I$199:$Q$199=2,(I157:Q157),""))),
IF(Options!$D$19=1, IFERROR(AVERAGE(IF($I$199:$Q$199=1,(I157:Q157),"")),
     AVERAGE(IF($I$199:$Q$199=2,(I157:Q157),""))),
IF(Options!$D$20=1, IFERROR(GEOMEAN(IF($I$199:$Q$199=1,(I157:Q157)+0.0001,"")),
     GEOMEAN(IF($I$199:$Q$199=2,(I157:Q157)+0.0001,""))))))</f>
        <v>10</v>
      </c>
      <c r="G157" s="96" cm="1">
        <f t="array" ref="G157">IF(Options!$D$18=1, IFERROR(MAX(IF($I$200:$Q$200=1,(I157:Q157),"")),
     MAX(IF($I$200:$Q$200=2,(I157:Q157),""))),
IF(Options!$D$19=1, IFERROR(AVERAGE(IF($I$200:$Q$200=1,(I157:Q157),"")),
     AVERAGE(IF($I$200:$Q$200=2,(I157:Q157),""))),
IF(Options!$D$20=1, IFERROR(GEOMEAN(IF($I$200:$Q$200=1,(I157:Q157)+0.0001,"")),
     GEOMEAN(IF($I$200:$Q$200=2,(I157:Q157)+0.0001,""))))))</f>
        <v>10</v>
      </c>
      <c r="H157" s="110" t="s">
        <v>311</v>
      </c>
      <c r="I157" s="96">
        <v>6.36</v>
      </c>
      <c r="J157" s="96">
        <v>10</v>
      </c>
      <c r="K157" s="96">
        <v>0</v>
      </c>
      <c r="L157" s="96">
        <v>0</v>
      </c>
      <c r="M157" s="96">
        <v>1.1480000000000601E-2</v>
      </c>
      <c r="N157" s="96">
        <v>0</v>
      </c>
      <c r="O157" s="96">
        <v>4.6153846153846203</v>
      </c>
      <c r="P157" s="96">
        <v>10</v>
      </c>
      <c r="Q157" s="215">
        <v>0</v>
      </c>
      <c r="R157" s="217"/>
    </row>
    <row r="158" spans="1:18" x14ac:dyDescent="0.2">
      <c r="A158" s="92">
        <v>153</v>
      </c>
      <c r="B158" s="92" t="s">
        <v>312</v>
      </c>
      <c r="C158" s="92" t="s">
        <v>313</v>
      </c>
      <c r="D158" s="93" t="str">
        <f t="shared" si="2"/>
        <v/>
      </c>
      <c r="E158" s="96">
        <f>IF(Options!$D$24 = 1, MAX(F158, G158),
IF(Options!$D$25 = 1, AVERAGE(F158,G158),
IF(Options!$D$26 = 1, IFERROR(GEOMEAN(F158, G158), MAX(F158, G158)))))</f>
        <v>6.2678317052800727</v>
      </c>
      <c r="F158" s="96" cm="1">
        <f t="array" ref="F158">IF(Options!$D$18=1, IFERROR(MAX(IF($I$199:$Q$199=1,(I158:Q158),"")),
     MAX(IF($I$199:$Q$199=2,(I158:Q158),""))),
IF(Options!$D$19=1, IFERROR(AVERAGE(IF($I$199:$Q$199=1,(I158:Q158),"")),
     AVERAGE(IF($I$199:$Q$199=2,(I158:Q158),""))),
IF(Options!$D$20=1, IFERROR(GEOMEAN(IF($I$199:$Q$199=1,(I158:Q158)+0.0001,"")),
     GEOMEAN(IF($I$199:$Q$199=2,(I158:Q158)+0.0001,""))))))</f>
        <v>5.5</v>
      </c>
      <c r="G158" s="96" cm="1">
        <f t="array" ref="G158">IF(Options!$D$18=1, IFERROR(MAX(IF($I$200:$Q$200=1,(I158:Q158),"")),
     MAX(IF($I$200:$Q$200=2,(I158:Q158),""))),
IF(Options!$D$19=1, IFERROR(AVERAGE(IF($I$200:$Q$200=1,(I158:Q158),"")),
     AVERAGE(IF($I$200:$Q$200=2,(I158:Q158),""))),
IF(Options!$D$20=1, IFERROR(GEOMEAN(IF($I$200:$Q$200=1,(I158:Q158)+0.0001,"")),
     GEOMEAN(IF($I$200:$Q$200=2,(I158:Q158)+0.0001,""))))))</f>
        <v>7.1428571428571104</v>
      </c>
      <c r="H158" s="110" t="s">
        <v>313</v>
      </c>
      <c r="I158" s="96">
        <v>5.16</v>
      </c>
      <c r="J158" s="96">
        <v>7.1428571428571104</v>
      </c>
      <c r="K158" s="96">
        <v>4.1083435905612503E-2</v>
      </c>
      <c r="L158" s="96">
        <v>0</v>
      </c>
      <c r="M158" s="96">
        <v>1.6677200000000001</v>
      </c>
      <c r="N158" s="96">
        <v>2.5099999999999998</v>
      </c>
      <c r="O158" s="96">
        <v>4.4446153846153802</v>
      </c>
      <c r="P158" s="96">
        <v>5.5</v>
      </c>
      <c r="Q158" s="215">
        <v>0</v>
      </c>
      <c r="R158" s="217"/>
    </row>
    <row r="159" spans="1:18" x14ac:dyDescent="0.2">
      <c r="A159" s="92">
        <v>154</v>
      </c>
      <c r="B159" s="92" t="s">
        <v>314</v>
      </c>
      <c r="C159" s="92" t="s">
        <v>315</v>
      </c>
      <c r="D159" s="93" t="str">
        <f t="shared" si="2"/>
        <v/>
      </c>
      <c r="E159" s="96">
        <f>IF(Options!$D$24 = 1, MAX(F159, G159),
IF(Options!$D$25 = 1, AVERAGE(F159,G159),
IF(Options!$D$26 = 1, IFERROR(GEOMEAN(F159, G159), MAX(F159, G159)))))</f>
        <v>10</v>
      </c>
      <c r="F159" s="96" cm="1">
        <f t="array" ref="F159">IF(Options!$D$18=1, IFERROR(MAX(IF($I$199:$Q$199=1,(I159:Q159),"")),
     MAX(IF($I$199:$Q$199=2,(I159:Q159),""))),
IF(Options!$D$19=1, IFERROR(AVERAGE(IF($I$199:$Q$199=1,(I159:Q159),"")),
     AVERAGE(IF($I$199:$Q$199=2,(I159:Q159),""))),
IF(Options!$D$20=1, IFERROR(GEOMEAN(IF($I$199:$Q$199=1,(I159:Q159)+0.0001,"")),
     GEOMEAN(IF($I$199:$Q$199=2,(I159:Q159)+0.0001,""))))))</f>
        <v>10</v>
      </c>
      <c r="G159" s="96" cm="1">
        <f t="array" ref="G159">IF(Options!$D$18=1, IFERROR(MAX(IF($I$200:$Q$200=1,(I159:Q159),"")),
     MAX(IF($I$200:$Q$200=2,(I159:Q159),""))),
IF(Options!$D$19=1, IFERROR(AVERAGE(IF($I$200:$Q$200=1,(I159:Q159),"")),
     AVERAGE(IF($I$200:$Q$200=2,(I159:Q159),""))),
IF(Options!$D$20=1, IFERROR(GEOMEAN(IF($I$200:$Q$200=1,(I159:Q159)+0.0001,"")),
     GEOMEAN(IF($I$200:$Q$200=2,(I159:Q159)+0.0001,""))))))</f>
        <v>10</v>
      </c>
      <c r="H159" s="110" t="s">
        <v>315</v>
      </c>
      <c r="I159" s="96">
        <v>10</v>
      </c>
      <c r="J159" s="96">
        <v>9.5238095238094793</v>
      </c>
      <c r="K159" s="96">
        <v>10</v>
      </c>
      <c r="L159" s="96">
        <v>10</v>
      </c>
      <c r="M159" s="96">
        <v>0.22256000000000001</v>
      </c>
      <c r="N159" s="96">
        <v>0.630000000000001</v>
      </c>
      <c r="O159" s="96">
        <v>8.6323076923076894</v>
      </c>
      <c r="P159" s="96">
        <v>10</v>
      </c>
      <c r="Q159" s="215">
        <v>0</v>
      </c>
      <c r="R159" s="217"/>
    </row>
    <row r="160" spans="1:18" x14ac:dyDescent="0.2">
      <c r="A160" s="92">
        <v>155</v>
      </c>
      <c r="B160" s="92" t="s">
        <v>316</v>
      </c>
      <c r="C160" s="92" t="s">
        <v>317</v>
      </c>
      <c r="D160" s="93" t="str">
        <f t="shared" si="2"/>
        <v/>
      </c>
      <c r="E160" s="96">
        <f>IF(Options!$D$24 = 1, MAX(F160, G160),
IF(Options!$D$25 = 1, AVERAGE(F160,G160),
IF(Options!$D$26 = 1, IFERROR(GEOMEAN(F160, G160), MAX(F160, G160)))))</f>
        <v>6.5192024052026483</v>
      </c>
      <c r="F160" s="96" cm="1">
        <f t="array" ref="F160">IF(Options!$D$18=1, IFERROR(MAX(IF($I$199:$Q$199=1,(I160:Q160),"")),
     MAX(IF($I$199:$Q$199=2,(I160:Q160),""))),
IF(Options!$D$19=1, IFERROR(AVERAGE(IF($I$199:$Q$199=1,(I160:Q160),"")),
     AVERAGE(IF($I$199:$Q$199=2,(I160:Q160),""))),
IF(Options!$D$20=1, IFERROR(GEOMEAN(IF($I$199:$Q$199=1,(I160:Q160)+0.0001,"")),
     GEOMEAN(IF($I$199:$Q$199=2,(I160:Q160)+0.0001,""))))))</f>
        <v>4.25</v>
      </c>
      <c r="G160" s="96" cm="1">
        <f t="array" ref="G160">IF(Options!$D$18=1, IFERROR(MAX(IF($I$200:$Q$200=1,(I160:Q160),"")),
     MAX(IF($I$200:$Q$200=2,(I160:Q160),""))),
IF(Options!$D$19=1, IFERROR(AVERAGE(IF($I$200:$Q$200=1,(I160:Q160),"")),
     AVERAGE(IF($I$200:$Q$200=2,(I160:Q160),""))),
IF(Options!$D$20=1, IFERROR(GEOMEAN(IF($I$200:$Q$200=1,(I160:Q160)+0.0001,"")),
     GEOMEAN(IF($I$200:$Q$200=2,(I160:Q160)+0.0001,""))))))</f>
        <v>10</v>
      </c>
      <c r="H160" s="110" t="s">
        <v>317</v>
      </c>
      <c r="I160" s="96">
        <v>3.54</v>
      </c>
      <c r="J160" s="96">
        <v>0</v>
      </c>
      <c r="K160" s="96">
        <v>0</v>
      </c>
      <c r="L160" s="96">
        <v>0.66743788491735101</v>
      </c>
      <c r="M160" s="96">
        <v>10</v>
      </c>
      <c r="N160" s="96">
        <v>4.5759999999999996</v>
      </c>
      <c r="O160" s="96">
        <v>2.2569230769230799</v>
      </c>
      <c r="P160" s="96">
        <v>4.25</v>
      </c>
      <c r="Q160" s="215">
        <v>0</v>
      </c>
      <c r="R160" s="217"/>
    </row>
    <row r="161" spans="1:18" x14ac:dyDescent="0.2">
      <c r="A161" s="92">
        <v>156</v>
      </c>
      <c r="B161" s="92" t="s">
        <v>318</v>
      </c>
      <c r="C161" s="92" t="s">
        <v>319</v>
      </c>
      <c r="D161" s="93" t="str">
        <f t="shared" si="2"/>
        <v/>
      </c>
      <c r="E161" s="96">
        <f>IF(Options!$D$24 = 1, MAX(F161, G161),
IF(Options!$D$25 = 1, AVERAGE(F161,G161),
IF(Options!$D$26 = 1, IFERROR(GEOMEAN(F161, G161), MAX(F161, G161)))))</f>
        <v>10</v>
      </c>
      <c r="F161" s="96" cm="1">
        <f t="array" ref="F161">IF(Options!$D$18=1, IFERROR(MAX(IF($I$199:$Q$199=1,(I161:Q161),"")),
     MAX(IF($I$199:$Q$199=2,(I161:Q161),""))),
IF(Options!$D$19=1, IFERROR(AVERAGE(IF($I$199:$Q$199=1,(I161:Q161),"")),
     AVERAGE(IF($I$199:$Q$199=2,(I161:Q161),""))),
IF(Options!$D$20=1, IFERROR(GEOMEAN(IF($I$199:$Q$199=1,(I161:Q161)+0.0001,"")),
     GEOMEAN(IF($I$199:$Q$199=2,(I161:Q161)+0.0001,""))))))</f>
        <v>10</v>
      </c>
      <c r="G161" s="96" cm="1">
        <f t="array" ref="G161">IF(Options!$D$18=1, IFERROR(MAX(IF($I$200:$Q$200=1,(I161:Q161),"")),
     MAX(IF($I$200:$Q$200=2,(I161:Q161),""))),
IF(Options!$D$19=1, IFERROR(AVERAGE(IF($I$200:$Q$200=1,(I161:Q161),"")),
     AVERAGE(IF($I$200:$Q$200=2,(I161:Q161),""))),
IF(Options!$D$20=1, IFERROR(GEOMEAN(IF($I$200:$Q$200=1,(I161:Q161)+0.0001,"")),
     GEOMEAN(IF($I$200:$Q$200=2,(I161:Q161)+0.0001,""))))))</f>
        <v>10</v>
      </c>
      <c r="H161" s="110" t="s">
        <v>319</v>
      </c>
      <c r="I161" s="96">
        <v>9.66</v>
      </c>
      <c r="J161" s="96">
        <v>9.5238095238094793</v>
      </c>
      <c r="K161" s="96">
        <v>10</v>
      </c>
      <c r="L161" s="96">
        <v>10</v>
      </c>
      <c r="M161" s="96">
        <v>0.57379999999999998</v>
      </c>
      <c r="N161" s="96">
        <v>0.305999999999999</v>
      </c>
      <c r="O161" s="96">
        <v>3.8461538461538498</v>
      </c>
      <c r="P161" s="96">
        <v>10</v>
      </c>
      <c r="Q161" s="215">
        <v>10</v>
      </c>
      <c r="R161" s="217"/>
    </row>
    <row r="162" spans="1:18" x14ac:dyDescent="0.2">
      <c r="A162" s="92">
        <v>157</v>
      </c>
      <c r="B162" s="92" t="s">
        <v>320</v>
      </c>
      <c r="C162" s="92" t="s">
        <v>321</v>
      </c>
      <c r="D162" s="93" t="str">
        <f t="shared" si="2"/>
        <v/>
      </c>
      <c r="E162" s="96">
        <f>IF(Options!$D$24 = 1, MAX(F162, G162),
IF(Options!$D$25 = 1, AVERAGE(F162,G162),
IF(Options!$D$26 = 1, IFERROR(GEOMEAN(F162, G162), MAX(F162, G162)))))</f>
        <v>8.7705801930702911</v>
      </c>
      <c r="F162" s="96" cm="1">
        <f t="array" ref="F162">IF(Options!$D$18=1, IFERROR(MAX(IF($I$199:$Q$199=1,(I162:Q162),"")),
     MAX(IF($I$199:$Q$199=2,(I162:Q162),""))),
IF(Options!$D$19=1, IFERROR(AVERAGE(IF($I$199:$Q$199=1,(I162:Q162),"")),
     AVERAGE(IF($I$199:$Q$199=2,(I162:Q162),""))),
IF(Options!$D$20=1, IFERROR(GEOMEAN(IF($I$199:$Q$199=1,(I162:Q162)+0.0001,"")),
     GEOMEAN(IF($I$199:$Q$199=2,(I162:Q162)+0.0001,""))))))</f>
        <v>10</v>
      </c>
      <c r="G162" s="96" cm="1">
        <f t="array" ref="G162">IF(Options!$D$18=1, IFERROR(MAX(IF($I$200:$Q$200=1,(I162:Q162),"")),
     MAX(IF($I$200:$Q$200=2,(I162:Q162),""))),
IF(Options!$D$19=1, IFERROR(AVERAGE(IF($I$200:$Q$200=1,(I162:Q162),"")),
     AVERAGE(IF($I$200:$Q$200=2,(I162:Q162),""))),
IF(Options!$D$20=1, IFERROR(GEOMEAN(IF($I$200:$Q$200=1,(I162:Q162)+0.0001,"")),
     GEOMEAN(IF($I$200:$Q$200=2,(I162:Q162)+0.0001,""))))))</f>
        <v>7.6923076923076898</v>
      </c>
      <c r="H162" s="110" t="s">
        <v>321</v>
      </c>
      <c r="I162" s="96">
        <v>10</v>
      </c>
      <c r="J162" s="96" t="s">
        <v>505</v>
      </c>
      <c r="K162" s="96">
        <v>7.6923076923076898</v>
      </c>
      <c r="L162" s="96">
        <v>2.1763774246912901</v>
      </c>
      <c r="M162" s="96">
        <v>3.0506000000000002</v>
      </c>
      <c r="N162" s="96">
        <v>1.304</v>
      </c>
      <c r="O162" s="96" t="s">
        <v>505</v>
      </c>
      <c r="P162" s="96">
        <v>7.75</v>
      </c>
      <c r="Q162" s="215">
        <v>0</v>
      </c>
      <c r="R162" s="217"/>
    </row>
    <row r="163" spans="1:18" x14ac:dyDescent="0.2">
      <c r="A163" s="92">
        <v>158</v>
      </c>
      <c r="B163" s="92" t="s">
        <v>322</v>
      </c>
      <c r="C163" s="92" t="s">
        <v>323</v>
      </c>
      <c r="D163" s="93" t="str">
        <f t="shared" si="2"/>
        <v/>
      </c>
      <c r="E163" s="96">
        <f>IF(Options!$D$24 = 1, MAX(F163, G163),
IF(Options!$D$25 = 1, AVERAGE(F163,G163),
IF(Options!$D$26 = 1, IFERROR(GEOMEAN(F163, G163), MAX(F163, G163)))))</f>
        <v>4.1452289534985933</v>
      </c>
      <c r="F163" s="96" cm="1">
        <f t="array" ref="F163">IF(Options!$D$18=1, IFERROR(MAX(IF($I$199:$Q$199=1,(I163:Q163),"")),
     MAX(IF($I$199:$Q$199=2,(I163:Q163),""))),
IF(Options!$D$19=1, IFERROR(AVERAGE(IF($I$199:$Q$199=1,(I163:Q163),"")),
     AVERAGE(IF($I$199:$Q$199=2,(I163:Q163),""))),
IF(Options!$D$20=1, IFERROR(GEOMEAN(IF($I$199:$Q$199=1,(I163:Q163)+0.0001,"")),
     GEOMEAN(IF($I$199:$Q$199=2,(I163:Q163)+0.0001,""))))))</f>
        <v>6.7</v>
      </c>
      <c r="G163" s="96" cm="1">
        <f t="array" ref="G163">IF(Options!$D$18=1, IFERROR(MAX(IF($I$200:$Q$200=1,(I163:Q163),"")),
     MAX(IF($I$200:$Q$200=2,(I163:Q163),""))),
IF(Options!$D$19=1, IFERROR(AVERAGE(IF($I$200:$Q$200=1,(I163:Q163),"")),
     AVERAGE(IF($I$200:$Q$200=2,(I163:Q163),""))),
IF(Options!$D$20=1, IFERROR(GEOMEAN(IF($I$200:$Q$200=1,(I163:Q163)+0.0001,"")),
     GEOMEAN(IF($I$200:$Q$200=2,(I163:Q163)+0.0001,""))))))</f>
        <v>2.5646153846153799</v>
      </c>
      <c r="H163" s="110" t="s">
        <v>323</v>
      </c>
      <c r="I163" s="96">
        <v>6.7</v>
      </c>
      <c r="J163" s="96">
        <v>2.3809523809523698</v>
      </c>
      <c r="K163" s="96">
        <v>0.51366287902718699</v>
      </c>
      <c r="L163" s="96">
        <v>0</v>
      </c>
      <c r="M163" s="96">
        <v>0.71107999999999905</v>
      </c>
      <c r="N163" s="96">
        <v>0.97399999999999998</v>
      </c>
      <c r="O163" s="96">
        <v>2.5646153846153799</v>
      </c>
      <c r="P163" s="96">
        <v>4</v>
      </c>
      <c r="Q163" s="215">
        <v>0</v>
      </c>
      <c r="R163" s="217"/>
    </row>
    <row r="164" spans="1:18" x14ac:dyDescent="0.2">
      <c r="A164" s="92">
        <v>159</v>
      </c>
      <c r="B164" s="92" t="s">
        <v>324</v>
      </c>
      <c r="C164" s="92" t="s">
        <v>325</v>
      </c>
      <c r="D164" s="93" t="str">
        <f t="shared" si="2"/>
        <v/>
      </c>
      <c r="E164" s="96">
        <f>IF(Options!$D$24 = 1, MAX(F164, G164),
IF(Options!$D$25 = 1, AVERAGE(F164,G164),
IF(Options!$D$26 = 1, IFERROR(GEOMEAN(F164, G164), MAX(F164, G164)))))</f>
        <v>6.6483080554378651</v>
      </c>
      <c r="F164" s="96" cm="1">
        <f t="array" ref="F164">IF(Options!$D$18=1, IFERROR(MAX(IF($I$199:$Q$199=1,(I164:Q164),"")),
     MAX(IF($I$199:$Q$199=2,(I164:Q164),""))),
IF(Options!$D$19=1, IFERROR(AVERAGE(IF($I$199:$Q$199=1,(I164:Q164),"")),
     AVERAGE(IF($I$199:$Q$199=2,(I164:Q164),""))),
IF(Options!$D$20=1, IFERROR(GEOMEAN(IF($I$199:$Q$199=1,(I164:Q164)+0.0001,"")),
     GEOMEAN(IF($I$199:$Q$199=2,(I164:Q164)+0.0001,""))))))</f>
        <v>4.42</v>
      </c>
      <c r="G164" s="96" cm="1">
        <f t="array" ref="G164">IF(Options!$D$18=1, IFERROR(MAX(IF($I$200:$Q$200=1,(I164:Q164),"")),
     MAX(IF($I$200:$Q$200=2,(I164:Q164),""))),
IF(Options!$D$19=1, IFERROR(AVERAGE(IF($I$200:$Q$200=1,(I164:Q164),"")),
     AVERAGE(IF($I$200:$Q$200=2,(I164:Q164),""))),
IF(Options!$D$20=1, IFERROR(GEOMEAN(IF($I$200:$Q$200=1,(I164:Q164)+0.0001,"")),
     GEOMEAN(IF($I$200:$Q$200=2,(I164:Q164)+0.0001,""))))))</f>
        <v>10</v>
      </c>
      <c r="H164" s="110" t="s">
        <v>325</v>
      </c>
      <c r="I164" s="96">
        <v>4.42</v>
      </c>
      <c r="J164" s="96" t="s">
        <v>505</v>
      </c>
      <c r="K164" s="96">
        <v>0.91656176413065704</v>
      </c>
      <c r="L164" s="96">
        <v>0.34488789704143302</v>
      </c>
      <c r="M164" s="96">
        <v>10</v>
      </c>
      <c r="N164" s="96">
        <v>10</v>
      </c>
      <c r="O164" s="96">
        <v>0.44461538461538402</v>
      </c>
      <c r="P164" s="96">
        <v>3.25</v>
      </c>
      <c r="Q164" s="215">
        <v>0</v>
      </c>
      <c r="R164" s="217"/>
    </row>
    <row r="165" spans="1:18" x14ac:dyDescent="0.2">
      <c r="A165" s="92">
        <v>160</v>
      </c>
      <c r="B165" s="92" t="s">
        <v>326</v>
      </c>
      <c r="C165" s="92" t="s">
        <v>327</v>
      </c>
      <c r="D165" s="93" t="str">
        <f t="shared" si="2"/>
        <v/>
      </c>
      <c r="E165" s="96">
        <f>IF(Options!$D$24 = 1, MAX(F165, G165),
IF(Options!$D$25 = 1, AVERAGE(F165,G165),
IF(Options!$D$26 = 1, IFERROR(GEOMEAN(F165, G165), MAX(F165, G165)))))</f>
        <v>4.1833001326703778</v>
      </c>
      <c r="F165" s="96" cm="1">
        <f t="array" ref="F165">IF(Options!$D$18=1, IFERROR(MAX(IF($I$199:$Q$199=1,(I165:Q165),"")),
     MAX(IF($I$199:$Q$199=2,(I165:Q165),""))),
IF(Options!$D$19=1, IFERROR(AVERAGE(IF($I$199:$Q$199=1,(I165:Q165),"")),
     AVERAGE(IF($I$199:$Q$199=2,(I165:Q165),""))),
IF(Options!$D$20=1, IFERROR(GEOMEAN(IF($I$199:$Q$199=1,(I165:Q165)+0.0001,"")),
     GEOMEAN(IF($I$199:$Q$199=2,(I165:Q165)+0.0001,""))))))</f>
        <v>1.75</v>
      </c>
      <c r="G165" s="96" cm="1">
        <f t="array" ref="G165">IF(Options!$D$18=1, IFERROR(MAX(IF($I$200:$Q$200=1,(I165:Q165),"")),
     MAX(IF($I$200:$Q$200=2,(I165:Q165),""))),
IF(Options!$D$19=1, IFERROR(AVERAGE(IF($I$200:$Q$200=1,(I165:Q165),"")),
     AVERAGE(IF($I$200:$Q$200=2,(I165:Q165),""))),
IF(Options!$D$20=1, IFERROR(GEOMEAN(IF($I$200:$Q$200=1,(I165:Q165)+0.0001,"")),
     GEOMEAN(IF($I$200:$Q$200=2,(I165:Q165)+0.0001,""))))))</f>
        <v>10</v>
      </c>
      <c r="H165" s="110" t="s">
        <v>327</v>
      </c>
      <c r="I165" s="96">
        <v>0.55999999999999905</v>
      </c>
      <c r="J165" s="96">
        <v>7.1428571428571104</v>
      </c>
      <c r="K165" s="96">
        <v>0</v>
      </c>
      <c r="L165" s="96">
        <v>0</v>
      </c>
      <c r="M165" s="96">
        <v>10</v>
      </c>
      <c r="N165" s="96">
        <v>10</v>
      </c>
      <c r="O165" s="96">
        <v>0.92307692307692302</v>
      </c>
      <c r="P165" s="96">
        <v>1.75</v>
      </c>
      <c r="Q165" s="215">
        <v>0</v>
      </c>
      <c r="R165" s="217"/>
    </row>
    <row r="166" spans="1:18" x14ac:dyDescent="0.2">
      <c r="A166" s="92">
        <v>161</v>
      </c>
      <c r="B166" s="92" t="s">
        <v>328</v>
      </c>
      <c r="C166" s="92" t="s">
        <v>329</v>
      </c>
      <c r="D166" s="93" t="str">
        <f t="shared" si="2"/>
        <v/>
      </c>
      <c r="E166" s="96">
        <f>IF(Options!$D$24 = 1, MAX(F166, G166),
IF(Options!$D$25 = 1, AVERAGE(F166,G166),
IF(Options!$D$26 = 1, IFERROR(GEOMEAN(F166, G166), MAX(F166, G166)))))</f>
        <v>2.2360679774997898</v>
      </c>
      <c r="F166" s="96" cm="1">
        <f t="array" ref="F166">IF(Options!$D$18=1, IFERROR(MAX(IF($I$199:$Q$199=1,(I166:Q166),"")),
     MAX(IF($I$199:$Q$199=2,(I166:Q166),""))),
IF(Options!$D$19=1, IFERROR(AVERAGE(IF($I$199:$Q$199=1,(I166:Q166),"")),
     AVERAGE(IF($I$199:$Q$199=2,(I166:Q166),""))),
IF(Options!$D$20=1, IFERROR(GEOMEAN(IF($I$199:$Q$199=1,(I166:Q166)+0.0001,"")),
     GEOMEAN(IF($I$199:$Q$199=2,(I166:Q166)+0.0001,""))))))</f>
        <v>0.5</v>
      </c>
      <c r="G166" s="96" cm="1">
        <f t="array" ref="G166">IF(Options!$D$18=1, IFERROR(MAX(IF($I$200:$Q$200=1,(I166:Q166),"")),
     MAX(IF($I$200:$Q$200=2,(I166:Q166),""))),
IF(Options!$D$19=1, IFERROR(AVERAGE(IF($I$200:$Q$200=1,(I166:Q166),"")),
     AVERAGE(IF($I$200:$Q$200=2,(I166:Q166),""))),
IF(Options!$D$20=1, IFERROR(GEOMEAN(IF($I$200:$Q$200=1,(I166:Q166)+0.0001,"")),
     GEOMEAN(IF($I$200:$Q$200=2,(I166:Q166)+0.0001,""))))))</f>
        <v>10</v>
      </c>
      <c r="H166" s="110" t="s">
        <v>329</v>
      </c>
      <c r="I166" s="96">
        <v>0</v>
      </c>
      <c r="J166" s="96">
        <v>2.3809523809523698</v>
      </c>
      <c r="K166" s="96">
        <v>0</v>
      </c>
      <c r="L166" s="96">
        <v>0.17294135228556601</v>
      </c>
      <c r="M166" s="96">
        <v>10</v>
      </c>
      <c r="N166" s="96">
        <v>6.45</v>
      </c>
      <c r="O166" s="96">
        <v>3.1369230769230798</v>
      </c>
      <c r="P166" s="96">
        <v>0.5</v>
      </c>
      <c r="Q166" s="215">
        <v>0</v>
      </c>
      <c r="R166" s="217"/>
    </row>
    <row r="167" spans="1:18" x14ac:dyDescent="0.2">
      <c r="A167" s="92">
        <v>162</v>
      </c>
      <c r="B167" s="92" t="s">
        <v>330</v>
      </c>
      <c r="C167" s="92" t="s">
        <v>331</v>
      </c>
      <c r="D167" s="93" t="str">
        <f t="shared" si="2"/>
        <v/>
      </c>
      <c r="E167" s="96">
        <f>IF(Options!$D$24 = 1, MAX(F167, G167),
IF(Options!$D$25 = 1, AVERAGE(F167,G167),
IF(Options!$D$26 = 1, IFERROR(GEOMEAN(F167, G167), MAX(F167, G167)))))</f>
        <v>6.5321512536070383</v>
      </c>
      <c r="F167" s="96" cm="1">
        <f t="array" ref="F167">IF(Options!$D$18=1, IFERROR(MAX(IF($I$199:$Q$199=1,(I167:Q167),"")),
     MAX(IF($I$199:$Q$199=2,(I167:Q167),""))),
IF(Options!$D$19=1, IFERROR(AVERAGE(IF($I$199:$Q$199=1,(I167:Q167),"")),
     AVERAGE(IF($I$199:$Q$199=2,(I167:Q167),""))),
IF(Options!$D$20=1, IFERROR(GEOMEAN(IF($I$199:$Q$199=1,(I167:Q167)+0.0001,"")),
     GEOMEAN(IF($I$199:$Q$199=2,(I167:Q167)+0.0001,""))))))</f>
        <v>8.25</v>
      </c>
      <c r="G167" s="96" cm="1">
        <f t="array" ref="G167">IF(Options!$D$18=1, IFERROR(MAX(IF($I$200:$Q$200=1,(I167:Q167),"")),
     MAX(IF($I$200:$Q$200=2,(I167:Q167),""))),
IF(Options!$D$19=1, IFERROR(AVERAGE(IF($I$200:$Q$200=1,(I167:Q167),"")),
     AVERAGE(IF($I$200:$Q$200=2,(I167:Q167),""))),
IF(Options!$D$20=1, IFERROR(GEOMEAN(IF($I$200:$Q$200=1,(I167:Q167)+0.0001,"")),
     GEOMEAN(IF($I$200:$Q$200=2,(I167:Q167)+0.0001,""))))))</f>
        <v>5.1719999999999997</v>
      </c>
      <c r="H167" s="110" t="s">
        <v>331</v>
      </c>
      <c r="I167" s="96">
        <v>7.78</v>
      </c>
      <c r="J167" s="96">
        <v>4.7619047619047397</v>
      </c>
      <c r="K167" s="96">
        <v>0</v>
      </c>
      <c r="L167" s="96">
        <v>0</v>
      </c>
      <c r="M167" s="96">
        <v>1.5416399999999999</v>
      </c>
      <c r="N167" s="96">
        <v>5.1719999999999997</v>
      </c>
      <c r="O167" s="96">
        <v>2.6492307692307699</v>
      </c>
      <c r="P167" s="96">
        <v>8.25</v>
      </c>
      <c r="Q167" s="215">
        <v>0</v>
      </c>
      <c r="R167" s="217"/>
    </row>
    <row r="168" spans="1:18" x14ac:dyDescent="0.2">
      <c r="A168" s="92">
        <v>163</v>
      </c>
      <c r="B168" s="92" t="s">
        <v>332</v>
      </c>
      <c r="C168" s="92" t="s">
        <v>333</v>
      </c>
      <c r="D168" s="93" t="str">
        <f t="shared" si="2"/>
        <v/>
      </c>
      <c r="E168" s="96">
        <f>IF(Options!$D$24 = 1, MAX(F168, G168),
IF(Options!$D$25 = 1, AVERAGE(F168,G168),
IF(Options!$D$26 = 1, IFERROR(GEOMEAN(F168, G168), MAX(F168, G168)))))</f>
        <v>8.7292611371180779</v>
      </c>
      <c r="F168" s="96" cm="1">
        <f t="array" ref="F168">IF(Options!$D$18=1, IFERROR(MAX(IF($I$199:$Q$199=1,(I168:Q168),"")),
     MAX(IF($I$199:$Q$199=2,(I168:Q168),""))),
IF(Options!$D$19=1, IFERROR(AVERAGE(IF($I$199:$Q$199=1,(I168:Q168),"")),
     AVERAGE(IF($I$199:$Q$199=2,(I168:Q168),""))),
IF(Options!$D$20=1, IFERROR(GEOMEAN(IF($I$199:$Q$199=1,(I168:Q168)+0.0001,"")),
     GEOMEAN(IF($I$199:$Q$199=2,(I168:Q168)+0.0001,""))))))</f>
        <v>7.62</v>
      </c>
      <c r="G168" s="96" cm="1">
        <f t="array" ref="G168">IF(Options!$D$18=1, IFERROR(MAX(IF($I$200:$Q$200=1,(I168:Q168),"")),
     MAX(IF($I$200:$Q$200=2,(I168:Q168),""))),
IF(Options!$D$19=1, IFERROR(AVERAGE(IF($I$200:$Q$200=1,(I168:Q168),"")),
     AVERAGE(IF($I$200:$Q$200=2,(I168:Q168),""))),
IF(Options!$D$20=1, IFERROR(GEOMEAN(IF($I$200:$Q$200=1,(I168:Q168)+0.0001,"")),
     GEOMEAN(IF($I$200:$Q$200=2,(I168:Q168)+0.0001,""))))))</f>
        <v>10</v>
      </c>
      <c r="H168" s="110" t="s">
        <v>333</v>
      </c>
      <c r="I168" s="96">
        <v>7.62</v>
      </c>
      <c r="J168" s="96">
        <v>7.1428571428571104</v>
      </c>
      <c r="K168" s="96">
        <v>10</v>
      </c>
      <c r="L168" s="96">
        <v>10</v>
      </c>
      <c r="M168" s="96">
        <v>10</v>
      </c>
      <c r="N168" s="96">
        <v>8.7159999999999993</v>
      </c>
      <c r="O168" s="96">
        <v>1.2984615384615401</v>
      </c>
      <c r="P168" s="96">
        <v>5</v>
      </c>
      <c r="Q168" s="215">
        <v>0</v>
      </c>
      <c r="R168" s="217"/>
    </row>
    <row r="169" spans="1:18" x14ac:dyDescent="0.2">
      <c r="A169" s="92">
        <v>164</v>
      </c>
      <c r="B169" s="92" t="s">
        <v>334</v>
      </c>
      <c r="C169" s="92" t="s">
        <v>335</v>
      </c>
      <c r="D169" s="93" t="str">
        <f t="shared" si="2"/>
        <v/>
      </c>
      <c r="E169" s="96">
        <f>IF(Options!$D$24 = 1, MAX(F169, G169),
IF(Options!$D$25 = 1, AVERAGE(F169,G169),
IF(Options!$D$26 = 1, IFERROR(GEOMEAN(F169, G169), MAX(F169, G169)))))</f>
        <v>8.7951035328668077</v>
      </c>
      <c r="F169" s="96" cm="1">
        <f t="array" ref="F169">IF(Options!$D$18=1, IFERROR(MAX(IF($I$199:$Q$199=1,(I169:Q169),"")),
     MAX(IF($I$199:$Q$199=2,(I169:Q169),""))),
IF(Options!$D$19=1, IFERROR(AVERAGE(IF($I$199:$Q$199=1,(I169:Q169),"")),
     AVERAGE(IF($I$199:$Q$199=2,(I169:Q169),""))),
IF(Options!$D$20=1, IFERROR(GEOMEAN(IF($I$199:$Q$199=1,(I169:Q169)+0.0001,"")),
     GEOMEAN(IF($I$199:$Q$199=2,(I169:Q169)+0.0001,""))))))</f>
        <v>10</v>
      </c>
      <c r="G169" s="96" cm="1">
        <f t="array" ref="G169">IF(Options!$D$18=1, IFERROR(MAX(IF($I$200:$Q$200=1,(I169:Q169),"")),
     MAX(IF($I$200:$Q$200=2,(I169:Q169),""))),
IF(Options!$D$19=1, IFERROR(AVERAGE(IF($I$200:$Q$200=1,(I169:Q169),"")),
     AVERAGE(IF($I$200:$Q$200=2,(I169:Q169),""))),
IF(Options!$D$20=1, IFERROR(GEOMEAN(IF($I$200:$Q$200=1,(I169:Q169)+0.0001,"")),
     GEOMEAN(IF($I$200:$Q$200=2,(I169:Q169)+0.0001,""))))))</f>
        <v>7.7353846153846204</v>
      </c>
      <c r="H169" s="110" t="s">
        <v>335</v>
      </c>
      <c r="I169" s="96">
        <v>10</v>
      </c>
      <c r="J169" s="96">
        <v>2.3809523809523698</v>
      </c>
      <c r="K169" s="96">
        <v>0</v>
      </c>
      <c r="L169" s="96">
        <v>0</v>
      </c>
      <c r="M169" s="96">
        <v>0.104800000000001</v>
      </c>
      <c r="N169" s="96">
        <v>0.35999999999999899</v>
      </c>
      <c r="O169" s="96">
        <v>7.7353846153846204</v>
      </c>
      <c r="P169" s="96">
        <v>6.75</v>
      </c>
      <c r="Q169" s="215">
        <v>0</v>
      </c>
      <c r="R169" s="217"/>
    </row>
    <row r="170" spans="1:18" x14ac:dyDescent="0.2">
      <c r="A170" s="92">
        <v>165</v>
      </c>
      <c r="B170" s="92" t="s">
        <v>336</v>
      </c>
      <c r="C170" s="92" t="s">
        <v>337</v>
      </c>
      <c r="D170" s="93" t="str">
        <f t="shared" si="2"/>
        <v/>
      </c>
      <c r="E170" s="96">
        <f>IF(Options!$D$24 = 1, MAX(F170, G170),
IF(Options!$D$25 = 1, AVERAGE(F170,G170),
IF(Options!$D$26 = 1, IFERROR(GEOMEAN(F170, G170), MAX(F170, G170)))))</f>
        <v>10</v>
      </c>
      <c r="F170" s="96" cm="1">
        <f t="array" ref="F170">IF(Options!$D$18=1, IFERROR(MAX(IF($I$199:$Q$199=1,(I170:Q170),"")),
     MAX(IF($I$199:$Q$199=2,(I170:Q170),""))),
IF(Options!$D$19=1, IFERROR(AVERAGE(IF($I$199:$Q$199=1,(I170:Q170),"")),
     AVERAGE(IF($I$199:$Q$199=2,(I170:Q170),""))),
IF(Options!$D$20=1, IFERROR(GEOMEAN(IF($I$199:$Q$199=1,(I170:Q170)+0.0001,"")),
     GEOMEAN(IF($I$199:$Q$199=2,(I170:Q170)+0.0001,""))))))</f>
        <v>10</v>
      </c>
      <c r="G170" s="96" cm="1">
        <f t="array" ref="G170">IF(Options!$D$18=1, IFERROR(MAX(IF($I$200:$Q$200=1,(I170:Q170),"")),
     MAX(IF($I$200:$Q$200=2,(I170:Q170),""))),
IF(Options!$D$19=1, IFERROR(AVERAGE(IF($I$200:$Q$200=1,(I170:Q170),"")),
     AVERAGE(IF($I$200:$Q$200=2,(I170:Q170),""))),
IF(Options!$D$20=1, IFERROR(GEOMEAN(IF($I$200:$Q$200=1,(I170:Q170)+0.0001,"")),
     GEOMEAN(IF($I$200:$Q$200=2,(I170:Q170)+0.0001,""))))))</f>
        <v>10</v>
      </c>
      <c r="H170" s="110" t="s">
        <v>337</v>
      </c>
      <c r="I170" s="96">
        <v>8.24</v>
      </c>
      <c r="J170" s="96">
        <v>9.5238095238094793</v>
      </c>
      <c r="K170" s="96">
        <v>0</v>
      </c>
      <c r="L170" s="96">
        <v>0</v>
      </c>
      <c r="M170" s="96">
        <v>5.9160000000000303E-2</v>
      </c>
      <c r="N170" s="96">
        <v>0.103999999999999</v>
      </c>
      <c r="O170" s="96">
        <v>5.8969230769230796</v>
      </c>
      <c r="P170" s="96">
        <v>10</v>
      </c>
      <c r="Q170" s="215">
        <v>10</v>
      </c>
      <c r="R170" s="217"/>
    </row>
    <row r="171" spans="1:18" x14ac:dyDescent="0.2">
      <c r="A171" s="92">
        <v>166</v>
      </c>
      <c r="B171" s="92" t="s">
        <v>338</v>
      </c>
      <c r="C171" s="92" t="s">
        <v>339</v>
      </c>
      <c r="D171" s="93" t="str">
        <f t="shared" si="2"/>
        <v/>
      </c>
      <c r="E171" s="96">
        <f>IF(Options!$D$24 = 1, MAX(F171, G171),
IF(Options!$D$25 = 1, AVERAGE(F171,G171),
IF(Options!$D$26 = 1, IFERROR(GEOMEAN(F171, G171), MAX(F171, G171)))))</f>
        <v>9.8742088290657488</v>
      </c>
      <c r="F171" s="96" cm="1">
        <f t="array" ref="F171">IF(Options!$D$18=1, IFERROR(MAX(IF($I$199:$Q$199=1,(I171:Q171),"")),
     MAX(IF($I$199:$Q$199=2,(I171:Q171),""))),
IF(Options!$D$19=1, IFERROR(AVERAGE(IF($I$199:$Q$199=1,(I171:Q171),"")),
     AVERAGE(IF($I$199:$Q$199=2,(I171:Q171),""))),
IF(Options!$D$20=1, IFERROR(GEOMEAN(IF($I$199:$Q$199=1,(I171:Q171)+0.0001,"")),
     GEOMEAN(IF($I$199:$Q$199=2,(I171:Q171)+0.0001,""))))))</f>
        <v>9.75</v>
      </c>
      <c r="G171" s="96" cm="1">
        <f t="array" ref="G171">IF(Options!$D$18=1, IFERROR(MAX(IF($I$200:$Q$200=1,(I171:Q171),"")),
     MAX(IF($I$200:$Q$200=2,(I171:Q171),""))),
IF(Options!$D$19=1, IFERROR(AVERAGE(IF($I$200:$Q$200=1,(I171:Q171),"")),
     AVERAGE(IF($I$200:$Q$200=2,(I171:Q171),""))),
IF(Options!$D$20=1, IFERROR(GEOMEAN(IF($I$200:$Q$200=1,(I171:Q171)+0.0001,"")),
     GEOMEAN(IF($I$200:$Q$200=2,(I171:Q171)+0.0001,""))))))</f>
        <v>10</v>
      </c>
      <c r="H171" s="110" t="s">
        <v>339</v>
      </c>
      <c r="I171" s="96">
        <v>7.5</v>
      </c>
      <c r="J171" s="96">
        <v>9.5238095238094793</v>
      </c>
      <c r="K171" s="96">
        <v>0</v>
      </c>
      <c r="L171" s="96">
        <v>0</v>
      </c>
      <c r="M171" s="96">
        <v>0.27471999999999902</v>
      </c>
      <c r="N171" s="96">
        <v>3.4000000000000703E-2</v>
      </c>
      <c r="O171" s="96">
        <v>5.3846153846153797</v>
      </c>
      <c r="P171" s="96">
        <v>9.75</v>
      </c>
      <c r="Q171" s="215">
        <v>10</v>
      </c>
      <c r="R171" s="217"/>
    </row>
    <row r="172" spans="1:18" x14ac:dyDescent="0.2">
      <c r="A172" s="92">
        <v>167</v>
      </c>
      <c r="B172" s="92" t="s">
        <v>340</v>
      </c>
      <c r="C172" s="92" t="s">
        <v>341</v>
      </c>
      <c r="D172" s="93" t="str">
        <f t="shared" si="2"/>
        <v/>
      </c>
      <c r="E172" s="96">
        <f>IF(Options!$D$24 = 1, MAX(F172, G172),
IF(Options!$D$25 = 1, AVERAGE(F172,G172),
IF(Options!$D$26 = 1, IFERROR(GEOMEAN(F172, G172), MAX(F172, G172)))))</f>
        <v>6.7082039324993685</v>
      </c>
      <c r="F172" s="96" cm="1">
        <f t="array" ref="F172">IF(Options!$D$18=1, IFERROR(MAX(IF($I$199:$Q$199=1,(I172:Q172),"")),
     MAX(IF($I$199:$Q$199=2,(I172:Q172),""))),
IF(Options!$D$19=1, IFERROR(AVERAGE(IF($I$199:$Q$199=1,(I172:Q172),"")),
     AVERAGE(IF($I$199:$Q$199=2,(I172:Q172),""))),
IF(Options!$D$20=1, IFERROR(GEOMEAN(IF($I$199:$Q$199=1,(I172:Q172)+0.0001,"")),
     GEOMEAN(IF($I$199:$Q$199=2,(I172:Q172)+0.0001,""))))))</f>
        <v>4.5</v>
      </c>
      <c r="G172" s="96" cm="1">
        <f t="array" ref="G172">IF(Options!$D$18=1, IFERROR(MAX(IF($I$200:$Q$200=1,(I172:Q172),"")),
     MAX(IF($I$200:$Q$200=2,(I172:Q172),""))),
IF(Options!$D$19=1, IFERROR(AVERAGE(IF($I$200:$Q$200=1,(I172:Q172),"")),
     AVERAGE(IF($I$200:$Q$200=2,(I172:Q172),""))),
IF(Options!$D$20=1, IFERROR(GEOMEAN(IF($I$200:$Q$200=1,(I172:Q172)+0.0001,"")),
     GEOMEAN(IF($I$200:$Q$200=2,(I172:Q172)+0.0001,""))))))</f>
        <v>10</v>
      </c>
      <c r="H172" s="110" t="s">
        <v>341</v>
      </c>
      <c r="I172" s="96">
        <v>0</v>
      </c>
      <c r="J172" s="96">
        <v>10</v>
      </c>
      <c r="K172" s="96">
        <v>0</v>
      </c>
      <c r="L172" s="96">
        <v>0</v>
      </c>
      <c r="M172" s="96">
        <v>6.8120000000000402E-2</v>
      </c>
      <c r="N172" s="96">
        <v>1.20000000000005E-2</v>
      </c>
      <c r="O172" s="96">
        <v>5.4707692307692302</v>
      </c>
      <c r="P172" s="96">
        <v>4.5</v>
      </c>
      <c r="Q172" s="215">
        <v>0</v>
      </c>
      <c r="R172" s="217"/>
    </row>
    <row r="173" spans="1:18" x14ac:dyDescent="0.2">
      <c r="A173" s="92">
        <v>168</v>
      </c>
      <c r="B173" s="92" t="s">
        <v>342</v>
      </c>
      <c r="C173" s="92" t="s">
        <v>343</v>
      </c>
      <c r="D173" s="93" t="str">
        <f t="shared" si="2"/>
        <v/>
      </c>
      <c r="E173" s="96">
        <f>IF(Options!$D$24 = 1, MAX(F173, G173),
IF(Options!$D$25 = 1, AVERAGE(F173,G173),
IF(Options!$D$26 = 1, IFERROR(GEOMEAN(F173, G173), MAX(F173, G173)))))</f>
        <v>8.4579666587188687</v>
      </c>
      <c r="F173" s="96" cm="1">
        <f t="array" ref="F173">IF(Options!$D$18=1, IFERROR(MAX(IF($I$199:$Q$199=1,(I173:Q173),"")),
     MAX(IF($I$199:$Q$199=2,(I173:Q173),""))),
IF(Options!$D$19=1, IFERROR(AVERAGE(IF($I$199:$Q$199=1,(I173:Q173),"")),
     AVERAGE(IF($I$199:$Q$199=2,(I173:Q173),""))),
IF(Options!$D$20=1, IFERROR(GEOMEAN(IF($I$199:$Q$199=1,(I173:Q173)+0.0001,"")),
     GEOMEAN(IF($I$199:$Q$199=2,(I173:Q173)+0.0001,""))))))</f>
        <v>7.54</v>
      </c>
      <c r="G173" s="96" cm="1">
        <f t="array" ref="G173">IF(Options!$D$18=1, IFERROR(MAX(IF($I$200:$Q$200=1,(I173:Q173),"")),
     MAX(IF($I$200:$Q$200=2,(I173:Q173),""))),
IF(Options!$D$19=1, IFERROR(AVERAGE(IF($I$200:$Q$200=1,(I173:Q173),"")),
     AVERAGE(IF($I$200:$Q$200=2,(I173:Q173),""))),
IF(Options!$D$20=1, IFERROR(GEOMEAN(IF($I$200:$Q$200=1,(I173:Q173)+0.0001,"")),
     GEOMEAN(IF($I$200:$Q$200=2,(I173:Q173)+0.0001,""))))))</f>
        <v>9.4876923076923099</v>
      </c>
      <c r="H173" s="110" t="s">
        <v>343</v>
      </c>
      <c r="I173" s="96">
        <v>7.54</v>
      </c>
      <c r="J173" s="96">
        <v>2.3809523809523698</v>
      </c>
      <c r="K173" s="96">
        <v>6.6666666666748099E-4</v>
      </c>
      <c r="L173" s="96">
        <v>6.6666666666748099E-4</v>
      </c>
      <c r="M173" s="96">
        <v>0</v>
      </c>
      <c r="N173" s="96">
        <v>0</v>
      </c>
      <c r="O173" s="96">
        <v>9.4876923076923099</v>
      </c>
      <c r="P173" s="96">
        <v>5.75</v>
      </c>
      <c r="Q173" s="215">
        <v>0</v>
      </c>
      <c r="R173" s="217"/>
    </row>
    <row r="174" spans="1:18" x14ac:dyDescent="0.2">
      <c r="A174" s="92">
        <v>169</v>
      </c>
      <c r="B174" s="92" t="s">
        <v>344</v>
      </c>
      <c r="C174" s="92" t="s">
        <v>345</v>
      </c>
      <c r="D174" s="93" t="str">
        <f t="shared" si="2"/>
        <v/>
      </c>
      <c r="E174" s="96">
        <f>IF(Options!$D$24 = 1, MAX(F174, G174),
IF(Options!$D$25 = 1, AVERAGE(F174,G174),
IF(Options!$D$26 = 1, IFERROR(GEOMEAN(F174, G174), MAX(F174, G174)))))</f>
        <v>6.8567765469923678</v>
      </c>
      <c r="F174" s="96" cm="1">
        <f t="array" ref="F174">IF(Options!$D$18=1, IFERROR(MAX(IF($I$199:$Q$199=1,(I174:Q174),"")),
     MAX(IF($I$199:$Q$199=2,(I174:Q174),""))),
IF(Options!$D$19=1, IFERROR(AVERAGE(IF($I$199:$Q$199=1,(I174:Q174),"")),
     AVERAGE(IF($I$199:$Q$199=2,(I174:Q174),""))),
IF(Options!$D$20=1, IFERROR(GEOMEAN(IF($I$199:$Q$199=1,(I174:Q174)+0.0001,"")),
     GEOMEAN(IF($I$199:$Q$199=2,(I174:Q174)+0.0001,""))))))</f>
        <v>7.64</v>
      </c>
      <c r="G174" s="96" cm="1">
        <f t="array" ref="G174">IF(Options!$D$18=1, IFERROR(MAX(IF($I$200:$Q$200=1,(I174:Q174),"")),
     MAX(IF($I$200:$Q$200=2,(I174:Q174),""))),
IF(Options!$D$19=1, IFERROR(AVERAGE(IF($I$200:$Q$200=1,(I174:Q174),"")),
     AVERAGE(IF($I$200:$Q$200=2,(I174:Q174),""))),
IF(Options!$D$20=1, IFERROR(GEOMEAN(IF($I$200:$Q$200=1,(I174:Q174)+0.0001,"")),
     GEOMEAN(IF($I$200:$Q$200=2,(I174:Q174)+0.0001,""))))))</f>
        <v>6.1538461538461497</v>
      </c>
      <c r="H174" s="110" t="s">
        <v>345</v>
      </c>
      <c r="I174" s="96">
        <v>7.64</v>
      </c>
      <c r="J174" s="96">
        <v>0</v>
      </c>
      <c r="K174" s="96" t="s">
        <v>505</v>
      </c>
      <c r="L174" s="96" t="s">
        <v>505</v>
      </c>
      <c r="M174" s="96" t="s">
        <v>505</v>
      </c>
      <c r="N174" s="96" t="s">
        <v>505</v>
      </c>
      <c r="O174" s="96">
        <v>6.1538461538461497</v>
      </c>
      <c r="P174" s="96">
        <v>3.25</v>
      </c>
      <c r="Q174" s="215">
        <v>0</v>
      </c>
      <c r="R174" s="217"/>
    </row>
    <row r="175" spans="1:18" x14ac:dyDescent="0.2">
      <c r="A175" s="92">
        <v>170</v>
      </c>
      <c r="B175" s="92" t="s">
        <v>346</v>
      </c>
      <c r="C175" s="92" t="s">
        <v>347</v>
      </c>
      <c r="D175" s="93" t="str">
        <f t="shared" si="2"/>
        <v/>
      </c>
      <c r="E175" s="96">
        <f>IF(Options!$D$24 = 1, MAX(F175, G175),
IF(Options!$D$25 = 1, AVERAGE(F175,G175),
IF(Options!$D$26 = 1, IFERROR(GEOMEAN(F175, G175), MAX(F175, G175)))))</f>
        <v>9.1547541643412487</v>
      </c>
      <c r="F175" s="96" cm="1">
        <f t="array" ref="F175">IF(Options!$D$18=1, IFERROR(MAX(IF($I$199:$Q$199=1,(I175:Q175),"")),
     MAX(IF($I$199:$Q$199=2,(I175:Q175),""))),
IF(Options!$D$19=1, IFERROR(AVERAGE(IF($I$199:$Q$199=1,(I175:Q175),"")),
     AVERAGE(IF($I$199:$Q$199=2,(I175:Q175),""))),
IF(Options!$D$20=1, IFERROR(GEOMEAN(IF($I$199:$Q$199=1,(I175:Q175)+0.0001,"")),
     GEOMEAN(IF($I$199:$Q$199=2,(I175:Q175)+0.0001,""))))))</f>
        <v>8.8000000000000007</v>
      </c>
      <c r="G175" s="96" cm="1">
        <f t="array" ref="G175">IF(Options!$D$18=1, IFERROR(MAX(IF($I$200:$Q$200=1,(I175:Q175),"")),
     MAX(IF($I$200:$Q$200=2,(I175:Q175),""))),
IF(Options!$D$19=1, IFERROR(AVERAGE(IF($I$200:$Q$200=1,(I175:Q175),"")),
     AVERAGE(IF($I$200:$Q$200=2,(I175:Q175),""))),
IF(Options!$D$20=1, IFERROR(GEOMEAN(IF($I$200:$Q$200=1,(I175:Q175)+0.0001,"")),
     GEOMEAN(IF($I$200:$Q$200=2,(I175:Q175)+0.0001,""))))))</f>
        <v>9.5238095238094793</v>
      </c>
      <c r="H175" s="110" t="s">
        <v>347</v>
      </c>
      <c r="I175" s="96">
        <v>8.8000000000000007</v>
      </c>
      <c r="J175" s="96">
        <v>9.5238095238094793</v>
      </c>
      <c r="K175" s="96" t="s">
        <v>505</v>
      </c>
      <c r="L175" s="96" t="s">
        <v>505</v>
      </c>
      <c r="M175" s="96">
        <v>1.2999999999999901E-2</v>
      </c>
      <c r="N175" s="96">
        <v>0</v>
      </c>
      <c r="O175" s="96">
        <v>5.8969230769230796</v>
      </c>
      <c r="P175" s="96">
        <v>8.75</v>
      </c>
      <c r="Q175" s="215">
        <v>0</v>
      </c>
      <c r="R175" s="217"/>
    </row>
    <row r="176" spans="1:18" x14ac:dyDescent="0.2">
      <c r="A176" s="92">
        <v>171</v>
      </c>
      <c r="B176" s="92" t="s">
        <v>348</v>
      </c>
      <c r="C176" s="92" t="s">
        <v>349</v>
      </c>
      <c r="D176" s="93" t="str">
        <f t="shared" si="2"/>
        <v/>
      </c>
      <c r="E176" s="96">
        <f>IF(Options!$D$24 = 1, MAX(F176, G176),
IF(Options!$D$25 = 1, AVERAGE(F176,G176),
IF(Options!$D$26 = 1, IFERROR(GEOMEAN(F176, G176), MAX(F176, G176)))))</f>
        <v>7.9813995302539791</v>
      </c>
      <c r="F176" s="96" cm="1">
        <f t="array" ref="F176">IF(Options!$D$18=1, IFERROR(MAX(IF($I$199:$Q$199=1,(I176:Q176),"")),
     MAX(IF($I$199:$Q$199=2,(I176:Q176),""))),
IF(Options!$D$19=1, IFERROR(AVERAGE(IF($I$199:$Q$199=1,(I176:Q176),"")),
     AVERAGE(IF($I$199:$Q$199=2,(I176:Q176),""))),
IF(Options!$D$20=1, IFERROR(GEOMEAN(IF($I$199:$Q$199=1,(I176:Q176)+0.0001,"")),
     GEOMEAN(IF($I$199:$Q$199=2,(I176:Q176)+0.0001,""))))))</f>
        <v>8.98</v>
      </c>
      <c r="G176" s="96" cm="1">
        <f t="array" ref="G176">IF(Options!$D$18=1, IFERROR(MAX(IF($I$200:$Q$200=1,(I176:Q176),"")),
     MAX(IF($I$200:$Q$200=2,(I176:Q176),""))),
IF(Options!$D$19=1, IFERROR(AVERAGE(IF($I$200:$Q$200=1,(I176:Q176),"")),
     AVERAGE(IF($I$200:$Q$200=2,(I176:Q176),""))),
IF(Options!$D$20=1, IFERROR(GEOMEAN(IF($I$200:$Q$200=1,(I176:Q176)+0.0001,"")),
     GEOMEAN(IF($I$200:$Q$200=2,(I176:Q176)+0.0001,""))))))</f>
        <v>7.0938461538461501</v>
      </c>
      <c r="H176" s="110" t="s">
        <v>349</v>
      </c>
      <c r="I176" s="96">
        <v>8.98</v>
      </c>
      <c r="J176" s="96" t="s">
        <v>505</v>
      </c>
      <c r="K176" s="96" t="s">
        <v>505</v>
      </c>
      <c r="L176" s="96" t="s">
        <v>505</v>
      </c>
      <c r="M176" s="96" t="s">
        <v>505</v>
      </c>
      <c r="N176" s="96" t="s">
        <v>505</v>
      </c>
      <c r="O176" s="96">
        <v>7.0938461538461501</v>
      </c>
      <c r="P176" s="96">
        <v>5</v>
      </c>
      <c r="Q176" s="215">
        <v>0</v>
      </c>
      <c r="R176" s="217"/>
    </row>
    <row r="177" spans="1:18" x14ac:dyDescent="0.2">
      <c r="A177" s="92">
        <v>172</v>
      </c>
      <c r="B177" s="92" t="s">
        <v>350</v>
      </c>
      <c r="C177" s="92" t="s">
        <v>351</v>
      </c>
      <c r="D177" s="93" t="str">
        <f t="shared" si="2"/>
        <v/>
      </c>
      <c r="E177" s="96">
        <f>IF(Options!$D$24 = 1, MAX(F177, G177),
IF(Options!$D$25 = 1, AVERAGE(F177,G177),
IF(Options!$D$26 = 1, IFERROR(GEOMEAN(F177, G177), MAX(F177, G177)))))</f>
        <v>8.1731266966810203</v>
      </c>
      <c r="F177" s="96" cm="1">
        <f t="array" ref="F177">IF(Options!$D$18=1, IFERROR(MAX(IF($I$199:$Q$199=1,(I177:Q177),"")),
     MAX(IF($I$199:$Q$199=2,(I177:Q177),""))),
IF(Options!$D$19=1, IFERROR(AVERAGE(IF($I$199:$Q$199=1,(I177:Q177),"")),
     AVERAGE(IF($I$199:$Q$199=2,(I177:Q177),""))),
IF(Options!$D$20=1, IFERROR(GEOMEAN(IF($I$199:$Q$199=1,(I177:Q177)+0.0001,"")),
     GEOMEAN(IF($I$199:$Q$199=2,(I177:Q177)+0.0001,""))))))</f>
        <v>6.68</v>
      </c>
      <c r="G177" s="96" cm="1">
        <f t="array" ref="G177">IF(Options!$D$18=1, IFERROR(MAX(IF($I$200:$Q$200=1,(I177:Q177),"")),
     MAX(IF($I$200:$Q$200=2,(I177:Q177),""))),
IF(Options!$D$19=1, IFERROR(AVERAGE(IF($I$200:$Q$200=1,(I177:Q177),"")),
     AVERAGE(IF($I$200:$Q$200=2,(I177:Q177),""))),
IF(Options!$D$20=1, IFERROR(GEOMEAN(IF($I$200:$Q$200=1,(I177:Q177)+0.0001,"")),
     GEOMEAN(IF($I$200:$Q$200=2,(I177:Q177)+0.0001,""))))))</f>
        <v>10</v>
      </c>
      <c r="H177" s="110" t="s">
        <v>351</v>
      </c>
      <c r="I177" s="96">
        <v>6.68</v>
      </c>
      <c r="J177" s="96">
        <v>10</v>
      </c>
      <c r="K177" s="96">
        <v>4.1025641025641004</v>
      </c>
      <c r="L177" s="96">
        <v>0</v>
      </c>
      <c r="M177" s="96">
        <v>0.13883999999999999</v>
      </c>
      <c r="N177" s="96">
        <v>0.40799999999999897</v>
      </c>
      <c r="O177" s="96">
        <v>3.6753846153846199</v>
      </c>
      <c r="P177" s="96">
        <v>4.5</v>
      </c>
      <c r="Q177" s="215">
        <v>0</v>
      </c>
      <c r="R177" s="217"/>
    </row>
    <row r="178" spans="1:18" x14ac:dyDescent="0.2">
      <c r="A178" s="92">
        <v>173</v>
      </c>
      <c r="B178" s="92" t="s">
        <v>352</v>
      </c>
      <c r="C178" s="92" t="s">
        <v>353</v>
      </c>
      <c r="D178" s="93" t="str">
        <f t="shared" si="2"/>
        <v/>
      </c>
      <c r="E178" s="96">
        <f>IF(Options!$D$24 = 1, MAX(F178, G178),
IF(Options!$D$25 = 1, AVERAGE(F178,G178),
IF(Options!$D$26 = 1, IFERROR(GEOMEAN(F178, G178), MAX(F178, G178)))))</f>
        <v>8.3152184062029786</v>
      </c>
      <c r="F178" s="96" cm="1">
        <f t="array" ref="F178">IF(Options!$D$18=1, IFERROR(MAX(IF($I$199:$Q$199=1,(I178:Q178),"")),
     MAX(IF($I$199:$Q$199=2,(I178:Q178),""))),
IF(Options!$D$19=1, IFERROR(AVERAGE(IF($I$199:$Q$199=1,(I178:Q178),"")),
     AVERAGE(IF($I$199:$Q$199=2,(I178:Q178),""))),
IF(Options!$D$20=1, IFERROR(GEOMEAN(IF($I$199:$Q$199=1,(I178:Q178)+0.0001,"")),
     GEOMEAN(IF($I$199:$Q$199=2,(I178:Q178)+0.0001,""))))))</f>
        <v>7.26</v>
      </c>
      <c r="G178" s="96" cm="1">
        <f t="array" ref="G178">IF(Options!$D$18=1, IFERROR(MAX(IF($I$200:$Q$200=1,(I178:Q178),"")),
     MAX(IF($I$200:$Q$200=2,(I178:Q178),""))),
IF(Options!$D$19=1, IFERROR(AVERAGE(IF($I$200:$Q$200=1,(I178:Q178),"")),
     AVERAGE(IF($I$200:$Q$200=2,(I178:Q178),""))),
IF(Options!$D$20=1, IFERROR(GEOMEAN(IF($I$200:$Q$200=1,(I178:Q178)+0.0001,"")),
     GEOMEAN(IF($I$200:$Q$200=2,(I178:Q178)+0.0001,""))))))</f>
        <v>9.5238095238094793</v>
      </c>
      <c r="H178" s="110" t="s">
        <v>353</v>
      </c>
      <c r="I178" s="96">
        <v>7.26</v>
      </c>
      <c r="J178" s="96">
        <v>9.5238095238094793</v>
      </c>
      <c r="K178" s="96">
        <v>0</v>
      </c>
      <c r="L178" s="96">
        <v>0</v>
      </c>
      <c r="M178" s="96">
        <v>2.6771199999999999</v>
      </c>
      <c r="N178" s="96">
        <v>6.1639999999999997</v>
      </c>
      <c r="O178" s="96">
        <v>2.8892307692307702</v>
      </c>
      <c r="P178" s="96">
        <v>4.25</v>
      </c>
      <c r="Q178" s="215">
        <v>0</v>
      </c>
      <c r="R178" s="217"/>
    </row>
    <row r="179" spans="1:18" x14ac:dyDescent="0.2">
      <c r="A179" s="92">
        <v>174</v>
      </c>
      <c r="B179" s="92" t="s">
        <v>354</v>
      </c>
      <c r="C179" s="92" t="s">
        <v>355</v>
      </c>
      <c r="D179" s="93" t="str">
        <f t="shared" si="2"/>
        <v/>
      </c>
      <c r="E179" s="96">
        <f>IF(Options!$D$24 = 1, MAX(F179, G179),
IF(Options!$D$25 = 1, AVERAGE(F179,G179),
IF(Options!$D$26 = 1, IFERROR(GEOMEAN(F179, G179), MAX(F179, G179)))))</f>
        <v>4.0976664090674833</v>
      </c>
      <c r="F179" s="96" cm="1">
        <f t="array" ref="F179">IF(Options!$D$18=1, IFERROR(MAX(IF($I$199:$Q$199=1,(I179:Q179),"")),
     MAX(IF($I$199:$Q$199=2,(I179:Q179),""))),
IF(Options!$D$19=1, IFERROR(AVERAGE(IF($I$199:$Q$199=1,(I179:Q179),"")),
     AVERAGE(IF($I$199:$Q$199=2,(I179:Q179),""))),
IF(Options!$D$20=1, IFERROR(GEOMEAN(IF($I$199:$Q$199=1,(I179:Q179)+0.0001,"")),
     GEOMEAN(IF($I$199:$Q$199=2,(I179:Q179)+0.0001,""))))))</f>
        <v>4.75</v>
      </c>
      <c r="G179" s="96" cm="1">
        <f t="array" ref="G179">IF(Options!$D$18=1, IFERROR(MAX(IF($I$200:$Q$200=1,(I179:Q179),"")),
     MAX(IF($I$200:$Q$200=2,(I179:Q179),""))),
IF(Options!$D$19=1, IFERROR(AVERAGE(IF($I$200:$Q$200=1,(I179:Q179),"")),
     AVERAGE(IF($I$200:$Q$200=2,(I179:Q179),""))),
IF(Options!$D$20=1, IFERROR(GEOMEAN(IF($I$200:$Q$200=1,(I179:Q179)+0.0001,"")),
     GEOMEAN(IF($I$200:$Q$200=2,(I179:Q179)+0.0001,""))))))</f>
        <v>3.5349200000000001</v>
      </c>
      <c r="H179" s="110" t="s">
        <v>355</v>
      </c>
      <c r="I179" s="96">
        <v>3.52</v>
      </c>
      <c r="J179" s="96">
        <v>0</v>
      </c>
      <c r="K179" s="96">
        <v>0</v>
      </c>
      <c r="L179" s="96">
        <v>0.60721224311561905</v>
      </c>
      <c r="M179" s="96">
        <v>3.5349200000000001</v>
      </c>
      <c r="N179" s="96">
        <v>2.1480000000000001</v>
      </c>
      <c r="O179" s="96">
        <v>2.7523076923076899</v>
      </c>
      <c r="P179" s="96">
        <v>4.75</v>
      </c>
      <c r="Q179" s="215">
        <v>0</v>
      </c>
      <c r="R179" s="217"/>
    </row>
    <row r="180" spans="1:18" x14ac:dyDescent="0.2">
      <c r="A180" s="92">
        <v>175</v>
      </c>
      <c r="B180" s="92" t="s">
        <v>356</v>
      </c>
      <c r="C180" s="92" t="s">
        <v>357</v>
      </c>
      <c r="D180" s="93" t="str">
        <f t="shared" si="2"/>
        <v/>
      </c>
      <c r="E180" s="96">
        <f>IF(Options!$D$24 = 1, MAX(F180, G180),
IF(Options!$D$25 = 1, AVERAGE(F180,G180),
IF(Options!$D$26 = 1, IFERROR(GEOMEAN(F180, G180), MAX(F180, G180)))))</f>
        <v>9.68</v>
      </c>
      <c r="F180" s="96" cm="1">
        <f t="array" ref="F180">IF(Options!$D$18=1, IFERROR(MAX(IF($I$199:$Q$199=1,(I180:Q180),"")),
     MAX(IF($I$199:$Q$199=2,(I180:Q180),""))),
IF(Options!$D$19=1, IFERROR(AVERAGE(IF($I$199:$Q$199=1,(I180:Q180),"")),
     AVERAGE(IF($I$199:$Q$199=2,(I180:Q180),""))),
IF(Options!$D$20=1, IFERROR(GEOMEAN(IF($I$199:$Q$199=1,(I180:Q180)+0.0001,"")),
     GEOMEAN(IF($I$199:$Q$199=2,(I180:Q180)+0.0001,""))))))</f>
        <v>9.68</v>
      </c>
      <c r="G180" s="96" cm="1">
        <f t="array" ref="G180">IF(Options!$D$18=1, IFERROR(MAX(IF($I$200:$Q$200=1,(I180:Q180),"")),
     MAX(IF($I$200:$Q$200=2,(I180:Q180),""))),
IF(Options!$D$19=1, IFERROR(AVERAGE(IF($I$200:$Q$200=1,(I180:Q180),"")),
     AVERAGE(IF($I$200:$Q$200=2,(I180:Q180),""))),
IF(Options!$D$20=1, IFERROR(GEOMEAN(IF($I$200:$Q$200=1,(I180:Q180)+0.0001,"")),
     GEOMEAN(IF($I$200:$Q$200=2,(I180:Q180)+0.0001,""))))))</f>
        <v>0</v>
      </c>
      <c r="H180" s="110" t="s">
        <v>357</v>
      </c>
      <c r="I180" s="96">
        <v>9.68</v>
      </c>
      <c r="J180" s="96" t="s">
        <v>505</v>
      </c>
      <c r="K180" s="96" t="s">
        <v>505</v>
      </c>
      <c r="L180" s="96" t="s">
        <v>505</v>
      </c>
      <c r="M180" s="96" t="s">
        <v>505</v>
      </c>
      <c r="N180" s="96" t="s">
        <v>505</v>
      </c>
      <c r="O180" s="96" t="s">
        <v>505</v>
      </c>
      <c r="P180" s="96">
        <v>7.75</v>
      </c>
      <c r="Q180" s="215">
        <v>0</v>
      </c>
      <c r="R180" s="217"/>
    </row>
    <row r="181" spans="1:18" x14ac:dyDescent="0.2">
      <c r="A181" s="92">
        <v>176</v>
      </c>
      <c r="B181" s="92" t="s">
        <v>358</v>
      </c>
      <c r="C181" s="92" t="s">
        <v>359</v>
      </c>
      <c r="D181" s="93" t="str">
        <f t="shared" si="2"/>
        <v/>
      </c>
      <c r="E181" s="96">
        <f>IF(Options!$D$24 = 1, MAX(F181, G181),
IF(Options!$D$25 = 1, AVERAGE(F181,G181),
IF(Options!$D$26 = 1, IFERROR(GEOMEAN(F181, G181), MAX(F181, G181)))))</f>
        <v>9.4868329805051381</v>
      </c>
      <c r="F181" s="96" cm="1">
        <f t="array" ref="F181">IF(Options!$D$18=1, IFERROR(MAX(IF($I$199:$Q$199=1,(I181:Q181),"")),
     MAX(IF($I$199:$Q$199=2,(I181:Q181),""))),
IF(Options!$D$19=1, IFERROR(AVERAGE(IF($I$199:$Q$199=1,(I181:Q181),"")),
     AVERAGE(IF($I$199:$Q$199=2,(I181:Q181),""))),
IF(Options!$D$20=1, IFERROR(GEOMEAN(IF($I$199:$Q$199=1,(I181:Q181)+0.0001,"")),
     GEOMEAN(IF($I$199:$Q$199=2,(I181:Q181)+0.0001,""))))))</f>
        <v>9</v>
      </c>
      <c r="G181" s="96" cm="1">
        <f t="array" ref="G181">IF(Options!$D$18=1, IFERROR(MAX(IF($I$200:$Q$200=1,(I181:Q181),"")),
     MAX(IF($I$200:$Q$200=2,(I181:Q181),""))),
IF(Options!$D$19=1, IFERROR(AVERAGE(IF($I$200:$Q$200=1,(I181:Q181),"")),
     AVERAGE(IF($I$200:$Q$200=2,(I181:Q181),""))),
IF(Options!$D$20=1, IFERROR(GEOMEAN(IF($I$200:$Q$200=1,(I181:Q181)+0.0001,"")),
     GEOMEAN(IF($I$200:$Q$200=2,(I181:Q181)+0.0001,""))))))</f>
        <v>10</v>
      </c>
      <c r="H181" s="110" t="s">
        <v>359</v>
      </c>
      <c r="I181" s="96">
        <v>6.72</v>
      </c>
      <c r="J181" s="96">
        <v>0</v>
      </c>
      <c r="K181" s="96">
        <v>6.6666666666748099E-4</v>
      </c>
      <c r="L181" s="96">
        <v>6.6666666666748099E-4</v>
      </c>
      <c r="M181" s="96">
        <v>0</v>
      </c>
      <c r="N181" s="96">
        <v>0</v>
      </c>
      <c r="O181" s="96">
        <v>10</v>
      </c>
      <c r="P181" s="96">
        <v>9</v>
      </c>
      <c r="Q181" s="215">
        <v>0</v>
      </c>
      <c r="R181" s="217"/>
    </row>
    <row r="182" spans="1:18" x14ac:dyDescent="0.2">
      <c r="A182" s="92">
        <v>177</v>
      </c>
      <c r="B182" s="92" t="s">
        <v>360</v>
      </c>
      <c r="C182" s="92" t="s">
        <v>361</v>
      </c>
      <c r="D182" s="93" t="str">
        <f t="shared" si="2"/>
        <v/>
      </c>
      <c r="E182" s="96">
        <f>IF(Options!$D$24 = 1, MAX(F182, G182),
IF(Options!$D$25 = 1, AVERAGE(F182,G182),
IF(Options!$D$26 = 1, IFERROR(GEOMEAN(F182, G182), MAX(F182, G182)))))</f>
        <v>10</v>
      </c>
      <c r="F182" s="96" cm="1">
        <f t="array" ref="F182">IF(Options!$D$18=1, IFERROR(MAX(IF($I$199:$Q$199=1,(I182:Q182),"")),
     MAX(IF($I$199:$Q$199=2,(I182:Q182),""))),
IF(Options!$D$19=1, IFERROR(AVERAGE(IF($I$199:$Q$199=1,(I182:Q182),"")),
     AVERAGE(IF($I$199:$Q$199=2,(I182:Q182),""))),
IF(Options!$D$20=1, IFERROR(GEOMEAN(IF($I$199:$Q$199=1,(I182:Q182)+0.0001,"")),
     GEOMEAN(IF($I$199:$Q$199=2,(I182:Q182)+0.0001,""))))))</f>
        <v>10</v>
      </c>
      <c r="G182" s="96" cm="1">
        <f t="array" ref="G182">IF(Options!$D$18=1, IFERROR(MAX(IF($I$200:$Q$200=1,(I182:Q182),"")),
     MAX(IF($I$200:$Q$200=2,(I182:Q182),""))),
IF(Options!$D$19=1, IFERROR(AVERAGE(IF($I$200:$Q$200=1,(I182:Q182),"")),
     AVERAGE(IF($I$200:$Q$200=2,(I182:Q182),""))),
IF(Options!$D$20=1, IFERROR(GEOMEAN(IF($I$200:$Q$200=1,(I182:Q182)+0.0001,"")),
     GEOMEAN(IF($I$200:$Q$200=2,(I182:Q182)+0.0001,""))))))</f>
        <v>10</v>
      </c>
      <c r="H182" s="110" t="s">
        <v>361</v>
      </c>
      <c r="I182" s="96">
        <v>5.14</v>
      </c>
      <c r="J182" s="96">
        <v>9.5238095238094793</v>
      </c>
      <c r="K182" s="96">
        <v>0</v>
      </c>
      <c r="L182" s="96">
        <v>0</v>
      </c>
      <c r="M182" s="96">
        <v>2.64799999999994E-2</v>
      </c>
      <c r="N182" s="96">
        <v>1.8000000000000699E-2</v>
      </c>
      <c r="O182" s="96">
        <v>6.0676923076923099</v>
      </c>
      <c r="P182" s="96">
        <v>10</v>
      </c>
      <c r="Q182" s="215">
        <v>10</v>
      </c>
      <c r="R182" s="217"/>
    </row>
    <row r="183" spans="1:18" x14ac:dyDescent="0.2">
      <c r="A183" s="92">
        <v>178</v>
      </c>
      <c r="B183" s="92" t="s">
        <v>362</v>
      </c>
      <c r="C183" s="92" t="s">
        <v>363</v>
      </c>
      <c r="D183" s="93" t="str">
        <f t="shared" si="2"/>
        <v/>
      </c>
      <c r="E183" s="96">
        <f>IF(Options!$D$24 = 1, MAX(F183, G183),
IF(Options!$D$25 = 1, AVERAGE(F183,G183),
IF(Options!$D$26 = 1, IFERROR(GEOMEAN(F183, G183), MAX(F183, G183)))))</f>
        <v>5.9994666429608561</v>
      </c>
      <c r="F183" s="96" cm="1">
        <f t="array" ref="F183">IF(Options!$D$18=1, IFERROR(MAX(IF($I$199:$Q$199=1,(I183:Q183),"")),
     MAX(IF($I$199:$Q$199=2,(I183:Q183),""))),
IF(Options!$D$19=1, IFERROR(AVERAGE(IF($I$199:$Q$199=1,(I183:Q183),"")),
     AVERAGE(IF($I$199:$Q$199=2,(I183:Q183),""))),
IF(Options!$D$20=1, IFERROR(GEOMEAN(IF($I$199:$Q$199=1,(I183:Q183)+0.0001,"")),
     GEOMEAN(IF($I$199:$Q$199=2,(I183:Q183)+0.0001,""))))))</f>
        <v>6.4</v>
      </c>
      <c r="G183" s="96" cm="1">
        <f t="array" ref="G183">IF(Options!$D$18=1, IFERROR(MAX(IF($I$200:$Q$200=1,(I183:Q183),"")),
     MAX(IF($I$200:$Q$200=2,(I183:Q183),""))),
IF(Options!$D$19=1, IFERROR(AVERAGE(IF($I$200:$Q$200=1,(I183:Q183),"")),
     AVERAGE(IF($I$200:$Q$200=2,(I183:Q183),""))),
IF(Options!$D$20=1, IFERROR(GEOMEAN(IF($I$200:$Q$200=1,(I183:Q183)+0.0001,"")),
     GEOMEAN(IF($I$200:$Q$200=2,(I183:Q183)+0.0001,""))))))</f>
        <v>5.6239999999999997</v>
      </c>
      <c r="H183" s="110" t="s">
        <v>363</v>
      </c>
      <c r="I183" s="96">
        <v>6.4</v>
      </c>
      <c r="J183" s="96">
        <v>0</v>
      </c>
      <c r="K183" s="96">
        <v>0</v>
      </c>
      <c r="L183" s="96">
        <v>0</v>
      </c>
      <c r="M183" s="96">
        <v>3.9878800000000001</v>
      </c>
      <c r="N183" s="96">
        <v>5.6239999999999997</v>
      </c>
      <c r="O183" s="96">
        <v>3.9323076923076901</v>
      </c>
      <c r="P183" s="96">
        <v>5</v>
      </c>
      <c r="Q183" s="215">
        <v>0</v>
      </c>
      <c r="R183" s="217"/>
    </row>
    <row r="184" spans="1:18" x14ac:dyDescent="0.2">
      <c r="A184" s="92">
        <v>179</v>
      </c>
      <c r="B184" s="92" t="s">
        <v>364</v>
      </c>
      <c r="C184" s="92" t="s">
        <v>365</v>
      </c>
      <c r="D184" s="93" t="str">
        <f t="shared" si="2"/>
        <v/>
      </c>
      <c r="E184" s="96">
        <f>IF(Options!$D$24 = 1, MAX(F184, G184),
IF(Options!$D$25 = 1, AVERAGE(F184,G184),
IF(Options!$D$26 = 1, IFERROR(GEOMEAN(F184, G184), MAX(F184, G184)))))</f>
        <v>6.4031242374328343</v>
      </c>
      <c r="F184" s="96" cm="1">
        <f t="array" ref="F184">IF(Options!$D$18=1, IFERROR(MAX(IF($I$199:$Q$199=1,(I184:Q184),"")),
     MAX(IF($I$199:$Q$199=2,(I184:Q184),""))),
IF(Options!$D$19=1, IFERROR(AVERAGE(IF($I$199:$Q$199=1,(I184:Q184),"")),
     AVERAGE(IF($I$199:$Q$199=2,(I184:Q184),""))),
IF(Options!$D$20=1, IFERROR(GEOMEAN(IF($I$199:$Q$199=1,(I184:Q184)+0.0001,"")),
     GEOMEAN(IF($I$199:$Q$199=2,(I184:Q184)+0.0001,""))))))</f>
        <v>5.74</v>
      </c>
      <c r="G184" s="96" cm="1">
        <f t="array" ref="G184">IF(Options!$D$18=1, IFERROR(MAX(IF($I$200:$Q$200=1,(I184:Q184),"")),
     MAX(IF($I$200:$Q$200=2,(I184:Q184),""))),
IF(Options!$D$19=1, IFERROR(AVERAGE(IF($I$200:$Q$200=1,(I184:Q184),"")),
     AVERAGE(IF($I$200:$Q$200=2,(I184:Q184),""))),
IF(Options!$D$20=1, IFERROR(GEOMEAN(IF($I$200:$Q$200=1,(I184:Q184)+0.0001,"")),
     GEOMEAN(IF($I$200:$Q$200=2,(I184:Q184)+0.0001,""))))))</f>
        <v>7.1428571428571104</v>
      </c>
      <c r="H184" s="110" t="s">
        <v>365</v>
      </c>
      <c r="I184" s="96">
        <v>5.74</v>
      </c>
      <c r="J184" s="96">
        <v>7.1428571428571104</v>
      </c>
      <c r="K184" s="96">
        <v>0</v>
      </c>
      <c r="L184" s="96">
        <v>0</v>
      </c>
      <c r="M184" s="96">
        <v>5.7542</v>
      </c>
      <c r="N184" s="96">
        <v>2.7959999999999998</v>
      </c>
      <c r="O184" s="96">
        <v>2.47846153846154</v>
      </c>
      <c r="P184" s="96">
        <v>3</v>
      </c>
      <c r="Q184" s="215">
        <v>0</v>
      </c>
      <c r="R184" s="217"/>
    </row>
    <row r="185" spans="1:18" x14ac:dyDescent="0.2">
      <c r="A185" s="92">
        <v>180</v>
      </c>
      <c r="B185" s="92" t="s">
        <v>366</v>
      </c>
      <c r="C185" s="92" t="s">
        <v>367</v>
      </c>
      <c r="D185" s="93" t="str">
        <f t="shared" si="2"/>
        <v/>
      </c>
      <c r="E185" s="96">
        <f>IF(Options!$D$24 = 1, MAX(F185, G185),
IF(Options!$D$25 = 1, AVERAGE(F185,G185),
IF(Options!$D$26 = 1, IFERROR(GEOMEAN(F185, G185), MAX(F185, G185)))))</f>
        <v>3.5355339059327378</v>
      </c>
      <c r="F185" s="96" cm="1">
        <f t="array" ref="F185">IF(Options!$D$18=1, IFERROR(MAX(IF($I$199:$Q$199=1,(I185:Q185),"")),
     MAX(IF($I$199:$Q$199=2,(I185:Q185),""))),
IF(Options!$D$19=1, IFERROR(AVERAGE(IF($I$199:$Q$199=1,(I185:Q185),"")),
     AVERAGE(IF($I$199:$Q$199=2,(I185:Q185),""))),
IF(Options!$D$20=1, IFERROR(GEOMEAN(IF($I$199:$Q$199=1,(I185:Q185)+0.0001,"")),
     GEOMEAN(IF($I$199:$Q$199=2,(I185:Q185)+0.0001,""))))))</f>
        <v>1.25</v>
      </c>
      <c r="G185" s="96" cm="1">
        <f t="array" ref="G185">IF(Options!$D$18=1, IFERROR(MAX(IF($I$200:$Q$200=1,(I185:Q185),"")),
     MAX(IF($I$200:$Q$200=2,(I185:Q185),""))),
IF(Options!$D$19=1, IFERROR(AVERAGE(IF($I$200:$Q$200=1,(I185:Q185),"")),
     AVERAGE(IF($I$200:$Q$200=2,(I185:Q185),""))),
IF(Options!$D$20=1, IFERROR(GEOMEAN(IF($I$200:$Q$200=1,(I185:Q185)+0.0001,"")),
     GEOMEAN(IF($I$200:$Q$200=2,(I185:Q185)+0.0001,""))))))</f>
        <v>10</v>
      </c>
      <c r="H185" s="110" t="s">
        <v>367</v>
      </c>
      <c r="I185" s="96">
        <v>0</v>
      </c>
      <c r="J185" s="96" t="s">
        <v>505</v>
      </c>
      <c r="K185" s="96">
        <v>0</v>
      </c>
      <c r="L185" s="96">
        <v>0</v>
      </c>
      <c r="M185" s="96">
        <v>8.6926799999999993</v>
      </c>
      <c r="N185" s="96">
        <v>10</v>
      </c>
      <c r="O185" s="96">
        <v>2.10307692307692</v>
      </c>
      <c r="P185" s="96">
        <v>1.25</v>
      </c>
      <c r="Q185" s="215">
        <v>0</v>
      </c>
      <c r="R185" s="217"/>
    </row>
    <row r="186" spans="1:18" x14ac:dyDescent="0.2">
      <c r="A186" s="92">
        <v>181</v>
      </c>
      <c r="B186" s="92" t="s">
        <v>368</v>
      </c>
      <c r="C186" s="92" t="s">
        <v>369</v>
      </c>
      <c r="D186" s="93" t="str">
        <f t="shared" si="2"/>
        <v/>
      </c>
      <c r="E186" s="96">
        <f>IF(Options!$D$24 = 1, MAX(F186, G186),
IF(Options!$D$25 = 1, AVERAGE(F186,G186),
IF(Options!$D$26 = 1, IFERROR(GEOMEAN(F186, G186), MAX(F186, G186)))))</f>
        <v>7.1599720669846185</v>
      </c>
      <c r="F186" s="96" cm="1">
        <f t="array" ref="F186">IF(Options!$D$18=1, IFERROR(MAX(IF($I$199:$Q$199=1,(I186:Q186),"")),
     MAX(IF($I$199:$Q$199=2,(I186:Q186),""))),
IF(Options!$D$19=1, IFERROR(AVERAGE(IF($I$199:$Q$199=1,(I186:Q186),"")),
     AVERAGE(IF($I$199:$Q$199=2,(I186:Q186),""))),
IF(Options!$D$20=1, IFERROR(GEOMEAN(IF($I$199:$Q$199=1,(I186:Q186)+0.0001,"")),
     GEOMEAN(IF($I$199:$Q$199=2,(I186:Q186)+0.0001,""))))))</f>
        <v>7.14</v>
      </c>
      <c r="G186" s="96" cm="1">
        <f t="array" ref="G186">IF(Options!$D$18=1, IFERROR(MAX(IF($I$200:$Q$200=1,(I186:Q186),"")),
     MAX(IF($I$200:$Q$200=2,(I186:Q186),""))),
IF(Options!$D$19=1, IFERROR(AVERAGE(IF($I$200:$Q$200=1,(I186:Q186),"")),
     AVERAGE(IF($I$200:$Q$200=2,(I186:Q186),""))),
IF(Options!$D$20=1, IFERROR(GEOMEAN(IF($I$200:$Q$200=1,(I186:Q186)+0.0001,"")),
     GEOMEAN(IF($I$200:$Q$200=2,(I186:Q186)+0.0001,""))))))</f>
        <v>7.18</v>
      </c>
      <c r="H186" s="110" t="s">
        <v>369</v>
      </c>
      <c r="I186" s="96">
        <v>7.14</v>
      </c>
      <c r="J186" s="96">
        <v>2.3809523809523698</v>
      </c>
      <c r="K186" s="96">
        <v>0.512820512820513</v>
      </c>
      <c r="L186" s="96">
        <v>0</v>
      </c>
      <c r="M186" s="96">
        <v>4.1840000000000502E-2</v>
      </c>
      <c r="N186" s="96">
        <v>0</v>
      </c>
      <c r="O186" s="96">
        <v>7.18</v>
      </c>
      <c r="P186" s="96">
        <v>5.25</v>
      </c>
      <c r="Q186" s="215">
        <v>0</v>
      </c>
      <c r="R186" s="217"/>
    </row>
    <row r="187" spans="1:18" x14ac:dyDescent="0.2">
      <c r="A187" s="92">
        <v>182</v>
      </c>
      <c r="B187" s="92" t="s">
        <v>370</v>
      </c>
      <c r="C187" s="92" t="s">
        <v>371</v>
      </c>
      <c r="D187" s="93" t="str">
        <f t="shared" si="2"/>
        <v/>
      </c>
      <c r="E187" s="96">
        <f>IF(Options!$D$24 = 1, MAX(F187, G187),
IF(Options!$D$25 = 1, AVERAGE(F187,G187),
IF(Options!$D$26 = 1, IFERROR(GEOMEAN(F187, G187), MAX(F187, G187)))))</f>
        <v>8.6023252670426267</v>
      </c>
      <c r="F187" s="96" cm="1">
        <f t="array" ref="F187">IF(Options!$D$18=1, IFERROR(MAX(IF($I$199:$Q$199=1,(I187:Q187),"")),
     MAX(IF($I$199:$Q$199=2,(I187:Q187),""))),
IF(Options!$D$19=1, IFERROR(AVERAGE(IF($I$199:$Q$199=1,(I187:Q187),"")),
     AVERAGE(IF($I$199:$Q$199=2,(I187:Q187),""))),
IF(Options!$D$20=1, IFERROR(GEOMEAN(IF($I$199:$Q$199=1,(I187:Q187)+0.0001,"")),
     GEOMEAN(IF($I$199:$Q$199=2,(I187:Q187)+0.0001,""))))))</f>
        <v>7.4</v>
      </c>
      <c r="G187" s="96" cm="1">
        <f t="array" ref="G187">IF(Options!$D$18=1, IFERROR(MAX(IF($I$200:$Q$200=1,(I187:Q187),"")),
     MAX(IF($I$200:$Q$200=2,(I187:Q187),""))),
IF(Options!$D$19=1, IFERROR(AVERAGE(IF($I$200:$Q$200=1,(I187:Q187),"")),
     AVERAGE(IF($I$200:$Q$200=2,(I187:Q187),""))),
IF(Options!$D$20=1, IFERROR(GEOMEAN(IF($I$200:$Q$200=1,(I187:Q187)+0.0001,"")),
     GEOMEAN(IF($I$200:$Q$200=2,(I187:Q187)+0.0001,""))))))</f>
        <v>10</v>
      </c>
      <c r="H187" s="110" t="s">
        <v>371</v>
      </c>
      <c r="I187" s="96">
        <v>7.4</v>
      </c>
      <c r="J187" s="96" t="s">
        <v>505</v>
      </c>
      <c r="K187" s="96">
        <v>10</v>
      </c>
      <c r="L187" s="96">
        <v>0</v>
      </c>
      <c r="M187" s="96">
        <v>4.7384399999999998</v>
      </c>
      <c r="N187" s="96">
        <v>0</v>
      </c>
      <c r="O187" s="96" t="s">
        <v>505</v>
      </c>
      <c r="P187" s="96">
        <v>5.25</v>
      </c>
      <c r="Q187" s="215">
        <v>0</v>
      </c>
      <c r="R187" s="217"/>
    </row>
    <row r="188" spans="1:18" x14ac:dyDescent="0.2">
      <c r="A188" s="92">
        <v>183</v>
      </c>
      <c r="B188" s="92" t="s">
        <v>372</v>
      </c>
      <c r="C188" s="92" t="s">
        <v>373</v>
      </c>
      <c r="D188" s="93" t="str">
        <f t="shared" si="2"/>
        <v/>
      </c>
      <c r="E188" s="96">
        <f>IF(Options!$D$24 = 1, MAX(F188, G188),
IF(Options!$D$25 = 1, AVERAGE(F188,G188),
IF(Options!$D$26 = 1, IFERROR(GEOMEAN(F188, G188), MAX(F188, G188)))))</f>
        <v>6.6904338246413104</v>
      </c>
      <c r="F188" s="96" cm="1">
        <f t="array" ref="F188">IF(Options!$D$18=1, IFERROR(MAX(IF($I$199:$Q$199=1,(I188:Q188),"")),
     MAX(IF($I$199:$Q$199=2,(I188:Q188),""))),
IF(Options!$D$19=1, IFERROR(AVERAGE(IF($I$199:$Q$199=1,(I188:Q188),"")),
     AVERAGE(IF($I$199:$Q$199=2,(I188:Q188),""))),
IF(Options!$D$20=1, IFERROR(GEOMEAN(IF($I$199:$Q$199=1,(I188:Q188)+0.0001,"")),
     GEOMEAN(IF($I$199:$Q$199=2,(I188:Q188)+0.0001,""))))))</f>
        <v>9.4</v>
      </c>
      <c r="G188" s="96" cm="1">
        <f t="array" ref="G188">IF(Options!$D$18=1, IFERROR(MAX(IF($I$200:$Q$200=1,(I188:Q188),"")),
     MAX(IF($I$200:$Q$200=2,(I188:Q188),""))),
IF(Options!$D$19=1, IFERROR(AVERAGE(IF($I$200:$Q$200=1,(I188:Q188),"")),
     AVERAGE(IF($I$200:$Q$200=2,(I188:Q188),""))),
IF(Options!$D$20=1, IFERROR(GEOMEAN(IF($I$200:$Q$200=1,(I188:Q188)+0.0001,"")),
     GEOMEAN(IF($I$200:$Q$200=2,(I188:Q188)+0.0001,""))))))</f>
        <v>4.7619047619047397</v>
      </c>
      <c r="H188" s="110" t="s">
        <v>373</v>
      </c>
      <c r="I188" s="96">
        <v>9.4</v>
      </c>
      <c r="J188" s="96">
        <v>4.7619047619047397</v>
      </c>
      <c r="K188" s="96">
        <v>0</v>
      </c>
      <c r="L188" s="96">
        <v>0</v>
      </c>
      <c r="M188" s="96">
        <v>0.59340000000000104</v>
      </c>
      <c r="N188" s="96">
        <v>0.432</v>
      </c>
      <c r="O188" s="96">
        <v>1.4523076923076901</v>
      </c>
      <c r="P188" s="96">
        <v>6</v>
      </c>
      <c r="Q188" s="215">
        <v>0</v>
      </c>
      <c r="R188" s="217"/>
    </row>
    <row r="189" spans="1:18" x14ac:dyDescent="0.2">
      <c r="A189" s="92">
        <v>184</v>
      </c>
      <c r="B189" s="92" t="s">
        <v>374</v>
      </c>
      <c r="C189" s="92" t="s">
        <v>375</v>
      </c>
      <c r="D189" s="93" t="str">
        <f t="shared" si="2"/>
        <v/>
      </c>
      <c r="E189" s="96">
        <f>IF(Options!$D$24 = 1, MAX(F189, G189),
IF(Options!$D$25 = 1, AVERAGE(F189,G189),
IF(Options!$D$26 = 1, IFERROR(GEOMEAN(F189, G189), MAX(F189, G189)))))</f>
        <v>2.9086079144497972</v>
      </c>
      <c r="F189" s="96" cm="1">
        <f t="array" ref="F189">IF(Options!$D$18=1, IFERROR(MAX(IF($I$199:$Q$199=1,(I189:Q189),"")),
     MAX(IF($I$199:$Q$199=2,(I189:Q189),""))),
IF(Options!$D$19=1, IFERROR(AVERAGE(IF($I$199:$Q$199=1,(I189:Q189),"")),
     AVERAGE(IF($I$199:$Q$199=2,(I189:Q189),""))),
IF(Options!$D$20=1, IFERROR(GEOMEAN(IF($I$199:$Q$199=1,(I189:Q189)+0.0001,"")),
     GEOMEAN(IF($I$199:$Q$199=2,(I189:Q189)+0.0001,""))))))</f>
        <v>4.5</v>
      </c>
      <c r="G189" s="96" cm="1">
        <f t="array" ref="G189">IF(Options!$D$18=1, IFERROR(MAX(IF($I$200:$Q$200=1,(I189:Q189),"")),
     MAX(IF($I$200:$Q$200=2,(I189:Q189),""))),
IF(Options!$D$19=1, IFERROR(AVERAGE(IF($I$200:$Q$200=1,(I189:Q189),"")),
     AVERAGE(IF($I$200:$Q$200=2,(I189:Q189),""))),
IF(Options!$D$20=1, IFERROR(GEOMEAN(IF($I$200:$Q$200=1,(I189:Q189)+0.0001,"")),
     GEOMEAN(IF($I$200:$Q$200=2,(I189:Q189)+0.0001,""))))))</f>
        <v>1.88</v>
      </c>
      <c r="H189" s="110" t="s">
        <v>375</v>
      </c>
      <c r="I189" s="96">
        <v>4.18</v>
      </c>
      <c r="J189" s="96" t="s">
        <v>505</v>
      </c>
      <c r="K189" s="96">
        <v>6.6666666666748099E-4</v>
      </c>
      <c r="L189" s="96">
        <v>6.6666666666748099E-4</v>
      </c>
      <c r="M189" s="96">
        <v>1.2159999999999701E-2</v>
      </c>
      <c r="N189" s="96">
        <v>0</v>
      </c>
      <c r="O189" s="96">
        <v>1.88</v>
      </c>
      <c r="P189" s="96">
        <v>4.5</v>
      </c>
      <c r="Q189" s="215">
        <v>0</v>
      </c>
      <c r="R189" s="217"/>
    </row>
    <row r="190" spans="1:18" x14ac:dyDescent="0.2">
      <c r="A190" s="92">
        <v>185</v>
      </c>
      <c r="B190" s="92" t="s">
        <v>376</v>
      </c>
      <c r="C190" s="92" t="s">
        <v>377</v>
      </c>
      <c r="D190" s="93" t="str">
        <f t="shared" si="2"/>
        <v/>
      </c>
      <c r="E190" s="96">
        <f>IF(Options!$D$24 = 1, MAX(F190, G190),
IF(Options!$D$25 = 1, AVERAGE(F190,G190),
IF(Options!$D$26 = 1, IFERROR(GEOMEAN(F190, G190), MAX(F190, G190)))))</f>
        <v>9.1443451170134225</v>
      </c>
      <c r="F190" s="96" cm="1">
        <f t="array" ref="F190">IF(Options!$D$18=1, IFERROR(MAX(IF($I$199:$Q$199=1,(I190:Q190),"")),
     MAX(IF($I$199:$Q$199=2,(I190:Q190),""))),
IF(Options!$D$19=1, IFERROR(AVERAGE(IF($I$199:$Q$199=1,(I190:Q190),"")),
     AVERAGE(IF($I$199:$Q$199=2,(I190:Q190),""))),
IF(Options!$D$20=1, IFERROR(GEOMEAN(IF($I$199:$Q$199=1,(I190:Q190)+0.0001,"")),
     GEOMEAN(IF($I$199:$Q$199=2,(I190:Q190)+0.0001,""))))))</f>
        <v>8.7799999999999994</v>
      </c>
      <c r="G190" s="96" cm="1">
        <f t="array" ref="G190">IF(Options!$D$18=1, IFERROR(MAX(IF($I$200:$Q$200=1,(I190:Q190),"")),
     MAX(IF($I$200:$Q$200=2,(I190:Q190),""))),
IF(Options!$D$19=1, IFERROR(AVERAGE(IF($I$200:$Q$200=1,(I190:Q190),"")),
     AVERAGE(IF($I$200:$Q$200=2,(I190:Q190),""))),
IF(Options!$D$20=1, IFERROR(GEOMEAN(IF($I$200:$Q$200=1,(I190:Q190)+0.0001,"")),
     GEOMEAN(IF($I$200:$Q$200=2,(I190:Q190)+0.0001,""))))))</f>
        <v>9.5238095238094793</v>
      </c>
      <c r="H190" s="110" t="s">
        <v>377</v>
      </c>
      <c r="I190" s="96">
        <v>8.7799999999999994</v>
      </c>
      <c r="J190" s="96">
        <v>9.5238095238094793</v>
      </c>
      <c r="K190" s="96" t="s">
        <v>505</v>
      </c>
      <c r="L190" s="96" t="s">
        <v>505</v>
      </c>
      <c r="M190" s="96">
        <v>0</v>
      </c>
      <c r="N190" s="96">
        <v>0</v>
      </c>
      <c r="O190" s="96">
        <v>8.8892307692307693</v>
      </c>
      <c r="P190" s="96">
        <v>8.25</v>
      </c>
      <c r="Q190" s="215">
        <v>0</v>
      </c>
      <c r="R190" s="217"/>
    </row>
    <row r="191" spans="1:18" x14ac:dyDescent="0.2">
      <c r="A191" s="92">
        <v>186</v>
      </c>
      <c r="B191" s="92" t="s">
        <v>378</v>
      </c>
      <c r="C191" s="92" t="s">
        <v>379</v>
      </c>
      <c r="D191" s="93" t="str">
        <f t="shared" si="2"/>
        <v/>
      </c>
      <c r="E191" s="96">
        <f>IF(Options!$D$24 = 1, MAX(F191, G191),
IF(Options!$D$25 = 1, AVERAGE(F191,G191),
IF(Options!$D$26 = 1, IFERROR(GEOMEAN(F191, G191), MAX(F191, G191)))))</f>
        <v>0.50113471242770991</v>
      </c>
      <c r="F191" s="96" cm="1">
        <f t="array" ref="F191">IF(Options!$D$18=1, IFERROR(MAX(IF($I$199:$Q$199=1,(I191:Q191),"")),
     MAX(IF($I$199:$Q$199=2,(I191:Q191),""))),
IF(Options!$D$19=1, IFERROR(AVERAGE(IF($I$199:$Q$199=1,(I191:Q191),"")),
     AVERAGE(IF($I$199:$Q$199=2,(I191:Q191),""))),
IF(Options!$D$20=1, IFERROR(GEOMEAN(IF($I$199:$Q$199=1,(I191:Q191)+0.0001,"")),
     GEOMEAN(IF($I$199:$Q$199=2,(I191:Q191)+0.0001,""))))))</f>
        <v>8.7200000000000006</v>
      </c>
      <c r="G191" s="96" cm="1">
        <f t="array" ref="G191">IF(Options!$D$18=1, IFERROR(MAX(IF($I$200:$Q$200=1,(I191:Q191),"")),
     MAX(IF($I$200:$Q$200=2,(I191:Q191),""))),
IF(Options!$D$19=1, IFERROR(AVERAGE(IF($I$200:$Q$200=1,(I191:Q191),"")),
     AVERAGE(IF($I$200:$Q$200=2,(I191:Q191),""))),
IF(Options!$D$20=1, IFERROR(GEOMEAN(IF($I$200:$Q$200=1,(I191:Q191)+0.0001,"")),
     GEOMEAN(IF($I$200:$Q$200=2,(I191:Q191)+0.0001,""))))))</f>
        <v>2.8800000000000402E-2</v>
      </c>
      <c r="H191" s="110" t="s">
        <v>379</v>
      </c>
      <c r="I191" s="96">
        <v>8.7200000000000006</v>
      </c>
      <c r="J191" s="96" t="s">
        <v>505</v>
      </c>
      <c r="K191" s="96" t="s">
        <v>505</v>
      </c>
      <c r="L191" s="96" t="s">
        <v>505</v>
      </c>
      <c r="M191" s="96">
        <v>2.8800000000000402E-2</v>
      </c>
      <c r="N191" s="96">
        <v>0</v>
      </c>
      <c r="O191" s="96" t="s">
        <v>505</v>
      </c>
      <c r="P191" s="96">
        <v>3.25</v>
      </c>
      <c r="Q191" s="215">
        <v>0</v>
      </c>
      <c r="R191" s="217"/>
    </row>
    <row r="192" spans="1:18" x14ac:dyDescent="0.2">
      <c r="A192" s="92">
        <v>187</v>
      </c>
      <c r="B192" s="92" t="s">
        <v>380</v>
      </c>
      <c r="C192" s="92" t="s">
        <v>381</v>
      </c>
      <c r="D192" s="93" t="str">
        <f t="shared" si="2"/>
        <v/>
      </c>
      <c r="E192" s="96">
        <f>IF(Options!$D$24 = 1, MAX(F192, G192),
IF(Options!$D$25 = 1, AVERAGE(F192,G192),
IF(Options!$D$26 = 1, IFERROR(GEOMEAN(F192, G192), MAX(F192, G192)))))</f>
        <v>10</v>
      </c>
      <c r="F192" s="96" cm="1">
        <f t="array" ref="F192">IF(Options!$D$18=1, IFERROR(MAX(IF($I$199:$Q$199=1,(I192:Q192),"")),
     MAX(IF($I$199:$Q$199=2,(I192:Q192),""))),
IF(Options!$D$19=1, IFERROR(AVERAGE(IF($I$199:$Q$199=1,(I192:Q192),"")),
     AVERAGE(IF($I$199:$Q$199=2,(I192:Q192),""))),
IF(Options!$D$20=1, IFERROR(GEOMEAN(IF($I$199:$Q$199=1,(I192:Q192)+0.0001,"")),
     GEOMEAN(IF($I$199:$Q$199=2,(I192:Q192)+0.0001,""))))))</f>
        <v>10</v>
      </c>
      <c r="G192" s="96" cm="1">
        <f t="array" ref="G192">IF(Options!$D$18=1, IFERROR(MAX(IF($I$200:$Q$200=1,(I192:Q192),"")),
     MAX(IF($I$200:$Q$200=2,(I192:Q192),""))),
IF(Options!$D$19=1, IFERROR(AVERAGE(IF($I$200:$Q$200=1,(I192:Q192),"")),
     AVERAGE(IF($I$200:$Q$200=2,(I192:Q192),""))),
IF(Options!$D$20=1, IFERROR(GEOMEAN(IF($I$200:$Q$200=1,(I192:Q192)+0.0001,"")),
     GEOMEAN(IF($I$200:$Q$200=2,(I192:Q192)+0.0001,""))))))</f>
        <v>10</v>
      </c>
      <c r="H192" s="149" t="s">
        <v>381</v>
      </c>
      <c r="I192" s="96">
        <v>10</v>
      </c>
      <c r="J192" s="96">
        <v>4.7619047619047397</v>
      </c>
      <c r="K192" s="96">
        <v>10</v>
      </c>
      <c r="L192" s="96">
        <v>10</v>
      </c>
      <c r="M192" s="96">
        <v>3.8400000000002898E-3</v>
      </c>
      <c r="N192" s="96">
        <v>1.9999999999999601E-2</v>
      </c>
      <c r="O192" s="96">
        <v>8.6323076923076894</v>
      </c>
      <c r="P192" s="96">
        <v>10</v>
      </c>
      <c r="Q192" s="215">
        <v>0</v>
      </c>
      <c r="R192" s="217"/>
    </row>
    <row r="193" spans="1:18" x14ac:dyDescent="0.2">
      <c r="A193" s="92">
        <v>188</v>
      </c>
      <c r="B193" s="92" t="s">
        <v>382</v>
      </c>
      <c r="C193" s="92" t="s">
        <v>383</v>
      </c>
      <c r="D193" s="93" t="str">
        <f t="shared" si="2"/>
        <v/>
      </c>
      <c r="E193" s="96">
        <f>IF(Options!$D$24 = 1, MAX(F193, G193),
IF(Options!$D$25 = 1, AVERAGE(F193,G193),
IF(Options!$D$26 = 1, IFERROR(GEOMEAN(F193, G193), MAX(F193, G193)))))</f>
        <v>6.9436507482941208</v>
      </c>
      <c r="F193" s="96" cm="1">
        <f t="array" ref="F193">IF(Options!$D$18=1, IFERROR(MAX(IF($I$199:$Q$199=1,(I193:Q193),"")),
     MAX(IF($I$199:$Q$199=2,(I193:Q193),""))),
IF(Options!$D$19=1, IFERROR(AVERAGE(IF($I$199:$Q$199=1,(I193:Q193),"")),
     AVERAGE(IF($I$199:$Q$199=2,(I193:Q193),""))),
IF(Options!$D$20=1, IFERROR(GEOMEAN(IF($I$199:$Q$199=1,(I193:Q193)+0.0001,"")),
     GEOMEAN(IF($I$199:$Q$199=2,(I193:Q193)+0.0001,""))))))</f>
        <v>6.75</v>
      </c>
      <c r="G193" s="96" cm="1">
        <f t="array" ref="G193">IF(Options!$D$18=1, IFERROR(MAX(IF($I$200:$Q$200=1,(I193:Q193),"")),
     MAX(IF($I$200:$Q$200=2,(I193:Q193),""))),
IF(Options!$D$19=1, IFERROR(AVERAGE(IF($I$200:$Q$200=1,(I193:Q193),"")),
     AVERAGE(IF($I$200:$Q$200=2,(I193:Q193),""))),
IF(Options!$D$20=1, IFERROR(GEOMEAN(IF($I$200:$Q$200=1,(I193:Q193)+0.0001,"")),
     GEOMEAN(IF($I$200:$Q$200=2,(I193:Q193)+0.0001,""))))))</f>
        <v>7.1428571428571104</v>
      </c>
      <c r="H193" s="149" t="s">
        <v>383</v>
      </c>
      <c r="I193" s="96">
        <v>3.04</v>
      </c>
      <c r="J193" s="96">
        <v>7.1428571428571104</v>
      </c>
      <c r="K193" s="96">
        <v>0</v>
      </c>
      <c r="L193" s="96">
        <v>0</v>
      </c>
      <c r="M193" s="96">
        <v>1.33596</v>
      </c>
      <c r="N193" s="96">
        <v>6.3879999999999999</v>
      </c>
      <c r="O193" s="96">
        <v>2.5292307692307698</v>
      </c>
      <c r="P193" s="96">
        <v>6.75</v>
      </c>
      <c r="Q193" s="215">
        <v>0</v>
      </c>
      <c r="R193" s="217"/>
    </row>
    <row r="194" spans="1:18" x14ac:dyDescent="0.2">
      <c r="A194" s="92">
        <v>189</v>
      </c>
      <c r="B194" s="92" t="s">
        <v>384</v>
      </c>
      <c r="C194" s="92" t="s">
        <v>385</v>
      </c>
      <c r="D194" s="93" t="str">
        <f t="shared" si="2"/>
        <v/>
      </c>
      <c r="E194" s="96">
        <f>IF(Options!$D$24 = 1, MAX(F194, G194),
IF(Options!$D$25 = 1, AVERAGE(F194,G194),
IF(Options!$D$26 = 1, IFERROR(GEOMEAN(F194, G194), MAX(F194, G194)))))</f>
        <v>8.5736627124988001</v>
      </c>
      <c r="F194" s="96" cm="1">
        <f t="array" ref="F194">IF(Options!$D$18=1, IFERROR(MAX(IF($I$199:$Q$199=1,(I194:Q194),"")),
     MAX(IF($I$199:$Q$199=2,(I194:Q194),""))),
IF(Options!$D$19=1, IFERROR(AVERAGE(IF($I$199:$Q$199=1,(I194:Q194),"")),
     AVERAGE(IF($I$199:$Q$199=2,(I194:Q194),""))),
IF(Options!$D$20=1, IFERROR(GEOMEAN(IF($I$199:$Q$199=1,(I194:Q194)+0.0001,"")),
     GEOMEAN(IF($I$199:$Q$199=2,(I194:Q194)+0.0001,""))))))</f>
        <v>10</v>
      </c>
      <c r="G194" s="96" cm="1">
        <f t="array" ref="G194">IF(Options!$D$18=1, IFERROR(MAX(IF($I$200:$Q$200=1,(I194:Q194),"")),
     MAX(IF($I$200:$Q$200=2,(I194:Q194),""))),
IF(Options!$D$19=1, IFERROR(AVERAGE(IF($I$200:$Q$200=1,(I194:Q194),"")),
     AVERAGE(IF($I$200:$Q$200=2,(I194:Q194),""))),
IF(Options!$D$20=1, IFERROR(GEOMEAN(IF($I$200:$Q$200=1,(I194:Q194)+0.0001,"")),
     GEOMEAN(IF($I$200:$Q$200=2,(I194:Q194)+0.0001,""))))))</f>
        <v>7.3507692307692301</v>
      </c>
      <c r="H194" s="149" t="s">
        <v>385</v>
      </c>
      <c r="I194" s="96">
        <v>8.26</v>
      </c>
      <c r="J194" s="96">
        <v>0</v>
      </c>
      <c r="K194" s="96">
        <v>0</v>
      </c>
      <c r="L194" s="96">
        <v>0</v>
      </c>
      <c r="M194" s="96">
        <v>1.8242799999999999</v>
      </c>
      <c r="N194" s="96">
        <v>1.196</v>
      </c>
      <c r="O194" s="96">
        <v>7.3507692307692301</v>
      </c>
      <c r="P194" s="96">
        <v>10</v>
      </c>
      <c r="Q194" s="215">
        <v>0</v>
      </c>
      <c r="R194" s="217"/>
    </row>
    <row r="195" spans="1:18" x14ac:dyDescent="0.2">
      <c r="A195" s="92">
        <v>190</v>
      </c>
      <c r="B195" s="92" t="s">
        <v>386</v>
      </c>
      <c r="C195" s="92" t="s">
        <v>387</v>
      </c>
      <c r="D195" s="93" t="str">
        <f t="shared" si="2"/>
        <v/>
      </c>
      <c r="E195" s="96">
        <f>IF(Options!$D$24 = 1, MAX(F195, G195),
IF(Options!$D$25 = 1, AVERAGE(F195,G195),
IF(Options!$D$26 = 1, IFERROR(GEOMEAN(F195, G195), MAX(F195, G195)))))</f>
        <v>6.2678317052800718</v>
      </c>
      <c r="F195" s="96" cm="1">
        <f t="array" ref="F195">IF(Options!$D$18=1, IFERROR(MAX(IF($I$199:$Q$199=1,(I195:Q195),"")),
     MAX(IF($I$199:$Q$199=2,(I195:Q195),""))),
IF(Options!$D$19=1, IFERROR(AVERAGE(IF($I$199:$Q$199=1,(I195:Q195),"")),
     AVERAGE(IF($I$199:$Q$199=2,(I195:Q195),""))),
IF(Options!$D$20=1, IFERROR(GEOMEAN(IF($I$199:$Q$199=1,(I195:Q195)+0.0001,"")),
     GEOMEAN(IF($I$199:$Q$199=2,(I195:Q195)+0.0001,""))))))</f>
        <v>8.25</v>
      </c>
      <c r="G195" s="96" cm="1">
        <f t="array" ref="G195">IF(Options!$D$18=1, IFERROR(MAX(IF($I$200:$Q$200=1,(I195:Q195),"")),
     MAX(IF($I$200:$Q$200=2,(I195:Q195),""))),
IF(Options!$D$19=1, IFERROR(AVERAGE(IF($I$200:$Q$200=1,(I195:Q195),"")),
     AVERAGE(IF($I$200:$Q$200=2,(I195:Q195),""))),
IF(Options!$D$20=1, IFERROR(GEOMEAN(IF($I$200:$Q$200=1,(I195:Q195)+0.0001,"")),
     GEOMEAN(IF($I$200:$Q$200=2,(I195:Q195)+0.0001,""))))))</f>
        <v>4.7619047619047397</v>
      </c>
      <c r="H195" s="151" t="s">
        <v>387</v>
      </c>
      <c r="I195" s="150">
        <v>6.36</v>
      </c>
      <c r="J195" s="96">
        <v>4.7619047619047397</v>
      </c>
      <c r="K195" s="150">
        <v>0</v>
      </c>
      <c r="L195" s="150">
        <v>0</v>
      </c>
      <c r="M195" s="150">
        <v>0.261039999999999</v>
      </c>
      <c r="N195" s="150">
        <v>1.0760000000000001</v>
      </c>
      <c r="O195" s="150">
        <v>1.5892307692307699</v>
      </c>
      <c r="P195" s="96">
        <v>8.25</v>
      </c>
      <c r="Q195" s="215">
        <v>0</v>
      </c>
      <c r="R195" s="217"/>
    </row>
    <row r="196" spans="1:18" x14ac:dyDescent="0.2">
      <c r="A196" s="92"/>
      <c r="B196" s="92"/>
      <c r="C196" s="92"/>
      <c r="D196" s="93"/>
      <c r="E196" s="96"/>
      <c r="F196" s="96"/>
      <c r="G196" s="96"/>
      <c r="H196" s="149"/>
      <c r="I196" s="96"/>
      <c r="J196" s="96"/>
      <c r="K196" s="96"/>
      <c r="L196" s="96"/>
      <c r="M196" s="96"/>
      <c r="N196" s="96"/>
      <c r="O196" s="96"/>
      <c r="P196" s="96"/>
      <c r="Q196" s="215"/>
      <c r="R196" s="217"/>
    </row>
    <row r="197" spans="1:18" x14ac:dyDescent="0.2">
      <c r="A197" s="92"/>
      <c r="B197" s="92"/>
      <c r="C197" s="92"/>
      <c r="D197" s="93"/>
      <c r="E197" s="96"/>
      <c r="F197" s="96"/>
      <c r="G197" s="96"/>
      <c r="H197" s="110"/>
      <c r="I197" s="96"/>
      <c r="J197" s="96"/>
      <c r="K197" s="96"/>
      <c r="L197" s="96"/>
      <c r="M197" s="96"/>
      <c r="N197" s="96"/>
      <c r="O197" s="96"/>
      <c r="P197" s="96"/>
      <c r="Q197" s="215"/>
      <c r="R197" s="217"/>
    </row>
    <row r="198" spans="1:18" x14ac:dyDescent="0.2">
      <c r="A198" s="92"/>
      <c r="B198" s="92"/>
      <c r="C198" s="92"/>
      <c r="D198" s="93"/>
      <c r="E198" s="96"/>
      <c r="F198" s="96"/>
      <c r="G198" s="96"/>
      <c r="H198" s="110"/>
      <c r="I198" s="96"/>
      <c r="J198" s="96"/>
      <c r="K198" s="96"/>
      <c r="L198" s="96"/>
      <c r="M198" s="96"/>
      <c r="N198" s="96"/>
      <c r="O198" s="96"/>
      <c r="P198" s="96"/>
      <c r="Q198" s="215"/>
      <c r="R198" s="217"/>
    </row>
    <row r="199" spans="1:18" x14ac:dyDescent="0.2">
      <c r="A199" s="92"/>
      <c r="B199" s="92"/>
      <c r="C199" s="92"/>
      <c r="D199" s="93"/>
      <c r="E199" s="96"/>
      <c r="F199" s="96"/>
      <c r="G199" s="96" t="s">
        <v>559</v>
      </c>
      <c r="H199" s="110"/>
      <c r="I199" s="152">
        <f>IFERROR(INDEX('Data Dictionary'!$H$10:$H$11,MATCH(I5,'Data Dictionary'!$J$10:$J$11,0)),"")</f>
        <v>1</v>
      </c>
      <c r="J199" s="152" t="str">
        <f>IFERROR(INDEX('Data Dictionary'!$H$10:$H$11,MATCH(J5,'Data Dictionary'!$J$10:$J$11,0)),"")</f>
        <v/>
      </c>
      <c r="K199" s="152" t="str">
        <f>IFERROR(INDEX('Data Dictionary'!$H$10:$H$11,MATCH(K5,'Data Dictionary'!$J$10:$J$11,0)),"")</f>
        <v/>
      </c>
      <c r="L199" s="152" t="str">
        <f>IFERROR(INDEX('Data Dictionary'!$H$10:$H$11,MATCH(L5,'Data Dictionary'!$J$10:$J$11,0)),"")</f>
        <v/>
      </c>
      <c r="M199" s="152" t="str">
        <f>IFERROR(INDEX('Data Dictionary'!$H$10:$H$11,MATCH(M5,'Data Dictionary'!$J$10:$J$11,0)),"")</f>
        <v/>
      </c>
      <c r="N199" s="152" t="str">
        <f>IFERROR(INDEX('Data Dictionary'!$H$10:$H$11,MATCH(N5,'Data Dictionary'!$J$10:$J$11,0)),"")</f>
        <v/>
      </c>
      <c r="O199" s="152" t="str">
        <f>IFERROR(INDEX('Data Dictionary'!$H$10:$H$11,MATCH(O5,'Data Dictionary'!$J$10:$J$11,0)),"")</f>
        <v/>
      </c>
      <c r="P199" s="152">
        <f>IFERROR(INDEX('Data Dictionary'!$H$10:$H$11,MATCH(P5,'Data Dictionary'!$J$10:$J$11,0)),"")</f>
        <v>1</v>
      </c>
      <c r="Q199" s="216" t="str">
        <f>IFERROR(INDEX('Data Dictionary'!$H$10:$H$11,MATCH(Q5,'Data Dictionary'!$J$10:$J$11,0)),"")</f>
        <v/>
      </c>
      <c r="R199" s="217"/>
    </row>
    <row r="200" spans="1:18" x14ac:dyDescent="0.2">
      <c r="A200" s="92"/>
      <c r="B200" s="92"/>
      <c r="C200" s="92"/>
      <c r="D200" s="93"/>
      <c r="E200" s="96"/>
      <c r="F200" s="96"/>
      <c r="G200" s="96" t="s">
        <v>558</v>
      </c>
      <c r="H200" s="110"/>
      <c r="I200" s="152" t="str">
        <f>IFERROR(INDEX('Data Dictionary'!$I$23:$I$30,MATCH(I5,'Data Dictionary'!$J$23:$J$30,0)),"")</f>
        <v/>
      </c>
      <c r="J200" s="152">
        <f>IFERROR(INDEX('Data Dictionary'!$I$23:$I$30,MATCH(J5,'Data Dictionary'!$J$23:$J$30,0)),"")</f>
        <v>1</v>
      </c>
      <c r="K200" s="152">
        <f>IFERROR(INDEX('Data Dictionary'!$I$23:$I$30,MATCH(K5,'Data Dictionary'!$J$23:$J$30,0)),"")</f>
        <v>1</v>
      </c>
      <c r="L200" s="152">
        <f>IFERROR(INDEX('Data Dictionary'!$I$23:$I$30,MATCH(L5,'Data Dictionary'!$J$23:$J$30,0)),"")</f>
        <v>1</v>
      </c>
      <c r="M200" s="152">
        <f>IFERROR(INDEX('Data Dictionary'!$I$23:$I$30,MATCH(M5,'Data Dictionary'!$J$23:$J$30,0)),"")</f>
        <v>1</v>
      </c>
      <c r="N200" s="152">
        <f>IFERROR(INDEX('Data Dictionary'!$I$23:$I$30,MATCH(N5,'Data Dictionary'!$J$23:$J$30,0)),"")</f>
        <v>1</v>
      </c>
      <c r="O200" s="152">
        <f>IFERROR(INDEX('Data Dictionary'!$I$23:$I$30,MATCH(O5,'Data Dictionary'!$J$23:$J$30,0)),"")</f>
        <v>1</v>
      </c>
      <c r="P200" s="152" t="str">
        <f>IFERROR(INDEX('Data Dictionary'!$I$23:$I$30,MATCH(P5,'Data Dictionary'!$J$23:$J$30,0)),"")</f>
        <v/>
      </c>
      <c r="Q200" s="216">
        <f>IFERROR(INDEX('Data Dictionary'!$I$23:$I$30,MATCH(Q5,'Data Dictionary'!$J$23:$J$30,0)),"")</f>
        <v>1</v>
      </c>
      <c r="R200" s="217"/>
    </row>
    <row r="201" spans="1:18" x14ac:dyDescent="0.2">
      <c r="A201" s="92"/>
      <c r="B201" s="92"/>
      <c r="C201" s="92"/>
      <c r="D201" s="93"/>
      <c r="E201" s="96"/>
      <c r="F201" s="96"/>
      <c r="G201" s="96"/>
      <c r="H201" s="110"/>
      <c r="I201" s="96"/>
      <c r="J201" s="96"/>
      <c r="K201" s="96"/>
      <c r="L201" s="96"/>
      <c r="M201" s="96"/>
      <c r="N201" s="96"/>
      <c r="O201" s="96"/>
      <c r="P201" s="96"/>
      <c r="Q201" s="215"/>
      <c r="R201" s="217"/>
    </row>
    <row r="202" spans="1:18" x14ac:dyDescent="0.2">
      <c r="A202" s="92"/>
      <c r="B202" s="92"/>
      <c r="C202" s="92"/>
      <c r="D202" s="93"/>
      <c r="E202" s="96"/>
      <c r="F202" s="96"/>
      <c r="G202" s="96"/>
      <c r="H202" s="110"/>
      <c r="I202" s="96"/>
      <c r="J202" s="96"/>
      <c r="K202" s="96"/>
      <c r="L202" s="96"/>
      <c r="M202" s="96"/>
      <c r="N202" s="96"/>
      <c r="O202" s="96"/>
      <c r="P202" s="96"/>
      <c r="Q202" s="215"/>
      <c r="R202" s="217"/>
    </row>
    <row r="203" spans="1:18" x14ac:dyDescent="0.2">
      <c r="A203" s="92"/>
      <c r="B203" s="92"/>
      <c r="C203" s="92"/>
      <c r="D203" s="93"/>
      <c r="E203" s="96"/>
      <c r="F203" s="96"/>
      <c r="G203" s="96" t="str" cm="1">
        <f t="array" ref="G203:O203">(IF($I$200:$Q$200=2,(I184:Q184),""))</f>
        <v/>
      </c>
      <c r="H203" s="110" t="str">
        <v/>
      </c>
      <c r="I203" s="96" t="str">
        <v/>
      </c>
      <c r="J203" s="96" t="str">
        <v/>
      </c>
      <c r="K203" s="96" t="str">
        <v/>
      </c>
      <c r="L203" s="96" t="str">
        <v/>
      </c>
      <c r="M203" s="96" t="str">
        <v/>
      </c>
      <c r="N203" s="96" t="str">
        <v/>
      </c>
      <c r="O203" s="96" t="str">
        <v/>
      </c>
      <c r="P203" s="96"/>
      <c r="Q203" s="215"/>
      <c r="R203" s="217"/>
    </row>
  </sheetData>
  <mergeCells count="1">
    <mergeCell ref="I2:Q2"/>
  </mergeCells>
  <conditionalFormatting sqref="E1:E3 E6:E195">
    <cfRule type="expression" dxfId="180" priority="30" stopIfTrue="1">
      <formula>E1=""</formula>
    </cfRule>
    <cfRule type="cellIs" dxfId="179" priority="33" stopIfTrue="1" operator="greaterThanOrEqual">
      <formula>0</formula>
    </cfRule>
  </conditionalFormatting>
  <conditionalFormatting sqref="F1:F3">
    <cfRule type="expression" dxfId="178" priority="26" stopIfTrue="1">
      <formula>F1=""</formula>
    </cfRule>
    <cfRule type="cellIs" dxfId="177" priority="39" operator="between">
      <formula>0</formula>
      <formula>6.999</formula>
    </cfRule>
    <cfRule type="cellIs" dxfId="176" priority="40" operator="between">
      <formula>7</formula>
      <formula>9.99</formula>
    </cfRule>
    <cfRule type="expression" dxfId="175" priority="41">
      <formula>F1=10</formula>
    </cfRule>
  </conditionalFormatting>
  <conditionalFormatting sqref="G1:G3">
    <cfRule type="expression" dxfId="174" priority="22">
      <formula>G1=""</formula>
    </cfRule>
    <cfRule type="cellIs" dxfId="173" priority="23" operator="between">
      <formula>0</formula>
      <formula>6.999</formula>
    </cfRule>
    <cfRule type="cellIs" dxfId="172" priority="24" operator="between">
      <formula>7</formula>
      <formula>9.99</formula>
    </cfRule>
    <cfRule type="expression" dxfId="171" priority="25">
      <formula>G1=10</formula>
    </cfRule>
    <cfRule type="expression" dxfId="170" priority="34">
      <formula>G1=""</formula>
    </cfRule>
    <cfRule type="cellIs" dxfId="169" priority="35" operator="between">
      <formula>0</formula>
      <formula>6.999</formula>
    </cfRule>
    <cfRule type="cellIs" dxfId="168" priority="36" operator="between">
      <formula>7</formula>
      <formula>9.99</formula>
    </cfRule>
    <cfRule type="expression" dxfId="167" priority="37">
      <formula>G1=10</formula>
    </cfRule>
  </conditionalFormatting>
  <conditionalFormatting sqref="H6:H195">
    <cfRule type="expression" dxfId="166" priority="20">
      <formula>$H6&lt;&gt;$C6</formula>
    </cfRule>
  </conditionalFormatting>
  <conditionalFormatting sqref="G6:G195">
    <cfRule type="expression" dxfId="165" priority="1">
      <formula>G6=""</formula>
    </cfRule>
    <cfRule type="cellIs" dxfId="164" priority="4" stopIfTrue="1" operator="greaterThanOrEqual">
      <formula>0</formula>
    </cfRule>
  </conditionalFormatting>
  <conditionalFormatting sqref="F6:F195">
    <cfRule type="expression" dxfId="163" priority="5" stopIfTrue="1">
      <formula>F6=""</formula>
    </cfRule>
    <cfRule type="cellIs" dxfId="162" priority="9" operator="between">
      <formula>0</formula>
      <formula>6.999</formula>
    </cfRule>
    <cfRule type="cellIs" dxfId="161" priority="10" operator="between">
      <formula>7</formula>
      <formula>9.99</formula>
    </cfRule>
    <cfRule type="expression" dxfId="16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1" stopIfTrue="1" operator="greaterThanOrEqual" id="{7F1543B7-BF82-0E41-93D4-3F8BDE7CA5D4}">
            <xm:f>Options!$D$41</xm:f>
            <x14:dxf>
              <font>
                <sz val="12"/>
                <color rgb="FF000000"/>
                <name val="Arial"/>
              </font>
              <fill>
                <patternFill patternType="solid">
                  <bgColor rgb="FFE35A3A"/>
                </patternFill>
              </fill>
            </x14:dxf>
          </x14:cfRule>
          <x14:cfRule type="cellIs" priority="32" stopIfTrue="1" operator="greaterThanOrEqual" id="{9C23CC87-0215-324C-A4CB-F871BD3ADF53}">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7" stopIfTrue="1" operator="greaterThanOrEqual" id="{466D4F18-D6DD-2B4F-87F2-0AB13CF1EE9A}">
            <xm:f>Options!$D$37</xm:f>
            <x14:dxf>
              <font>
                <sz val="12"/>
                <color rgb="FF000000"/>
                <name val="Arial"/>
              </font>
              <fill>
                <patternFill patternType="solid">
                  <bgColor rgb="FFF2676B"/>
                </patternFill>
              </fill>
            </x14:dxf>
          </x14:cfRule>
          <x14:cfRule type="cellIs" priority="28" stopIfTrue="1" operator="greaterThanOrEqual" id="{C59AE0BD-E14E-8C4C-93BD-480BAF37BF90}">
            <xm:f>Options!$D$38</xm:f>
            <x14:dxf>
              <font>
                <sz val="12"/>
                <color rgb="FF000000"/>
                <name val="Arial"/>
              </font>
              <fill>
                <patternFill patternType="solid">
                  <bgColor rgb="FFF7A9AC"/>
                </patternFill>
              </fill>
            </x14:dxf>
          </x14:cfRule>
          <x14:cfRule type="cellIs" priority="29" stopIfTrue="1" operator="between" id="{790CCC5B-70B3-7E48-880F-99BF811D185A}">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C2AC8A3B-8D2F-C545-8CD3-1DAC2821CB95}">
            <xm:f>Options!$D$41</xm:f>
            <x14:dxf>
              <font>
                <sz val="12"/>
                <color rgb="FF000000"/>
                <name val="Arial"/>
              </font>
              <fill>
                <patternFill patternType="solid">
                  <bgColor rgb="FFE06C25"/>
                </patternFill>
              </fill>
            </x14:dxf>
          </x14:cfRule>
          <x14:cfRule type="cellIs" priority="3" stopIfTrue="1" operator="greaterThanOrEqual" id="{D9EA22D9-D5BC-0843-AA93-B242F101CE29}">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EC806902-5749-1E4A-A945-88DEF2C8E01D}">
            <xm:f>Options!$D$37</xm:f>
            <x14:dxf>
              <font>
                <sz val="12"/>
                <color rgb="FF000000"/>
                <name val="Arial"/>
              </font>
              <fill>
                <patternFill patternType="solid">
                  <bgColor rgb="FFF2676B"/>
                </patternFill>
              </fill>
            </x14:dxf>
          </x14:cfRule>
          <x14:cfRule type="cellIs" priority="7" stopIfTrue="1" operator="greaterThanOrEqual" id="{1E648D28-D54E-1845-A581-DD913095F163}">
            <xm:f>Options!$D$38</xm:f>
            <x14:dxf>
              <font>
                <sz val="12"/>
                <color rgb="FF000000"/>
                <name val="Arial"/>
              </font>
              <fill>
                <patternFill patternType="solid">
                  <bgColor rgb="FFF7A9AC"/>
                </patternFill>
              </fill>
            </x14:dxf>
          </x14:cfRule>
          <x14:cfRule type="cellIs" priority="8" stopIfTrue="1" operator="between" id="{9680A7B4-E05D-DB4C-8263-CBABB5070B94}">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A203"/>
  <sheetViews>
    <sheetView zoomScale="82" workbookViewId="0">
      <selection activeCell="I199" sqref="I199"/>
    </sheetView>
    <sheetView topLeftCell="A182" workbookViewId="1">
      <selection activeCell="K194" sqref="K194"/>
    </sheetView>
  </sheetViews>
  <sheetFormatPr baseColWidth="10" defaultColWidth="8.7109375" defaultRowHeight="16" x14ac:dyDescent="0.2"/>
  <cols>
    <col min="1" max="1" width="5.28515625" style="94" customWidth="1"/>
    <col min="2" max="2" width="22.7109375" style="94" customWidth="1"/>
    <col min="3" max="3" width="8.7109375" style="94"/>
    <col min="4" max="4" width="4.140625" style="94" customWidth="1"/>
    <col min="5" max="7" width="9.7109375" style="98" customWidth="1"/>
    <col min="8" max="8" width="6.140625" style="176" bestFit="1" customWidth="1"/>
    <col min="9" max="11" width="9.7109375" style="98" customWidth="1"/>
    <col min="12" max="18" width="9.7109375" style="226" customWidth="1"/>
    <col min="19" max="26" width="8.7109375" style="219"/>
    <col min="27" max="16384" width="8.7109375" style="94"/>
  </cols>
  <sheetData>
    <row r="1" spans="1:27" x14ac:dyDescent="0.2">
      <c r="A1" s="92"/>
      <c r="B1" s="160"/>
      <c r="C1" s="160"/>
      <c r="D1" s="161"/>
      <c r="E1" s="150"/>
      <c r="F1" s="150"/>
      <c r="G1" s="150"/>
      <c r="H1" s="173"/>
      <c r="I1" s="163"/>
      <c r="J1" s="164"/>
      <c r="K1" s="164"/>
      <c r="L1" s="164"/>
      <c r="M1" s="164"/>
      <c r="N1" s="164"/>
      <c r="O1" s="164"/>
      <c r="P1" s="164"/>
      <c r="Q1" s="164"/>
      <c r="R1" s="218"/>
      <c r="S1" s="217"/>
      <c r="T1" s="217"/>
      <c r="U1" s="217"/>
      <c r="V1" s="217"/>
      <c r="W1" s="217"/>
      <c r="X1" s="217"/>
      <c r="Y1" s="217"/>
      <c r="Z1" s="217"/>
      <c r="AA1" s="159"/>
    </row>
    <row r="2" spans="1:27" x14ac:dyDescent="0.2">
      <c r="A2" s="156"/>
      <c r="B2" s="190" t="s">
        <v>577</v>
      </c>
      <c r="C2" s="165"/>
      <c r="D2" s="166"/>
      <c r="E2" s="167"/>
      <c r="F2" s="167"/>
      <c r="G2" s="167"/>
      <c r="H2" s="174"/>
      <c r="I2" s="210" t="s">
        <v>561</v>
      </c>
      <c r="J2" s="210"/>
      <c r="K2" s="210"/>
      <c r="L2" s="169"/>
      <c r="M2" s="169"/>
      <c r="N2" s="169"/>
      <c r="O2" s="169"/>
      <c r="P2" s="169"/>
      <c r="Q2" s="169"/>
      <c r="R2" s="218"/>
      <c r="S2" s="217"/>
      <c r="T2" s="217"/>
      <c r="U2" s="217"/>
      <c r="V2" s="217"/>
      <c r="W2" s="217"/>
      <c r="X2" s="217"/>
      <c r="Y2" s="217"/>
      <c r="Z2" s="217"/>
      <c r="AA2" s="157"/>
    </row>
    <row r="3" spans="1:27" ht="28" x14ac:dyDescent="0.2">
      <c r="A3" s="156"/>
      <c r="B3" s="8" t="s">
        <v>392</v>
      </c>
      <c r="C3" s="165"/>
      <c r="D3" s="166"/>
      <c r="E3" s="167"/>
      <c r="F3" s="167"/>
      <c r="G3" s="167"/>
      <c r="H3" s="174"/>
      <c r="I3" s="169"/>
      <c r="J3" s="169"/>
      <c r="K3" s="169"/>
      <c r="L3" s="169"/>
      <c r="M3" s="169"/>
      <c r="N3" s="169"/>
      <c r="O3" s="169"/>
      <c r="P3" s="169"/>
      <c r="Q3" s="169"/>
      <c r="R3" s="164"/>
      <c r="S3" s="166"/>
      <c r="T3" s="166"/>
      <c r="U3" s="166"/>
      <c r="V3" s="166"/>
      <c r="W3" s="166"/>
      <c r="X3" s="166"/>
      <c r="Y3" s="166"/>
      <c r="Z3" s="166"/>
      <c r="AA3" s="170"/>
    </row>
    <row r="4" spans="1:27" ht="43" x14ac:dyDescent="0.2">
      <c r="A4" s="95" t="s">
        <v>0</v>
      </c>
      <c r="B4" s="95" t="s">
        <v>1</v>
      </c>
      <c r="C4" s="103" t="s">
        <v>2</v>
      </c>
      <c r="D4" s="106" t="s">
        <v>3</v>
      </c>
      <c r="E4" s="104" t="s">
        <v>4</v>
      </c>
      <c r="F4" s="97" t="s">
        <v>5</v>
      </c>
      <c r="G4" s="102" t="s">
        <v>6</v>
      </c>
      <c r="H4" s="175"/>
      <c r="I4" s="97" t="str">
        <f>IFERROR(INDEX('Data Dictionary'!$D$8:$D$40,MATCH(I5,'Data Dictionary'!$J$8:$J$40,0)),"")</f>
        <v>Proteus Composite Index</v>
      </c>
      <c r="J4" s="97" t="str">
        <f>IFERROR(INDEX('Data Dictionary'!$D$8:$D$40,MATCH(J5,'Data Dictionary'!$J$8:$J$40,0)),"")</f>
        <v>Food Price Volatility</v>
      </c>
      <c r="K4" s="102" t="str">
        <f>IFERROR(INDEX('Data Dictionary'!$D$8:$D$40,MATCH(K5,'Data Dictionary'!$J$8:$J$40,0)),"")</f>
        <v>FAO WFP Warning</v>
      </c>
      <c r="L4" s="220"/>
      <c r="M4" s="220"/>
      <c r="N4" s="221"/>
      <c r="O4" s="221"/>
      <c r="P4" s="221"/>
      <c r="Q4" s="221"/>
      <c r="R4" s="221"/>
      <c r="S4" s="222"/>
      <c r="T4" s="222"/>
      <c r="U4" s="222"/>
      <c r="V4" s="222"/>
      <c r="W4" s="222"/>
      <c r="X4" s="222"/>
      <c r="Y4" s="222"/>
      <c r="Z4" s="222"/>
      <c r="AA4" s="38"/>
    </row>
    <row r="5" spans="1:27" s="101" customFormat="1" ht="43" x14ac:dyDescent="0.2">
      <c r="A5" s="99"/>
      <c r="B5" s="99"/>
      <c r="C5" s="99"/>
      <c r="D5" s="107"/>
      <c r="E5" s="100"/>
      <c r="F5" s="100"/>
      <c r="G5" s="100"/>
      <c r="H5" s="175" t="s">
        <v>2</v>
      </c>
      <c r="I5" s="100" t="s">
        <v>430</v>
      </c>
      <c r="J5" s="100" t="s">
        <v>443</v>
      </c>
      <c r="K5" s="100" t="s">
        <v>442</v>
      </c>
      <c r="L5" s="223"/>
      <c r="M5" s="223"/>
      <c r="N5" s="224"/>
      <c r="O5" s="224"/>
      <c r="P5" s="224"/>
      <c r="Q5" s="224"/>
      <c r="R5" s="224"/>
      <c r="S5" s="225"/>
      <c r="T5" s="225"/>
      <c r="U5" s="225"/>
      <c r="V5" s="225"/>
      <c r="W5" s="225"/>
      <c r="X5" s="225"/>
      <c r="Y5" s="225"/>
      <c r="Z5" s="225"/>
      <c r="AA5" s="171"/>
    </row>
    <row r="6" spans="1:27" x14ac:dyDescent="0.2">
      <c r="A6" s="92">
        <v>1</v>
      </c>
      <c r="B6" s="92" t="s">
        <v>8</v>
      </c>
      <c r="C6" s="92" t="s">
        <v>9</v>
      </c>
      <c r="D6" s="93" t="str">
        <f t="shared" ref="D6:D7" si="0">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51" t="s">
        <v>9</v>
      </c>
      <c r="I6" s="96">
        <v>10</v>
      </c>
      <c r="J6" s="96">
        <v>5</v>
      </c>
      <c r="K6" s="215">
        <v>10</v>
      </c>
      <c r="L6" s="218"/>
      <c r="M6" s="218"/>
      <c r="N6" s="164"/>
      <c r="O6" s="164"/>
      <c r="P6" s="164"/>
      <c r="Q6" s="163"/>
      <c r="R6" s="163"/>
      <c r="S6" s="222"/>
      <c r="T6" s="222"/>
      <c r="U6" s="222"/>
      <c r="V6" s="222"/>
      <c r="W6" s="222"/>
      <c r="X6" s="222"/>
      <c r="Y6" s="222"/>
      <c r="Z6" s="222"/>
      <c r="AA6" s="38"/>
    </row>
    <row r="7" spans="1:27" x14ac:dyDescent="0.2">
      <c r="A7" s="92">
        <v>2</v>
      </c>
      <c r="B7" s="92" t="s">
        <v>10</v>
      </c>
      <c r="C7" s="92" t="s">
        <v>11</v>
      </c>
      <c r="D7" s="93" t="str">
        <f t="shared" si="0"/>
        <v/>
      </c>
      <c r="E7" s="96">
        <f>IF(Options!$D$24 = 1, MAX(F7, G7),
IF(Options!$D$25 = 1, AVERAGE(F7,G7),
IF(Options!$D$26 = 1, IFERROR(GEOMEAN(F7, G7), MAX(F7, G7)))))</f>
        <v>9.8325358851674594</v>
      </c>
      <c r="F7" s="96" cm="1">
        <f t="array" ref="F7">IF(Options!$D$18=1, IFERROR(MAX(IF($I$199:$R$199=1,(I7:R7),"")),
     MAX(IF($I$199:$R$199=2,(I7:R7),""))),
IF(Options!$D$19=1, IFERROR(AVERAGE(IF($I$199:$R$199=1,(I7:R7),"")),
     AVERAGE(IF($I$199:$R$199=2,(I7:R7),""))),
IF(Options!$D$20=1, IFERROR(GEOMEAN(IF($I$199:$R$199=1,(I7:R7)+0.0001,"")),
     GEOMEAN(IF($I$199:$R$199=2,(I7:R7)+0.0001,""))))))</f>
        <v>9.8325358851674594</v>
      </c>
      <c r="G7" s="96" cm="1">
        <f t="array" ref="G7">IF(Options!$D$18=1, IFERROR(MAX(IF($I$200:$R$200=1,(I7:R7),"")),
     MAX(IF($I$200:$R$200=2,(I7:R7),""))),
IF(Options!$D$19=1, IFERROR(AVERAGE(IF($I$200:$R$200=1,(I7:R7),"")),
     AVERAGE(IF($I$200:$R$200=2,(I7:R7),""))),
IF(Options!$D$20=1, IFERROR(GEOMEAN(IF($I$200:$R$200=1,(I7:R7)+0.0001,"")),
     GEOMEAN(IF($I$200:$R$200=2,(I7:R7)+0.0001,""))))))</f>
        <v>0</v>
      </c>
      <c r="H7" s="151" t="s">
        <v>11</v>
      </c>
      <c r="I7" s="96">
        <v>9.8325358851674594</v>
      </c>
      <c r="J7" s="96"/>
      <c r="K7" s="215"/>
      <c r="L7" s="218"/>
      <c r="M7" s="218"/>
      <c r="N7" s="164"/>
      <c r="O7" s="164"/>
      <c r="P7" s="164"/>
      <c r="Q7" s="163"/>
      <c r="R7" s="163"/>
      <c r="S7" s="222"/>
      <c r="T7" s="222"/>
      <c r="U7" s="222"/>
      <c r="V7" s="222"/>
      <c r="W7" s="222"/>
      <c r="X7" s="222"/>
      <c r="Y7" s="222"/>
      <c r="Z7" s="222"/>
      <c r="AA7" s="38"/>
    </row>
    <row r="8" spans="1:27" x14ac:dyDescent="0.2">
      <c r="A8" s="92">
        <v>3</v>
      </c>
      <c r="B8" s="92" t="s">
        <v>12</v>
      </c>
      <c r="C8" s="92" t="s">
        <v>13</v>
      </c>
      <c r="D8" s="93" t="str">
        <f>IF(H8 &lt;&gt; C8, "Countries don't match", "")</f>
        <v/>
      </c>
      <c r="E8" s="96">
        <f>IF(Options!$D$24 = 1, MAX(F8, G8),
IF(Options!$D$25 = 1, AVERAGE(F8,G8),
IF(Options!$D$26 = 1, IFERROR(GEOMEAN(F8, G8), MAX(F8, G8)))))</f>
        <v>3.3971291866028701</v>
      </c>
      <c r="F8" s="96" cm="1">
        <f t="array" ref="F8">IF(Options!$D$18=1, IFERROR(MAX(IF($I$199:$R$199=1,(I8:R8),"")),
     MAX(IF($I$199:$R$199=2,(I8:R8),""))),
IF(Options!$D$19=1, IFERROR(AVERAGE(IF($I$199:$R$199=1,(I8:R8),"")),
     AVERAGE(IF($I$199:$R$199=2,(I8:R8),""))),
IF(Options!$D$20=1, IFERROR(GEOMEAN(IF($I$199:$R$199=1,(I8:R8)+0.0001,"")),
     GEOMEAN(IF($I$199:$R$199=2,(I8:R8)+0.0001,""))))))</f>
        <v>3.3971291866028701</v>
      </c>
      <c r="G8" s="96" cm="1">
        <f t="array" ref="G8">IF(Options!$D$18=1, IFERROR(MAX(IF($I$200:$R$200=1,(I8:R8),"")),
     MAX(IF($I$200:$R$200=2,(I8:R8),""))),
IF(Options!$D$19=1, IFERROR(AVERAGE(IF($I$200:$R$200=1,(I8:R8),"")),
     AVERAGE(IF($I$200:$R$200=2,(I8:R8),""))),
IF(Options!$D$20=1, IFERROR(GEOMEAN(IF($I$200:$R$200=1,(I8:R8)+0.0001,"")),
     GEOMEAN(IF($I$200:$R$200=2,(I8:R8)+0.0001,""))))))</f>
        <v>0</v>
      </c>
      <c r="H8" s="151" t="s">
        <v>13</v>
      </c>
      <c r="I8" s="96">
        <v>3.3971291866028701</v>
      </c>
      <c r="J8" s="96">
        <v>3</v>
      </c>
      <c r="K8" s="215"/>
      <c r="L8" s="218"/>
      <c r="M8" s="218"/>
      <c r="N8" s="164"/>
      <c r="O8" s="164"/>
      <c r="P8" s="164"/>
      <c r="Q8" s="163"/>
      <c r="R8" s="163"/>
      <c r="S8" s="222"/>
      <c r="T8" s="222"/>
      <c r="U8" s="222"/>
      <c r="V8" s="222"/>
      <c r="W8" s="222"/>
      <c r="X8" s="222"/>
      <c r="Y8" s="222"/>
      <c r="Z8" s="222"/>
      <c r="AA8" s="38"/>
    </row>
    <row r="9" spans="1:27" x14ac:dyDescent="0.2">
      <c r="A9" s="92">
        <v>4</v>
      </c>
      <c r="B9" s="92" t="s">
        <v>14</v>
      </c>
      <c r="C9" s="92" t="s">
        <v>15</v>
      </c>
      <c r="D9" s="93" t="str">
        <f t="shared" ref="D9:D41" si="1">IF(H9 &lt;&gt; C9, "Countries don't match", "")</f>
        <v/>
      </c>
      <c r="E9" s="96">
        <f>IF(Options!$D$24 = 1, MAX(F9, G9),
IF(Options!$D$25 = 1, AVERAGE(F9,G9),
IF(Options!$D$26 = 1, IFERROR(GEOMEAN(F9, G9), MAX(F9, G9)))))</f>
        <v>1.07655502392344</v>
      </c>
      <c r="F9" s="96" cm="1">
        <f t="array" ref="F9">IF(Options!$D$18=1, IFERROR(MAX(IF($I$199:$R$199=1,(I9:R9),"")),
     MAX(IF($I$199:$R$199=2,(I9:R9),""))),
IF(Options!$D$19=1, IFERROR(AVERAGE(IF($I$199:$R$199=1,(I9:R9),"")),
     AVERAGE(IF($I$199:$R$199=2,(I9:R9),""))),
IF(Options!$D$20=1, IFERROR(GEOMEAN(IF($I$199:$R$199=1,(I9:R9)+0.0001,"")),
     GEOMEAN(IF($I$199:$R$199=2,(I9:R9)+0.0001,""))))))</f>
        <v>1.07655502392344</v>
      </c>
      <c r="G9" s="96" cm="1">
        <f t="array" ref="G9">IF(Options!$D$18=1, IFERROR(MAX(IF($I$200:$R$200=1,(I9:R9),"")),
     MAX(IF($I$200:$R$200=2,(I9:R9),""))),
IF(Options!$D$19=1, IFERROR(AVERAGE(IF($I$200:$R$200=1,(I9:R9),"")),
     AVERAGE(IF($I$200:$R$200=2,(I9:R9),""))),
IF(Options!$D$20=1, IFERROR(GEOMEAN(IF($I$200:$R$200=1,(I9:R9)+0.0001,"")),
     GEOMEAN(IF($I$200:$R$200=2,(I9:R9)+0.0001,""))))))</f>
        <v>0</v>
      </c>
      <c r="H9" s="151" t="s">
        <v>15</v>
      </c>
      <c r="I9" s="96">
        <v>1.07655502392344</v>
      </c>
      <c r="J9" s="96">
        <v>5</v>
      </c>
      <c r="K9" s="215"/>
      <c r="L9" s="218"/>
      <c r="M9" s="218"/>
      <c r="N9" s="164"/>
      <c r="O9" s="164"/>
      <c r="P9" s="164"/>
      <c r="Q9" s="163"/>
      <c r="R9" s="163"/>
      <c r="S9" s="222"/>
      <c r="T9" s="222"/>
      <c r="U9" s="222"/>
      <c r="V9" s="222"/>
      <c r="W9" s="222"/>
      <c r="X9" s="222"/>
      <c r="Y9" s="222"/>
      <c r="Z9" s="222"/>
      <c r="AA9" s="38"/>
    </row>
    <row r="10" spans="1:27" x14ac:dyDescent="0.2">
      <c r="A10" s="92">
        <v>5</v>
      </c>
      <c r="B10" s="92" t="s">
        <v>16</v>
      </c>
      <c r="C10" s="92" t="s">
        <v>17</v>
      </c>
      <c r="D10" s="93" t="str">
        <f t="shared" si="1"/>
        <v/>
      </c>
      <c r="E10" s="96">
        <f>IF(Options!$D$24 = 1, MAX(F10, G10),
IF(Options!$D$25 = 1, AVERAGE(F10,G10),
IF(Options!$D$26 = 1, IFERROR(GEOMEAN(F10, G10), MAX(F10, G10)))))</f>
        <v>2.2727272727272698</v>
      </c>
      <c r="F10" s="96" cm="1">
        <f t="array" ref="F10">IF(Options!$D$18=1, IFERROR(MAX(IF($I$199:$R$199=1,(I10:R10),"")),
     MAX(IF($I$199:$R$199=2,(I10:R10),""))),
IF(Options!$D$19=1, IFERROR(AVERAGE(IF($I$199:$R$199=1,(I10:R10),"")),
     AVERAGE(IF($I$199:$R$199=2,(I10:R10),""))),
IF(Options!$D$20=1, IFERROR(GEOMEAN(IF($I$199:$R$199=1,(I10:R10)+0.0001,"")),
     GEOMEAN(IF($I$199:$R$199=2,(I10:R10)+0.0001,""))))))</f>
        <v>2.2727272727272698</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2.2727272727272698</v>
      </c>
      <c r="J10" s="96">
        <v>7</v>
      </c>
      <c r="K10" s="215"/>
      <c r="L10" s="218"/>
      <c r="M10" s="218"/>
      <c r="N10" s="164"/>
      <c r="O10" s="164"/>
      <c r="P10" s="164"/>
      <c r="Q10" s="163"/>
      <c r="R10" s="163"/>
      <c r="S10" s="222"/>
      <c r="T10" s="222"/>
      <c r="U10" s="222"/>
      <c r="V10" s="222"/>
      <c r="W10" s="222"/>
      <c r="X10" s="222"/>
      <c r="Y10" s="222"/>
      <c r="Z10" s="222"/>
      <c r="AA10" s="38"/>
    </row>
    <row r="11" spans="1:27" x14ac:dyDescent="0.2">
      <c r="A11" s="92">
        <v>6</v>
      </c>
      <c r="B11" s="92" t="s">
        <v>18</v>
      </c>
      <c r="C11" s="92" t="s">
        <v>19</v>
      </c>
      <c r="D11" s="93" t="str">
        <f t="shared" si="1"/>
        <v/>
      </c>
      <c r="E11" s="96">
        <f>IF(Options!$D$24 = 1, MAX(F11, G11),
IF(Options!$D$25 = 1, AVERAGE(F11,G11),
IF(Options!$D$26 = 1, IFERROR(GEOMEAN(F11, G11), MAX(F11, G11)))))</f>
        <v>2.7033492822966498</v>
      </c>
      <c r="F11" s="96" cm="1">
        <f t="array" ref="F11">IF(Options!$D$18=1, IFERROR(MAX(IF($I$199:$R$199=1,(I11:R11),"")),
     MAX(IF($I$199:$R$199=2,(I11:R11),""))),
IF(Options!$D$19=1, IFERROR(AVERAGE(IF($I$199:$R$199=1,(I11:R11),"")),
     AVERAGE(IF($I$199:$R$199=2,(I11:R11),""))),
IF(Options!$D$20=1, IFERROR(GEOMEAN(IF($I$199:$R$199=1,(I11:R11)+0.0001,"")),
     GEOMEAN(IF($I$199:$R$199=2,(I11:R11)+0.0001,""))))))</f>
        <v>2.7033492822966498</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v>2.7033492822966498</v>
      </c>
      <c r="J11" s="96">
        <v>1</v>
      </c>
      <c r="K11" s="215"/>
      <c r="L11" s="218"/>
      <c r="M11" s="218"/>
      <c r="N11" s="164"/>
      <c r="O11" s="164"/>
      <c r="P11" s="164"/>
      <c r="Q11" s="163"/>
      <c r="R11" s="163"/>
      <c r="S11" s="222"/>
      <c r="T11" s="222"/>
      <c r="U11" s="222"/>
      <c r="V11" s="222"/>
      <c r="W11" s="222"/>
      <c r="X11" s="222"/>
      <c r="Y11" s="222"/>
      <c r="Z11" s="222"/>
      <c r="AA11" s="38"/>
    </row>
    <row r="12" spans="1:27" x14ac:dyDescent="0.2">
      <c r="A12" s="92">
        <v>7</v>
      </c>
      <c r="B12" s="92" t="s">
        <v>20</v>
      </c>
      <c r="C12" s="92" t="s">
        <v>21</v>
      </c>
      <c r="D12" s="93" t="str">
        <f t="shared" si="1"/>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c r="J12" s="96"/>
      <c r="K12" s="215"/>
      <c r="L12" s="218"/>
      <c r="M12" s="218"/>
      <c r="N12" s="164"/>
      <c r="O12" s="164"/>
      <c r="P12" s="164"/>
      <c r="Q12" s="163"/>
      <c r="R12" s="163"/>
      <c r="S12" s="222"/>
      <c r="T12" s="222"/>
      <c r="U12" s="222"/>
      <c r="V12" s="222"/>
      <c r="W12" s="222"/>
      <c r="X12" s="222"/>
      <c r="Y12" s="222"/>
      <c r="Z12" s="222"/>
      <c r="AA12" s="38"/>
    </row>
    <row r="13" spans="1:27" x14ac:dyDescent="0.2">
      <c r="A13" s="92">
        <v>8</v>
      </c>
      <c r="B13" s="92" t="s">
        <v>22</v>
      </c>
      <c r="C13" s="92" t="s">
        <v>23</v>
      </c>
      <c r="D13" s="93" t="str">
        <f t="shared" si="1"/>
        <v/>
      </c>
      <c r="E13" s="96">
        <f>IF(Options!$D$24 = 1, MAX(F13, G13),
IF(Options!$D$25 = 1, AVERAGE(F13,G13),
IF(Options!$D$26 = 1, IFERROR(GEOMEAN(F13, G13), MAX(F13, G13)))))</f>
        <v>0.88516746411483305</v>
      </c>
      <c r="F13" s="96" cm="1">
        <f t="array" ref="F13">IF(Options!$D$18=1, IFERROR(MAX(IF($I$199:$R$199=1,(I13:R13),"")),
     MAX(IF($I$199:$R$199=2,(I13:R13),""))),
IF(Options!$D$19=1, IFERROR(AVERAGE(IF($I$199:$R$199=1,(I13:R13),"")),
     AVERAGE(IF($I$199:$R$199=2,(I13:R13),""))),
IF(Options!$D$20=1, IFERROR(GEOMEAN(IF($I$199:$R$199=1,(I13:R13)+0.0001,"")),
     GEOMEAN(IF($I$199:$R$199=2,(I13:R13)+0.0001,""))))))</f>
        <v>0.88516746411483305</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0.88516746411483305</v>
      </c>
      <c r="J13" s="96"/>
      <c r="K13" s="215"/>
      <c r="L13" s="218"/>
      <c r="M13" s="218"/>
      <c r="N13" s="164"/>
      <c r="O13" s="164"/>
      <c r="P13" s="164"/>
      <c r="Q13" s="163"/>
      <c r="R13" s="163"/>
      <c r="S13" s="222"/>
      <c r="T13" s="222"/>
      <c r="U13" s="222"/>
      <c r="V13" s="222"/>
      <c r="W13" s="222"/>
      <c r="X13" s="222"/>
      <c r="Y13" s="222"/>
      <c r="Z13" s="222"/>
      <c r="AA13" s="38"/>
    </row>
    <row r="14" spans="1:27" x14ac:dyDescent="0.2">
      <c r="A14" s="92">
        <v>9</v>
      </c>
      <c r="B14" s="92" t="s">
        <v>24</v>
      </c>
      <c r="C14" s="92" t="s">
        <v>25</v>
      </c>
      <c r="D14" s="93" t="str">
        <f t="shared" si="1"/>
        <v/>
      </c>
      <c r="E14" s="96">
        <f>IF(Options!$D$24 = 1, MAX(F14, G14),
IF(Options!$D$25 = 1, AVERAGE(F14,G14),
IF(Options!$D$26 = 1, IFERROR(GEOMEAN(F14, G14), MAX(F14, G14)))))</f>
        <v>0</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0</v>
      </c>
      <c r="H14" s="151" t="s">
        <v>25</v>
      </c>
      <c r="I14" s="96">
        <v>0</v>
      </c>
      <c r="J14" s="96">
        <v>3</v>
      </c>
      <c r="K14" s="215"/>
      <c r="L14" s="218"/>
      <c r="M14" s="218"/>
      <c r="N14" s="164"/>
      <c r="O14" s="164"/>
      <c r="P14" s="164"/>
      <c r="Q14" s="163"/>
      <c r="R14" s="163"/>
      <c r="S14" s="222"/>
      <c r="T14" s="222"/>
      <c r="U14" s="222"/>
      <c r="V14" s="222"/>
      <c r="W14" s="222"/>
      <c r="X14" s="222"/>
      <c r="Y14" s="222"/>
      <c r="Z14" s="222"/>
      <c r="AA14" s="38"/>
    </row>
    <row r="15" spans="1:27" x14ac:dyDescent="0.2">
      <c r="A15" s="92">
        <v>10</v>
      </c>
      <c r="B15" s="92" t="s">
        <v>26</v>
      </c>
      <c r="C15" s="92" t="s">
        <v>27</v>
      </c>
      <c r="D15" s="93" t="str">
        <f t="shared" si="1"/>
        <v/>
      </c>
      <c r="E15" s="96">
        <f>IF(Options!$D$24 = 1, MAX(F15, G15),
IF(Options!$D$25 = 1, AVERAGE(F15,G15),
IF(Options!$D$26 = 1, IFERROR(GEOMEAN(F15, G15), MAX(F15, G15)))))</f>
        <v>4.2344497607655498</v>
      </c>
      <c r="F15" s="96" cm="1">
        <f t="array" ref="F15">IF(Options!$D$18=1, IFERROR(MAX(IF($I$199:$R$199=1,(I15:R15),"")),
     MAX(IF($I$199:$R$199=2,(I15:R15),""))),
IF(Options!$D$19=1, IFERROR(AVERAGE(IF($I$199:$R$199=1,(I15:R15),"")),
     AVERAGE(IF($I$199:$R$199=2,(I15:R15),""))),
IF(Options!$D$20=1, IFERROR(GEOMEAN(IF($I$199:$R$199=1,(I15:R15)+0.0001,"")),
     GEOMEAN(IF($I$199:$R$199=2,(I15:R15)+0.0001,""))))))</f>
        <v>4.2344497607655498</v>
      </c>
      <c r="G15" s="96" cm="1">
        <f t="array" ref="G15">IF(Options!$D$18=1, IFERROR(MAX(IF($I$200:$R$200=1,(I15:R15),"")),
     MAX(IF($I$200:$R$200=2,(I15:R15),""))),
IF(Options!$D$19=1, IFERROR(AVERAGE(IF($I$200:$R$200=1,(I15:R15),"")),
     AVERAGE(IF($I$200:$R$200=2,(I15:R15),""))),
IF(Options!$D$20=1, IFERROR(GEOMEAN(IF($I$200:$R$200=1,(I15:R15)+0.0001,"")),
     GEOMEAN(IF($I$200:$R$200=2,(I15:R15)+0.0001,""))))))</f>
        <v>0</v>
      </c>
      <c r="H15" s="151" t="s">
        <v>27</v>
      </c>
      <c r="I15" s="96">
        <v>4.2344497607655498</v>
      </c>
      <c r="J15" s="96">
        <v>3</v>
      </c>
      <c r="K15" s="215"/>
      <c r="L15" s="218"/>
      <c r="M15" s="218"/>
      <c r="N15" s="164"/>
      <c r="O15" s="164"/>
      <c r="P15" s="164"/>
      <c r="Q15" s="163"/>
      <c r="R15" s="163"/>
      <c r="S15" s="222"/>
      <c r="T15" s="222"/>
      <c r="U15" s="222"/>
      <c r="V15" s="222"/>
      <c r="W15" s="222"/>
      <c r="X15" s="222"/>
      <c r="Y15" s="222"/>
      <c r="Z15" s="222"/>
      <c r="AA15" s="38"/>
    </row>
    <row r="16" spans="1:27" x14ac:dyDescent="0.2">
      <c r="A16" s="92">
        <v>11</v>
      </c>
      <c r="B16" s="92" t="s">
        <v>28</v>
      </c>
      <c r="C16" s="92" t="s">
        <v>29</v>
      </c>
      <c r="D16" s="93" t="str">
        <f t="shared" si="1"/>
        <v/>
      </c>
      <c r="E16" s="96">
        <f>IF(Options!$D$24 = 1, MAX(F16, G16),
IF(Options!$D$25 = 1, AVERAGE(F16,G16),
IF(Options!$D$26 = 1, IFERROR(GEOMEAN(F16, G16), MAX(F16, G16)))))</f>
        <v>9.9282296650717701</v>
      </c>
      <c r="F16" s="96" cm="1">
        <f t="array" ref="F16">IF(Options!$D$18=1, IFERROR(MAX(IF($I$199:$R$199=1,(I16:R16),"")),
     MAX(IF($I$199:$R$199=2,(I16:R16),""))),
IF(Options!$D$19=1, IFERROR(AVERAGE(IF($I$199:$R$199=1,(I16:R16),"")),
     AVERAGE(IF($I$199:$R$199=2,(I16:R16),""))),
IF(Options!$D$20=1, IFERROR(GEOMEAN(IF($I$199:$R$199=1,(I16:R16)+0.0001,"")),
     GEOMEAN(IF($I$199:$R$199=2,(I16:R16)+0.0001,""))))))</f>
        <v>9.9282296650717701</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v>9.9282296650717701</v>
      </c>
      <c r="J16" s="96">
        <v>5</v>
      </c>
      <c r="K16" s="215"/>
      <c r="L16" s="218"/>
      <c r="M16" s="218"/>
      <c r="N16" s="164"/>
      <c r="O16" s="164"/>
      <c r="P16" s="164"/>
      <c r="Q16" s="163"/>
      <c r="R16" s="163"/>
      <c r="S16" s="222"/>
      <c r="T16" s="222"/>
      <c r="U16" s="222"/>
      <c r="V16" s="222"/>
      <c r="W16" s="222"/>
      <c r="X16" s="222"/>
      <c r="Y16" s="222"/>
      <c r="Z16" s="222"/>
      <c r="AA16" s="38"/>
    </row>
    <row r="17" spans="1:27" x14ac:dyDescent="0.2">
      <c r="A17" s="92">
        <v>12</v>
      </c>
      <c r="B17" s="92" t="s">
        <v>30</v>
      </c>
      <c r="C17" s="92" t="s">
        <v>31</v>
      </c>
      <c r="D17" s="93" t="str">
        <f t="shared" si="1"/>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v>0</v>
      </c>
      <c r="J17" s="96">
        <v>3</v>
      </c>
      <c r="K17" s="215"/>
      <c r="L17" s="218"/>
      <c r="M17" s="218"/>
      <c r="N17" s="164"/>
      <c r="O17" s="164"/>
      <c r="P17" s="164"/>
      <c r="Q17" s="163"/>
      <c r="R17" s="163"/>
      <c r="S17" s="222"/>
      <c r="T17" s="222"/>
      <c r="U17" s="222"/>
      <c r="V17" s="222"/>
      <c r="W17" s="222"/>
      <c r="X17" s="222"/>
      <c r="Y17" s="222"/>
      <c r="Z17" s="222"/>
      <c r="AA17" s="38"/>
    </row>
    <row r="18" spans="1:27" x14ac:dyDescent="0.2">
      <c r="A18" s="92">
        <v>13</v>
      </c>
      <c r="B18" s="92" t="s">
        <v>32</v>
      </c>
      <c r="C18" s="92" t="s">
        <v>33</v>
      </c>
      <c r="D18" s="93" t="str">
        <f t="shared" si="1"/>
        <v/>
      </c>
      <c r="E18" s="96">
        <f>IF(Options!$D$24 = 1, MAX(F18, G18),
IF(Options!$D$25 = 1, AVERAGE(F18,G18),
IF(Options!$D$26 = 1, IFERROR(GEOMEAN(F18, G18), MAX(F18, G18)))))</f>
        <v>8.6124401913875595</v>
      </c>
      <c r="F18" s="96" cm="1">
        <f t="array" ref="F18">IF(Options!$D$18=1, IFERROR(MAX(IF($I$199:$R$199=1,(I18:R18),"")),
     MAX(IF($I$199:$R$199=2,(I18:R18),""))),
IF(Options!$D$19=1, IFERROR(AVERAGE(IF($I$199:$R$199=1,(I18:R18),"")),
     AVERAGE(IF($I$199:$R$199=2,(I18:R18),""))),
IF(Options!$D$20=1, IFERROR(GEOMEAN(IF($I$199:$R$199=1,(I18:R18)+0.0001,"")),
     GEOMEAN(IF($I$199:$R$199=2,(I18:R18)+0.0001,""))))))</f>
        <v>8.6124401913875595</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8.6124401913875595</v>
      </c>
      <c r="J18" s="96">
        <v>3</v>
      </c>
      <c r="K18" s="215"/>
      <c r="L18" s="218"/>
      <c r="M18" s="218"/>
      <c r="N18" s="164"/>
      <c r="O18" s="164"/>
      <c r="P18" s="164"/>
      <c r="Q18" s="163"/>
      <c r="R18" s="163"/>
      <c r="S18" s="222"/>
      <c r="T18" s="222"/>
      <c r="U18" s="222"/>
      <c r="V18" s="222"/>
      <c r="W18" s="222"/>
      <c r="X18" s="222"/>
      <c r="Y18" s="222"/>
      <c r="Z18" s="222"/>
      <c r="AA18" s="38"/>
    </row>
    <row r="19" spans="1:27" x14ac:dyDescent="0.2">
      <c r="A19" s="92">
        <v>14</v>
      </c>
      <c r="B19" s="92" t="s">
        <v>34</v>
      </c>
      <c r="C19" s="92" t="s">
        <v>35</v>
      </c>
      <c r="D19" s="93" t="str">
        <f t="shared" si="1"/>
        <v/>
      </c>
      <c r="E19" s="96">
        <f>IF(Options!$D$24 = 1, MAX(F19, G19),
IF(Options!$D$25 = 1, AVERAGE(F19,G19),
IF(Options!$D$26 = 1, IFERROR(GEOMEAN(F19, G19), MAX(F19, G19)))))</f>
        <v>9.3573398256363536</v>
      </c>
      <c r="F19" s="96" cm="1">
        <f t="array" ref="F19">IF(Options!$D$18=1, IFERROR(MAX(IF($I$199:$R$199=1,(I19:R19),"")),
     MAX(IF($I$199:$R$199=2,(I19:R19),""))),
IF(Options!$D$19=1, IFERROR(AVERAGE(IF($I$199:$R$199=1,(I19:R19),"")),
     AVERAGE(IF($I$199:$R$199=2,(I19:R19),""))),
IF(Options!$D$20=1, IFERROR(GEOMEAN(IF($I$199:$R$199=1,(I19:R19)+0.0001,"")),
     GEOMEAN(IF($I$199:$R$199=2,(I19:R19)+0.0001,""))))))</f>
        <v>8.7559808612440193</v>
      </c>
      <c r="G19" s="96" cm="1">
        <f t="array" ref="G19">IF(Options!$D$18=1, IFERROR(MAX(IF($I$200:$R$200=1,(I19:R19),"")),
     MAX(IF($I$200:$R$200=2,(I19:R19),""))),
IF(Options!$D$19=1, IFERROR(AVERAGE(IF($I$200:$R$200=1,(I19:R19),"")),
     AVERAGE(IF($I$200:$R$200=2,(I19:R19),""))),
IF(Options!$D$20=1, IFERROR(GEOMEAN(IF($I$200:$R$200=1,(I19:R19)+0.0001,"")),
     GEOMEAN(IF($I$200:$R$200=2,(I19:R19)+0.0001,""))))))</f>
        <v>10</v>
      </c>
      <c r="H19" s="151" t="s">
        <v>35</v>
      </c>
      <c r="I19" s="96">
        <v>8.7559808612440193</v>
      </c>
      <c r="J19" s="96">
        <v>3</v>
      </c>
      <c r="K19" s="215">
        <v>10</v>
      </c>
      <c r="L19" s="218"/>
      <c r="M19" s="218"/>
      <c r="N19" s="164"/>
      <c r="O19" s="164"/>
      <c r="P19" s="164"/>
      <c r="Q19" s="163"/>
      <c r="R19" s="163"/>
      <c r="S19" s="222"/>
      <c r="T19" s="222"/>
      <c r="U19" s="222"/>
      <c r="V19" s="222"/>
      <c r="W19" s="222"/>
      <c r="X19" s="222"/>
      <c r="Y19" s="222"/>
      <c r="Z19" s="222"/>
      <c r="AA19" s="38"/>
    </row>
    <row r="20" spans="1:27" x14ac:dyDescent="0.2">
      <c r="A20" s="92">
        <v>15</v>
      </c>
      <c r="B20" s="92" t="s">
        <v>36</v>
      </c>
      <c r="C20" s="92" t="s">
        <v>37</v>
      </c>
      <c r="D20" s="93" t="str">
        <f t="shared" si="1"/>
        <v/>
      </c>
      <c r="E20" s="96">
        <f>IF(Options!$D$24 = 1, MAX(F20, G20),
IF(Options!$D$25 = 1, AVERAGE(F20,G20),
IF(Options!$D$26 = 1, IFERROR(GEOMEAN(F20, G20), MAX(F20, G20)))))</f>
        <v>8.03827751196172</v>
      </c>
      <c r="F20" s="96" cm="1">
        <f t="array" ref="F20">IF(Options!$D$18=1, IFERROR(MAX(IF($I$199:$R$199=1,(I20:R20),"")),
     MAX(IF($I$199:$R$199=2,(I20:R20),""))),
IF(Options!$D$19=1, IFERROR(AVERAGE(IF($I$199:$R$199=1,(I20:R20),"")),
     AVERAGE(IF($I$199:$R$199=2,(I20:R20),""))),
IF(Options!$D$20=1, IFERROR(GEOMEAN(IF($I$199:$R$199=1,(I20:R20)+0.0001,"")),
     GEOMEAN(IF($I$199:$R$199=2,(I20:R20)+0.0001,""))))))</f>
        <v>8.03827751196172</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v>8.03827751196172</v>
      </c>
      <c r="J20" s="96">
        <v>3</v>
      </c>
      <c r="K20" s="215"/>
      <c r="L20" s="218"/>
      <c r="M20" s="218"/>
      <c r="N20" s="164"/>
      <c r="O20" s="164"/>
      <c r="P20" s="164"/>
      <c r="Q20" s="163"/>
      <c r="R20" s="163"/>
      <c r="S20" s="222"/>
      <c r="T20" s="222"/>
      <c r="U20" s="222"/>
      <c r="V20" s="222"/>
      <c r="W20" s="222"/>
      <c r="X20" s="222"/>
      <c r="Y20" s="222"/>
      <c r="Z20" s="222"/>
      <c r="AA20" s="38"/>
    </row>
    <row r="21" spans="1:27" x14ac:dyDescent="0.2">
      <c r="A21" s="92">
        <v>16</v>
      </c>
      <c r="B21" s="92" t="s">
        <v>38</v>
      </c>
      <c r="C21" s="92" t="s">
        <v>39</v>
      </c>
      <c r="D21" s="93" t="str">
        <f t="shared" si="1"/>
        <v/>
      </c>
      <c r="E21" s="96">
        <f>IF(Options!$D$24 = 1, MAX(F21, G21),
IF(Options!$D$25 = 1, AVERAGE(F21,G21),
IF(Options!$D$26 = 1, IFERROR(GEOMEAN(F21, G21), MAX(F21, G21)))))</f>
        <v>2.4162679425837301</v>
      </c>
      <c r="F21" s="96" cm="1">
        <f t="array" ref="F21">IF(Options!$D$18=1, IFERROR(MAX(IF($I$199:$R$199=1,(I21:R21),"")),
     MAX(IF($I$199:$R$199=2,(I21:R21),""))),
IF(Options!$D$19=1, IFERROR(AVERAGE(IF($I$199:$R$199=1,(I21:R21),"")),
     AVERAGE(IF($I$199:$R$199=2,(I21:R21),""))),
IF(Options!$D$20=1, IFERROR(GEOMEAN(IF($I$199:$R$199=1,(I21:R21)+0.0001,"")),
     GEOMEAN(IF($I$199:$R$199=2,(I21:R21)+0.0001,""))))))</f>
        <v>2.4162679425837301</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v>2.4162679425837301</v>
      </c>
      <c r="J21" s="96">
        <v>5</v>
      </c>
      <c r="K21" s="215"/>
      <c r="L21" s="218"/>
      <c r="M21" s="218"/>
      <c r="N21" s="164"/>
      <c r="O21" s="164"/>
      <c r="P21" s="164"/>
      <c r="Q21" s="163"/>
      <c r="R21" s="163"/>
      <c r="S21" s="222"/>
      <c r="T21" s="222"/>
      <c r="U21" s="222"/>
      <c r="V21" s="222"/>
      <c r="W21" s="222"/>
      <c r="X21" s="222"/>
      <c r="Y21" s="222"/>
      <c r="Z21" s="222"/>
      <c r="AA21" s="38"/>
    </row>
    <row r="22" spans="1:27" x14ac:dyDescent="0.2">
      <c r="A22" s="92">
        <v>17</v>
      </c>
      <c r="B22" s="92" t="s">
        <v>40</v>
      </c>
      <c r="C22" s="92" t="s">
        <v>41</v>
      </c>
      <c r="D22" s="93" t="str">
        <f t="shared" si="1"/>
        <v/>
      </c>
      <c r="E22" s="96">
        <f>IF(Options!$D$24 = 1, MAX(F22, G22),
IF(Options!$D$25 = 1, AVERAGE(F22,G22),
IF(Options!$D$26 = 1, IFERROR(GEOMEAN(F22, G22), MAX(F22, G22)))))</f>
        <v>0.52631578947368296</v>
      </c>
      <c r="F22" s="96" cm="1">
        <f t="array" ref="F22">IF(Options!$D$18=1, IFERROR(MAX(IF($I$199:$R$199=1,(I22:R22),"")),
     MAX(IF($I$199:$R$199=2,(I22:R22),""))),
IF(Options!$D$19=1, IFERROR(AVERAGE(IF($I$199:$R$199=1,(I22:R22),"")),
     AVERAGE(IF($I$199:$R$199=2,(I22:R22),""))),
IF(Options!$D$20=1, IFERROR(GEOMEAN(IF($I$199:$R$199=1,(I22:R22)+0.0001,"")),
     GEOMEAN(IF($I$199:$R$199=2,(I22:R22)+0.0001,""))))))</f>
        <v>0.52631578947368296</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v>0.52631578947368296</v>
      </c>
      <c r="J22" s="96">
        <v>3</v>
      </c>
      <c r="K22" s="215"/>
      <c r="L22" s="218"/>
      <c r="M22" s="218"/>
      <c r="N22" s="164"/>
      <c r="O22" s="164"/>
      <c r="P22" s="164"/>
      <c r="Q22" s="163"/>
      <c r="R22" s="163"/>
      <c r="S22" s="222"/>
      <c r="T22" s="222"/>
      <c r="U22" s="222"/>
      <c r="V22" s="222"/>
      <c r="W22" s="222"/>
      <c r="X22" s="222"/>
      <c r="Y22" s="222"/>
      <c r="Z22" s="222"/>
      <c r="AA22" s="38"/>
    </row>
    <row r="23" spans="1:27" x14ac:dyDescent="0.2">
      <c r="A23" s="92">
        <v>18</v>
      </c>
      <c r="B23" s="92" t="s">
        <v>42</v>
      </c>
      <c r="C23" s="92" t="s">
        <v>43</v>
      </c>
      <c r="D23" s="93" t="str">
        <f t="shared" si="1"/>
        <v/>
      </c>
      <c r="E23" s="96">
        <f>IF(Options!$D$24 = 1, MAX(F23, G23),
IF(Options!$D$25 = 1, AVERAGE(F23,G23),
IF(Options!$D$26 = 1, IFERROR(GEOMEAN(F23, G23), MAX(F23, G23)))))</f>
        <v>3.58851674641148</v>
      </c>
      <c r="F23" s="96" cm="1">
        <f t="array" ref="F23">IF(Options!$D$18=1, IFERROR(MAX(IF($I$199:$R$199=1,(I23:R23),"")),
     MAX(IF($I$199:$R$199=2,(I23:R23),""))),
IF(Options!$D$19=1, IFERROR(AVERAGE(IF($I$199:$R$199=1,(I23:R23),"")),
     AVERAGE(IF($I$199:$R$199=2,(I23:R23),""))),
IF(Options!$D$20=1, IFERROR(GEOMEAN(IF($I$199:$R$199=1,(I23:R23)+0.0001,"")),
     GEOMEAN(IF($I$199:$R$199=2,(I23:R23)+0.0001,""))))))</f>
        <v>3.58851674641148</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v>3.58851674641148</v>
      </c>
      <c r="J23" s="96"/>
      <c r="K23" s="215"/>
      <c r="L23" s="218"/>
      <c r="M23" s="218"/>
      <c r="N23" s="164"/>
      <c r="O23" s="164"/>
      <c r="P23" s="164"/>
      <c r="Q23" s="163"/>
      <c r="R23" s="163"/>
      <c r="S23" s="222"/>
      <c r="T23" s="222"/>
      <c r="U23" s="222"/>
      <c r="V23" s="222"/>
      <c r="W23" s="222"/>
      <c r="X23" s="222"/>
      <c r="Y23" s="222"/>
      <c r="Z23" s="222"/>
      <c r="AA23" s="38"/>
    </row>
    <row r="24" spans="1:27" x14ac:dyDescent="0.2">
      <c r="A24" s="92">
        <v>19</v>
      </c>
      <c r="B24" s="92" t="s">
        <v>44</v>
      </c>
      <c r="C24" s="92" t="s">
        <v>45</v>
      </c>
      <c r="D24" s="93" t="str">
        <f t="shared" si="1"/>
        <v/>
      </c>
      <c r="E24" s="96">
        <f>IF(Options!$D$24 = 1, MAX(F24, G24),
IF(Options!$D$25 = 1, AVERAGE(F24,G24),
IF(Options!$D$26 = 1, IFERROR(GEOMEAN(F24, G24), MAX(F24, G24)))))</f>
        <v>3.2296650717703299</v>
      </c>
      <c r="F24" s="96" cm="1">
        <f t="array" ref="F24">IF(Options!$D$18=1, IFERROR(MAX(IF($I$199:$R$199=1,(I24:R24),"")),
     MAX(IF($I$199:$R$199=2,(I24:R24),""))),
IF(Options!$D$19=1, IFERROR(AVERAGE(IF($I$199:$R$199=1,(I24:R24),"")),
     AVERAGE(IF($I$199:$R$199=2,(I24:R24),""))),
IF(Options!$D$20=1, IFERROR(GEOMEAN(IF($I$199:$R$199=1,(I24:R24)+0.0001,"")),
     GEOMEAN(IF($I$199:$R$199=2,(I24:R24)+0.0001,""))))))</f>
        <v>3.2296650717703299</v>
      </c>
      <c r="G24" s="96" cm="1">
        <f t="array" ref="G24">IF(Options!$D$18=1, IFERROR(MAX(IF($I$200:$R$200=1,(I24:R24),"")),
     MAX(IF($I$200:$R$200=2,(I24:R24),""))),
IF(Options!$D$19=1, IFERROR(AVERAGE(IF($I$200:$R$200=1,(I24:R24),"")),
     AVERAGE(IF($I$200:$R$200=2,(I24:R24),""))),
IF(Options!$D$20=1, IFERROR(GEOMEAN(IF($I$200:$R$200=1,(I24:R24)+0.0001,"")),
     GEOMEAN(IF($I$200:$R$200=2,(I24:R24)+0.0001,""))))))</f>
        <v>0</v>
      </c>
      <c r="H24" s="151" t="s">
        <v>45</v>
      </c>
      <c r="I24" s="96">
        <v>3.2296650717703299</v>
      </c>
      <c r="J24" s="96">
        <v>1</v>
      </c>
      <c r="K24" s="215"/>
      <c r="L24" s="218"/>
      <c r="M24" s="218"/>
      <c r="N24" s="164"/>
      <c r="O24" s="164"/>
      <c r="P24" s="164"/>
      <c r="Q24" s="163"/>
      <c r="R24" s="163"/>
      <c r="S24" s="222"/>
      <c r="T24" s="222"/>
      <c r="U24" s="222"/>
      <c r="V24" s="222"/>
      <c r="W24" s="222"/>
      <c r="X24" s="222"/>
      <c r="Y24" s="222"/>
      <c r="Z24" s="222"/>
      <c r="AA24" s="38"/>
    </row>
    <row r="25" spans="1:27" x14ac:dyDescent="0.2">
      <c r="A25" s="92">
        <v>20</v>
      </c>
      <c r="B25" s="92" t="s">
        <v>46</v>
      </c>
      <c r="C25" s="92" t="s">
        <v>47</v>
      </c>
      <c r="D25" s="93" t="str">
        <f t="shared" si="1"/>
        <v/>
      </c>
      <c r="E25" s="96">
        <f>IF(Options!$D$24 = 1, MAX(F25, G25),
IF(Options!$D$25 = 1, AVERAGE(F25,G25),
IF(Options!$D$26 = 1, IFERROR(GEOMEAN(F25, G25), MAX(F25, G25)))))</f>
        <v>1.02870813397129</v>
      </c>
      <c r="F25" s="96" cm="1">
        <f t="array" ref="F25">IF(Options!$D$18=1, IFERROR(MAX(IF($I$199:$R$199=1,(I25:R25),"")),
     MAX(IF($I$199:$R$199=2,(I25:R25),""))),
IF(Options!$D$19=1, IFERROR(AVERAGE(IF($I$199:$R$199=1,(I25:R25),"")),
     AVERAGE(IF($I$199:$R$199=2,(I25:R25),""))),
IF(Options!$D$20=1, IFERROR(GEOMEAN(IF($I$199:$R$199=1,(I25:R25)+0.0001,"")),
     GEOMEAN(IF($I$199:$R$199=2,(I25:R25)+0.0001,""))))))</f>
        <v>1.02870813397129</v>
      </c>
      <c r="G25" s="96" cm="1">
        <f t="array" ref="G25">IF(Options!$D$18=1, IFERROR(MAX(IF($I$200:$R$200=1,(I25:R25),"")),
     MAX(IF($I$200:$R$200=2,(I25:R25),""))),
IF(Options!$D$19=1, IFERROR(AVERAGE(IF($I$200:$R$200=1,(I25:R25),"")),
     AVERAGE(IF($I$200:$R$200=2,(I25:R25),""))),
IF(Options!$D$20=1, IFERROR(GEOMEAN(IF($I$200:$R$200=1,(I25:R25)+0.0001,"")),
     GEOMEAN(IF($I$200:$R$200=2,(I25:R25)+0.0001,""))))))</f>
        <v>0</v>
      </c>
      <c r="H25" s="151" t="s">
        <v>47</v>
      </c>
      <c r="I25" s="96">
        <v>1.02870813397129</v>
      </c>
      <c r="J25" s="96">
        <v>3</v>
      </c>
      <c r="K25" s="215"/>
      <c r="L25" s="218"/>
      <c r="M25" s="218"/>
      <c r="N25" s="164"/>
      <c r="O25" s="164"/>
      <c r="P25" s="164"/>
      <c r="Q25" s="163"/>
      <c r="R25" s="163"/>
      <c r="S25" s="222"/>
      <c r="T25" s="222"/>
      <c r="U25" s="222"/>
      <c r="V25" s="222"/>
      <c r="W25" s="222"/>
      <c r="X25" s="222"/>
      <c r="Y25" s="222"/>
      <c r="Z25" s="222"/>
      <c r="AA25" s="38"/>
    </row>
    <row r="26" spans="1:27" x14ac:dyDescent="0.2">
      <c r="A26" s="92">
        <v>21</v>
      </c>
      <c r="B26" s="92" t="s">
        <v>48</v>
      </c>
      <c r="C26" s="92" t="s">
        <v>49</v>
      </c>
      <c r="D26" s="93" t="str">
        <f t="shared" si="1"/>
        <v/>
      </c>
      <c r="E26" s="96">
        <f>IF(Options!$D$24 = 1, MAX(F26, G26),
IF(Options!$D$25 = 1, AVERAGE(F26,G26),
IF(Options!$D$26 = 1, IFERROR(GEOMEAN(F26, G26), MAX(F26, G26)))))</f>
        <v>4.6650717703349303</v>
      </c>
      <c r="F26" s="96" cm="1">
        <f t="array" ref="F26">IF(Options!$D$18=1, IFERROR(MAX(IF($I$199:$R$199=1,(I26:R26),"")),
     MAX(IF($I$199:$R$199=2,(I26:R26),""))),
IF(Options!$D$19=1, IFERROR(AVERAGE(IF($I$199:$R$199=1,(I26:R26),"")),
     AVERAGE(IF($I$199:$R$199=2,(I26:R26),""))),
IF(Options!$D$20=1, IFERROR(GEOMEAN(IF($I$199:$R$199=1,(I26:R26)+0.0001,"")),
     GEOMEAN(IF($I$199:$R$199=2,(I26:R26)+0.0001,""))))))</f>
        <v>4.6650717703349303</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v>4.6650717703349303</v>
      </c>
      <c r="J26" s="96">
        <v>1</v>
      </c>
      <c r="K26" s="215"/>
      <c r="L26" s="218"/>
      <c r="M26" s="218"/>
      <c r="N26" s="164"/>
      <c r="O26" s="164"/>
      <c r="P26" s="164"/>
      <c r="Q26" s="163"/>
      <c r="R26" s="163"/>
      <c r="S26" s="222"/>
      <c r="T26" s="222"/>
      <c r="U26" s="222"/>
      <c r="V26" s="222"/>
      <c r="W26" s="222"/>
      <c r="X26" s="222"/>
      <c r="Y26" s="222"/>
      <c r="Z26" s="222"/>
      <c r="AA26" s="38"/>
    </row>
    <row r="27" spans="1:27" x14ac:dyDescent="0.2">
      <c r="A27" s="92">
        <v>22</v>
      </c>
      <c r="B27" s="92" t="s">
        <v>50</v>
      </c>
      <c r="C27" s="92" t="s">
        <v>51</v>
      </c>
      <c r="D27" s="93" t="str">
        <f t="shared" si="1"/>
        <v/>
      </c>
      <c r="E27" s="96">
        <f>IF(Options!$D$24 = 1, MAX(F27, G27),
IF(Options!$D$25 = 1, AVERAGE(F27,G27),
IF(Options!$D$26 = 1, IFERROR(GEOMEAN(F27, G27), MAX(F27, G27)))))</f>
        <v>8.0861244019138798</v>
      </c>
      <c r="F27" s="96" cm="1">
        <f t="array" ref="F27">IF(Options!$D$18=1, IFERROR(MAX(IF($I$199:$R$199=1,(I27:R27),"")),
     MAX(IF($I$199:$R$199=2,(I27:R27),""))),
IF(Options!$D$19=1, IFERROR(AVERAGE(IF($I$199:$R$199=1,(I27:R27),"")),
     AVERAGE(IF($I$199:$R$199=2,(I27:R27),""))),
IF(Options!$D$20=1, IFERROR(GEOMEAN(IF($I$199:$R$199=1,(I27:R27)+0.0001,"")),
     GEOMEAN(IF($I$199:$R$199=2,(I27:R27)+0.0001,""))))))</f>
        <v>8.0861244019138798</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v>8.0861244019138798</v>
      </c>
      <c r="J27" s="96">
        <v>1</v>
      </c>
      <c r="K27" s="215"/>
      <c r="L27" s="218"/>
      <c r="M27" s="218"/>
      <c r="N27" s="164"/>
      <c r="O27" s="164"/>
      <c r="P27" s="164"/>
      <c r="Q27" s="163"/>
      <c r="R27" s="163"/>
      <c r="S27" s="222"/>
      <c r="T27" s="222"/>
      <c r="U27" s="222"/>
      <c r="V27" s="222"/>
      <c r="W27" s="222"/>
      <c r="X27" s="222"/>
      <c r="Y27" s="222"/>
      <c r="Z27" s="222"/>
      <c r="AA27" s="38"/>
    </row>
    <row r="28" spans="1:27" x14ac:dyDescent="0.2">
      <c r="A28" s="92">
        <v>23</v>
      </c>
      <c r="B28" s="92" t="s">
        <v>52</v>
      </c>
      <c r="C28" s="92" t="s">
        <v>53</v>
      </c>
      <c r="D28" s="93" t="str">
        <f t="shared" si="1"/>
        <v/>
      </c>
      <c r="E28" s="96">
        <f>IF(Options!$D$24 = 1, MAX(F28, G28),
IF(Options!$D$25 = 1, AVERAGE(F28,G28),
IF(Options!$D$26 = 1, IFERROR(GEOMEAN(F28, G28), MAX(F28, G28)))))</f>
        <v>3.7320574162679399</v>
      </c>
      <c r="F28" s="96" cm="1">
        <f t="array" ref="F28">IF(Options!$D$18=1, IFERROR(MAX(IF($I$199:$R$199=1,(I28:R28),"")),
     MAX(IF($I$199:$R$199=2,(I28:R28),""))),
IF(Options!$D$19=1, IFERROR(AVERAGE(IF($I$199:$R$199=1,(I28:R28),"")),
     AVERAGE(IF($I$199:$R$199=2,(I28:R28),""))),
IF(Options!$D$20=1, IFERROR(GEOMEAN(IF($I$199:$R$199=1,(I28:R28)+0.0001,"")),
     GEOMEAN(IF($I$199:$R$199=2,(I28:R28)+0.0001,""))))))</f>
        <v>3.7320574162679399</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3.7320574162679399</v>
      </c>
      <c r="J28" s="96">
        <v>5</v>
      </c>
      <c r="K28" s="215"/>
      <c r="L28" s="218"/>
      <c r="M28" s="218"/>
      <c r="N28" s="164"/>
      <c r="O28" s="164"/>
      <c r="P28" s="164"/>
      <c r="Q28" s="163"/>
      <c r="R28" s="163"/>
      <c r="S28" s="222"/>
      <c r="T28" s="222"/>
      <c r="U28" s="222"/>
      <c r="V28" s="222"/>
      <c r="W28" s="222"/>
      <c r="X28" s="222"/>
      <c r="Y28" s="222"/>
      <c r="Z28" s="222"/>
      <c r="AA28" s="38"/>
    </row>
    <row r="29" spans="1:27" x14ac:dyDescent="0.2">
      <c r="A29" s="92">
        <v>24</v>
      </c>
      <c r="B29" s="92" t="s">
        <v>54</v>
      </c>
      <c r="C29" s="92" t="s">
        <v>55</v>
      </c>
      <c r="D29" s="93" t="str">
        <f t="shared" si="1"/>
        <v/>
      </c>
      <c r="E29" s="96">
        <f>IF(Options!$D$24 = 1, MAX(F29, G29),
IF(Options!$D$25 = 1, AVERAGE(F29,G29),
IF(Options!$D$26 = 1, IFERROR(GEOMEAN(F29, G29), MAX(F29, G29)))))</f>
        <v>1.8181818181818199</v>
      </c>
      <c r="F29" s="96" cm="1">
        <f t="array" ref="F29">IF(Options!$D$18=1, IFERROR(MAX(IF($I$199:$R$199=1,(I29:R29),"")),
     MAX(IF($I$199:$R$199=2,(I29:R29),""))),
IF(Options!$D$19=1, IFERROR(AVERAGE(IF($I$199:$R$199=1,(I29:R29),"")),
     AVERAGE(IF($I$199:$R$199=2,(I29:R29),""))),
IF(Options!$D$20=1, IFERROR(GEOMEAN(IF($I$199:$R$199=1,(I29:R29)+0.0001,"")),
     GEOMEAN(IF($I$199:$R$199=2,(I29:R29)+0.0001,""))))))</f>
        <v>1.8181818181818199</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v>1.8181818181818199</v>
      </c>
      <c r="J29" s="96"/>
      <c r="K29" s="215"/>
      <c r="L29" s="218"/>
      <c r="M29" s="218"/>
      <c r="N29" s="164"/>
      <c r="O29" s="164"/>
      <c r="P29" s="164"/>
      <c r="Q29" s="163"/>
      <c r="R29" s="163"/>
      <c r="S29" s="222"/>
      <c r="T29" s="222"/>
      <c r="U29" s="222"/>
      <c r="V29" s="222"/>
      <c r="W29" s="222"/>
      <c r="X29" s="222"/>
      <c r="Y29" s="222"/>
      <c r="Z29" s="222"/>
      <c r="AA29" s="38"/>
    </row>
    <row r="30" spans="1:27" x14ac:dyDescent="0.2">
      <c r="A30" s="92">
        <v>25</v>
      </c>
      <c r="B30" s="92" t="s">
        <v>56</v>
      </c>
      <c r="C30" s="92" t="s">
        <v>57</v>
      </c>
      <c r="D30" s="93" t="str">
        <f t="shared" si="1"/>
        <v/>
      </c>
      <c r="E30" s="96">
        <f>IF(Options!$D$24 = 1, MAX(F30, G30),
IF(Options!$D$25 = 1, AVERAGE(F30,G30),
IF(Options!$D$26 = 1, IFERROR(GEOMEAN(F30, G30), MAX(F30, G30)))))</f>
        <v>1.8181818181818199</v>
      </c>
      <c r="F30" s="96" cm="1">
        <f t="array" ref="F30">IF(Options!$D$18=1, IFERROR(MAX(IF($I$199:$R$199=1,(I30:R30),"")),
     MAX(IF($I$199:$R$199=2,(I30:R30),""))),
IF(Options!$D$19=1, IFERROR(AVERAGE(IF($I$199:$R$199=1,(I30:R30),"")),
     AVERAGE(IF($I$199:$R$199=2,(I30:R30),""))),
IF(Options!$D$20=1, IFERROR(GEOMEAN(IF($I$199:$R$199=1,(I30:R30)+0.0001,"")),
     GEOMEAN(IF($I$199:$R$199=2,(I30:R30)+0.0001,""))))))</f>
        <v>1.8181818181818199</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1.8181818181818199</v>
      </c>
      <c r="J30" s="96">
        <v>3</v>
      </c>
      <c r="K30" s="215"/>
      <c r="L30" s="218"/>
      <c r="M30" s="218"/>
      <c r="N30" s="164"/>
      <c r="O30" s="164"/>
      <c r="P30" s="164"/>
      <c r="Q30" s="163"/>
      <c r="R30" s="163"/>
      <c r="S30" s="222"/>
      <c r="T30" s="222"/>
      <c r="U30" s="222"/>
      <c r="V30" s="222"/>
      <c r="W30" s="222"/>
      <c r="X30" s="222"/>
      <c r="Y30" s="222"/>
      <c r="Z30" s="222"/>
      <c r="AA30" s="38"/>
    </row>
    <row r="31" spans="1:27" x14ac:dyDescent="0.2">
      <c r="A31" s="92">
        <v>26</v>
      </c>
      <c r="B31" s="92" t="s">
        <v>58</v>
      </c>
      <c r="C31" s="92" t="s">
        <v>59</v>
      </c>
      <c r="D31" s="93" t="str">
        <f t="shared" si="1"/>
        <v/>
      </c>
      <c r="E31" s="96">
        <f>IF(Options!$D$24 = 1, MAX(F31, G31),
IF(Options!$D$25 = 1, AVERAGE(F31,G31),
IF(Options!$D$26 = 1, IFERROR(GEOMEAN(F31, G31), MAX(F31, G31)))))</f>
        <v>6.9856459330143599</v>
      </c>
      <c r="F31" s="96" cm="1">
        <f t="array" ref="F31">IF(Options!$D$18=1, IFERROR(MAX(IF($I$199:$R$199=1,(I31:R31),"")),
     MAX(IF($I$199:$R$199=2,(I31:R31),""))),
IF(Options!$D$19=1, IFERROR(AVERAGE(IF($I$199:$R$199=1,(I31:R31),"")),
     AVERAGE(IF($I$199:$R$199=2,(I31:R31),""))),
IF(Options!$D$20=1, IFERROR(GEOMEAN(IF($I$199:$R$199=1,(I31:R31)+0.0001,"")),
     GEOMEAN(IF($I$199:$R$199=2,(I31:R31)+0.0001,""))))))</f>
        <v>6.9856459330143599</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v>6.9856459330143599</v>
      </c>
      <c r="J31" s="96">
        <v>5</v>
      </c>
      <c r="K31" s="215"/>
      <c r="L31" s="218"/>
      <c r="M31" s="218"/>
      <c r="N31" s="164"/>
      <c r="O31" s="164"/>
      <c r="P31" s="164"/>
      <c r="Q31" s="163"/>
      <c r="R31" s="163"/>
      <c r="S31" s="222"/>
      <c r="T31" s="222"/>
      <c r="U31" s="222"/>
      <c r="V31" s="222"/>
      <c r="W31" s="222"/>
      <c r="X31" s="222"/>
      <c r="Y31" s="222"/>
      <c r="Z31" s="222"/>
      <c r="AA31" s="38"/>
    </row>
    <row r="32" spans="1:27" x14ac:dyDescent="0.2">
      <c r="A32" s="92">
        <v>27</v>
      </c>
      <c r="B32" s="92" t="s">
        <v>60</v>
      </c>
      <c r="C32" s="92" t="s">
        <v>61</v>
      </c>
      <c r="D32" s="93" t="str">
        <f t="shared" si="1"/>
        <v/>
      </c>
      <c r="E32" s="96">
        <f>IF(Options!$D$24 = 1, MAX(F32, G32),
IF(Options!$D$25 = 1, AVERAGE(F32,G32),
IF(Options!$D$26 = 1, IFERROR(GEOMEAN(F32, G32), MAX(F32, G32)))))</f>
        <v>6.9377990430622001</v>
      </c>
      <c r="F32" s="96" cm="1">
        <f t="array" ref="F32">IF(Options!$D$18=1, IFERROR(MAX(IF($I$199:$R$199=1,(I32:R32),"")),
     MAX(IF($I$199:$R$199=2,(I32:R32),""))),
IF(Options!$D$19=1, IFERROR(AVERAGE(IF($I$199:$R$199=1,(I32:R32),"")),
     AVERAGE(IF($I$199:$R$199=2,(I32:R32),""))),
IF(Options!$D$20=1, IFERROR(GEOMEAN(IF($I$199:$R$199=1,(I32:R32)+0.0001,"")),
     GEOMEAN(IF($I$199:$R$199=2,(I32:R32)+0.0001,""))))))</f>
        <v>6.9377990430622001</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v>6.9377990430622001</v>
      </c>
      <c r="J32" s="96">
        <v>3</v>
      </c>
      <c r="K32" s="215"/>
      <c r="L32" s="218"/>
      <c r="M32" s="218"/>
      <c r="N32" s="164"/>
      <c r="O32" s="164"/>
      <c r="P32" s="164"/>
      <c r="Q32" s="163"/>
      <c r="R32" s="163"/>
      <c r="S32" s="222"/>
      <c r="T32" s="222"/>
      <c r="U32" s="222"/>
      <c r="V32" s="222"/>
      <c r="W32" s="222"/>
      <c r="X32" s="222"/>
      <c r="Y32" s="222"/>
      <c r="Z32" s="222"/>
      <c r="AA32" s="38"/>
    </row>
    <row r="33" spans="1:27" x14ac:dyDescent="0.2">
      <c r="A33" s="92">
        <v>28</v>
      </c>
      <c r="B33" s="92" t="s">
        <v>62</v>
      </c>
      <c r="C33" s="92" t="s">
        <v>63</v>
      </c>
      <c r="D33" s="93" t="str">
        <f t="shared" si="1"/>
        <v/>
      </c>
      <c r="E33" s="96">
        <f>IF(Options!$D$24 = 1, MAX(F33, G33),
IF(Options!$D$25 = 1, AVERAGE(F33,G33),
IF(Options!$D$26 = 1, IFERROR(GEOMEAN(F33, G33), MAX(F33, G33)))))</f>
        <v>10</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10</v>
      </c>
      <c r="H33" s="151" t="s">
        <v>63</v>
      </c>
      <c r="I33" s="96">
        <v>10</v>
      </c>
      <c r="J33" s="96"/>
      <c r="K33" s="215">
        <v>10</v>
      </c>
      <c r="L33" s="218"/>
      <c r="M33" s="218"/>
      <c r="N33" s="164"/>
      <c r="O33" s="164"/>
      <c r="P33" s="164"/>
      <c r="Q33" s="163"/>
      <c r="R33" s="163"/>
      <c r="S33" s="222"/>
      <c r="T33" s="222"/>
      <c r="U33" s="222"/>
      <c r="V33" s="222"/>
      <c r="W33" s="222"/>
      <c r="X33" s="222"/>
      <c r="Y33" s="222"/>
      <c r="Z33" s="222"/>
      <c r="AA33" s="38"/>
    </row>
    <row r="34" spans="1:27" x14ac:dyDescent="0.2">
      <c r="A34" s="92">
        <v>29</v>
      </c>
      <c r="B34" s="92" t="s">
        <v>64</v>
      </c>
      <c r="C34" s="92" t="s">
        <v>65</v>
      </c>
      <c r="D34" s="93" t="str">
        <f t="shared" si="1"/>
        <v/>
      </c>
      <c r="E34" s="96">
        <f>IF(Options!$D$24 = 1, MAX(F34, G34),
IF(Options!$D$25 = 1, AVERAGE(F34,G34),
IF(Options!$D$26 = 1, IFERROR(GEOMEAN(F34, G34), MAX(F34, G34)))))</f>
        <v>0.83732057416267802</v>
      </c>
      <c r="F34" s="96" cm="1">
        <f t="array" ref="F34">IF(Options!$D$18=1, IFERROR(MAX(IF($I$199:$R$199=1,(I34:R34),"")),
     MAX(IF($I$199:$R$199=2,(I34:R34),""))),
IF(Options!$D$19=1, IFERROR(AVERAGE(IF($I$199:$R$199=1,(I34:R34),"")),
     AVERAGE(IF($I$199:$R$199=2,(I34:R34),""))),
IF(Options!$D$20=1, IFERROR(GEOMEAN(IF($I$199:$R$199=1,(I34:R34)+0.0001,"")),
     GEOMEAN(IF($I$199:$R$199=2,(I34:R34)+0.0001,""))))))</f>
        <v>0.83732057416267802</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v>0.83732057416267802</v>
      </c>
      <c r="J34" s="96">
        <v>3</v>
      </c>
      <c r="K34" s="215"/>
      <c r="L34" s="218"/>
      <c r="M34" s="218"/>
      <c r="N34" s="164"/>
      <c r="O34" s="164"/>
      <c r="P34" s="164"/>
      <c r="Q34" s="163"/>
      <c r="R34" s="163"/>
      <c r="S34" s="222"/>
      <c r="T34" s="222"/>
      <c r="U34" s="222"/>
      <c r="V34" s="222"/>
      <c r="W34" s="222"/>
      <c r="X34" s="222"/>
      <c r="Y34" s="222"/>
      <c r="Z34" s="222"/>
      <c r="AA34" s="38"/>
    </row>
    <row r="35" spans="1:27" x14ac:dyDescent="0.2">
      <c r="A35" s="92">
        <v>30</v>
      </c>
      <c r="B35" s="92" t="s">
        <v>66</v>
      </c>
      <c r="C35" s="92" t="s">
        <v>67</v>
      </c>
      <c r="D35" s="93" t="str">
        <f t="shared" si="1"/>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1</v>
      </c>
      <c r="K35" s="215"/>
      <c r="L35" s="218"/>
      <c r="M35" s="218"/>
      <c r="N35" s="164"/>
      <c r="O35" s="164"/>
      <c r="P35" s="164"/>
      <c r="Q35" s="163"/>
      <c r="R35" s="163"/>
      <c r="S35" s="222"/>
      <c r="T35" s="222"/>
      <c r="U35" s="222"/>
      <c r="V35" s="222"/>
      <c r="W35" s="222"/>
      <c r="X35" s="222"/>
      <c r="Y35" s="222"/>
      <c r="Z35" s="222"/>
      <c r="AA35" s="38"/>
    </row>
    <row r="36" spans="1:27" x14ac:dyDescent="0.2">
      <c r="A36" s="92">
        <v>31</v>
      </c>
      <c r="B36" s="92" t="s">
        <v>68</v>
      </c>
      <c r="C36" s="92" t="s">
        <v>69</v>
      </c>
      <c r="D36" s="93" t="str">
        <f t="shared" si="1"/>
        <v/>
      </c>
      <c r="E36" s="96">
        <f>IF(Options!$D$24 = 1, MAX(F36, G36),
IF(Options!$D$25 = 1, AVERAGE(F36,G36),
IF(Options!$D$26 = 1, IFERROR(GEOMEAN(F36, G36), MAX(F36, G36)))))</f>
        <v>3.42105263157895</v>
      </c>
      <c r="F36" s="96" cm="1">
        <f t="array" ref="F36">IF(Options!$D$18=1, IFERROR(MAX(IF($I$199:$R$199=1,(I36:R36),"")),
     MAX(IF($I$199:$R$199=2,(I36:R36),""))),
IF(Options!$D$19=1, IFERROR(AVERAGE(IF($I$199:$R$199=1,(I36:R36),"")),
     AVERAGE(IF($I$199:$R$199=2,(I36:R36),""))),
IF(Options!$D$20=1, IFERROR(GEOMEAN(IF($I$199:$R$199=1,(I36:R36)+0.0001,"")),
     GEOMEAN(IF($I$199:$R$199=2,(I36:R36)+0.0001,""))))))</f>
        <v>3.42105263157895</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3.42105263157895</v>
      </c>
      <c r="J36" s="96">
        <v>5</v>
      </c>
      <c r="K36" s="215"/>
      <c r="L36" s="218"/>
      <c r="M36" s="218"/>
      <c r="N36" s="164"/>
      <c r="O36" s="164"/>
      <c r="P36" s="164"/>
      <c r="Q36" s="163"/>
      <c r="R36" s="163"/>
      <c r="S36" s="222"/>
      <c r="T36" s="222"/>
      <c r="U36" s="222"/>
      <c r="V36" s="222"/>
      <c r="W36" s="222"/>
      <c r="X36" s="222"/>
      <c r="Y36" s="222"/>
      <c r="Z36" s="222"/>
      <c r="AA36" s="38"/>
    </row>
    <row r="37" spans="1:27" x14ac:dyDescent="0.2">
      <c r="A37" s="92">
        <v>32</v>
      </c>
      <c r="B37" s="92" t="s">
        <v>70</v>
      </c>
      <c r="C37" s="92" t="s">
        <v>71</v>
      </c>
      <c r="D37" s="93" t="str">
        <f t="shared" si="1"/>
        <v/>
      </c>
      <c r="E37" s="96">
        <f>IF(Options!$D$24 = 1, MAX(F37, G37),
IF(Options!$D$25 = 1, AVERAGE(F37,G37),
IF(Options!$D$26 = 1, IFERROR(GEOMEAN(F37, G37), MAX(F37, G37)))))</f>
        <v>2.9186602870813401</v>
      </c>
      <c r="F37" s="96" cm="1">
        <f t="array" ref="F37">IF(Options!$D$18=1, IFERROR(MAX(IF($I$199:$R$199=1,(I37:R37),"")),
     MAX(IF($I$199:$R$199=2,(I37:R37),""))),
IF(Options!$D$19=1, IFERROR(AVERAGE(IF($I$199:$R$199=1,(I37:R37),"")),
     AVERAGE(IF($I$199:$R$199=2,(I37:R37),""))),
IF(Options!$D$20=1, IFERROR(GEOMEAN(IF($I$199:$R$199=1,(I37:R37)+0.0001,"")),
     GEOMEAN(IF($I$199:$R$199=2,(I37:R37)+0.0001,""))))))</f>
        <v>2.9186602870813401</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2.9186602870813401</v>
      </c>
      <c r="J37" s="96">
        <v>5</v>
      </c>
      <c r="K37" s="215"/>
      <c r="L37" s="218"/>
      <c r="M37" s="218"/>
      <c r="N37" s="164"/>
      <c r="O37" s="164"/>
      <c r="P37" s="164"/>
      <c r="Q37" s="163"/>
      <c r="R37" s="163"/>
      <c r="S37" s="222"/>
      <c r="T37" s="222"/>
      <c r="U37" s="222"/>
      <c r="V37" s="222"/>
      <c r="W37" s="222"/>
      <c r="X37" s="222"/>
      <c r="Y37" s="222"/>
      <c r="Z37" s="222"/>
      <c r="AA37" s="38"/>
    </row>
    <row r="38" spans="1:27" x14ac:dyDescent="0.2">
      <c r="A38" s="92">
        <v>33</v>
      </c>
      <c r="B38" s="92" t="s">
        <v>72</v>
      </c>
      <c r="C38" s="92" t="s">
        <v>73</v>
      </c>
      <c r="D38" s="93" t="str">
        <f t="shared" si="1"/>
        <v/>
      </c>
      <c r="E38" s="96">
        <f>IF(Options!$D$24 = 1, MAX(F38, G38),
IF(Options!$D$25 = 1, AVERAGE(F38,G38),
IF(Options!$D$26 = 1, IFERROR(GEOMEAN(F38, G38), MAX(F38, G38)))))</f>
        <v>7.2966507177033497</v>
      </c>
      <c r="F38" s="96" cm="1">
        <f t="array" ref="F38">IF(Options!$D$18=1, IFERROR(MAX(IF($I$199:$R$199=1,(I38:R38),"")),
     MAX(IF($I$199:$R$199=2,(I38:R38),""))),
IF(Options!$D$19=1, IFERROR(AVERAGE(IF($I$199:$R$199=1,(I38:R38),"")),
     AVERAGE(IF($I$199:$R$199=2,(I38:R38),""))),
IF(Options!$D$20=1, IFERROR(GEOMEAN(IF($I$199:$R$199=1,(I38:R38)+0.0001,"")),
     GEOMEAN(IF($I$199:$R$199=2,(I38:R38)+0.0001,""))))))</f>
        <v>7.2966507177033497</v>
      </c>
      <c r="G38" s="96" cm="1">
        <f t="array" ref="G38">IF(Options!$D$18=1, IFERROR(MAX(IF($I$200:$R$200=1,(I38:R38),"")),
     MAX(IF($I$200:$R$200=2,(I38:R38),""))),
IF(Options!$D$19=1, IFERROR(AVERAGE(IF($I$200:$R$200=1,(I38:R38),"")),
     AVERAGE(IF($I$200:$R$200=2,(I38:R38),""))),
IF(Options!$D$20=1, IFERROR(GEOMEAN(IF($I$200:$R$200=1,(I38:R38)+0.0001,"")),
     GEOMEAN(IF($I$200:$R$200=2,(I38:R38)+0.0001,""))))))</f>
        <v>0</v>
      </c>
      <c r="H38" s="151" t="s">
        <v>73</v>
      </c>
      <c r="I38" s="96">
        <v>7.2966507177033497</v>
      </c>
      <c r="J38" s="96">
        <v>3</v>
      </c>
      <c r="K38" s="215"/>
      <c r="L38" s="218"/>
      <c r="M38" s="218"/>
      <c r="N38" s="164"/>
      <c r="O38" s="164"/>
      <c r="P38" s="164"/>
      <c r="Q38" s="163"/>
      <c r="R38" s="163"/>
      <c r="S38" s="222"/>
      <c r="T38" s="222"/>
      <c r="U38" s="222"/>
      <c r="V38" s="222"/>
      <c r="W38" s="222"/>
      <c r="X38" s="222"/>
      <c r="Y38" s="222"/>
      <c r="Z38" s="222"/>
      <c r="AA38" s="38"/>
    </row>
    <row r="39" spans="1:27" x14ac:dyDescent="0.2">
      <c r="A39" s="92">
        <v>34</v>
      </c>
      <c r="B39" s="92" t="s">
        <v>74</v>
      </c>
      <c r="C39" s="92" t="s">
        <v>75</v>
      </c>
      <c r="D39" s="93" t="str">
        <f t="shared" si="1"/>
        <v/>
      </c>
      <c r="E39" s="96">
        <f>IF(Options!$D$24 = 1, MAX(F39, G39),
IF(Options!$D$25 = 1, AVERAGE(F39,G39),
IF(Options!$D$26 = 1, IFERROR(GEOMEAN(F39, G39), MAX(F39, G39)))))</f>
        <v>9.0188531930983498</v>
      </c>
      <c r="F39" s="96" cm="1">
        <f t="array" ref="F39">IF(Options!$D$18=1, IFERROR(MAX(IF($I$199:$R$199=1,(I39:R39),"")),
     MAX(IF($I$199:$R$199=2,(I39:R39),""))),
IF(Options!$D$19=1, IFERROR(AVERAGE(IF($I$199:$R$199=1,(I39:R39),"")),
     AVERAGE(IF($I$199:$R$199=2,(I39:R39),""))),
IF(Options!$D$20=1, IFERROR(GEOMEAN(IF($I$199:$R$199=1,(I39:R39)+0.0001,"")),
     GEOMEAN(IF($I$199:$R$199=2,(I39:R39)+0.0001,""))))))</f>
        <v>8.1339712918660307</v>
      </c>
      <c r="G39" s="96" cm="1">
        <f t="array" ref="G39">IF(Options!$D$18=1, IFERROR(MAX(IF($I$200:$R$200=1,(I39:R39),"")),
     MAX(IF($I$200:$R$200=2,(I39:R39),""))),
IF(Options!$D$19=1, IFERROR(AVERAGE(IF($I$200:$R$200=1,(I39:R39),"")),
     AVERAGE(IF($I$200:$R$200=2,(I39:R39),""))),
IF(Options!$D$20=1, IFERROR(GEOMEAN(IF($I$200:$R$200=1,(I39:R39)+0.0001,"")),
     GEOMEAN(IF($I$200:$R$200=2,(I39:R39)+0.0001,""))))))</f>
        <v>10</v>
      </c>
      <c r="H39" s="151" t="s">
        <v>75</v>
      </c>
      <c r="I39" s="96">
        <v>8.1339712918660307</v>
      </c>
      <c r="J39" s="96"/>
      <c r="K39" s="215">
        <v>10</v>
      </c>
      <c r="L39" s="218"/>
      <c r="M39" s="218"/>
      <c r="N39" s="164"/>
      <c r="O39" s="164"/>
      <c r="P39" s="164"/>
      <c r="Q39" s="163"/>
      <c r="R39" s="163"/>
      <c r="S39" s="222"/>
      <c r="T39" s="222"/>
      <c r="U39" s="222"/>
      <c r="V39" s="222"/>
      <c r="W39" s="222"/>
      <c r="X39" s="222"/>
      <c r="Y39" s="222"/>
      <c r="Z39" s="222"/>
      <c r="AA39" s="38"/>
    </row>
    <row r="40" spans="1:27" x14ac:dyDescent="0.2">
      <c r="A40" s="92">
        <v>35</v>
      </c>
      <c r="B40" s="92" t="s">
        <v>76</v>
      </c>
      <c r="C40" s="92" t="s">
        <v>77</v>
      </c>
      <c r="D40" s="93" t="str">
        <f t="shared" si="1"/>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51" t="s">
        <v>77</v>
      </c>
      <c r="I40" s="96">
        <v>10</v>
      </c>
      <c r="J40" s="96"/>
      <c r="K40" s="215">
        <v>10</v>
      </c>
      <c r="L40" s="218"/>
      <c r="M40" s="218"/>
      <c r="N40" s="164"/>
      <c r="O40" s="164"/>
      <c r="P40" s="164"/>
      <c r="Q40" s="163"/>
      <c r="R40" s="163"/>
      <c r="S40" s="222"/>
      <c r="T40" s="222"/>
      <c r="U40" s="222"/>
      <c r="V40" s="222"/>
      <c r="W40" s="222"/>
      <c r="X40" s="222"/>
      <c r="Y40" s="222"/>
      <c r="Z40" s="222"/>
      <c r="AA40" s="38"/>
    </row>
    <row r="41" spans="1:27" x14ac:dyDescent="0.2">
      <c r="A41" s="92">
        <v>36</v>
      </c>
      <c r="B41" s="92" t="s">
        <v>78</v>
      </c>
      <c r="C41" s="92" t="s">
        <v>79</v>
      </c>
      <c r="D41" s="93" t="str">
        <f t="shared" si="1"/>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0</v>
      </c>
      <c r="H41" s="151" t="s">
        <v>79</v>
      </c>
      <c r="I41" s="96">
        <v>10</v>
      </c>
      <c r="J41" s="96"/>
      <c r="K41" s="215"/>
      <c r="L41" s="218"/>
      <c r="M41" s="218"/>
      <c r="N41" s="164"/>
      <c r="O41" s="164"/>
      <c r="P41" s="164"/>
      <c r="Q41" s="163"/>
      <c r="R41" s="163"/>
      <c r="S41" s="222"/>
      <c r="T41" s="222"/>
      <c r="U41" s="222"/>
      <c r="V41" s="222"/>
      <c r="W41" s="222"/>
      <c r="X41" s="222"/>
      <c r="Y41" s="222"/>
      <c r="Z41" s="222"/>
      <c r="AA41" s="38"/>
    </row>
    <row r="42" spans="1:27" x14ac:dyDescent="0.2">
      <c r="A42" s="92">
        <v>37</v>
      </c>
      <c r="B42" s="92" t="s">
        <v>80</v>
      </c>
      <c r="C42" s="92" t="s">
        <v>81</v>
      </c>
      <c r="D42" s="93" t="str">
        <f>IF(H42 &lt;&gt; C42, "Countries don't match", "")</f>
        <v/>
      </c>
      <c r="E42" s="96">
        <f>IF(Options!$D$24 = 1, MAX(F42, G42),
IF(Options!$D$25 = 1, AVERAGE(F42,G42),
IF(Options!$D$26 = 1, IFERROR(GEOMEAN(F42, G42), MAX(F42, G42)))))</f>
        <v>5.0717703349282299</v>
      </c>
      <c r="F42" s="96" cm="1">
        <f t="array" ref="F42">IF(Options!$D$18=1, IFERROR(MAX(IF($I$199:$R$199=1,(I42:R42),"")),
     MAX(IF($I$199:$R$199=2,(I42:R42),""))),
IF(Options!$D$19=1, IFERROR(AVERAGE(IF($I$199:$R$199=1,(I42:R42),"")),
     AVERAGE(IF($I$199:$R$199=2,(I42:R42),""))),
IF(Options!$D$20=1, IFERROR(GEOMEAN(IF($I$199:$R$199=1,(I42:R42)+0.0001,"")),
     GEOMEAN(IF($I$199:$R$199=2,(I42:R42)+0.0001,""))))))</f>
        <v>5.0717703349282299</v>
      </c>
      <c r="G42" s="96" cm="1">
        <f t="array" ref="G42">IF(Options!$D$18=1, IFERROR(MAX(IF($I$200:$R$200=1,(I42:R42),"")),
     MAX(IF($I$200:$R$200=2,(I42:R42),""))),
IF(Options!$D$19=1, IFERROR(AVERAGE(IF($I$200:$R$200=1,(I42:R42),"")),
     AVERAGE(IF($I$200:$R$200=2,(I42:R42),""))),
IF(Options!$D$20=1, IFERROR(GEOMEAN(IF($I$200:$R$200=1,(I42:R42)+0.0001,"")),
     GEOMEAN(IF($I$200:$R$200=2,(I42:R42)+0.0001,""))))))</f>
        <v>0</v>
      </c>
      <c r="H42" s="151" t="s">
        <v>81</v>
      </c>
      <c r="I42" s="96">
        <v>5.0717703349282299</v>
      </c>
      <c r="J42" s="96">
        <v>5</v>
      </c>
      <c r="K42" s="215"/>
      <c r="L42" s="218"/>
      <c r="M42" s="218"/>
      <c r="N42" s="164"/>
      <c r="O42" s="164"/>
      <c r="P42" s="164"/>
      <c r="Q42" s="163"/>
      <c r="R42" s="163"/>
      <c r="S42" s="222"/>
      <c r="T42" s="222"/>
      <c r="U42" s="222"/>
      <c r="V42" s="222"/>
      <c r="W42" s="222"/>
      <c r="X42" s="222"/>
      <c r="Y42" s="222"/>
      <c r="Z42" s="222"/>
      <c r="AA42" s="38"/>
    </row>
    <row r="43" spans="1:27" x14ac:dyDescent="0.2">
      <c r="A43" s="92">
        <v>38</v>
      </c>
      <c r="B43" s="92" t="s">
        <v>82</v>
      </c>
      <c r="C43" s="92" t="s">
        <v>83</v>
      </c>
      <c r="D43" s="93" t="str">
        <f t="shared" ref="D43:D106" si="2">IF(H43 &lt;&gt; C43, "Countries don't match", "")</f>
        <v/>
      </c>
      <c r="E43" s="96">
        <f>IF(Options!$D$24 = 1, MAX(F43, G43),
IF(Options!$D$25 = 1, AVERAGE(F43,G43),
IF(Options!$D$26 = 1, IFERROR(GEOMEAN(F43, G43), MAX(F43, G43)))))</f>
        <v>8.2296650717703397</v>
      </c>
      <c r="F43" s="96" cm="1">
        <f t="array" ref="F43">IF(Options!$D$18=1, IFERROR(MAX(IF($I$199:$R$199=1,(I43:R43),"")),
     MAX(IF($I$199:$R$199=2,(I43:R43),""))),
IF(Options!$D$19=1, IFERROR(AVERAGE(IF($I$199:$R$199=1,(I43:R43),"")),
     AVERAGE(IF($I$199:$R$199=2,(I43:R43),""))),
IF(Options!$D$20=1, IFERROR(GEOMEAN(IF($I$199:$R$199=1,(I43:R43)+0.0001,"")),
     GEOMEAN(IF($I$199:$R$199=2,(I43:R43)+0.0001,""))))))</f>
        <v>8.2296650717703397</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v>8.2296650717703397</v>
      </c>
      <c r="J43" s="96"/>
      <c r="K43" s="215"/>
      <c r="L43" s="218"/>
      <c r="M43" s="218"/>
      <c r="N43" s="164"/>
      <c r="O43" s="164"/>
      <c r="P43" s="164"/>
      <c r="Q43" s="163"/>
      <c r="R43" s="163"/>
      <c r="S43" s="222"/>
      <c r="T43" s="222"/>
      <c r="U43" s="222"/>
      <c r="V43" s="222"/>
      <c r="W43" s="222"/>
      <c r="X43" s="222"/>
      <c r="Y43" s="222"/>
      <c r="Z43" s="222"/>
      <c r="AA43" s="38"/>
    </row>
    <row r="44" spans="1:27" x14ac:dyDescent="0.2">
      <c r="A44" s="92">
        <v>39</v>
      </c>
      <c r="B44" s="92" t="s">
        <v>84</v>
      </c>
      <c r="C44" s="92" t="s">
        <v>85</v>
      </c>
      <c r="D44" s="93" t="str">
        <f t="shared" si="2"/>
        <v/>
      </c>
      <c r="E44" s="96">
        <f>IF(Options!$D$24 = 1, MAX(F44, G44),
IF(Options!$D$25 = 1, AVERAGE(F44,G44),
IF(Options!$D$26 = 1, IFERROR(GEOMEAN(F44, G44), MAX(F44, G44)))))</f>
        <v>6.3636363636363598</v>
      </c>
      <c r="F44" s="96" cm="1">
        <f t="array" ref="F44">IF(Options!$D$18=1, IFERROR(MAX(IF($I$199:$R$199=1,(I44:R44),"")),
     MAX(IF($I$199:$R$199=2,(I44:R44),""))),
IF(Options!$D$19=1, IFERROR(AVERAGE(IF($I$199:$R$199=1,(I44:R44),"")),
     AVERAGE(IF($I$199:$R$199=2,(I44:R44),""))),
IF(Options!$D$20=1, IFERROR(GEOMEAN(IF($I$199:$R$199=1,(I44:R44)+0.0001,"")),
     GEOMEAN(IF($I$199:$R$199=2,(I44:R44)+0.0001,""))))))</f>
        <v>6.3636363636363598</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v>6.3636363636363598</v>
      </c>
      <c r="J44" s="96">
        <v>3</v>
      </c>
      <c r="K44" s="215"/>
      <c r="L44" s="218"/>
      <c r="M44" s="218"/>
      <c r="N44" s="164"/>
      <c r="O44" s="164"/>
      <c r="P44" s="164"/>
      <c r="Q44" s="163"/>
      <c r="R44" s="163"/>
      <c r="S44" s="222"/>
      <c r="T44" s="222"/>
      <c r="U44" s="222"/>
      <c r="V44" s="222"/>
      <c r="W44" s="222"/>
      <c r="X44" s="222"/>
      <c r="Y44" s="222"/>
      <c r="Z44" s="222"/>
      <c r="AA44" s="38"/>
    </row>
    <row r="45" spans="1:27" x14ac:dyDescent="0.2">
      <c r="A45" s="92">
        <v>40</v>
      </c>
      <c r="B45" s="92" t="s">
        <v>86</v>
      </c>
      <c r="C45" s="92" t="s">
        <v>87</v>
      </c>
      <c r="D45" s="93" t="str">
        <f t="shared" si="2"/>
        <v/>
      </c>
      <c r="E45" s="96">
        <f>IF(Options!$D$24 = 1, MAX(F45, G45),
IF(Options!$D$25 = 1, AVERAGE(F45,G45),
IF(Options!$D$26 = 1, IFERROR(GEOMEAN(F45, G45), MAX(F45, G45)))))</f>
        <v>3.3971291866028701</v>
      </c>
      <c r="F45" s="96" cm="1">
        <f t="array" ref="F45">IF(Options!$D$18=1, IFERROR(MAX(IF($I$199:$R$199=1,(I45:R45),"")),
     MAX(IF($I$199:$R$199=2,(I45:R45),""))),
IF(Options!$D$19=1, IFERROR(AVERAGE(IF($I$199:$R$199=1,(I45:R45),"")),
     AVERAGE(IF($I$199:$R$199=2,(I45:R45),""))),
IF(Options!$D$20=1, IFERROR(GEOMEAN(IF($I$199:$R$199=1,(I45:R45)+0.0001,"")),
     GEOMEAN(IF($I$199:$R$199=2,(I45:R45)+0.0001,""))))))</f>
        <v>3.3971291866028701</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v>3.3971291866028701</v>
      </c>
      <c r="J45" s="96">
        <v>1</v>
      </c>
      <c r="K45" s="215"/>
      <c r="L45" s="218"/>
      <c r="M45" s="218"/>
      <c r="N45" s="164"/>
      <c r="O45" s="164"/>
      <c r="P45" s="164"/>
      <c r="Q45" s="163"/>
      <c r="R45" s="163"/>
      <c r="S45" s="222"/>
      <c r="T45" s="222"/>
      <c r="U45" s="222"/>
      <c r="V45" s="222"/>
      <c r="W45" s="222"/>
      <c r="X45" s="222"/>
      <c r="Y45" s="222"/>
      <c r="Z45" s="222"/>
      <c r="AA45" s="38"/>
    </row>
    <row r="46" spans="1:27" x14ac:dyDescent="0.2">
      <c r="A46" s="92">
        <v>41</v>
      </c>
      <c r="B46" s="92" t="s">
        <v>88</v>
      </c>
      <c r="C46" s="92" t="s">
        <v>89</v>
      </c>
      <c r="D46" s="93" t="str">
        <f t="shared" si="2"/>
        <v/>
      </c>
      <c r="E46" s="96">
        <f>IF(Options!$D$24 = 1, MAX(F46, G46),
IF(Options!$D$25 = 1, AVERAGE(F46,G46),
IF(Options!$D$26 = 1, IFERROR(GEOMEAN(F46, G46), MAX(F46, G46)))))</f>
        <v>4.3301435406698596</v>
      </c>
      <c r="F46" s="96" cm="1">
        <f t="array" ref="F46">IF(Options!$D$18=1, IFERROR(MAX(IF($I$199:$R$199=1,(I46:R46),"")),
     MAX(IF($I$199:$R$199=2,(I46:R46),""))),
IF(Options!$D$19=1, IFERROR(AVERAGE(IF($I$199:$R$199=1,(I46:R46),"")),
     AVERAGE(IF($I$199:$R$199=2,(I46:R46),""))),
IF(Options!$D$20=1, IFERROR(GEOMEAN(IF($I$199:$R$199=1,(I46:R46)+0.0001,"")),
     GEOMEAN(IF($I$199:$R$199=2,(I46:R46)+0.0001,""))))))</f>
        <v>4.3301435406698596</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v>4.3301435406698596</v>
      </c>
      <c r="J46" s="96"/>
      <c r="K46" s="215"/>
      <c r="L46" s="218"/>
      <c r="M46" s="218"/>
      <c r="N46" s="164"/>
      <c r="O46" s="164"/>
      <c r="P46" s="164"/>
      <c r="Q46" s="163"/>
      <c r="R46" s="163"/>
      <c r="S46" s="222"/>
      <c r="T46" s="222"/>
      <c r="U46" s="222"/>
      <c r="V46" s="222"/>
      <c r="W46" s="222"/>
      <c r="X46" s="222"/>
      <c r="Y46" s="222"/>
      <c r="Z46" s="222"/>
      <c r="AA46" s="38"/>
    </row>
    <row r="47" spans="1:27" x14ac:dyDescent="0.2">
      <c r="A47" s="92">
        <v>42</v>
      </c>
      <c r="B47" s="92" t="s">
        <v>90</v>
      </c>
      <c r="C47" s="92" t="s">
        <v>91</v>
      </c>
      <c r="D47" s="93" t="str">
        <f t="shared" si="2"/>
        <v/>
      </c>
      <c r="E47" s="96">
        <f>IF(Options!$D$24 = 1, MAX(F47, G47),
IF(Options!$D$25 = 1, AVERAGE(F47,G47),
IF(Options!$D$26 = 1, IFERROR(GEOMEAN(F47, G47), MAX(F47, G47)))))</f>
        <v>2.12918660287081</v>
      </c>
      <c r="F47" s="96" cm="1">
        <f t="array" ref="F47">IF(Options!$D$18=1, IFERROR(MAX(IF($I$199:$R$199=1,(I47:R47),"")),
     MAX(IF($I$199:$R$199=2,(I47:R47),""))),
IF(Options!$D$19=1, IFERROR(AVERAGE(IF($I$199:$R$199=1,(I47:R47),"")),
     AVERAGE(IF($I$199:$R$199=2,(I47:R47),""))),
IF(Options!$D$20=1, IFERROR(GEOMEAN(IF($I$199:$R$199=1,(I47:R47)+0.0001,"")),
     GEOMEAN(IF($I$199:$R$199=2,(I47:R47)+0.0001,""))))))</f>
        <v>2.12918660287081</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v>2.12918660287081</v>
      </c>
      <c r="J47" s="96">
        <v>1</v>
      </c>
      <c r="K47" s="215"/>
      <c r="L47" s="218"/>
      <c r="M47" s="218"/>
      <c r="N47" s="164"/>
      <c r="O47" s="164"/>
      <c r="P47" s="164"/>
      <c r="Q47" s="163"/>
      <c r="R47" s="163"/>
      <c r="S47" s="222"/>
      <c r="T47" s="222"/>
      <c r="U47" s="222"/>
      <c r="V47" s="222"/>
      <c r="W47" s="222"/>
      <c r="X47" s="222"/>
      <c r="Y47" s="222"/>
      <c r="Z47" s="222"/>
      <c r="AA47" s="38"/>
    </row>
    <row r="48" spans="1:27" x14ac:dyDescent="0.2">
      <c r="A48" s="92">
        <v>43</v>
      </c>
      <c r="B48" s="92" t="s">
        <v>92</v>
      </c>
      <c r="C48" s="92" t="s">
        <v>93</v>
      </c>
      <c r="D48" s="93" t="str">
        <f t="shared" si="2"/>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3</v>
      </c>
      <c r="K48" s="215"/>
      <c r="L48" s="218"/>
      <c r="M48" s="218"/>
      <c r="N48" s="164"/>
      <c r="O48" s="164"/>
      <c r="P48" s="164"/>
      <c r="Q48" s="163"/>
      <c r="R48" s="163"/>
      <c r="S48" s="222"/>
      <c r="T48" s="222"/>
      <c r="U48" s="222"/>
      <c r="V48" s="222"/>
      <c r="W48" s="222"/>
      <c r="X48" s="222"/>
      <c r="Y48" s="222"/>
      <c r="Z48" s="222"/>
      <c r="AA48" s="38"/>
    </row>
    <row r="49" spans="1:27" x14ac:dyDescent="0.2">
      <c r="A49" s="92">
        <v>44</v>
      </c>
      <c r="B49" s="92" t="s">
        <v>94</v>
      </c>
      <c r="C49" s="92" t="s">
        <v>95</v>
      </c>
      <c r="D49" s="93" t="str">
        <f t="shared" si="2"/>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3</v>
      </c>
      <c r="K49" s="215"/>
      <c r="L49" s="218"/>
      <c r="M49" s="218"/>
      <c r="N49" s="164"/>
      <c r="O49" s="164"/>
      <c r="P49" s="164"/>
      <c r="Q49" s="163"/>
      <c r="R49" s="163"/>
      <c r="S49" s="222"/>
      <c r="T49" s="222"/>
      <c r="U49" s="222"/>
      <c r="V49" s="222"/>
      <c r="W49" s="222"/>
      <c r="X49" s="222"/>
      <c r="Y49" s="222"/>
      <c r="Z49" s="222"/>
      <c r="AA49" s="38"/>
    </row>
    <row r="50" spans="1:27" x14ac:dyDescent="0.2">
      <c r="A50" s="92">
        <v>45</v>
      </c>
      <c r="B50" s="92" t="s">
        <v>96</v>
      </c>
      <c r="C50" s="92" t="s">
        <v>97</v>
      </c>
      <c r="D50" s="93" t="str">
        <f t="shared" si="2"/>
        <v/>
      </c>
      <c r="E50" s="96">
        <f>IF(Options!$D$24 = 1, MAX(F50, G50),
IF(Options!$D$25 = 1, AVERAGE(F50,G50),
IF(Options!$D$26 = 1, IFERROR(GEOMEAN(F50, G50), MAX(F50, G50)))))</f>
        <v>8.2535885167464098</v>
      </c>
      <c r="F50" s="96" cm="1">
        <f t="array" ref="F50">IF(Options!$D$18=1, IFERROR(MAX(IF($I$199:$R$199=1,(I50:R50),"")),
     MAX(IF($I$199:$R$199=2,(I50:R50),""))),
IF(Options!$D$19=1, IFERROR(AVERAGE(IF($I$199:$R$199=1,(I50:R50),"")),
     AVERAGE(IF($I$199:$R$199=2,(I50:R50),""))),
IF(Options!$D$20=1, IFERROR(GEOMEAN(IF($I$199:$R$199=1,(I50:R50)+0.0001,"")),
     GEOMEAN(IF($I$199:$R$199=2,(I50:R50)+0.0001,""))))))</f>
        <v>8.2535885167464098</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v>8.2535885167464098</v>
      </c>
      <c r="J50" s="96">
        <v>3</v>
      </c>
      <c r="K50" s="215"/>
      <c r="L50" s="218"/>
      <c r="M50" s="218"/>
      <c r="N50" s="164"/>
      <c r="O50" s="164"/>
      <c r="P50" s="164"/>
      <c r="Q50" s="163"/>
      <c r="R50" s="163"/>
      <c r="S50" s="222"/>
      <c r="T50" s="222"/>
      <c r="U50" s="222"/>
      <c r="V50" s="222"/>
      <c r="W50" s="222"/>
      <c r="X50" s="222"/>
      <c r="Y50" s="222"/>
      <c r="Z50" s="222"/>
      <c r="AA50" s="38"/>
    </row>
    <row r="51" spans="1:27" x14ac:dyDescent="0.2">
      <c r="A51" s="92">
        <v>46</v>
      </c>
      <c r="B51" s="92" t="s">
        <v>98</v>
      </c>
      <c r="C51" s="92" t="s">
        <v>99</v>
      </c>
      <c r="D51" s="93" t="str">
        <f t="shared" si="2"/>
        <v/>
      </c>
      <c r="E51" s="96">
        <f>IF(Options!$D$24 = 1, MAX(F51, G51),
IF(Options!$D$25 = 1, AVERAGE(F51,G51),
IF(Options!$D$26 = 1, IFERROR(GEOMEAN(F51, G51), MAX(F51, G51)))))</f>
        <v>5.5023923444976104</v>
      </c>
      <c r="F51" s="96" cm="1">
        <f t="array" ref="F51">IF(Options!$D$18=1, IFERROR(MAX(IF($I$199:$R$199=1,(I51:R51),"")),
     MAX(IF($I$199:$R$199=2,(I51:R51),""))),
IF(Options!$D$19=1, IFERROR(AVERAGE(IF($I$199:$R$199=1,(I51:R51),"")),
     AVERAGE(IF($I$199:$R$199=2,(I51:R51),""))),
IF(Options!$D$20=1, IFERROR(GEOMEAN(IF($I$199:$R$199=1,(I51:R51)+0.0001,"")),
     GEOMEAN(IF($I$199:$R$199=2,(I51:R51)+0.0001,""))))))</f>
        <v>5.5023923444976104</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v>5.5023923444976104</v>
      </c>
      <c r="J51" s="96"/>
      <c r="K51" s="215"/>
      <c r="L51" s="218"/>
      <c r="M51" s="218"/>
      <c r="N51" s="164"/>
      <c r="O51" s="164"/>
      <c r="P51" s="164"/>
      <c r="Q51" s="163"/>
      <c r="R51" s="163"/>
      <c r="S51" s="222"/>
      <c r="T51" s="222"/>
      <c r="U51" s="222"/>
      <c r="V51" s="222"/>
      <c r="W51" s="222"/>
      <c r="X51" s="222"/>
      <c r="Y51" s="222"/>
      <c r="Z51" s="222"/>
      <c r="AA51" s="38"/>
    </row>
    <row r="52" spans="1:27" x14ac:dyDescent="0.2">
      <c r="A52" s="92">
        <v>47</v>
      </c>
      <c r="B52" s="92" t="s">
        <v>100</v>
      </c>
      <c r="C52" s="92" t="s">
        <v>101</v>
      </c>
      <c r="D52" s="93" t="str">
        <f t="shared" si="2"/>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v>0</v>
      </c>
      <c r="J52" s="96">
        <v>1</v>
      </c>
      <c r="K52" s="215"/>
      <c r="L52" s="218"/>
      <c r="M52" s="218"/>
      <c r="N52" s="164"/>
      <c r="O52" s="164"/>
      <c r="P52" s="164"/>
      <c r="Q52" s="163"/>
      <c r="R52" s="163"/>
      <c r="S52" s="222"/>
      <c r="T52" s="222"/>
      <c r="U52" s="222"/>
      <c r="V52" s="222"/>
      <c r="W52" s="222"/>
      <c r="X52" s="222"/>
      <c r="Y52" s="222"/>
      <c r="Z52" s="222"/>
      <c r="AA52" s="38"/>
    </row>
    <row r="53" spans="1:27" x14ac:dyDescent="0.2">
      <c r="A53" s="92">
        <v>48</v>
      </c>
      <c r="B53" s="92" t="s">
        <v>102</v>
      </c>
      <c r="C53" s="92" t="s">
        <v>103</v>
      </c>
      <c r="D53" s="93" t="str">
        <f t="shared" si="2"/>
        <v/>
      </c>
      <c r="E53" s="96">
        <f>IF(Options!$D$24 = 1, MAX(F53, G53),
IF(Options!$D$25 = 1, AVERAGE(F53,G53),
IF(Options!$D$26 = 1, IFERROR(GEOMEAN(F53, G53), MAX(F53, G53)))))</f>
        <v>4.5933014354067003</v>
      </c>
      <c r="F53" s="96" cm="1">
        <f t="array" ref="F53">IF(Options!$D$18=1, IFERROR(MAX(IF($I$199:$R$199=1,(I53:R53),"")),
     MAX(IF($I$199:$R$199=2,(I53:R53),""))),
IF(Options!$D$19=1, IFERROR(AVERAGE(IF($I$199:$R$199=1,(I53:R53),"")),
     AVERAGE(IF($I$199:$R$199=2,(I53:R53),""))),
IF(Options!$D$20=1, IFERROR(GEOMEAN(IF($I$199:$R$199=1,(I53:R53)+0.0001,"")),
     GEOMEAN(IF($I$199:$R$199=2,(I53:R53)+0.0001,""))))))</f>
        <v>4.5933014354067003</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v>4.5933014354067003</v>
      </c>
      <c r="J53" s="96">
        <v>3</v>
      </c>
      <c r="K53" s="215"/>
      <c r="L53" s="218"/>
      <c r="M53" s="218"/>
      <c r="N53" s="164"/>
      <c r="O53" s="164"/>
      <c r="P53" s="164"/>
      <c r="Q53" s="163"/>
      <c r="R53" s="163"/>
      <c r="S53" s="222"/>
      <c r="T53" s="222"/>
      <c r="U53" s="222"/>
      <c r="V53" s="222"/>
      <c r="W53" s="222"/>
      <c r="X53" s="222"/>
      <c r="Y53" s="222"/>
      <c r="Z53" s="222"/>
      <c r="AA53" s="38"/>
    </row>
    <row r="54" spans="1:27" x14ac:dyDescent="0.2">
      <c r="A54" s="92">
        <v>49</v>
      </c>
      <c r="B54" s="92" t="s">
        <v>104</v>
      </c>
      <c r="C54" s="92" t="s">
        <v>105</v>
      </c>
      <c r="D54" s="93" t="str">
        <f t="shared" si="2"/>
        <v/>
      </c>
      <c r="E54" s="96">
        <f>IF(Options!$D$24 = 1, MAX(F54, G54),
IF(Options!$D$25 = 1, AVERAGE(F54,G54),
IF(Options!$D$26 = 1, IFERROR(GEOMEAN(F54, G54), MAX(F54, G54)))))</f>
        <v>2.9665071770334901</v>
      </c>
      <c r="F54" s="96" cm="1">
        <f t="array" ref="F54">IF(Options!$D$18=1, IFERROR(MAX(IF($I$199:$R$199=1,(I54:R54),"")),
     MAX(IF($I$199:$R$199=2,(I54:R54),""))),
IF(Options!$D$19=1, IFERROR(AVERAGE(IF($I$199:$R$199=1,(I54:R54),"")),
     AVERAGE(IF($I$199:$R$199=2,(I54:R54),""))),
IF(Options!$D$20=1, IFERROR(GEOMEAN(IF($I$199:$R$199=1,(I54:R54)+0.0001,"")),
     GEOMEAN(IF($I$199:$R$199=2,(I54:R54)+0.0001,""))))))</f>
        <v>2.9665071770334901</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v>2.9665071770334901</v>
      </c>
      <c r="J54" s="96">
        <v>1</v>
      </c>
      <c r="K54" s="215"/>
      <c r="L54" s="218"/>
      <c r="M54" s="218"/>
      <c r="N54" s="164"/>
      <c r="O54" s="164"/>
      <c r="P54" s="164"/>
      <c r="Q54" s="163"/>
      <c r="R54" s="163"/>
      <c r="S54" s="222"/>
      <c r="T54" s="222"/>
      <c r="U54" s="222"/>
      <c r="V54" s="222"/>
      <c r="W54" s="222"/>
      <c r="X54" s="222"/>
      <c r="Y54" s="222"/>
      <c r="Z54" s="222"/>
      <c r="AA54" s="38"/>
    </row>
    <row r="55" spans="1:27" x14ac:dyDescent="0.2">
      <c r="A55" s="92">
        <v>50</v>
      </c>
      <c r="B55" s="92" t="s">
        <v>106</v>
      </c>
      <c r="C55" s="92" t="s">
        <v>107</v>
      </c>
      <c r="D55" s="93" t="str">
        <f t="shared" si="2"/>
        <v/>
      </c>
      <c r="E55" s="96">
        <f>IF(Options!$D$24 = 1, MAX(F55, G55),
IF(Options!$D$25 = 1, AVERAGE(F55,G55),
IF(Options!$D$26 = 1, IFERROR(GEOMEAN(F55, G55), MAX(F55, G55)))))</f>
        <v>5.1435406698564599</v>
      </c>
      <c r="F55" s="96" cm="1">
        <f t="array" ref="F55">IF(Options!$D$18=1, IFERROR(MAX(IF($I$199:$R$199=1,(I55:R55),"")),
     MAX(IF($I$199:$R$199=2,(I55:R55),""))),
IF(Options!$D$19=1, IFERROR(AVERAGE(IF($I$199:$R$199=1,(I55:R55),"")),
     AVERAGE(IF($I$199:$R$199=2,(I55:R55),""))),
IF(Options!$D$20=1, IFERROR(GEOMEAN(IF($I$199:$R$199=1,(I55:R55)+0.0001,"")),
     GEOMEAN(IF($I$199:$R$199=2,(I55:R55)+0.0001,""))))))</f>
        <v>5.1435406698564599</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5.1435406698564599</v>
      </c>
      <c r="J55" s="96">
        <v>3</v>
      </c>
      <c r="K55" s="215"/>
      <c r="L55" s="218"/>
      <c r="M55" s="218"/>
      <c r="N55" s="164"/>
      <c r="O55" s="164"/>
      <c r="P55" s="164"/>
      <c r="Q55" s="163"/>
      <c r="R55" s="163"/>
      <c r="S55" s="222"/>
      <c r="T55" s="222"/>
      <c r="U55" s="222"/>
      <c r="V55" s="222"/>
      <c r="W55" s="222"/>
      <c r="X55" s="222"/>
      <c r="Y55" s="222"/>
      <c r="Z55" s="222"/>
      <c r="AA55" s="38"/>
    </row>
    <row r="56" spans="1:27" x14ac:dyDescent="0.2">
      <c r="A56" s="92">
        <v>51</v>
      </c>
      <c r="B56" s="92" t="s">
        <v>108</v>
      </c>
      <c r="C56" s="92" t="s">
        <v>109</v>
      </c>
      <c r="D56" s="93" t="str">
        <f t="shared" si="2"/>
        <v/>
      </c>
      <c r="E56" s="96">
        <f>IF(Options!$D$24 = 1, MAX(F56, G56),
IF(Options!$D$25 = 1, AVERAGE(F56,G56),
IF(Options!$D$26 = 1, IFERROR(GEOMEAN(F56, G56), MAX(F56, G56)))))</f>
        <v>1.79425837320574</v>
      </c>
      <c r="F56" s="96" cm="1">
        <f t="array" ref="F56">IF(Options!$D$18=1, IFERROR(MAX(IF($I$199:$R$199=1,(I56:R56),"")),
     MAX(IF($I$199:$R$199=2,(I56:R56),""))),
IF(Options!$D$19=1, IFERROR(AVERAGE(IF($I$199:$R$199=1,(I56:R56),"")),
     AVERAGE(IF($I$199:$R$199=2,(I56:R56),""))),
IF(Options!$D$20=1, IFERROR(GEOMEAN(IF($I$199:$R$199=1,(I56:R56)+0.0001,"")),
     GEOMEAN(IF($I$199:$R$199=2,(I56:R56)+0.0001,""))))))</f>
        <v>1.79425837320574</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v>1.79425837320574</v>
      </c>
      <c r="J56" s="96">
        <v>1</v>
      </c>
      <c r="K56" s="215"/>
      <c r="L56" s="218"/>
      <c r="M56" s="218"/>
      <c r="N56" s="164"/>
      <c r="O56" s="164"/>
      <c r="P56" s="164"/>
      <c r="Q56" s="163"/>
      <c r="R56" s="163"/>
      <c r="S56" s="222"/>
      <c r="T56" s="222"/>
      <c r="U56" s="222"/>
      <c r="V56" s="222"/>
      <c r="W56" s="222"/>
      <c r="X56" s="222"/>
      <c r="Y56" s="222"/>
      <c r="Z56" s="222"/>
      <c r="AA56" s="38"/>
    </row>
    <row r="57" spans="1:27" x14ac:dyDescent="0.2">
      <c r="A57" s="92">
        <v>52</v>
      </c>
      <c r="B57" s="92" t="s">
        <v>110</v>
      </c>
      <c r="C57" s="92" t="s">
        <v>111</v>
      </c>
      <c r="D57" s="93" t="str">
        <f t="shared" si="2"/>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v>10</v>
      </c>
      <c r="J57" s="96"/>
      <c r="K57" s="215"/>
      <c r="L57" s="218"/>
      <c r="M57" s="218"/>
      <c r="N57" s="164"/>
      <c r="O57" s="164"/>
      <c r="P57" s="164"/>
      <c r="Q57" s="163"/>
      <c r="R57" s="163"/>
      <c r="S57" s="222"/>
      <c r="T57" s="222"/>
      <c r="U57" s="222"/>
      <c r="V57" s="222"/>
      <c r="W57" s="222"/>
      <c r="X57" s="222"/>
      <c r="Y57" s="222"/>
      <c r="Z57" s="222"/>
      <c r="AA57" s="38"/>
    </row>
    <row r="58" spans="1:27" x14ac:dyDescent="0.2">
      <c r="A58" s="92">
        <v>53</v>
      </c>
      <c r="B58" s="92" t="s">
        <v>112</v>
      </c>
      <c r="C58" s="92" t="s">
        <v>113</v>
      </c>
      <c r="D58" s="93" t="str">
        <f t="shared" si="2"/>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v>0</v>
      </c>
      <c r="J58" s="96">
        <v>3</v>
      </c>
      <c r="K58" s="215"/>
      <c r="L58" s="218"/>
      <c r="M58" s="218"/>
      <c r="N58" s="164"/>
      <c r="O58" s="164"/>
      <c r="P58" s="164"/>
      <c r="Q58" s="163"/>
      <c r="R58" s="163"/>
      <c r="S58" s="222"/>
      <c r="T58" s="222"/>
      <c r="U58" s="222"/>
      <c r="V58" s="222"/>
      <c r="W58" s="222"/>
      <c r="X58" s="222"/>
      <c r="Y58" s="222"/>
      <c r="Z58" s="222"/>
      <c r="AA58" s="38"/>
    </row>
    <row r="59" spans="1:27" x14ac:dyDescent="0.2">
      <c r="A59" s="92">
        <v>54</v>
      </c>
      <c r="B59" s="92" t="s">
        <v>114</v>
      </c>
      <c r="C59" s="92" t="s">
        <v>115</v>
      </c>
      <c r="D59" s="93" t="str">
        <f t="shared" si="2"/>
        <v/>
      </c>
      <c r="E59" s="96">
        <f>IF(Options!$D$24 = 1, MAX(F59, G59),
IF(Options!$D$25 = 1, AVERAGE(F59,G59),
IF(Options!$D$26 = 1, IFERROR(GEOMEAN(F59, G59), MAX(F59, G59)))))</f>
        <v>2.2488038277512001</v>
      </c>
      <c r="F59" s="96" cm="1">
        <f t="array" ref="F59">IF(Options!$D$18=1, IFERROR(MAX(IF($I$199:$R$199=1,(I59:R59),"")),
     MAX(IF($I$199:$R$199=2,(I59:R59),""))),
IF(Options!$D$19=1, IFERROR(AVERAGE(IF($I$199:$R$199=1,(I59:R59),"")),
     AVERAGE(IF($I$199:$R$199=2,(I59:R59),""))),
IF(Options!$D$20=1, IFERROR(GEOMEAN(IF($I$199:$R$199=1,(I59:R59)+0.0001,"")),
     GEOMEAN(IF($I$199:$R$199=2,(I59:R59)+0.0001,""))))))</f>
        <v>2.2488038277512001</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v>2.2488038277512001</v>
      </c>
      <c r="J59" s="96">
        <v>3</v>
      </c>
      <c r="K59" s="215"/>
      <c r="L59" s="218"/>
      <c r="M59" s="218"/>
      <c r="N59" s="164"/>
      <c r="O59" s="164"/>
      <c r="P59" s="164"/>
      <c r="Q59" s="163"/>
      <c r="R59" s="163"/>
      <c r="S59" s="222"/>
      <c r="T59" s="222"/>
      <c r="U59" s="222"/>
      <c r="V59" s="222"/>
      <c r="W59" s="222"/>
      <c r="X59" s="222"/>
      <c r="Y59" s="222"/>
      <c r="Z59" s="222"/>
      <c r="AA59" s="38"/>
    </row>
    <row r="60" spans="1:27" x14ac:dyDescent="0.2">
      <c r="A60" s="92">
        <v>55</v>
      </c>
      <c r="B60" s="92" t="s">
        <v>116</v>
      </c>
      <c r="C60" s="92" t="s">
        <v>117</v>
      </c>
      <c r="D60" s="93" t="str">
        <f t="shared" si="2"/>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10</v>
      </c>
      <c r="G60" s="96" cm="1">
        <f t="array" ref="G60">IF(Options!$D$18=1, IFERROR(MAX(IF($I$200:$R$200=1,(I60:R60),"")),
     MAX(IF($I$200:$R$200=2,(I60:R60),""))),
IF(Options!$D$19=1, IFERROR(AVERAGE(IF($I$200:$R$200=1,(I60:R60),"")),
     AVERAGE(IF($I$200:$R$200=2,(I60:R60),""))),
IF(Options!$D$20=1, IFERROR(GEOMEAN(IF($I$200:$R$200=1,(I60:R60)+0.0001,"")),
     GEOMEAN(IF($I$200:$R$200=2,(I60:R60)+0.0001,""))))))</f>
        <v>10</v>
      </c>
      <c r="H60" s="151" t="s">
        <v>117</v>
      </c>
      <c r="I60" s="96">
        <v>10</v>
      </c>
      <c r="J60" s="96">
        <v>5</v>
      </c>
      <c r="K60" s="215">
        <v>10</v>
      </c>
      <c r="L60" s="218"/>
      <c r="M60" s="218"/>
      <c r="N60" s="164"/>
      <c r="O60" s="164"/>
      <c r="P60" s="164"/>
      <c r="Q60" s="163"/>
      <c r="R60" s="163"/>
      <c r="S60" s="222"/>
      <c r="T60" s="222"/>
      <c r="U60" s="222"/>
      <c r="V60" s="222"/>
      <c r="W60" s="222"/>
      <c r="X60" s="222"/>
      <c r="Y60" s="222"/>
      <c r="Z60" s="222"/>
      <c r="AA60" s="38"/>
    </row>
    <row r="61" spans="1:27" x14ac:dyDescent="0.2">
      <c r="A61" s="92">
        <v>56</v>
      </c>
      <c r="B61" s="92" t="s">
        <v>118</v>
      </c>
      <c r="C61" s="92" t="s">
        <v>119</v>
      </c>
      <c r="D61" s="93" t="str">
        <f t="shared" si="2"/>
        <v/>
      </c>
      <c r="E61" s="96">
        <f>IF(Options!$D$24 = 1, MAX(F61, G61),
IF(Options!$D$25 = 1, AVERAGE(F61,G61),
IF(Options!$D$26 = 1, IFERROR(GEOMEAN(F61, G61), MAX(F61, G61)))))</f>
        <v>0.88516746411483305</v>
      </c>
      <c r="F61" s="96" cm="1">
        <f t="array" ref="F61">IF(Options!$D$18=1, IFERROR(MAX(IF($I$199:$R$199=1,(I61:R61),"")),
     MAX(IF($I$199:$R$199=2,(I61:R61),""))),
IF(Options!$D$19=1, IFERROR(AVERAGE(IF($I$199:$R$199=1,(I61:R61),"")),
     AVERAGE(IF($I$199:$R$199=2,(I61:R61),""))),
IF(Options!$D$20=1, IFERROR(GEOMEAN(IF($I$199:$R$199=1,(I61:R61)+0.0001,"")),
     GEOMEAN(IF($I$199:$R$199=2,(I61:R61)+0.0001,""))))))</f>
        <v>0.88516746411483305</v>
      </c>
      <c r="G61" s="96" cm="1">
        <f t="array" ref="G61">IF(Options!$D$18=1, IFERROR(MAX(IF($I$200:$R$200=1,(I61:R61),"")),
     MAX(IF($I$200:$R$200=2,(I61:R61),""))),
IF(Options!$D$19=1, IFERROR(AVERAGE(IF($I$200:$R$200=1,(I61:R61),"")),
     AVERAGE(IF($I$200:$R$200=2,(I61:R61),""))),
IF(Options!$D$20=1, IFERROR(GEOMEAN(IF($I$200:$R$200=1,(I61:R61)+0.0001,"")),
     GEOMEAN(IF($I$200:$R$200=2,(I61:R61)+0.0001,""))))))</f>
        <v>0</v>
      </c>
      <c r="H61" s="151" t="s">
        <v>119</v>
      </c>
      <c r="I61" s="96">
        <v>0.88516746411483305</v>
      </c>
      <c r="J61" s="96">
        <v>1</v>
      </c>
      <c r="K61" s="215"/>
      <c r="L61" s="218"/>
      <c r="M61" s="218"/>
      <c r="N61" s="164"/>
      <c r="O61" s="164"/>
      <c r="P61" s="164"/>
      <c r="Q61" s="163"/>
      <c r="R61" s="163"/>
      <c r="S61" s="222"/>
      <c r="T61" s="222"/>
      <c r="U61" s="222"/>
      <c r="V61" s="222"/>
      <c r="W61" s="222"/>
      <c r="X61" s="222"/>
      <c r="Y61" s="222"/>
      <c r="Z61" s="222"/>
      <c r="AA61" s="38"/>
    </row>
    <row r="62" spans="1:27" x14ac:dyDescent="0.2">
      <c r="A62" s="92">
        <v>57</v>
      </c>
      <c r="B62" s="92" t="s">
        <v>120</v>
      </c>
      <c r="C62" s="92" t="s">
        <v>121</v>
      </c>
      <c r="D62" s="93" t="str">
        <f t="shared" si="2"/>
        <v/>
      </c>
      <c r="E62" s="96">
        <f>IF(Options!$D$24 = 1, MAX(F62, G62),
IF(Options!$D$25 = 1, AVERAGE(F62,G62),
IF(Options!$D$26 = 1, IFERROR(GEOMEAN(F62, G62), MAX(F62, G62)))))</f>
        <v>4.9043062200956902</v>
      </c>
      <c r="F62" s="96" cm="1">
        <f t="array" ref="F62">IF(Options!$D$18=1, IFERROR(MAX(IF($I$199:$R$199=1,(I62:R62),"")),
     MAX(IF($I$199:$R$199=2,(I62:R62),""))),
IF(Options!$D$19=1, IFERROR(AVERAGE(IF($I$199:$R$199=1,(I62:R62),"")),
     AVERAGE(IF($I$199:$R$199=2,(I62:R62),""))),
IF(Options!$D$20=1, IFERROR(GEOMEAN(IF($I$199:$R$199=1,(I62:R62)+0.0001,"")),
     GEOMEAN(IF($I$199:$R$199=2,(I62:R62)+0.0001,""))))))</f>
        <v>4.9043062200956902</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4.9043062200956902</v>
      </c>
      <c r="J62" s="96">
        <v>1</v>
      </c>
      <c r="K62" s="215"/>
      <c r="L62" s="218"/>
      <c r="M62" s="218"/>
      <c r="N62" s="164"/>
      <c r="O62" s="164"/>
      <c r="P62" s="164"/>
      <c r="Q62" s="163"/>
      <c r="R62" s="163"/>
      <c r="S62" s="222"/>
      <c r="T62" s="222"/>
      <c r="U62" s="222"/>
      <c r="V62" s="222"/>
      <c r="W62" s="222"/>
      <c r="X62" s="222"/>
      <c r="Y62" s="222"/>
      <c r="Z62" s="222"/>
      <c r="AA62" s="38"/>
    </row>
    <row r="63" spans="1:27" x14ac:dyDescent="0.2">
      <c r="A63" s="92">
        <v>58</v>
      </c>
      <c r="B63" s="92" t="s">
        <v>122</v>
      </c>
      <c r="C63" s="92" t="s">
        <v>123</v>
      </c>
      <c r="D63" s="93" t="str">
        <f t="shared" si="2"/>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v>0</v>
      </c>
      <c r="J63" s="96">
        <v>1</v>
      </c>
      <c r="K63" s="215"/>
      <c r="L63" s="218"/>
      <c r="M63" s="218"/>
      <c r="N63" s="164"/>
      <c r="O63" s="164"/>
      <c r="P63" s="164"/>
      <c r="Q63" s="163"/>
      <c r="R63" s="163"/>
      <c r="S63" s="222"/>
      <c r="T63" s="222"/>
      <c r="U63" s="222"/>
      <c r="V63" s="222"/>
      <c r="W63" s="222"/>
      <c r="X63" s="222"/>
      <c r="Y63" s="222"/>
      <c r="Z63" s="222"/>
      <c r="AA63" s="38"/>
    </row>
    <row r="64" spans="1:27" x14ac:dyDescent="0.2">
      <c r="A64" s="92">
        <v>59</v>
      </c>
      <c r="B64" s="92" t="s">
        <v>124</v>
      </c>
      <c r="C64" s="92" t="s">
        <v>125</v>
      </c>
      <c r="D64" s="93" t="str">
        <f t="shared" si="2"/>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c r="J64" s="96"/>
      <c r="K64" s="215"/>
      <c r="L64" s="218"/>
      <c r="M64" s="218"/>
      <c r="N64" s="164"/>
      <c r="O64" s="164"/>
      <c r="P64" s="164"/>
      <c r="Q64" s="163"/>
      <c r="R64" s="163"/>
      <c r="S64" s="222"/>
      <c r="T64" s="222"/>
      <c r="U64" s="222"/>
      <c r="V64" s="222"/>
      <c r="W64" s="222"/>
      <c r="X64" s="222"/>
      <c r="Y64" s="222"/>
      <c r="Z64" s="222"/>
      <c r="AA64" s="38"/>
    </row>
    <row r="65" spans="1:27" x14ac:dyDescent="0.2">
      <c r="A65" s="92">
        <v>60</v>
      </c>
      <c r="B65" s="92" t="s">
        <v>126</v>
      </c>
      <c r="C65" s="92" t="s">
        <v>127</v>
      </c>
      <c r="D65" s="93" t="str">
        <f t="shared" si="2"/>
        <v/>
      </c>
      <c r="E65" s="96">
        <f>IF(Options!$D$24 = 1, MAX(F65, G65),
IF(Options!$D$25 = 1, AVERAGE(F65,G65),
IF(Options!$D$26 = 1, IFERROR(GEOMEAN(F65, G65), MAX(F65, G65)))))</f>
        <v>6.6028708133971303</v>
      </c>
      <c r="F65" s="96" cm="1">
        <f t="array" ref="F65">IF(Options!$D$18=1, IFERROR(MAX(IF($I$199:$R$199=1,(I65:R65),"")),
     MAX(IF($I$199:$R$199=2,(I65:R65),""))),
IF(Options!$D$19=1, IFERROR(AVERAGE(IF($I$199:$R$199=1,(I65:R65),"")),
     AVERAGE(IF($I$199:$R$199=2,(I65:R65),""))),
IF(Options!$D$20=1, IFERROR(GEOMEAN(IF($I$199:$R$199=1,(I65:R65)+0.0001,"")),
     GEOMEAN(IF($I$199:$R$199=2,(I65:R65)+0.0001,""))))))</f>
        <v>6.6028708133971303</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v>6.6028708133971303</v>
      </c>
      <c r="J65" s="96"/>
      <c r="K65" s="215"/>
      <c r="L65" s="218"/>
      <c r="M65" s="218"/>
      <c r="N65" s="164"/>
      <c r="O65" s="164"/>
      <c r="P65" s="164"/>
      <c r="Q65" s="163"/>
      <c r="R65" s="163"/>
      <c r="S65" s="222"/>
      <c r="T65" s="222"/>
      <c r="U65" s="222"/>
      <c r="V65" s="222"/>
      <c r="W65" s="222"/>
      <c r="X65" s="222"/>
      <c r="Y65" s="222"/>
      <c r="Z65" s="222"/>
      <c r="AA65" s="38"/>
    </row>
    <row r="66" spans="1:27" x14ac:dyDescent="0.2">
      <c r="A66" s="92">
        <v>61</v>
      </c>
      <c r="B66" s="92" t="s">
        <v>128</v>
      </c>
      <c r="C66" s="92" t="s">
        <v>129</v>
      </c>
      <c r="D66" s="93" t="str">
        <f t="shared" si="2"/>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v>0</v>
      </c>
      <c r="J66" s="96">
        <v>1</v>
      </c>
      <c r="K66" s="215"/>
      <c r="L66" s="218"/>
      <c r="M66" s="218"/>
      <c r="N66" s="164"/>
      <c r="O66" s="164"/>
      <c r="P66" s="164"/>
      <c r="Q66" s="163"/>
      <c r="R66" s="163"/>
      <c r="S66" s="222"/>
      <c r="T66" s="222"/>
      <c r="U66" s="222"/>
      <c r="V66" s="222"/>
      <c r="W66" s="222"/>
      <c r="X66" s="222"/>
      <c r="Y66" s="222"/>
      <c r="Z66" s="222"/>
      <c r="AA66" s="38"/>
    </row>
    <row r="67" spans="1:27" x14ac:dyDescent="0.2">
      <c r="A67" s="92">
        <v>62</v>
      </c>
      <c r="B67" s="92" t="s">
        <v>130</v>
      </c>
      <c r="C67" s="92" t="s">
        <v>131</v>
      </c>
      <c r="D67" s="93" t="str">
        <f t="shared" si="2"/>
        <v/>
      </c>
      <c r="E67" s="96">
        <f>IF(Options!$D$24 = 1, MAX(F67, G67),
IF(Options!$D$25 = 1, AVERAGE(F67,G67),
IF(Options!$D$26 = 1, IFERROR(GEOMEAN(F67, G67), MAX(F67, G67)))))</f>
        <v>4.9282296650717701</v>
      </c>
      <c r="F67" s="96" cm="1">
        <f t="array" ref="F67">IF(Options!$D$18=1, IFERROR(MAX(IF($I$199:$R$199=1,(I67:R67),"")),
     MAX(IF($I$199:$R$199=2,(I67:R67),""))),
IF(Options!$D$19=1, IFERROR(AVERAGE(IF($I$199:$R$199=1,(I67:R67),"")),
     AVERAGE(IF($I$199:$R$199=2,(I67:R67),""))),
IF(Options!$D$20=1, IFERROR(GEOMEAN(IF($I$199:$R$199=1,(I67:R67)+0.0001,"")),
     GEOMEAN(IF($I$199:$R$199=2,(I67:R67)+0.0001,""))))))</f>
        <v>4.9282296650717701</v>
      </c>
      <c r="G67" s="96" cm="1">
        <f t="array" ref="G67">IF(Options!$D$18=1, IFERROR(MAX(IF($I$200:$R$200=1,(I67:R67),"")),
     MAX(IF($I$200:$R$200=2,(I67:R67),""))),
IF(Options!$D$19=1, IFERROR(AVERAGE(IF($I$200:$R$200=1,(I67:R67),"")),
     AVERAGE(IF($I$200:$R$200=2,(I67:R67),""))),
IF(Options!$D$20=1, IFERROR(GEOMEAN(IF($I$200:$R$200=1,(I67:R67)+0.0001,"")),
     GEOMEAN(IF($I$200:$R$200=2,(I67:R67)+0.0001,""))))))</f>
        <v>0</v>
      </c>
      <c r="H67" s="151" t="s">
        <v>131</v>
      </c>
      <c r="I67" s="96">
        <v>4.9282296650717701</v>
      </c>
      <c r="J67" s="96">
        <v>5</v>
      </c>
      <c r="K67" s="215"/>
      <c r="L67" s="218"/>
      <c r="M67" s="218"/>
      <c r="N67" s="164"/>
      <c r="O67" s="164"/>
      <c r="P67" s="164"/>
      <c r="Q67" s="163"/>
      <c r="R67" s="163"/>
      <c r="S67" s="222"/>
      <c r="T67" s="222"/>
      <c r="U67" s="222"/>
      <c r="V67" s="222"/>
      <c r="W67" s="222"/>
      <c r="X67" s="222"/>
      <c r="Y67" s="222"/>
      <c r="Z67" s="222"/>
      <c r="AA67" s="38"/>
    </row>
    <row r="68" spans="1:27" x14ac:dyDescent="0.2">
      <c r="A68" s="92">
        <v>63</v>
      </c>
      <c r="B68" s="92" t="s">
        <v>132</v>
      </c>
      <c r="C68" s="92" t="s">
        <v>133</v>
      </c>
      <c r="D68" s="93" t="str">
        <f t="shared" si="2"/>
        <v/>
      </c>
      <c r="E68" s="96">
        <f>IF(Options!$D$24 = 1, MAX(F68, G68),
IF(Options!$D$25 = 1, AVERAGE(F68,G68),
IF(Options!$D$26 = 1, IFERROR(GEOMEAN(F68, G68), MAX(F68, G68)))))</f>
        <v>7.1770334928229698</v>
      </c>
      <c r="F68" s="96" cm="1">
        <f t="array" ref="F68">IF(Options!$D$18=1, IFERROR(MAX(IF($I$199:$R$199=1,(I68:R68),"")),
     MAX(IF($I$199:$R$199=2,(I68:R68),""))),
IF(Options!$D$19=1, IFERROR(AVERAGE(IF($I$199:$R$199=1,(I68:R68),"")),
     AVERAGE(IF($I$199:$R$199=2,(I68:R68),""))),
IF(Options!$D$20=1, IFERROR(GEOMEAN(IF($I$199:$R$199=1,(I68:R68)+0.0001,"")),
     GEOMEAN(IF($I$199:$R$199=2,(I68:R68)+0.0001,""))))))</f>
        <v>7.1770334928229698</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7.1770334928229698</v>
      </c>
      <c r="J68" s="96">
        <v>5</v>
      </c>
      <c r="K68" s="215"/>
      <c r="L68" s="218"/>
      <c r="M68" s="218"/>
      <c r="N68" s="164"/>
      <c r="O68" s="164"/>
      <c r="P68" s="164"/>
      <c r="Q68" s="163"/>
      <c r="R68" s="163"/>
      <c r="S68" s="222"/>
      <c r="T68" s="222"/>
      <c r="U68" s="222"/>
      <c r="V68" s="222"/>
      <c r="W68" s="222"/>
      <c r="X68" s="222"/>
      <c r="Y68" s="222"/>
      <c r="Z68" s="222"/>
      <c r="AA68" s="38"/>
    </row>
    <row r="69" spans="1:27" x14ac:dyDescent="0.2">
      <c r="A69" s="92">
        <v>64</v>
      </c>
      <c r="B69" s="92" t="s">
        <v>134</v>
      </c>
      <c r="C69" s="92" t="s">
        <v>135</v>
      </c>
      <c r="D69" s="93" t="str">
        <f t="shared" si="2"/>
        <v/>
      </c>
      <c r="E69" s="96">
        <f>IF(Options!$D$24 = 1, MAX(F69, G69),
IF(Options!$D$25 = 1, AVERAGE(F69,G69),
IF(Options!$D$26 = 1, IFERROR(GEOMEAN(F69, G69), MAX(F69, G69)))))</f>
        <v>8.8277511961722492</v>
      </c>
      <c r="F69" s="96" cm="1">
        <f t="array" ref="F69">IF(Options!$D$18=1, IFERROR(MAX(IF($I$199:$R$199=1,(I69:R69),"")),
     MAX(IF($I$199:$R$199=2,(I69:R69),""))),
IF(Options!$D$19=1, IFERROR(AVERAGE(IF($I$199:$R$199=1,(I69:R69),"")),
     AVERAGE(IF($I$199:$R$199=2,(I69:R69),""))),
IF(Options!$D$20=1, IFERROR(GEOMEAN(IF($I$199:$R$199=1,(I69:R69)+0.0001,"")),
     GEOMEAN(IF($I$199:$R$199=2,(I69:R69)+0.0001,""))))))</f>
        <v>8.8277511961722492</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v>8.8277511961722492</v>
      </c>
      <c r="J69" s="96">
        <v>5</v>
      </c>
      <c r="K69" s="215"/>
      <c r="L69" s="218"/>
      <c r="M69" s="218"/>
      <c r="N69" s="164"/>
      <c r="O69" s="164"/>
      <c r="P69" s="164"/>
      <c r="Q69" s="163"/>
      <c r="R69" s="163"/>
      <c r="S69" s="222"/>
      <c r="T69" s="222"/>
      <c r="U69" s="222"/>
      <c r="V69" s="222"/>
      <c r="W69" s="222"/>
      <c r="X69" s="222"/>
      <c r="Y69" s="222"/>
      <c r="Z69" s="222"/>
      <c r="AA69" s="38"/>
    </row>
    <row r="70" spans="1:27" x14ac:dyDescent="0.2">
      <c r="A70" s="92">
        <v>65</v>
      </c>
      <c r="B70" s="92" t="s">
        <v>136</v>
      </c>
      <c r="C70" s="92" t="s">
        <v>137</v>
      </c>
      <c r="D70" s="93" t="str">
        <f t="shared" si="2"/>
        <v/>
      </c>
      <c r="E70" s="96">
        <f>IF(Options!$D$24 = 1, MAX(F70, G70),
IF(Options!$D$25 = 1, AVERAGE(F70,G70),
IF(Options!$D$26 = 1, IFERROR(GEOMEAN(F70, G70), MAX(F70, G70)))))</f>
        <v>7.5119617224880404</v>
      </c>
      <c r="F70" s="96" cm="1">
        <f t="array" ref="F70">IF(Options!$D$18=1, IFERROR(MAX(IF($I$199:$R$199=1,(I70:R70),"")),
     MAX(IF($I$199:$R$199=2,(I70:R70),""))),
IF(Options!$D$19=1, IFERROR(AVERAGE(IF($I$199:$R$199=1,(I70:R70),"")),
     AVERAGE(IF($I$199:$R$199=2,(I70:R70),""))),
IF(Options!$D$20=1, IFERROR(GEOMEAN(IF($I$199:$R$199=1,(I70:R70)+0.0001,"")),
     GEOMEAN(IF($I$199:$R$199=2,(I70:R70)+0.0001,""))))))</f>
        <v>7.5119617224880404</v>
      </c>
      <c r="G70" s="96" cm="1">
        <f t="array" ref="G70">IF(Options!$D$18=1, IFERROR(MAX(IF($I$200:$R$200=1,(I70:R70),"")),
     MAX(IF($I$200:$R$200=2,(I70:R70),""))),
IF(Options!$D$19=1, IFERROR(AVERAGE(IF($I$200:$R$200=1,(I70:R70),"")),
     AVERAGE(IF($I$200:$R$200=2,(I70:R70),""))),
IF(Options!$D$20=1, IFERROR(GEOMEAN(IF($I$200:$R$200=1,(I70:R70)+0.0001,"")),
     GEOMEAN(IF($I$200:$R$200=2,(I70:R70)+0.0001,""))))))</f>
        <v>0</v>
      </c>
      <c r="H70" s="151" t="s">
        <v>137</v>
      </c>
      <c r="I70" s="96">
        <v>7.5119617224880404</v>
      </c>
      <c r="J70" s="96">
        <v>5</v>
      </c>
      <c r="K70" s="215"/>
      <c r="L70" s="218"/>
      <c r="M70" s="218"/>
      <c r="N70" s="164"/>
      <c r="O70" s="164"/>
      <c r="P70" s="164"/>
      <c r="Q70" s="163"/>
      <c r="R70" s="163"/>
      <c r="S70" s="222"/>
      <c r="T70" s="222"/>
      <c r="U70" s="222"/>
      <c r="V70" s="222"/>
      <c r="W70" s="222"/>
      <c r="X70" s="222"/>
      <c r="Y70" s="222"/>
      <c r="Z70" s="222"/>
      <c r="AA70" s="38"/>
    </row>
    <row r="71" spans="1:27" x14ac:dyDescent="0.2">
      <c r="A71" s="92">
        <v>66</v>
      </c>
      <c r="B71" s="92" t="s">
        <v>138</v>
      </c>
      <c r="C71" s="92" t="s">
        <v>139</v>
      </c>
      <c r="D71" s="93" t="str">
        <f t="shared" si="2"/>
        <v/>
      </c>
      <c r="E71" s="96">
        <f>IF(Options!$D$24 = 1, MAX(F71, G71),
IF(Options!$D$25 = 1, AVERAGE(F71,G71),
IF(Options!$D$26 = 1, IFERROR(GEOMEAN(F71, G71), MAX(F71, G71)))))</f>
        <v>8.6602870813397104</v>
      </c>
      <c r="F71" s="96" cm="1">
        <f t="array" ref="F71">IF(Options!$D$18=1, IFERROR(MAX(IF($I$199:$R$199=1,(I71:R71),"")),
     MAX(IF($I$199:$R$199=2,(I71:R71),""))),
IF(Options!$D$19=1, IFERROR(AVERAGE(IF($I$199:$R$199=1,(I71:R71),"")),
     AVERAGE(IF($I$199:$R$199=2,(I71:R71),""))),
IF(Options!$D$20=1, IFERROR(GEOMEAN(IF($I$199:$R$199=1,(I71:R71)+0.0001,"")),
     GEOMEAN(IF($I$199:$R$199=2,(I71:R71)+0.0001,""))))))</f>
        <v>8.6602870813397104</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v>8.6602870813397104</v>
      </c>
      <c r="J71" s="96"/>
      <c r="K71" s="215"/>
      <c r="L71" s="218"/>
      <c r="M71" s="218"/>
      <c r="N71" s="164"/>
      <c r="O71" s="164"/>
      <c r="P71" s="164"/>
      <c r="Q71" s="163"/>
      <c r="R71" s="163"/>
      <c r="S71" s="222"/>
      <c r="T71" s="222"/>
      <c r="U71" s="222"/>
      <c r="V71" s="222"/>
      <c r="W71" s="222"/>
      <c r="X71" s="222"/>
      <c r="Y71" s="222"/>
      <c r="Z71" s="222"/>
      <c r="AA71" s="38"/>
    </row>
    <row r="72" spans="1:27" x14ac:dyDescent="0.2">
      <c r="A72" s="92">
        <v>67</v>
      </c>
      <c r="B72" s="92" t="s">
        <v>140</v>
      </c>
      <c r="C72" s="92" t="s">
        <v>141</v>
      </c>
      <c r="D72" s="93" t="str">
        <f t="shared" si="2"/>
        <v/>
      </c>
      <c r="E72" s="96">
        <f>IF(Options!$D$24 = 1, MAX(F72, G72),
IF(Options!$D$25 = 1, AVERAGE(F72,G72),
IF(Options!$D$26 = 1, IFERROR(GEOMEAN(F72, G72), MAX(F72, G72)))))</f>
        <v>5.4066985645932997</v>
      </c>
      <c r="F72" s="96" cm="1">
        <f t="array" ref="F72">IF(Options!$D$18=1, IFERROR(MAX(IF($I$199:$R$199=1,(I72:R72),"")),
     MAX(IF($I$199:$R$199=2,(I72:R72),""))),
IF(Options!$D$19=1, IFERROR(AVERAGE(IF($I$199:$R$199=1,(I72:R72),"")),
     AVERAGE(IF($I$199:$R$199=2,(I72:R72),""))),
IF(Options!$D$20=1, IFERROR(GEOMEAN(IF($I$199:$R$199=1,(I72:R72)+0.0001,"")),
     GEOMEAN(IF($I$199:$R$199=2,(I72:R72)+0.0001,""))))))</f>
        <v>5.4066985645932997</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v>5.4066985645932997</v>
      </c>
      <c r="J72" s="96"/>
      <c r="K72" s="215"/>
      <c r="L72" s="218"/>
      <c r="M72" s="218"/>
      <c r="N72" s="164"/>
      <c r="O72" s="164"/>
      <c r="P72" s="164"/>
      <c r="Q72" s="163"/>
      <c r="R72" s="163"/>
      <c r="S72" s="222"/>
      <c r="T72" s="222"/>
      <c r="U72" s="222"/>
      <c r="V72" s="222"/>
      <c r="W72" s="222"/>
      <c r="X72" s="222"/>
      <c r="Y72" s="222"/>
      <c r="Z72" s="222"/>
      <c r="AA72" s="38"/>
    </row>
    <row r="73" spans="1:27" x14ac:dyDescent="0.2">
      <c r="A73" s="92">
        <v>68</v>
      </c>
      <c r="B73" s="92" t="s">
        <v>142</v>
      </c>
      <c r="C73" s="92" t="s">
        <v>143</v>
      </c>
      <c r="D73" s="93" t="str">
        <f t="shared" si="2"/>
        <v/>
      </c>
      <c r="E73" s="96">
        <f>IF(Options!$D$24 = 1, MAX(F73, G73),
IF(Options!$D$25 = 1, AVERAGE(F73,G73),
IF(Options!$D$26 = 1, IFERROR(GEOMEAN(F73, G73), MAX(F73, G73)))))</f>
        <v>0.119617224880383</v>
      </c>
      <c r="F73" s="96" cm="1">
        <f t="array" ref="F73">IF(Options!$D$18=1, IFERROR(MAX(IF($I$199:$R$199=1,(I73:R73),"")),
     MAX(IF($I$199:$R$199=2,(I73:R73),""))),
IF(Options!$D$19=1, IFERROR(AVERAGE(IF($I$199:$R$199=1,(I73:R73),"")),
     AVERAGE(IF($I$199:$R$199=2,(I73:R73),""))),
IF(Options!$D$20=1, IFERROR(GEOMEAN(IF($I$199:$R$199=1,(I73:R73)+0.0001,"")),
     GEOMEAN(IF($I$199:$R$199=2,(I73:R73)+0.0001,""))))))</f>
        <v>0.119617224880383</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v>0.119617224880383</v>
      </c>
      <c r="J73" s="96">
        <v>3</v>
      </c>
      <c r="K73" s="215"/>
      <c r="L73" s="218"/>
      <c r="M73" s="218"/>
      <c r="N73" s="164"/>
      <c r="O73" s="164"/>
      <c r="P73" s="164"/>
      <c r="Q73" s="163"/>
      <c r="R73" s="163"/>
      <c r="S73" s="222"/>
      <c r="T73" s="222"/>
      <c r="U73" s="222"/>
      <c r="V73" s="222"/>
      <c r="W73" s="222"/>
      <c r="X73" s="222"/>
      <c r="Y73" s="222"/>
      <c r="Z73" s="222"/>
      <c r="AA73" s="38"/>
    </row>
    <row r="74" spans="1:27" x14ac:dyDescent="0.2">
      <c r="A74" s="92">
        <v>69</v>
      </c>
      <c r="B74" s="92" t="s">
        <v>144</v>
      </c>
      <c r="C74" s="92" t="s">
        <v>145</v>
      </c>
      <c r="D74" s="93" t="str">
        <f t="shared" si="2"/>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c r="J74" s="96"/>
      <c r="K74" s="215"/>
      <c r="L74" s="218"/>
      <c r="M74" s="218"/>
      <c r="N74" s="164"/>
      <c r="O74" s="164"/>
      <c r="P74" s="164"/>
      <c r="Q74" s="163"/>
      <c r="R74" s="163"/>
      <c r="S74" s="222"/>
      <c r="T74" s="222"/>
      <c r="U74" s="222"/>
      <c r="V74" s="222"/>
      <c r="W74" s="222"/>
      <c r="X74" s="222"/>
      <c r="Y74" s="222"/>
      <c r="Z74" s="222"/>
      <c r="AA74" s="38"/>
    </row>
    <row r="75" spans="1:27" x14ac:dyDescent="0.2">
      <c r="A75" s="92">
        <v>70</v>
      </c>
      <c r="B75" s="92" t="s">
        <v>146</v>
      </c>
      <c r="C75" s="92" t="s">
        <v>147</v>
      </c>
      <c r="D75" s="93" t="str">
        <f t="shared" si="2"/>
        <v/>
      </c>
      <c r="E75" s="96">
        <f>IF(Options!$D$24 = 1, MAX(F75, G75),
IF(Options!$D$25 = 1, AVERAGE(F75,G75),
IF(Options!$D$26 = 1, IFERROR(GEOMEAN(F75, G75), MAX(F75, G75)))))</f>
        <v>6.5071770334928196</v>
      </c>
      <c r="F75" s="96" cm="1">
        <f t="array" ref="F75">IF(Options!$D$18=1, IFERROR(MAX(IF($I$199:$R$199=1,(I75:R75),"")),
     MAX(IF($I$199:$R$199=2,(I75:R75),""))),
IF(Options!$D$19=1, IFERROR(AVERAGE(IF($I$199:$R$199=1,(I75:R75),"")),
     AVERAGE(IF($I$199:$R$199=2,(I75:R75),""))),
IF(Options!$D$20=1, IFERROR(GEOMEAN(IF($I$199:$R$199=1,(I75:R75)+0.0001,"")),
     GEOMEAN(IF($I$199:$R$199=2,(I75:R75)+0.0001,""))))))</f>
        <v>6.5071770334928196</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6.5071770334928196</v>
      </c>
      <c r="J75" s="96">
        <v>5</v>
      </c>
      <c r="K75" s="215"/>
      <c r="L75" s="218"/>
      <c r="M75" s="218"/>
      <c r="N75" s="164"/>
      <c r="O75" s="164"/>
      <c r="P75" s="164"/>
      <c r="Q75" s="163"/>
      <c r="R75" s="163"/>
      <c r="S75" s="222"/>
      <c r="T75" s="222"/>
      <c r="U75" s="222"/>
      <c r="V75" s="222"/>
      <c r="W75" s="222"/>
      <c r="X75" s="222"/>
      <c r="Y75" s="222"/>
      <c r="Z75" s="222"/>
      <c r="AA75" s="38"/>
    </row>
    <row r="76" spans="1:27" x14ac:dyDescent="0.2">
      <c r="A76" s="92">
        <v>71</v>
      </c>
      <c r="B76" s="92" t="s">
        <v>148</v>
      </c>
      <c r="C76" s="92" t="s">
        <v>149</v>
      </c>
      <c r="D76" s="93" t="str">
        <f t="shared" si="2"/>
        <v/>
      </c>
      <c r="E76" s="96">
        <f>IF(Options!$D$24 = 1, MAX(F76, G76),
IF(Options!$D$25 = 1, AVERAGE(F76,G76),
IF(Options!$D$26 = 1, IFERROR(GEOMEAN(F76, G76), MAX(F76, G76)))))</f>
        <v>4.6650717703349303</v>
      </c>
      <c r="F76" s="96" cm="1">
        <f t="array" ref="F76">IF(Options!$D$18=1, IFERROR(MAX(IF($I$199:$R$199=1,(I76:R76),"")),
     MAX(IF($I$199:$R$199=2,(I76:R76),""))),
IF(Options!$D$19=1, IFERROR(AVERAGE(IF($I$199:$R$199=1,(I76:R76),"")),
     AVERAGE(IF($I$199:$R$199=2,(I76:R76),""))),
IF(Options!$D$20=1, IFERROR(GEOMEAN(IF($I$199:$R$199=1,(I76:R76)+0.0001,"")),
     GEOMEAN(IF($I$199:$R$199=2,(I76:R76)+0.0001,""))))))</f>
        <v>4.6650717703349303</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v>4.6650717703349303</v>
      </c>
      <c r="J76" s="96"/>
      <c r="K76" s="215"/>
      <c r="L76" s="218"/>
      <c r="M76" s="218"/>
      <c r="N76" s="164"/>
      <c r="O76" s="164"/>
      <c r="P76" s="164"/>
      <c r="Q76" s="163"/>
      <c r="R76" s="163"/>
      <c r="S76" s="222"/>
      <c r="T76" s="222"/>
      <c r="U76" s="222"/>
      <c r="V76" s="222"/>
      <c r="W76" s="222"/>
      <c r="X76" s="222"/>
      <c r="Y76" s="222"/>
      <c r="Z76" s="222"/>
      <c r="AA76" s="38"/>
    </row>
    <row r="77" spans="1:27" x14ac:dyDescent="0.2">
      <c r="A77" s="92">
        <v>72</v>
      </c>
      <c r="B77" s="92" t="s">
        <v>150</v>
      </c>
      <c r="C77" s="92" t="s">
        <v>151</v>
      </c>
      <c r="D77" s="93" t="str">
        <f t="shared" si="2"/>
        <v/>
      </c>
      <c r="E77" s="96">
        <f>IF(Options!$D$24 = 1, MAX(F77, G77),
IF(Options!$D$25 = 1, AVERAGE(F77,G77),
IF(Options!$D$26 = 1, IFERROR(GEOMEAN(F77, G77), MAX(F77, G77)))))</f>
        <v>6.14832535885167</v>
      </c>
      <c r="F77" s="96" cm="1">
        <f t="array" ref="F77">IF(Options!$D$18=1, IFERROR(MAX(IF($I$199:$R$199=1,(I77:R77),"")),
     MAX(IF($I$199:$R$199=2,(I77:R77),""))),
IF(Options!$D$19=1, IFERROR(AVERAGE(IF($I$199:$R$199=1,(I77:R77),"")),
     AVERAGE(IF($I$199:$R$199=2,(I77:R77),""))),
IF(Options!$D$20=1, IFERROR(GEOMEAN(IF($I$199:$R$199=1,(I77:R77)+0.0001,"")),
     GEOMEAN(IF($I$199:$R$199=2,(I77:R77)+0.0001,""))))))</f>
        <v>6.14832535885167</v>
      </c>
      <c r="G77" s="96" cm="1">
        <f t="array" ref="G77">IF(Options!$D$18=1, IFERROR(MAX(IF($I$200:$R$200=1,(I77:R77),"")),
     MAX(IF($I$200:$R$200=2,(I77:R77),""))),
IF(Options!$D$19=1, IFERROR(AVERAGE(IF($I$200:$R$200=1,(I77:R77),"")),
     AVERAGE(IF($I$200:$R$200=2,(I77:R77),""))),
IF(Options!$D$20=1, IFERROR(GEOMEAN(IF($I$200:$R$200=1,(I77:R77)+0.0001,"")),
     GEOMEAN(IF($I$200:$R$200=2,(I77:R77)+0.0001,""))))))</f>
        <v>0</v>
      </c>
      <c r="H77" s="151" t="s">
        <v>151</v>
      </c>
      <c r="I77" s="96">
        <v>6.14832535885167</v>
      </c>
      <c r="J77" s="96">
        <v>3</v>
      </c>
      <c r="K77" s="215"/>
      <c r="L77" s="218"/>
      <c r="M77" s="218"/>
      <c r="N77" s="164"/>
      <c r="O77" s="164"/>
      <c r="P77" s="164"/>
      <c r="Q77" s="163"/>
      <c r="R77" s="163"/>
      <c r="S77" s="222"/>
      <c r="T77" s="222"/>
      <c r="U77" s="222"/>
      <c r="V77" s="222"/>
      <c r="W77" s="222"/>
      <c r="X77" s="222"/>
      <c r="Y77" s="222"/>
      <c r="Z77" s="222"/>
      <c r="AA77" s="38"/>
    </row>
    <row r="78" spans="1:27" x14ac:dyDescent="0.2">
      <c r="A78" s="92">
        <v>73</v>
      </c>
      <c r="B78" s="92" t="s">
        <v>152</v>
      </c>
      <c r="C78" s="92" t="s">
        <v>153</v>
      </c>
      <c r="D78" s="93" t="str">
        <f t="shared" si="2"/>
        <v/>
      </c>
      <c r="E78" s="96">
        <f>IF(Options!$D$24 = 1, MAX(F78, G78),
IF(Options!$D$25 = 1, AVERAGE(F78,G78),
IF(Options!$D$26 = 1, IFERROR(GEOMEAN(F78, G78), MAX(F78, G78)))))</f>
        <v>1.2200956937798999</v>
      </c>
      <c r="F78" s="96" cm="1">
        <f t="array" ref="F78">IF(Options!$D$18=1, IFERROR(MAX(IF($I$199:$R$199=1,(I78:R78),"")),
     MAX(IF($I$199:$R$199=2,(I78:R78),""))),
IF(Options!$D$19=1, IFERROR(AVERAGE(IF($I$199:$R$199=1,(I78:R78),"")),
     AVERAGE(IF($I$199:$R$199=2,(I78:R78),""))),
IF(Options!$D$20=1, IFERROR(GEOMEAN(IF($I$199:$R$199=1,(I78:R78)+0.0001,"")),
     GEOMEAN(IF($I$199:$R$199=2,(I78:R78)+0.0001,""))))))</f>
        <v>1.2200956937798999</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v>1.2200956937798999</v>
      </c>
      <c r="J78" s="96">
        <v>3</v>
      </c>
      <c r="K78" s="215"/>
      <c r="L78" s="218"/>
      <c r="M78" s="218"/>
      <c r="N78" s="164"/>
      <c r="O78" s="164"/>
      <c r="P78" s="164"/>
      <c r="Q78" s="163"/>
      <c r="R78" s="163"/>
      <c r="S78" s="222"/>
      <c r="T78" s="222"/>
      <c r="U78" s="222"/>
      <c r="V78" s="222"/>
      <c r="W78" s="222"/>
      <c r="X78" s="222"/>
      <c r="Y78" s="222"/>
      <c r="Z78" s="222"/>
      <c r="AA78" s="38"/>
    </row>
    <row r="79" spans="1:27" x14ac:dyDescent="0.2">
      <c r="A79" s="92">
        <v>74</v>
      </c>
      <c r="B79" s="92" t="s">
        <v>154</v>
      </c>
      <c r="C79" s="92" t="s">
        <v>155</v>
      </c>
      <c r="D79" s="93" t="str">
        <f t="shared" si="2"/>
        <v/>
      </c>
      <c r="E79" s="96">
        <f>IF(Options!$D$24 = 1, MAX(F79, G79),
IF(Options!$D$25 = 1, AVERAGE(F79,G79),
IF(Options!$D$26 = 1, IFERROR(GEOMEAN(F79, G79), MAX(F79, G79)))))</f>
        <v>10</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10</v>
      </c>
      <c r="H79" s="151" t="s">
        <v>155</v>
      </c>
      <c r="I79" s="96">
        <v>10</v>
      </c>
      <c r="J79" s="96"/>
      <c r="K79" s="215">
        <v>10</v>
      </c>
      <c r="L79" s="218"/>
      <c r="M79" s="218"/>
      <c r="N79" s="164"/>
      <c r="O79" s="164"/>
      <c r="P79" s="164"/>
      <c r="Q79" s="163"/>
      <c r="R79" s="163"/>
      <c r="S79" s="222"/>
      <c r="T79" s="222"/>
      <c r="U79" s="222"/>
      <c r="V79" s="222"/>
      <c r="W79" s="222"/>
      <c r="X79" s="222"/>
      <c r="Y79" s="222"/>
      <c r="Z79" s="222"/>
      <c r="AA79" s="38"/>
    </row>
    <row r="80" spans="1:27" x14ac:dyDescent="0.2">
      <c r="A80" s="92">
        <v>75</v>
      </c>
      <c r="B80" s="92" t="s">
        <v>156</v>
      </c>
      <c r="C80" s="92" t="s">
        <v>157</v>
      </c>
      <c r="D80" s="93" t="str">
        <f t="shared" si="2"/>
        <v/>
      </c>
      <c r="E80" s="96">
        <f>IF(Options!$D$24 = 1, MAX(F80, G80),
IF(Options!$D$25 = 1, AVERAGE(F80,G80),
IF(Options!$D$26 = 1, IFERROR(GEOMEAN(F80, G80), MAX(F80, G80)))))</f>
        <v>0.93301435406698596</v>
      </c>
      <c r="F80" s="96" cm="1">
        <f t="array" ref="F80">IF(Options!$D$18=1, IFERROR(MAX(IF($I$199:$R$199=1,(I80:R80),"")),
     MAX(IF($I$199:$R$199=2,(I80:R80),""))),
IF(Options!$D$19=1, IFERROR(AVERAGE(IF($I$199:$R$199=1,(I80:R80),"")),
     AVERAGE(IF($I$199:$R$199=2,(I80:R80),""))),
IF(Options!$D$20=1, IFERROR(GEOMEAN(IF($I$199:$R$199=1,(I80:R80)+0.0001,"")),
     GEOMEAN(IF($I$199:$R$199=2,(I80:R80)+0.0001,""))))))</f>
        <v>0.93301435406698596</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v>0.93301435406698596</v>
      </c>
      <c r="J80" s="96">
        <v>5</v>
      </c>
      <c r="K80" s="215"/>
      <c r="L80" s="218"/>
      <c r="M80" s="218"/>
      <c r="N80" s="164"/>
      <c r="O80" s="164"/>
      <c r="P80" s="164"/>
      <c r="Q80" s="163"/>
      <c r="R80" s="163"/>
      <c r="S80" s="222"/>
      <c r="T80" s="222"/>
      <c r="U80" s="222"/>
      <c r="V80" s="222"/>
      <c r="W80" s="222"/>
      <c r="X80" s="222"/>
      <c r="Y80" s="222"/>
      <c r="Z80" s="222"/>
      <c r="AA80" s="38"/>
    </row>
    <row r="81" spans="1:27" x14ac:dyDescent="0.2">
      <c r="A81" s="92">
        <v>76</v>
      </c>
      <c r="B81" s="92" t="s">
        <v>158</v>
      </c>
      <c r="C81" s="92" t="s">
        <v>159</v>
      </c>
      <c r="D81" s="93" t="str">
        <f t="shared" si="2"/>
        <v/>
      </c>
      <c r="E81" s="96">
        <f>IF(Options!$D$24 = 1, MAX(F81, G81),
IF(Options!$D$25 = 1, AVERAGE(F81,G81),
IF(Options!$D$26 = 1, IFERROR(GEOMEAN(F81, G81), MAX(F81, G81)))))</f>
        <v>5.2392344497607697</v>
      </c>
      <c r="F81" s="96" cm="1">
        <f t="array" ref="F81">IF(Options!$D$18=1, IFERROR(MAX(IF($I$199:$R$199=1,(I81:R81),"")),
     MAX(IF($I$199:$R$199=2,(I81:R81),""))),
IF(Options!$D$19=1, IFERROR(AVERAGE(IF($I$199:$R$199=1,(I81:R81),"")),
     AVERAGE(IF($I$199:$R$199=2,(I81:R81),""))),
IF(Options!$D$20=1, IFERROR(GEOMEAN(IF($I$199:$R$199=1,(I81:R81)+0.0001,"")),
     GEOMEAN(IF($I$199:$R$199=2,(I81:R81)+0.0001,""))))))</f>
        <v>5.2392344497607697</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5.2392344497607697</v>
      </c>
      <c r="J81" s="96">
        <v>3</v>
      </c>
      <c r="K81" s="215"/>
      <c r="L81" s="218"/>
      <c r="M81" s="218"/>
      <c r="N81" s="164"/>
      <c r="O81" s="164"/>
      <c r="P81" s="164"/>
      <c r="Q81" s="163"/>
      <c r="R81" s="163"/>
      <c r="S81" s="222"/>
      <c r="T81" s="222"/>
      <c r="U81" s="222"/>
      <c r="V81" s="222"/>
      <c r="W81" s="222"/>
      <c r="X81" s="222"/>
      <c r="Y81" s="222"/>
      <c r="Z81" s="222"/>
      <c r="AA81" s="38"/>
    </row>
    <row r="82" spans="1:27" x14ac:dyDescent="0.2">
      <c r="A82" s="92">
        <v>77</v>
      </c>
      <c r="B82" s="92" t="s">
        <v>160</v>
      </c>
      <c r="C82" s="92" t="s">
        <v>161</v>
      </c>
      <c r="D82" s="93" t="str">
        <f t="shared" si="2"/>
        <v/>
      </c>
      <c r="E82" s="96">
        <f>IF(Options!$D$24 = 1, MAX(F82, G82),
IF(Options!$D$25 = 1, AVERAGE(F82,G82),
IF(Options!$D$26 = 1, IFERROR(GEOMEAN(F82, G82), MAX(F82, G82)))))</f>
        <v>7.1770334928229698</v>
      </c>
      <c r="F82" s="96" cm="1">
        <f t="array" ref="F82">IF(Options!$D$18=1, IFERROR(MAX(IF($I$199:$R$199=1,(I82:R82),"")),
     MAX(IF($I$199:$R$199=2,(I82:R82),""))),
IF(Options!$D$19=1, IFERROR(AVERAGE(IF($I$199:$R$199=1,(I82:R82),"")),
     AVERAGE(IF($I$199:$R$199=2,(I82:R82),""))),
IF(Options!$D$20=1, IFERROR(GEOMEAN(IF($I$199:$R$199=1,(I82:R82)+0.0001,"")),
     GEOMEAN(IF($I$199:$R$199=2,(I82:R82)+0.0001,""))))))</f>
        <v>7.1770334928229698</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7.1770334928229698</v>
      </c>
      <c r="J82" s="96">
        <v>5</v>
      </c>
      <c r="K82" s="215"/>
      <c r="L82" s="218"/>
      <c r="M82" s="218"/>
      <c r="N82" s="164"/>
      <c r="O82" s="164"/>
      <c r="P82" s="164"/>
      <c r="Q82" s="163"/>
      <c r="R82" s="163"/>
      <c r="S82" s="222"/>
      <c r="T82" s="222"/>
      <c r="U82" s="222"/>
      <c r="V82" s="222"/>
      <c r="W82" s="222"/>
      <c r="X82" s="222"/>
      <c r="Y82" s="222"/>
      <c r="Z82" s="222"/>
      <c r="AA82" s="38"/>
    </row>
    <row r="83" spans="1:27" x14ac:dyDescent="0.2">
      <c r="A83" s="92">
        <v>78</v>
      </c>
      <c r="B83" s="92" t="s">
        <v>162</v>
      </c>
      <c r="C83" s="92" t="s">
        <v>163</v>
      </c>
      <c r="D83" s="93" t="str">
        <f t="shared" si="2"/>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v>0</v>
      </c>
      <c r="J83" s="96">
        <v>1</v>
      </c>
      <c r="K83" s="215"/>
      <c r="L83" s="218"/>
      <c r="M83" s="218"/>
      <c r="N83" s="164"/>
      <c r="O83" s="164"/>
      <c r="P83" s="164"/>
      <c r="Q83" s="163"/>
      <c r="R83" s="163"/>
      <c r="S83" s="222"/>
      <c r="T83" s="222"/>
      <c r="U83" s="222"/>
      <c r="V83" s="222"/>
      <c r="W83" s="222"/>
      <c r="X83" s="222"/>
      <c r="Y83" s="222"/>
      <c r="Z83" s="222"/>
      <c r="AA83" s="38"/>
    </row>
    <row r="84" spans="1:27" x14ac:dyDescent="0.2">
      <c r="A84" s="92">
        <v>79</v>
      </c>
      <c r="B84" s="92" t="s">
        <v>164</v>
      </c>
      <c r="C84" s="92" t="s">
        <v>165</v>
      </c>
      <c r="D84" s="93" t="str">
        <f t="shared" si="2"/>
        <v/>
      </c>
      <c r="E84" s="96">
        <f>IF(Options!$D$24 = 1, MAX(F84, G84),
IF(Options!$D$25 = 1, AVERAGE(F84,G84),
IF(Options!$D$26 = 1, IFERROR(GEOMEAN(F84, G84), MAX(F84, G84)))))</f>
        <v>2.9665071770334901</v>
      </c>
      <c r="F84" s="96" cm="1">
        <f t="array" ref="F84">IF(Options!$D$18=1, IFERROR(MAX(IF($I$199:$R$199=1,(I84:R84),"")),
     MAX(IF($I$199:$R$199=2,(I84:R84),""))),
IF(Options!$D$19=1, IFERROR(AVERAGE(IF($I$199:$R$199=1,(I84:R84),"")),
     AVERAGE(IF($I$199:$R$199=2,(I84:R84),""))),
IF(Options!$D$20=1, IFERROR(GEOMEAN(IF($I$199:$R$199=1,(I84:R84)+0.0001,"")),
     GEOMEAN(IF($I$199:$R$199=2,(I84:R84)+0.0001,""))))))</f>
        <v>2.9665071770334901</v>
      </c>
      <c r="G84" s="96" cm="1">
        <f t="array" ref="G84">IF(Options!$D$18=1, IFERROR(MAX(IF($I$200:$R$200=1,(I84:R84),"")),
     MAX(IF($I$200:$R$200=2,(I84:R84),""))),
IF(Options!$D$19=1, IFERROR(AVERAGE(IF($I$200:$R$200=1,(I84:R84),"")),
     AVERAGE(IF($I$200:$R$200=2,(I84:R84),""))),
IF(Options!$D$20=1, IFERROR(GEOMEAN(IF($I$200:$R$200=1,(I84:R84)+0.0001,"")),
     GEOMEAN(IF($I$200:$R$200=2,(I84:R84)+0.0001,""))))))</f>
        <v>0</v>
      </c>
      <c r="H84" s="151" t="s">
        <v>165</v>
      </c>
      <c r="I84" s="96">
        <v>2.9665071770334901</v>
      </c>
      <c r="J84" s="96">
        <v>5</v>
      </c>
      <c r="K84" s="215"/>
      <c r="L84" s="218"/>
      <c r="M84" s="218"/>
      <c r="N84" s="164"/>
      <c r="O84" s="164"/>
      <c r="P84" s="164"/>
      <c r="Q84" s="163"/>
      <c r="R84" s="163"/>
      <c r="S84" s="222"/>
      <c r="T84" s="222"/>
      <c r="U84" s="222"/>
      <c r="V84" s="222"/>
      <c r="W84" s="222"/>
      <c r="X84" s="222"/>
      <c r="Y84" s="222"/>
      <c r="Z84" s="222"/>
      <c r="AA84" s="38"/>
    </row>
    <row r="85" spans="1:27" x14ac:dyDescent="0.2">
      <c r="A85" s="92">
        <v>80</v>
      </c>
      <c r="B85" s="92" t="s">
        <v>166</v>
      </c>
      <c r="C85" s="92" t="s">
        <v>167</v>
      </c>
      <c r="D85" s="93" t="str">
        <f t="shared" si="2"/>
        <v/>
      </c>
      <c r="E85" s="96">
        <f>IF(Options!$D$24 = 1, MAX(F85, G85),
IF(Options!$D$25 = 1, AVERAGE(F85,G85),
IF(Options!$D$26 = 1, IFERROR(GEOMEAN(F85, G85), MAX(F85, G85)))))</f>
        <v>5.9090909090909101</v>
      </c>
      <c r="F85" s="96" cm="1">
        <f t="array" ref="F85">IF(Options!$D$18=1, IFERROR(MAX(IF($I$199:$R$199=1,(I85:R85),"")),
     MAX(IF($I$199:$R$199=2,(I85:R85),""))),
IF(Options!$D$19=1, IFERROR(AVERAGE(IF($I$199:$R$199=1,(I85:R85),"")),
     AVERAGE(IF($I$199:$R$199=2,(I85:R85),""))),
IF(Options!$D$20=1, IFERROR(GEOMEAN(IF($I$199:$R$199=1,(I85:R85)+0.0001,"")),
     GEOMEAN(IF($I$199:$R$199=2,(I85:R85)+0.0001,""))))))</f>
        <v>5.9090909090909101</v>
      </c>
      <c r="G85" s="96" cm="1">
        <f t="array" ref="G85">IF(Options!$D$18=1, IFERROR(MAX(IF($I$200:$R$200=1,(I85:R85),"")),
     MAX(IF($I$200:$R$200=2,(I85:R85),""))),
IF(Options!$D$19=1, IFERROR(AVERAGE(IF($I$200:$R$200=1,(I85:R85),"")),
     AVERAGE(IF($I$200:$R$200=2,(I85:R85),""))),
IF(Options!$D$20=1, IFERROR(GEOMEAN(IF($I$200:$R$200=1,(I85:R85)+0.0001,"")),
     GEOMEAN(IF($I$200:$R$200=2,(I85:R85)+0.0001,""))))))</f>
        <v>0</v>
      </c>
      <c r="H85" s="151" t="s">
        <v>167</v>
      </c>
      <c r="I85" s="96">
        <v>5.9090909090909101</v>
      </c>
      <c r="J85" s="96"/>
      <c r="K85" s="215"/>
      <c r="L85" s="218"/>
      <c r="M85" s="218"/>
      <c r="N85" s="164"/>
      <c r="O85" s="164"/>
      <c r="P85" s="164"/>
      <c r="Q85" s="163"/>
      <c r="R85" s="163"/>
      <c r="S85" s="222"/>
      <c r="T85" s="222"/>
      <c r="U85" s="222"/>
      <c r="V85" s="222"/>
      <c r="W85" s="222"/>
      <c r="X85" s="222"/>
      <c r="Y85" s="222"/>
      <c r="Z85" s="222"/>
      <c r="AA85" s="38"/>
    </row>
    <row r="86" spans="1:27" x14ac:dyDescent="0.2">
      <c r="A86" s="92">
        <v>81</v>
      </c>
      <c r="B86" s="92" t="s">
        <v>168</v>
      </c>
      <c r="C86" s="92" t="s">
        <v>169</v>
      </c>
      <c r="D86" s="93" t="str">
        <f t="shared" si="2"/>
        <v/>
      </c>
      <c r="E86" s="96">
        <f>IF(Options!$D$24 = 1, MAX(F86, G86),
IF(Options!$D$25 = 1, AVERAGE(F86,G86),
IF(Options!$D$26 = 1, IFERROR(GEOMEAN(F86, G86), MAX(F86, G86)))))</f>
        <v>0.55023923444975997</v>
      </c>
      <c r="F86" s="96" cm="1">
        <f t="array" ref="F86">IF(Options!$D$18=1, IFERROR(MAX(IF($I$199:$R$199=1,(I86:R86),"")),
     MAX(IF($I$199:$R$199=2,(I86:R86),""))),
IF(Options!$D$19=1, IFERROR(AVERAGE(IF($I$199:$R$199=1,(I86:R86),"")),
     AVERAGE(IF($I$199:$R$199=2,(I86:R86),""))),
IF(Options!$D$20=1, IFERROR(GEOMEAN(IF($I$199:$R$199=1,(I86:R86)+0.0001,"")),
     GEOMEAN(IF($I$199:$R$199=2,(I86:R86)+0.0001,""))))))</f>
        <v>0.55023923444975997</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0.55023923444975997</v>
      </c>
      <c r="J86" s="96">
        <v>5</v>
      </c>
      <c r="K86" s="215"/>
      <c r="L86" s="218"/>
      <c r="M86" s="218"/>
      <c r="N86" s="164"/>
      <c r="O86" s="164"/>
      <c r="P86" s="164"/>
      <c r="Q86" s="163"/>
      <c r="R86" s="163"/>
      <c r="S86" s="222"/>
      <c r="T86" s="222"/>
      <c r="U86" s="222"/>
      <c r="V86" s="222"/>
      <c r="W86" s="222"/>
      <c r="X86" s="222"/>
      <c r="Y86" s="222"/>
      <c r="Z86" s="222"/>
      <c r="AA86" s="38"/>
    </row>
    <row r="87" spans="1:27" x14ac:dyDescent="0.2">
      <c r="A87" s="92">
        <v>82</v>
      </c>
      <c r="B87" s="92" t="s">
        <v>170</v>
      </c>
      <c r="C87" s="92" t="s">
        <v>171</v>
      </c>
      <c r="D87" s="93" t="str">
        <f t="shared" si="2"/>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v>0</v>
      </c>
      <c r="J87" s="96">
        <v>1</v>
      </c>
      <c r="K87" s="215"/>
      <c r="L87" s="218"/>
      <c r="M87" s="218"/>
      <c r="N87" s="164"/>
      <c r="O87" s="164"/>
      <c r="P87" s="164"/>
      <c r="Q87" s="163"/>
      <c r="R87" s="163"/>
      <c r="S87" s="222"/>
      <c r="T87" s="222"/>
      <c r="U87" s="222"/>
      <c r="V87" s="222"/>
      <c r="W87" s="222"/>
      <c r="X87" s="222"/>
      <c r="Y87" s="222"/>
      <c r="Z87" s="222"/>
      <c r="AA87" s="38"/>
    </row>
    <row r="88" spans="1:27" x14ac:dyDescent="0.2">
      <c r="A88" s="92">
        <v>83</v>
      </c>
      <c r="B88" s="92" t="s">
        <v>172</v>
      </c>
      <c r="C88" s="92" t="s">
        <v>173</v>
      </c>
      <c r="D88" s="93" t="str">
        <f t="shared" si="2"/>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v>3</v>
      </c>
      <c r="K88" s="215"/>
      <c r="L88" s="218"/>
      <c r="M88" s="218"/>
      <c r="N88" s="164"/>
      <c r="O88" s="164"/>
      <c r="P88" s="164"/>
      <c r="Q88" s="163"/>
      <c r="R88" s="163"/>
      <c r="S88" s="222"/>
      <c r="T88" s="222"/>
      <c r="U88" s="222"/>
      <c r="V88" s="222"/>
      <c r="W88" s="222"/>
      <c r="X88" s="222"/>
      <c r="Y88" s="222"/>
      <c r="Z88" s="222"/>
      <c r="AA88" s="38"/>
    </row>
    <row r="89" spans="1:27" x14ac:dyDescent="0.2">
      <c r="A89" s="92">
        <v>84</v>
      </c>
      <c r="B89" s="92" t="s">
        <v>174</v>
      </c>
      <c r="C89" s="92" t="s">
        <v>175</v>
      </c>
      <c r="D89" s="93" t="str">
        <f t="shared" si="2"/>
        <v/>
      </c>
      <c r="E89" s="96">
        <f>IF(Options!$D$24 = 1, MAX(F89, G89),
IF(Options!$D$25 = 1, AVERAGE(F89,G89),
IF(Options!$D$26 = 1, IFERROR(GEOMEAN(F89, G89), MAX(F89, G89)))))</f>
        <v>4.2105263157894699</v>
      </c>
      <c r="F89" s="96" cm="1">
        <f t="array" ref="F89">IF(Options!$D$18=1, IFERROR(MAX(IF($I$199:$R$199=1,(I89:R89),"")),
     MAX(IF($I$199:$R$199=2,(I89:R89),""))),
IF(Options!$D$19=1, IFERROR(AVERAGE(IF($I$199:$R$199=1,(I89:R89),"")),
     AVERAGE(IF($I$199:$R$199=2,(I89:R89),""))),
IF(Options!$D$20=1, IFERROR(GEOMEAN(IF($I$199:$R$199=1,(I89:R89)+0.0001,"")),
     GEOMEAN(IF($I$199:$R$199=2,(I89:R89)+0.0001,""))))))</f>
        <v>4.2105263157894699</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4.2105263157894699</v>
      </c>
      <c r="J89" s="96"/>
      <c r="K89" s="215"/>
      <c r="L89" s="218"/>
      <c r="M89" s="218"/>
      <c r="N89" s="164"/>
      <c r="O89" s="164"/>
      <c r="P89" s="164"/>
      <c r="Q89" s="163"/>
      <c r="R89" s="163"/>
      <c r="S89" s="222"/>
      <c r="T89" s="222"/>
      <c r="U89" s="222"/>
      <c r="V89" s="222"/>
      <c r="W89" s="222"/>
      <c r="X89" s="222"/>
      <c r="Y89" s="222"/>
      <c r="Z89" s="222"/>
      <c r="AA89" s="38"/>
    </row>
    <row r="90" spans="1:27" x14ac:dyDescent="0.2">
      <c r="A90" s="92">
        <v>85</v>
      </c>
      <c r="B90" s="92" t="s">
        <v>176</v>
      </c>
      <c r="C90" s="92" t="s">
        <v>177</v>
      </c>
      <c r="D90" s="93" t="str">
        <f t="shared" si="2"/>
        <v/>
      </c>
      <c r="E90" s="96">
        <f>IF(Options!$D$24 = 1, MAX(F90, G90),
IF(Options!$D$25 = 1, AVERAGE(F90,G90),
IF(Options!$D$26 = 1, IFERROR(GEOMEAN(F90, G90), MAX(F90, G90)))))</f>
        <v>2.5358851674641101</v>
      </c>
      <c r="F90" s="96" cm="1">
        <f t="array" ref="F90">IF(Options!$D$18=1, IFERROR(MAX(IF($I$199:$R$199=1,(I90:R90),"")),
     MAX(IF($I$199:$R$199=2,(I90:R90),""))),
IF(Options!$D$19=1, IFERROR(AVERAGE(IF($I$199:$R$199=1,(I90:R90),"")),
     AVERAGE(IF($I$199:$R$199=2,(I90:R90),""))),
IF(Options!$D$20=1, IFERROR(GEOMEAN(IF($I$199:$R$199=1,(I90:R90)+0.0001,"")),
     GEOMEAN(IF($I$199:$R$199=2,(I90:R90)+0.0001,""))))))</f>
        <v>2.5358851674641101</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v>2.5358851674641101</v>
      </c>
      <c r="J90" s="96">
        <v>1</v>
      </c>
      <c r="K90" s="215"/>
      <c r="L90" s="218"/>
      <c r="M90" s="218"/>
      <c r="N90" s="164"/>
      <c r="O90" s="164"/>
      <c r="P90" s="164"/>
      <c r="Q90" s="163"/>
      <c r="R90" s="163"/>
      <c r="S90" s="222"/>
      <c r="T90" s="222"/>
      <c r="U90" s="222"/>
      <c r="V90" s="222"/>
      <c r="W90" s="222"/>
      <c r="X90" s="222"/>
      <c r="Y90" s="222"/>
      <c r="Z90" s="222"/>
      <c r="AA90" s="38"/>
    </row>
    <row r="91" spans="1:27" x14ac:dyDescent="0.2">
      <c r="A91" s="92">
        <v>86</v>
      </c>
      <c r="B91" s="92" t="s">
        <v>178</v>
      </c>
      <c r="C91" s="92" t="s">
        <v>179</v>
      </c>
      <c r="D91" s="93" t="str">
        <f t="shared" si="2"/>
        <v/>
      </c>
      <c r="E91" s="96">
        <f>IF(Options!$D$24 = 1, MAX(F91, G91),
IF(Options!$D$25 = 1, AVERAGE(F91,G91),
IF(Options!$D$26 = 1, IFERROR(GEOMEAN(F91, G91), MAX(F91, G91)))))</f>
        <v>2.1770334928229702</v>
      </c>
      <c r="F91" s="96" cm="1">
        <f t="array" ref="F91">IF(Options!$D$18=1, IFERROR(MAX(IF($I$199:$R$199=1,(I91:R91),"")),
     MAX(IF($I$199:$R$199=2,(I91:R91),""))),
IF(Options!$D$19=1, IFERROR(AVERAGE(IF($I$199:$R$199=1,(I91:R91),"")),
     AVERAGE(IF($I$199:$R$199=2,(I91:R91),""))),
IF(Options!$D$20=1, IFERROR(GEOMEAN(IF($I$199:$R$199=1,(I91:R91)+0.0001,"")),
     GEOMEAN(IF($I$199:$R$199=2,(I91:R91)+0.0001,""))))))</f>
        <v>2.1770334928229702</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2.1770334928229702</v>
      </c>
      <c r="J91" s="96">
        <v>1</v>
      </c>
      <c r="K91" s="215"/>
      <c r="L91" s="218"/>
      <c r="M91" s="218"/>
      <c r="N91" s="164"/>
      <c r="O91" s="164"/>
      <c r="P91" s="164"/>
      <c r="Q91" s="163"/>
      <c r="R91" s="163"/>
      <c r="S91" s="222"/>
      <c r="T91" s="222"/>
      <c r="U91" s="222"/>
      <c r="V91" s="222"/>
      <c r="W91" s="222"/>
      <c r="X91" s="222"/>
      <c r="Y91" s="222"/>
      <c r="Z91" s="222"/>
      <c r="AA91" s="38"/>
    </row>
    <row r="92" spans="1:27" x14ac:dyDescent="0.2">
      <c r="A92" s="92">
        <v>87</v>
      </c>
      <c r="B92" s="92" t="s">
        <v>180</v>
      </c>
      <c r="C92" s="92" t="s">
        <v>181</v>
      </c>
      <c r="D92" s="93" t="str">
        <f t="shared" si="2"/>
        <v/>
      </c>
      <c r="E92" s="96">
        <f>IF(Options!$D$24 = 1, MAX(F92, G92),
IF(Options!$D$25 = 1, AVERAGE(F92,G92),
IF(Options!$D$26 = 1, IFERROR(GEOMEAN(F92, G92), MAX(F92, G92)))))</f>
        <v>1.2679425837320599</v>
      </c>
      <c r="F92" s="96" cm="1">
        <f t="array" ref="F92">IF(Options!$D$18=1, IFERROR(MAX(IF($I$199:$R$199=1,(I92:R92),"")),
     MAX(IF($I$199:$R$199=2,(I92:R92),""))),
IF(Options!$D$19=1, IFERROR(AVERAGE(IF($I$199:$R$199=1,(I92:R92),"")),
     AVERAGE(IF($I$199:$R$199=2,(I92:R92),""))),
IF(Options!$D$20=1, IFERROR(GEOMEAN(IF($I$199:$R$199=1,(I92:R92)+0.0001,"")),
     GEOMEAN(IF($I$199:$R$199=2,(I92:R92)+0.0001,""))))))</f>
        <v>1.2679425837320599</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v>1.2679425837320599</v>
      </c>
      <c r="J92" s="96">
        <v>5</v>
      </c>
      <c r="K92" s="215"/>
      <c r="L92" s="218"/>
      <c r="M92" s="218"/>
      <c r="N92" s="164"/>
      <c r="O92" s="164"/>
      <c r="P92" s="164"/>
      <c r="Q92" s="163"/>
      <c r="R92" s="163"/>
      <c r="S92" s="222"/>
      <c r="T92" s="222"/>
      <c r="U92" s="222"/>
      <c r="V92" s="222"/>
      <c r="W92" s="222"/>
      <c r="X92" s="222"/>
      <c r="Y92" s="222"/>
      <c r="Z92" s="222"/>
      <c r="AA92" s="38"/>
    </row>
    <row r="93" spans="1:27" x14ac:dyDescent="0.2">
      <c r="A93" s="92">
        <v>88</v>
      </c>
      <c r="B93" s="92" t="s">
        <v>182</v>
      </c>
      <c r="C93" s="92" t="s">
        <v>183</v>
      </c>
      <c r="D93" s="93" t="str">
        <f t="shared" si="2"/>
        <v/>
      </c>
      <c r="E93" s="96">
        <f>IF(Options!$D$24 = 1, MAX(F93, G93),
IF(Options!$D$25 = 1, AVERAGE(F93,G93),
IF(Options!$D$26 = 1, IFERROR(GEOMEAN(F93, G93), MAX(F93, G93)))))</f>
        <v>10</v>
      </c>
      <c r="F93" s="96" cm="1">
        <f t="array" ref="F93">IF(Options!$D$18=1, IFERROR(MAX(IF($I$199:$R$199=1,(I93:R93),"")),
     MAX(IF($I$199:$R$199=2,(I93:R93),""))),
IF(Options!$D$19=1, IFERROR(AVERAGE(IF($I$199:$R$199=1,(I93:R93),"")),
     AVERAGE(IF($I$199:$R$199=2,(I93:R93),""))),
IF(Options!$D$20=1, IFERROR(GEOMEAN(IF($I$199:$R$199=1,(I93:R93)+0.0001,"")),
     GEOMEAN(IF($I$199:$R$199=2,(I93:R93)+0.0001,""))))))</f>
        <v>10</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v>10</v>
      </c>
      <c r="J93" s="96">
        <v>5</v>
      </c>
      <c r="K93" s="215"/>
      <c r="L93" s="218"/>
      <c r="M93" s="218"/>
      <c r="N93" s="164"/>
      <c r="O93" s="164"/>
      <c r="P93" s="164"/>
      <c r="Q93" s="163"/>
      <c r="R93" s="163"/>
      <c r="S93" s="222"/>
      <c r="T93" s="222"/>
      <c r="U93" s="222"/>
      <c r="V93" s="222"/>
      <c r="W93" s="222"/>
      <c r="X93" s="222"/>
      <c r="Y93" s="222"/>
      <c r="Z93" s="222"/>
      <c r="AA93" s="38"/>
    </row>
    <row r="94" spans="1:27" x14ac:dyDescent="0.2">
      <c r="A94" s="92">
        <v>89</v>
      </c>
      <c r="B94" s="92" t="s">
        <v>184</v>
      </c>
      <c r="C94" s="92" t="s">
        <v>185</v>
      </c>
      <c r="D94" s="93" t="str">
        <f t="shared" si="2"/>
        <v/>
      </c>
      <c r="E94" s="96">
        <f>IF(Options!$D$24 = 1, MAX(F94, G94),
IF(Options!$D$25 = 1, AVERAGE(F94,G94),
IF(Options!$D$26 = 1, IFERROR(GEOMEAN(F94, G94), MAX(F94, G94)))))</f>
        <v>3.7320574162679399</v>
      </c>
      <c r="F94" s="96" cm="1">
        <f t="array" ref="F94">IF(Options!$D$18=1, IFERROR(MAX(IF($I$199:$R$199=1,(I94:R94),"")),
     MAX(IF($I$199:$R$199=2,(I94:R94),""))),
IF(Options!$D$19=1, IFERROR(AVERAGE(IF($I$199:$R$199=1,(I94:R94),"")),
     AVERAGE(IF($I$199:$R$199=2,(I94:R94),""))),
IF(Options!$D$20=1, IFERROR(GEOMEAN(IF($I$199:$R$199=1,(I94:R94)+0.0001,"")),
     GEOMEAN(IF($I$199:$R$199=2,(I94:R94)+0.0001,""))))))</f>
        <v>3.7320574162679399</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v>3.7320574162679399</v>
      </c>
      <c r="J94" s="96">
        <v>5</v>
      </c>
      <c r="K94" s="215"/>
      <c r="L94" s="218"/>
      <c r="M94" s="218"/>
      <c r="N94" s="164"/>
      <c r="O94" s="164"/>
      <c r="P94" s="164"/>
      <c r="Q94" s="163"/>
      <c r="R94" s="163"/>
      <c r="S94" s="222"/>
      <c r="T94" s="222"/>
      <c r="U94" s="222"/>
      <c r="V94" s="222"/>
      <c r="W94" s="222"/>
      <c r="X94" s="222"/>
      <c r="Y94" s="222"/>
      <c r="Z94" s="222"/>
      <c r="AA94" s="38"/>
    </row>
    <row r="95" spans="1:27" x14ac:dyDescent="0.2">
      <c r="A95" s="92">
        <v>90</v>
      </c>
      <c r="B95" s="92" t="s">
        <v>186</v>
      </c>
      <c r="C95" s="92" t="s">
        <v>187</v>
      </c>
      <c r="D95" s="93" t="str">
        <f t="shared" si="2"/>
        <v/>
      </c>
      <c r="E95" s="96">
        <f>IF(Options!$D$24 = 1, MAX(F95, G95),
IF(Options!$D$25 = 1, AVERAGE(F95,G95),
IF(Options!$D$26 = 1, IFERROR(GEOMEAN(F95, G95), MAX(F95, G95)))))</f>
        <v>9.3301435406698605</v>
      </c>
      <c r="F95" s="96" cm="1">
        <f t="array" ref="F95">IF(Options!$D$18=1, IFERROR(MAX(IF($I$199:$R$199=1,(I95:R95),"")),
     MAX(IF($I$199:$R$199=2,(I95:R95),""))),
IF(Options!$D$19=1, IFERROR(AVERAGE(IF($I$199:$R$199=1,(I95:R95),"")),
     AVERAGE(IF($I$199:$R$199=2,(I95:R95),""))),
IF(Options!$D$20=1, IFERROR(GEOMEAN(IF($I$199:$R$199=1,(I95:R95)+0.0001,"")),
     GEOMEAN(IF($I$199:$R$199=2,(I95:R95)+0.0001,""))))))</f>
        <v>9.3301435406698605</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v>9.3301435406698605</v>
      </c>
      <c r="J95" s="96"/>
      <c r="K95" s="215"/>
      <c r="L95" s="218"/>
      <c r="M95" s="218"/>
      <c r="N95" s="164"/>
      <c r="O95" s="164"/>
      <c r="P95" s="164"/>
      <c r="Q95" s="163"/>
      <c r="R95" s="163"/>
      <c r="S95" s="222"/>
      <c r="T95" s="222"/>
      <c r="U95" s="222"/>
      <c r="V95" s="222"/>
      <c r="W95" s="222"/>
      <c r="X95" s="222"/>
      <c r="Y95" s="222"/>
      <c r="Z95" s="222"/>
      <c r="AA95" s="38"/>
    </row>
    <row r="96" spans="1:27" x14ac:dyDescent="0.2">
      <c r="A96" s="92">
        <v>91</v>
      </c>
      <c r="B96" s="92" t="s">
        <v>188</v>
      </c>
      <c r="C96" s="92" t="s">
        <v>189</v>
      </c>
      <c r="D96" s="93" t="str">
        <f t="shared" si="2"/>
        <v/>
      </c>
      <c r="E96" s="96">
        <f>IF(Options!$D$24 = 1, MAX(F96, G96),
IF(Options!$D$25 = 1, AVERAGE(F96,G96),
IF(Options!$D$26 = 1, IFERROR(GEOMEAN(F96, G96), MAX(F96, G96)))))</f>
        <v>5.7655502392344502</v>
      </c>
      <c r="F96" s="96" cm="1">
        <f t="array" ref="F96">IF(Options!$D$18=1, IFERROR(MAX(IF($I$199:$R$199=1,(I96:R96),"")),
     MAX(IF($I$199:$R$199=2,(I96:R96),""))),
IF(Options!$D$19=1, IFERROR(AVERAGE(IF($I$199:$R$199=1,(I96:R96),"")),
     AVERAGE(IF($I$199:$R$199=2,(I96:R96),""))),
IF(Options!$D$20=1, IFERROR(GEOMEAN(IF($I$199:$R$199=1,(I96:R96)+0.0001,"")),
     GEOMEAN(IF($I$199:$R$199=2,(I96:R96)+0.0001,""))))))</f>
        <v>5.7655502392344502</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v>5.7655502392344502</v>
      </c>
      <c r="J96" s="96"/>
      <c r="K96" s="215"/>
      <c r="L96" s="218"/>
      <c r="M96" s="218"/>
      <c r="N96" s="164"/>
      <c r="O96" s="164"/>
      <c r="P96" s="164"/>
      <c r="Q96" s="163"/>
      <c r="R96" s="163"/>
      <c r="S96" s="222"/>
      <c r="T96" s="222"/>
      <c r="U96" s="222"/>
      <c r="V96" s="222"/>
      <c r="W96" s="222"/>
      <c r="X96" s="222"/>
      <c r="Y96" s="222"/>
      <c r="Z96" s="222"/>
      <c r="AA96" s="38"/>
    </row>
    <row r="97" spans="1:27" x14ac:dyDescent="0.2">
      <c r="A97" s="92">
        <v>92</v>
      </c>
      <c r="B97" s="92" t="s">
        <v>190</v>
      </c>
      <c r="C97" s="92" t="s">
        <v>191</v>
      </c>
      <c r="D97" s="93" t="str">
        <f t="shared" si="2"/>
        <v/>
      </c>
      <c r="E97" s="96">
        <f>IF(Options!$D$24 = 1, MAX(F97, G97),
IF(Options!$D$25 = 1, AVERAGE(F97,G97),
IF(Options!$D$26 = 1, IFERROR(GEOMEAN(F97, G97), MAX(F97, G97)))))</f>
        <v>4.01913875598086</v>
      </c>
      <c r="F97" s="96" cm="1">
        <f t="array" ref="F97">IF(Options!$D$18=1, IFERROR(MAX(IF($I$199:$R$199=1,(I97:R97),"")),
     MAX(IF($I$199:$R$199=2,(I97:R97),""))),
IF(Options!$D$19=1, IFERROR(AVERAGE(IF($I$199:$R$199=1,(I97:R97),"")),
     AVERAGE(IF($I$199:$R$199=2,(I97:R97),""))),
IF(Options!$D$20=1, IFERROR(GEOMEAN(IF($I$199:$R$199=1,(I97:R97)+0.0001,"")),
     GEOMEAN(IF($I$199:$R$199=2,(I97:R97)+0.0001,""))))))</f>
        <v>4.01913875598086</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v>4.01913875598086</v>
      </c>
      <c r="J97" s="96"/>
      <c r="K97" s="215"/>
      <c r="L97" s="218"/>
      <c r="M97" s="218"/>
      <c r="N97" s="164"/>
      <c r="O97" s="164"/>
      <c r="P97" s="164"/>
      <c r="Q97" s="163"/>
      <c r="R97" s="163"/>
      <c r="S97" s="222"/>
      <c r="T97" s="222"/>
      <c r="U97" s="222"/>
      <c r="V97" s="222"/>
      <c r="W97" s="222"/>
      <c r="X97" s="222"/>
      <c r="Y97" s="222"/>
      <c r="Z97" s="222"/>
      <c r="AA97" s="38"/>
    </row>
    <row r="98" spans="1:27" x14ac:dyDescent="0.2">
      <c r="A98" s="92">
        <v>93</v>
      </c>
      <c r="B98" s="92" t="s">
        <v>192</v>
      </c>
      <c r="C98" s="92" t="s">
        <v>193</v>
      </c>
      <c r="D98" s="93" t="str">
        <f t="shared" si="2"/>
        <v/>
      </c>
      <c r="E98" s="96">
        <f>IF(Options!$D$24 = 1, MAX(F98, G98),
IF(Options!$D$25 = 1, AVERAGE(F98,G98),
IF(Options!$D$26 = 1, IFERROR(GEOMEAN(F98, G98), MAX(F98, G98)))))</f>
        <v>0.47846889952152999</v>
      </c>
      <c r="F98" s="96" cm="1">
        <f t="array" ref="F98">IF(Options!$D$18=1, IFERROR(MAX(IF($I$199:$R$199=1,(I98:R98),"")),
     MAX(IF($I$199:$R$199=2,(I98:R98),""))),
IF(Options!$D$19=1, IFERROR(AVERAGE(IF($I$199:$R$199=1,(I98:R98),"")),
     AVERAGE(IF($I$199:$R$199=2,(I98:R98),""))),
IF(Options!$D$20=1, IFERROR(GEOMEAN(IF($I$199:$R$199=1,(I98:R98)+0.0001,"")),
     GEOMEAN(IF($I$199:$R$199=2,(I98:R98)+0.0001,""))))))</f>
        <v>0.47846889952152999</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0.47846889952152999</v>
      </c>
      <c r="J98" s="96">
        <v>1</v>
      </c>
      <c r="K98" s="215"/>
      <c r="L98" s="218"/>
      <c r="M98" s="218"/>
      <c r="N98" s="164"/>
      <c r="O98" s="164"/>
      <c r="P98" s="164"/>
      <c r="Q98" s="163"/>
      <c r="R98" s="163"/>
      <c r="S98" s="222"/>
      <c r="T98" s="222"/>
      <c r="U98" s="222"/>
      <c r="V98" s="222"/>
      <c r="W98" s="222"/>
      <c r="X98" s="222"/>
      <c r="Y98" s="222"/>
      <c r="Z98" s="222"/>
      <c r="AA98" s="38"/>
    </row>
    <row r="99" spans="1:27" x14ac:dyDescent="0.2">
      <c r="A99" s="92">
        <v>94</v>
      </c>
      <c r="B99" s="92" t="s">
        <v>194</v>
      </c>
      <c r="C99" s="92" t="s">
        <v>195</v>
      </c>
      <c r="D99" s="93" t="str">
        <f t="shared" si="2"/>
        <v/>
      </c>
      <c r="E99" s="96">
        <f>IF(Options!$D$24 = 1, MAX(F99, G99),
IF(Options!$D$25 = 1, AVERAGE(F99,G99),
IF(Options!$D$26 = 1, IFERROR(GEOMEAN(F99, G99), MAX(F99, G99)))))</f>
        <v>0.64593301435406603</v>
      </c>
      <c r="F99" s="96" cm="1">
        <f t="array" ref="F99">IF(Options!$D$18=1, IFERROR(MAX(IF($I$199:$R$199=1,(I99:R99),"")),
     MAX(IF($I$199:$R$199=2,(I99:R99),""))),
IF(Options!$D$19=1, IFERROR(AVERAGE(IF($I$199:$R$199=1,(I99:R99),"")),
     AVERAGE(IF($I$199:$R$199=2,(I99:R99),""))),
IF(Options!$D$20=1, IFERROR(GEOMEAN(IF($I$199:$R$199=1,(I99:R99)+0.0001,"")),
     GEOMEAN(IF($I$199:$R$199=2,(I99:R99)+0.0001,""))))))</f>
        <v>0.64593301435406603</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v>0.64593301435406603</v>
      </c>
      <c r="J99" s="96">
        <v>1</v>
      </c>
      <c r="K99" s="215"/>
      <c r="L99" s="218"/>
      <c r="M99" s="218"/>
      <c r="N99" s="164"/>
      <c r="O99" s="164"/>
      <c r="P99" s="164"/>
      <c r="Q99" s="163"/>
      <c r="R99" s="163"/>
      <c r="S99" s="222"/>
      <c r="T99" s="222"/>
      <c r="U99" s="222"/>
      <c r="V99" s="222"/>
      <c r="W99" s="222"/>
      <c r="X99" s="222"/>
      <c r="Y99" s="222"/>
      <c r="Z99" s="222"/>
      <c r="AA99" s="38"/>
    </row>
    <row r="100" spans="1:27" x14ac:dyDescent="0.2">
      <c r="A100" s="92">
        <v>95</v>
      </c>
      <c r="B100" s="92" t="s">
        <v>196</v>
      </c>
      <c r="C100" s="92" t="s">
        <v>197</v>
      </c>
      <c r="D100" s="93" t="str">
        <f t="shared" si="2"/>
        <v/>
      </c>
      <c r="E100" s="96">
        <f>IF(Options!$D$24 = 1, MAX(F100, G100),
IF(Options!$D$25 = 1, AVERAGE(F100,G100),
IF(Options!$D$26 = 1, IFERROR(GEOMEAN(F100, G100), MAX(F100, G100)))))</f>
        <v>8.6602870813397104</v>
      </c>
      <c r="F100" s="96" cm="1">
        <f t="array" ref="F100">IF(Options!$D$18=1, IFERROR(MAX(IF($I$199:$R$199=1,(I100:R100),"")),
     MAX(IF($I$199:$R$199=2,(I100:R100),""))),
IF(Options!$D$19=1, IFERROR(AVERAGE(IF($I$199:$R$199=1,(I100:R100),"")),
     AVERAGE(IF($I$199:$R$199=2,(I100:R100),""))),
IF(Options!$D$20=1, IFERROR(GEOMEAN(IF($I$199:$R$199=1,(I100:R100)+0.0001,"")),
     GEOMEAN(IF($I$199:$R$199=2,(I100:R100)+0.0001,""))))))</f>
        <v>8.6602870813397104</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51" t="s">
        <v>197</v>
      </c>
      <c r="I100" s="96">
        <v>8.6602870813397104</v>
      </c>
      <c r="J100" s="96">
        <v>5</v>
      </c>
      <c r="K100" s="215"/>
      <c r="L100" s="218"/>
      <c r="M100" s="218"/>
      <c r="N100" s="164"/>
      <c r="O100" s="164"/>
      <c r="P100" s="164"/>
      <c r="Q100" s="163"/>
      <c r="R100" s="163"/>
      <c r="S100" s="222"/>
      <c r="T100" s="222"/>
      <c r="U100" s="222"/>
      <c r="V100" s="222"/>
      <c r="W100" s="222"/>
      <c r="X100" s="222"/>
      <c r="Y100" s="222"/>
      <c r="Z100" s="222"/>
      <c r="AA100" s="38"/>
    </row>
    <row r="101" spans="1:27" x14ac:dyDescent="0.2">
      <c r="A101" s="92">
        <v>96</v>
      </c>
      <c r="B101" s="92" t="s">
        <v>198</v>
      </c>
      <c r="C101" s="92" t="s">
        <v>199</v>
      </c>
      <c r="D101" s="93" t="str">
        <f t="shared" si="2"/>
        <v/>
      </c>
      <c r="E101" s="96">
        <f>IF(Options!$D$24 = 1, MAX(F101, G101),
IF(Options!$D$25 = 1, AVERAGE(F101,G101),
IF(Options!$D$26 = 1, IFERROR(GEOMEAN(F101, G101), MAX(F101, G101)))))</f>
        <v>5.8079305622801565</v>
      </c>
      <c r="F101" s="96" cm="1">
        <f t="array" ref="F101">IF(Options!$D$18=1, IFERROR(MAX(IF($I$199:$R$199=1,(I101:R101),"")),
     MAX(IF($I$199:$R$199=2,(I101:R101),""))),
IF(Options!$D$19=1, IFERROR(AVERAGE(IF($I$199:$R$199=1,(I101:R101),"")),
     AVERAGE(IF($I$199:$R$199=2,(I101:R101),""))),
IF(Options!$D$20=1, IFERROR(GEOMEAN(IF($I$199:$R$199=1,(I101:R101)+0.0001,"")),
     GEOMEAN(IF($I$199:$R$199=2,(I101:R101)+0.0001,""))))))</f>
        <v>3.3732057416267902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51" t="s">
        <v>199</v>
      </c>
      <c r="I101" s="96">
        <v>3.3732057416267902</v>
      </c>
      <c r="J101" s="96"/>
      <c r="K101" s="215">
        <v>10</v>
      </c>
      <c r="L101" s="218"/>
      <c r="M101" s="218"/>
      <c r="N101" s="164"/>
      <c r="O101" s="164"/>
      <c r="P101" s="164"/>
      <c r="Q101" s="163"/>
      <c r="R101" s="163"/>
      <c r="S101" s="222"/>
      <c r="T101" s="222"/>
      <c r="U101" s="222"/>
      <c r="V101" s="222"/>
      <c r="W101" s="222"/>
      <c r="X101" s="222"/>
      <c r="Y101" s="222"/>
      <c r="Z101" s="222"/>
      <c r="AA101" s="38"/>
    </row>
    <row r="102" spans="1:27" x14ac:dyDescent="0.2">
      <c r="A102" s="92">
        <v>97</v>
      </c>
      <c r="B102" s="92" t="s">
        <v>200</v>
      </c>
      <c r="C102" s="92" t="s">
        <v>201</v>
      </c>
      <c r="D102" s="93" t="str">
        <f t="shared" si="2"/>
        <v/>
      </c>
      <c r="E102" s="96">
        <f>IF(Options!$D$24 = 1, MAX(F102, G102),
IF(Options!$D$25 = 1, AVERAGE(F102,G102),
IF(Options!$D$26 = 1, IFERROR(GEOMEAN(F102, G102), MAX(F102, G102)))))</f>
        <v>9.7368421052631593</v>
      </c>
      <c r="F102" s="96" cm="1">
        <f t="array" ref="F102">IF(Options!$D$18=1, IFERROR(MAX(IF($I$199:$R$199=1,(I102:R102),"")),
     MAX(IF($I$199:$R$199=2,(I102:R102),""))),
IF(Options!$D$19=1, IFERROR(AVERAGE(IF($I$199:$R$199=1,(I102:R102),"")),
     AVERAGE(IF($I$199:$R$199=2,(I102:R102),""))),
IF(Options!$D$20=1, IFERROR(GEOMEAN(IF($I$199:$R$199=1,(I102:R102)+0.0001,"")),
     GEOMEAN(IF($I$199:$R$199=2,(I102:R102)+0.0001,""))))))</f>
        <v>9.7368421052631593</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v>9.7368421052631593</v>
      </c>
      <c r="J102" s="96">
        <v>5</v>
      </c>
      <c r="K102" s="215"/>
      <c r="L102" s="218"/>
      <c r="M102" s="218"/>
      <c r="N102" s="164"/>
      <c r="O102" s="164"/>
      <c r="P102" s="164"/>
      <c r="Q102" s="163"/>
      <c r="R102" s="163"/>
      <c r="S102" s="222"/>
      <c r="T102" s="222"/>
      <c r="U102" s="222"/>
      <c r="V102" s="222"/>
      <c r="W102" s="222"/>
      <c r="X102" s="222"/>
      <c r="Y102" s="222"/>
      <c r="Z102" s="222"/>
      <c r="AA102" s="38"/>
    </row>
    <row r="103" spans="1:27" x14ac:dyDescent="0.2">
      <c r="A103" s="92">
        <v>98</v>
      </c>
      <c r="B103" s="92" t="s">
        <v>202</v>
      </c>
      <c r="C103" s="92" t="s">
        <v>203</v>
      </c>
      <c r="D103" s="93" t="str">
        <f t="shared" si="2"/>
        <v/>
      </c>
      <c r="E103" s="96">
        <f>IF(Options!$D$24 = 1, MAX(F103, G103),
IF(Options!$D$25 = 1, AVERAGE(F103,G103),
IF(Options!$D$26 = 1, IFERROR(GEOMEAN(F103, G103), MAX(F103, G103)))))</f>
        <v>3.42105263157895</v>
      </c>
      <c r="F103" s="96" cm="1">
        <f t="array" ref="F103">IF(Options!$D$18=1, IFERROR(MAX(IF($I$199:$R$199=1,(I103:R103),"")),
     MAX(IF($I$199:$R$199=2,(I103:R103),""))),
IF(Options!$D$19=1, IFERROR(AVERAGE(IF($I$199:$R$199=1,(I103:R103),"")),
     AVERAGE(IF($I$199:$R$199=2,(I103:R103),""))),
IF(Options!$D$20=1, IFERROR(GEOMEAN(IF($I$199:$R$199=1,(I103:R103)+0.0001,"")),
     GEOMEAN(IF($I$199:$R$199=2,(I103:R103)+0.0001,""))))))</f>
        <v>3.42105263157895</v>
      </c>
      <c r="G103" s="96" cm="1">
        <f t="array" ref="G103">IF(Options!$D$18=1, IFERROR(MAX(IF($I$200:$R$200=1,(I103:R103),"")),
     MAX(IF($I$200:$R$200=2,(I103:R103),""))),
IF(Options!$D$19=1, IFERROR(AVERAGE(IF($I$200:$R$200=1,(I103:R103),"")),
     AVERAGE(IF($I$200:$R$200=2,(I103:R103),""))),
IF(Options!$D$20=1, IFERROR(GEOMEAN(IF($I$200:$R$200=1,(I103:R103)+0.0001,"")),
     GEOMEAN(IF($I$200:$R$200=2,(I103:R103)+0.0001,""))))))</f>
        <v>0</v>
      </c>
      <c r="H103" s="151" t="s">
        <v>203</v>
      </c>
      <c r="I103" s="96">
        <v>3.42105263157895</v>
      </c>
      <c r="J103" s="96"/>
      <c r="K103" s="215"/>
      <c r="L103" s="218"/>
      <c r="M103" s="218"/>
      <c r="N103" s="164"/>
      <c r="O103" s="164"/>
      <c r="P103" s="164"/>
      <c r="Q103" s="163"/>
      <c r="R103" s="163"/>
      <c r="S103" s="222"/>
      <c r="T103" s="222"/>
      <c r="U103" s="222"/>
      <c r="V103" s="222"/>
      <c r="W103" s="222"/>
      <c r="X103" s="222"/>
      <c r="Y103" s="222"/>
      <c r="Z103" s="222"/>
      <c r="AA103" s="38"/>
    </row>
    <row r="104" spans="1:27" x14ac:dyDescent="0.2">
      <c r="A104" s="92">
        <v>99</v>
      </c>
      <c r="B104" s="92" t="s">
        <v>204</v>
      </c>
      <c r="C104" s="92" t="s">
        <v>205</v>
      </c>
      <c r="D104" s="93" t="str">
        <f t="shared" si="2"/>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c r="J104" s="96"/>
      <c r="K104" s="215"/>
      <c r="L104" s="218"/>
      <c r="M104" s="218"/>
      <c r="N104" s="164"/>
      <c r="O104" s="164"/>
      <c r="P104" s="164"/>
      <c r="Q104" s="163"/>
      <c r="R104" s="163"/>
      <c r="S104" s="222"/>
      <c r="T104" s="222"/>
      <c r="U104" s="222"/>
      <c r="V104" s="222"/>
      <c r="W104" s="222"/>
      <c r="X104" s="222"/>
      <c r="Y104" s="222"/>
      <c r="Z104" s="222"/>
      <c r="AA104" s="38"/>
    </row>
    <row r="105" spans="1:27" x14ac:dyDescent="0.2">
      <c r="A105" s="92">
        <v>100</v>
      </c>
      <c r="B105" s="92" t="s">
        <v>206</v>
      </c>
      <c r="C105" s="92" t="s">
        <v>207</v>
      </c>
      <c r="D105" s="93" t="str">
        <f t="shared" si="2"/>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c r="J105" s="96"/>
      <c r="K105" s="215"/>
      <c r="L105" s="218"/>
      <c r="M105" s="218"/>
      <c r="N105" s="164"/>
      <c r="O105" s="164"/>
      <c r="P105" s="164"/>
      <c r="Q105" s="163"/>
      <c r="R105" s="163"/>
      <c r="S105" s="222"/>
      <c r="T105" s="222"/>
      <c r="U105" s="222"/>
      <c r="V105" s="222"/>
      <c r="W105" s="222"/>
      <c r="X105" s="222"/>
      <c r="Y105" s="222"/>
      <c r="Z105" s="222"/>
      <c r="AA105" s="38"/>
    </row>
    <row r="106" spans="1:27" x14ac:dyDescent="0.2">
      <c r="A106" s="92">
        <v>101</v>
      </c>
      <c r="B106" s="92" t="s">
        <v>208</v>
      </c>
      <c r="C106" s="92" t="s">
        <v>209</v>
      </c>
      <c r="D106" s="93" t="str">
        <f t="shared" si="2"/>
        <v/>
      </c>
      <c r="E106" s="96">
        <f>IF(Options!$D$24 = 1, MAX(F106, G106),
IF(Options!$D$25 = 1, AVERAGE(F106,G106),
IF(Options!$D$26 = 1, IFERROR(GEOMEAN(F106, G106), MAX(F106, G106)))))</f>
        <v>5.6698564593301404</v>
      </c>
      <c r="F106" s="96" cm="1">
        <f t="array" ref="F106">IF(Options!$D$18=1, IFERROR(MAX(IF($I$199:$R$199=1,(I106:R106),"")),
     MAX(IF($I$199:$R$199=2,(I106:R106),""))),
IF(Options!$D$19=1, IFERROR(AVERAGE(IF($I$199:$R$199=1,(I106:R106),"")),
     AVERAGE(IF($I$199:$R$199=2,(I106:R106),""))),
IF(Options!$D$20=1, IFERROR(GEOMEAN(IF($I$199:$R$199=1,(I106:R106)+0.0001,"")),
     GEOMEAN(IF($I$199:$R$199=2,(I106:R106)+0.0001,""))))))</f>
        <v>5.6698564593301404</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v>5.6698564593301404</v>
      </c>
      <c r="J106" s="96">
        <v>5</v>
      </c>
      <c r="K106" s="215"/>
      <c r="L106" s="218"/>
      <c r="M106" s="218"/>
      <c r="N106" s="164"/>
      <c r="O106" s="164"/>
      <c r="P106" s="164"/>
      <c r="Q106" s="163"/>
      <c r="R106" s="163"/>
      <c r="S106" s="222"/>
      <c r="T106" s="222"/>
      <c r="U106" s="222"/>
      <c r="V106" s="222"/>
      <c r="W106" s="222"/>
      <c r="X106" s="222"/>
      <c r="Y106" s="222"/>
      <c r="Z106" s="222"/>
      <c r="AA106" s="38"/>
    </row>
    <row r="107" spans="1:27" x14ac:dyDescent="0.2">
      <c r="A107" s="92">
        <v>102</v>
      </c>
      <c r="B107" s="92" t="s">
        <v>210</v>
      </c>
      <c r="C107" s="92" t="s">
        <v>211</v>
      </c>
      <c r="D107" s="93" t="str">
        <f t="shared" ref="D107:D170" si="3">IF(H107 &lt;&gt; C107, "Countries don't match", "")</f>
        <v/>
      </c>
      <c r="E107" s="96">
        <f>IF(Options!$D$24 = 1, MAX(F107, G107),
IF(Options!$D$25 = 1, AVERAGE(F107,G107),
IF(Options!$D$26 = 1, IFERROR(GEOMEAN(F107, G107), MAX(F107, G107)))))</f>
        <v>8.7559808612440193</v>
      </c>
      <c r="F107" s="96" cm="1">
        <f t="array" ref="F107">IF(Options!$D$18=1, IFERROR(MAX(IF($I$199:$R$199=1,(I107:R107),"")),
     MAX(IF($I$199:$R$199=2,(I107:R107),""))),
IF(Options!$D$19=1, IFERROR(AVERAGE(IF($I$199:$R$199=1,(I107:R107),"")),
     AVERAGE(IF($I$199:$R$199=2,(I107:R107),""))),
IF(Options!$D$20=1, IFERROR(GEOMEAN(IF($I$199:$R$199=1,(I107:R107)+0.0001,"")),
     GEOMEAN(IF($I$199:$R$199=2,(I107:R107)+0.0001,""))))))</f>
        <v>8.7559808612440193</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51" t="s">
        <v>211</v>
      </c>
      <c r="I107" s="96">
        <v>8.7559808612440193</v>
      </c>
      <c r="J107" s="96">
        <v>5</v>
      </c>
      <c r="K107" s="215"/>
      <c r="L107" s="218"/>
      <c r="M107" s="218"/>
      <c r="N107" s="164"/>
      <c r="O107" s="164"/>
      <c r="P107" s="164"/>
      <c r="Q107" s="163"/>
      <c r="R107" s="163"/>
      <c r="S107" s="222"/>
      <c r="T107" s="222"/>
      <c r="U107" s="222"/>
      <c r="V107" s="222"/>
      <c r="W107" s="222"/>
      <c r="X107" s="222"/>
      <c r="Y107" s="222"/>
      <c r="Z107" s="222"/>
      <c r="AA107" s="38"/>
    </row>
    <row r="108" spans="1:27" x14ac:dyDescent="0.2">
      <c r="A108" s="92">
        <v>103</v>
      </c>
      <c r="B108" s="92" t="s">
        <v>212</v>
      </c>
      <c r="C108" s="92" t="s">
        <v>213</v>
      </c>
      <c r="D108" s="93" t="str">
        <f t="shared" si="3"/>
        <v/>
      </c>
      <c r="E108" s="96">
        <f>IF(Options!$D$24 = 1, MAX(F108, G108),
IF(Options!$D$25 = 1, AVERAGE(F108,G108),
IF(Options!$D$26 = 1, IFERROR(GEOMEAN(F108, G108), MAX(F108, G108)))))</f>
        <v>2.2727272727272698</v>
      </c>
      <c r="F108" s="96" cm="1">
        <f t="array" ref="F108">IF(Options!$D$18=1, IFERROR(MAX(IF($I$199:$R$199=1,(I108:R108),"")),
     MAX(IF($I$199:$R$199=2,(I108:R108),""))),
IF(Options!$D$19=1, IFERROR(AVERAGE(IF($I$199:$R$199=1,(I108:R108),"")),
     AVERAGE(IF($I$199:$R$199=2,(I108:R108),""))),
IF(Options!$D$20=1, IFERROR(GEOMEAN(IF($I$199:$R$199=1,(I108:R108)+0.0001,"")),
     GEOMEAN(IF($I$199:$R$199=2,(I108:R108)+0.0001,""))))))</f>
        <v>2.2727272727272698</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2.2727272727272698</v>
      </c>
      <c r="J108" s="96">
        <v>3</v>
      </c>
      <c r="K108" s="215"/>
      <c r="L108" s="218"/>
      <c r="M108" s="218"/>
      <c r="N108" s="164"/>
      <c r="O108" s="164"/>
      <c r="P108" s="164"/>
      <c r="Q108" s="163"/>
      <c r="R108" s="163"/>
      <c r="S108" s="222"/>
      <c r="T108" s="222"/>
      <c r="U108" s="222"/>
      <c r="V108" s="222"/>
      <c r="W108" s="222"/>
      <c r="X108" s="222"/>
      <c r="Y108" s="222"/>
      <c r="Z108" s="222"/>
      <c r="AA108" s="38"/>
    </row>
    <row r="109" spans="1:27" x14ac:dyDescent="0.2">
      <c r="A109" s="92">
        <v>104</v>
      </c>
      <c r="B109" s="92" t="s">
        <v>214</v>
      </c>
      <c r="C109" s="92" t="s">
        <v>215</v>
      </c>
      <c r="D109" s="93" t="str">
        <f t="shared" si="3"/>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v>0</v>
      </c>
      <c r="J109" s="96">
        <v>3</v>
      </c>
      <c r="K109" s="215"/>
      <c r="L109" s="218"/>
      <c r="M109" s="218"/>
      <c r="N109" s="164"/>
      <c r="O109" s="164"/>
      <c r="P109" s="164"/>
      <c r="Q109" s="163"/>
      <c r="R109" s="163"/>
      <c r="S109" s="222"/>
      <c r="T109" s="222"/>
      <c r="U109" s="222"/>
      <c r="V109" s="222"/>
      <c r="W109" s="222"/>
      <c r="X109" s="222"/>
      <c r="Y109" s="222"/>
      <c r="Z109" s="222"/>
      <c r="AA109" s="38"/>
    </row>
    <row r="110" spans="1:27" x14ac:dyDescent="0.2">
      <c r="A110" s="92">
        <v>105</v>
      </c>
      <c r="B110" s="92" t="s">
        <v>216</v>
      </c>
      <c r="C110" s="92" t="s">
        <v>217</v>
      </c>
      <c r="D110" s="93" t="str">
        <f t="shared" si="3"/>
        <v/>
      </c>
      <c r="E110" s="96">
        <f>IF(Options!$D$24 = 1, MAX(F110, G110),
IF(Options!$D$25 = 1, AVERAGE(F110,G110),
IF(Options!$D$26 = 1, IFERROR(GEOMEAN(F110, G110), MAX(F110, G110)))))</f>
        <v>0.93301435406698596</v>
      </c>
      <c r="F110" s="96" cm="1">
        <f t="array" ref="F110">IF(Options!$D$18=1, IFERROR(MAX(IF($I$199:$R$199=1,(I110:R110),"")),
     MAX(IF($I$199:$R$199=2,(I110:R110),""))),
IF(Options!$D$19=1, IFERROR(AVERAGE(IF($I$199:$R$199=1,(I110:R110),"")),
     AVERAGE(IF($I$199:$R$199=2,(I110:R110),""))),
IF(Options!$D$20=1, IFERROR(GEOMEAN(IF($I$199:$R$199=1,(I110:R110)+0.0001,"")),
     GEOMEAN(IF($I$199:$R$199=2,(I110:R110)+0.0001,""))))))</f>
        <v>0.93301435406698596</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v>0.93301435406698596</v>
      </c>
      <c r="J110" s="96">
        <v>1</v>
      </c>
      <c r="K110" s="215"/>
      <c r="L110" s="218"/>
      <c r="M110" s="218"/>
      <c r="N110" s="164"/>
      <c r="O110" s="164"/>
      <c r="P110" s="164"/>
      <c r="Q110" s="163"/>
      <c r="R110" s="163"/>
      <c r="S110" s="222"/>
      <c r="T110" s="222"/>
      <c r="U110" s="222"/>
      <c r="V110" s="222"/>
      <c r="W110" s="222"/>
      <c r="X110" s="222"/>
      <c r="Y110" s="222"/>
      <c r="Z110" s="222"/>
      <c r="AA110" s="38"/>
    </row>
    <row r="111" spans="1:27" x14ac:dyDescent="0.2">
      <c r="A111" s="92">
        <v>106</v>
      </c>
      <c r="B111" s="92" t="s">
        <v>218</v>
      </c>
      <c r="C111" s="92" t="s">
        <v>219</v>
      </c>
      <c r="D111" s="93" t="str">
        <f t="shared" si="3"/>
        <v/>
      </c>
      <c r="E111" s="96">
        <f>IF(Options!$D$24 = 1, MAX(F111, G111),
IF(Options!$D$25 = 1, AVERAGE(F111,G111),
IF(Options!$D$26 = 1, IFERROR(GEOMEAN(F111, G111), MAX(F111, G111)))))</f>
        <v>3.4928229665071799</v>
      </c>
      <c r="F111" s="96" cm="1">
        <f t="array" ref="F111">IF(Options!$D$18=1, IFERROR(MAX(IF($I$199:$R$199=1,(I111:R111),"")),
     MAX(IF($I$199:$R$199=2,(I111:R111),""))),
IF(Options!$D$19=1, IFERROR(AVERAGE(IF($I$199:$R$199=1,(I111:R111),"")),
     AVERAGE(IF($I$199:$R$199=2,(I111:R111),""))),
IF(Options!$D$20=1, IFERROR(GEOMEAN(IF($I$199:$R$199=1,(I111:R111)+0.0001,"")),
     GEOMEAN(IF($I$199:$R$199=2,(I111:R111)+0.0001,""))))))</f>
        <v>3.4928229665071799</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v>3.4928229665071799</v>
      </c>
      <c r="J111" s="96">
        <v>1</v>
      </c>
      <c r="K111" s="215"/>
      <c r="L111" s="218"/>
      <c r="M111" s="218"/>
      <c r="N111" s="164"/>
      <c r="O111" s="164"/>
      <c r="P111" s="164"/>
      <c r="Q111" s="163"/>
      <c r="R111" s="163"/>
      <c r="S111" s="222"/>
      <c r="T111" s="222"/>
      <c r="U111" s="222"/>
      <c r="V111" s="222"/>
      <c r="W111" s="222"/>
      <c r="X111" s="222"/>
      <c r="Y111" s="222"/>
      <c r="Z111" s="222"/>
      <c r="AA111" s="38"/>
    </row>
    <row r="112" spans="1:27" x14ac:dyDescent="0.2">
      <c r="A112" s="92">
        <v>107</v>
      </c>
      <c r="B112" s="92" t="s">
        <v>220</v>
      </c>
      <c r="C112" s="92" t="s">
        <v>221</v>
      </c>
      <c r="D112" s="93" t="str">
        <f t="shared" si="3"/>
        <v/>
      </c>
      <c r="E112" s="96">
        <f>IF(Options!$D$24 = 1, MAX(F112, G112),
IF(Options!$D$25 = 1, AVERAGE(F112,G112),
IF(Options!$D$26 = 1, IFERROR(GEOMEAN(F112, G112), MAX(F112, G112)))))</f>
        <v>4.5933014354067003</v>
      </c>
      <c r="F112" s="96" cm="1">
        <f t="array" ref="F112">IF(Options!$D$18=1, IFERROR(MAX(IF($I$199:$R$199=1,(I112:R112),"")),
     MAX(IF($I$199:$R$199=2,(I112:R112),""))),
IF(Options!$D$19=1, IFERROR(AVERAGE(IF($I$199:$R$199=1,(I112:R112),"")),
     AVERAGE(IF($I$199:$R$199=2,(I112:R112),""))),
IF(Options!$D$20=1, IFERROR(GEOMEAN(IF($I$199:$R$199=1,(I112:R112)+0.0001,"")),
     GEOMEAN(IF($I$199:$R$199=2,(I112:R112)+0.0001,""))))))</f>
        <v>4.5933014354067003</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v>4.5933014354067003</v>
      </c>
      <c r="J112" s="96">
        <v>5</v>
      </c>
      <c r="K112" s="215"/>
      <c r="L112" s="218"/>
      <c r="M112" s="218"/>
      <c r="N112" s="164"/>
      <c r="O112" s="164"/>
      <c r="P112" s="164"/>
      <c r="Q112" s="163"/>
      <c r="R112" s="163"/>
      <c r="S112" s="222"/>
      <c r="T112" s="222"/>
      <c r="U112" s="222"/>
      <c r="V112" s="222"/>
      <c r="W112" s="222"/>
      <c r="X112" s="222"/>
      <c r="Y112" s="222"/>
      <c r="Z112" s="222"/>
      <c r="AA112" s="38"/>
    </row>
    <row r="113" spans="1:27" x14ac:dyDescent="0.2">
      <c r="A113" s="92">
        <v>108</v>
      </c>
      <c r="B113" s="92" t="s">
        <v>222</v>
      </c>
      <c r="C113" s="92" t="s">
        <v>223</v>
      </c>
      <c r="D113" s="93" t="str">
        <f t="shared" si="3"/>
        <v/>
      </c>
      <c r="E113" s="96">
        <f>IF(Options!$D$24 = 1, MAX(F113, G113),
IF(Options!$D$25 = 1, AVERAGE(F113,G113),
IF(Options!$D$26 = 1, IFERROR(GEOMEAN(F113, G113), MAX(F113, G113)))))</f>
        <v>10</v>
      </c>
      <c r="F113" s="96" cm="1">
        <f t="array" ref="F113">IF(Options!$D$18=1, IFERROR(MAX(IF($I$199:$R$199=1,(I113:R113),"")),
     MAX(IF($I$199:$R$199=2,(I113:R113),""))),
IF(Options!$D$19=1, IFERROR(AVERAGE(IF($I$199:$R$199=1,(I113:R113),"")),
     AVERAGE(IF($I$199:$R$199=2,(I113:R113),""))),
IF(Options!$D$20=1, IFERROR(GEOMEAN(IF($I$199:$R$199=1,(I113:R113)+0.0001,"")),
     GEOMEAN(IF($I$199:$R$199=2,(I113:R113)+0.0001,""))))))</f>
        <v>10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v>10</v>
      </c>
      <c r="J113" s="96">
        <v>5</v>
      </c>
      <c r="K113" s="215"/>
      <c r="L113" s="218"/>
      <c r="M113" s="218"/>
      <c r="N113" s="164"/>
      <c r="O113" s="164"/>
      <c r="P113" s="164"/>
      <c r="Q113" s="163"/>
      <c r="R113" s="163"/>
      <c r="S113" s="222"/>
      <c r="T113" s="222"/>
      <c r="U113" s="222"/>
      <c r="V113" s="222"/>
      <c r="W113" s="222"/>
      <c r="X113" s="222"/>
      <c r="Y113" s="222"/>
      <c r="Z113" s="222"/>
      <c r="AA113" s="38"/>
    </row>
    <row r="114" spans="1:27" x14ac:dyDescent="0.2">
      <c r="A114" s="92">
        <v>109</v>
      </c>
      <c r="B114" s="92" t="s">
        <v>224</v>
      </c>
      <c r="C114" s="92" t="s">
        <v>225</v>
      </c>
      <c r="D114" s="93" t="str">
        <f t="shared" si="3"/>
        <v/>
      </c>
      <c r="E114" s="96">
        <f>IF(Options!$D$24 = 1, MAX(F114, G114),
IF(Options!$D$25 = 1, AVERAGE(F114,G114),
IF(Options!$D$26 = 1, IFERROR(GEOMEAN(F114, G114), MAX(F114, G114)))))</f>
        <v>2.9186602870813401</v>
      </c>
      <c r="F114" s="96" cm="1">
        <f t="array" ref="F114">IF(Options!$D$18=1, IFERROR(MAX(IF($I$199:$R$199=1,(I114:R114),"")),
     MAX(IF($I$199:$R$199=2,(I114:R114),""))),
IF(Options!$D$19=1, IFERROR(AVERAGE(IF($I$199:$R$199=1,(I114:R114),"")),
     AVERAGE(IF($I$199:$R$199=2,(I114:R114),""))),
IF(Options!$D$20=1, IFERROR(GEOMEAN(IF($I$199:$R$199=1,(I114:R114)+0.0001,"")),
     GEOMEAN(IF($I$199:$R$199=2,(I114:R114)+0.0001,""))))))</f>
        <v>2.9186602870813401</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v>2.9186602870813401</v>
      </c>
      <c r="J114" s="96">
        <v>1</v>
      </c>
      <c r="K114" s="215"/>
      <c r="L114" s="218"/>
      <c r="M114" s="218"/>
      <c r="N114" s="164"/>
      <c r="O114" s="164"/>
      <c r="P114" s="164"/>
      <c r="Q114" s="163"/>
      <c r="R114" s="163"/>
      <c r="S114" s="222"/>
      <c r="T114" s="222"/>
      <c r="U114" s="222"/>
      <c r="V114" s="222"/>
      <c r="W114" s="222"/>
      <c r="X114" s="222"/>
      <c r="Y114" s="222"/>
      <c r="Z114" s="222"/>
      <c r="AA114" s="38"/>
    </row>
    <row r="115" spans="1:27" x14ac:dyDescent="0.2">
      <c r="A115" s="92">
        <v>110</v>
      </c>
      <c r="B115" s="92" t="s">
        <v>226</v>
      </c>
      <c r="C115" s="92" t="s">
        <v>227</v>
      </c>
      <c r="D115" s="93" t="str">
        <f t="shared" si="3"/>
        <v/>
      </c>
      <c r="E115" s="96">
        <f>IF(Options!$D$24 = 1, MAX(F115, G115),
IF(Options!$D$25 = 1, AVERAGE(F115,G115),
IF(Options!$D$26 = 1, IFERROR(GEOMEAN(F115, G115), MAX(F115, G115)))))</f>
        <v>3.2296650717703299</v>
      </c>
      <c r="F115" s="96" cm="1">
        <f t="array" ref="F115">IF(Options!$D$18=1, IFERROR(MAX(IF($I$199:$R$199=1,(I115:R115),"")),
     MAX(IF($I$199:$R$199=2,(I115:R115),""))),
IF(Options!$D$19=1, IFERROR(AVERAGE(IF($I$199:$R$199=1,(I115:R115),"")),
     AVERAGE(IF($I$199:$R$199=2,(I115:R115),""))),
IF(Options!$D$20=1, IFERROR(GEOMEAN(IF($I$199:$R$199=1,(I115:R115)+0.0001,"")),
     GEOMEAN(IF($I$199:$R$199=2,(I115:R115)+0.0001,""))))))</f>
        <v>3.2296650717703299</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3.2296650717703299</v>
      </c>
      <c r="J115" s="96">
        <v>3</v>
      </c>
      <c r="K115" s="215"/>
      <c r="L115" s="218"/>
      <c r="M115" s="218"/>
      <c r="N115" s="164"/>
      <c r="O115" s="164"/>
      <c r="P115" s="164"/>
      <c r="Q115" s="163"/>
      <c r="R115" s="163"/>
      <c r="S115" s="222"/>
      <c r="T115" s="222"/>
      <c r="U115" s="222"/>
      <c r="V115" s="222"/>
      <c r="W115" s="222"/>
      <c r="X115" s="222"/>
      <c r="Y115" s="222"/>
      <c r="Z115" s="222"/>
      <c r="AA115" s="38"/>
    </row>
    <row r="116" spans="1:27" x14ac:dyDescent="0.2">
      <c r="A116" s="92">
        <v>111</v>
      </c>
      <c r="B116" s="92" t="s">
        <v>228</v>
      </c>
      <c r="C116" s="92" t="s">
        <v>229</v>
      </c>
      <c r="D116" s="93" t="str">
        <f t="shared" si="3"/>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c r="J116" s="96"/>
      <c r="K116" s="215"/>
      <c r="L116" s="218"/>
      <c r="M116" s="218"/>
      <c r="N116" s="164"/>
      <c r="O116" s="164"/>
      <c r="P116" s="164"/>
      <c r="Q116" s="163"/>
      <c r="R116" s="163"/>
      <c r="S116" s="222"/>
      <c r="T116" s="222"/>
      <c r="U116" s="222"/>
      <c r="V116" s="222"/>
      <c r="W116" s="222"/>
      <c r="X116" s="222"/>
      <c r="Y116" s="222"/>
      <c r="Z116" s="222"/>
      <c r="AA116" s="38"/>
    </row>
    <row r="117" spans="1:27" x14ac:dyDescent="0.2">
      <c r="A117" s="92">
        <v>112</v>
      </c>
      <c r="B117" s="92" t="s">
        <v>230</v>
      </c>
      <c r="C117" s="92" t="s">
        <v>231</v>
      </c>
      <c r="D117" s="93" t="str">
        <f t="shared" si="3"/>
        <v/>
      </c>
      <c r="E117" s="96">
        <f>IF(Options!$D$24 = 1, MAX(F117, G117),
IF(Options!$D$25 = 1, AVERAGE(F117,G117),
IF(Options!$D$26 = 1, IFERROR(GEOMEAN(F117, G117), MAX(F117, G117)))))</f>
        <v>3.6124401913875599</v>
      </c>
      <c r="F117" s="96" cm="1">
        <f t="array" ref="F117">IF(Options!$D$18=1, IFERROR(MAX(IF($I$199:$R$199=1,(I117:R117),"")),
     MAX(IF($I$199:$R$199=2,(I117:R117),""))),
IF(Options!$D$19=1, IFERROR(AVERAGE(IF($I$199:$R$199=1,(I117:R117),"")),
     AVERAGE(IF($I$199:$R$199=2,(I117:R117),""))),
IF(Options!$D$20=1, IFERROR(GEOMEAN(IF($I$199:$R$199=1,(I117:R117)+0.0001,"")),
     GEOMEAN(IF($I$199:$R$199=2,(I117:R117)+0.0001,""))))))</f>
        <v>3.6124401913875599</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v>3.6124401913875599</v>
      </c>
      <c r="J117" s="96">
        <v>5</v>
      </c>
      <c r="K117" s="215"/>
      <c r="L117" s="218"/>
      <c r="M117" s="218"/>
      <c r="N117" s="164"/>
      <c r="O117" s="164"/>
      <c r="P117" s="164"/>
      <c r="Q117" s="163"/>
      <c r="R117" s="163"/>
      <c r="S117" s="222"/>
      <c r="T117" s="222"/>
      <c r="U117" s="222"/>
      <c r="V117" s="222"/>
      <c r="W117" s="222"/>
      <c r="X117" s="222"/>
      <c r="Y117" s="222"/>
      <c r="Z117" s="222"/>
      <c r="AA117" s="38"/>
    </row>
    <row r="118" spans="1:27" x14ac:dyDescent="0.2">
      <c r="A118" s="92">
        <v>113</v>
      </c>
      <c r="B118" s="92" t="s">
        <v>232</v>
      </c>
      <c r="C118" s="92" t="s">
        <v>233</v>
      </c>
      <c r="D118" s="93" t="str">
        <f t="shared" si="3"/>
        <v/>
      </c>
      <c r="E118" s="96">
        <f>IF(Options!$D$24 = 1, MAX(F118, G118),
IF(Options!$D$25 = 1, AVERAGE(F118,G118),
IF(Options!$D$26 = 1, IFERROR(GEOMEAN(F118, G118), MAX(F118, G118)))))</f>
        <v>9.0717501463446073</v>
      </c>
      <c r="F118" s="96" cm="1">
        <f t="array" ref="F118">IF(Options!$D$18=1, IFERROR(MAX(IF($I$199:$R$199=1,(I118:R118),"")),
     MAX(IF($I$199:$R$199=2,(I118:R118),""))),
IF(Options!$D$19=1, IFERROR(AVERAGE(IF($I$199:$R$199=1,(I118:R118),"")),
     AVERAGE(IF($I$199:$R$199=2,(I118:R118),""))),
IF(Options!$D$20=1, IFERROR(GEOMEAN(IF($I$199:$R$199=1,(I118:R118)+0.0001,"")),
     GEOMEAN(IF($I$199:$R$199=2,(I118:R118)+0.0001,""))))))</f>
        <v>8.2296650717703397</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51" t="s">
        <v>233</v>
      </c>
      <c r="I118" s="96">
        <v>8.2296650717703397</v>
      </c>
      <c r="J118" s="96">
        <v>3</v>
      </c>
      <c r="K118" s="215">
        <v>10</v>
      </c>
      <c r="L118" s="218"/>
      <c r="M118" s="218"/>
      <c r="N118" s="164"/>
      <c r="O118" s="164"/>
      <c r="P118" s="164"/>
      <c r="Q118" s="163"/>
      <c r="R118" s="163"/>
      <c r="S118" s="222"/>
      <c r="T118" s="222"/>
      <c r="U118" s="222"/>
      <c r="V118" s="222"/>
      <c r="W118" s="222"/>
      <c r="X118" s="222"/>
      <c r="Y118" s="222"/>
      <c r="Z118" s="222"/>
      <c r="AA118" s="38"/>
    </row>
    <row r="119" spans="1:27" x14ac:dyDescent="0.2">
      <c r="A119" s="92">
        <v>114</v>
      </c>
      <c r="B119" s="92" t="s">
        <v>234</v>
      </c>
      <c r="C119" s="92" t="s">
        <v>235</v>
      </c>
      <c r="D119" s="93" t="str">
        <f t="shared" si="3"/>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v>0</v>
      </c>
      <c r="J119" s="96">
        <v>1</v>
      </c>
      <c r="K119" s="215"/>
      <c r="L119" s="218"/>
      <c r="M119" s="218"/>
      <c r="N119" s="164"/>
      <c r="O119" s="164"/>
      <c r="P119" s="164"/>
      <c r="Q119" s="163"/>
      <c r="R119" s="163"/>
      <c r="S119" s="222"/>
      <c r="T119" s="222"/>
      <c r="U119" s="222"/>
      <c r="V119" s="222"/>
      <c r="W119" s="222"/>
      <c r="X119" s="222"/>
      <c r="Y119" s="222"/>
      <c r="Z119" s="222"/>
      <c r="AA119" s="38"/>
    </row>
    <row r="120" spans="1:27" x14ac:dyDescent="0.2">
      <c r="A120" s="92">
        <v>115</v>
      </c>
      <c r="B120" s="92" t="s">
        <v>236</v>
      </c>
      <c r="C120" s="92" t="s">
        <v>237</v>
      </c>
      <c r="D120" s="93" t="str">
        <f t="shared" si="3"/>
        <v/>
      </c>
      <c r="E120" s="96">
        <f>IF(Options!$D$24 = 1, MAX(F120, G120),
IF(Options!$D$25 = 1, AVERAGE(F120,G120),
IF(Options!$D$26 = 1, IFERROR(GEOMEAN(F120, G120), MAX(F120, G120)))))</f>
        <v>7.0813397129186599</v>
      </c>
      <c r="F120" s="96" cm="1">
        <f t="array" ref="F120">IF(Options!$D$18=1, IFERROR(MAX(IF($I$199:$R$199=1,(I120:R120),"")),
     MAX(IF($I$199:$R$199=2,(I120:R120),""))),
IF(Options!$D$19=1, IFERROR(AVERAGE(IF($I$199:$R$199=1,(I120:R120),"")),
     AVERAGE(IF($I$199:$R$199=2,(I120:R120),""))),
IF(Options!$D$20=1, IFERROR(GEOMEAN(IF($I$199:$R$199=1,(I120:R120)+0.0001,"")),
     GEOMEAN(IF($I$199:$R$199=2,(I120:R120)+0.0001,""))))))</f>
        <v>7.0813397129186599</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51" t="s">
        <v>237</v>
      </c>
      <c r="I120" s="96">
        <v>7.0813397129186599</v>
      </c>
      <c r="J120" s="96">
        <v>5</v>
      </c>
      <c r="K120" s="215"/>
      <c r="L120" s="218"/>
      <c r="M120" s="218"/>
      <c r="N120" s="164"/>
      <c r="O120" s="164"/>
      <c r="P120" s="164"/>
      <c r="Q120" s="163"/>
      <c r="R120" s="163"/>
      <c r="S120" s="222"/>
      <c r="T120" s="222"/>
      <c r="U120" s="222"/>
      <c r="V120" s="222"/>
      <c r="W120" s="222"/>
      <c r="X120" s="222"/>
      <c r="Y120" s="222"/>
      <c r="Z120" s="222"/>
      <c r="AA120" s="38"/>
    </row>
    <row r="121" spans="1:27" x14ac:dyDescent="0.2">
      <c r="A121" s="92">
        <v>116</v>
      </c>
      <c r="B121" s="92" t="s">
        <v>238</v>
      </c>
      <c r="C121" s="92" t="s">
        <v>239</v>
      </c>
      <c r="D121" s="93" t="str">
        <f t="shared" si="3"/>
        <v/>
      </c>
      <c r="E121" s="96">
        <f>IF(Options!$D$24 = 1, MAX(F121, G121),
IF(Options!$D$25 = 1, AVERAGE(F121,G121),
IF(Options!$D$26 = 1, IFERROR(GEOMEAN(F121, G121), MAX(F121, G121)))))</f>
        <v>1.1722488038277501</v>
      </c>
      <c r="F121" s="96" cm="1">
        <f t="array" ref="F121">IF(Options!$D$18=1, IFERROR(MAX(IF($I$199:$R$199=1,(I121:R121),"")),
     MAX(IF($I$199:$R$199=2,(I121:R121),""))),
IF(Options!$D$19=1, IFERROR(AVERAGE(IF($I$199:$R$199=1,(I121:R121),"")),
     AVERAGE(IF($I$199:$R$199=2,(I121:R121),""))),
IF(Options!$D$20=1, IFERROR(GEOMEAN(IF($I$199:$R$199=1,(I121:R121)+0.0001,"")),
     GEOMEAN(IF($I$199:$R$199=2,(I121:R121)+0.0001,""))))))</f>
        <v>1.1722488038277501</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v>1.1722488038277501</v>
      </c>
      <c r="J121" s="96">
        <v>3</v>
      </c>
      <c r="K121" s="215"/>
      <c r="L121" s="218"/>
      <c r="M121" s="218"/>
      <c r="N121" s="164"/>
      <c r="O121" s="164"/>
      <c r="P121" s="164"/>
      <c r="Q121" s="163"/>
      <c r="R121" s="163"/>
      <c r="S121" s="222"/>
      <c r="T121" s="222"/>
      <c r="U121" s="222"/>
      <c r="V121" s="222"/>
      <c r="W121" s="222"/>
      <c r="X121" s="222"/>
      <c r="Y121" s="222"/>
      <c r="Z121" s="222"/>
      <c r="AA121" s="38"/>
    </row>
    <row r="122" spans="1:27" x14ac:dyDescent="0.2">
      <c r="A122" s="92">
        <v>117</v>
      </c>
      <c r="B122" s="92" t="s">
        <v>240</v>
      </c>
      <c r="C122" s="92" t="s">
        <v>241</v>
      </c>
      <c r="D122" s="93" t="str">
        <f t="shared" si="3"/>
        <v/>
      </c>
      <c r="E122" s="96">
        <f>IF(Options!$D$24 = 1, MAX(F122, G122),
IF(Options!$D$25 = 1, AVERAGE(F122,G122),
IF(Options!$D$26 = 1, IFERROR(GEOMEAN(F122, G122), MAX(F122, G122)))))</f>
        <v>7.2009569377990399</v>
      </c>
      <c r="F122" s="96" cm="1">
        <f t="array" ref="F122">IF(Options!$D$18=1, IFERROR(MAX(IF($I$199:$R$199=1,(I122:R122),"")),
     MAX(IF($I$199:$R$199=2,(I122:R122),""))),
IF(Options!$D$19=1, IFERROR(AVERAGE(IF($I$199:$R$199=1,(I122:R122),"")),
     AVERAGE(IF($I$199:$R$199=2,(I122:R122),""))),
IF(Options!$D$20=1, IFERROR(GEOMEAN(IF($I$199:$R$199=1,(I122:R122)+0.0001,"")),
     GEOMEAN(IF($I$199:$R$199=2,(I122:R122)+0.0001,""))))))</f>
        <v>7.2009569377990399</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7.2009569377990399</v>
      </c>
      <c r="J122" s="96">
        <v>5</v>
      </c>
      <c r="K122" s="215"/>
      <c r="L122" s="218"/>
      <c r="M122" s="218"/>
      <c r="N122" s="164"/>
      <c r="O122" s="164"/>
      <c r="P122" s="164"/>
      <c r="Q122" s="163"/>
      <c r="R122" s="163"/>
      <c r="S122" s="222"/>
      <c r="T122" s="222"/>
      <c r="U122" s="222"/>
      <c r="V122" s="222"/>
      <c r="W122" s="222"/>
      <c r="X122" s="222"/>
      <c r="Y122" s="222"/>
      <c r="Z122" s="222"/>
      <c r="AA122" s="38"/>
    </row>
    <row r="123" spans="1:27" x14ac:dyDescent="0.2">
      <c r="A123" s="92">
        <v>118</v>
      </c>
      <c r="B123" s="92" t="s">
        <v>242</v>
      </c>
      <c r="C123" s="92" t="s">
        <v>243</v>
      </c>
      <c r="D123" s="93" t="str">
        <f t="shared" si="3"/>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1</v>
      </c>
      <c r="K123" s="215">
        <v>10</v>
      </c>
      <c r="L123" s="218"/>
      <c r="M123" s="218"/>
      <c r="N123" s="164"/>
      <c r="O123" s="164"/>
      <c r="P123" s="164"/>
      <c r="Q123" s="163"/>
      <c r="R123" s="163"/>
      <c r="S123" s="222"/>
      <c r="T123" s="222"/>
      <c r="U123" s="222"/>
      <c r="V123" s="222"/>
      <c r="W123" s="222"/>
      <c r="X123" s="222"/>
      <c r="Y123" s="222"/>
      <c r="Z123" s="222"/>
      <c r="AA123" s="38"/>
    </row>
    <row r="124" spans="1:27" x14ac:dyDescent="0.2">
      <c r="A124" s="92">
        <v>119</v>
      </c>
      <c r="B124" s="92" t="s">
        <v>244</v>
      </c>
      <c r="C124" s="92" t="s">
        <v>245</v>
      </c>
      <c r="D124" s="93" t="str">
        <f t="shared" si="3"/>
        <v/>
      </c>
      <c r="E124" s="96">
        <f>IF(Options!$D$24 = 1, MAX(F124, G124),
IF(Options!$D$25 = 1, AVERAGE(F124,G124),
IF(Options!$D$26 = 1, IFERROR(GEOMEAN(F124, G124), MAX(F124, G124)))))</f>
        <v>8.1339712918660307</v>
      </c>
      <c r="F124" s="96" cm="1">
        <f t="array" ref="F124">IF(Options!$D$18=1, IFERROR(MAX(IF($I$199:$R$199=1,(I124:R124),"")),
     MAX(IF($I$199:$R$199=2,(I124:R124),""))),
IF(Options!$D$19=1, IFERROR(AVERAGE(IF($I$199:$R$199=1,(I124:R124),"")),
     AVERAGE(IF($I$199:$R$199=2,(I124:R124),""))),
IF(Options!$D$20=1, IFERROR(GEOMEAN(IF($I$199:$R$199=1,(I124:R124)+0.0001,"")),
     GEOMEAN(IF($I$199:$R$199=2,(I124:R124)+0.0001,""))))))</f>
        <v>8.1339712918660307</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v>8.1339712918660307</v>
      </c>
      <c r="J124" s="96">
        <v>3</v>
      </c>
      <c r="K124" s="215"/>
      <c r="L124" s="218"/>
      <c r="M124" s="218"/>
      <c r="N124" s="164"/>
      <c r="O124" s="164"/>
      <c r="P124" s="164"/>
      <c r="Q124" s="163"/>
      <c r="R124" s="163"/>
      <c r="S124" s="222"/>
      <c r="T124" s="222"/>
      <c r="U124" s="222"/>
      <c r="V124" s="222"/>
      <c r="W124" s="222"/>
      <c r="X124" s="222"/>
      <c r="Y124" s="222"/>
      <c r="Z124" s="222"/>
      <c r="AA124" s="38"/>
    </row>
    <row r="125" spans="1:27" x14ac:dyDescent="0.2">
      <c r="A125" s="92">
        <v>120</v>
      </c>
      <c r="B125" s="92" t="s">
        <v>246</v>
      </c>
      <c r="C125" s="92" t="s">
        <v>247</v>
      </c>
      <c r="D125" s="93" t="str">
        <f t="shared" si="3"/>
        <v/>
      </c>
      <c r="E125" s="96">
        <f>IF(Options!$D$24 = 1, MAX(F125, G125),
IF(Options!$D$25 = 1, AVERAGE(F125,G125),
IF(Options!$D$26 = 1, IFERROR(GEOMEAN(F125, G125), MAX(F125, G125)))))</f>
        <v>1.79425837320574</v>
      </c>
      <c r="F125" s="96" cm="1">
        <f t="array" ref="F125">IF(Options!$D$18=1, IFERROR(MAX(IF($I$199:$R$199=1,(I125:R125),"")),
     MAX(IF($I$199:$R$199=2,(I125:R125),""))),
IF(Options!$D$19=1, IFERROR(AVERAGE(IF($I$199:$R$199=1,(I125:R125),"")),
     AVERAGE(IF($I$199:$R$199=2,(I125:R125),""))),
IF(Options!$D$20=1, IFERROR(GEOMEAN(IF($I$199:$R$199=1,(I125:R125)+0.0001,"")),
     GEOMEAN(IF($I$199:$R$199=2,(I125:R125)+0.0001,""))))))</f>
        <v>1.79425837320574</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v>1.79425837320574</v>
      </c>
      <c r="J125" s="96">
        <v>3</v>
      </c>
      <c r="K125" s="215"/>
      <c r="L125" s="218"/>
      <c r="M125" s="218"/>
      <c r="N125" s="164"/>
      <c r="O125" s="164"/>
      <c r="P125" s="164"/>
      <c r="Q125" s="163"/>
      <c r="R125" s="163"/>
      <c r="S125" s="222"/>
      <c r="T125" s="222"/>
      <c r="U125" s="222"/>
      <c r="V125" s="222"/>
      <c r="W125" s="222"/>
      <c r="X125" s="222"/>
      <c r="Y125" s="222"/>
      <c r="Z125" s="222"/>
      <c r="AA125" s="38"/>
    </row>
    <row r="126" spans="1:27" x14ac:dyDescent="0.2">
      <c r="A126" s="92">
        <v>121</v>
      </c>
      <c r="B126" s="92" t="s">
        <v>248</v>
      </c>
      <c r="C126" s="92" t="s">
        <v>249</v>
      </c>
      <c r="D126" s="93" t="str">
        <f t="shared" si="3"/>
        <v/>
      </c>
      <c r="E126" s="96">
        <f>IF(Options!$D$24 = 1, MAX(F126, G126),
IF(Options!$D$25 = 1, AVERAGE(F126,G126),
IF(Options!$D$26 = 1, IFERROR(GEOMEAN(F126, G126), MAX(F126, G126)))))</f>
        <v>10</v>
      </c>
      <c r="F126" s="96" cm="1">
        <f t="array" ref="F126">IF(Options!$D$18=1, IFERROR(MAX(IF($I$199:$R$199=1,(I126:R126),"")),
     MAX(IF($I$199:$R$199=2,(I126:R126),""))),
IF(Options!$D$19=1, IFERROR(AVERAGE(IF($I$199:$R$199=1,(I126:R126),"")),
     AVERAGE(IF($I$199:$R$199=2,(I126:R126),""))),
IF(Options!$D$20=1, IFERROR(GEOMEAN(IF($I$199:$R$199=1,(I126:R126)+0.0001,"")),
     GEOMEAN(IF($I$199:$R$199=2,(I126:R126)+0.0001,""))))))</f>
        <v>10</v>
      </c>
      <c r="G126" s="96" cm="1">
        <f t="array" ref="G126">IF(Options!$D$18=1, IFERROR(MAX(IF($I$200:$R$200=1,(I126:R126),"")),
     MAX(IF($I$200:$R$200=2,(I126:R126),""))),
IF(Options!$D$19=1, IFERROR(AVERAGE(IF($I$200:$R$200=1,(I126:R126),"")),
     AVERAGE(IF($I$200:$R$200=2,(I126:R126),""))),
IF(Options!$D$20=1, IFERROR(GEOMEAN(IF($I$200:$R$200=1,(I126:R126)+0.0001,"")),
     GEOMEAN(IF($I$200:$R$200=2,(I126:R126)+0.0001,""))))))</f>
        <v>0</v>
      </c>
      <c r="H126" s="151" t="s">
        <v>249</v>
      </c>
      <c r="I126" s="96">
        <v>10</v>
      </c>
      <c r="J126" s="96">
        <v>5</v>
      </c>
      <c r="K126" s="215"/>
      <c r="L126" s="218"/>
      <c r="M126" s="218"/>
      <c r="N126" s="164"/>
      <c r="O126" s="164"/>
      <c r="P126" s="164"/>
      <c r="Q126" s="163"/>
      <c r="R126" s="163"/>
      <c r="S126" s="222"/>
      <c r="T126" s="222"/>
      <c r="U126" s="222"/>
      <c r="V126" s="222"/>
      <c r="W126" s="222"/>
      <c r="X126" s="222"/>
      <c r="Y126" s="222"/>
      <c r="Z126" s="222"/>
      <c r="AA126" s="38"/>
    </row>
    <row r="127" spans="1:27" x14ac:dyDescent="0.2">
      <c r="A127" s="92">
        <v>122</v>
      </c>
      <c r="B127" s="92" t="s">
        <v>250</v>
      </c>
      <c r="C127" s="92" t="s">
        <v>251</v>
      </c>
      <c r="D127" s="93" t="str">
        <f t="shared" si="3"/>
        <v/>
      </c>
      <c r="E127" s="96">
        <f>IF(Options!$D$24 = 1, MAX(F127, G127),
IF(Options!$D$25 = 1, AVERAGE(F127,G127),
IF(Options!$D$26 = 1, IFERROR(GEOMEAN(F127, G127), MAX(F127, G127)))))</f>
        <v>2.3444976076555002</v>
      </c>
      <c r="F127" s="96" cm="1">
        <f t="array" ref="F127">IF(Options!$D$18=1, IFERROR(MAX(IF($I$199:$R$199=1,(I127:R127),"")),
     MAX(IF($I$199:$R$199=2,(I127:R127),""))),
IF(Options!$D$19=1, IFERROR(AVERAGE(IF($I$199:$R$199=1,(I127:R127),"")),
     AVERAGE(IF($I$199:$R$199=2,(I127:R127),""))),
IF(Options!$D$20=1, IFERROR(GEOMEAN(IF($I$199:$R$199=1,(I127:R127)+0.0001,"")),
     GEOMEAN(IF($I$199:$R$199=2,(I127:R127)+0.0001,""))))))</f>
        <v>2.3444976076555002</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v>2.3444976076555002</v>
      </c>
      <c r="J127" s="96">
        <v>5</v>
      </c>
      <c r="K127" s="215"/>
      <c r="L127" s="218"/>
      <c r="M127" s="218"/>
      <c r="N127" s="164"/>
      <c r="O127" s="164"/>
      <c r="P127" s="164"/>
      <c r="Q127" s="163"/>
      <c r="R127" s="163"/>
      <c r="S127" s="222"/>
      <c r="T127" s="222"/>
      <c r="U127" s="222"/>
      <c r="V127" s="222"/>
      <c r="W127" s="222"/>
      <c r="X127" s="222"/>
      <c r="Y127" s="222"/>
      <c r="Z127" s="222"/>
      <c r="AA127" s="38"/>
    </row>
    <row r="128" spans="1:27" x14ac:dyDescent="0.2">
      <c r="A128" s="92">
        <v>123</v>
      </c>
      <c r="B128" s="92" t="s">
        <v>252</v>
      </c>
      <c r="C128" s="92" t="s">
        <v>253</v>
      </c>
      <c r="D128" s="93" t="str">
        <f t="shared" si="3"/>
        <v/>
      </c>
      <c r="E128" s="96">
        <f>IF(Options!$D$24 = 1, MAX(F128, G128),
IF(Options!$D$25 = 1, AVERAGE(F128,G128),
IF(Options!$D$26 = 1, IFERROR(GEOMEAN(F128, G128), MAX(F128, G128)))))</f>
        <v>9.2822966507177096</v>
      </c>
      <c r="F128" s="96" cm="1">
        <f t="array" ref="F128">IF(Options!$D$18=1, IFERROR(MAX(IF($I$199:$R$199=1,(I128:R128),"")),
     MAX(IF($I$199:$R$199=2,(I128:R128),""))),
IF(Options!$D$19=1, IFERROR(AVERAGE(IF($I$199:$R$199=1,(I128:R128),"")),
     AVERAGE(IF($I$199:$R$199=2,(I128:R128),""))),
IF(Options!$D$20=1, IFERROR(GEOMEAN(IF($I$199:$R$199=1,(I128:R128)+0.0001,"")),
     GEOMEAN(IF($I$199:$R$199=2,(I128:R128)+0.0001,""))))))</f>
        <v>9.2822966507177096</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v>9.2822966507177096</v>
      </c>
      <c r="J128" s="96">
        <v>3</v>
      </c>
      <c r="K128" s="215"/>
      <c r="L128" s="218"/>
      <c r="M128" s="218"/>
      <c r="N128" s="164"/>
      <c r="O128" s="164"/>
      <c r="P128" s="164"/>
      <c r="Q128" s="163"/>
      <c r="R128" s="163"/>
      <c r="S128" s="222"/>
      <c r="T128" s="222"/>
      <c r="U128" s="222"/>
      <c r="V128" s="222"/>
      <c r="W128" s="222"/>
      <c r="X128" s="222"/>
      <c r="Y128" s="222"/>
      <c r="Z128" s="222"/>
      <c r="AA128" s="38"/>
    </row>
    <row r="129" spans="1:27" x14ac:dyDescent="0.2">
      <c r="A129" s="92">
        <v>124</v>
      </c>
      <c r="B129" s="92" t="s">
        <v>254</v>
      </c>
      <c r="C129" s="92" t="s">
        <v>255</v>
      </c>
      <c r="D129" s="93" t="str">
        <f t="shared" si="3"/>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51" t="s">
        <v>255</v>
      </c>
      <c r="I129" s="96">
        <v>10</v>
      </c>
      <c r="J129" s="96">
        <v>3</v>
      </c>
      <c r="K129" s="215">
        <v>10</v>
      </c>
      <c r="L129" s="218"/>
      <c r="M129" s="218"/>
      <c r="N129" s="164"/>
      <c r="O129" s="164"/>
      <c r="P129" s="164"/>
      <c r="Q129" s="163"/>
      <c r="R129" s="163"/>
      <c r="S129" s="222"/>
      <c r="T129" s="222"/>
      <c r="U129" s="222"/>
      <c r="V129" s="222"/>
      <c r="W129" s="222"/>
      <c r="X129" s="222"/>
      <c r="Y129" s="222"/>
      <c r="Z129" s="222"/>
      <c r="AA129" s="38"/>
    </row>
    <row r="130" spans="1:27" x14ac:dyDescent="0.2">
      <c r="A130" s="92">
        <v>125</v>
      </c>
      <c r="B130" s="92" t="s">
        <v>256</v>
      </c>
      <c r="C130" s="92" t="s">
        <v>257</v>
      </c>
      <c r="D130" s="93" t="str">
        <f t="shared" si="3"/>
        <v/>
      </c>
      <c r="E130" s="96">
        <f>IF(Options!$D$24 = 1, MAX(F130, G130),
IF(Options!$D$25 = 1, AVERAGE(F130,G130),
IF(Options!$D$26 = 1, IFERROR(GEOMEAN(F130, G130), MAX(F130, G130)))))</f>
        <v>9.2156513424213156</v>
      </c>
      <c r="F130" s="96" cm="1">
        <f t="array" ref="F130">IF(Options!$D$18=1, IFERROR(MAX(IF($I$199:$R$199=1,(I130:R130),"")),
     MAX(IF($I$199:$R$199=2,(I130:R130),""))),
IF(Options!$D$19=1, IFERROR(AVERAGE(IF($I$199:$R$199=1,(I130:R130),"")),
     AVERAGE(IF($I$199:$R$199=2,(I130:R130),""))),
IF(Options!$D$20=1, IFERROR(GEOMEAN(IF($I$199:$R$199=1,(I130:R130)+0.0001,"")),
     GEOMEAN(IF($I$199:$R$199=2,(I130:R130)+0.0001,""))))))</f>
        <v>8.4928229665071804</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151" t="s">
        <v>257</v>
      </c>
      <c r="I130" s="96">
        <v>8.4928229665071804</v>
      </c>
      <c r="J130" s="96">
        <v>3</v>
      </c>
      <c r="K130" s="215">
        <v>10</v>
      </c>
      <c r="L130" s="218"/>
      <c r="M130" s="218"/>
      <c r="N130" s="164"/>
      <c r="O130" s="164"/>
      <c r="P130" s="164"/>
      <c r="Q130" s="163"/>
      <c r="R130" s="163"/>
      <c r="S130" s="222"/>
      <c r="T130" s="222"/>
      <c r="U130" s="222"/>
      <c r="V130" s="222"/>
      <c r="W130" s="222"/>
      <c r="X130" s="222"/>
      <c r="Y130" s="222"/>
      <c r="Z130" s="222"/>
      <c r="AA130" s="38"/>
    </row>
    <row r="131" spans="1:27" x14ac:dyDescent="0.2">
      <c r="A131" s="92">
        <v>126</v>
      </c>
      <c r="B131" s="92" t="s">
        <v>258</v>
      </c>
      <c r="C131" s="92" t="s">
        <v>259</v>
      </c>
      <c r="D131" s="93" t="str">
        <f t="shared" si="3"/>
        <v/>
      </c>
      <c r="E131" s="96">
        <f>IF(Options!$D$24 = 1, MAX(F131, G131),
IF(Options!$D$25 = 1, AVERAGE(F131,G131),
IF(Options!$D$26 = 1, IFERROR(GEOMEAN(F131, G131), MAX(F131, G131)))))</f>
        <v>6.7942583732057402</v>
      </c>
      <c r="F131" s="96" cm="1">
        <f t="array" ref="F131">IF(Options!$D$18=1, IFERROR(MAX(IF($I$199:$R$199=1,(I131:R131),"")),
     MAX(IF($I$199:$R$199=2,(I131:R131),""))),
IF(Options!$D$19=1, IFERROR(AVERAGE(IF($I$199:$R$199=1,(I131:R131),"")),
     AVERAGE(IF($I$199:$R$199=2,(I131:R131),""))),
IF(Options!$D$20=1, IFERROR(GEOMEAN(IF($I$199:$R$199=1,(I131:R131)+0.0001,"")),
     GEOMEAN(IF($I$199:$R$199=2,(I131:R131)+0.0001,""))))))</f>
        <v>6.7942583732057402</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v>6.7942583732057402</v>
      </c>
      <c r="J131" s="96">
        <v>3</v>
      </c>
      <c r="K131" s="215"/>
      <c r="L131" s="218"/>
      <c r="M131" s="218"/>
      <c r="N131" s="164"/>
      <c r="O131" s="164"/>
      <c r="P131" s="164"/>
      <c r="Q131" s="163"/>
      <c r="R131" s="163"/>
      <c r="S131" s="222"/>
      <c r="T131" s="222"/>
      <c r="U131" s="222"/>
      <c r="V131" s="222"/>
      <c r="W131" s="222"/>
      <c r="X131" s="222"/>
      <c r="Y131" s="222"/>
      <c r="Z131" s="222"/>
      <c r="AA131" s="38"/>
    </row>
    <row r="132" spans="1:27" x14ac:dyDescent="0.2">
      <c r="A132" s="92">
        <v>127</v>
      </c>
      <c r="B132" s="92" t="s">
        <v>260</v>
      </c>
      <c r="C132" s="92" t="s">
        <v>261</v>
      </c>
      <c r="D132" s="93" t="str">
        <f t="shared" si="3"/>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v>0</v>
      </c>
      <c r="J132" s="96">
        <v>3</v>
      </c>
      <c r="K132" s="215"/>
      <c r="L132" s="218"/>
      <c r="M132" s="218"/>
      <c r="N132" s="164"/>
      <c r="O132" s="164"/>
      <c r="P132" s="164"/>
      <c r="Q132" s="163"/>
      <c r="R132" s="163"/>
      <c r="S132" s="222"/>
      <c r="T132" s="222"/>
      <c r="U132" s="222"/>
      <c r="V132" s="222"/>
      <c r="W132" s="222"/>
      <c r="X132" s="222"/>
      <c r="Y132" s="222"/>
      <c r="Z132" s="222"/>
      <c r="AA132" s="38"/>
    </row>
    <row r="133" spans="1:27" x14ac:dyDescent="0.2">
      <c r="A133" s="92">
        <v>128</v>
      </c>
      <c r="B133" s="92" t="s">
        <v>262</v>
      </c>
      <c r="C133" s="92" t="s">
        <v>263</v>
      </c>
      <c r="D133" s="93" t="str">
        <f t="shared" si="3"/>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v>0</v>
      </c>
      <c r="J133" s="96">
        <v>3</v>
      </c>
      <c r="K133" s="215"/>
      <c r="L133" s="218"/>
      <c r="M133" s="218"/>
      <c r="N133" s="164"/>
      <c r="O133" s="164"/>
      <c r="P133" s="164"/>
      <c r="Q133" s="163"/>
      <c r="R133" s="163"/>
      <c r="S133" s="222"/>
      <c r="T133" s="222"/>
      <c r="U133" s="222"/>
      <c r="V133" s="222"/>
      <c r="W133" s="222"/>
      <c r="X133" s="222"/>
      <c r="Y133" s="222"/>
      <c r="Z133" s="222"/>
      <c r="AA133" s="38"/>
    </row>
    <row r="134" spans="1:27" x14ac:dyDescent="0.2">
      <c r="A134" s="92">
        <v>129</v>
      </c>
      <c r="B134" s="92" t="s">
        <v>264</v>
      </c>
      <c r="C134" s="92" t="s">
        <v>265</v>
      </c>
      <c r="D134" s="93" t="str">
        <f t="shared" si="3"/>
        <v/>
      </c>
      <c r="E134" s="96">
        <f>IF(Options!$D$24 = 1, MAX(F134, G134),
IF(Options!$D$25 = 1, AVERAGE(F134,G134),
IF(Options!$D$26 = 1, IFERROR(GEOMEAN(F134, G134), MAX(F134, G134)))))</f>
        <v>9.0430622009569408</v>
      </c>
      <c r="F134" s="96" cm="1">
        <f t="array" ref="F134">IF(Options!$D$18=1, IFERROR(MAX(IF($I$199:$R$199=1,(I134:R134),"")),
     MAX(IF($I$199:$R$199=2,(I134:R134),""))),
IF(Options!$D$19=1, IFERROR(AVERAGE(IF($I$199:$R$199=1,(I134:R134),"")),
     AVERAGE(IF($I$199:$R$199=2,(I134:R134),""))),
IF(Options!$D$20=1, IFERROR(GEOMEAN(IF($I$199:$R$199=1,(I134:R134)+0.0001,"")),
     GEOMEAN(IF($I$199:$R$199=2,(I134:R134)+0.0001,""))))))</f>
        <v>9.0430622009569408</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v>9.0430622009569408</v>
      </c>
      <c r="J134" s="96">
        <v>3</v>
      </c>
      <c r="K134" s="215"/>
      <c r="L134" s="218"/>
      <c r="M134" s="218"/>
      <c r="N134" s="164"/>
      <c r="O134" s="164"/>
      <c r="P134" s="164"/>
      <c r="Q134" s="163"/>
      <c r="R134" s="163"/>
      <c r="S134" s="222"/>
      <c r="T134" s="222"/>
      <c r="U134" s="222"/>
      <c r="V134" s="222"/>
      <c r="W134" s="222"/>
      <c r="X134" s="222"/>
      <c r="Y134" s="222"/>
      <c r="Z134" s="222"/>
      <c r="AA134" s="38"/>
    </row>
    <row r="135" spans="1:27" x14ac:dyDescent="0.2">
      <c r="A135" s="92">
        <v>130</v>
      </c>
      <c r="B135" s="92" t="s">
        <v>266</v>
      </c>
      <c r="C135" s="92" t="s">
        <v>267</v>
      </c>
      <c r="D135" s="93" t="str">
        <f t="shared" si="3"/>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c r="J135" s="96"/>
      <c r="K135" s="215"/>
      <c r="L135" s="218"/>
      <c r="M135" s="218"/>
      <c r="N135" s="164"/>
      <c r="O135" s="164"/>
      <c r="P135" s="164"/>
      <c r="Q135" s="163"/>
      <c r="R135" s="163"/>
      <c r="S135" s="222"/>
      <c r="T135" s="222"/>
      <c r="U135" s="222"/>
      <c r="V135" s="222"/>
      <c r="W135" s="222"/>
      <c r="X135" s="222"/>
      <c r="Y135" s="222"/>
      <c r="Z135" s="222"/>
      <c r="AA135" s="38"/>
    </row>
    <row r="136" spans="1:27" x14ac:dyDescent="0.2">
      <c r="A136" s="92">
        <v>131</v>
      </c>
      <c r="B136" s="92" t="s">
        <v>268</v>
      </c>
      <c r="C136" s="92" t="s">
        <v>269</v>
      </c>
      <c r="D136" s="93" t="str">
        <f t="shared" si="3"/>
        <v/>
      </c>
      <c r="E136" s="96">
        <f>IF(Options!$D$24 = 1, MAX(F136, G136),
IF(Options!$D$25 = 1, AVERAGE(F136,G136),
IF(Options!$D$26 = 1, IFERROR(GEOMEAN(F136, G136), MAX(F136, G136)))))</f>
        <v>1.84210526315789</v>
      </c>
      <c r="F136" s="96" cm="1">
        <f t="array" ref="F136">IF(Options!$D$18=1, IFERROR(MAX(IF($I$199:$R$199=1,(I136:R136),"")),
     MAX(IF($I$199:$R$199=2,(I136:R136),""))),
IF(Options!$D$19=1, IFERROR(AVERAGE(IF($I$199:$R$199=1,(I136:R136),"")),
     AVERAGE(IF($I$199:$R$199=2,(I136:R136),""))),
IF(Options!$D$20=1, IFERROR(GEOMEAN(IF($I$199:$R$199=1,(I136:R136)+0.0001,"")),
     GEOMEAN(IF($I$199:$R$199=2,(I136:R136)+0.0001,""))))))</f>
        <v>1.84210526315789</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1.84210526315789</v>
      </c>
      <c r="J136" s="96">
        <v>3</v>
      </c>
      <c r="K136" s="215"/>
      <c r="L136" s="218"/>
      <c r="M136" s="218"/>
      <c r="N136" s="164"/>
      <c r="O136" s="164"/>
      <c r="P136" s="164"/>
      <c r="Q136" s="163"/>
      <c r="R136" s="163"/>
      <c r="S136" s="222"/>
      <c r="T136" s="222"/>
      <c r="U136" s="222"/>
      <c r="V136" s="222"/>
      <c r="W136" s="222"/>
      <c r="X136" s="222"/>
      <c r="Y136" s="222"/>
      <c r="Z136" s="222"/>
      <c r="AA136" s="38"/>
    </row>
    <row r="137" spans="1:27" x14ac:dyDescent="0.2">
      <c r="A137" s="92">
        <v>132</v>
      </c>
      <c r="B137" s="92" t="s">
        <v>270</v>
      </c>
      <c r="C137" s="92" t="s">
        <v>271</v>
      </c>
      <c r="D137" s="93" t="str">
        <f t="shared" si="3"/>
        <v/>
      </c>
      <c r="E137" s="96">
        <f>IF(Options!$D$24 = 1, MAX(F137, G137),
IF(Options!$D$25 = 1, AVERAGE(F137,G137),
IF(Options!$D$26 = 1, IFERROR(GEOMEAN(F137, G137), MAX(F137, G137)))))</f>
        <v>3.2296650717703299</v>
      </c>
      <c r="F137" s="96" cm="1">
        <f t="array" ref="F137">IF(Options!$D$18=1, IFERROR(MAX(IF($I$199:$R$199=1,(I137:R137),"")),
     MAX(IF($I$199:$R$199=2,(I137:R137),""))),
IF(Options!$D$19=1, IFERROR(AVERAGE(IF($I$199:$R$199=1,(I137:R137),"")),
     AVERAGE(IF($I$199:$R$199=2,(I137:R137),""))),
IF(Options!$D$20=1, IFERROR(GEOMEAN(IF($I$199:$R$199=1,(I137:R137)+0.0001,"")),
     GEOMEAN(IF($I$199:$R$199=2,(I137:R137)+0.0001,""))))))</f>
        <v>3.2296650717703299</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v>3.2296650717703299</v>
      </c>
      <c r="J137" s="96">
        <v>3</v>
      </c>
      <c r="K137" s="215"/>
      <c r="L137" s="218"/>
      <c r="M137" s="218"/>
      <c r="N137" s="164"/>
      <c r="O137" s="164"/>
      <c r="P137" s="164"/>
      <c r="Q137" s="163"/>
      <c r="R137" s="163"/>
      <c r="S137" s="222"/>
      <c r="T137" s="222"/>
      <c r="U137" s="222"/>
      <c r="V137" s="222"/>
      <c r="W137" s="222"/>
      <c r="X137" s="222"/>
      <c r="Y137" s="222"/>
      <c r="Z137" s="222"/>
      <c r="AA137" s="38"/>
    </row>
    <row r="138" spans="1:27" x14ac:dyDescent="0.2">
      <c r="A138" s="92">
        <v>133</v>
      </c>
      <c r="B138" s="92" t="s">
        <v>272</v>
      </c>
      <c r="C138" s="92" t="s">
        <v>273</v>
      </c>
      <c r="D138" s="93" t="str">
        <f t="shared" si="3"/>
        <v/>
      </c>
      <c r="E138" s="96">
        <f>IF(Options!$D$24 = 1, MAX(F138, G138),
IF(Options!$D$25 = 1, AVERAGE(F138,G138),
IF(Options!$D$26 = 1, IFERROR(GEOMEAN(F138, G138), MAX(F138, G138)))))</f>
        <v>6.6267942583732102</v>
      </c>
      <c r="F138" s="96" cm="1">
        <f t="array" ref="F138">IF(Options!$D$18=1, IFERROR(MAX(IF($I$199:$R$199=1,(I138:R138),"")),
     MAX(IF($I$199:$R$199=2,(I138:R138),""))),
IF(Options!$D$19=1, IFERROR(AVERAGE(IF($I$199:$R$199=1,(I138:R138),"")),
     AVERAGE(IF($I$199:$R$199=2,(I138:R138),""))),
IF(Options!$D$20=1, IFERROR(GEOMEAN(IF($I$199:$R$199=1,(I138:R138)+0.0001,"")),
     GEOMEAN(IF($I$199:$R$199=2,(I138:R138)+0.0001,""))))))</f>
        <v>6.6267942583732102</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v>6.6267942583732102</v>
      </c>
      <c r="J138" s="96">
        <v>5</v>
      </c>
      <c r="K138" s="215"/>
      <c r="L138" s="218"/>
      <c r="M138" s="218"/>
      <c r="N138" s="164"/>
      <c r="O138" s="164"/>
      <c r="P138" s="164"/>
      <c r="Q138" s="163"/>
      <c r="R138" s="163"/>
      <c r="S138" s="222"/>
      <c r="T138" s="222"/>
      <c r="U138" s="222"/>
      <c r="V138" s="222"/>
      <c r="W138" s="222"/>
      <c r="X138" s="222"/>
      <c r="Y138" s="222"/>
      <c r="Z138" s="222"/>
      <c r="AA138" s="38"/>
    </row>
    <row r="139" spans="1:27" x14ac:dyDescent="0.2">
      <c r="A139" s="92">
        <v>134</v>
      </c>
      <c r="B139" s="92" t="s">
        <v>274</v>
      </c>
      <c r="C139" s="92" t="s">
        <v>275</v>
      </c>
      <c r="D139" s="93" t="str">
        <f t="shared" si="3"/>
        <v/>
      </c>
      <c r="E139" s="96">
        <f>IF(Options!$D$24 = 1, MAX(F139, G139),
IF(Options!$D$25 = 1, AVERAGE(F139,G139),
IF(Options!$D$26 = 1, IFERROR(GEOMEAN(F139, G139), MAX(F139, G139)))))</f>
        <v>5.0956937799043098</v>
      </c>
      <c r="F139" s="96" cm="1">
        <f t="array" ref="F139">IF(Options!$D$18=1, IFERROR(MAX(IF($I$199:$R$199=1,(I139:R139),"")),
     MAX(IF($I$199:$R$199=2,(I139:R139),""))),
IF(Options!$D$19=1, IFERROR(AVERAGE(IF($I$199:$R$199=1,(I139:R139),"")),
     AVERAGE(IF($I$199:$R$199=2,(I139:R139),""))),
IF(Options!$D$20=1, IFERROR(GEOMEAN(IF($I$199:$R$199=1,(I139:R139)+0.0001,"")),
     GEOMEAN(IF($I$199:$R$199=2,(I139:R139)+0.0001,""))))))</f>
        <v>5.0956937799043098</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5.0956937799043098</v>
      </c>
      <c r="J139" s="96"/>
      <c r="K139" s="215"/>
      <c r="L139" s="218"/>
      <c r="M139" s="218"/>
      <c r="N139" s="164"/>
      <c r="O139" s="164"/>
      <c r="P139" s="164"/>
      <c r="Q139" s="163"/>
      <c r="R139" s="163"/>
      <c r="S139" s="222"/>
      <c r="T139" s="222"/>
      <c r="U139" s="222"/>
      <c r="V139" s="222"/>
      <c r="W139" s="222"/>
      <c r="X139" s="222"/>
      <c r="Y139" s="222"/>
      <c r="Z139" s="222"/>
      <c r="AA139" s="38"/>
    </row>
    <row r="140" spans="1:27" x14ac:dyDescent="0.2">
      <c r="A140" s="92">
        <v>135</v>
      </c>
      <c r="B140" s="92" t="s">
        <v>276</v>
      </c>
      <c r="C140" s="92" t="s">
        <v>277</v>
      </c>
      <c r="D140" s="93" t="str">
        <f t="shared" si="3"/>
        <v/>
      </c>
      <c r="E140" s="96">
        <f>IF(Options!$D$24 = 1, MAX(F140, G140),
IF(Options!$D$25 = 1, AVERAGE(F140,G140),
IF(Options!$D$26 = 1, IFERROR(GEOMEAN(F140, G140), MAX(F140, G140)))))</f>
        <v>6.6507177033492804</v>
      </c>
      <c r="F140" s="96" cm="1">
        <f t="array" ref="F140">IF(Options!$D$18=1, IFERROR(MAX(IF($I$199:$R$199=1,(I140:R140),"")),
     MAX(IF($I$199:$R$199=2,(I140:R140),""))),
IF(Options!$D$19=1, IFERROR(AVERAGE(IF($I$199:$R$199=1,(I140:R140),"")),
     AVERAGE(IF($I$199:$R$199=2,(I140:R140),""))),
IF(Options!$D$20=1, IFERROR(GEOMEAN(IF($I$199:$R$199=1,(I140:R140)+0.0001,"")),
     GEOMEAN(IF($I$199:$R$199=2,(I140:R140)+0.0001,""))))))</f>
        <v>6.6507177033492804</v>
      </c>
      <c r="G140" s="96" cm="1">
        <f t="array" ref="G140">IF(Options!$D$18=1, IFERROR(MAX(IF($I$200:$R$200=1,(I140:R140),"")),
     MAX(IF($I$200:$R$200=2,(I140:R140),""))),
IF(Options!$D$19=1, IFERROR(AVERAGE(IF($I$200:$R$200=1,(I140:R140),"")),
     AVERAGE(IF($I$200:$R$200=2,(I140:R140),""))),
IF(Options!$D$20=1, IFERROR(GEOMEAN(IF($I$200:$R$200=1,(I140:R140)+0.0001,"")),
     GEOMEAN(IF($I$200:$R$200=2,(I140:R140)+0.0001,""))))))</f>
        <v>0</v>
      </c>
      <c r="H140" s="151" t="s">
        <v>277</v>
      </c>
      <c r="I140" s="96">
        <v>6.6507177033492804</v>
      </c>
      <c r="J140" s="96">
        <v>1</v>
      </c>
      <c r="K140" s="215"/>
      <c r="L140" s="218"/>
      <c r="M140" s="218"/>
      <c r="N140" s="164"/>
      <c r="O140" s="164"/>
      <c r="P140" s="164"/>
      <c r="Q140" s="163"/>
      <c r="R140" s="163"/>
      <c r="S140" s="222"/>
      <c r="T140" s="222"/>
      <c r="U140" s="222"/>
      <c r="V140" s="222"/>
      <c r="W140" s="222"/>
      <c r="X140" s="222"/>
      <c r="Y140" s="222"/>
      <c r="Z140" s="222"/>
      <c r="AA140" s="38"/>
    </row>
    <row r="141" spans="1:27" x14ac:dyDescent="0.2">
      <c r="A141" s="92">
        <v>136</v>
      </c>
      <c r="B141" s="92" t="s">
        <v>278</v>
      </c>
      <c r="C141" s="92" t="s">
        <v>279</v>
      </c>
      <c r="D141" s="93" t="str">
        <f t="shared" si="3"/>
        <v/>
      </c>
      <c r="E141" s="96">
        <f>IF(Options!$D$24 = 1, MAX(F141, G141),
IF(Options!$D$25 = 1, AVERAGE(F141,G141),
IF(Options!$D$26 = 1, IFERROR(GEOMEAN(F141, G141), MAX(F141, G141)))))</f>
        <v>7.2009569377990399</v>
      </c>
      <c r="F141" s="96" cm="1">
        <f t="array" ref="F141">IF(Options!$D$18=1, IFERROR(MAX(IF($I$199:$R$199=1,(I141:R141),"")),
     MAX(IF($I$199:$R$199=2,(I141:R141),""))),
IF(Options!$D$19=1, IFERROR(AVERAGE(IF($I$199:$R$199=1,(I141:R141),"")),
     AVERAGE(IF($I$199:$R$199=2,(I141:R141),""))),
IF(Options!$D$20=1, IFERROR(GEOMEAN(IF($I$199:$R$199=1,(I141:R141)+0.0001,"")),
     GEOMEAN(IF($I$199:$R$199=2,(I141:R141)+0.0001,""))))))</f>
        <v>7.2009569377990399</v>
      </c>
      <c r="G141" s="96" cm="1">
        <f t="array" ref="G141">IF(Options!$D$18=1, IFERROR(MAX(IF($I$200:$R$200=1,(I141:R141),"")),
     MAX(IF($I$200:$R$200=2,(I141:R141),""))),
IF(Options!$D$19=1, IFERROR(AVERAGE(IF($I$200:$R$200=1,(I141:R141),"")),
     AVERAGE(IF($I$200:$R$200=2,(I141:R141),""))),
IF(Options!$D$20=1, IFERROR(GEOMEAN(IF($I$200:$R$200=1,(I141:R141)+0.0001,"")),
     GEOMEAN(IF($I$200:$R$200=2,(I141:R141)+0.0001,""))))))</f>
        <v>0</v>
      </c>
      <c r="H141" s="151" t="s">
        <v>279</v>
      </c>
      <c r="I141" s="96">
        <v>7.2009569377990399</v>
      </c>
      <c r="J141" s="96">
        <v>3</v>
      </c>
      <c r="K141" s="215"/>
      <c r="L141" s="218"/>
      <c r="M141" s="218"/>
      <c r="N141" s="164"/>
      <c r="O141" s="164"/>
      <c r="P141" s="164"/>
      <c r="Q141" s="163"/>
      <c r="R141" s="163"/>
      <c r="S141" s="222"/>
      <c r="T141" s="222"/>
      <c r="U141" s="222"/>
      <c r="V141" s="222"/>
      <c r="W141" s="222"/>
      <c r="X141" s="222"/>
      <c r="Y141" s="222"/>
      <c r="Z141" s="222"/>
      <c r="AA141" s="38"/>
    </row>
    <row r="142" spans="1:27" x14ac:dyDescent="0.2">
      <c r="A142" s="92">
        <v>137</v>
      </c>
      <c r="B142" s="92" t="s">
        <v>280</v>
      </c>
      <c r="C142" s="92" t="s">
        <v>281</v>
      </c>
      <c r="D142" s="93" t="str">
        <f t="shared" si="3"/>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c r="J142" s="96"/>
      <c r="K142" s="215"/>
      <c r="L142" s="218"/>
      <c r="M142" s="218"/>
      <c r="N142" s="164"/>
      <c r="O142" s="164"/>
      <c r="P142" s="164"/>
      <c r="Q142" s="163"/>
      <c r="R142" s="163"/>
      <c r="S142" s="222"/>
      <c r="T142" s="222"/>
      <c r="U142" s="222"/>
      <c r="V142" s="222"/>
      <c r="W142" s="222"/>
      <c r="X142" s="222"/>
      <c r="Y142" s="222"/>
      <c r="Z142" s="222"/>
      <c r="AA142" s="38"/>
    </row>
    <row r="143" spans="1:27" x14ac:dyDescent="0.2">
      <c r="A143" s="92">
        <v>138</v>
      </c>
      <c r="B143" s="92" t="s">
        <v>282</v>
      </c>
      <c r="C143" s="92" t="s">
        <v>283</v>
      </c>
      <c r="D143" s="93" t="str">
        <f t="shared" si="3"/>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10</v>
      </c>
      <c r="J143" s="96"/>
      <c r="K143" s="215"/>
      <c r="L143" s="218"/>
      <c r="M143" s="218"/>
      <c r="N143" s="164"/>
      <c r="O143" s="164"/>
      <c r="P143" s="164"/>
      <c r="Q143" s="163"/>
      <c r="R143" s="163"/>
      <c r="S143" s="222"/>
      <c r="T143" s="222"/>
      <c r="U143" s="222"/>
      <c r="V143" s="222"/>
      <c r="W143" s="222"/>
      <c r="X143" s="222"/>
      <c r="Y143" s="222"/>
      <c r="Z143" s="222"/>
      <c r="AA143" s="38"/>
    </row>
    <row r="144" spans="1:27" x14ac:dyDescent="0.2">
      <c r="A144" s="92">
        <v>139</v>
      </c>
      <c r="B144" s="92" t="s">
        <v>284</v>
      </c>
      <c r="C144" s="92" t="s">
        <v>285</v>
      </c>
      <c r="D144" s="93" t="str">
        <f t="shared" si="3"/>
        <v/>
      </c>
      <c r="E144" s="96">
        <f>IF(Options!$D$24 = 1, MAX(F144, G144),
IF(Options!$D$25 = 1, AVERAGE(F144,G144),
IF(Options!$D$26 = 1, IFERROR(GEOMEAN(F144, G144), MAX(F144, G144)))))</f>
        <v>0.78947368421052599</v>
      </c>
      <c r="F144" s="96" cm="1">
        <f t="array" ref="F144">IF(Options!$D$18=1, IFERROR(MAX(IF($I$199:$R$199=1,(I144:R144),"")),
     MAX(IF($I$199:$R$199=2,(I144:R144),""))),
IF(Options!$D$19=1, IFERROR(AVERAGE(IF($I$199:$R$199=1,(I144:R144),"")),
     AVERAGE(IF($I$199:$R$199=2,(I144:R144),""))),
IF(Options!$D$20=1, IFERROR(GEOMEAN(IF($I$199:$R$199=1,(I144:R144)+0.0001,"")),
     GEOMEAN(IF($I$199:$R$199=2,(I144:R144)+0.0001,""))))))</f>
        <v>0.78947368421052599</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0.78947368421052599</v>
      </c>
      <c r="J144" s="96">
        <v>5</v>
      </c>
      <c r="K144" s="215"/>
      <c r="L144" s="218"/>
      <c r="M144" s="218"/>
      <c r="N144" s="164"/>
      <c r="O144" s="164"/>
      <c r="P144" s="164"/>
      <c r="Q144" s="163"/>
      <c r="R144" s="163"/>
      <c r="S144" s="222"/>
      <c r="T144" s="222"/>
      <c r="U144" s="222"/>
      <c r="V144" s="222"/>
      <c r="W144" s="222"/>
      <c r="X144" s="222"/>
      <c r="Y144" s="222"/>
      <c r="Z144" s="222"/>
      <c r="AA144" s="38"/>
    </row>
    <row r="145" spans="1:27" x14ac:dyDescent="0.2">
      <c r="A145" s="92">
        <v>140</v>
      </c>
      <c r="B145" s="92" t="s">
        <v>286</v>
      </c>
      <c r="C145" s="92" t="s">
        <v>287</v>
      </c>
      <c r="D145" s="93" t="str">
        <f t="shared" si="3"/>
        <v/>
      </c>
      <c r="E145" s="96">
        <f>IF(Options!$D$24 = 1, MAX(F145, G145),
IF(Options!$D$25 = 1, AVERAGE(F145,G145),
IF(Options!$D$26 = 1, IFERROR(GEOMEAN(F145, G145), MAX(F145, G145)))))</f>
        <v>8.6363636363636402</v>
      </c>
      <c r="F145" s="96" cm="1">
        <f t="array" ref="F145">IF(Options!$D$18=1, IFERROR(MAX(IF($I$199:$R$199=1,(I145:R145),"")),
     MAX(IF($I$199:$R$199=2,(I145:R145),""))),
IF(Options!$D$19=1, IFERROR(AVERAGE(IF($I$199:$R$199=1,(I145:R145),"")),
     AVERAGE(IF($I$199:$R$199=2,(I145:R145),""))),
IF(Options!$D$20=1, IFERROR(GEOMEAN(IF($I$199:$R$199=1,(I145:R145)+0.0001,"")),
     GEOMEAN(IF($I$199:$R$199=2,(I145:R145)+0.0001,""))))))</f>
        <v>8.6363636363636402</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v>8.6363636363636402</v>
      </c>
      <c r="J145" s="96"/>
      <c r="K145" s="215"/>
      <c r="L145" s="218"/>
      <c r="M145" s="218"/>
      <c r="N145" s="164"/>
      <c r="O145" s="164"/>
      <c r="P145" s="164"/>
      <c r="Q145" s="163"/>
      <c r="R145" s="163"/>
      <c r="S145" s="222"/>
      <c r="T145" s="222"/>
      <c r="U145" s="222"/>
      <c r="V145" s="222"/>
      <c r="W145" s="222"/>
      <c r="X145" s="222"/>
      <c r="Y145" s="222"/>
      <c r="Z145" s="222"/>
      <c r="AA145" s="38"/>
    </row>
    <row r="146" spans="1:27" x14ac:dyDescent="0.2">
      <c r="A146" s="92">
        <v>141</v>
      </c>
      <c r="B146" s="92" t="s">
        <v>288</v>
      </c>
      <c r="C146" s="92" t="s">
        <v>289</v>
      </c>
      <c r="D146" s="93" t="str">
        <f t="shared" si="3"/>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v>0</v>
      </c>
      <c r="J146" s="96">
        <v>3</v>
      </c>
      <c r="K146" s="215"/>
      <c r="L146" s="218"/>
      <c r="M146" s="218"/>
      <c r="N146" s="164"/>
      <c r="O146" s="164"/>
      <c r="P146" s="164"/>
      <c r="Q146" s="163"/>
      <c r="R146" s="163"/>
      <c r="S146" s="222"/>
      <c r="T146" s="222"/>
      <c r="U146" s="222"/>
      <c r="V146" s="222"/>
      <c r="W146" s="222"/>
      <c r="X146" s="222"/>
      <c r="Y146" s="222"/>
      <c r="Z146" s="222"/>
      <c r="AA146" s="38"/>
    </row>
    <row r="147" spans="1:27" x14ac:dyDescent="0.2">
      <c r="A147" s="92">
        <v>142</v>
      </c>
      <c r="B147" s="92" t="s">
        <v>290</v>
      </c>
      <c r="C147" s="92" t="s">
        <v>291</v>
      </c>
      <c r="D147" s="93" t="str">
        <f t="shared" si="3"/>
        <v/>
      </c>
      <c r="E147" s="96">
        <f>IF(Options!$D$24 = 1, MAX(F147, G147),
IF(Options!$D$25 = 1, AVERAGE(F147,G147),
IF(Options!$D$26 = 1, IFERROR(GEOMEAN(F147, G147), MAX(F147, G147)))))</f>
        <v>5.2870813397129197</v>
      </c>
      <c r="F147" s="96" cm="1">
        <f t="array" ref="F147">IF(Options!$D$18=1, IFERROR(MAX(IF($I$199:$R$199=1,(I147:R147),"")),
     MAX(IF($I$199:$R$199=2,(I147:R147),""))),
IF(Options!$D$19=1, IFERROR(AVERAGE(IF($I$199:$R$199=1,(I147:R147),"")),
     AVERAGE(IF($I$199:$R$199=2,(I147:R147),""))),
IF(Options!$D$20=1, IFERROR(GEOMEAN(IF($I$199:$R$199=1,(I147:R147)+0.0001,"")),
     GEOMEAN(IF($I$199:$R$199=2,(I147:R147)+0.0001,""))))))</f>
        <v>5.2870813397129197</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v>5.2870813397129197</v>
      </c>
      <c r="J147" s="96">
        <v>1</v>
      </c>
      <c r="K147" s="215"/>
      <c r="L147" s="218"/>
      <c r="M147" s="218"/>
      <c r="N147" s="164"/>
      <c r="O147" s="164"/>
      <c r="P147" s="164"/>
      <c r="Q147" s="163"/>
      <c r="R147" s="163"/>
      <c r="S147" s="222"/>
      <c r="T147" s="222"/>
      <c r="U147" s="222"/>
      <c r="V147" s="222"/>
      <c r="W147" s="222"/>
      <c r="X147" s="222"/>
      <c r="Y147" s="222"/>
      <c r="Z147" s="222"/>
      <c r="AA147" s="38"/>
    </row>
    <row r="148" spans="1:27" x14ac:dyDescent="0.2">
      <c r="A148" s="92">
        <v>143</v>
      </c>
      <c r="B148" s="92" t="s">
        <v>292</v>
      </c>
      <c r="C148" s="92" t="s">
        <v>293</v>
      </c>
      <c r="D148" s="93" t="str">
        <f t="shared" si="3"/>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1</v>
      </c>
      <c r="K148" s="215"/>
      <c r="L148" s="218"/>
      <c r="M148" s="218"/>
      <c r="N148" s="164"/>
      <c r="O148" s="164"/>
      <c r="P148" s="164"/>
      <c r="Q148" s="163"/>
      <c r="R148" s="163"/>
      <c r="S148" s="222"/>
      <c r="T148" s="222"/>
      <c r="U148" s="222"/>
      <c r="V148" s="222"/>
      <c r="W148" s="222"/>
      <c r="X148" s="222"/>
      <c r="Y148" s="222"/>
      <c r="Z148" s="222"/>
      <c r="AA148" s="38"/>
    </row>
    <row r="149" spans="1:27" x14ac:dyDescent="0.2">
      <c r="A149" s="92">
        <v>144</v>
      </c>
      <c r="B149" s="92" t="s">
        <v>294</v>
      </c>
      <c r="C149" s="92" t="s">
        <v>295</v>
      </c>
      <c r="D149" s="93" t="str">
        <f t="shared" si="3"/>
        <v/>
      </c>
      <c r="E149" s="96">
        <f>IF(Options!$D$24 = 1, MAX(F149, G149),
IF(Options!$D$25 = 1, AVERAGE(F149,G149),
IF(Options!$D$26 = 1, IFERROR(GEOMEAN(F149, G149), MAX(F149, G149)))))</f>
        <v>2.4641148325358899</v>
      </c>
      <c r="F149" s="96" cm="1">
        <f t="array" ref="F149">IF(Options!$D$18=1, IFERROR(MAX(IF($I$199:$R$199=1,(I149:R149),"")),
     MAX(IF($I$199:$R$199=2,(I149:R149),""))),
IF(Options!$D$19=1, IFERROR(AVERAGE(IF($I$199:$R$199=1,(I149:R149),"")),
     AVERAGE(IF($I$199:$R$199=2,(I149:R149),""))),
IF(Options!$D$20=1, IFERROR(GEOMEAN(IF($I$199:$R$199=1,(I149:R149)+0.0001,"")),
     GEOMEAN(IF($I$199:$R$199=2,(I149:R149)+0.0001,""))))))</f>
        <v>2.4641148325358899</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v>2.4641148325358899</v>
      </c>
      <c r="J149" s="96">
        <v>3</v>
      </c>
      <c r="K149" s="215"/>
      <c r="L149" s="218"/>
      <c r="M149" s="218"/>
      <c r="N149" s="164"/>
      <c r="O149" s="164"/>
      <c r="P149" s="164"/>
      <c r="Q149" s="163"/>
      <c r="R149" s="163"/>
      <c r="S149" s="222"/>
      <c r="T149" s="222"/>
      <c r="U149" s="222"/>
      <c r="V149" s="222"/>
      <c r="W149" s="222"/>
      <c r="X149" s="222"/>
      <c r="Y149" s="222"/>
      <c r="Z149" s="222"/>
      <c r="AA149" s="38"/>
    </row>
    <row r="150" spans="1:27" x14ac:dyDescent="0.2">
      <c r="A150" s="92">
        <v>145</v>
      </c>
      <c r="B150" s="92" t="s">
        <v>296</v>
      </c>
      <c r="C150" s="92" t="s">
        <v>297</v>
      </c>
      <c r="D150" s="93" t="str">
        <f t="shared" si="3"/>
        <v/>
      </c>
      <c r="E150" s="96">
        <f>IF(Options!$D$24 = 1, MAX(F150, G150),
IF(Options!$D$25 = 1, AVERAGE(F150,G150),
IF(Options!$D$26 = 1, IFERROR(GEOMEAN(F150, G150), MAX(F150, G150)))))</f>
        <v>2.5837320574162699</v>
      </c>
      <c r="F150" s="96" cm="1">
        <f t="array" ref="F150">IF(Options!$D$18=1, IFERROR(MAX(IF($I$199:$R$199=1,(I150:R150),"")),
     MAX(IF($I$199:$R$199=2,(I150:R150),""))),
IF(Options!$D$19=1, IFERROR(AVERAGE(IF($I$199:$R$199=1,(I150:R150),"")),
     AVERAGE(IF($I$199:$R$199=2,(I150:R150),""))),
IF(Options!$D$20=1, IFERROR(GEOMEAN(IF($I$199:$R$199=1,(I150:R150)+0.0001,"")),
     GEOMEAN(IF($I$199:$R$199=2,(I150:R150)+0.0001,""))))))</f>
        <v>2.5837320574162699</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v>2.5837320574162699</v>
      </c>
      <c r="J150" s="96">
        <v>3</v>
      </c>
      <c r="K150" s="215"/>
      <c r="L150" s="218"/>
      <c r="M150" s="218"/>
      <c r="N150" s="164"/>
      <c r="O150" s="164"/>
      <c r="P150" s="164"/>
      <c r="Q150" s="163"/>
      <c r="R150" s="163"/>
      <c r="S150" s="222"/>
      <c r="T150" s="222"/>
      <c r="U150" s="222"/>
      <c r="V150" s="222"/>
      <c r="W150" s="222"/>
      <c r="X150" s="222"/>
      <c r="Y150" s="222"/>
      <c r="Z150" s="222"/>
      <c r="AA150" s="38"/>
    </row>
    <row r="151" spans="1:27" x14ac:dyDescent="0.2">
      <c r="A151" s="92">
        <v>146</v>
      </c>
      <c r="B151" s="92" t="s">
        <v>298</v>
      </c>
      <c r="C151" s="92" t="s">
        <v>299</v>
      </c>
      <c r="D151" s="93" t="str">
        <f t="shared" si="3"/>
        <v/>
      </c>
      <c r="E151" s="96">
        <f>IF(Options!$D$24 = 1, MAX(F151, G151),
IF(Options!$D$25 = 1, AVERAGE(F151,G151),
IF(Options!$D$26 = 1, IFERROR(GEOMEAN(F151, G151), MAX(F151, G151)))))</f>
        <v>9.0669856459330198</v>
      </c>
      <c r="F151" s="96" cm="1">
        <f t="array" ref="F151">IF(Options!$D$18=1, IFERROR(MAX(IF($I$199:$R$199=1,(I151:R151),"")),
     MAX(IF($I$199:$R$199=2,(I151:R151),""))),
IF(Options!$D$19=1, IFERROR(AVERAGE(IF($I$199:$R$199=1,(I151:R151),"")),
     AVERAGE(IF($I$199:$R$199=2,(I151:R151),""))),
IF(Options!$D$20=1, IFERROR(GEOMEAN(IF($I$199:$R$199=1,(I151:R151)+0.0001,"")),
     GEOMEAN(IF($I$199:$R$199=2,(I151:R151)+0.0001,""))))))</f>
        <v>9.0669856459330198</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v>9.0669856459330198</v>
      </c>
      <c r="J151" s="96">
        <v>5</v>
      </c>
      <c r="K151" s="215"/>
      <c r="L151" s="218"/>
      <c r="M151" s="218"/>
      <c r="N151" s="164"/>
      <c r="O151" s="164"/>
      <c r="P151" s="164"/>
      <c r="Q151" s="163"/>
      <c r="R151" s="163"/>
      <c r="S151" s="222"/>
      <c r="T151" s="222"/>
      <c r="U151" s="222"/>
      <c r="V151" s="222"/>
      <c r="W151" s="222"/>
      <c r="X151" s="222"/>
      <c r="Y151" s="222"/>
      <c r="Z151" s="222"/>
      <c r="AA151" s="38"/>
    </row>
    <row r="152" spans="1:27" x14ac:dyDescent="0.2">
      <c r="A152" s="92">
        <v>147</v>
      </c>
      <c r="B152" s="92" t="s">
        <v>300</v>
      </c>
      <c r="C152" s="92" t="s">
        <v>301</v>
      </c>
      <c r="D152" s="93" t="str">
        <f t="shared" si="3"/>
        <v/>
      </c>
      <c r="E152" s="96">
        <f>IF(Options!$D$24 = 1, MAX(F152, G152),
IF(Options!$D$25 = 1, AVERAGE(F152,G152),
IF(Options!$D$26 = 1, IFERROR(GEOMEAN(F152, G152), MAX(F152, G152)))))</f>
        <v>2.39234449760766</v>
      </c>
      <c r="F152" s="96" cm="1">
        <f t="array" ref="F152">IF(Options!$D$18=1, IFERROR(MAX(IF($I$199:$R$199=1,(I152:R152),"")),
     MAX(IF($I$199:$R$199=2,(I152:R152),""))),
IF(Options!$D$19=1, IFERROR(AVERAGE(IF($I$199:$R$199=1,(I152:R152),"")),
     AVERAGE(IF($I$199:$R$199=2,(I152:R152),""))),
IF(Options!$D$20=1, IFERROR(GEOMEAN(IF($I$199:$R$199=1,(I152:R152)+0.0001,"")),
     GEOMEAN(IF($I$199:$R$199=2,(I152:R152)+0.0001,""))))))</f>
        <v>2.39234449760766</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v>2.39234449760766</v>
      </c>
      <c r="J152" s="96">
        <v>5</v>
      </c>
      <c r="K152" s="215"/>
      <c r="L152" s="218"/>
      <c r="M152" s="218"/>
      <c r="N152" s="164"/>
      <c r="O152" s="164"/>
      <c r="P152" s="164"/>
      <c r="Q152" s="163"/>
      <c r="R152" s="163"/>
      <c r="S152" s="222"/>
      <c r="T152" s="222"/>
      <c r="U152" s="222"/>
      <c r="V152" s="222"/>
      <c r="W152" s="222"/>
      <c r="X152" s="222"/>
      <c r="Y152" s="222"/>
      <c r="Z152" s="222"/>
      <c r="AA152" s="38"/>
    </row>
    <row r="153" spans="1:27" x14ac:dyDescent="0.2">
      <c r="A153" s="92">
        <v>148</v>
      </c>
      <c r="B153" s="92" t="s">
        <v>302</v>
      </c>
      <c r="C153" s="92" t="s">
        <v>303</v>
      </c>
      <c r="D153" s="93" t="str">
        <f t="shared" si="3"/>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151" t="s">
        <v>303</v>
      </c>
      <c r="I153" s="96">
        <v>10</v>
      </c>
      <c r="J153" s="96"/>
      <c r="K153" s="215">
        <v>10</v>
      </c>
      <c r="L153" s="218"/>
      <c r="M153" s="218"/>
      <c r="N153" s="164"/>
      <c r="O153" s="164"/>
      <c r="P153" s="164"/>
      <c r="Q153" s="163"/>
      <c r="R153" s="163"/>
      <c r="S153" s="222"/>
      <c r="T153" s="222"/>
      <c r="U153" s="222"/>
      <c r="V153" s="222"/>
      <c r="W153" s="222"/>
      <c r="X153" s="222"/>
      <c r="Y153" s="222"/>
      <c r="Z153" s="222"/>
      <c r="AA153" s="38"/>
    </row>
    <row r="154" spans="1:27" x14ac:dyDescent="0.2">
      <c r="A154" s="92">
        <v>149</v>
      </c>
      <c r="B154" s="92" t="s">
        <v>304</v>
      </c>
      <c r="C154" s="92" t="s">
        <v>305</v>
      </c>
      <c r="D154" s="93" t="str">
        <f t="shared" si="3"/>
        <v/>
      </c>
      <c r="E154" s="96">
        <f>IF(Options!$D$24 = 1, MAX(F154, G154),
IF(Options!$D$25 = 1, AVERAGE(F154,G154),
IF(Options!$D$26 = 1, IFERROR(GEOMEAN(F154, G154), MAX(F154, G154)))))</f>
        <v>7.3923444976076604</v>
      </c>
      <c r="F154" s="96" cm="1">
        <f t="array" ref="F154">IF(Options!$D$18=1, IFERROR(MAX(IF($I$199:$R$199=1,(I154:R154),"")),
     MAX(IF($I$199:$R$199=2,(I154:R154),""))),
IF(Options!$D$19=1, IFERROR(AVERAGE(IF($I$199:$R$199=1,(I154:R154),"")),
     AVERAGE(IF($I$199:$R$199=2,(I154:R154),""))),
IF(Options!$D$20=1, IFERROR(GEOMEAN(IF($I$199:$R$199=1,(I154:R154)+0.0001,"")),
     GEOMEAN(IF($I$199:$R$199=2,(I154:R154)+0.0001,""))))))</f>
        <v>7.3923444976076604</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v>7.3923444976076604</v>
      </c>
      <c r="J154" s="96">
        <v>1</v>
      </c>
      <c r="K154" s="215"/>
      <c r="L154" s="218"/>
      <c r="M154" s="218"/>
      <c r="N154" s="164"/>
      <c r="O154" s="164"/>
      <c r="P154" s="164"/>
      <c r="Q154" s="163"/>
      <c r="R154" s="163"/>
      <c r="S154" s="222"/>
      <c r="T154" s="222"/>
      <c r="U154" s="222"/>
      <c r="V154" s="222"/>
      <c r="W154" s="222"/>
      <c r="X154" s="222"/>
      <c r="Y154" s="222"/>
      <c r="Z154" s="222"/>
      <c r="AA154" s="38"/>
    </row>
    <row r="155" spans="1:27" x14ac:dyDescent="0.2">
      <c r="A155" s="92">
        <v>150</v>
      </c>
      <c r="B155" s="92" t="s">
        <v>306</v>
      </c>
      <c r="C155" s="92" t="s">
        <v>307</v>
      </c>
      <c r="D155" s="93" t="str">
        <f t="shared" si="3"/>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v>0</v>
      </c>
      <c r="J155" s="96">
        <v>1</v>
      </c>
      <c r="K155" s="215"/>
      <c r="L155" s="218"/>
      <c r="M155" s="218"/>
      <c r="N155" s="164"/>
      <c r="O155" s="164"/>
      <c r="P155" s="164"/>
      <c r="Q155" s="163"/>
      <c r="R155" s="163"/>
      <c r="S155" s="222"/>
      <c r="T155" s="222"/>
      <c r="U155" s="222"/>
      <c r="V155" s="222"/>
      <c r="W155" s="222"/>
      <c r="X155" s="222"/>
      <c r="Y155" s="222"/>
      <c r="Z155" s="222"/>
      <c r="AA155" s="38"/>
    </row>
    <row r="156" spans="1:27" x14ac:dyDescent="0.2">
      <c r="A156" s="92">
        <v>151</v>
      </c>
      <c r="B156" s="92" t="s">
        <v>308</v>
      </c>
      <c r="C156" s="92" t="s">
        <v>309</v>
      </c>
      <c r="D156" s="93" t="str">
        <f t="shared" si="3"/>
        <v/>
      </c>
      <c r="E156" s="96">
        <f>IF(Options!$D$24 = 1, MAX(F156, G156),
IF(Options!$D$25 = 1, AVERAGE(F156,G156),
IF(Options!$D$26 = 1, IFERROR(GEOMEAN(F156, G156), MAX(F156, G156)))))</f>
        <v>9.1387559808612497</v>
      </c>
      <c r="F156" s="96" cm="1">
        <f t="array" ref="F156">IF(Options!$D$18=1, IFERROR(MAX(IF($I$199:$R$199=1,(I156:R156),"")),
     MAX(IF($I$199:$R$199=2,(I156:R156),""))),
IF(Options!$D$19=1, IFERROR(AVERAGE(IF($I$199:$R$199=1,(I156:R156),"")),
     AVERAGE(IF($I$199:$R$199=2,(I156:R156),""))),
IF(Options!$D$20=1, IFERROR(GEOMEAN(IF($I$199:$R$199=1,(I156:R156)+0.0001,"")),
     GEOMEAN(IF($I$199:$R$199=2,(I156:R156)+0.0001,""))))))</f>
        <v>9.1387559808612497</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v>9.1387559808612497</v>
      </c>
      <c r="J156" s="96"/>
      <c r="K156" s="215"/>
      <c r="L156" s="218"/>
      <c r="M156" s="218"/>
      <c r="N156" s="164"/>
      <c r="O156" s="164"/>
      <c r="P156" s="164"/>
      <c r="Q156" s="163"/>
      <c r="R156" s="163"/>
      <c r="S156" s="222"/>
      <c r="T156" s="222"/>
      <c r="U156" s="222"/>
      <c r="V156" s="222"/>
      <c r="W156" s="222"/>
      <c r="X156" s="222"/>
      <c r="Y156" s="222"/>
      <c r="Z156" s="222"/>
      <c r="AA156" s="38"/>
    </row>
    <row r="157" spans="1:27" x14ac:dyDescent="0.2">
      <c r="A157" s="92">
        <v>152</v>
      </c>
      <c r="B157" s="92" t="s">
        <v>310</v>
      </c>
      <c r="C157" s="92" t="s">
        <v>311</v>
      </c>
      <c r="D157" s="93" t="str">
        <f t="shared" si="3"/>
        <v/>
      </c>
      <c r="E157" s="96">
        <f>IF(Options!$D$24 = 1, MAX(F157, G157),
IF(Options!$D$25 = 1, AVERAGE(F157,G157),
IF(Options!$D$26 = 1, IFERROR(GEOMEAN(F157, G157), MAX(F157, G157)))))</f>
        <v>9.8189349347874035</v>
      </c>
      <c r="F157" s="96" cm="1">
        <f t="array" ref="F157">IF(Options!$D$18=1, IFERROR(MAX(IF($I$199:$R$199=1,(I157:R157),"")),
     MAX(IF($I$199:$R$199=2,(I157:R157),""))),
IF(Options!$D$19=1, IFERROR(AVERAGE(IF($I$199:$R$199=1,(I157:R157),"")),
     AVERAGE(IF($I$199:$R$199=2,(I157:R157),""))),
IF(Options!$D$20=1, IFERROR(GEOMEAN(IF($I$199:$R$199=1,(I157:R157)+0.0001,"")),
     GEOMEAN(IF($I$199:$R$199=2,(I157:R157)+0.0001,""))))))</f>
        <v>9.6411483253588504</v>
      </c>
      <c r="G157" s="96" cm="1">
        <f t="array" ref="G157">IF(Options!$D$18=1, IFERROR(MAX(IF($I$200:$R$200=1,(I157:R157),"")),
     MAX(IF($I$200:$R$200=2,(I157:R157),""))),
IF(Options!$D$19=1, IFERROR(AVERAGE(IF($I$200:$R$200=1,(I157:R157),"")),
     AVERAGE(IF($I$200:$R$200=2,(I157:R157),""))),
IF(Options!$D$20=1, IFERROR(GEOMEAN(IF($I$200:$R$200=1,(I157:R157)+0.0001,"")),
     GEOMEAN(IF($I$200:$R$200=2,(I157:R157)+0.0001,""))))))</f>
        <v>10</v>
      </c>
      <c r="H157" s="151" t="s">
        <v>311</v>
      </c>
      <c r="I157" s="96">
        <v>9.6411483253588504</v>
      </c>
      <c r="J157" s="96">
        <v>5</v>
      </c>
      <c r="K157" s="215">
        <v>10</v>
      </c>
      <c r="L157" s="218"/>
      <c r="M157" s="218"/>
      <c r="N157" s="164"/>
      <c r="O157" s="164"/>
      <c r="P157" s="164"/>
      <c r="Q157" s="163"/>
      <c r="R157" s="163"/>
      <c r="S157" s="222"/>
      <c r="T157" s="222"/>
      <c r="U157" s="222"/>
      <c r="V157" s="222"/>
      <c r="W157" s="222"/>
      <c r="X157" s="222"/>
      <c r="Y157" s="222"/>
      <c r="Z157" s="222"/>
      <c r="AA157" s="38"/>
    </row>
    <row r="158" spans="1:27" x14ac:dyDescent="0.2">
      <c r="A158" s="92">
        <v>153</v>
      </c>
      <c r="B158" s="92" t="s">
        <v>312</v>
      </c>
      <c r="C158" s="92" t="s">
        <v>313</v>
      </c>
      <c r="D158" s="93" t="str">
        <f t="shared" si="3"/>
        <v/>
      </c>
      <c r="E158" s="96">
        <f>IF(Options!$D$24 = 1, MAX(F158, G158),
IF(Options!$D$25 = 1, AVERAGE(F158,G158),
IF(Options!$D$26 = 1, IFERROR(GEOMEAN(F158, G158), MAX(F158, G158)))))</f>
        <v>4.9760765550239201</v>
      </c>
      <c r="F158" s="96" cm="1">
        <f t="array" ref="F158">IF(Options!$D$18=1, IFERROR(MAX(IF($I$199:$R$199=1,(I158:R158),"")),
     MAX(IF($I$199:$R$199=2,(I158:R158),""))),
IF(Options!$D$19=1, IFERROR(AVERAGE(IF($I$199:$R$199=1,(I158:R158),"")),
     AVERAGE(IF($I$199:$R$199=2,(I158:R158),""))),
IF(Options!$D$20=1, IFERROR(GEOMEAN(IF($I$199:$R$199=1,(I158:R158)+0.0001,"")),
     GEOMEAN(IF($I$199:$R$199=2,(I158:R158)+0.0001,""))))))</f>
        <v>4.9760765550239201</v>
      </c>
      <c r="G158" s="96" cm="1">
        <f t="array" ref="G158">IF(Options!$D$18=1, IFERROR(MAX(IF($I$200:$R$200=1,(I158:R158),"")),
     MAX(IF($I$200:$R$200=2,(I158:R158),""))),
IF(Options!$D$19=1, IFERROR(AVERAGE(IF($I$200:$R$200=1,(I158:R158),"")),
     AVERAGE(IF($I$200:$R$200=2,(I158:R158),""))),
IF(Options!$D$20=1, IFERROR(GEOMEAN(IF($I$200:$R$200=1,(I158:R158)+0.0001,"")),
     GEOMEAN(IF($I$200:$R$200=2,(I158:R158)+0.0001,""))))))</f>
        <v>0</v>
      </c>
      <c r="H158" s="151" t="s">
        <v>313</v>
      </c>
      <c r="I158" s="96">
        <v>4.9760765550239201</v>
      </c>
      <c r="J158" s="96">
        <v>3</v>
      </c>
      <c r="K158" s="215"/>
      <c r="L158" s="218"/>
      <c r="M158" s="218"/>
      <c r="N158" s="164"/>
      <c r="O158" s="164"/>
      <c r="P158" s="164"/>
      <c r="Q158" s="163"/>
      <c r="R158" s="163"/>
      <c r="S158" s="222"/>
      <c r="T158" s="222"/>
      <c r="U158" s="222"/>
      <c r="V158" s="222"/>
      <c r="W158" s="222"/>
      <c r="X158" s="222"/>
      <c r="Y158" s="222"/>
      <c r="Z158" s="222"/>
      <c r="AA158" s="38"/>
    </row>
    <row r="159" spans="1:27" x14ac:dyDescent="0.2">
      <c r="A159" s="92">
        <v>154</v>
      </c>
      <c r="B159" s="92" t="s">
        <v>314</v>
      </c>
      <c r="C159" s="92" t="s">
        <v>315</v>
      </c>
      <c r="D159" s="93" t="str">
        <f t="shared" si="3"/>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51" t="s">
        <v>315</v>
      </c>
      <c r="I159" s="96">
        <v>10</v>
      </c>
      <c r="J159" s="96">
        <v>5</v>
      </c>
      <c r="K159" s="215">
        <v>10</v>
      </c>
      <c r="L159" s="218"/>
      <c r="M159" s="218"/>
      <c r="N159" s="164"/>
      <c r="O159" s="164"/>
      <c r="P159" s="164"/>
      <c r="Q159" s="163"/>
      <c r="R159" s="163"/>
      <c r="S159" s="222"/>
      <c r="T159" s="222"/>
      <c r="U159" s="222"/>
      <c r="V159" s="222"/>
      <c r="W159" s="222"/>
      <c r="X159" s="222"/>
      <c r="Y159" s="222"/>
      <c r="Z159" s="222"/>
      <c r="AA159" s="38"/>
    </row>
    <row r="160" spans="1:27" x14ac:dyDescent="0.2">
      <c r="A160" s="92">
        <v>155</v>
      </c>
      <c r="B160" s="92" t="s">
        <v>316</v>
      </c>
      <c r="C160" s="92" t="s">
        <v>317</v>
      </c>
      <c r="D160" s="93" t="str">
        <f t="shared" si="3"/>
        <v/>
      </c>
      <c r="E160" s="96">
        <f>IF(Options!$D$24 = 1, MAX(F160, G160),
IF(Options!$D$25 = 1, AVERAGE(F160,G160),
IF(Options!$D$26 = 1, IFERROR(GEOMEAN(F160, G160), MAX(F160, G160)))))</f>
        <v>3.8995215311004801</v>
      </c>
      <c r="F160" s="96" cm="1">
        <f t="array" ref="F160">IF(Options!$D$18=1, IFERROR(MAX(IF($I$199:$R$199=1,(I160:R160),"")),
     MAX(IF($I$199:$R$199=2,(I160:R160),""))),
IF(Options!$D$19=1, IFERROR(AVERAGE(IF($I$199:$R$199=1,(I160:R160),"")),
     AVERAGE(IF($I$199:$R$199=2,(I160:R160),""))),
IF(Options!$D$20=1, IFERROR(GEOMEAN(IF($I$199:$R$199=1,(I160:R160)+0.0001,"")),
     GEOMEAN(IF($I$199:$R$199=2,(I160:R160)+0.0001,""))))))</f>
        <v>3.8995215311004801</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v>3.8995215311004801</v>
      </c>
      <c r="J160" s="96">
        <v>3</v>
      </c>
      <c r="K160" s="215"/>
      <c r="L160" s="218"/>
      <c r="M160" s="218"/>
      <c r="N160" s="164"/>
      <c r="O160" s="164"/>
      <c r="P160" s="164"/>
      <c r="Q160" s="163"/>
      <c r="R160" s="163"/>
      <c r="S160" s="222"/>
      <c r="T160" s="222"/>
      <c r="U160" s="222"/>
      <c r="V160" s="222"/>
      <c r="W160" s="222"/>
      <c r="X160" s="222"/>
      <c r="Y160" s="222"/>
      <c r="Z160" s="222"/>
      <c r="AA160" s="38"/>
    </row>
    <row r="161" spans="1:27" x14ac:dyDescent="0.2">
      <c r="A161" s="92">
        <v>156</v>
      </c>
      <c r="B161" s="92" t="s">
        <v>318</v>
      </c>
      <c r="C161" s="92" t="s">
        <v>319</v>
      </c>
      <c r="D161" s="93" t="str">
        <f t="shared" si="3"/>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51" t="s">
        <v>319</v>
      </c>
      <c r="I161" s="96">
        <v>10</v>
      </c>
      <c r="J161" s="96">
        <v>7</v>
      </c>
      <c r="K161" s="215">
        <v>10</v>
      </c>
      <c r="L161" s="218"/>
      <c r="M161" s="218"/>
      <c r="N161" s="164"/>
      <c r="O161" s="164"/>
      <c r="P161" s="164"/>
      <c r="Q161" s="163"/>
      <c r="R161" s="163"/>
      <c r="S161" s="222"/>
      <c r="T161" s="222"/>
      <c r="U161" s="222"/>
      <c r="V161" s="222"/>
      <c r="W161" s="222"/>
      <c r="X161" s="222"/>
      <c r="Y161" s="222"/>
      <c r="Z161" s="222"/>
      <c r="AA161" s="38"/>
    </row>
    <row r="162" spans="1:27" x14ac:dyDescent="0.2">
      <c r="A162" s="92">
        <v>157</v>
      </c>
      <c r="B162" s="92" t="s">
        <v>320</v>
      </c>
      <c r="C162" s="92" t="s">
        <v>321</v>
      </c>
      <c r="D162" s="93" t="str">
        <f t="shared" si="3"/>
        <v/>
      </c>
      <c r="E162" s="96">
        <f>IF(Options!$D$24 = 1, MAX(F162, G162),
IF(Options!$D$25 = 1, AVERAGE(F162,G162),
IF(Options!$D$26 = 1, IFERROR(GEOMEAN(F162, G162), MAX(F162, G162)))))</f>
        <v>8.2057416267942607</v>
      </c>
      <c r="F162" s="96" cm="1">
        <f t="array" ref="F162">IF(Options!$D$18=1, IFERROR(MAX(IF($I$199:$R$199=1,(I162:R162),"")),
     MAX(IF($I$199:$R$199=2,(I162:R162),""))),
IF(Options!$D$19=1, IFERROR(AVERAGE(IF($I$199:$R$199=1,(I162:R162),"")),
     AVERAGE(IF($I$199:$R$199=2,(I162:R162),""))),
IF(Options!$D$20=1, IFERROR(GEOMEAN(IF($I$199:$R$199=1,(I162:R162)+0.0001,"")),
     GEOMEAN(IF($I$199:$R$199=2,(I162:R162)+0.0001,""))))))</f>
        <v>8.2057416267942607</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v>8.2057416267942607</v>
      </c>
      <c r="J162" s="96"/>
      <c r="K162" s="215"/>
      <c r="L162" s="218"/>
      <c r="M162" s="218"/>
      <c r="N162" s="164"/>
      <c r="O162" s="164"/>
      <c r="P162" s="164"/>
      <c r="Q162" s="163"/>
      <c r="R162" s="163"/>
      <c r="S162" s="222"/>
      <c r="T162" s="222"/>
      <c r="U162" s="222"/>
      <c r="V162" s="222"/>
      <c r="W162" s="222"/>
      <c r="X162" s="222"/>
      <c r="Y162" s="222"/>
      <c r="Z162" s="222"/>
      <c r="AA162" s="38"/>
    </row>
    <row r="163" spans="1:27" x14ac:dyDescent="0.2">
      <c r="A163" s="92">
        <v>158</v>
      </c>
      <c r="B163" s="92" t="s">
        <v>322</v>
      </c>
      <c r="C163" s="92" t="s">
        <v>323</v>
      </c>
      <c r="D163" s="93" t="str">
        <f t="shared" si="3"/>
        <v/>
      </c>
      <c r="E163" s="96">
        <f>IF(Options!$D$24 = 1, MAX(F163, G163),
IF(Options!$D$25 = 1, AVERAGE(F163,G163),
IF(Options!$D$26 = 1, IFERROR(GEOMEAN(F163, G163), MAX(F163, G163)))))</f>
        <v>5.5263157894736796</v>
      </c>
      <c r="F163" s="96" cm="1">
        <f t="array" ref="F163">IF(Options!$D$18=1, IFERROR(MAX(IF($I$199:$R$199=1,(I163:R163),"")),
     MAX(IF($I$199:$R$199=2,(I163:R163),""))),
IF(Options!$D$19=1, IFERROR(AVERAGE(IF($I$199:$R$199=1,(I163:R163),"")),
     AVERAGE(IF($I$199:$R$199=2,(I163:R163),""))),
IF(Options!$D$20=1, IFERROR(GEOMEAN(IF($I$199:$R$199=1,(I163:R163)+0.0001,"")),
     GEOMEAN(IF($I$199:$R$199=2,(I163:R163)+0.0001,""))))))</f>
        <v>5.5263157894736796</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v>5.5263157894736796</v>
      </c>
      <c r="J163" s="96">
        <v>7</v>
      </c>
      <c r="K163" s="215"/>
      <c r="L163" s="218"/>
      <c r="M163" s="218"/>
      <c r="N163" s="164"/>
      <c r="O163" s="164"/>
      <c r="P163" s="164"/>
      <c r="Q163" s="163"/>
      <c r="R163" s="163"/>
      <c r="S163" s="222"/>
      <c r="T163" s="222"/>
      <c r="U163" s="222"/>
      <c r="V163" s="222"/>
      <c r="W163" s="222"/>
      <c r="X163" s="222"/>
      <c r="Y163" s="222"/>
      <c r="Z163" s="222"/>
      <c r="AA163" s="38"/>
    </row>
    <row r="164" spans="1:27" x14ac:dyDescent="0.2">
      <c r="A164" s="92">
        <v>159</v>
      </c>
      <c r="B164" s="92" t="s">
        <v>324</v>
      </c>
      <c r="C164" s="92" t="s">
        <v>325</v>
      </c>
      <c r="D164" s="93" t="str">
        <f t="shared" si="3"/>
        <v/>
      </c>
      <c r="E164" s="96">
        <f>IF(Options!$D$24 = 1, MAX(F164, G164),
IF(Options!$D$25 = 1, AVERAGE(F164,G164),
IF(Options!$D$26 = 1, IFERROR(GEOMEAN(F164, G164), MAX(F164, G164)))))</f>
        <v>0.86124401913875603</v>
      </c>
      <c r="F164" s="96" cm="1">
        <f t="array" ref="F164">IF(Options!$D$18=1, IFERROR(MAX(IF($I$199:$R$199=1,(I164:R164),"")),
     MAX(IF($I$199:$R$199=2,(I164:R164),""))),
IF(Options!$D$19=1, IFERROR(AVERAGE(IF($I$199:$R$199=1,(I164:R164),"")),
     AVERAGE(IF($I$199:$R$199=2,(I164:R164),""))),
IF(Options!$D$20=1, IFERROR(GEOMEAN(IF($I$199:$R$199=1,(I164:R164)+0.0001,"")),
     GEOMEAN(IF($I$199:$R$199=2,(I164:R164)+0.0001,""))))))</f>
        <v>0.86124401913875603</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v>0.86124401913875603</v>
      </c>
      <c r="J164" s="96">
        <v>3</v>
      </c>
      <c r="K164" s="215"/>
      <c r="L164" s="218"/>
      <c r="M164" s="218"/>
      <c r="N164" s="164"/>
      <c r="O164" s="164"/>
      <c r="P164" s="164"/>
      <c r="Q164" s="163"/>
      <c r="R164" s="163"/>
      <c r="S164" s="222"/>
      <c r="T164" s="222"/>
      <c r="U164" s="222"/>
      <c r="V164" s="222"/>
      <c r="W164" s="222"/>
      <c r="X164" s="222"/>
      <c r="Y164" s="222"/>
      <c r="Z164" s="222"/>
      <c r="AA164" s="38"/>
    </row>
    <row r="165" spans="1:27" x14ac:dyDescent="0.2">
      <c r="A165" s="92">
        <v>160</v>
      </c>
      <c r="B165" s="92" t="s">
        <v>326</v>
      </c>
      <c r="C165" s="92" t="s">
        <v>327</v>
      </c>
      <c r="D165" s="93" t="str">
        <f t="shared" si="3"/>
        <v/>
      </c>
      <c r="E165" s="96">
        <f>IF(Options!$D$24 = 1, MAX(F165, G165),
IF(Options!$D$25 = 1, AVERAGE(F165,G165),
IF(Options!$D$26 = 1, IFERROR(GEOMEAN(F165, G165), MAX(F165, G165)))))</f>
        <v>0.21531100478469001</v>
      </c>
      <c r="F165" s="96" cm="1">
        <f t="array" ref="F165">IF(Options!$D$18=1, IFERROR(MAX(IF($I$199:$R$199=1,(I165:R165),"")),
     MAX(IF($I$199:$R$199=2,(I165:R165),""))),
IF(Options!$D$19=1, IFERROR(AVERAGE(IF($I$199:$R$199=1,(I165:R165),"")),
     AVERAGE(IF($I$199:$R$199=2,(I165:R165),""))),
IF(Options!$D$20=1, IFERROR(GEOMEAN(IF($I$199:$R$199=1,(I165:R165)+0.0001,"")),
     GEOMEAN(IF($I$199:$R$199=2,(I165:R165)+0.0001,""))))))</f>
        <v>0.21531100478469001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0.21531100478469001</v>
      </c>
      <c r="J165" s="96">
        <v>3</v>
      </c>
      <c r="K165" s="215"/>
      <c r="L165" s="218"/>
      <c r="M165" s="218"/>
      <c r="N165" s="164"/>
      <c r="O165" s="164"/>
      <c r="P165" s="164"/>
      <c r="Q165" s="163"/>
      <c r="R165" s="163"/>
      <c r="S165" s="222"/>
      <c r="T165" s="222"/>
      <c r="U165" s="222"/>
      <c r="V165" s="222"/>
      <c r="W165" s="222"/>
      <c r="X165" s="222"/>
      <c r="Y165" s="222"/>
      <c r="Z165" s="222"/>
      <c r="AA165" s="38"/>
    </row>
    <row r="166" spans="1:27" x14ac:dyDescent="0.2">
      <c r="A166" s="92">
        <v>161</v>
      </c>
      <c r="B166" s="92" t="s">
        <v>328</v>
      </c>
      <c r="C166" s="92" t="s">
        <v>329</v>
      </c>
      <c r="D166" s="93" t="str">
        <f t="shared" si="3"/>
        <v/>
      </c>
      <c r="E166" s="96">
        <f>IF(Options!$D$24 = 1, MAX(F166, G166),
IF(Options!$D$25 = 1, AVERAGE(F166,G166),
IF(Options!$D$26 = 1, IFERROR(GEOMEAN(F166, G166), MAX(F166, G166)))))</f>
        <v>1.5550239234449701</v>
      </c>
      <c r="F166" s="96" cm="1">
        <f t="array" ref="F166">IF(Options!$D$18=1, IFERROR(MAX(IF($I$199:$R$199=1,(I166:R166),"")),
     MAX(IF($I$199:$R$199=2,(I166:R166),""))),
IF(Options!$D$19=1, IFERROR(AVERAGE(IF($I$199:$R$199=1,(I166:R166),"")),
     AVERAGE(IF($I$199:$R$199=2,(I166:R166),""))),
IF(Options!$D$20=1, IFERROR(GEOMEAN(IF($I$199:$R$199=1,(I166:R166)+0.0001,"")),
     GEOMEAN(IF($I$199:$R$199=2,(I166:R166)+0.0001,""))))))</f>
        <v>1.5550239234449701</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v>1.5550239234449701</v>
      </c>
      <c r="J166" s="96">
        <v>3</v>
      </c>
      <c r="K166" s="215"/>
      <c r="L166" s="218"/>
      <c r="M166" s="218"/>
      <c r="N166" s="164"/>
      <c r="O166" s="164"/>
      <c r="P166" s="164"/>
      <c r="Q166" s="163"/>
      <c r="R166" s="163"/>
      <c r="S166" s="222"/>
      <c r="T166" s="222"/>
      <c r="U166" s="222"/>
      <c r="V166" s="222"/>
      <c r="W166" s="222"/>
      <c r="X166" s="222"/>
      <c r="Y166" s="222"/>
      <c r="Z166" s="222"/>
      <c r="AA166" s="38"/>
    </row>
    <row r="167" spans="1:27" x14ac:dyDescent="0.2">
      <c r="A167" s="92">
        <v>162</v>
      </c>
      <c r="B167" s="92" t="s">
        <v>330</v>
      </c>
      <c r="C167" s="92" t="s">
        <v>331</v>
      </c>
      <c r="D167" s="93" t="str">
        <f t="shared" si="3"/>
        <v/>
      </c>
      <c r="E167" s="96">
        <f>IF(Options!$D$24 = 1, MAX(F167, G167),
IF(Options!$D$25 = 1, AVERAGE(F167,G167),
IF(Options!$D$26 = 1, IFERROR(GEOMEAN(F167, G167), MAX(F167, G167)))))</f>
        <v>7.9186602870813401</v>
      </c>
      <c r="F167" s="96" cm="1">
        <f t="array" ref="F167">IF(Options!$D$18=1, IFERROR(MAX(IF($I$199:$R$199=1,(I167:R167),"")),
     MAX(IF($I$199:$R$199=2,(I167:R167),""))),
IF(Options!$D$19=1, IFERROR(AVERAGE(IF($I$199:$R$199=1,(I167:R167),"")),
     AVERAGE(IF($I$199:$R$199=2,(I167:R167),""))),
IF(Options!$D$20=1, IFERROR(GEOMEAN(IF($I$199:$R$199=1,(I167:R167)+0.0001,"")),
     GEOMEAN(IF($I$199:$R$199=2,(I167:R167)+0.0001,""))))))</f>
        <v>7.9186602870813401</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v>7.9186602870813401</v>
      </c>
      <c r="J167" s="96"/>
      <c r="K167" s="215"/>
      <c r="L167" s="218"/>
      <c r="M167" s="218"/>
      <c r="N167" s="164"/>
      <c r="O167" s="164"/>
      <c r="P167" s="164"/>
      <c r="Q167" s="163"/>
      <c r="R167" s="163"/>
      <c r="S167" s="222"/>
      <c r="T167" s="222"/>
      <c r="U167" s="222"/>
      <c r="V167" s="222"/>
      <c r="W167" s="222"/>
      <c r="X167" s="222"/>
      <c r="Y167" s="222"/>
      <c r="Z167" s="222"/>
      <c r="AA167" s="38"/>
    </row>
    <row r="168" spans="1:27" x14ac:dyDescent="0.2">
      <c r="A168" s="92">
        <v>163</v>
      </c>
      <c r="B168" s="92" t="s">
        <v>332</v>
      </c>
      <c r="C168" s="92" t="s">
        <v>333</v>
      </c>
      <c r="D168" s="93" t="str">
        <f t="shared" si="3"/>
        <v/>
      </c>
      <c r="E168" s="96">
        <f>IF(Options!$D$24 = 1, MAX(F168, G168),
IF(Options!$D$25 = 1, AVERAGE(F168,G168),
IF(Options!$D$26 = 1, IFERROR(GEOMEAN(F168, G168), MAX(F168, G168)))))</f>
        <v>2.2009569377990399</v>
      </c>
      <c r="F168" s="96" cm="1">
        <f t="array" ref="F168">IF(Options!$D$18=1, IFERROR(MAX(IF($I$199:$R$199=1,(I168:R168),"")),
     MAX(IF($I$199:$R$199=2,(I168:R168),""))),
IF(Options!$D$19=1, IFERROR(AVERAGE(IF($I$199:$R$199=1,(I168:R168),"")),
     AVERAGE(IF($I$199:$R$199=2,(I168:R168),""))),
IF(Options!$D$20=1, IFERROR(GEOMEAN(IF($I$199:$R$199=1,(I168:R168)+0.0001,"")),
     GEOMEAN(IF($I$199:$R$199=2,(I168:R168)+0.0001,""))))))</f>
        <v>2.2009569377990399</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v>2.2009569377990399</v>
      </c>
      <c r="J168" s="96">
        <v>3</v>
      </c>
      <c r="K168" s="215"/>
      <c r="L168" s="218"/>
      <c r="M168" s="218"/>
      <c r="N168" s="164"/>
      <c r="O168" s="164"/>
      <c r="P168" s="164"/>
      <c r="Q168" s="163"/>
      <c r="R168" s="163"/>
      <c r="S168" s="222"/>
      <c r="T168" s="222"/>
      <c r="U168" s="222"/>
      <c r="V168" s="222"/>
      <c r="W168" s="222"/>
      <c r="X168" s="222"/>
      <c r="Y168" s="222"/>
      <c r="Z168" s="222"/>
      <c r="AA168" s="38"/>
    </row>
    <row r="169" spans="1:27" x14ac:dyDescent="0.2">
      <c r="A169" s="92">
        <v>164</v>
      </c>
      <c r="B169" s="92" t="s">
        <v>334</v>
      </c>
      <c r="C169" s="92" t="s">
        <v>335</v>
      </c>
      <c r="D169" s="93" t="str">
        <f t="shared" si="3"/>
        <v/>
      </c>
      <c r="E169" s="96">
        <f>IF(Options!$D$24 = 1, MAX(F169, G169),
IF(Options!$D$25 = 1, AVERAGE(F169,G169),
IF(Options!$D$26 = 1, IFERROR(GEOMEAN(F169, G169), MAX(F169, G169)))))</f>
        <v>7.8563660835196254</v>
      </c>
      <c r="F169" s="96" cm="1">
        <f t="array" ref="F169">IF(Options!$D$18=1, IFERROR(MAX(IF($I$199:$R$199=1,(I169:R169),"")),
     MAX(IF($I$199:$R$199=2,(I169:R169),""))),
IF(Options!$D$19=1, IFERROR(AVERAGE(IF($I$199:$R$199=1,(I169:R169),"")),
     AVERAGE(IF($I$199:$R$199=2,(I169:R169),""))),
IF(Options!$D$20=1, IFERROR(GEOMEAN(IF($I$199:$R$199=1,(I169:R169)+0.0001,"")),
     GEOMEAN(IF($I$199:$R$199=2,(I169:R169)+0.0001,""))))))</f>
        <v>6.1722488038277499</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51" t="s">
        <v>335</v>
      </c>
      <c r="I169" s="96">
        <v>6.1722488038277499</v>
      </c>
      <c r="J169" s="96"/>
      <c r="K169" s="215">
        <v>10</v>
      </c>
      <c r="L169" s="218"/>
      <c r="M169" s="218"/>
      <c r="N169" s="164"/>
      <c r="O169" s="164"/>
      <c r="P169" s="164"/>
      <c r="Q169" s="163"/>
      <c r="R169" s="163"/>
      <c r="S169" s="222"/>
      <c r="T169" s="222"/>
      <c r="U169" s="222"/>
      <c r="V169" s="222"/>
      <c r="W169" s="222"/>
      <c r="X169" s="222"/>
      <c r="Y169" s="222"/>
      <c r="Z169" s="222"/>
      <c r="AA169" s="38"/>
    </row>
    <row r="170" spans="1:27" x14ac:dyDescent="0.2">
      <c r="A170" s="92">
        <v>165</v>
      </c>
      <c r="B170" s="92" t="s">
        <v>336</v>
      </c>
      <c r="C170" s="92" t="s">
        <v>337</v>
      </c>
      <c r="D170" s="93" t="str">
        <f t="shared" si="3"/>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0</v>
      </c>
      <c r="H170" s="151" t="s">
        <v>337</v>
      </c>
      <c r="I170" s="96">
        <v>10</v>
      </c>
      <c r="J170" s="96">
        <v>5</v>
      </c>
      <c r="K170" s="215"/>
      <c r="L170" s="218"/>
      <c r="M170" s="218"/>
      <c r="N170" s="164"/>
      <c r="O170" s="164"/>
      <c r="P170" s="164"/>
      <c r="Q170" s="163"/>
      <c r="R170" s="163"/>
      <c r="S170" s="222"/>
      <c r="T170" s="222"/>
      <c r="U170" s="222"/>
      <c r="V170" s="222"/>
      <c r="W170" s="222"/>
      <c r="X170" s="222"/>
      <c r="Y170" s="222"/>
      <c r="Z170" s="222"/>
      <c r="AA170" s="38"/>
    </row>
    <row r="171" spans="1:27" x14ac:dyDescent="0.2">
      <c r="A171" s="92">
        <v>166</v>
      </c>
      <c r="B171" s="92" t="s">
        <v>338</v>
      </c>
      <c r="C171" s="92" t="s">
        <v>339</v>
      </c>
      <c r="D171" s="93" t="str">
        <f t="shared" ref="D171:D195" si="4">IF(H171 &lt;&gt; C171, "Countries don't match", "")</f>
        <v/>
      </c>
      <c r="E171" s="96">
        <f>IF(Options!$D$24 = 1, MAX(F171, G171),
IF(Options!$D$25 = 1, AVERAGE(F171,G171),
IF(Options!$D$26 = 1, IFERROR(GEOMEAN(F171, G171), MAX(F171, G171)))))</f>
        <v>8.6842105263157894</v>
      </c>
      <c r="F171" s="96" cm="1">
        <f t="array" ref="F171">IF(Options!$D$18=1, IFERROR(MAX(IF($I$199:$R$199=1,(I171:R171),"")),
     MAX(IF($I$199:$R$199=2,(I171:R171),""))),
IF(Options!$D$19=1, IFERROR(AVERAGE(IF($I$199:$R$199=1,(I171:R171),"")),
     AVERAGE(IF($I$199:$R$199=2,(I171:R171),""))),
IF(Options!$D$20=1, IFERROR(GEOMEAN(IF($I$199:$R$199=1,(I171:R171)+0.0001,"")),
     GEOMEAN(IF($I$199:$R$199=2,(I171:R171)+0.0001,""))))))</f>
        <v>8.6842105263157894</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v>8.6842105263157894</v>
      </c>
      <c r="J171" s="96">
        <v>1</v>
      </c>
      <c r="K171" s="215"/>
      <c r="L171" s="218"/>
      <c r="M171" s="218"/>
      <c r="N171" s="164"/>
      <c r="O171" s="164"/>
      <c r="P171" s="164"/>
      <c r="Q171" s="163"/>
      <c r="R171" s="163"/>
      <c r="S171" s="222"/>
      <c r="T171" s="222"/>
      <c r="U171" s="222"/>
      <c r="V171" s="222"/>
      <c r="W171" s="222"/>
      <c r="X171" s="222"/>
      <c r="Y171" s="222"/>
      <c r="Z171" s="222"/>
      <c r="AA171" s="38"/>
    </row>
    <row r="172" spans="1:27" x14ac:dyDescent="0.2">
      <c r="A172" s="92">
        <v>167</v>
      </c>
      <c r="B172" s="92" t="s">
        <v>340</v>
      </c>
      <c r="C172" s="92" t="s">
        <v>341</v>
      </c>
      <c r="D172" s="93" t="str">
        <f t="shared" si="4"/>
        <v/>
      </c>
      <c r="E172" s="96">
        <f>IF(Options!$D$24 = 1, MAX(F172, G172),
IF(Options!$D$25 = 1, AVERAGE(F172,G172),
IF(Options!$D$26 = 1, IFERROR(GEOMEAN(F172, G172), MAX(F172, G172)))))</f>
        <v>3.5645933014354099</v>
      </c>
      <c r="F172" s="96" cm="1">
        <f t="array" ref="F172">IF(Options!$D$18=1, IFERROR(MAX(IF($I$199:$R$199=1,(I172:R172),"")),
     MAX(IF($I$199:$R$199=2,(I172:R172),""))),
IF(Options!$D$19=1, IFERROR(AVERAGE(IF($I$199:$R$199=1,(I172:R172),"")),
     AVERAGE(IF($I$199:$R$199=2,(I172:R172),""))),
IF(Options!$D$20=1, IFERROR(GEOMEAN(IF($I$199:$R$199=1,(I172:R172)+0.0001,"")),
     GEOMEAN(IF($I$199:$R$199=2,(I172:R172)+0.0001,""))))))</f>
        <v>3.5645933014354099</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v>3.5645933014354099</v>
      </c>
      <c r="J172" s="96">
        <v>1</v>
      </c>
      <c r="K172" s="215"/>
      <c r="L172" s="218"/>
      <c r="M172" s="218"/>
      <c r="N172" s="164"/>
      <c r="O172" s="164"/>
      <c r="P172" s="164"/>
      <c r="Q172" s="163"/>
      <c r="R172" s="163"/>
      <c r="S172" s="222"/>
      <c r="T172" s="222"/>
      <c r="U172" s="222"/>
      <c r="V172" s="222"/>
      <c r="W172" s="222"/>
      <c r="X172" s="222"/>
      <c r="Y172" s="222"/>
      <c r="Z172" s="222"/>
      <c r="AA172" s="38"/>
    </row>
    <row r="173" spans="1:27" x14ac:dyDescent="0.2">
      <c r="A173" s="92">
        <v>168</v>
      </c>
      <c r="B173" s="92" t="s">
        <v>342</v>
      </c>
      <c r="C173" s="92" t="s">
        <v>343</v>
      </c>
      <c r="D173" s="93" t="str">
        <f t="shared" si="4"/>
        <v/>
      </c>
      <c r="E173" s="96">
        <f>IF(Options!$D$24 = 1, MAX(F173, G173),
IF(Options!$D$25 = 1, AVERAGE(F173,G173),
IF(Options!$D$26 = 1, IFERROR(GEOMEAN(F173, G173), MAX(F173, G173)))))</f>
        <v>5.9090909090909101</v>
      </c>
      <c r="F173" s="96" cm="1">
        <f t="array" ref="F173">IF(Options!$D$18=1, IFERROR(MAX(IF($I$199:$R$199=1,(I173:R173),"")),
     MAX(IF($I$199:$R$199=2,(I173:R173),""))),
IF(Options!$D$19=1, IFERROR(AVERAGE(IF($I$199:$R$199=1,(I173:R173),"")),
     AVERAGE(IF($I$199:$R$199=2,(I173:R173),""))),
IF(Options!$D$20=1, IFERROR(GEOMEAN(IF($I$199:$R$199=1,(I173:R173)+0.0001,"")),
     GEOMEAN(IF($I$199:$R$199=2,(I173:R173)+0.0001,""))))))</f>
        <v>5.9090909090909101</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v>5.9090909090909101</v>
      </c>
      <c r="J173" s="96">
        <v>5</v>
      </c>
      <c r="K173" s="215"/>
      <c r="L173" s="218"/>
      <c r="M173" s="218"/>
      <c r="N173" s="164"/>
      <c r="O173" s="164"/>
      <c r="P173" s="164"/>
      <c r="Q173" s="163"/>
      <c r="R173" s="163"/>
      <c r="S173" s="222"/>
      <c r="T173" s="222"/>
      <c r="U173" s="222"/>
      <c r="V173" s="222"/>
      <c r="W173" s="222"/>
      <c r="X173" s="222"/>
      <c r="Y173" s="222"/>
      <c r="Z173" s="222"/>
      <c r="AA173" s="38"/>
    </row>
    <row r="174" spans="1:27" x14ac:dyDescent="0.2">
      <c r="A174" s="92">
        <v>169</v>
      </c>
      <c r="B174" s="92" t="s">
        <v>344</v>
      </c>
      <c r="C174" s="92" t="s">
        <v>345</v>
      </c>
      <c r="D174" s="93" t="str">
        <f t="shared" si="4"/>
        <v/>
      </c>
      <c r="E174" s="96">
        <f>IF(Options!$D$24 = 1, MAX(F174, G174),
IF(Options!$D$25 = 1, AVERAGE(F174,G174),
IF(Options!$D$26 = 1, IFERROR(GEOMEAN(F174, G174), MAX(F174, G174)))))</f>
        <v>3.2775119617224902</v>
      </c>
      <c r="F174" s="96" cm="1">
        <f t="array" ref="F174">IF(Options!$D$18=1, IFERROR(MAX(IF($I$199:$R$199=1,(I174:R174),"")),
     MAX(IF($I$199:$R$199=2,(I174:R174),""))),
IF(Options!$D$19=1, IFERROR(AVERAGE(IF($I$199:$R$199=1,(I174:R174),"")),
     AVERAGE(IF($I$199:$R$199=2,(I174:R174),""))),
IF(Options!$D$20=1, IFERROR(GEOMEAN(IF($I$199:$R$199=1,(I174:R174)+0.0001,"")),
     GEOMEAN(IF($I$199:$R$199=2,(I174:R174)+0.0001,""))))))</f>
        <v>3.2775119617224902</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3.2775119617224902</v>
      </c>
      <c r="J174" s="96"/>
      <c r="K174" s="215"/>
      <c r="L174" s="218"/>
      <c r="M174" s="218"/>
      <c r="N174" s="164"/>
      <c r="O174" s="164"/>
      <c r="P174" s="164"/>
      <c r="Q174" s="163"/>
      <c r="R174" s="163"/>
      <c r="S174" s="222"/>
      <c r="T174" s="222"/>
      <c r="U174" s="222"/>
      <c r="V174" s="222"/>
      <c r="W174" s="222"/>
      <c r="X174" s="222"/>
      <c r="Y174" s="222"/>
      <c r="Z174" s="222"/>
      <c r="AA174" s="38"/>
    </row>
    <row r="175" spans="1:27" x14ac:dyDescent="0.2">
      <c r="A175" s="92">
        <v>170</v>
      </c>
      <c r="B175" s="92" t="s">
        <v>346</v>
      </c>
      <c r="C175" s="92" t="s">
        <v>347</v>
      </c>
      <c r="D175" s="93" t="str">
        <f t="shared" si="4"/>
        <v/>
      </c>
      <c r="E175" s="96">
        <f>IF(Options!$D$24 = 1, MAX(F175, G175),
IF(Options!$D$25 = 1, AVERAGE(F175,G175),
IF(Options!$D$26 = 1, IFERROR(GEOMEAN(F175, G175), MAX(F175, G175)))))</f>
        <v>9.3062200956937797</v>
      </c>
      <c r="F175" s="96" cm="1">
        <f t="array" ref="F175">IF(Options!$D$18=1, IFERROR(MAX(IF($I$199:$R$199=1,(I175:R175),"")),
     MAX(IF($I$199:$R$199=2,(I175:R175),""))),
IF(Options!$D$19=1, IFERROR(AVERAGE(IF($I$199:$R$199=1,(I175:R175),"")),
     AVERAGE(IF($I$199:$R$199=2,(I175:R175),""))),
IF(Options!$D$20=1, IFERROR(GEOMEAN(IF($I$199:$R$199=1,(I175:R175)+0.0001,"")),
     GEOMEAN(IF($I$199:$R$199=2,(I175:R175)+0.0001,""))))))</f>
        <v>9.3062200956937797</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v>9.3062200956937797</v>
      </c>
      <c r="J175" s="96">
        <v>1</v>
      </c>
      <c r="K175" s="215"/>
      <c r="L175" s="218"/>
      <c r="M175" s="218"/>
      <c r="N175" s="164"/>
      <c r="O175" s="164"/>
      <c r="P175" s="164"/>
      <c r="Q175" s="163"/>
      <c r="R175" s="163"/>
      <c r="S175" s="222"/>
      <c r="T175" s="222"/>
      <c r="U175" s="222"/>
      <c r="V175" s="222"/>
      <c r="W175" s="222"/>
      <c r="X175" s="222"/>
      <c r="Y175" s="222"/>
      <c r="Z175" s="222"/>
      <c r="AA175" s="38"/>
    </row>
    <row r="176" spans="1:27" x14ac:dyDescent="0.2">
      <c r="A176" s="92">
        <v>171</v>
      </c>
      <c r="B176" s="92" t="s">
        <v>348</v>
      </c>
      <c r="C176" s="92" t="s">
        <v>349</v>
      </c>
      <c r="D176" s="93" t="str">
        <f t="shared" si="4"/>
        <v/>
      </c>
      <c r="E176" s="96">
        <f>IF(Options!$D$24 = 1, MAX(F176, G176),
IF(Options!$D$25 = 1, AVERAGE(F176,G176),
IF(Options!$D$26 = 1, IFERROR(GEOMEAN(F176, G176), MAX(F176, G176)))))</f>
        <v>4.5215311004784704</v>
      </c>
      <c r="F176" s="96" cm="1">
        <f t="array" ref="F176">IF(Options!$D$18=1, IFERROR(MAX(IF($I$199:$R$199=1,(I176:R176),"")),
     MAX(IF($I$199:$R$199=2,(I176:R176),""))),
IF(Options!$D$19=1, IFERROR(AVERAGE(IF($I$199:$R$199=1,(I176:R176),"")),
     AVERAGE(IF($I$199:$R$199=2,(I176:R176),""))),
IF(Options!$D$20=1, IFERROR(GEOMEAN(IF($I$199:$R$199=1,(I176:R176)+0.0001,"")),
     GEOMEAN(IF($I$199:$R$199=2,(I176:R176)+0.0001,""))))))</f>
        <v>4.5215311004784704</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v>4.5215311004784704</v>
      </c>
      <c r="J176" s="96"/>
      <c r="K176" s="215"/>
      <c r="L176" s="218"/>
      <c r="M176" s="218"/>
      <c r="N176" s="164"/>
      <c r="O176" s="164"/>
      <c r="P176" s="164"/>
      <c r="Q176" s="163"/>
      <c r="R176" s="163"/>
      <c r="S176" s="222"/>
      <c r="T176" s="222"/>
      <c r="U176" s="222"/>
      <c r="V176" s="222"/>
      <c r="W176" s="222"/>
      <c r="X176" s="222"/>
      <c r="Y176" s="222"/>
      <c r="Z176" s="222"/>
      <c r="AA176" s="38"/>
    </row>
    <row r="177" spans="1:27" x14ac:dyDescent="0.2">
      <c r="A177" s="92">
        <v>172</v>
      </c>
      <c r="B177" s="92" t="s">
        <v>350</v>
      </c>
      <c r="C177" s="92" t="s">
        <v>351</v>
      </c>
      <c r="D177" s="93" t="str">
        <f t="shared" si="4"/>
        <v/>
      </c>
      <c r="E177" s="96">
        <f>IF(Options!$D$24 = 1, MAX(F177, G177),
IF(Options!$D$25 = 1, AVERAGE(F177,G177),
IF(Options!$D$26 = 1, IFERROR(GEOMEAN(F177, G177), MAX(F177, G177)))))</f>
        <v>2.8947368421052602</v>
      </c>
      <c r="F177" s="96" cm="1">
        <f t="array" ref="F177">IF(Options!$D$18=1, IFERROR(MAX(IF($I$199:$R$199=1,(I177:R177),"")),
     MAX(IF($I$199:$R$199=2,(I177:R177),""))),
IF(Options!$D$19=1, IFERROR(AVERAGE(IF($I$199:$R$199=1,(I177:R177),"")),
     AVERAGE(IF($I$199:$R$199=2,(I177:R177),""))),
IF(Options!$D$20=1, IFERROR(GEOMEAN(IF($I$199:$R$199=1,(I177:R177)+0.0001,"")),
     GEOMEAN(IF($I$199:$R$199=2,(I177:R177)+0.0001,""))))))</f>
        <v>2.8947368421052602</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v>2.8947368421052602</v>
      </c>
      <c r="J177" s="96"/>
      <c r="K177" s="215"/>
      <c r="L177" s="218"/>
      <c r="M177" s="218"/>
      <c r="N177" s="164"/>
      <c r="O177" s="164"/>
      <c r="P177" s="164"/>
      <c r="Q177" s="163"/>
      <c r="R177" s="163"/>
      <c r="S177" s="222"/>
      <c r="T177" s="222"/>
      <c r="U177" s="222"/>
      <c r="V177" s="222"/>
      <c r="W177" s="222"/>
      <c r="X177" s="222"/>
      <c r="Y177" s="222"/>
      <c r="Z177" s="222"/>
      <c r="AA177" s="38"/>
    </row>
    <row r="178" spans="1:27" x14ac:dyDescent="0.2">
      <c r="A178" s="92">
        <v>173</v>
      </c>
      <c r="B178" s="92" t="s">
        <v>352</v>
      </c>
      <c r="C178" s="92" t="s">
        <v>353</v>
      </c>
      <c r="D178" s="93" t="str">
        <f t="shared" si="4"/>
        <v/>
      </c>
      <c r="E178" s="96">
        <f>IF(Options!$D$24 = 1, MAX(F178, G178),
IF(Options!$D$25 = 1, AVERAGE(F178,G178),
IF(Options!$D$26 = 1, IFERROR(GEOMEAN(F178, G178), MAX(F178, G178)))))</f>
        <v>2.05741626794258</v>
      </c>
      <c r="F178" s="96" cm="1">
        <f t="array" ref="F178">IF(Options!$D$18=1, IFERROR(MAX(IF($I$199:$R$199=1,(I178:R178),"")),
     MAX(IF($I$199:$R$199=2,(I178:R178),""))),
IF(Options!$D$19=1, IFERROR(AVERAGE(IF($I$199:$R$199=1,(I178:R178),"")),
     AVERAGE(IF($I$199:$R$199=2,(I178:R178),""))),
IF(Options!$D$20=1, IFERROR(GEOMEAN(IF($I$199:$R$199=1,(I178:R178)+0.0001,"")),
     GEOMEAN(IF($I$199:$R$199=2,(I178:R178)+0.0001,""))))))</f>
        <v>2.05741626794258</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v>2.05741626794258</v>
      </c>
      <c r="J178" s="96">
        <v>3</v>
      </c>
      <c r="K178" s="215"/>
      <c r="L178" s="218"/>
      <c r="M178" s="218"/>
      <c r="N178" s="164"/>
      <c r="O178" s="164"/>
      <c r="P178" s="164"/>
      <c r="Q178" s="163"/>
      <c r="R178" s="163"/>
      <c r="S178" s="222"/>
      <c r="T178" s="222"/>
      <c r="U178" s="222"/>
      <c r="V178" s="222"/>
      <c r="W178" s="222"/>
      <c r="X178" s="222"/>
      <c r="Y178" s="222"/>
      <c r="Z178" s="222"/>
      <c r="AA178" s="38"/>
    </row>
    <row r="179" spans="1:27" x14ac:dyDescent="0.2">
      <c r="A179" s="92">
        <v>174</v>
      </c>
      <c r="B179" s="92" t="s">
        <v>354</v>
      </c>
      <c r="C179" s="92" t="s">
        <v>355</v>
      </c>
      <c r="D179" s="93" t="str">
        <f t="shared" si="4"/>
        <v/>
      </c>
      <c r="E179" s="96">
        <f>IF(Options!$D$24 = 1, MAX(F179, G179),
IF(Options!$D$25 = 1, AVERAGE(F179,G179),
IF(Options!$D$26 = 1, IFERROR(GEOMEAN(F179, G179), MAX(F179, G179)))))</f>
        <v>0.45454545454545298</v>
      </c>
      <c r="F179" s="96" cm="1">
        <f t="array" ref="F179">IF(Options!$D$18=1, IFERROR(MAX(IF($I$199:$R$199=1,(I179:R179),"")),
     MAX(IF($I$199:$R$199=2,(I179:R179),""))),
IF(Options!$D$19=1, IFERROR(AVERAGE(IF($I$199:$R$199=1,(I179:R179),"")),
     AVERAGE(IF($I$199:$R$199=2,(I179:R179),""))),
IF(Options!$D$20=1, IFERROR(GEOMEAN(IF($I$199:$R$199=1,(I179:R179)+0.0001,"")),
     GEOMEAN(IF($I$199:$R$199=2,(I179:R179)+0.0001,""))))))</f>
        <v>0.45454545454545298</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v>0.45454545454545298</v>
      </c>
      <c r="J179" s="96">
        <v>5</v>
      </c>
      <c r="K179" s="215"/>
      <c r="L179" s="218"/>
      <c r="M179" s="218"/>
      <c r="N179" s="164"/>
      <c r="O179" s="164"/>
      <c r="P179" s="164"/>
      <c r="Q179" s="163"/>
      <c r="R179" s="163"/>
      <c r="S179" s="222"/>
      <c r="T179" s="222"/>
      <c r="U179" s="222"/>
      <c r="V179" s="222"/>
      <c r="W179" s="222"/>
      <c r="X179" s="222"/>
      <c r="Y179" s="222"/>
      <c r="Z179" s="222"/>
      <c r="AA179" s="38"/>
    </row>
    <row r="180" spans="1:27" x14ac:dyDescent="0.2">
      <c r="A180" s="92">
        <v>175</v>
      </c>
      <c r="B180" s="92" t="s">
        <v>356</v>
      </c>
      <c r="C180" s="92" t="s">
        <v>357</v>
      </c>
      <c r="D180" s="93" t="str">
        <f t="shared" si="4"/>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c r="J180" s="96"/>
      <c r="K180" s="215"/>
      <c r="L180" s="218"/>
      <c r="M180" s="218"/>
      <c r="N180" s="164"/>
      <c r="O180" s="164"/>
      <c r="P180" s="164"/>
      <c r="Q180" s="163"/>
      <c r="R180" s="163"/>
      <c r="S180" s="222"/>
      <c r="T180" s="222"/>
      <c r="U180" s="222"/>
      <c r="V180" s="222"/>
      <c r="W180" s="222"/>
      <c r="X180" s="222"/>
      <c r="Y180" s="222"/>
      <c r="Z180" s="222"/>
      <c r="AA180" s="38"/>
    </row>
    <row r="181" spans="1:27" x14ac:dyDescent="0.2">
      <c r="A181" s="92">
        <v>176</v>
      </c>
      <c r="B181" s="92" t="s">
        <v>358</v>
      </c>
      <c r="C181" s="92" t="s">
        <v>359</v>
      </c>
      <c r="D181" s="93" t="str">
        <f t="shared" si="4"/>
        <v/>
      </c>
      <c r="E181" s="96">
        <f>IF(Options!$D$24 = 1, MAX(F181, G181),
IF(Options!$D$25 = 1, AVERAGE(F181,G181),
IF(Options!$D$26 = 1, IFERROR(GEOMEAN(F181, G181), MAX(F181, G181)))))</f>
        <v>9.7129186602870803</v>
      </c>
      <c r="F181" s="96" cm="1">
        <f t="array" ref="F181">IF(Options!$D$18=1, IFERROR(MAX(IF($I$199:$R$199=1,(I181:R181),"")),
     MAX(IF($I$199:$R$199=2,(I181:R181),""))),
IF(Options!$D$19=1, IFERROR(AVERAGE(IF($I$199:$R$199=1,(I181:R181),"")),
     AVERAGE(IF($I$199:$R$199=2,(I181:R181),""))),
IF(Options!$D$20=1, IFERROR(GEOMEAN(IF($I$199:$R$199=1,(I181:R181)+0.0001,"")),
     GEOMEAN(IF($I$199:$R$199=2,(I181:R181)+0.0001,""))))))</f>
        <v>9.7129186602870803</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v>9.7129186602870803</v>
      </c>
      <c r="J181" s="96">
        <v>3</v>
      </c>
      <c r="K181" s="215"/>
      <c r="L181" s="218"/>
      <c r="M181" s="218"/>
      <c r="N181" s="164"/>
      <c r="O181" s="164"/>
      <c r="P181" s="164"/>
      <c r="Q181" s="163"/>
      <c r="R181" s="163"/>
      <c r="S181" s="222"/>
      <c r="T181" s="222"/>
      <c r="U181" s="222"/>
      <c r="V181" s="222"/>
      <c r="W181" s="222"/>
      <c r="X181" s="222"/>
      <c r="Y181" s="222"/>
      <c r="Z181" s="222"/>
      <c r="AA181" s="38"/>
    </row>
    <row r="182" spans="1:27" x14ac:dyDescent="0.2">
      <c r="A182" s="92">
        <v>177</v>
      </c>
      <c r="B182" s="92" t="s">
        <v>360</v>
      </c>
      <c r="C182" s="92" t="s">
        <v>361</v>
      </c>
      <c r="D182" s="93" t="str">
        <f t="shared" si="4"/>
        <v/>
      </c>
      <c r="E182" s="96">
        <f>IF(Options!$D$24 = 1, MAX(F182, G182),
IF(Options!$D$25 = 1, AVERAGE(F182,G182),
IF(Options!$D$26 = 1, IFERROR(GEOMEAN(F182, G182), MAX(F182, G182)))))</f>
        <v>10</v>
      </c>
      <c r="F182" s="96" cm="1">
        <f t="array" ref="F182">IF(Options!$D$18=1, IFERROR(MAX(IF($I$199:$R$199=1,(I182:R182),"")),
     MAX(IF($I$199:$R$199=2,(I182:R182),""))),
IF(Options!$D$19=1, IFERROR(AVERAGE(IF($I$199:$R$199=1,(I182:R182),"")),
     AVERAGE(IF($I$199:$R$199=2,(I182:R182),""))),
IF(Options!$D$20=1, IFERROR(GEOMEAN(IF($I$199:$R$199=1,(I182:R182)+0.0001,"")),
     GEOMEAN(IF($I$199:$R$199=2,(I182:R182)+0.0001,""))))))</f>
        <v>10</v>
      </c>
      <c r="G182" s="96" cm="1">
        <f t="array" ref="G182">IF(Options!$D$18=1, IFERROR(MAX(IF($I$200:$R$200=1,(I182:R182),"")),
     MAX(IF($I$200:$R$200=2,(I182:R182),""))),
IF(Options!$D$19=1, IFERROR(AVERAGE(IF($I$200:$R$200=1,(I182:R182),"")),
     AVERAGE(IF($I$200:$R$200=2,(I182:R182),""))),
IF(Options!$D$20=1, IFERROR(GEOMEAN(IF($I$200:$R$200=1,(I182:R182)+0.0001,"")),
     GEOMEAN(IF($I$200:$R$200=2,(I182:R182)+0.0001,""))))))</f>
        <v>0</v>
      </c>
      <c r="H182" s="151" t="s">
        <v>361</v>
      </c>
      <c r="I182" s="96">
        <v>10</v>
      </c>
      <c r="J182" s="96">
        <v>1</v>
      </c>
      <c r="K182" s="215"/>
      <c r="L182" s="218"/>
      <c r="M182" s="218"/>
      <c r="N182" s="164"/>
      <c r="O182" s="164"/>
      <c r="P182" s="164"/>
      <c r="Q182" s="163"/>
      <c r="R182" s="163"/>
      <c r="S182" s="222"/>
      <c r="T182" s="222"/>
      <c r="U182" s="222"/>
      <c r="V182" s="222"/>
      <c r="W182" s="222"/>
      <c r="X182" s="222"/>
      <c r="Y182" s="222"/>
      <c r="Z182" s="222"/>
      <c r="AA182" s="38"/>
    </row>
    <row r="183" spans="1:27" x14ac:dyDescent="0.2">
      <c r="A183" s="92">
        <v>178</v>
      </c>
      <c r="B183" s="92" t="s">
        <v>362</v>
      </c>
      <c r="C183" s="92" t="s">
        <v>363</v>
      </c>
      <c r="D183" s="93" t="str">
        <f t="shared" si="4"/>
        <v/>
      </c>
      <c r="E183" s="96">
        <f>IF(Options!$D$24 = 1, MAX(F183, G183),
IF(Options!$D$25 = 1, AVERAGE(F183,G183),
IF(Options!$D$26 = 1, IFERROR(GEOMEAN(F183, G183), MAX(F183, G183)))))</f>
        <v>2.2966507177033502</v>
      </c>
      <c r="F183" s="96" cm="1">
        <f t="array" ref="F183">IF(Options!$D$18=1, IFERROR(MAX(IF($I$199:$R$199=1,(I183:R183),"")),
     MAX(IF($I$199:$R$199=2,(I183:R183),""))),
IF(Options!$D$19=1, IFERROR(AVERAGE(IF($I$199:$R$199=1,(I183:R183),"")),
     AVERAGE(IF($I$199:$R$199=2,(I183:R183),""))),
IF(Options!$D$20=1, IFERROR(GEOMEAN(IF($I$199:$R$199=1,(I183:R183)+0.0001,"")),
     GEOMEAN(IF($I$199:$R$199=2,(I183:R183)+0.0001,""))))))</f>
        <v>2.2966507177033502</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v>2.2966507177033502</v>
      </c>
      <c r="J183" s="96">
        <v>3</v>
      </c>
      <c r="K183" s="215"/>
      <c r="L183" s="218"/>
      <c r="M183" s="218"/>
      <c r="N183" s="164"/>
      <c r="O183" s="164"/>
      <c r="P183" s="164"/>
      <c r="Q183" s="163"/>
      <c r="R183" s="163"/>
      <c r="S183" s="222"/>
      <c r="T183" s="222"/>
      <c r="U183" s="222"/>
      <c r="V183" s="222"/>
      <c r="W183" s="222"/>
      <c r="X183" s="222"/>
      <c r="Y183" s="222"/>
      <c r="Z183" s="222"/>
      <c r="AA183" s="38"/>
    </row>
    <row r="184" spans="1:27" x14ac:dyDescent="0.2">
      <c r="A184" s="92">
        <v>179</v>
      </c>
      <c r="B184" s="92" t="s">
        <v>364</v>
      </c>
      <c r="C184" s="92" t="s">
        <v>365</v>
      </c>
      <c r="D184" s="93" t="str">
        <f t="shared" si="4"/>
        <v/>
      </c>
      <c r="E184" s="96">
        <f>IF(Options!$D$24 = 1, MAX(F184, G184),
IF(Options!$D$25 = 1, AVERAGE(F184,G184),
IF(Options!$D$26 = 1, IFERROR(GEOMEAN(F184, G184), MAX(F184, G184)))))</f>
        <v>3.1339712918660299</v>
      </c>
      <c r="F184" s="96" cm="1">
        <f t="array" ref="F184">IF(Options!$D$18=1, IFERROR(MAX(IF($I$199:$R$199=1,(I184:R184),"")),
     MAX(IF($I$199:$R$199=2,(I184:R184),""))),
IF(Options!$D$19=1, IFERROR(AVERAGE(IF($I$199:$R$199=1,(I184:R184),"")),
     AVERAGE(IF($I$199:$R$199=2,(I184:R184),""))),
IF(Options!$D$20=1, IFERROR(GEOMEAN(IF($I$199:$R$199=1,(I184:R184)+0.0001,"")),
     GEOMEAN(IF($I$199:$R$199=2,(I184:R184)+0.0001,""))))))</f>
        <v>3.1339712918660299</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v>3.1339712918660299</v>
      </c>
      <c r="J184" s="96">
        <v>5</v>
      </c>
      <c r="K184" s="215"/>
      <c r="L184" s="218"/>
      <c r="M184" s="218"/>
      <c r="N184" s="164"/>
      <c r="O184" s="164"/>
      <c r="P184" s="164"/>
      <c r="Q184" s="163"/>
      <c r="R184" s="163"/>
      <c r="S184" s="222"/>
      <c r="T184" s="222"/>
      <c r="U184" s="222"/>
      <c r="V184" s="222"/>
      <c r="W184" s="222"/>
      <c r="X184" s="222"/>
      <c r="Y184" s="222"/>
      <c r="Z184" s="222"/>
      <c r="AA184" s="38"/>
    </row>
    <row r="185" spans="1:27" x14ac:dyDescent="0.2">
      <c r="A185" s="92">
        <v>180</v>
      </c>
      <c r="B185" s="92" t="s">
        <v>366</v>
      </c>
      <c r="C185" s="92" t="s">
        <v>367</v>
      </c>
      <c r="D185" s="93" t="str">
        <f t="shared" si="4"/>
        <v/>
      </c>
      <c r="E185" s="96">
        <f>IF(Options!$D$24 = 1, MAX(F185, G185),
IF(Options!$D$25 = 1, AVERAGE(F185,G185),
IF(Options!$D$26 = 1, IFERROR(GEOMEAN(F185, G185), MAX(F185, G185)))))</f>
        <v>0.19138755980861299</v>
      </c>
      <c r="F185" s="96" cm="1">
        <f t="array" ref="F185">IF(Options!$D$18=1, IFERROR(MAX(IF($I$199:$R$199=1,(I185:R185),"")),
     MAX(IF($I$199:$R$199=2,(I185:R185),""))),
IF(Options!$D$19=1, IFERROR(AVERAGE(IF($I$199:$R$199=1,(I185:R185),"")),
     AVERAGE(IF($I$199:$R$199=2,(I185:R185),""))),
IF(Options!$D$20=1, IFERROR(GEOMEAN(IF($I$199:$R$199=1,(I185:R185)+0.0001,"")),
     GEOMEAN(IF($I$199:$R$199=2,(I185:R185)+0.0001,""))))))</f>
        <v>0.19138755980861299</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0.19138755980861299</v>
      </c>
      <c r="J185" s="96">
        <v>3</v>
      </c>
      <c r="K185" s="215"/>
      <c r="L185" s="218"/>
      <c r="M185" s="218"/>
      <c r="N185" s="164"/>
      <c r="O185" s="164"/>
      <c r="P185" s="164"/>
      <c r="Q185" s="163"/>
      <c r="R185" s="163"/>
      <c r="S185" s="222"/>
      <c r="T185" s="222"/>
      <c r="U185" s="222"/>
      <c r="V185" s="222"/>
      <c r="W185" s="222"/>
      <c r="X185" s="222"/>
      <c r="Y185" s="222"/>
      <c r="Z185" s="222"/>
      <c r="AA185" s="38"/>
    </row>
    <row r="186" spans="1:27" x14ac:dyDescent="0.2">
      <c r="A186" s="92">
        <v>181</v>
      </c>
      <c r="B186" s="92" t="s">
        <v>368</v>
      </c>
      <c r="C186" s="92" t="s">
        <v>369</v>
      </c>
      <c r="D186" s="93" t="str">
        <f t="shared" si="4"/>
        <v/>
      </c>
      <c r="E186" s="96">
        <f>IF(Options!$D$24 = 1, MAX(F186, G186),
IF(Options!$D$25 = 1, AVERAGE(F186,G186),
IF(Options!$D$26 = 1, IFERROR(GEOMEAN(F186, G186), MAX(F186, G186)))))</f>
        <v>3.2535885167464098</v>
      </c>
      <c r="F186" s="96" cm="1">
        <f t="array" ref="F186">IF(Options!$D$18=1, IFERROR(MAX(IF($I$199:$R$199=1,(I186:R186),"")),
     MAX(IF($I$199:$R$199=2,(I186:R186),""))),
IF(Options!$D$19=1, IFERROR(AVERAGE(IF($I$199:$R$199=1,(I186:R186),"")),
     AVERAGE(IF($I$199:$R$199=2,(I186:R186),""))),
IF(Options!$D$20=1, IFERROR(GEOMEAN(IF($I$199:$R$199=1,(I186:R186)+0.0001,"")),
     GEOMEAN(IF($I$199:$R$199=2,(I186:R186)+0.0001,""))))))</f>
        <v>3.2535885167464098</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v>3.2535885167464098</v>
      </c>
      <c r="J186" s="96"/>
      <c r="K186" s="215"/>
      <c r="L186" s="218"/>
      <c r="M186" s="218"/>
      <c r="N186" s="164"/>
      <c r="O186" s="164"/>
      <c r="P186" s="164"/>
      <c r="Q186" s="163"/>
      <c r="R186" s="163"/>
      <c r="S186" s="222"/>
      <c r="T186" s="222"/>
      <c r="U186" s="222"/>
      <c r="V186" s="222"/>
      <c r="W186" s="222"/>
      <c r="X186" s="222"/>
      <c r="Y186" s="222"/>
      <c r="Z186" s="222"/>
      <c r="AA186" s="38"/>
    </row>
    <row r="187" spans="1:27" x14ac:dyDescent="0.2">
      <c r="A187" s="92">
        <v>182</v>
      </c>
      <c r="B187" s="92" t="s">
        <v>370</v>
      </c>
      <c r="C187" s="92" t="s">
        <v>371</v>
      </c>
      <c r="D187" s="93" t="str">
        <f t="shared" si="4"/>
        <v/>
      </c>
      <c r="E187" s="96">
        <f>IF(Options!$D$24 = 1, MAX(F187, G187),
IF(Options!$D$25 = 1, AVERAGE(F187,G187),
IF(Options!$D$26 = 1, IFERROR(GEOMEAN(F187, G187), MAX(F187, G187)))))</f>
        <v>4.4736842105263204</v>
      </c>
      <c r="F187" s="96" cm="1">
        <f t="array" ref="F187">IF(Options!$D$18=1, IFERROR(MAX(IF($I$199:$R$199=1,(I187:R187),"")),
     MAX(IF($I$199:$R$199=2,(I187:R187),""))),
IF(Options!$D$19=1, IFERROR(AVERAGE(IF($I$199:$R$199=1,(I187:R187),"")),
     AVERAGE(IF($I$199:$R$199=2,(I187:R187),""))),
IF(Options!$D$20=1, IFERROR(GEOMEAN(IF($I$199:$R$199=1,(I187:R187)+0.0001,"")),
     GEOMEAN(IF($I$199:$R$199=2,(I187:R187)+0.0001,""))))))</f>
        <v>4.4736842105263204</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v>4.4736842105263204</v>
      </c>
      <c r="J187" s="96"/>
      <c r="K187" s="215"/>
      <c r="L187" s="218"/>
      <c r="M187" s="218"/>
      <c r="N187" s="164"/>
      <c r="O187" s="164"/>
      <c r="P187" s="164"/>
      <c r="Q187" s="163"/>
      <c r="R187" s="163"/>
      <c r="S187" s="222"/>
      <c r="T187" s="222"/>
      <c r="U187" s="222"/>
      <c r="V187" s="222"/>
      <c r="W187" s="222"/>
      <c r="X187" s="222"/>
      <c r="Y187" s="222"/>
      <c r="Z187" s="222"/>
      <c r="AA187" s="38"/>
    </row>
    <row r="188" spans="1:27" x14ac:dyDescent="0.2">
      <c r="A188" s="92">
        <v>183</v>
      </c>
      <c r="B188" s="92" t="s">
        <v>372</v>
      </c>
      <c r="C188" s="92" t="s">
        <v>373</v>
      </c>
      <c r="D188" s="93" t="str">
        <f t="shared" si="4"/>
        <v/>
      </c>
      <c r="E188" s="96">
        <f>IF(Options!$D$24 = 1, MAX(F188, G188),
IF(Options!$D$25 = 1, AVERAGE(F188,G188),
IF(Options!$D$26 = 1, IFERROR(GEOMEAN(F188, G188), MAX(F188, G188)))))</f>
        <v>7.1216362831362217</v>
      </c>
      <c r="F188" s="96" cm="1">
        <f t="array" ref="F188">IF(Options!$D$18=1, IFERROR(MAX(IF($I$199:$R$199=1,(I188:R188),"")),
     MAX(IF($I$199:$R$199=2,(I188:R188),""))),
IF(Options!$D$19=1, IFERROR(AVERAGE(IF($I$199:$R$199=1,(I188:R188),"")),
     AVERAGE(IF($I$199:$R$199=2,(I188:R188),""))),
IF(Options!$D$20=1, IFERROR(GEOMEAN(IF($I$199:$R$199=1,(I188:R188)+0.0001,"")),
     GEOMEAN(IF($I$199:$R$199=2,(I188:R188)+0.0001,""))))))</f>
        <v>5.0717703349282299</v>
      </c>
      <c r="G188" s="96" cm="1">
        <f t="array" ref="G188">IF(Options!$D$18=1, IFERROR(MAX(IF($I$200:$R$200=1,(I188:R188),"")),
     MAX(IF($I$200:$R$200=2,(I188:R188),""))),
IF(Options!$D$19=1, IFERROR(AVERAGE(IF($I$200:$R$200=1,(I188:R188),"")),
     AVERAGE(IF($I$200:$R$200=2,(I188:R188),""))),
IF(Options!$D$20=1, IFERROR(GEOMEAN(IF($I$200:$R$200=1,(I188:R188)+0.0001,"")),
     GEOMEAN(IF($I$200:$R$200=2,(I188:R188)+0.0001,""))))))</f>
        <v>10</v>
      </c>
      <c r="H188" s="151" t="s">
        <v>373</v>
      </c>
      <c r="I188" s="96">
        <v>5.0717703349282299</v>
      </c>
      <c r="J188" s="96"/>
      <c r="K188" s="215">
        <v>10</v>
      </c>
      <c r="L188" s="218"/>
      <c r="M188" s="218"/>
      <c r="N188" s="164"/>
      <c r="O188" s="164"/>
      <c r="P188" s="164"/>
      <c r="Q188" s="163"/>
      <c r="R188" s="163"/>
      <c r="S188" s="222"/>
      <c r="T188" s="222"/>
      <c r="U188" s="222"/>
      <c r="V188" s="222"/>
      <c r="W188" s="222"/>
      <c r="X188" s="222"/>
      <c r="Y188" s="222"/>
      <c r="Z188" s="222"/>
      <c r="AA188" s="38"/>
    </row>
    <row r="189" spans="1:27" x14ac:dyDescent="0.2">
      <c r="A189" s="92">
        <v>184</v>
      </c>
      <c r="B189" s="92" t="s">
        <v>374</v>
      </c>
      <c r="C189" s="92" t="s">
        <v>375</v>
      </c>
      <c r="D189" s="93" t="str">
        <f t="shared" si="4"/>
        <v/>
      </c>
      <c r="E189" s="96">
        <f>IF(Options!$D$24 = 1, MAX(F189, G189),
IF(Options!$D$25 = 1, AVERAGE(F189,G189),
IF(Options!$D$26 = 1, IFERROR(GEOMEAN(F189, G189), MAX(F189, G189)))))</f>
        <v>5.5263157894736796</v>
      </c>
      <c r="F189" s="96" cm="1">
        <f t="array" ref="F189">IF(Options!$D$18=1, IFERROR(MAX(IF($I$199:$R$199=1,(I189:R189),"")),
     MAX(IF($I$199:$R$199=2,(I189:R189),""))),
IF(Options!$D$19=1, IFERROR(AVERAGE(IF($I$199:$R$199=1,(I189:R189),"")),
     AVERAGE(IF($I$199:$R$199=2,(I189:R189),""))),
IF(Options!$D$20=1, IFERROR(GEOMEAN(IF($I$199:$R$199=1,(I189:R189)+0.0001,"")),
     GEOMEAN(IF($I$199:$R$199=2,(I189:R189)+0.0001,""))))))</f>
        <v>5.5263157894736796</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5.5263157894736796</v>
      </c>
      <c r="J189" s="96">
        <v>3</v>
      </c>
      <c r="K189" s="215"/>
      <c r="L189" s="218"/>
      <c r="M189" s="218"/>
      <c r="N189" s="164"/>
      <c r="O189" s="164"/>
      <c r="P189" s="164"/>
      <c r="Q189" s="163"/>
      <c r="R189" s="163"/>
      <c r="S189" s="222"/>
      <c r="T189" s="222"/>
      <c r="U189" s="222"/>
      <c r="V189" s="222"/>
      <c r="W189" s="222"/>
      <c r="X189" s="222"/>
      <c r="Y189" s="222"/>
      <c r="Z189" s="222"/>
      <c r="AA189" s="38"/>
    </row>
    <row r="190" spans="1:27" x14ac:dyDescent="0.2">
      <c r="A190" s="92">
        <v>185</v>
      </c>
      <c r="B190" s="92" t="s">
        <v>376</v>
      </c>
      <c r="C190" s="92" t="s">
        <v>377</v>
      </c>
      <c r="D190" s="93" t="str">
        <f t="shared" si="4"/>
        <v/>
      </c>
      <c r="E190" s="96">
        <f>IF(Options!$D$24 = 1, MAX(F190, G190),
IF(Options!$D$25 = 1, AVERAGE(F190,G190),
IF(Options!$D$26 = 1, IFERROR(GEOMEAN(F190, G190), MAX(F190, G190)))))</f>
        <v>8.2296650717703397</v>
      </c>
      <c r="F190" s="96" cm="1">
        <f t="array" ref="F190">IF(Options!$D$18=1, IFERROR(MAX(IF($I$199:$R$199=1,(I190:R190),"")),
     MAX(IF($I$199:$R$199=2,(I190:R190),""))),
IF(Options!$D$19=1, IFERROR(AVERAGE(IF($I$199:$R$199=1,(I190:R190),"")),
     AVERAGE(IF($I$199:$R$199=2,(I190:R190),""))),
IF(Options!$D$20=1, IFERROR(GEOMEAN(IF($I$199:$R$199=1,(I190:R190)+0.0001,"")),
     GEOMEAN(IF($I$199:$R$199=2,(I190:R190)+0.0001,""))))))</f>
        <v>8.2296650717703397</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v>8.2296650717703397</v>
      </c>
      <c r="J190" s="96"/>
      <c r="K190" s="215"/>
      <c r="L190" s="218"/>
      <c r="M190" s="218"/>
      <c r="N190" s="164"/>
      <c r="O190" s="164"/>
      <c r="P190" s="164"/>
      <c r="Q190" s="163"/>
      <c r="R190" s="163"/>
      <c r="S190" s="222"/>
      <c r="T190" s="222"/>
      <c r="U190" s="222"/>
      <c r="V190" s="222"/>
      <c r="W190" s="222"/>
      <c r="X190" s="222"/>
      <c r="Y190" s="222"/>
      <c r="Z190" s="222"/>
      <c r="AA190" s="38"/>
    </row>
    <row r="191" spans="1:27" x14ac:dyDescent="0.2">
      <c r="A191" s="92">
        <v>186</v>
      </c>
      <c r="B191" s="92" t="s">
        <v>378</v>
      </c>
      <c r="C191" s="92" t="s">
        <v>379</v>
      </c>
      <c r="D191" s="93" t="str">
        <f t="shared" si="4"/>
        <v/>
      </c>
      <c r="E191" s="96">
        <f>IF(Options!$D$24 = 1, MAX(F191, G191),
IF(Options!$D$25 = 1, AVERAGE(F191,G191),
IF(Options!$D$26 = 1, IFERROR(GEOMEAN(F191, G191), MAX(F191, G191)))))</f>
        <v>3.2057416267942598</v>
      </c>
      <c r="F191" s="96" cm="1">
        <f t="array" ref="F191">IF(Options!$D$18=1, IFERROR(MAX(IF($I$199:$R$199=1,(I191:R191),"")),
     MAX(IF($I$199:$R$199=2,(I191:R191),""))),
IF(Options!$D$19=1, IFERROR(AVERAGE(IF($I$199:$R$199=1,(I191:R191),"")),
     AVERAGE(IF($I$199:$R$199=2,(I191:R191),""))),
IF(Options!$D$20=1, IFERROR(GEOMEAN(IF($I$199:$R$199=1,(I191:R191)+0.0001,"")),
     GEOMEAN(IF($I$199:$R$199=2,(I191:R191)+0.0001,""))))))</f>
        <v>3.2057416267942598</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v>3.2057416267942598</v>
      </c>
      <c r="J191" s="96">
        <v>3</v>
      </c>
      <c r="K191" s="215"/>
      <c r="L191" s="218"/>
      <c r="M191" s="218"/>
      <c r="N191" s="164"/>
      <c r="O191" s="164"/>
      <c r="P191" s="164"/>
      <c r="Q191" s="163"/>
      <c r="R191" s="163"/>
      <c r="S191" s="222"/>
      <c r="T191" s="222"/>
      <c r="U191" s="222"/>
      <c r="V191" s="222"/>
      <c r="W191" s="222"/>
      <c r="X191" s="222"/>
      <c r="Y191" s="222"/>
      <c r="Z191" s="222"/>
      <c r="AA191" s="38"/>
    </row>
    <row r="192" spans="1:27" x14ac:dyDescent="0.2">
      <c r="A192" s="92">
        <v>187</v>
      </c>
      <c r="B192" s="92" t="s">
        <v>380</v>
      </c>
      <c r="C192" s="92" t="s">
        <v>381</v>
      </c>
      <c r="D192" s="93" t="str">
        <f t="shared" si="4"/>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51" t="s">
        <v>381</v>
      </c>
      <c r="I192" s="96">
        <v>10</v>
      </c>
      <c r="J192" s="96"/>
      <c r="K192" s="215">
        <v>10</v>
      </c>
      <c r="L192" s="218"/>
      <c r="M192" s="218"/>
      <c r="N192" s="164"/>
      <c r="O192" s="164"/>
      <c r="P192" s="164"/>
      <c r="Q192" s="163"/>
      <c r="R192" s="163"/>
      <c r="S192" s="222"/>
      <c r="T192" s="222"/>
      <c r="U192" s="222"/>
      <c r="V192" s="222"/>
      <c r="W192" s="222"/>
      <c r="X192" s="222"/>
      <c r="Y192" s="222"/>
      <c r="Z192" s="222"/>
      <c r="AA192" s="38"/>
    </row>
    <row r="193" spans="1:27" x14ac:dyDescent="0.2">
      <c r="A193" s="92">
        <v>188</v>
      </c>
      <c r="B193" s="92" t="s">
        <v>382</v>
      </c>
      <c r="C193" s="92" t="s">
        <v>383</v>
      </c>
      <c r="D193" s="93" t="str">
        <f t="shared" si="4"/>
        <v/>
      </c>
      <c r="E193" s="96">
        <f>IF(Options!$D$24 = 1, MAX(F193, G193),
IF(Options!$D$25 = 1, AVERAGE(F193,G193),
IF(Options!$D$26 = 1, IFERROR(GEOMEAN(F193, G193), MAX(F193, G193)))))</f>
        <v>5.4306220095693796</v>
      </c>
      <c r="F193" s="96" cm="1">
        <f t="array" ref="F193">IF(Options!$D$18=1, IFERROR(MAX(IF($I$199:$R$199=1,(I193:R193),"")),
     MAX(IF($I$199:$R$199=2,(I193:R193),""))),
IF(Options!$D$19=1, IFERROR(AVERAGE(IF($I$199:$R$199=1,(I193:R193),"")),
     AVERAGE(IF($I$199:$R$199=2,(I193:R193),""))),
IF(Options!$D$20=1, IFERROR(GEOMEAN(IF($I$199:$R$199=1,(I193:R193)+0.0001,"")),
     GEOMEAN(IF($I$199:$R$199=2,(I193:R193)+0.0001,""))))))</f>
        <v>5.4306220095693796</v>
      </c>
      <c r="G193" s="96" cm="1">
        <f t="array" ref="G193">IF(Options!$D$18=1, IFERROR(MAX(IF($I$200:$R$200=1,(I193:R193),"")),
     MAX(IF($I$200:$R$200=2,(I193:R193),""))),
IF(Options!$D$19=1, IFERROR(AVERAGE(IF($I$200:$R$200=1,(I193:R193),"")),
     AVERAGE(IF($I$200:$R$200=2,(I193:R193),""))),
IF(Options!$D$20=1, IFERROR(GEOMEAN(IF($I$200:$R$200=1,(I193:R193)+0.0001,"")),
     GEOMEAN(IF($I$200:$R$200=2,(I193:R193)+0.0001,""))))))</f>
        <v>0</v>
      </c>
      <c r="H193" s="151" t="s">
        <v>383</v>
      </c>
      <c r="I193" s="96">
        <v>5.4306220095693796</v>
      </c>
      <c r="J193" s="96">
        <v>3</v>
      </c>
      <c r="K193" s="215"/>
      <c r="L193" s="218"/>
      <c r="M193" s="218"/>
      <c r="N193" s="164"/>
      <c r="O193" s="164"/>
      <c r="P193" s="164"/>
      <c r="Q193" s="163"/>
      <c r="R193" s="163"/>
      <c r="S193" s="222"/>
      <c r="T193" s="222"/>
      <c r="U193" s="222"/>
      <c r="V193" s="222"/>
      <c r="W193" s="222"/>
      <c r="X193" s="222"/>
      <c r="Y193" s="222"/>
      <c r="Z193" s="222"/>
      <c r="AA193" s="38"/>
    </row>
    <row r="194" spans="1:27" x14ac:dyDescent="0.2">
      <c r="A194" s="92">
        <v>189</v>
      </c>
      <c r="B194" s="92" t="s">
        <v>384</v>
      </c>
      <c r="C194" s="92" t="s">
        <v>385</v>
      </c>
      <c r="D194" s="93" t="str">
        <f t="shared" si="4"/>
        <v/>
      </c>
      <c r="E194" s="96">
        <f>IF(Options!$D$24 = 1, MAX(F194, G194),
IF(Options!$D$25 = 1, AVERAGE(F194,G194),
IF(Options!$D$26 = 1, IFERROR(GEOMEAN(F194, G194), MAX(F194, G194)))))</f>
        <v>8.7081339712918702</v>
      </c>
      <c r="F194" s="96" cm="1">
        <f t="array" ref="F194">IF(Options!$D$18=1, IFERROR(MAX(IF($I$199:$R$199=1,(I194:R194),"")),
     MAX(IF($I$199:$R$199=2,(I194:R194),""))),
IF(Options!$D$19=1, IFERROR(AVERAGE(IF($I$199:$R$199=1,(I194:R194),"")),
     AVERAGE(IF($I$199:$R$199=2,(I194:R194),""))),
IF(Options!$D$20=1, IFERROR(GEOMEAN(IF($I$199:$R$199=1,(I194:R194)+0.0001,"")),
     GEOMEAN(IF($I$199:$R$199=2,(I194:R194)+0.0001,""))))))</f>
        <v>8.7081339712918702</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v>8.7081339712918702</v>
      </c>
      <c r="J194" s="96">
        <v>5</v>
      </c>
      <c r="K194" s="215"/>
      <c r="L194" s="218"/>
      <c r="M194" s="218"/>
      <c r="N194" s="164"/>
      <c r="O194" s="164"/>
      <c r="P194" s="164"/>
      <c r="Q194" s="163"/>
      <c r="R194" s="163"/>
      <c r="S194" s="222"/>
      <c r="T194" s="222"/>
      <c r="U194" s="222"/>
      <c r="V194" s="222"/>
      <c r="W194" s="222"/>
      <c r="X194" s="222"/>
      <c r="Y194" s="222"/>
      <c r="Z194" s="222"/>
      <c r="AA194" s="38"/>
    </row>
    <row r="195" spans="1:27" x14ac:dyDescent="0.2">
      <c r="A195" s="92">
        <v>190</v>
      </c>
      <c r="B195" s="92" t="s">
        <v>386</v>
      </c>
      <c r="C195" s="92" t="s">
        <v>387</v>
      </c>
      <c r="D195" s="93" t="str">
        <f t="shared" si="4"/>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51" t="s">
        <v>387</v>
      </c>
      <c r="I195" s="96">
        <v>10</v>
      </c>
      <c r="J195" s="96">
        <v>7</v>
      </c>
      <c r="K195" s="215">
        <v>10</v>
      </c>
      <c r="L195" s="218"/>
      <c r="M195" s="218"/>
      <c r="N195" s="164"/>
      <c r="O195" s="164"/>
      <c r="P195" s="164"/>
      <c r="Q195" s="163"/>
      <c r="R195" s="163"/>
      <c r="S195" s="222"/>
      <c r="T195" s="222"/>
      <c r="U195" s="222"/>
      <c r="V195" s="222"/>
      <c r="W195" s="222"/>
      <c r="X195" s="222"/>
      <c r="Y195" s="222"/>
      <c r="Z195" s="222"/>
      <c r="AA195" s="38"/>
    </row>
    <row r="196" spans="1:27" x14ac:dyDescent="0.2">
      <c r="A196" s="92"/>
      <c r="B196" s="92"/>
      <c r="C196" s="92"/>
      <c r="D196" s="93"/>
      <c r="E196" s="96"/>
      <c r="F196" s="96"/>
      <c r="G196" s="96"/>
      <c r="H196" s="151"/>
      <c r="I196" s="96"/>
      <c r="J196" s="96"/>
      <c r="K196" s="215"/>
      <c r="L196" s="218"/>
      <c r="M196" s="218"/>
      <c r="N196" s="164"/>
      <c r="O196" s="164"/>
      <c r="P196" s="164"/>
      <c r="Q196" s="164"/>
      <c r="R196" s="164"/>
      <c r="S196" s="222"/>
      <c r="T196" s="222"/>
      <c r="U196" s="222"/>
      <c r="V196" s="222"/>
      <c r="W196" s="222"/>
      <c r="X196" s="222"/>
      <c r="Y196" s="222"/>
      <c r="Z196" s="222"/>
      <c r="AA196" s="38"/>
    </row>
    <row r="197" spans="1:27" x14ac:dyDescent="0.2">
      <c r="A197" s="92"/>
      <c r="B197" s="92"/>
      <c r="C197" s="92"/>
      <c r="D197" s="93"/>
      <c r="E197" s="96"/>
      <c r="F197" s="96"/>
      <c r="G197" s="96"/>
      <c r="H197" s="151"/>
      <c r="I197" s="96"/>
      <c r="J197" s="96"/>
      <c r="K197" s="215"/>
      <c r="L197" s="218"/>
      <c r="M197" s="218"/>
      <c r="N197" s="218"/>
      <c r="O197" s="218"/>
      <c r="P197" s="218"/>
      <c r="Q197" s="218"/>
      <c r="R197" s="218"/>
      <c r="S197" s="217"/>
      <c r="T197" s="217"/>
      <c r="U197" s="217"/>
      <c r="V197" s="217"/>
      <c r="W197" s="217"/>
      <c r="X197" s="217"/>
      <c r="Y197" s="217"/>
      <c r="Z197" s="217"/>
      <c r="AA197" s="159"/>
    </row>
    <row r="198" spans="1:27" x14ac:dyDescent="0.2">
      <c r="A198" s="92"/>
      <c r="B198" s="92"/>
      <c r="C198" s="92"/>
      <c r="D198" s="93"/>
      <c r="E198" s="96"/>
      <c r="F198" s="96"/>
      <c r="G198" s="96"/>
      <c r="H198" s="151"/>
      <c r="I198" s="96"/>
      <c r="J198" s="96"/>
      <c r="K198" s="215"/>
      <c r="L198" s="218"/>
      <c r="M198" s="218"/>
      <c r="N198" s="218"/>
      <c r="O198" s="218"/>
      <c r="P198" s="218"/>
      <c r="Q198" s="218"/>
      <c r="R198" s="218"/>
      <c r="S198" s="217"/>
      <c r="T198" s="217"/>
      <c r="U198" s="217"/>
      <c r="V198" s="217"/>
      <c r="W198" s="217"/>
      <c r="X198" s="217"/>
      <c r="Y198" s="217"/>
      <c r="Z198" s="217"/>
      <c r="AA198" s="159"/>
    </row>
    <row r="199" spans="1:27" x14ac:dyDescent="0.2">
      <c r="A199" s="92"/>
      <c r="B199" s="92"/>
      <c r="C199" s="92"/>
      <c r="D199" s="93"/>
      <c r="E199" s="96"/>
      <c r="F199" s="96"/>
      <c r="G199" s="96" t="s">
        <v>559</v>
      </c>
      <c r="H199" s="151"/>
      <c r="I199" s="96">
        <f>IFERROR(INDEX('Data Dictionary'!$H$8,MATCH(I5,'Data Dictionary'!$J$8,0)),"")</f>
        <v>1</v>
      </c>
      <c r="J199" s="96" t="str">
        <f>IFERROR(INDEX('Data Dictionary'!$H$8,MATCH(J5,'Data Dictionary'!$J$8,0)),"")</f>
        <v/>
      </c>
      <c r="K199" s="215" t="str">
        <f>IFERROR(INDEX('Data Dictionary'!$H$8,MATCH(K5,'Data Dictionary'!$J$8,0)),"")</f>
        <v/>
      </c>
      <c r="L199" s="218" t="str">
        <f>IFERROR(INDEX('Data Dictionary'!$H$10:$H$11,MATCH(#REF!,'Data Dictionary'!$J$10:$J$11,0)),"")</f>
        <v/>
      </c>
      <c r="M199" s="218" t="str">
        <f>IFERROR(INDEX('Data Dictionary'!$H$10:$H$11,MATCH(#REF!,'Data Dictionary'!$J$10:$J$11,0)),"")</f>
        <v/>
      </c>
      <c r="N199" s="218" t="str">
        <f>IFERROR(INDEX('Data Dictionary'!$H$10:$H$11,MATCH(#REF!,'Data Dictionary'!$J$10:$J$11,0)),"")</f>
        <v/>
      </c>
      <c r="O199" s="218" t="str">
        <f>IFERROR(INDEX('Data Dictionary'!$H$10:$H$11,MATCH(#REF!,'Data Dictionary'!$J$10:$J$11,0)),"")</f>
        <v/>
      </c>
      <c r="P199" s="218" t="str">
        <f>IFERROR(INDEX('Data Dictionary'!$H$10:$H$11,MATCH(#REF!,'Data Dictionary'!$J$10:$J$11,0)),"")</f>
        <v/>
      </c>
      <c r="Q199" s="218" t="str">
        <f>IFERROR(INDEX('Data Dictionary'!$H$10:$H$11,MATCH(#REF!,'Data Dictionary'!$J$10:$J$11,0)),"")</f>
        <v/>
      </c>
      <c r="R199" s="218"/>
      <c r="S199" s="217"/>
      <c r="T199" s="217"/>
      <c r="U199" s="217"/>
      <c r="V199" s="217"/>
      <c r="W199" s="217"/>
      <c r="X199" s="217"/>
      <c r="Y199" s="217"/>
      <c r="Z199" s="217"/>
      <c r="AA199" s="159"/>
    </row>
    <row r="200" spans="1:27" x14ac:dyDescent="0.2">
      <c r="A200" s="92"/>
      <c r="B200" s="92"/>
      <c r="C200" s="92"/>
      <c r="D200" s="93"/>
      <c r="E200" s="96"/>
      <c r="F200" s="96"/>
      <c r="G200" s="96" t="s">
        <v>558</v>
      </c>
      <c r="H200" s="151"/>
      <c r="I200" s="96" t="str">
        <f>IFERROR(INDEX('Data Dictionary'!$I$17:$I$19,MATCH(I5,'Data Dictionary'!$J$17:$J$19,0)),"")</f>
        <v/>
      </c>
      <c r="J200" s="96">
        <f>IFERROR(INDEX('Data Dictionary'!$I$17:$I$19,MATCH(J5,'Data Dictionary'!$J$17:$J$19,0)),"")</f>
        <v>2</v>
      </c>
      <c r="K200" s="215">
        <f>IFERROR(INDEX('Data Dictionary'!$I$17:$I$19,MATCH(K5,'Data Dictionary'!$J$17:$J$19,0)),"")</f>
        <v>1</v>
      </c>
      <c r="L200" s="218" t="str">
        <f>IFERROR(INDEX('Data Dictionary'!$I$23:$I$30,MATCH(#REF!,'Data Dictionary'!$J$23:$J$30,0)),"")</f>
        <v/>
      </c>
      <c r="M200" s="218" t="str">
        <f>IFERROR(INDEX('Data Dictionary'!$I$23:$I$30,MATCH(#REF!,'Data Dictionary'!$J$23:$J$30,0)),"")</f>
        <v/>
      </c>
      <c r="N200" s="218" t="str">
        <f>IFERROR(INDEX('Data Dictionary'!$I$23:$I$30,MATCH(#REF!,'Data Dictionary'!$J$23:$J$30,0)),"")</f>
        <v/>
      </c>
      <c r="O200" s="218" t="str">
        <f>IFERROR(INDEX('Data Dictionary'!$I$23:$I$30,MATCH(#REF!,'Data Dictionary'!$J$23:$J$30,0)),"")</f>
        <v/>
      </c>
      <c r="P200" s="218" t="str">
        <f>IFERROR(INDEX('Data Dictionary'!$I$23:$I$30,MATCH(#REF!,'Data Dictionary'!$J$23:$J$30,0)),"")</f>
        <v/>
      </c>
      <c r="Q200" s="218" t="str">
        <f>IFERROR(INDEX('Data Dictionary'!$I$23:$I$30,MATCH(#REF!,'Data Dictionary'!$J$23:$J$30,0)),"")</f>
        <v/>
      </c>
      <c r="R200" s="218"/>
      <c r="S200" s="217"/>
      <c r="T200" s="217"/>
      <c r="U200" s="217"/>
      <c r="V200" s="217"/>
      <c r="W200" s="217"/>
      <c r="X200" s="217"/>
      <c r="Y200" s="217"/>
      <c r="Z200" s="217"/>
      <c r="AA200" s="159"/>
    </row>
    <row r="201" spans="1:27" x14ac:dyDescent="0.2">
      <c r="A201" s="92"/>
      <c r="B201" s="92"/>
      <c r="C201" s="92"/>
      <c r="D201" s="93"/>
      <c r="E201" s="96"/>
      <c r="F201" s="96"/>
      <c r="G201" s="96"/>
      <c r="H201" s="151"/>
      <c r="I201" s="96"/>
      <c r="J201" s="96"/>
      <c r="K201" s="215"/>
      <c r="L201" s="218"/>
      <c r="M201" s="218"/>
      <c r="N201" s="218"/>
      <c r="O201" s="218"/>
      <c r="P201" s="218"/>
      <c r="Q201" s="218"/>
      <c r="R201" s="218"/>
      <c r="S201" s="217"/>
      <c r="T201" s="217"/>
      <c r="U201" s="217"/>
      <c r="V201" s="217"/>
      <c r="W201" s="217"/>
      <c r="X201" s="217"/>
      <c r="Y201" s="217"/>
      <c r="Z201" s="217"/>
      <c r="AA201" s="159"/>
    </row>
    <row r="202" spans="1:27" x14ac:dyDescent="0.2">
      <c r="A202" s="92"/>
      <c r="B202" s="92"/>
      <c r="C202" s="92"/>
      <c r="D202" s="93"/>
      <c r="E202" s="96"/>
      <c r="F202" s="96"/>
      <c r="G202" s="96"/>
      <c r="H202" s="151"/>
      <c r="I202" s="96"/>
      <c r="J202" s="96"/>
      <c r="K202" s="215"/>
      <c r="L202" s="218"/>
      <c r="M202" s="218"/>
      <c r="N202" s="218"/>
      <c r="O202" s="218"/>
      <c r="P202" s="218"/>
      <c r="Q202" s="218"/>
      <c r="R202" s="218"/>
      <c r="S202" s="217"/>
      <c r="T202" s="217"/>
      <c r="U202" s="217"/>
      <c r="V202" s="217"/>
      <c r="W202" s="217"/>
      <c r="X202" s="217"/>
      <c r="Y202" s="217"/>
      <c r="Z202" s="217"/>
      <c r="AA202" s="159"/>
    </row>
    <row r="203" spans="1:27" x14ac:dyDescent="0.2">
      <c r="A203" s="92"/>
      <c r="B203" s="92"/>
      <c r="C203" s="92"/>
      <c r="D203" s="93"/>
      <c r="E203" s="96"/>
      <c r="F203" s="96"/>
      <c r="G203" s="96" t="str" cm="1">
        <f t="array" ref="G203:O203">(IF($I$200:$Q$200=2,(#REF!),""))</f>
        <v/>
      </c>
      <c r="H203" s="151" t="e">
        <v>#REF!</v>
      </c>
      <c r="I203" s="96" t="str">
        <v/>
      </c>
      <c r="J203" s="96" t="str">
        <v/>
      </c>
      <c r="K203" s="215" t="str">
        <v/>
      </c>
      <c r="L203" s="218" t="str">
        <v/>
      </c>
      <c r="M203" s="218" t="str">
        <v/>
      </c>
      <c r="N203" s="218" t="str">
        <v/>
      </c>
      <c r="O203" s="218" t="str">
        <v/>
      </c>
      <c r="P203" s="218"/>
      <c r="Q203" s="218"/>
      <c r="R203" s="218"/>
      <c r="S203" s="217"/>
      <c r="T203" s="217"/>
      <c r="U203" s="217"/>
      <c r="V203" s="217"/>
      <c r="W203" s="217"/>
      <c r="X203" s="217"/>
      <c r="Y203" s="217"/>
      <c r="Z203" s="217"/>
      <c r="AA203" s="159"/>
    </row>
  </sheetData>
  <mergeCells count="1">
    <mergeCell ref="I2:K2"/>
  </mergeCells>
  <conditionalFormatting sqref="E1:E3 E6:E195">
    <cfRule type="expression" dxfId="149" priority="25" stopIfTrue="1">
      <formula>E1=""</formula>
    </cfRule>
    <cfRule type="cellIs" dxfId="148" priority="28" stopIfTrue="1" operator="greaterThanOrEqual">
      <formula>0</formula>
    </cfRule>
  </conditionalFormatting>
  <conditionalFormatting sqref="F1:F3">
    <cfRule type="expression" dxfId="147" priority="21" stopIfTrue="1">
      <formula>F1=""</formula>
    </cfRule>
    <cfRule type="cellIs" dxfId="146" priority="33" operator="between">
      <formula>0</formula>
      <formula>6.999</formula>
    </cfRule>
    <cfRule type="cellIs" dxfId="145" priority="34" operator="between">
      <formula>7</formula>
      <formula>9.99</formula>
    </cfRule>
    <cfRule type="expression" dxfId="144" priority="35">
      <formula>F1=10</formula>
    </cfRule>
  </conditionalFormatting>
  <conditionalFormatting sqref="G1:G3">
    <cfRule type="expression" dxfId="143" priority="17">
      <formula>G1=""</formula>
    </cfRule>
    <cfRule type="cellIs" dxfId="142" priority="18" operator="between">
      <formula>0</formula>
      <formula>6.999</formula>
    </cfRule>
    <cfRule type="cellIs" dxfId="141" priority="19" operator="between">
      <formula>7</formula>
      <formula>9.99</formula>
    </cfRule>
    <cfRule type="expression" dxfId="140" priority="20">
      <formula>G1=10</formula>
    </cfRule>
    <cfRule type="expression" dxfId="139" priority="29">
      <formula>G1=""</formula>
    </cfRule>
    <cfRule type="cellIs" dxfId="138" priority="30" operator="between">
      <formula>0</formula>
      <formula>6.999</formula>
    </cfRule>
    <cfRule type="cellIs" dxfId="137" priority="31" operator="between">
      <formula>7</formula>
      <formula>9.99</formula>
    </cfRule>
    <cfRule type="expression" dxfId="136" priority="32">
      <formula>G1=10</formula>
    </cfRule>
  </conditionalFormatting>
  <conditionalFormatting sqref="G6:G195">
    <cfRule type="expression" dxfId="135" priority="1">
      <formula>G6=""</formula>
    </cfRule>
    <cfRule type="cellIs" dxfId="134" priority="4" stopIfTrue="1" operator="greaterThanOrEqual">
      <formula>0</formula>
    </cfRule>
  </conditionalFormatting>
  <conditionalFormatting sqref="F6:F195">
    <cfRule type="expression" dxfId="133" priority="5" stopIfTrue="1">
      <formula>F6=""</formula>
    </cfRule>
    <cfRule type="cellIs" dxfId="132" priority="9" operator="between">
      <formula>0</formula>
      <formula>6.999</formula>
    </cfRule>
    <cfRule type="cellIs" dxfId="131" priority="10" operator="between">
      <formula>7</formula>
      <formula>9.99</formula>
    </cfRule>
    <cfRule type="expression" dxfId="13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6" stopIfTrue="1" operator="greaterThanOrEqual" id="{1975FF7A-1774-A44A-83E4-F650308CBD81}">
            <xm:f>Options!$D$41</xm:f>
            <x14:dxf>
              <font>
                <sz val="12"/>
                <color rgb="FF000000"/>
                <name val="Arial"/>
              </font>
              <fill>
                <patternFill patternType="solid">
                  <bgColor rgb="FFE35A3A"/>
                </patternFill>
              </fill>
            </x14:dxf>
          </x14:cfRule>
          <x14:cfRule type="cellIs" priority="27" stopIfTrue="1" operator="greaterThanOrEqual" id="{0FDA0C68-2090-0C41-A204-D2F78739150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2" stopIfTrue="1" operator="greaterThanOrEqual" id="{B5C756FB-B538-EC4F-86B6-AD0E5CEB001E}">
            <xm:f>Options!$D$37</xm:f>
            <x14:dxf>
              <font>
                <sz val="12"/>
                <color rgb="FF000000"/>
                <name val="Arial"/>
              </font>
              <fill>
                <patternFill patternType="solid">
                  <bgColor rgb="FFF2676B"/>
                </patternFill>
              </fill>
            </x14:dxf>
          </x14:cfRule>
          <x14:cfRule type="cellIs" priority="23" stopIfTrue="1" operator="greaterThanOrEqual" id="{3DB7177F-EC79-7F44-83A1-924CAA13CDA5}">
            <xm:f>Options!$D$38</xm:f>
            <x14:dxf>
              <font>
                <sz val="12"/>
                <color rgb="FF000000"/>
                <name val="Arial"/>
              </font>
              <fill>
                <patternFill patternType="solid">
                  <bgColor rgb="FFF7A9AC"/>
                </patternFill>
              </fill>
            </x14:dxf>
          </x14:cfRule>
          <x14:cfRule type="cellIs" priority="24" stopIfTrue="1" operator="between" id="{A9467CC4-8842-2A43-8DE9-CF4D3860E048}">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D8893C82-B5B1-D946-AA54-FCDCC8054DBC}">
            <xm:f>Options!$D$41</xm:f>
            <x14:dxf>
              <font>
                <sz val="12"/>
                <color rgb="FF000000"/>
                <name val="Arial"/>
              </font>
              <fill>
                <patternFill patternType="solid">
                  <bgColor rgb="FFE06C25"/>
                </patternFill>
              </fill>
            </x14:dxf>
          </x14:cfRule>
          <x14:cfRule type="cellIs" priority="3" stopIfTrue="1" operator="greaterThanOrEqual" id="{615A4BBD-91D7-8749-AB22-6C8C834B75B5}">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D4565470-A515-8148-9DEE-C921F980B689}">
            <xm:f>Options!$D$37</xm:f>
            <x14:dxf>
              <font>
                <sz val="12"/>
                <color rgb="FF000000"/>
                <name val="Arial"/>
              </font>
              <fill>
                <patternFill patternType="solid">
                  <bgColor rgb="FFF2676B"/>
                </patternFill>
              </fill>
            </x14:dxf>
          </x14:cfRule>
          <x14:cfRule type="cellIs" priority="7" stopIfTrue="1" operator="greaterThanOrEqual" id="{98E5D119-BB48-5746-8A54-3F97625F9ED8}">
            <xm:f>Options!$D$38</xm:f>
            <x14:dxf>
              <font>
                <sz val="12"/>
                <color rgb="FF000000"/>
                <name val="Arial"/>
              </font>
              <fill>
                <patternFill patternType="solid">
                  <bgColor rgb="FFF7A9AC"/>
                </patternFill>
              </fill>
            </x14:dxf>
          </x14:cfRule>
          <x14:cfRule type="cellIs" priority="8" stopIfTrue="1" operator="between" id="{C11D6351-D60C-7046-9CD2-B675B68F483A}">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B203"/>
  <sheetViews>
    <sheetView topLeftCell="A156" zoomScale="82" workbookViewId="0">
      <selection activeCell="I199" sqref="I199"/>
    </sheetView>
    <sheetView workbookViewId="1">
      <selection activeCell="I12" sqref="I12"/>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2" width="9.7109375" style="98" customWidth="1"/>
    <col min="13" max="17" width="8.7109375" style="98" customWidth="1"/>
    <col min="18" max="18" width="8.5703125" style="98" bestFit="1" customWidth="1"/>
    <col min="19" max="16384" width="8.7109375" style="94"/>
  </cols>
  <sheetData>
    <row r="1" spans="1:28" x14ac:dyDescent="0.2">
      <c r="A1" s="92"/>
      <c r="B1" s="160"/>
      <c r="C1" s="160"/>
      <c r="D1" s="161"/>
      <c r="E1" s="150"/>
      <c r="F1" s="150"/>
      <c r="G1" s="150"/>
      <c r="H1" s="173"/>
      <c r="I1" s="163"/>
      <c r="J1" s="164"/>
      <c r="K1" s="164"/>
      <c r="L1" s="164"/>
      <c r="M1" s="164"/>
      <c r="N1" s="164"/>
      <c r="O1" s="164"/>
      <c r="P1" s="164"/>
      <c r="Q1" s="164"/>
      <c r="R1" s="164"/>
      <c r="S1" s="227"/>
      <c r="T1" s="228"/>
      <c r="U1" s="228"/>
      <c r="V1" s="93"/>
      <c r="W1" s="93"/>
      <c r="X1" s="93"/>
      <c r="Y1" s="93"/>
      <c r="Z1" s="93"/>
      <c r="AA1" s="93"/>
      <c r="AB1" s="93"/>
    </row>
    <row r="2" spans="1:28" x14ac:dyDescent="0.2">
      <c r="A2" s="156"/>
      <c r="B2" s="241" t="s">
        <v>578</v>
      </c>
      <c r="C2" s="165"/>
      <c r="D2" s="166"/>
      <c r="E2" s="167"/>
      <c r="F2" s="167"/>
      <c r="G2" s="167"/>
      <c r="H2" s="174"/>
      <c r="I2" s="210" t="s">
        <v>561</v>
      </c>
      <c r="J2" s="210"/>
      <c r="K2" s="210"/>
      <c r="L2" s="210"/>
      <c r="M2" s="169"/>
      <c r="N2" s="169"/>
      <c r="O2" s="169"/>
      <c r="P2" s="169"/>
      <c r="Q2" s="169"/>
      <c r="R2" s="169"/>
      <c r="S2" s="217"/>
      <c r="T2" s="217"/>
      <c r="U2" s="217"/>
      <c r="V2" s="157"/>
      <c r="W2" s="157"/>
      <c r="X2" s="157"/>
      <c r="Y2" s="157"/>
      <c r="Z2" s="157"/>
      <c r="AA2" s="157"/>
      <c r="AB2" s="157"/>
    </row>
    <row r="3" spans="1:28" ht="28" x14ac:dyDescent="0.2">
      <c r="A3" s="156"/>
      <c r="B3" s="8" t="s">
        <v>392</v>
      </c>
      <c r="C3" s="165"/>
      <c r="D3" s="166"/>
      <c r="E3" s="167"/>
      <c r="F3" s="167"/>
      <c r="G3" s="167"/>
      <c r="H3" s="174"/>
      <c r="I3" s="169"/>
      <c r="J3" s="169"/>
      <c r="K3" s="169"/>
      <c r="L3" s="169"/>
      <c r="M3" s="169"/>
      <c r="N3" s="169"/>
      <c r="O3" s="169"/>
      <c r="P3" s="169"/>
      <c r="Q3" s="169"/>
      <c r="R3" s="169"/>
      <c r="S3" s="166"/>
      <c r="T3" s="166"/>
      <c r="U3" s="166"/>
      <c r="V3" s="170"/>
      <c r="W3" s="170"/>
      <c r="X3" s="170"/>
      <c r="Y3" s="170"/>
      <c r="Z3" s="170"/>
      <c r="AA3" s="170"/>
      <c r="AB3" s="170"/>
    </row>
    <row r="4" spans="1:28" ht="43" x14ac:dyDescent="0.2">
      <c r="A4" s="95" t="s">
        <v>0</v>
      </c>
      <c r="B4" s="95" t="s">
        <v>1</v>
      </c>
      <c r="C4" s="103" t="s">
        <v>2</v>
      </c>
      <c r="D4" s="106" t="s">
        <v>3</v>
      </c>
      <c r="E4" s="104" t="s">
        <v>4</v>
      </c>
      <c r="F4" s="97" t="s">
        <v>5</v>
      </c>
      <c r="G4" s="102" t="s">
        <v>6</v>
      </c>
      <c r="H4" s="175"/>
      <c r="I4" s="97" t="str">
        <f>IFERROR(INDEX('Data Dictionary'!$D$8:$D$40,MATCH(I5,'Data Dictionary'!$J$8:$J$40,0)),"")</f>
        <v>FCS</v>
      </c>
      <c r="J4" s="97" t="str">
        <f>IFERROR(INDEX('Data Dictionary'!$D$8:$D$40,MATCH(J5,'Data Dictionary'!$J$8:$J$40,0)),"")</f>
        <v>Political Disturbance</v>
      </c>
      <c r="K4" s="97" t="str">
        <f>IFERROR(INDEX('Data Dictionary'!$D$8:$D$40,MATCH(K5,'Data Dictionary'!$J$8:$J$40,0)),"")</f>
        <v>Forcibly Displaced People</v>
      </c>
      <c r="L4" s="102" t="str">
        <f>IFERROR(INDEX('Data Dictionary'!$D$8:$D$40,MATCH(L5,'Data Dictionary'!$J$8:$J$40,0)),"")</f>
        <v>Political Fatalities</v>
      </c>
      <c r="M4" s="106"/>
      <c r="N4" s="106"/>
      <c r="O4" s="230"/>
      <c r="P4" s="230"/>
      <c r="Q4" s="230"/>
      <c r="R4" s="230"/>
      <c r="S4" s="230"/>
      <c r="T4" s="222"/>
      <c r="U4" s="222"/>
      <c r="V4" s="38"/>
      <c r="W4" s="38"/>
      <c r="X4" s="38"/>
      <c r="Y4" s="38"/>
      <c r="Z4" s="38"/>
      <c r="AA4" s="38"/>
      <c r="AB4" s="38"/>
    </row>
    <row r="5" spans="1:28" s="101" customFormat="1" ht="43" x14ac:dyDescent="0.2">
      <c r="A5" s="99"/>
      <c r="B5" s="99"/>
      <c r="C5" s="99"/>
      <c r="D5" s="107"/>
      <c r="E5" s="100"/>
      <c r="F5" s="100"/>
      <c r="G5" s="100"/>
      <c r="H5" s="175" t="s">
        <v>2</v>
      </c>
      <c r="I5" s="100" t="s">
        <v>508</v>
      </c>
      <c r="J5" s="100" t="s">
        <v>444</v>
      </c>
      <c r="K5" s="100" t="s">
        <v>445</v>
      </c>
      <c r="L5" s="100" t="s">
        <v>563</v>
      </c>
      <c r="M5" s="107"/>
      <c r="N5" s="107"/>
      <c r="O5" s="231"/>
      <c r="P5" s="231"/>
      <c r="Q5" s="231"/>
      <c r="R5" s="231"/>
      <c r="S5" s="231"/>
      <c r="T5" s="225"/>
      <c r="U5" s="225"/>
      <c r="V5" s="171"/>
      <c r="W5" s="171"/>
      <c r="X5" s="171"/>
      <c r="Y5" s="171"/>
      <c r="Z5" s="171"/>
      <c r="AA5" s="171"/>
      <c r="AB5" s="171"/>
    </row>
    <row r="6" spans="1:28" x14ac:dyDescent="0.2">
      <c r="A6" s="92">
        <v>1</v>
      </c>
      <c r="B6" s="92" t="s">
        <v>8</v>
      </c>
      <c r="C6" s="92" t="s">
        <v>9</v>
      </c>
      <c r="D6" s="105" t="str">
        <f>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51" t="s">
        <v>9</v>
      </c>
      <c r="I6" s="96">
        <v>10</v>
      </c>
      <c r="J6" s="96">
        <v>0</v>
      </c>
      <c r="K6" s="96">
        <v>10</v>
      </c>
      <c r="L6" s="96">
        <v>0</v>
      </c>
      <c r="M6" s="105"/>
      <c r="N6" s="105"/>
      <c r="O6" s="229"/>
      <c r="P6" s="229"/>
      <c r="Q6" s="229"/>
      <c r="R6" s="38"/>
      <c r="S6" s="38"/>
      <c r="T6" s="38"/>
      <c r="U6" s="38"/>
      <c r="V6" s="38"/>
      <c r="W6" s="38"/>
      <c r="X6" s="38"/>
      <c r="Y6" s="38"/>
      <c r="Z6" s="38"/>
      <c r="AA6" s="38"/>
      <c r="AB6" s="38"/>
    </row>
    <row r="7" spans="1:28" x14ac:dyDescent="0.2">
      <c r="A7" s="92">
        <v>2</v>
      </c>
      <c r="B7" s="92" t="s">
        <v>10</v>
      </c>
      <c r="C7" s="92" t="s">
        <v>11</v>
      </c>
      <c r="D7" s="105" t="str">
        <f t="shared" ref="D7:D70" si="0">IF(H7 &lt;&gt; C7, "Countries don't match", "")</f>
        <v/>
      </c>
      <c r="E7" s="96">
        <f>IF(Options!$D$24 = 1, MAX(F7, G7),
IF(Options!$D$25 = 1, AVERAGE(F7,G7),
IF(Options!$D$26 = 1, IFERROR(GEOMEAN(F7, G7), MAX(F7, G7)))))</f>
        <v>0</v>
      </c>
      <c r="F7" s="96" cm="1">
        <f t="array" ref="F7">IF(Options!$D$18=1, IFERROR(MAX(IF($I$199:$R$199=1,(I7:R7),"")),
     MAX(IF($I$199:$R$199=2,(I7:R7),""))),
IF(Options!$D$19=1, IFERROR(AVERAGE(IF($I$199:$R$199=1,(I7:R7),"")),
     AVERAGE(IF($I$199:$R$199=2,(I7:R7),""))),
IF(Options!$D$20=1, IFERROR(GEOMEAN(IF($I$199:$R$199=1,(I7:R7)+0.0001,"")),
     GEOMEAN(IF($I$199:$R$199=2,(I7:R7)+0.0001,""))))))</f>
        <v>0</v>
      </c>
      <c r="G7" s="96" cm="1">
        <f t="array" ref="G7">IF(Options!$D$18=1, IFERROR(MAX(IF($I$200:$R$200=1,(I7:R7),"")),
     MAX(IF($I$200:$R$200=2,(I7:R7),""))),
IF(Options!$D$19=1, IFERROR(AVERAGE(IF($I$200:$R$200=1,(I7:R7),"")),
     AVERAGE(IF($I$200:$R$200=2,(I7:R7),""))),
IF(Options!$D$20=1, IFERROR(GEOMEAN(IF($I$200:$R$200=1,(I7:R7)+0.0001,"")),
     GEOMEAN(IF($I$200:$R$200=2,(I7:R7)+0.0001,""))))))</f>
        <v>0</v>
      </c>
      <c r="H7" s="151" t="s">
        <v>11</v>
      </c>
      <c r="I7" s="96">
        <v>0</v>
      </c>
      <c r="J7" s="96">
        <v>0</v>
      </c>
      <c r="K7" s="96">
        <v>0</v>
      </c>
      <c r="L7" s="96" t="s">
        <v>505</v>
      </c>
      <c r="M7" s="93"/>
      <c r="N7" s="93"/>
      <c r="O7" s="153"/>
      <c r="P7" s="153"/>
      <c r="Q7" s="153"/>
      <c r="R7" s="38"/>
      <c r="S7" s="38"/>
      <c r="T7" s="38"/>
      <c r="U7" s="38"/>
      <c r="V7" s="38"/>
      <c r="W7" s="38"/>
      <c r="X7" s="38"/>
      <c r="Y7" s="38"/>
      <c r="Z7" s="38"/>
      <c r="AA7" s="38"/>
      <c r="AB7" s="38"/>
    </row>
    <row r="8" spans="1:28" x14ac:dyDescent="0.2">
      <c r="A8" s="92">
        <v>3</v>
      </c>
      <c r="B8" s="92" t="s">
        <v>12</v>
      </c>
      <c r="C8" s="92" t="s">
        <v>13</v>
      </c>
      <c r="D8" s="105" t="str">
        <f t="shared" si="0"/>
        <v/>
      </c>
      <c r="E8" s="96">
        <f>IF(Options!$D$24 = 1, MAX(F8, G8),
IF(Options!$D$25 = 1, AVERAGE(F8,G8),
IF(Options!$D$26 = 1, IFERROR(GEOMEAN(F8, G8), MAX(F8, G8)))))</f>
        <v>0</v>
      </c>
      <c r="F8" s="96" cm="1">
        <f t="array" ref="F8">IF(Options!$D$18=1, IFERROR(MAX(IF($I$199:$R$199=1,(I8:R8),"")),
     MAX(IF($I$199:$R$199=2,(I8:R8),""))),
IF(Options!$D$19=1, IFERROR(AVERAGE(IF($I$199:$R$199=1,(I8:R8),"")),
     AVERAGE(IF($I$199:$R$199=2,(I8:R8),""))),
IF(Options!$D$20=1, IFERROR(GEOMEAN(IF($I$199:$R$199=1,(I8:R8)+0.0001,"")),
     GEOMEAN(IF($I$199:$R$199=2,(I8:R8)+0.0001,""))))))</f>
        <v>0</v>
      </c>
      <c r="G8" s="96" cm="1">
        <f t="array" ref="G8">IF(Options!$D$18=1, IFERROR(MAX(IF($I$200:$R$200=1,(I8:R8),"")),
     MAX(IF($I$200:$R$200=2,(I8:R8),""))),
IF(Options!$D$19=1, IFERROR(AVERAGE(IF($I$200:$R$200=1,(I8:R8),"")),
     AVERAGE(IF($I$200:$R$200=2,(I8:R8),""))),
IF(Options!$D$20=1, IFERROR(GEOMEAN(IF($I$200:$R$200=1,(I8:R8)+0.0001,"")),
     GEOMEAN(IF($I$200:$R$200=2,(I8:R8)+0.0001,""))))))</f>
        <v>0</v>
      </c>
      <c r="H8" s="151" t="s">
        <v>13</v>
      </c>
      <c r="I8" s="96">
        <v>0</v>
      </c>
      <c r="J8" s="96">
        <v>0</v>
      </c>
      <c r="K8" s="96">
        <v>0</v>
      </c>
      <c r="L8" s="96" t="s">
        <v>505</v>
      </c>
      <c r="M8" s="93"/>
      <c r="N8" s="93"/>
      <c r="O8" s="153"/>
      <c r="P8" s="153"/>
      <c r="Q8" s="153"/>
      <c r="R8" s="38"/>
      <c r="S8" s="38"/>
      <c r="T8" s="38"/>
      <c r="U8" s="38"/>
      <c r="V8" s="38"/>
      <c r="W8" s="38"/>
      <c r="X8" s="38"/>
      <c r="Y8" s="38"/>
      <c r="Z8" s="38"/>
      <c r="AA8" s="38"/>
      <c r="AB8" s="38"/>
    </row>
    <row r="9" spans="1:28" x14ac:dyDescent="0.2">
      <c r="A9" s="92">
        <v>4</v>
      </c>
      <c r="B9" s="92" t="s">
        <v>14</v>
      </c>
      <c r="C9" s="92" t="s">
        <v>15</v>
      </c>
      <c r="D9" s="105" t="str">
        <f t="shared" si="0"/>
        <v/>
      </c>
      <c r="E9" s="96">
        <f>IF(Options!$D$24 = 1, MAX(F9, G9),
IF(Options!$D$25 = 1, AVERAGE(F9,G9),
IF(Options!$D$26 = 1, IFERROR(GEOMEAN(F9, G9), MAX(F9, G9)))))</f>
        <v>0</v>
      </c>
      <c r="F9" s="96" cm="1">
        <f t="array" ref="F9">IF(Options!$D$18=1, IFERROR(MAX(IF($I$199:$R$199=1,(I9:R9),"")),
     MAX(IF($I$199:$R$199=2,(I9:R9),""))),
IF(Options!$D$19=1, IFERROR(AVERAGE(IF($I$199:$R$199=1,(I9:R9),"")),
     AVERAGE(IF($I$199:$R$199=2,(I9:R9),""))),
IF(Options!$D$20=1, IFERROR(GEOMEAN(IF($I$199:$R$199=1,(I9:R9)+0.0001,"")),
     GEOMEAN(IF($I$199:$R$199=2,(I9:R9)+0.0001,""))))))</f>
        <v>0</v>
      </c>
      <c r="G9" s="96" cm="1">
        <f t="array" ref="G9">IF(Options!$D$18=1, IFERROR(MAX(IF($I$200:$R$200=1,(I9:R9),"")),
     MAX(IF($I$200:$R$200=2,(I9:R9),""))),
IF(Options!$D$19=1, IFERROR(AVERAGE(IF($I$200:$R$200=1,(I9:R9),"")),
     AVERAGE(IF($I$200:$R$200=2,(I9:R9),""))),
IF(Options!$D$20=1, IFERROR(GEOMEAN(IF($I$200:$R$200=1,(I9:R9)+0.0001,"")),
     GEOMEAN(IF($I$200:$R$200=2,(I9:R9)+0.0001,""))))))</f>
        <v>0</v>
      </c>
      <c r="H9" s="151" t="s">
        <v>15</v>
      </c>
      <c r="I9" s="96">
        <v>0</v>
      </c>
      <c r="J9" s="96">
        <v>0</v>
      </c>
      <c r="K9" s="96">
        <v>0</v>
      </c>
      <c r="L9" s="96" t="s">
        <v>505</v>
      </c>
      <c r="M9" s="93"/>
      <c r="N9" s="93"/>
      <c r="O9" s="153"/>
      <c r="P9" s="153"/>
      <c r="Q9" s="153"/>
      <c r="R9" s="38"/>
      <c r="S9" s="38"/>
      <c r="T9" s="38"/>
      <c r="U9" s="38"/>
      <c r="V9" s="38"/>
      <c r="W9" s="38"/>
      <c r="X9" s="38"/>
      <c r="Y9" s="38"/>
      <c r="Z9" s="38"/>
      <c r="AA9" s="38"/>
      <c r="AB9" s="38"/>
    </row>
    <row r="10" spans="1:28" x14ac:dyDescent="0.2">
      <c r="A10" s="92">
        <v>5</v>
      </c>
      <c r="B10" s="92" t="s">
        <v>16</v>
      </c>
      <c r="C10" s="92" t="s">
        <v>17</v>
      </c>
      <c r="D10" s="105" t="str">
        <f t="shared" si="0"/>
        <v/>
      </c>
      <c r="E10" s="96">
        <f>IF(Options!$D$24 = 1, MAX(F10, G10),
IF(Options!$D$25 = 1, AVERAGE(F10,G10),
IF(Options!$D$26 = 1, IFERROR(GEOMEAN(F10, G10), MAX(F10, G10)))))</f>
        <v>0</v>
      </c>
      <c r="F10" s="96" cm="1">
        <f t="array" ref="F10">IF(Options!$D$18=1, IFERROR(MAX(IF($I$199:$R$199=1,(I10:R10),"")),
     MAX(IF($I$199:$R$199=2,(I10:R10),""))),
IF(Options!$D$19=1, IFERROR(AVERAGE(IF($I$199:$R$199=1,(I10:R10),"")),
     AVERAGE(IF($I$199:$R$199=2,(I10:R10),""))),
IF(Options!$D$20=1, IFERROR(GEOMEAN(IF($I$199:$R$199=1,(I10:R10)+0.0001,"")),
     GEOMEAN(IF($I$199:$R$199=2,(I10:R10)+0.0001,""))))))</f>
        <v>0</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0</v>
      </c>
      <c r="J10" s="96">
        <v>0</v>
      </c>
      <c r="K10" s="96">
        <v>0</v>
      </c>
      <c r="L10" s="96">
        <v>0</v>
      </c>
      <c r="M10" s="93"/>
      <c r="N10" s="93"/>
      <c r="O10" s="153"/>
      <c r="P10" s="153"/>
      <c r="Q10" s="153"/>
      <c r="R10" s="38"/>
      <c r="S10" s="38"/>
      <c r="T10" s="38"/>
      <c r="U10" s="38"/>
      <c r="V10" s="38"/>
      <c r="W10" s="38"/>
      <c r="X10" s="38"/>
      <c r="Y10" s="38"/>
      <c r="Z10" s="38"/>
      <c r="AA10" s="38"/>
      <c r="AB10" s="38"/>
    </row>
    <row r="11" spans="1:28" x14ac:dyDescent="0.2">
      <c r="A11" s="92">
        <v>6</v>
      </c>
      <c r="B11" s="92" t="s">
        <v>18</v>
      </c>
      <c r="C11" s="92" t="s">
        <v>19</v>
      </c>
      <c r="D11" s="105" t="str">
        <f t="shared" si="0"/>
        <v/>
      </c>
      <c r="E11" s="96">
        <f>IF(Options!$D$24 = 1, MAX(F11, G11),
IF(Options!$D$25 = 1, AVERAGE(F11,G11),
IF(Options!$D$26 = 1, IFERROR(GEOMEAN(F11, G11), MAX(F11, G11)))))</f>
        <v>0</v>
      </c>
      <c r="F11" s="96" cm="1">
        <f t="array" ref="F11">IF(Options!$D$18=1, IFERROR(MAX(IF($I$199:$R$199=1,(I11:R11),"")),
     MAX(IF($I$199:$R$199=2,(I11:R11),""))),
IF(Options!$D$19=1, IFERROR(AVERAGE(IF($I$199:$R$199=1,(I11:R11),"")),
     AVERAGE(IF($I$199:$R$199=2,(I11:R11),""))),
IF(Options!$D$20=1, IFERROR(GEOMEAN(IF($I$199:$R$199=1,(I11:R11)+0.0001,"")),
     GEOMEAN(IF($I$199:$R$199=2,(I11:R11)+0.0001,""))))))</f>
        <v>0</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v>0</v>
      </c>
      <c r="J11" s="96">
        <v>0</v>
      </c>
      <c r="K11" s="96">
        <v>0</v>
      </c>
      <c r="L11" s="96" t="s">
        <v>505</v>
      </c>
      <c r="M11" s="93"/>
      <c r="N11" s="93"/>
      <c r="O11" s="153"/>
      <c r="P11" s="153"/>
      <c r="Q11" s="153"/>
      <c r="R11" s="38"/>
      <c r="S11" s="38"/>
      <c r="T11" s="38"/>
      <c r="U11" s="38"/>
      <c r="V11" s="38"/>
      <c r="W11" s="38"/>
      <c r="X11" s="38"/>
      <c r="Y11" s="38"/>
      <c r="Z11" s="38"/>
      <c r="AA11" s="38"/>
      <c r="AB11" s="38"/>
    </row>
    <row r="12" spans="1:28" x14ac:dyDescent="0.2">
      <c r="A12" s="92">
        <v>7</v>
      </c>
      <c r="B12" s="92" t="s">
        <v>20</v>
      </c>
      <c r="C12" s="92" t="s">
        <v>21</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v>0</v>
      </c>
      <c r="J12" s="96">
        <v>0</v>
      </c>
      <c r="K12" s="96">
        <v>0</v>
      </c>
      <c r="L12" s="96" t="s">
        <v>505</v>
      </c>
      <c r="M12" s="93"/>
      <c r="N12" s="93"/>
      <c r="O12" s="153"/>
      <c r="P12" s="153"/>
      <c r="Q12" s="153"/>
      <c r="R12" s="38"/>
      <c r="S12" s="38"/>
      <c r="T12" s="38"/>
      <c r="U12" s="38"/>
      <c r="V12" s="38"/>
      <c r="W12" s="38"/>
      <c r="X12" s="38"/>
      <c r="Y12" s="38"/>
      <c r="Z12" s="38"/>
      <c r="AA12" s="38"/>
      <c r="AB12" s="38"/>
    </row>
    <row r="13" spans="1:28" x14ac:dyDescent="0.2">
      <c r="A13" s="92">
        <v>8</v>
      </c>
      <c r="B13" s="92" t="s">
        <v>22</v>
      </c>
      <c r="C13" s="92" t="s">
        <v>23</v>
      </c>
      <c r="D13" s="105" t="str">
        <f t="shared" si="0"/>
        <v/>
      </c>
      <c r="E13" s="96">
        <f>IF(Options!$D$24 = 1, MAX(F13, G13),
IF(Options!$D$25 = 1, AVERAGE(F13,G13),
IF(Options!$D$26 = 1, IFERROR(GEOMEAN(F13, G13), MAX(F13, G13)))))</f>
        <v>0</v>
      </c>
      <c r="F13" s="96" cm="1">
        <f t="array" ref="F13">IF(Options!$D$18=1, IFERROR(MAX(IF($I$199:$R$199=1,(I13:R13),"")),
     MAX(IF($I$199:$R$199=2,(I13:R13),""))),
IF(Options!$D$19=1, IFERROR(AVERAGE(IF($I$199:$R$199=1,(I13:R13),"")),
     AVERAGE(IF($I$199:$R$199=2,(I13:R13),""))),
IF(Options!$D$20=1, IFERROR(GEOMEAN(IF($I$199:$R$199=1,(I13:R13)+0.0001,"")),
     GEOMEAN(IF($I$199:$R$199=2,(I13:R13)+0.0001,""))))))</f>
        <v>0</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v>
      </c>
      <c r="J13" s="96">
        <v>0</v>
      </c>
      <c r="K13" s="96">
        <v>0</v>
      </c>
      <c r="L13" s="96" t="s">
        <v>505</v>
      </c>
      <c r="M13" s="93"/>
      <c r="N13" s="93"/>
      <c r="O13" s="153"/>
      <c r="P13" s="153"/>
      <c r="Q13" s="153"/>
      <c r="R13" s="38"/>
      <c r="S13" s="38"/>
      <c r="T13" s="38"/>
      <c r="U13" s="38"/>
      <c r="V13" s="38"/>
      <c r="W13" s="38"/>
      <c r="X13" s="38"/>
      <c r="Y13" s="38"/>
      <c r="Z13" s="38"/>
      <c r="AA13" s="38"/>
      <c r="AB13" s="38"/>
    </row>
    <row r="14" spans="1:28" x14ac:dyDescent="0.2">
      <c r="A14" s="92">
        <v>9</v>
      </c>
      <c r="B14" s="92" t="s">
        <v>24</v>
      </c>
      <c r="C14" s="92" t="s">
        <v>25</v>
      </c>
      <c r="D14" s="105" t="str">
        <f t="shared" si="0"/>
        <v/>
      </c>
      <c r="E14" s="96">
        <f>IF(Options!$D$24 = 1, MAX(F14, G14),
IF(Options!$D$25 = 1, AVERAGE(F14,G14),
IF(Options!$D$26 = 1, IFERROR(GEOMEAN(F14, G14), MAX(F14, G14)))))</f>
        <v>5</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5</v>
      </c>
      <c r="H14" s="151" t="s">
        <v>25</v>
      </c>
      <c r="I14" s="96">
        <v>0</v>
      </c>
      <c r="J14" s="96">
        <v>0</v>
      </c>
      <c r="K14" s="96">
        <v>0</v>
      </c>
      <c r="L14" s="96">
        <v>5</v>
      </c>
      <c r="M14" s="93"/>
      <c r="N14" s="93"/>
      <c r="O14" s="153"/>
      <c r="P14" s="153"/>
      <c r="Q14" s="153"/>
      <c r="R14" s="38"/>
      <c r="S14" s="38"/>
      <c r="T14" s="38"/>
      <c r="U14" s="38"/>
      <c r="V14" s="38"/>
      <c r="W14" s="38"/>
      <c r="X14" s="38"/>
      <c r="Y14" s="38"/>
      <c r="Z14" s="38"/>
      <c r="AA14" s="38"/>
      <c r="AB14" s="38"/>
    </row>
    <row r="15" spans="1:28" x14ac:dyDescent="0.2">
      <c r="A15" s="92">
        <v>10</v>
      </c>
      <c r="B15" s="92" t="s">
        <v>26</v>
      </c>
      <c r="C15" s="92" t="s">
        <v>27</v>
      </c>
      <c r="D15" s="105" t="str">
        <f t="shared" si="0"/>
        <v/>
      </c>
      <c r="E15" s="96">
        <f>IF(Options!$D$24 = 1, MAX(F15, G15),
IF(Options!$D$25 = 1, AVERAGE(F15,G15),
IF(Options!$D$26 = 1, IFERROR(GEOMEAN(F15, G15), MAX(F15, G15)))))</f>
        <v>10</v>
      </c>
      <c r="F15" s="96" cm="1">
        <f t="array" ref="F15">IF(Options!$D$18=1, IFERROR(MAX(IF($I$199:$R$199=1,(I15:R15),"")),
     MAX(IF($I$199:$R$199=2,(I15:R15),""))),
IF(Options!$D$19=1, IFERROR(AVERAGE(IF($I$199:$R$199=1,(I15:R15),"")),
     AVERAGE(IF($I$199:$R$199=2,(I15:R15),""))),
IF(Options!$D$20=1, IFERROR(GEOMEAN(IF($I$199:$R$199=1,(I15:R15)+0.0001,"")),
     GEOMEAN(IF($I$199:$R$199=2,(I15:R15)+0.0001,""))))))</f>
        <v>0</v>
      </c>
      <c r="G15" s="96" cm="1">
        <f t="array" ref="G15">IF(Options!$D$18=1, IFERROR(MAX(IF($I$200:$R$200=1,(I15:R15),"")),
     MAX(IF($I$200:$R$200=2,(I15:R15),""))),
IF(Options!$D$19=1, IFERROR(AVERAGE(IF($I$200:$R$200=1,(I15:R15),"")),
     AVERAGE(IF($I$200:$R$200=2,(I15:R15),""))),
IF(Options!$D$20=1, IFERROR(GEOMEAN(IF($I$200:$R$200=1,(I15:R15)+0.0001,"")),
     GEOMEAN(IF($I$200:$R$200=2,(I15:R15)+0.0001,""))))))</f>
        <v>10</v>
      </c>
      <c r="H15" s="151" t="s">
        <v>27</v>
      </c>
      <c r="I15" s="96">
        <v>0</v>
      </c>
      <c r="J15" s="96">
        <v>0</v>
      </c>
      <c r="K15" s="96">
        <v>10</v>
      </c>
      <c r="L15" s="96">
        <v>10</v>
      </c>
      <c r="M15" s="93"/>
      <c r="N15" s="93"/>
      <c r="O15" s="153"/>
      <c r="P15" s="153"/>
      <c r="Q15" s="153"/>
      <c r="R15" s="38"/>
      <c r="S15" s="38"/>
      <c r="T15" s="38"/>
      <c r="U15" s="38"/>
      <c r="V15" s="38"/>
      <c r="W15" s="38"/>
      <c r="X15" s="38"/>
      <c r="Y15" s="38"/>
      <c r="Z15" s="38"/>
      <c r="AA15" s="38"/>
      <c r="AB15" s="38"/>
    </row>
    <row r="16" spans="1:28" x14ac:dyDescent="0.2">
      <c r="A16" s="92">
        <v>11</v>
      </c>
      <c r="B16" s="92" t="s">
        <v>28</v>
      </c>
      <c r="C16" s="92" t="s">
        <v>29</v>
      </c>
      <c r="D16" s="105"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v>10</v>
      </c>
      <c r="J16" s="96">
        <v>0</v>
      </c>
      <c r="K16" s="96">
        <v>0</v>
      </c>
      <c r="L16" s="96">
        <v>0</v>
      </c>
      <c r="M16" s="93"/>
      <c r="N16" s="93"/>
      <c r="O16" s="153"/>
      <c r="P16" s="153"/>
      <c r="Q16" s="153"/>
      <c r="R16" s="38"/>
      <c r="S16" s="38"/>
      <c r="T16" s="38"/>
      <c r="U16" s="38"/>
      <c r="V16" s="38"/>
      <c r="W16" s="38"/>
      <c r="X16" s="38"/>
      <c r="Y16" s="38"/>
      <c r="Z16" s="38"/>
      <c r="AA16" s="38"/>
      <c r="AB16" s="38"/>
    </row>
    <row r="17" spans="1:28" x14ac:dyDescent="0.2">
      <c r="A17" s="92">
        <v>12</v>
      </c>
      <c r="B17" s="92" t="s">
        <v>30</v>
      </c>
      <c r="C17" s="92" t="s">
        <v>31</v>
      </c>
      <c r="D17" s="105" t="str">
        <f t="shared" si="0"/>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v>0</v>
      </c>
      <c r="J17" s="96">
        <v>0</v>
      </c>
      <c r="K17" s="96">
        <v>0</v>
      </c>
      <c r="L17" s="96" t="s">
        <v>505</v>
      </c>
      <c r="M17" s="93"/>
      <c r="N17" s="93"/>
      <c r="O17" s="153"/>
      <c r="P17" s="153"/>
      <c r="Q17" s="153"/>
      <c r="R17" s="38"/>
      <c r="S17" s="38"/>
      <c r="T17" s="38"/>
      <c r="U17" s="38"/>
      <c r="V17" s="38"/>
      <c r="W17" s="38"/>
      <c r="X17" s="38"/>
      <c r="Y17" s="38"/>
      <c r="Z17" s="38"/>
      <c r="AA17" s="38"/>
      <c r="AB17" s="38"/>
    </row>
    <row r="18" spans="1:28" x14ac:dyDescent="0.2">
      <c r="A18" s="92">
        <v>13</v>
      </c>
      <c r="B18" s="92" t="s">
        <v>32</v>
      </c>
      <c r="C18" s="92" t="s">
        <v>33</v>
      </c>
      <c r="D18" s="105" t="str">
        <f t="shared" si="0"/>
        <v/>
      </c>
      <c r="E18" s="96">
        <f>IF(Options!$D$24 = 1, MAX(F18, G18),
IF(Options!$D$25 = 1, AVERAGE(F18,G18),
IF(Options!$D$26 = 1, IFERROR(GEOMEAN(F18, G18), MAX(F18, G18)))))</f>
        <v>0</v>
      </c>
      <c r="F18" s="96" cm="1">
        <f t="array" ref="F18">IF(Options!$D$18=1, IFERROR(MAX(IF($I$199:$R$199=1,(I18:R18),"")),
     MAX(IF($I$199:$R$199=2,(I18:R18),""))),
IF(Options!$D$19=1, IFERROR(AVERAGE(IF($I$199:$R$199=1,(I18:R18),"")),
     AVERAGE(IF($I$199:$R$199=2,(I18:R18),""))),
IF(Options!$D$20=1, IFERROR(GEOMEAN(IF($I$199:$R$199=1,(I18:R18)+0.0001,"")),
     GEOMEAN(IF($I$199:$R$199=2,(I18:R18)+0.0001,""))))))</f>
        <v>0</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0</v>
      </c>
      <c r="J18" s="96">
        <v>0</v>
      </c>
      <c r="K18" s="96">
        <v>0</v>
      </c>
      <c r="L18" s="96" t="s">
        <v>505</v>
      </c>
      <c r="M18" s="93"/>
      <c r="N18" s="93"/>
      <c r="O18" s="153"/>
      <c r="P18" s="153"/>
      <c r="Q18" s="153"/>
      <c r="R18" s="38"/>
      <c r="S18" s="38"/>
      <c r="T18" s="38"/>
      <c r="U18" s="38"/>
      <c r="V18" s="38"/>
      <c r="W18" s="38"/>
      <c r="X18" s="38"/>
      <c r="Y18" s="38"/>
      <c r="Z18" s="38"/>
      <c r="AA18" s="38"/>
      <c r="AB18" s="38"/>
    </row>
    <row r="19" spans="1:28" x14ac:dyDescent="0.2">
      <c r="A19" s="92">
        <v>14</v>
      </c>
      <c r="B19" s="92" t="s">
        <v>34</v>
      </c>
      <c r="C19" s="92" t="s">
        <v>35</v>
      </c>
      <c r="D19" s="105" t="str">
        <f t="shared" si="0"/>
        <v/>
      </c>
      <c r="E19" s="96">
        <f>IF(Options!$D$24 = 1, MAX(F19, G19),
IF(Options!$D$25 = 1, AVERAGE(F19,G19),
IF(Options!$D$26 = 1, IFERROR(GEOMEAN(F19, G19), MAX(F19, G19)))))</f>
        <v>10</v>
      </c>
      <c r="F19" s="96" cm="1">
        <f t="array" ref="F19">IF(Options!$D$18=1, IFERROR(MAX(IF($I$199:$R$199=1,(I19:R19),"")),
     MAX(IF($I$199:$R$199=2,(I19:R19),""))),
IF(Options!$D$19=1, IFERROR(AVERAGE(IF($I$199:$R$199=1,(I19:R19),"")),
     AVERAGE(IF($I$199:$R$199=2,(I19:R19),""))),
IF(Options!$D$20=1, IFERROR(GEOMEAN(IF($I$199:$R$199=1,(I19:R19)+0.0001,"")),
     GEOMEAN(IF($I$199:$R$199=2,(I19:R19)+0.0001,""))))))</f>
        <v>10</v>
      </c>
      <c r="G19" s="96" cm="1">
        <f t="array" ref="G19">IF(Options!$D$18=1, IFERROR(MAX(IF($I$200:$R$200=1,(I19:R19),"")),
     MAX(IF($I$200:$R$200=2,(I19:R19),""))),
IF(Options!$D$19=1, IFERROR(AVERAGE(IF($I$200:$R$200=1,(I19:R19),"")),
     AVERAGE(IF($I$200:$R$200=2,(I19:R19),""))),
IF(Options!$D$20=1, IFERROR(GEOMEAN(IF($I$200:$R$200=1,(I19:R19)+0.0001,"")),
     GEOMEAN(IF($I$200:$R$200=2,(I19:R19)+0.0001,""))))))</f>
        <v>10</v>
      </c>
      <c r="H19" s="151" t="s">
        <v>35</v>
      </c>
      <c r="I19" s="96">
        <v>10</v>
      </c>
      <c r="J19" s="96">
        <v>10</v>
      </c>
      <c r="K19" s="96">
        <v>10</v>
      </c>
      <c r="L19" s="96">
        <v>2.6554890259999699</v>
      </c>
      <c r="M19" s="93"/>
      <c r="N19" s="93"/>
      <c r="O19" s="153"/>
      <c r="P19" s="153"/>
      <c r="Q19" s="153"/>
      <c r="R19" s="38"/>
      <c r="S19" s="38"/>
      <c r="T19" s="38"/>
      <c r="U19" s="38"/>
      <c r="V19" s="38"/>
      <c r="W19" s="38"/>
      <c r="X19" s="38"/>
      <c r="Y19" s="38"/>
      <c r="Z19" s="38"/>
      <c r="AA19" s="38"/>
      <c r="AB19" s="38"/>
    </row>
    <row r="20" spans="1:28" x14ac:dyDescent="0.2">
      <c r="A20" s="92">
        <v>15</v>
      </c>
      <c r="B20" s="92" t="s">
        <v>36</v>
      </c>
      <c r="C20" s="92" t="s">
        <v>37</v>
      </c>
      <c r="D20" s="105" t="str">
        <f t="shared" si="0"/>
        <v/>
      </c>
      <c r="E20" s="96">
        <f>IF(Options!$D$24 = 1, MAX(F20, G20),
IF(Options!$D$25 = 1, AVERAGE(F20,G20),
IF(Options!$D$26 = 1, IFERROR(GEOMEAN(F20, G20), MAX(F20, G20)))))</f>
        <v>0</v>
      </c>
      <c r="F20" s="96" cm="1">
        <f t="array" ref="F20">IF(Options!$D$18=1, IFERROR(MAX(IF($I$199:$R$199=1,(I20:R20),"")),
     MAX(IF($I$199:$R$199=2,(I20:R20),""))),
IF(Options!$D$19=1, IFERROR(AVERAGE(IF($I$199:$R$199=1,(I20:R20),"")),
     AVERAGE(IF($I$199:$R$199=2,(I20:R20),""))),
IF(Options!$D$20=1, IFERROR(GEOMEAN(IF($I$199:$R$199=1,(I20:R20)+0.0001,"")),
     GEOMEAN(IF($I$199:$R$199=2,(I20:R20)+0.0001,""))))))</f>
        <v>0</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v>0</v>
      </c>
      <c r="J20" s="96">
        <v>0</v>
      </c>
      <c r="K20" s="96">
        <v>0</v>
      </c>
      <c r="L20" s="96">
        <v>0</v>
      </c>
      <c r="M20" s="93"/>
      <c r="N20" s="93"/>
      <c r="O20" s="153"/>
      <c r="P20" s="153"/>
      <c r="Q20" s="153"/>
      <c r="R20" s="38"/>
      <c r="S20" s="38"/>
      <c r="T20" s="38"/>
      <c r="U20" s="38"/>
      <c r="V20" s="38"/>
      <c r="W20" s="38"/>
      <c r="X20" s="38"/>
      <c r="Y20" s="38"/>
      <c r="Z20" s="38"/>
      <c r="AA20" s="38"/>
      <c r="AB20" s="38"/>
    </row>
    <row r="21" spans="1:28" x14ac:dyDescent="0.2">
      <c r="A21" s="92">
        <v>16</v>
      </c>
      <c r="B21" s="92" t="s">
        <v>38</v>
      </c>
      <c r="C21" s="92" t="s">
        <v>39</v>
      </c>
      <c r="D21" s="105" t="str">
        <f t="shared" si="0"/>
        <v/>
      </c>
      <c r="E21" s="96">
        <f>IF(Options!$D$24 = 1, MAX(F21, G21),
IF(Options!$D$25 = 1, AVERAGE(F21,G21),
IF(Options!$D$26 = 1, IFERROR(GEOMEAN(F21, G21), MAX(F21, G21)))))</f>
        <v>0</v>
      </c>
      <c r="F21" s="96" cm="1">
        <f t="array" ref="F21">IF(Options!$D$18=1, IFERROR(MAX(IF($I$199:$R$199=1,(I21:R21),"")),
     MAX(IF($I$199:$R$199=2,(I21:R21),""))),
IF(Options!$D$19=1, IFERROR(AVERAGE(IF($I$199:$R$199=1,(I21:R21),"")),
     AVERAGE(IF($I$199:$R$199=2,(I21:R21),""))),
IF(Options!$D$20=1, IFERROR(GEOMEAN(IF($I$199:$R$199=1,(I21:R21)+0.0001,"")),
     GEOMEAN(IF($I$199:$R$199=2,(I21:R21)+0.0001,""))))))</f>
        <v>0</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v>0</v>
      </c>
      <c r="J21" s="96">
        <v>0</v>
      </c>
      <c r="K21" s="96">
        <v>0</v>
      </c>
      <c r="L21" s="96" t="s">
        <v>505</v>
      </c>
      <c r="M21" s="93"/>
      <c r="N21" s="93"/>
      <c r="O21" s="153"/>
      <c r="P21" s="153"/>
      <c r="Q21" s="153"/>
      <c r="R21" s="38"/>
      <c r="S21" s="38"/>
      <c r="T21" s="38"/>
      <c r="U21" s="38"/>
      <c r="V21" s="38"/>
      <c r="W21" s="38"/>
      <c r="X21" s="38"/>
      <c r="Y21" s="38"/>
      <c r="Z21" s="38"/>
      <c r="AA21" s="38"/>
      <c r="AB21" s="38"/>
    </row>
    <row r="22" spans="1:28" x14ac:dyDescent="0.2">
      <c r="A22" s="92">
        <v>17</v>
      </c>
      <c r="B22" s="92" t="s">
        <v>40</v>
      </c>
      <c r="C22" s="92" t="s">
        <v>41</v>
      </c>
      <c r="D22" s="105" t="str">
        <f t="shared" si="0"/>
        <v/>
      </c>
      <c r="E22" s="96">
        <f>IF(Options!$D$24 = 1, MAX(F22, G22),
IF(Options!$D$25 = 1, AVERAGE(F22,G22),
IF(Options!$D$26 = 1, IFERROR(GEOMEAN(F22, G22), MAX(F22, G22)))))</f>
        <v>0</v>
      </c>
      <c r="F22" s="96" cm="1">
        <f t="array" ref="F22">IF(Options!$D$18=1, IFERROR(MAX(IF($I$199:$R$199=1,(I22:R22),"")),
     MAX(IF($I$199:$R$199=2,(I22:R22),""))),
IF(Options!$D$19=1, IFERROR(AVERAGE(IF($I$199:$R$199=1,(I22:R22),"")),
     AVERAGE(IF($I$199:$R$199=2,(I22:R22),""))),
IF(Options!$D$20=1, IFERROR(GEOMEAN(IF($I$199:$R$199=1,(I22:R22)+0.0001,"")),
     GEOMEAN(IF($I$199:$R$199=2,(I22:R22)+0.0001,""))))))</f>
        <v>0</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v>0</v>
      </c>
      <c r="J22" s="96">
        <v>0</v>
      </c>
      <c r="K22" s="96">
        <v>0</v>
      </c>
      <c r="L22" s="96">
        <v>0</v>
      </c>
      <c r="M22" s="93"/>
      <c r="N22" s="93"/>
      <c r="O22" s="153"/>
      <c r="P22" s="153"/>
      <c r="Q22" s="153"/>
      <c r="R22" s="38"/>
      <c r="S22" s="38"/>
      <c r="T22" s="38"/>
      <c r="U22" s="38"/>
      <c r="V22" s="38"/>
      <c r="W22" s="38"/>
      <c r="X22" s="38"/>
      <c r="Y22" s="38"/>
      <c r="Z22" s="38"/>
      <c r="AA22" s="38"/>
      <c r="AB22" s="38"/>
    </row>
    <row r="23" spans="1:28" x14ac:dyDescent="0.2">
      <c r="A23" s="92">
        <v>18</v>
      </c>
      <c r="B23" s="92" t="s">
        <v>42</v>
      </c>
      <c r="C23" s="92" t="s">
        <v>43</v>
      </c>
      <c r="D23" s="105" t="str">
        <f t="shared" si="0"/>
        <v/>
      </c>
      <c r="E23" s="96">
        <f>IF(Options!$D$24 = 1, MAX(F23, G23),
IF(Options!$D$25 = 1, AVERAGE(F23,G23),
IF(Options!$D$26 = 1, IFERROR(GEOMEAN(F23, G23), MAX(F23, G23)))))</f>
        <v>0</v>
      </c>
      <c r="F23" s="96" cm="1">
        <f t="array" ref="F23">IF(Options!$D$18=1, IFERROR(MAX(IF($I$199:$R$199=1,(I23:R23),"")),
     MAX(IF($I$199:$R$199=2,(I23:R23),""))),
IF(Options!$D$19=1, IFERROR(AVERAGE(IF($I$199:$R$199=1,(I23:R23),"")),
     AVERAGE(IF($I$199:$R$199=2,(I23:R23),""))),
IF(Options!$D$20=1, IFERROR(GEOMEAN(IF($I$199:$R$199=1,(I23:R23)+0.0001,"")),
     GEOMEAN(IF($I$199:$R$199=2,(I23:R23)+0.0001,""))))))</f>
        <v>0</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v>0</v>
      </c>
      <c r="J23" s="96">
        <v>0</v>
      </c>
      <c r="K23" s="96">
        <v>0</v>
      </c>
      <c r="L23" s="96" t="s">
        <v>505</v>
      </c>
      <c r="M23" s="93"/>
      <c r="N23" s="93"/>
      <c r="O23" s="153"/>
      <c r="P23" s="153"/>
      <c r="Q23" s="153"/>
      <c r="R23" s="38"/>
      <c r="S23" s="38"/>
      <c r="T23" s="38"/>
      <c r="U23" s="38"/>
      <c r="V23" s="38"/>
      <c r="W23" s="38"/>
      <c r="X23" s="38"/>
      <c r="Y23" s="38"/>
      <c r="Z23" s="38"/>
      <c r="AA23" s="38"/>
      <c r="AB23" s="38"/>
    </row>
    <row r="24" spans="1:28" x14ac:dyDescent="0.2">
      <c r="A24" s="92">
        <v>19</v>
      </c>
      <c r="B24" s="92" t="s">
        <v>44</v>
      </c>
      <c r="C24" s="92" t="s">
        <v>45</v>
      </c>
      <c r="D24" s="105" t="str">
        <f t="shared" si="0"/>
        <v/>
      </c>
      <c r="E24" s="96">
        <f>IF(Options!$D$24 = 1, MAX(F24, G24),
IF(Options!$D$25 = 1, AVERAGE(F24,G24),
IF(Options!$D$26 = 1, IFERROR(GEOMEAN(F24, G24), MAX(F24, G24)))))</f>
        <v>1.6952912574300001</v>
      </c>
      <c r="F24" s="96" cm="1">
        <f t="array" ref="F24">IF(Options!$D$18=1, IFERROR(MAX(IF($I$199:$R$199=1,(I24:R24),"")),
     MAX(IF($I$199:$R$199=2,(I24:R24),""))),
IF(Options!$D$19=1, IFERROR(AVERAGE(IF($I$199:$R$199=1,(I24:R24),"")),
     AVERAGE(IF($I$199:$R$199=2,(I24:R24),""))),
IF(Options!$D$20=1, IFERROR(GEOMEAN(IF($I$199:$R$199=1,(I24:R24)+0.0001,"")),
     GEOMEAN(IF($I$199:$R$199=2,(I24:R24)+0.0001,""))))))</f>
        <v>0</v>
      </c>
      <c r="G24" s="96" cm="1">
        <f t="array" ref="G24">IF(Options!$D$18=1, IFERROR(MAX(IF($I$200:$R$200=1,(I24:R24),"")),
     MAX(IF($I$200:$R$200=2,(I24:R24),""))),
IF(Options!$D$19=1, IFERROR(AVERAGE(IF($I$200:$R$200=1,(I24:R24),"")),
     AVERAGE(IF($I$200:$R$200=2,(I24:R24),""))),
IF(Options!$D$20=1, IFERROR(GEOMEAN(IF($I$200:$R$200=1,(I24:R24)+0.0001,"")),
     GEOMEAN(IF($I$200:$R$200=2,(I24:R24)+0.0001,""))))))</f>
        <v>1.6952912574300001</v>
      </c>
      <c r="H24" s="151" t="s">
        <v>45</v>
      </c>
      <c r="I24" s="96">
        <v>0</v>
      </c>
      <c r="J24" s="96">
        <v>0</v>
      </c>
      <c r="K24" s="96">
        <v>1.6952912574300001</v>
      </c>
      <c r="L24" s="96">
        <v>0</v>
      </c>
      <c r="M24" s="93"/>
      <c r="N24" s="93"/>
      <c r="O24" s="153"/>
      <c r="P24" s="153"/>
      <c r="Q24" s="153"/>
      <c r="R24" s="38"/>
      <c r="S24" s="38"/>
      <c r="T24" s="38"/>
      <c r="U24" s="38"/>
      <c r="V24" s="38"/>
      <c r="W24" s="38"/>
      <c r="X24" s="38"/>
      <c r="Y24" s="38"/>
      <c r="Z24" s="38"/>
      <c r="AA24" s="38"/>
      <c r="AB24" s="38"/>
    </row>
    <row r="25" spans="1:28" x14ac:dyDescent="0.2">
      <c r="A25" s="92">
        <v>20</v>
      </c>
      <c r="B25" s="92" t="s">
        <v>46</v>
      </c>
      <c r="C25" s="92" t="s">
        <v>47</v>
      </c>
      <c r="D25" s="105" t="str">
        <f t="shared" si="0"/>
        <v/>
      </c>
      <c r="E25" s="96">
        <f>IF(Options!$D$24 = 1, MAX(F25, G25),
IF(Options!$D$25 = 1, AVERAGE(F25,G25),
IF(Options!$D$26 = 1, IFERROR(GEOMEAN(F25, G25), MAX(F25, G25)))))</f>
        <v>5</v>
      </c>
      <c r="F25" s="96" cm="1">
        <f t="array" ref="F25">IF(Options!$D$18=1, IFERROR(MAX(IF($I$199:$R$199=1,(I25:R25),"")),
     MAX(IF($I$199:$R$199=2,(I25:R25),""))),
IF(Options!$D$19=1, IFERROR(AVERAGE(IF($I$199:$R$199=1,(I25:R25),"")),
     AVERAGE(IF($I$199:$R$199=2,(I25:R25),""))),
IF(Options!$D$20=1, IFERROR(GEOMEAN(IF($I$199:$R$199=1,(I25:R25)+0.0001,"")),
     GEOMEAN(IF($I$199:$R$199=2,(I25:R25)+0.0001,""))))))</f>
        <v>0</v>
      </c>
      <c r="G25" s="96" cm="1">
        <f t="array" ref="G25">IF(Options!$D$18=1, IFERROR(MAX(IF($I$200:$R$200=1,(I25:R25),"")),
     MAX(IF($I$200:$R$200=2,(I25:R25),""))),
IF(Options!$D$19=1, IFERROR(AVERAGE(IF($I$200:$R$200=1,(I25:R25),"")),
     AVERAGE(IF($I$200:$R$200=2,(I25:R25),""))),
IF(Options!$D$20=1, IFERROR(GEOMEAN(IF($I$200:$R$200=1,(I25:R25)+0.0001,"")),
     GEOMEAN(IF($I$200:$R$200=2,(I25:R25)+0.0001,""))))))</f>
        <v>5</v>
      </c>
      <c r="H25" s="151" t="s">
        <v>47</v>
      </c>
      <c r="I25" s="96">
        <v>0</v>
      </c>
      <c r="J25" s="96">
        <v>0</v>
      </c>
      <c r="K25" s="96">
        <v>0</v>
      </c>
      <c r="L25" s="96">
        <v>5</v>
      </c>
      <c r="M25" s="93"/>
      <c r="N25" s="93"/>
      <c r="O25" s="153"/>
      <c r="P25" s="153"/>
      <c r="Q25" s="153"/>
      <c r="R25" s="38"/>
      <c r="S25" s="38"/>
      <c r="T25" s="38"/>
      <c r="U25" s="38"/>
      <c r="V25" s="38"/>
      <c r="W25" s="38"/>
      <c r="X25" s="38"/>
      <c r="Y25" s="38"/>
      <c r="Z25" s="38"/>
      <c r="AA25" s="38"/>
      <c r="AB25" s="38"/>
    </row>
    <row r="26" spans="1:28" x14ac:dyDescent="0.2">
      <c r="A26" s="92">
        <v>21</v>
      </c>
      <c r="B26" s="92" t="s">
        <v>48</v>
      </c>
      <c r="C26" s="92" t="s">
        <v>49</v>
      </c>
      <c r="D26" s="105" t="str">
        <f t="shared" si="0"/>
        <v/>
      </c>
      <c r="E26" s="96">
        <f>IF(Options!$D$24 = 1, MAX(F26, G26),
IF(Options!$D$25 = 1, AVERAGE(F26,G26),
IF(Options!$D$26 = 1, IFERROR(GEOMEAN(F26, G26), MAX(F26, G26)))))</f>
        <v>0</v>
      </c>
      <c r="F26" s="96" cm="1">
        <f t="array" ref="F26">IF(Options!$D$18=1, IFERROR(MAX(IF($I$199:$R$199=1,(I26:R26),"")),
     MAX(IF($I$199:$R$199=2,(I26:R26),""))),
IF(Options!$D$19=1, IFERROR(AVERAGE(IF($I$199:$R$199=1,(I26:R26),"")),
     AVERAGE(IF($I$199:$R$199=2,(I26:R26),""))),
IF(Options!$D$20=1, IFERROR(GEOMEAN(IF($I$199:$R$199=1,(I26:R26)+0.0001,"")),
     GEOMEAN(IF($I$199:$R$199=2,(I26:R26)+0.0001,""))))))</f>
        <v>0</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v>0</v>
      </c>
      <c r="J26" s="96">
        <v>0</v>
      </c>
      <c r="K26" s="96">
        <v>0</v>
      </c>
      <c r="L26" s="96">
        <v>0</v>
      </c>
      <c r="M26" s="93"/>
      <c r="N26" s="93"/>
      <c r="O26" s="153"/>
      <c r="P26" s="153"/>
      <c r="Q26" s="153"/>
      <c r="R26" s="38"/>
      <c r="S26" s="38"/>
      <c r="T26" s="38"/>
      <c r="U26" s="38"/>
      <c r="V26" s="38"/>
      <c r="W26" s="38"/>
      <c r="X26" s="38"/>
      <c r="Y26" s="38"/>
      <c r="Z26" s="38"/>
      <c r="AA26" s="38"/>
      <c r="AB26" s="38"/>
    </row>
    <row r="27" spans="1:28" x14ac:dyDescent="0.2">
      <c r="A27" s="92">
        <v>22</v>
      </c>
      <c r="B27" s="92" t="s">
        <v>50</v>
      </c>
      <c r="C27" s="92" t="s">
        <v>51</v>
      </c>
      <c r="D27" s="105" t="str">
        <f t="shared" si="0"/>
        <v/>
      </c>
      <c r="E27" s="96">
        <f>IF(Options!$D$24 = 1, MAX(F27, G27),
IF(Options!$D$25 = 1, AVERAGE(F27,G27),
IF(Options!$D$26 = 1, IFERROR(GEOMEAN(F27, G27), MAX(F27, G27)))))</f>
        <v>0</v>
      </c>
      <c r="F27" s="96" cm="1">
        <f t="array" ref="F27">IF(Options!$D$18=1, IFERROR(MAX(IF($I$199:$R$199=1,(I27:R27),"")),
     MAX(IF($I$199:$R$199=2,(I27:R27),""))),
IF(Options!$D$19=1, IFERROR(AVERAGE(IF($I$199:$R$199=1,(I27:R27),"")),
     AVERAGE(IF($I$199:$R$199=2,(I27:R27),""))),
IF(Options!$D$20=1, IFERROR(GEOMEAN(IF($I$199:$R$199=1,(I27:R27)+0.0001,"")),
     GEOMEAN(IF($I$199:$R$199=2,(I27:R27)+0.0001,""))))))</f>
        <v>0</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v>0</v>
      </c>
      <c r="J27" s="96">
        <v>0</v>
      </c>
      <c r="K27" s="96">
        <v>0</v>
      </c>
      <c r="L27" s="96" t="s">
        <v>505</v>
      </c>
      <c r="M27" s="93"/>
      <c r="N27" s="93"/>
      <c r="O27" s="153"/>
      <c r="P27" s="153"/>
      <c r="Q27" s="153"/>
      <c r="R27" s="38"/>
      <c r="S27" s="38"/>
      <c r="T27" s="38"/>
      <c r="U27" s="38"/>
      <c r="V27" s="38"/>
      <c r="W27" s="38"/>
      <c r="X27" s="38"/>
      <c r="Y27" s="38"/>
      <c r="Z27" s="38"/>
      <c r="AA27" s="38"/>
      <c r="AB27" s="38"/>
    </row>
    <row r="28" spans="1:28" x14ac:dyDescent="0.2">
      <c r="A28" s="92">
        <v>23</v>
      </c>
      <c r="B28" s="92" t="s">
        <v>52</v>
      </c>
      <c r="C28" s="92" t="s">
        <v>53</v>
      </c>
      <c r="D28" s="105" t="str">
        <f t="shared" si="0"/>
        <v/>
      </c>
      <c r="E28" s="96">
        <f>IF(Options!$D$24 = 1, MAX(F28, G28),
IF(Options!$D$25 = 1, AVERAGE(F28,G28),
IF(Options!$D$26 = 1, IFERROR(GEOMEAN(F28, G28), MAX(F28, G28)))))</f>
        <v>0</v>
      </c>
      <c r="F28" s="96" cm="1">
        <f t="array" ref="F28">IF(Options!$D$18=1, IFERROR(MAX(IF($I$199:$R$199=1,(I28:R28),"")),
     MAX(IF($I$199:$R$199=2,(I28:R28),""))),
IF(Options!$D$19=1, IFERROR(AVERAGE(IF($I$199:$R$199=1,(I28:R28),"")),
     AVERAGE(IF($I$199:$R$199=2,(I28:R28),""))),
IF(Options!$D$20=1, IFERROR(GEOMEAN(IF($I$199:$R$199=1,(I28:R28)+0.0001,"")),
     GEOMEAN(IF($I$199:$R$199=2,(I28:R28)+0.0001,""))))))</f>
        <v>0</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0</v>
      </c>
      <c r="K28" s="96">
        <v>0</v>
      </c>
      <c r="L28" s="96">
        <v>0</v>
      </c>
      <c r="M28" s="93"/>
      <c r="N28" s="93"/>
      <c r="O28" s="153"/>
      <c r="P28" s="153"/>
      <c r="Q28" s="153"/>
      <c r="R28" s="38"/>
      <c r="S28" s="38"/>
      <c r="T28" s="38"/>
      <c r="U28" s="38"/>
      <c r="V28" s="38"/>
      <c r="W28" s="38"/>
      <c r="X28" s="38"/>
      <c r="Y28" s="38"/>
      <c r="Z28" s="38"/>
      <c r="AA28" s="38"/>
      <c r="AB28" s="38"/>
    </row>
    <row r="29" spans="1:28" x14ac:dyDescent="0.2">
      <c r="A29" s="92">
        <v>24</v>
      </c>
      <c r="B29" s="92" t="s">
        <v>54</v>
      </c>
      <c r="C29" s="92" t="s">
        <v>55</v>
      </c>
      <c r="D29" s="105" t="str">
        <f t="shared" si="0"/>
        <v/>
      </c>
      <c r="E29" s="96">
        <f>IF(Options!$D$24 = 1, MAX(F29, G29),
IF(Options!$D$25 = 1, AVERAGE(F29,G29),
IF(Options!$D$26 = 1, IFERROR(GEOMEAN(F29, G29), MAX(F29, G29)))))</f>
        <v>0</v>
      </c>
      <c r="F29" s="96" cm="1">
        <f t="array" ref="F29">IF(Options!$D$18=1, IFERROR(MAX(IF($I$199:$R$199=1,(I29:R29),"")),
     MAX(IF($I$199:$R$199=2,(I29:R29),""))),
IF(Options!$D$19=1, IFERROR(AVERAGE(IF($I$199:$R$199=1,(I29:R29),"")),
     AVERAGE(IF($I$199:$R$199=2,(I29:R29),""))),
IF(Options!$D$20=1, IFERROR(GEOMEAN(IF($I$199:$R$199=1,(I29:R29)+0.0001,"")),
     GEOMEAN(IF($I$199:$R$199=2,(I29:R29)+0.0001,""))))))</f>
        <v>0</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v>0</v>
      </c>
      <c r="J29" s="96">
        <v>0</v>
      </c>
      <c r="K29" s="96">
        <v>0</v>
      </c>
      <c r="L29" s="96" t="s">
        <v>505</v>
      </c>
      <c r="M29" s="93"/>
      <c r="N29" s="93"/>
      <c r="O29" s="153"/>
      <c r="P29" s="153"/>
      <c r="Q29" s="153"/>
      <c r="R29" s="38"/>
      <c r="S29" s="38"/>
      <c r="T29" s="38"/>
      <c r="U29" s="38"/>
      <c r="V29" s="38"/>
      <c r="W29" s="38"/>
      <c r="X29" s="38"/>
      <c r="Y29" s="38"/>
      <c r="Z29" s="38"/>
      <c r="AA29" s="38"/>
      <c r="AB29" s="38"/>
    </row>
    <row r="30" spans="1:28" x14ac:dyDescent="0.2">
      <c r="A30" s="92">
        <v>25</v>
      </c>
      <c r="B30" s="92" t="s">
        <v>56</v>
      </c>
      <c r="C30" s="92" t="s">
        <v>57</v>
      </c>
      <c r="D30" s="105" t="str">
        <f t="shared" si="0"/>
        <v/>
      </c>
      <c r="E30" s="96">
        <f>IF(Options!$D$24 = 1, MAX(F30, G30),
IF(Options!$D$25 = 1, AVERAGE(F30,G30),
IF(Options!$D$26 = 1, IFERROR(GEOMEAN(F30, G30), MAX(F30, G30)))))</f>
        <v>0</v>
      </c>
      <c r="F30" s="96" cm="1">
        <f t="array" ref="F30">IF(Options!$D$18=1, IFERROR(MAX(IF($I$199:$R$199=1,(I30:R30),"")),
     MAX(IF($I$199:$R$199=2,(I30:R30),""))),
IF(Options!$D$19=1, IFERROR(AVERAGE(IF($I$199:$R$199=1,(I30:R30),"")),
     AVERAGE(IF($I$199:$R$199=2,(I30:R30),""))),
IF(Options!$D$20=1, IFERROR(GEOMEAN(IF($I$199:$R$199=1,(I30:R30)+0.0001,"")),
     GEOMEAN(IF($I$199:$R$199=2,(I30:R30)+0.0001,""))))))</f>
        <v>0</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0</v>
      </c>
      <c r="J30" s="96">
        <v>0</v>
      </c>
      <c r="K30" s="96" t="s">
        <v>505</v>
      </c>
      <c r="L30" s="96" t="s">
        <v>505</v>
      </c>
      <c r="M30" s="93"/>
      <c r="N30" s="93"/>
      <c r="O30" s="153"/>
      <c r="P30" s="153"/>
      <c r="Q30" s="153"/>
      <c r="R30" s="38"/>
      <c r="S30" s="38"/>
      <c r="T30" s="38"/>
      <c r="U30" s="38"/>
      <c r="V30" s="38"/>
      <c r="W30" s="38"/>
      <c r="X30" s="38"/>
      <c r="Y30" s="38"/>
      <c r="Z30" s="38"/>
      <c r="AA30" s="38"/>
      <c r="AB30" s="38"/>
    </row>
    <row r="31" spans="1:28" x14ac:dyDescent="0.2">
      <c r="A31" s="92">
        <v>26</v>
      </c>
      <c r="B31" s="92" t="s">
        <v>58</v>
      </c>
      <c r="C31" s="92" t="s">
        <v>59</v>
      </c>
      <c r="D31" s="105" t="str">
        <f t="shared" si="0"/>
        <v/>
      </c>
      <c r="E31" s="96">
        <f>IF(Options!$D$24 = 1, MAX(F31, G31),
IF(Options!$D$25 = 1, AVERAGE(F31,G31),
IF(Options!$D$26 = 1, IFERROR(GEOMEAN(F31, G31), MAX(F31, G31)))))</f>
        <v>0</v>
      </c>
      <c r="F31" s="96" cm="1">
        <f t="array" ref="F31">IF(Options!$D$18=1, IFERROR(MAX(IF($I$199:$R$199=1,(I31:R31),"")),
     MAX(IF($I$199:$R$199=2,(I31:R31),""))),
IF(Options!$D$19=1, IFERROR(AVERAGE(IF($I$199:$R$199=1,(I31:R31),"")),
     AVERAGE(IF($I$199:$R$199=2,(I31:R31),""))),
IF(Options!$D$20=1, IFERROR(GEOMEAN(IF($I$199:$R$199=1,(I31:R31)+0.0001,"")),
     GEOMEAN(IF($I$199:$R$199=2,(I31:R31)+0.0001,""))))))</f>
        <v>0</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v>0</v>
      </c>
      <c r="J31" s="96">
        <v>0</v>
      </c>
      <c r="K31" s="96">
        <v>0</v>
      </c>
      <c r="L31" s="96" t="s">
        <v>505</v>
      </c>
      <c r="M31" s="93"/>
      <c r="N31" s="93"/>
      <c r="O31" s="153"/>
      <c r="P31" s="153"/>
      <c r="Q31" s="153"/>
      <c r="R31" s="38"/>
      <c r="S31" s="38"/>
      <c r="T31" s="38"/>
      <c r="U31" s="38"/>
      <c r="V31" s="38"/>
      <c r="W31" s="38"/>
      <c r="X31" s="38"/>
      <c r="Y31" s="38"/>
      <c r="Z31" s="38"/>
      <c r="AA31" s="38"/>
      <c r="AB31" s="38"/>
    </row>
    <row r="32" spans="1:28" x14ac:dyDescent="0.2">
      <c r="A32" s="92">
        <v>27</v>
      </c>
      <c r="B32" s="92" t="s">
        <v>60</v>
      </c>
      <c r="C32" s="92" t="s">
        <v>61</v>
      </c>
      <c r="D32" s="105" t="str">
        <f t="shared" si="0"/>
        <v/>
      </c>
      <c r="E32" s="96">
        <f>IF(Options!$D$24 = 1, MAX(F32, G32),
IF(Options!$D$25 = 1, AVERAGE(F32,G32),
IF(Options!$D$26 = 1, IFERROR(GEOMEAN(F32, G32), MAX(F32, G32)))))</f>
        <v>0</v>
      </c>
      <c r="F32" s="96" cm="1">
        <f t="array" ref="F32">IF(Options!$D$18=1, IFERROR(MAX(IF($I$199:$R$199=1,(I32:R32),"")),
     MAX(IF($I$199:$R$199=2,(I32:R32),""))),
IF(Options!$D$19=1, IFERROR(AVERAGE(IF($I$199:$R$199=1,(I32:R32),"")),
     AVERAGE(IF($I$199:$R$199=2,(I32:R32),""))),
IF(Options!$D$20=1, IFERROR(GEOMEAN(IF($I$199:$R$199=1,(I32:R32)+0.0001,"")),
     GEOMEAN(IF($I$199:$R$199=2,(I32:R32)+0.0001,""))))))</f>
        <v>0</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v>0</v>
      </c>
      <c r="J32" s="96">
        <v>0</v>
      </c>
      <c r="K32" s="96">
        <v>0</v>
      </c>
      <c r="L32" s="96" t="s">
        <v>505</v>
      </c>
      <c r="M32" s="93"/>
      <c r="N32" s="93"/>
      <c r="O32" s="153"/>
      <c r="P32" s="153"/>
      <c r="Q32" s="153"/>
      <c r="R32" s="38"/>
      <c r="S32" s="38"/>
      <c r="T32" s="38"/>
      <c r="U32" s="38"/>
      <c r="V32" s="38"/>
      <c r="W32" s="38"/>
      <c r="X32" s="38"/>
      <c r="Y32" s="38"/>
      <c r="Z32" s="38"/>
      <c r="AA32" s="38"/>
      <c r="AB32" s="38"/>
    </row>
    <row r="33" spans="1:28" x14ac:dyDescent="0.2">
      <c r="A33" s="92">
        <v>28</v>
      </c>
      <c r="B33" s="92" t="s">
        <v>62</v>
      </c>
      <c r="C33" s="92" t="s">
        <v>63</v>
      </c>
      <c r="D33" s="105" t="str">
        <f t="shared" si="0"/>
        <v/>
      </c>
      <c r="E33" s="96">
        <f>IF(Options!$D$24 = 1, MAX(F33, G33),
IF(Options!$D$25 = 1, AVERAGE(F33,G33),
IF(Options!$D$26 = 1, IFERROR(GEOMEAN(F33, G33), MAX(F33, G33)))))</f>
        <v>9.2068226752663165</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8.4765583773797992</v>
      </c>
      <c r="H33" s="151" t="s">
        <v>63</v>
      </c>
      <c r="I33" s="96">
        <v>10</v>
      </c>
      <c r="J33" s="96" t="s">
        <v>505</v>
      </c>
      <c r="K33" s="96">
        <v>8.4765583773797992</v>
      </c>
      <c r="L33" s="96">
        <v>3.72045285835814</v>
      </c>
      <c r="M33" s="93"/>
      <c r="N33" s="93"/>
      <c r="O33" s="153"/>
      <c r="P33" s="153"/>
      <c r="Q33" s="153"/>
      <c r="R33" s="38"/>
      <c r="S33" s="38"/>
      <c r="T33" s="38"/>
      <c r="U33" s="38"/>
      <c r="V33" s="38"/>
      <c r="W33" s="38"/>
      <c r="X33" s="38"/>
      <c r="Y33" s="38"/>
      <c r="Z33" s="38"/>
      <c r="AA33" s="38"/>
      <c r="AB33" s="38"/>
    </row>
    <row r="34" spans="1:28" x14ac:dyDescent="0.2">
      <c r="A34" s="92">
        <v>29</v>
      </c>
      <c r="B34" s="92" t="s">
        <v>64</v>
      </c>
      <c r="C34" s="92" t="s">
        <v>65</v>
      </c>
      <c r="D34" s="105" t="str">
        <f t="shared" si="0"/>
        <v/>
      </c>
      <c r="E34" s="96">
        <f>IF(Options!$D$24 = 1, MAX(F34, G34),
IF(Options!$D$25 = 1, AVERAGE(F34,G34),
IF(Options!$D$26 = 1, IFERROR(GEOMEAN(F34, G34), MAX(F34, G34)))))</f>
        <v>0</v>
      </c>
      <c r="F34" s="96" cm="1">
        <f t="array" ref="F34">IF(Options!$D$18=1, IFERROR(MAX(IF($I$199:$R$199=1,(I34:R34),"")),
     MAX(IF($I$199:$R$199=2,(I34:R34),""))),
IF(Options!$D$19=1, IFERROR(AVERAGE(IF($I$199:$R$199=1,(I34:R34),"")),
     AVERAGE(IF($I$199:$R$199=2,(I34:R34),""))),
IF(Options!$D$20=1, IFERROR(GEOMEAN(IF($I$199:$R$199=1,(I34:R34)+0.0001,"")),
     GEOMEAN(IF($I$199:$R$199=2,(I34:R34)+0.0001,""))))))</f>
        <v>0</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v>0</v>
      </c>
      <c r="J34" s="96">
        <v>0</v>
      </c>
      <c r="K34" s="96">
        <v>0</v>
      </c>
      <c r="L34" s="96" t="s">
        <v>505</v>
      </c>
      <c r="M34" s="93"/>
      <c r="N34" s="93"/>
      <c r="O34" s="153"/>
      <c r="P34" s="153"/>
      <c r="Q34" s="153"/>
      <c r="R34" s="38"/>
      <c r="S34" s="38"/>
      <c r="T34" s="38"/>
      <c r="U34" s="38"/>
      <c r="V34" s="38"/>
      <c r="W34" s="38"/>
      <c r="X34" s="38"/>
      <c r="Y34" s="38"/>
      <c r="Z34" s="38"/>
      <c r="AA34" s="38"/>
      <c r="AB34" s="38"/>
    </row>
    <row r="35" spans="1:28" x14ac:dyDescent="0.2">
      <c r="A35" s="92">
        <v>30</v>
      </c>
      <c r="B35" s="92" t="s">
        <v>66</v>
      </c>
      <c r="C35" s="92" t="s">
        <v>67</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0</v>
      </c>
      <c r="K35" s="96">
        <v>0</v>
      </c>
      <c r="L35" s="96" t="s">
        <v>505</v>
      </c>
      <c r="M35" s="93"/>
      <c r="N35" s="93"/>
      <c r="O35" s="153"/>
      <c r="P35" s="153"/>
      <c r="Q35" s="153"/>
      <c r="R35" s="38"/>
      <c r="S35" s="38"/>
      <c r="T35" s="38"/>
      <c r="U35" s="38"/>
      <c r="V35" s="38"/>
      <c r="W35" s="38"/>
      <c r="X35" s="38"/>
      <c r="Y35" s="38"/>
      <c r="Z35" s="38"/>
      <c r="AA35" s="38"/>
      <c r="AB35" s="38"/>
    </row>
    <row r="36" spans="1:28" x14ac:dyDescent="0.2">
      <c r="A36" s="92">
        <v>31</v>
      </c>
      <c r="B36" s="92" t="s">
        <v>68</v>
      </c>
      <c r="C36" s="92" t="s">
        <v>69</v>
      </c>
      <c r="D36" s="105" t="str">
        <f t="shared" si="0"/>
        <v/>
      </c>
      <c r="E36" s="96">
        <f>IF(Options!$D$24 = 1, MAX(F36, G36),
IF(Options!$D$25 = 1, AVERAGE(F36,G36),
IF(Options!$D$26 = 1, IFERROR(GEOMEAN(F36, G36), MAX(F36, G36)))))</f>
        <v>0</v>
      </c>
      <c r="F36" s="96" cm="1">
        <f t="array" ref="F36">IF(Options!$D$18=1, IFERROR(MAX(IF($I$199:$R$199=1,(I36:R36),"")),
     MAX(IF($I$199:$R$199=2,(I36:R36),""))),
IF(Options!$D$19=1, IFERROR(AVERAGE(IF($I$199:$R$199=1,(I36:R36),"")),
     AVERAGE(IF($I$199:$R$199=2,(I36:R36),""))),
IF(Options!$D$20=1, IFERROR(GEOMEAN(IF($I$199:$R$199=1,(I36:R36)+0.0001,"")),
     GEOMEAN(IF($I$199:$R$199=2,(I36:R36)+0.0001,""))))))</f>
        <v>0</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0</v>
      </c>
      <c r="J36" s="96">
        <v>0</v>
      </c>
      <c r="K36" s="96">
        <v>0</v>
      </c>
      <c r="L36" s="96" t="s">
        <v>505</v>
      </c>
      <c r="M36" s="93"/>
      <c r="N36" s="93"/>
      <c r="O36" s="153"/>
      <c r="P36" s="153"/>
      <c r="Q36" s="153"/>
      <c r="R36" s="38"/>
      <c r="S36" s="38"/>
      <c r="T36" s="38"/>
      <c r="U36" s="38"/>
      <c r="V36" s="38"/>
      <c r="W36" s="38"/>
      <c r="X36" s="38"/>
      <c r="Y36" s="38"/>
      <c r="Z36" s="38"/>
      <c r="AA36" s="38"/>
      <c r="AB36" s="38"/>
    </row>
    <row r="37" spans="1:28" x14ac:dyDescent="0.2">
      <c r="A37" s="92">
        <v>32</v>
      </c>
      <c r="B37" s="92" t="s">
        <v>70</v>
      </c>
      <c r="C37" s="92" t="s">
        <v>71</v>
      </c>
      <c r="D37" s="105" t="str">
        <f t="shared" si="0"/>
        <v/>
      </c>
      <c r="E37" s="96">
        <f>IF(Options!$D$24 = 1, MAX(F37, G37),
IF(Options!$D$25 = 1, AVERAGE(F37,G37),
IF(Options!$D$26 = 1, IFERROR(GEOMEAN(F37, G37), MAX(F37, G37)))))</f>
        <v>0</v>
      </c>
      <c r="F37" s="96" cm="1">
        <f t="array" ref="F37">IF(Options!$D$18=1, IFERROR(MAX(IF($I$199:$R$199=1,(I37:R37),"")),
     MAX(IF($I$199:$R$199=2,(I37:R37),""))),
IF(Options!$D$19=1, IFERROR(AVERAGE(IF($I$199:$R$199=1,(I37:R37),"")),
     AVERAGE(IF($I$199:$R$199=2,(I37:R37),""))),
IF(Options!$D$20=1, IFERROR(GEOMEAN(IF($I$199:$R$199=1,(I37:R37)+0.0001,"")),
     GEOMEAN(IF($I$199:$R$199=2,(I37:R37)+0.0001,""))))))</f>
        <v>0</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0</v>
      </c>
      <c r="J37" s="96">
        <v>0</v>
      </c>
      <c r="K37" s="96">
        <v>0</v>
      </c>
      <c r="L37" s="96">
        <v>0</v>
      </c>
      <c r="M37" s="93"/>
      <c r="N37" s="93"/>
      <c r="O37" s="153"/>
      <c r="P37" s="153"/>
      <c r="Q37" s="153"/>
      <c r="R37" s="38"/>
      <c r="S37" s="38"/>
      <c r="T37" s="38"/>
      <c r="U37" s="38"/>
      <c r="V37" s="38"/>
      <c r="W37" s="38"/>
      <c r="X37" s="38"/>
      <c r="Y37" s="38"/>
      <c r="Z37" s="38"/>
      <c r="AA37" s="38"/>
      <c r="AB37" s="38"/>
    </row>
    <row r="38" spans="1:28" x14ac:dyDescent="0.2">
      <c r="A38" s="92">
        <v>33</v>
      </c>
      <c r="B38" s="92" t="s">
        <v>72</v>
      </c>
      <c r="C38" s="92" t="s">
        <v>73</v>
      </c>
      <c r="D38" s="105" t="str">
        <f t="shared" si="0"/>
        <v/>
      </c>
      <c r="E38" s="96">
        <f>IF(Options!$D$24 = 1, MAX(F38, G38),
IF(Options!$D$25 = 1, AVERAGE(F38,G38),
IF(Options!$D$26 = 1, IFERROR(GEOMEAN(F38, G38), MAX(F38, G38)))))</f>
        <v>10</v>
      </c>
      <c r="F38" s="96" cm="1">
        <f t="array" ref="F38">IF(Options!$D$18=1, IFERROR(MAX(IF($I$199:$R$199=1,(I38:R38),"")),
     MAX(IF($I$199:$R$199=2,(I38:R38),""))),
IF(Options!$D$19=1, IFERROR(AVERAGE(IF($I$199:$R$199=1,(I38:R38),"")),
     AVERAGE(IF($I$199:$R$199=2,(I38:R38),""))),
IF(Options!$D$20=1, IFERROR(GEOMEAN(IF($I$199:$R$199=1,(I38:R38)+0.0001,"")),
     GEOMEAN(IF($I$199:$R$199=2,(I38:R38)+0.0001,""))))))</f>
        <v>0</v>
      </c>
      <c r="G38" s="96" cm="1">
        <f t="array" ref="G38">IF(Options!$D$18=1, IFERROR(MAX(IF($I$200:$R$200=1,(I38:R38),"")),
     MAX(IF($I$200:$R$200=2,(I38:R38),""))),
IF(Options!$D$19=1, IFERROR(AVERAGE(IF($I$200:$R$200=1,(I38:R38),"")),
     AVERAGE(IF($I$200:$R$200=2,(I38:R38),""))),
IF(Options!$D$20=1, IFERROR(GEOMEAN(IF($I$200:$R$200=1,(I38:R38)+0.0001,"")),
     GEOMEAN(IF($I$200:$R$200=2,(I38:R38)+0.0001,""))))))</f>
        <v>10</v>
      </c>
      <c r="H38" s="151" t="s">
        <v>73</v>
      </c>
      <c r="I38" s="96">
        <v>0</v>
      </c>
      <c r="J38" s="96">
        <v>0</v>
      </c>
      <c r="K38" s="96">
        <v>0</v>
      </c>
      <c r="L38" s="96">
        <v>10</v>
      </c>
      <c r="M38" s="93"/>
      <c r="N38" s="93"/>
      <c r="O38" s="153"/>
      <c r="P38" s="153"/>
      <c r="Q38" s="153"/>
      <c r="R38" s="38"/>
      <c r="S38" s="38"/>
      <c r="T38" s="38"/>
      <c r="U38" s="38"/>
      <c r="V38" s="38"/>
      <c r="W38" s="38"/>
      <c r="X38" s="38"/>
      <c r="Y38" s="38"/>
      <c r="Z38" s="38"/>
      <c r="AA38" s="38"/>
      <c r="AB38" s="38"/>
    </row>
    <row r="39" spans="1:28" x14ac:dyDescent="0.2">
      <c r="A39" s="92">
        <v>34</v>
      </c>
      <c r="B39" s="92" t="s">
        <v>74</v>
      </c>
      <c r="C39" s="92" t="s">
        <v>75</v>
      </c>
      <c r="D39" s="105" t="str">
        <f t="shared" si="0"/>
        <v/>
      </c>
      <c r="E39" s="96">
        <f>IF(Options!$D$24 = 1, MAX(F39, G39),
IF(Options!$D$25 = 1, AVERAGE(F39,G39),
IF(Options!$D$26 = 1, IFERROR(GEOMEAN(F39, G39), MAX(F39, G39)))))</f>
        <v>10</v>
      </c>
      <c r="F39" s="96" cm="1">
        <f t="array" ref="F39">IF(Options!$D$18=1, IFERROR(MAX(IF($I$199:$R$199=1,(I39:R39),"")),
     MAX(IF($I$199:$R$199=2,(I39:R39),""))),
IF(Options!$D$19=1, IFERROR(AVERAGE(IF($I$199:$R$199=1,(I39:R39),"")),
     AVERAGE(IF($I$199:$R$199=2,(I39:R39),""))),
IF(Options!$D$20=1, IFERROR(GEOMEAN(IF($I$199:$R$199=1,(I39:R39)+0.0001,"")),
     GEOMEAN(IF($I$199:$R$199=2,(I39:R39)+0.0001,""))))))</f>
        <v>10</v>
      </c>
      <c r="G39" s="96" cm="1">
        <f t="array" ref="G39">IF(Options!$D$18=1, IFERROR(MAX(IF($I$200:$R$200=1,(I39:R39),"")),
     MAX(IF($I$200:$R$200=2,(I39:R39),""))),
IF(Options!$D$19=1, IFERROR(AVERAGE(IF($I$200:$R$200=1,(I39:R39),"")),
     AVERAGE(IF($I$200:$R$200=2,(I39:R39),""))),
IF(Options!$D$20=1, IFERROR(GEOMEAN(IF($I$200:$R$200=1,(I39:R39)+0.0001,"")),
     GEOMEAN(IF($I$200:$R$200=2,(I39:R39)+0.0001,""))))))</f>
        <v>10</v>
      </c>
      <c r="H39" s="151" t="s">
        <v>75</v>
      </c>
      <c r="I39" s="96">
        <v>10</v>
      </c>
      <c r="J39" s="96">
        <v>0</v>
      </c>
      <c r="K39" s="96">
        <v>10</v>
      </c>
      <c r="L39" s="96">
        <v>0</v>
      </c>
      <c r="M39" s="93"/>
      <c r="N39" s="93"/>
      <c r="O39" s="153"/>
      <c r="P39" s="153"/>
      <c r="Q39" s="153"/>
      <c r="R39" s="38"/>
      <c r="S39" s="38"/>
      <c r="T39" s="38"/>
      <c r="U39" s="38"/>
      <c r="V39" s="38"/>
      <c r="W39" s="38"/>
      <c r="X39" s="38"/>
      <c r="Y39" s="38"/>
      <c r="Z39" s="38"/>
      <c r="AA39" s="38"/>
      <c r="AB39" s="38"/>
    </row>
    <row r="40" spans="1:28" x14ac:dyDescent="0.2">
      <c r="A40" s="92">
        <v>35</v>
      </c>
      <c r="B40" s="92" t="s">
        <v>76</v>
      </c>
      <c r="C40" s="92" t="s">
        <v>77</v>
      </c>
      <c r="D40" s="105" t="str">
        <f t="shared" si="0"/>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51" t="s">
        <v>77</v>
      </c>
      <c r="I40" s="96">
        <v>10</v>
      </c>
      <c r="J40" s="96">
        <v>0</v>
      </c>
      <c r="K40" s="96">
        <v>10</v>
      </c>
      <c r="L40" s="96">
        <v>1.7741978843945501</v>
      </c>
      <c r="M40" s="93"/>
      <c r="N40" s="93"/>
      <c r="O40" s="153"/>
      <c r="P40" s="153"/>
      <c r="Q40" s="153"/>
      <c r="R40" s="38"/>
      <c r="S40" s="38"/>
      <c r="T40" s="38"/>
      <c r="U40" s="38"/>
      <c r="V40" s="38"/>
      <c r="W40" s="38"/>
      <c r="X40" s="38"/>
      <c r="Y40" s="38"/>
      <c r="Z40" s="38"/>
      <c r="AA40" s="38"/>
      <c r="AB40" s="38"/>
    </row>
    <row r="41" spans="1:28" x14ac:dyDescent="0.2">
      <c r="A41" s="92">
        <v>36</v>
      </c>
      <c r="B41" s="92" t="s">
        <v>78</v>
      </c>
      <c r="C41" s="92" t="s">
        <v>79</v>
      </c>
      <c r="D41" s="105" t="str">
        <f t="shared" si="0"/>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10</v>
      </c>
      <c r="H41" s="151" t="s">
        <v>79</v>
      </c>
      <c r="I41" s="96">
        <v>10</v>
      </c>
      <c r="J41" s="96">
        <v>10</v>
      </c>
      <c r="K41" s="96">
        <v>10</v>
      </c>
      <c r="L41" s="96" t="s">
        <v>505</v>
      </c>
      <c r="M41" s="93"/>
      <c r="N41" s="93"/>
      <c r="O41" s="153"/>
      <c r="P41" s="153"/>
      <c r="Q41" s="153"/>
      <c r="R41" s="38"/>
      <c r="S41" s="38"/>
      <c r="T41" s="38"/>
      <c r="U41" s="38"/>
      <c r="V41" s="38"/>
      <c r="W41" s="38"/>
      <c r="X41" s="38"/>
      <c r="Y41" s="38"/>
      <c r="Z41" s="38"/>
      <c r="AA41" s="38"/>
      <c r="AB41" s="38"/>
    </row>
    <row r="42" spans="1:28" x14ac:dyDescent="0.2">
      <c r="A42" s="92">
        <v>37</v>
      </c>
      <c r="B42" s="92" t="s">
        <v>80</v>
      </c>
      <c r="C42" s="92" t="s">
        <v>81</v>
      </c>
      <c r="D42" s="105" t="str">
        <f t="shared" si="0"/>
        <v/>
      </c>
      <c r="E42" s="96">
        <f>IF(Options!$D$24 = 1, MAX(F42, G42),
IF(Options!$D$25 = 1, AVERAGE(F42,G42),
IF(Options!$D$26 = 1, IFERROR(GEOMEAN(F42, G42), MAX(F42, G42)))))</f>
        <v>9.2561716553139295</v>
      </c>
      <c r="F42" s="96" cm="1">
        <f t="array" ref="F42">IF(Options!$D$18=1, IFERROR(MAX(IF($I$199:$R$199=1,(I42:R42),"")),
     MAX(IF($I$199:$R$199=2,(I42:R42),""))),
IF(Options!$D$19=1, IFERROR(AVERAGE(IF($I$199:$R$199=1,(I42:R42),"")),
     AVERAGE(IF($I$199:$R$199=2,(I42:R42),""))),
IF(Options!$D$20=1, IFERROR(GEOMEAN(IF($I$199:$R$199=1,(I42:R42)+0.0001,"")),
     GEOMEAN(IF($I$199:$R$199=2,(I42:R42)+0.0001,""))))))</f>
        <v>0</v>
      </c>
      <c r="G42" s="96" cm="1">
        <f t="array" ref="G42">IF(Options!$D$18=1, IFERROR(MAX(IF($I$200:$R$200=1,(I42:R42),"")),
     MAX(IF($I$200:$R$200=2,(I42:R42),""))),
IF(Options!$D$19=1, IFERROR(AVERAGE(IF($I$200:$R$200=1,(I42:R42),"")),
     AVERAGE(IF($I$200:$R$200=2,(I42:R42),""))),
IF(Options!$D$20=1, IFERROR(GEOMEAN(IF($I$200:$R$200=1,(I42:R42)+0.0001,"")),
     GEOMEAN(IF($I$200:$R$200=2,(I42:R42)+0.0001,""))))))</f>
        <v>9.2561716553139295</v>
      </c>
      <c r="H42" s="151" t="s">
        <v>81</v>
      </c>
      <c r="I42" s="96">
        <v>0</v>
      </c>
      <c r="J42" s="96">
        <v>0</v>
      </c>
      <c r="K42" s="96">
        <v>9.2561716553139295</v>
      </c>
      <c r="L42" s="96">
        <v>0.69897032903058298</v>
      </c>
      <c r="M42" s="93"/>
      <c r="N42" s="93"/>
      <c r="O42" s="153"/>
      <c r="P42" s="153"/>
      <c r="Q42" s="153"/>
      <c r="R42" s="38"/>
      <c r="S42" s="38"/>
      <c r="T42" s="38"/>
      <c r="U42" s="38"/>
      <c r="V42" s="38"/>
      <c r="W42" s="38"/>
      <c r="X42" s="38"/>
      <c r="Y42" s="38"/>
      <c r="Z42" s="38"/>
      <c r="AA42" s="38"/>
      <c r="AB42" s="38"/>
    </row>
    <row r="43" spans="1:28" x14ac:dyDescent="0.2">
      <c r="A43" s="92">
        <v>38</v>
      </c>
      <c r="B43" s="92" t="s">
        <v>82</v>
      </c>
      <c r="C43" s="92" t="s">
        <v>83</v>
      </c>
      <c r="D43" s="105" t="str">
        <f t="shared" si="0"/>
        <v/>
      </c>
      <c r="E43" s="96">
        <f>IF(Options!$D$24 = 1, MAX(F43, G43),
IF(Options!$D$25 = 1, AVERAGE(F43,G43),
IF(Options!$D$26 = 1, IFERROR(GEOMEAN(F43, G43), MAX(F43, G43)))))</f>
        <v>10</v>
      </c>
      <c r="F43" s="96" cm="1">
        <f t="array" ref="F43">IF(Options!$D$18=1, IFERROR(MAX(IF($I$199:$R$199=1,(I43:R43),"")),
     MAX(IF($I$199:$R$199=2,(I43:R43),""))),
IF(Options!$D$19=1, IFERROR(AVERAGE(IF($I$199:$R$199=1,(I43:R43),"")),
     AVERAGE(IF($I$199:$R$199=2,(I43:R43),""))),
IF(Options!$D$20=1, IFERROR(GEOMEAN(IF($I$199:$R$199=1,(I43:R43)+0.0001,"")),
     GEOMEAN(IF($I$199:$R$199=2,(I43:R43)+0.0001,""))))))</f>
        <v>10</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v>10</v>
      </c>
      <c r="J43" s="96">
        <v>0</v>
      </c>
      <c r="K43" s="96">
        <v>0</v>
      </c>
      <c r="L43" s="96" t="s">
        <v>505</v>
      </c>
      <c r="M43" s="93"/>
      <c r="N43" s="93"/>
      <c r="O43" s="153"/>
      <c r="P43" s="153"/>
      <c r="Q43" s="153"/>
      <c r="R43" s="38"/>
      <c r="S43" s="38"/>
      <c r="T43" s="38"/>
      <c r="U43" s="38"/>
      <c r="V43" s="38"/>
      <c r="W43" s="38"/>
      <c r="X43" s="38"/>
      <c r="Y43" s="38"/>
      <c r="Z43" s="38"/>
      <c r="AA43" s="38"/>
      <c r="AB43" s="38"/>
    </row>
    <row r="44" spans="1:28" x14ac:dyDescent="0.2">
      <c r="A44" s="92">
        <v>39</v>
      </c>
      <c r="B44" s="92" t="s">
        <v>84</v>
      </c>
      <c r="C44" s="92" t="s">
        <v>85</v>
      </c>
      <c r="D44" s="105" t="str">
        <f t="shared" si="0"/>
        <v/>
      </c>
      <c r="E44" s="96">
        <f>IF(Options!$D$24 = 1, MAX(F44, G44),
IF(Options!$D$25 = 1, AVERAGE(F44,G44),
IF(Options!$D$26 = 1, IFERROR(GEOMEAN(F44, G44), MAX(F44, G44)))))</f>
        <v>0</v>
      </c>
      <c r="F44" s="96" cm="1">
        <f t="array" ref="F44">IF(Options!$D$18=1, IFERROR(MAX(IF($I$199:$R$199=1,(I44:R44),"")),
     MAX(IF($I$199:$R$199=2,(I44:R44),""))),
IF(Options!$D$19=1, IFERROR(AVERAGE(IF($I$199:$R$199=1,(I44:R44),"")),
     AVERAGE(IF($I$199:$R$199=2,(I44:R44),""))),
IF(Options!$D$20=1, IFERROR(GEOMEAN(IF($I$199:$R$199=1,(I44:R44)+0.0001,"")),
     GEOMEAN(IF($I$199:$R$199=2,(I44:R44)+0.0001,""))))))</f>
        <v>0</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v>0</v>
      </c>
      <c r="J44" s="96">
        <v>0</v>
      </c>
      <c r="K44" s="96">
        <v>0</v>
      </c>
      <c r="L44" s="96" t="s">
        <v>505</v>
      </c>
      <c r="M44" s="93"/>
      <c r="N44" s="93"/>
      <c r="O44" s="153"/>
      <c r="P44" s="153"/>
      <c r="Q44" s="153"/>
      <c r="R44" s="38"/>
      <c r="S44" s="38"/>
      <c r="T44" s="38"/>
      <c r="U44" s="38"/>
      <c r="V44" s="38"/>
      <c r="W44" s="38"/>
      <c r="X44" s="38"/>
      <c r="Y44" s="38"/>
      <c r="Z44" s="38"/>
      <c r="AA44" s="38"/>
      <c r="AB44" s="38"/>
    </row>
    <row r="45" spans="1:28" x14ac:dyDescent="0.2">
      <c r="A45" s="92">
        <v>40</v>
      </c>
      <c r="B45" s="92" t="s">
        <v>86</v>
      </c>
      <c r="C45" s="92" t="s">
        <v>87</v>
      </c>
      <c r="D45" s="105" t="str">
        <f t="shared" si="0"/>
        <v/>
      </c>
      <c r="E45" s="96">
        <f>IF(Options!$D$24 = 1, MAX(F45, G45),
IF(Options!$D$25 = 1, AVERAGE(F45,G45),
IF(Options!$D$26 = 1, IFERROR(GEOMEAN(F45, G45), MAX(F45, G45)))))</f>
        <v>0</v>
      </c>
      <c r="F45" s="96" cm="1">
        <f t="array" ref="F45">IF(Options!$D$18=1, IFERROR(MAX(IF($I$199:$R$199=1,(I45:R45),"")),
     MAX(IF($I$199:$R$199=2,(I45:R45),""))),
IF(Options!$D$19=1, IFERROR(AVERAGE(IF($I$199:$R$199=1,(I45:R45),"")),
     AVERAGE(IF($I$199:$R$199=2,(I45:R45),""))),
IF(Options!$D$20=1, IFERROR(GEOMEAN(IF($I$199:$R$199=1,(I45:R45)+0.0001,"")),
     GEOMEAN(IF($I$199:$R$199=2,(I45:R45)+0.0001,""))))))</f>
        <v>0</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v>0</v>
      </c>
      <c r="J45" s="96">
        <v>0</v>
      </c>
      <c r="K45" s="96">
        <v>0</v>
      </c>
      <c r="L45" s="96" t="s">
        <v>505</v>
      </c>
      <c r="M45" s="93"/>
      <c r="N45" s="93"/>
      <c r="O45" s="153"/>
      <c r="P45" s="153"/>
      <c r="Q45" s="153"/>
      <c r="R45" s="38"/>
      <c r="S45" s="38"/>
      <c r="T45" s="38"/>
      <c r="U45" s="38"/>
      <c r="V45" s="38"/>
      <c r="W45" s="38"/>
      <c r="X45" s="38"/>
      <c r="Y45" s="38"/>
      <c r="Z45" s="38"/>
      <c r="AA45" s="38"/>
      <c r="AB45" s="38"/>
    </row>
    <row r="46" spans="1:28" x14ac:dyDescent="0.2">
      <c r="A46" s="92">
        <v>41</v>
      </c>
      <c r="B46" s="92" t="s">
        <v>88</v>
      </c>
      <c r="C46" s="92" t="s">
        <v>89</v>
      </c>
      <c r="D46" s="105" t="str">
        <f t="shared" si="0"/>
        <v/>
      </c>
      <c r="E46" s="96">
        <f>IF(Options!$D$24 = 1, MAX(F46, G46),
IF(Options!$D$25 = 1, AVERAGE(F46,G46),
IF(Options!$D$26 = 1, IFERROR(GEOMEAN(F46, G46), MAX(F46, G46)))))</f>
        <v>0</v>
      </c>
      <c r="F46" s="96" cm="1">
        <f t="array" ref="F46">IF(Options!$D$18=1, IFERROR(MAX(IF($I$199:$R$199=1,(I46:R46),"")),
     MAX(IF($I$199:$R$199=2,(I46:R46),""))),
IF(Options!$D$19=1, IFERROR(AVERAGE(IF($I$199:$R$199=1,(I46:R46),"")),
     AVERAGE(IF($I$199:$R$199=2,(I46:R46),""))),
IF(Options!$D$20=1, IFERROR(GEOMEAN(IF($I$199:$R$199=1,(I46:R46)+0.0001,"")),
     GEOMEAN(IF($I$199:$R$199=2,(I46:R46)+0.0001,""))))))</f>
        <v>0</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v>0</v>
      </c>
      <c r="J46" s="96">
        <v>0</v>
      </c>
      <c r="K46" s="96">
        <v>0</v>
      </c>
      <c r="L46" s="96" t="s">
        <v>505</v>
      </c>
      <c r="M46" s="93"/>
      <c r="N46" s="93"/>
      <c r="O46" s="153"/>
      <c r="P46" s="153"/>
      <c r="Q46" s="153"/>
      <c r="R46" s="38"/>
      <c r="S46" s="38"/>
      <c r="T46" s="38"/>
      <c r="U46" s="38"/>
      <c r="V46" s="38"/>
      <c r="W46" s="38"/>
      <c r="X46" s="38"/>
      <c r="Y46" s="38"/>
      <c r="Z46" s="38"/>
      <c r="AA46" s="38"/>
      <c r="AB46" s="38"/>
    </row>
    <row r="47" spans="1:28" x14ac:dyDescent="0.2">
      <c r="A47" s="92">
        <v>42</v>
      </c>
      <c r="B47" s="92" t="s">
        <v>90</v>
      </c>
      <c r="C47" s="92" t="s">
        <v>91</v>
      </c>
      <c r="D47" s="105" t="str">
        <f t="shared" si="0"/>
        <v/>
      </c>
      <c r="E47" s="96">
        <f>IF(Options!$D$24 = 1, MAX(F47, G47),
IF(Options!$D$25 = 1, AVERAGE(F47,G47),
IF(Options!$D$26 = 1, IFERROR(GEOMEAN(F47, G47), MAX(F47, G47)))))</f>
        <v>0</v>
      </c>
      <c r="F47" s="96" cm="1">
        <f t="array" ref="F47">IF(Options!$D$18=1, IFERROR(MAX(IF($I$199:$R$199=1,(I47:R47),"")),
     MAX(IF($I$199:$R$199=2,(I47:R47),""))),
IF(Options!$D$19=1, IFERROR(AVERAGE(IF($I$199:$R$199=1,(I47:R47),"")),
     AVERAGE(IF($I$199:$R$199=2,(I47:R47),""))),
IF(Options!$D$20=1, IFERROR(GEOMEAN(IF($I$199:$R$199=1,(I47:R47)+0.0001,"")),
     GEOMEAN(IF($I$199:$R$199=2,(I47:R47)+0.0001,""))))))</f>
        <v>0</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v>0</v>
      </c>
      <c r="J47" s="96">
        <v>0</v>
      </c>
      <c r="K47" s="96" t="s">
        <v>505</v>
      </c>
      <c r="L47" s="96" t="s">
        <v>505</v>
      </c>
      <c r="M47" s="93"/>
      <c r="N47" s="93"/>
      <c r="O47" s="153"/>
      <c r="P47" s="153"/>
      <c r="Q47" s="153"/>
      <c r="R47" s="38"/>
      <c r="S47" s="38"/>
      <c r="T47" s="38"/>
      <c r="U47" s="38"/>
      <c r="V47" s="38"/>
      <c r="W47" s="38"/>
      <c r="X47" s="38"/>
      <c r="Y47" s="38"/>
      <c r="Z47" s="38"/>
      <c r="AA47" s="38"/>
      <c r="AB47" s="38"/>
    </row>
    <row r="48" spans="1:28" x14ac:dyDescent="0.2">
      <c r="A48" s="92">
        <v>43</v>
      </c>
      <c r="B48" s="92" t="s">
        <v>92</v>
      </c>
      <c r="C48" s="92" t="s">
        <v>93</v>
      </c>
      <c r="D48" s="105" t="str">
        <f t="shared" si="0"/>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0</v>
      </c>
      <c r="K48" s="96">
        <v>0</v>
      </c>
      <c r="L48" s="96" t="s">
        <v>505</v>
      </c>
      <c r="M48" s="93"/>
      <c r="N48" s="93"/>
      <c r="O48" s="153"/>
      <c r="P48" s="153"/>
      <c r="Q48" s="153"/>
      <c r="R48" s="38"/>
      <c r="S48" s="38"/>
      <c r="T48" s="38"/>
      <c r="U48" s="38"/>
      <c r="V48" s="38"/>
      <c r="W48" s="38"/>
      <c r="X48" s="38"/>
      <c r="Y48" s="38"/>
      <c r="Z48" s="38"/>
      <c r="AA48" s="38"/>
      <c r="AB48" s="38"/>
    </row>
    <row r="49" spans="1:28" x14ac:dyDescent="0.2">
      <c r="A49" s="92">
        <v>44</v>
      </c>
      <c r="B49" s="92" t="s">
        <v>94</v>
      </c>
      <c r="C49" s="92" t="s">
        <v>95</v>
      </c>
      <c r="D49" s="105" t="str">
        <f t="shared" si="0"/>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0</v>
      </c>
      <c r="K49" s="96">
        <v>0</v>
      </c>
      <c r="L49" s="96">
        <v>0</v>
      </c>
      <c r="M49" s="93"/>
      <c r="N49" s="93"/>
      <c r="O49" s="153"/>
      <c r="P49" s="153"/>
      <c r="Q49" s="153"/>
      <c r="R49" s="38"/>
      <c r="S49" s="38"/>
      <c r="T49" s="38"/>
      <c r="U49" s="38"/>
      <c r="V49" s="38"/>
      <c r="W49" s="38"/>
      <c r="X49" s="38"/>
      <c r="Y49" s="38"/>
      <c r="Z49" s="38"/>
      <c r="AA49" s="38"/>
      <c r="AB49" s="38"/>
    </row>
    <row r="50" spans="1:28" x14ac:dyDescent="0.2">
      <c r="A50" s="92">
        <v>45</v>
      </c>
      <c r="B50" s="92" t="s">
        <v>96</v>
      </c>
      <c r="C50" s="92" t="s">
        <v>97</v>
      </c>
      <c r="D50" s="105" t="str">
        <f t="shared" si="0"/>
        <v/>
      </c>
      <c r="E50" s="96">
        <f>IF(Options!$D$24 = 1, MAX(F50, G50),
IF(Options!$D$25 = 1, AVERAGE(F50,G50),
IF(Options!$D$26 = 1, IFERROR(GEOMEAN(F50, G50), MAX(F50, G50)))))</f>
        <v>0</v>
      </c>
      <c r="F50" s="96" cm="1">
        <f t="array" ref="F50">IF(Options!$D$18=1, IFERROR(MAX(IF($I$199:$R$199=1,(I50:R50),"")),
     MAX(IF($I$199:$R$199=2,(I50:R50),""))),
IF(Options!$D$19=1, IFERROR(AVERAGE(IF($I$199:$R$199=1,(I50:R50),"")),
     AVERAGE(IF($I$199:$R$199=2,(I50:R50),""))),
IF(Options!$D$20=1, IFERROR(GEOMEAN(IF($I$199:$R$199=1,(I50:R50)+0.0001,"")),
     GEOMEAN(IF($I$199:$R$199=2,(I50:R50)+0.0001,""))))))</f>
        <v>0</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v>0</v>
      </c>
      <c r="J50" s="96">
        <v>0</v>
      </c>
      <c r="K50" s="96">
        <v>0</v>
      </c>
      <c r="L50" s="96">
        <v>0</v>
      </c>
      <c r="M50" s="93"/>
      <c r="N50" s="93"/>
      <c r="O50" s="153"/>
      <c r="P50" s="153"/>
      <c r="Q50" s="153"/>
      <c r="R50" s="38"/>
      <c r="S50" s="38"/>
      <c r="T50" s="38"/>
      <c r="U50" s="38"/>
      <c r="V50" s="38"/>
      <c r="W50" s="38"/>
      <c r="X50" s="38"/>
      <c r="Y50" s="38"/>
      <c r="Z50" s="38"/>
      <c r="AA50" s="38"/>
      <c r="AB50" s="38"/>
    </row>
    <row r="51" spans="1:28" x14ac:dyDescent="0.2">
      <c r="A51" s="92">
        <v>46</v>
      </c>
      <c r="B51" s="92" t="s">
        <v>98</v>
      </c>
      <c r="C51" s="92" t="s">
        <v>99</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v>0</v>
      </c>
      <c r="J51" s="96">
        <v>0</v>
      </c>
      <c r="K51" s="96">
        <v>0</v>
      </c>
      <c r="L51" s="96" t="s">
        <v>505</v>
      </c>
      <c r="M51" s="93"/>
      <c r="N51" s="93"/>
      <c r="O51" s="153"/>
      <c r="P51" s="153"/>
      <c r="Q51" s="153"/>
      <c r="R51" s="38"/>
      <c r="S51" s="38"/>
      <c r="T51" s="38"/>
      <c r="U51" s="38"/>
      <c r="V51" s="38"/>
      <c r="W51" s="38"/>
      <c r="X51" s="38"/>
      <c r="Y51" s="38"/>
      <c r="Z51" s="38"/>
      <c r="AA51" s="38"/>
      <c r="AB51" s="38"/>
    </row>
    <row r="52" spans="1:28" x14ac:dyDescent="0.2">
      <c r="A52" s="92">
        <v>47</v>
      </c>
      <c r="B52" s="92" t="s">
        <v>100</v>
      </c>
      <c r="C52" s="92" t="s">
        <v>101</v>
      </c>
      <c r="D52" s="105" t="str">
        <f t="shared" si="0"/>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v>0</v>
      </c>
      <c r="J52" s="96">
        <v>0</v>
      </c>
      <c r="K52" s="96">
        <v>0</v>
      </c>
      <c r="L52" s="96" t="s">
        <v>505</v>
      </c>
      <c r="M52" s="93"/>
      <c r="N52" s="93"/>
      <c r="O52" s="153"/>
      <c r="P52" s="153"/>
      <c r="Q52" s="153"/>
      <c r="R52" s="38"/>
      <c r="S52" s="38"/>
      <c r="T52" s="38"/>
      <c r="U52" s="38"/>
      <c r="V52" s="38"/>
      <c r="W52" s="38"/>
      <c r="X52" s="38"/>
      <c r="Y52" s="38"/>
      <c r="Z52" s="38"/>
      <c r="AA52" s="38"/>
      <c r="AB52" s="38"/>
    </row>
    <row r="53" spans="1:28" x14ac:dyDescent="0.2">
      <c r="A53" s="92">
        <v>48</v>
      </c>
      <c r="B53" s="92" t="s">
        <v>102</v>
      </c>
      <c r="C53" s="92" t="s">
        <v>103</v>
      </c>
      <c r="D53" s="105" t="str">
        <f t="shared" si="0"/>
        <v/>
      </c>
      <c r="E53" s="96">
        <f>IF(Options!$D$24 = 1, MAX(F53, G53),
IF(Options!$D$25 = 1, AVERAGE(F53,G53),
IF(Options!$D$26 = 1, IFERROR(GEOMEAN(F53, G53), MAX(F53, G53)))))</f>
        <v>0</v>
      </c>
      <c r="F53" s="96" cm="1">
        <f t="array" ref="F53">IF(Options!$D$18=1, IFERROR(MAX(IF($I$199:$R$199=1,(I53:R53),"")),
     MAX(IF($I$199:$R$199=2,(I53:R53),""))),
IF(Options!$D$19=1, IFERROR(AVERAGE(IF($I$199:$R$199=1,(I53:R53),"")),
     AVERAGE(IF($I$199:$R$199=2,(I53:R53),""))),
IF(Options!$D$20=1, IFERROR(GEOMEAN(IF($I$199:$R$199=1,(I53:R53)+0.0001,"")),
     GEOMEAN(IF($I$199:$R$199=2,(I53:R53)+0.0001,""))))))</f>
        <v>0</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v>0</v>
      </c>
      <c r="J53" s="96">
        <v>0</v>
      </c>
      <c r="K53" s="96">
        <v>0</v>
      </c>
      <c r="L53" s="96" t="s">
        <v>505</v>
      </c>
      <c r="M53" s="93"/>
      <c r="N53" s="93"/>
      <c r="O53" s="153"/>
      <c r="P53" s="153"/>
      <c r="Q53" s="153"/>
      <c r="R53" s="38"/>
      <c r="S53" s="38"/>
      <c r="T53" s="38"/>
      <c r="U53" s="38"/>
      <c r="V53" s="38"/>
      <c r="W53" s="38"/>
      <c r="X53" s="38"/>
      <c r="Y53" s="38"/>
      <c r="Z53" s="38"/>
      <c r="AA53" s="38"/>
      <c r="AB53" s="38"/>
    </row>
    <row r="54" spans="1:28" x14ac:dyDescent="0.2">
      <c r="A54" s="92">
        <v>49</v>
      </c>
      <c r="B54" s="92" t="s">
        <v>104</v>
      </c>
      <c r="C54" s="92" t="s">
        <v>105</v>
      </c>
      <c r="D54" s="105" t="str">
        <f t="shared" si="0"/>
        <v/>
      </c>
      <c r="E54" s="96">
        <f>IF(Options!$D$24 = 1, MAX(F54, G54),
IF(Options!$D$25 = 1, AVERAGE(F54,G54),
IF(Options!$D$26 = 1, IFERROR(GEOMEAN(F54, G54), MAX(F54, G54)))))</f>
        <v>0</v>
      </c>
      <c r="F54" s="96" cm="1">
        <f t="array" ref="F54">IF(Options!$D$18=1, IFERROR(MAX(IF($I$199:$R$199=1,(I54:R54),"")),
     MAX(IF($I$199:$R$199=2,(I54:R54),""))),
IF(Options!$D$19=1, IFERROR(AVERAGE(IF($I$199:$R$199=1,(I54:R54),"")),
     AVERAGE(IF($I$199:$R$199=2,(I54:R54),""))),
IF(Options!$D$20=1, IFERROR(GEOMEAN(IF($I$199:$R$199=1,(I54:R54)+0.0001,"")),
     GEOMEAN(IF($I$199:$R$199=2,(I54:R54)+0.0001,""))))))</f>
        <v>0</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v>0</v>
      </c>
      <c r="J54" s="96">
        <v>0</v>
      </c>
      <c r="K54" s="96">
        <v>0</v>
      </c>
      <c r="L54" s="96">
        <v>0</v>
      </c>
      <c r="M54" s="93"/>
      <c r="N54" s="93"/>
      <c r="O54" s="153"/>
      <c r="P54" s="153"/>
      <c r="Q54" s="153"/>
      <c r="R54" s="38"/>
      <c r="S54" s="38"/>
      <c r="T54" s="38"/>
      <c r="U54" s="38"/>
      <c r="V54" s="38"/>
      <c r="W54" s="38"/>
      <c r="X54" s="38"/>
      <c r="Y54" s="38"/>
      <c r="Z54" s="38"/>
      <c r="AA54" s="38"/>
      <c r="AB54" s="38"/>
    </row>
    <row r="55" spans="1:28" x14ac:dyDescent="0.2">
      <c r="A55" s="92">
        <v>50</v>
      </c>
      <c r="B55" s="92" t="s">
        <v>106</v>
      </c>
      <c r="C55" s="92" t="s">
        <v>107</v>
      </c>
      <c r="D55" s="105" t="str">
        <f t="shared" si="0"/>
        <v/>
      </c>
      <c r="E55" s="96">
        <f>IF(Options!$D$24 = 1, MAX(F55, G55),
IF(Options!$D$25 = 1, AVERAGE(F55,G55),
IF(Options!$D$26 = 1, IFERROR(GEOMEAN(F55, G55), MAX(F55, G55)))))</f>
        <v>0</v>
      </c>
      <c r="F55" s="96" cm="1">
        <f t="array" ref="F55">IF(Options!$D$18=1, IFERROR(MAX(IF($I$199:$R$199=1,(I55:R55),"")),
     MAX(IF($I$199:$R$199=2,(I55:R55),""))),
IF(Options!$D$19=1, IFERROR(AVERAGE(IF($I$199:$R$199=1,(I55:R55),"")),
     AVERAGE(IF($I$199:$R$199=2,(I55:R55),""))),
IF(Options!$D$20=1, IFERROR(GEOMEAN(IF($I$199:$R$199=1,(I55:R55)+0.0001,"")),
     GEOMEAN(IF($I$199:$R$199=2,(I55:R55)+0.0001,""))))))</f>
        <v>0</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0</v>
      </c>
      <c r="J55" s="96">
        <v>0</v>
      </c>
      <c r="K55" s="96">
        <v>0</v>
      </c>
      <c r="L55" s="96" t="s">
        <v>505</v>
      </c>
      <c r="M55" s="93"/>
      <c r="N55" s="93"/>
      <c r="O55" s="153"/>
      <c r="P55" s="153"/>
      <c r="Q55" s="153"/>
      <c r="R55" s="38"/>
      <c r="S55" s="38"/>
      <c r="T55" s="38"/>
      <c r="U55" s="38"/>
      <c r="V55" s="38"/>
      <c r="W55" s="38"/>
      <c r="X55" s="38"/>
      <c r="Y55" s="38"/>
      <c r="Z55" s="38"/>
      <c r="AA55" s="38"/>
      <c r="AB55" s="38"/>
    </row>
    <row r="56" spans="1:28" x14ac:dyDescent="0.2">
      <c r="A56" s="92">
        <v>51</v>
      </c>
      <c r="B56" s="92" t="s">
        <v>108</v>
      </c>
      <c r="C56" s="92" t="s">
        <v>109</v>
      </c>
      <c r="D56" s="105" t="str">
        <f t="shared" si="0"/>
        <v/>
      </c>
      <c r="E56" s="96">
        <f>IF(Options!$D$24 = 1, MAX(F56, G56),
IF(Options!$D$25 = 1, AVERAGE(F56,G56),
IF(Options!$D$26 = 1, IFERROR(GEOMEAN(F56, G56), MAX(F56, G56)))))</f>
        <v>0</v>
      </c>
      <c r="F56" s="96" cm="1">
        <f t="array" ref="F56">IF(Options!$D$18=1, IFERROR(MAX(IF($I$199:$R$199=1,(I56:R56),"")),
     MAX(IF($I$199:$R$199=2,(I56:R56),""))),
IF(Options!$D$19=1, IFERROR(AVERAGE(IF($I$199:$R$199=1,(I56:R56),"")),
     AVERAGE(IF($I$199:$R$199=2,(I56:R56),""))),
IF(Options!$D$20=1, IFERROR(GEOMEAN(IF($I$199:$R$199=1,(I56:R56)+0.0001,"")),
     GEOMEAN(IF($I$199:$R$199=2,(I56:R56)+0.0001,""))))))</f>
        <v>0</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v>0</v>
      </c>
      <c r="J56" s="96">
        <v>0</v>
      </c>
      <c r="K56" s="96">
        <v>0</v>
      </c>
      <c r="L56" s="96">
        <v>0</v>
      </c>
      <c r="M56" s="93"/>
      <c r="N56" s="93"/>
      <c r="O56" s="153"/>
      <c r="P56" s="153"/>
      <c r="Q56" s="153"/>
      <c r="R56" s="38"/>
      <c r="S56" s="38"/>
      <c r="T56" s="38"/>
      <c r="U56" s="38"/>
      <c r="V56" s="38"/>
      <c r="W56" s="38"/>
      <c r="X56" s="38"/>
      <c r="Y56" s="38"/>
      <c r="Z56" s="38"/>
      <c r="AA56" s="38"/>
      <c r="AB56" s="38"/>
    </row>
    <row r="57" spans="1:28" x14ac:dyDescent="0.2">
      <c r="A57" s="92">
        <v>52</v>
      </c>
      <c r="B57" s="92" t="s">
        <v>110</v>
      </c>
      <c r="C57" s="92" t="s">
        <v>111</v>
      </c>
      <c r="D57" s="105" t="str">
        <f t="shared" si="0"/>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v>10</v>
      </c>
      <c r="J57" s="96">
        <v>0</v>
      </c>
      <c r="K57" s="96">
        <v>0</v>
      </c>
      <c r="L57" s="96" t="s">
        <v>505</v>
      </c>
      <c r="M57" s="93"/>
      <c r="N57" s="93"/>
      <c r="O57" s="153"/>
      <c r="P57" s="153"/>
      <c r="Q57" s="153"/>
      <c r="R57" s="38"/>
      <c r="S57" s="38"/>
      <c r="T57" s="38"/>
      <c r="U57" s="38"/>
      <c r="V57" s="38"/>
      <c r="W57" s="38"/>
      <c r="X57" s="38"/>
      <c r="Y57" s="38"/>
      <c r="Z57" s="38"/>
      <c r="AA57" s="38"/>
      <c r="AB57" s="38"/>
    </row>
    <row r="58" spans="1:28" x14ac:dyDescent="0.2">
      <c r="A58" s="92">
        <v>53</v>
      </c>
      <c r="B58" s="92" t="s">
        <v>112</v>
      </c>
      <c r="C58" s="92" t="s">
        <v>113</v>
      </c>
      <c r="D58" s="105" t="str">
        <f t="shared" si="0"/>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v>0</v>
      </c>
      <c r="J58" s="96">
        <v>0</v>
      </c>
      <c r="K58" s="96">
        <v>0</v>
      </c>
      <c r="L58" s="96">
        <v>0</v>
      </c>
      <c r="M58" s="93"/>
      <c r="N58" s="93"/>
      <c r="O58" s="153"/>
      <c r="P58" s="153"/>
      <c r="Q58" s="153"/>
      <c r="R58" s="38"/>
      <c r="S58" s="38"/>
      <c r="T58" s="38"/>
      <c r="U58" s="38"/>
      <c r="V58" s="38"/>
      <c r="W58" s="38"/>
      <c r="X58" s="38"/>
      <c r="Y58" s="38"/>
      <c r="Z58" s="38"/>
      <c r="AA58" s="38"/>
      <c r="AB58" s="38"/>
    </row>
    <row r="59" spans="1:28" x14ac:dyDescent="0.2">
      <c r="A59" s="92">
        <v>54</v>
      </c>
      <c r="B59" s="92" t="s">
        <v>114</v>
      </c>
      <c r="C59" s="92" t="s">
        <v>115</v>
      </c>
      <c r="D59" s="105" t="str">
        <f t="shared" si="0"/>
        <v/>
      </c>
      <c r="E59" s="96">
        <f>IF(Options!$D$24 = 1, MAX(F59, G59),
IF(Options!$D$25 = 1, AVERAGE(F59,G59),
IF(Options!$D$26 = 1, IFERROR(GEOMEAN(F59, G59), MAX(F59, G59)))))</f>
        <v>0</v>
      </c>
      <c r="F59" s="96" cm="1">
        <f t="array" ref="F59">IF(Options!$D$18=1, IFERROR(MAX(IF($I$199:$R$199=1,(I59:R59),"")),
     MAX(IF($I$199:$R$199=2,(I59:R59),""))),
IF(Options!$D$19=1, IFERROR(AVERAGE(IF($I$199:$R$199=1,(I59:R59),"")),
     AVERAGE(IF($I$199:$R$199=2,(I59:R59),""))),
IF(Options!$D$20=1, IFERROR(GEOMEAN(IF($I$199:$R$199=1,(I59:R59)+0.0001,"")),
     GEOMEAN(IF($I$199:$R$199=2,(I59:R59)+0.0001,""))))))</f>
        <v>0</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v>0</v>
      </c>
      <c r="J59" s="96">
        <v>0</v>
      </c>
      <c r="K59" s="96">
        <v>0</v>
      </c>
      <c r="L59" s="96">
        <v>0</v>
      </c>
      <c r="M59" s="93"/>
      <c r="N59" s="93"/>
      <c r="O59" s="153"/>
      <c r="P59" s="153"/>
      <c r="Q59" s="153"/>
      <c r="R59" s="38"/>
      <c r="S59" s="38"/>
      <c r="T59" s="38"/>
      <c r="U59" s="38"/>
      <c r="V59" s="38"/>
      <c r="W59" s="38"/>
      <c r="X59" s="38"/>
      <c r="Y59" s="38"/>
      <c r="Z59" s="38"/>
      <c r="AA59" s="38"/>
      <c r="AB59" s="38"/>
    </row>
    <row r="60" spans="1:28" x14ac:dyDescent="0.2">
      <c r="A60" s="92">
        <v>55</v>
      </c>
      <c r="B60" s="92" t="s">
        <v>116</v>
      </c>
      <c r="C60" s="92" t="s">
        <v>117</v>
      </c>
      <c r="D60" s="105" t="str">
        <f t="shared" si="0"/>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0</v>
      </c>
      <c r="G60" s="96" cm="1">
        <f t="array" ref="G60">IF(Options!$D$18=1, IFERROR(MAX(IF($I$200:$R$200=1,(I60:R60),"")),
     MAX(IF($I$200:$R$200=2,(I60:R60),""))),
IF(Options!$D$19=1, IFERROR(AVERAGE(IF($I$200:$R$200=1,(I60:R60),"")),
     AVERAGE(IF($I$200:$R$200=2,(I60:R60),""))),
IF(Options!$D$20=1, IFERROR(GEOMEAN(IF($I$200:$R$200=1,(I60:R60)+0.0001,"")),
     GEOMEAN(IF($I$200:$R$200=2,(I60:R60)+0.0001,""))))))</f>
        <v>10</v>
      </c>
      <c r="H60" s="151" t="s">
        <v>117</v>
      </c>
      <c r="I60" s="96">
        <v>0</v>
      </c>
      <c r="J60" s="96">
        <v>0</v>
      </c>
      <c r="K60" s="96">
        <v>7.5049020603200098</v>
      </c>
      <c r="L60" s="96">
        <v>10</v>
      </c>
      <c r="M60" s="93"/>
      <c r="N60" s="93"/>
      <c r="O60" s="153"/>
      <c r="P60" s="153"/>
      <c r="Q60" s="153"/>
      <c r="R60" s="38"/>
      <c r="S60" s="38"/>
      <c r="T60" s="38"/>
      <c r="U60" s="38"/>
      <c r="V60" s="38"/>
      <c r="W60" s="38"/>
      <c r="X60" s="38"/>
      <c r="Y60" s="38"/>
      <c r="Z60" s="38"/>
      <c r="AA60" s="38"/>
      <c r="AB60" s="38"/>
    </row>
    <row r="61" spans="1:28" x14ac:dyDescent="0.2">
      <c r="A61" s="92">
        <v>56</v>
      </c>
      <c r="B61" s="92" t="s">
        <v>118</v>
      </c>
      <c r="C61" s="92" t="s">
        <v>119</v>
      </c>
      <c r="D61" s="105" t="str">
        <f t="shared" si="0"/>
        <v/>
      </c>
      <c r="E61" s="96">
        <f>IF(Options!$D$24 = 1, MAX(F61, G61),
IF(Options!$D$25 = 1, AVERAGE(F61,G61),
IF(Options!$D$26 = 1, IFERROR(GEOMEAN(F61, G61), MAX(F61, G61)))))</f>
        <v>5</v>
      </c>
      <c r="F61" s="96" cm="1">
        <f t="array" ref="F61">IF(Options!$D$18=1, IFERROR(MAX(IF($I$199:$R$199=1,(I61:R61),"")),
     MAX(IF($I$199:$R$199=2,(I61:R61),""))),
IF(Options!$D$19=1, IFERROR(AVERAGE(IF($I$199:$R$199=1,(I61:R61),"")),
     AVERAGE(IF($I$199:$R$199=2,(I61:R61),""))),
IF(Options!$D$20=1, IFERROR(GEOMEAN(IF($I$199:$R$199=1,(I61:R61)+0.0001,"")),
     GEOMEAN(IF($I$199:$R$199=2,(I61:R61)+0.0001,""))))))</f>
        <v>0</v>
      </c>
      <c r="G61" s="96" cm="1">
        <f t="array" ref="G61">IF(Options!$D$18=1, IFERROR(MAX(IF($I$200:$R$200=1,(I61:R61),"")),
     MAX(IF($I$200:$R$200=2,(I61:R61),""))),
IF(Options!$D$19=1, IFERROR(AVERAGE(IF($I$200:$R$200=1,(I61:R61),"")),
     AVERAGE(IF($I$200:$R$200=2,(I61:R61),""))),
IF(Options!$D$20=1, IFERROR(GEOMEAN(IF($I$200:$R$200=1,(I61:R61)+0.0001,"")),
     GEOMEAN(IF($I$200:$R$200=2,(I61:R61)+0.0001,""))))))</f>
        <v>5</v>
      </c>
      <c r="H61" s="151" t="s">
        <v>119</v>
      </c>
      <c r="I61" s="96">
        <v>0</v>
      </c>
      <c r="J61" s="96">
        <v>0</v>
      </c>
      <c r="K61" s="96" t="s">
        <v>505</v>
      </c>
      <c r="L61" s="96">
        <v>5</v>
      </c>
      <c r="M61" s="93"/>
      <c r="N61" s="93"/>
      <c r="O61" s="153"/>
      <c r="P61" s="153"/>
      <c r="Q61" s="153"/>
      <c r="R61" s="38"/>
      <c r="S61" s="38"/>
      <c r="T61" s="38"/>
      <c r="U61" s="38"/>
      <c r="V61" s="38"/>
      <c r="W61" s="38"/>
      <c r="X61" s="38"/>
      <c r="Y61" s="38"/>
      <c r="Z61" s="38"/>
      <c r="AA61" s="38"/>
      <c r="AB61" s="38"/>
    </row>
    <row r="62" spans="1:28" x14ac:dyDescent="0.2">
      <c r="A62" s="92">
        <v>57</v>
      </c>
      <c r="B62" s="92" t="s">
        <v>120</v>
      </c>
      <c r="C62" s="92" t="s">
        <v>121</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0</v>
      </c>
      <c r="J62" s="96">
        <v>0</v>
      </c>
      <c r="K62" s="96">
        <v>0</v>
      </c>
      <c r="L62" s="96" t="s">
        <v>505</v>
      </c>
      <c r="M62" s="93"/>
      <c r="N62" s="93"/>
      <c r="O62" s="153"/>
      <c r="P62" s="153"/>
      <c r="Q62" s="153"/>
      <c r="R62" s="38"/>
      <c r="S62" s="38"/>
      <c r="T62" s="38"/>
      <c r="U62" s="38"/>
      <c r="V62" s="38"/>
      <c r="W62" s="38"/>
      <c r="X62" s="38"/>
      <c r="Y62" s="38"/>
      <c r="Z62" s="38"/>
      <c r="AA62" s="38"/>
      <c r="AB62" s="38"/>
    </row>
    <row r="63" spans="1:28" x14ac:dyDescent="0.2">
      <c r="A63" s="92">
        <v>58</v>
      </c>
      <c r="B63" s="92" t="s">
        <v>122</v>
      </c>
      <c r="C63" s="92" t="s">
        <v>123</v>
      </c>
      <c r="D63" s="105" t="str">
        <f t="shared" si="0"/>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v>0</v>
      </c>
      <c r="J63" s="96">
        <v>0</v>
      </c>
      <c r="K63" s="96">
        <v>0</v>
      </c>
      <c r="L63" s="96">
        <v>0</v>
      </c>
      <c r="M63" s="93"/>
      <c r="N63" s="93"/>
      <c r="O63" s="153"/>
      <c r="P63" s="153"/>
      <c r="Q63" s="153"/>
      <c r="R63" s="38"/>
      <c r="S63" s="38"/>
      <c r="T63" s="38"/>
      <c r="U63" s="38"/>
      <c r="V63" s="38"/>
      <c r="W63" s="38"/>
      <c r="X63" s="38"/>
      <c r="Y63" s="38"/>
      <c r="Z63" s="38"/>
      <c r="AA63" s="38"/>
      <c r="AB63" s="38"/>
    </row>
    <row r="64" spans="1:28" x14ac:dyDescent="0.2">
      <c r="A64" s="92">
        <v>59</v>
      </c>
      <c r="B64" s="92" t="s">
        <v>124</v>
      </c>
      <c r="C64" s="92" t="s">
        <v>125</v>
      </c>
      <c r="D64" s="105" t="str">
        <f t="shared" si="0"/>
        <v/>
      </c>
      <c r="E64" s="96">
        <f>IF(Options!$D$24 = 1, MAX(F64, G64),
IF(Options!$D$25 = 1, AVERAGE(F64,G64),
IF(Options!$D$26 = 1, IFERROR(GEOMEAN(F64, G64), MAX(F64, G64)))))</f>
        <v>10</v>
      </c>
      <c r="F64" s="96" cm="1">
        <f t="array" ref="F64">IF(Options!$D$18=1, IFERROR(MAX(IF($I$199:$R$199=1,(I64:R64),"")),
     MAX(IF($I$199:$R$199=2,(I64:R64),""))),
IF(Options!$D$19=1, IFERROR(AVERAGE(IF($I$199:$R$199=1,(I64:R64),"")),
     AVERAGE(IF($I$199:$R$199=2,(I64:R64),""))),
IF(Options!$D$20=1, IFERROR(GEOMEAN(IF($I$199:$R$199=1,(I64:R64)+0.0001,"")),
     GEOMEAN(IF($I$199:$R$199=2,(I64:R64)+0.0001,""))))))</f>
        <v>10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v>10</v>
      </c>
      <c r="J64" s="96" t="s">
        <v>505</v>
      </c>
      <c r="K64" s="96" t="s">
        <v>505</v>
      </c>
      <c r="L64" s="96" t="s">
        <v>505</v>
      </c>
      <c r="M64" s="93"/>
      <c r="N64" s="93"/>
      <c r="O64" s="153"/>
      <c r="P64" s="153"/>
      <c r="Q64" s="153"/>
      <c r="R64" s="38"/>
      <c r="S64" s="38"/>
      <c r="T64" s="38"/>
      <c r="U64" s="38"/>
      <c r="V64" s="38"/>
      <c r="W64" s="38"/>
      <c r="X64" s="38"/>
      <c r="Y64" s="38"/>
      <c r="Z64" s="38"/>
      <c r="AA64" s="38"/>
      <c r="AB64" s="38"/>
    </row>
    <row r="65" spans="1:28" x14ac:dyDescent="0.2">
      <c r="A65" s="92">
        <v>60</v>
      </c>
      <c r="B65" s="92" t="s">
        <v>126</v>
      </c>
      <c r="C65" s="92" t="s">
        <v>127</v>
      </c>
      <c r="D65" s="105" t="str">
        <f t="shared" si="0"/>
        <v/>
      </c>
      <c r="E65" s="96">
        <f>IF(Options!$D$24 = 1, MAX(F65, G65),
IF(Options!$D$25 = 1, AVERAGE(F65,G65),
IF(Options!$D$26 = 1, IFERROR(GEOMEAN(F65, G65), MAX(F65, G65)))))</f>
        <v>0</v>
      </c>
      <c r="F65" s="96" cm="1">
        <f t="array" ref="F65">IF(Options!$D$18=1, IFERROR(MAX(IF($I$199:$R$199=1,(I65:R65),"")),
     MAX(IF($I$199:$R$199=2,(I65:R65),""))),
IF(Options!$D$19=1, IFERROR(AVERAGE(IF($I$199:$R$199=1,(I65:R65),"")),
     AVERAGE(IF($I$199:$R$199=2,(I65:R65),""))),
IF(Options!$D$20=1, IFERROR(GEOMEAN(IF($I$199:$R$199=1,(I65:R65)+0.0001,"")),
     GEOMEAN(IF($I$199:$R$199=2,(I65:R65)+0.0001,""))))))</f>
        <v>0</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v>0</v>
      </c>
      <c r="J65" s="96">
        <v>0</v>
      </c>
      <c r="K65" s="96">
        <v>0</v>
      </c>
      <c r="L65" s="96" t="s">
        <v>505</v>
      </c>
      <c r="M65" s="93"/>
      <c r="N65" s="93"/>
      <c r="O65" s="153"/>
      <c r="P65" s="153"/>
      <c r="Q65" s="153"/>
      <c r="R65" s="38"/>
      <c r="S65" s="38"/>
      <c r="T65" s="38"/>
      <c r="U65" s="38"/>
      <c r="V65" s="38"/>
      <c r="W65" s="38"/>
      <c r="X65" s="38"/>
      <c r="Y65" s="38"/>
      <c r="Z65" s="38"/>
      <c r="AA65" s="38"/>
      <c r="AB65" s="38"/>
    </row>
    <row r="66" spans="1:28" x14ac:dyDescent="0.2">
      <c r="A66" s="92">
        <v>61</v>
      </c>
      <c r="B66" s="92" t="s">
        <v>128</v>
      </c>
      <c r="C66" s="92" t="s">
        <v>129</v>
      </c>
      <c r="D66" s="105" t="str">
        <f t="shared" si="0"/>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v>0</v>
      </c>
      <c r="J66" s="96" t="s">
        <v>505</v>
      </c>
      <c r="K66" s="96">
        <v>0</v>
      </c>
      <c r="L66" s="96" t="s">
        <v>505</v>
      </c>
      <c r="M66" s="93"/>
      <c r="N66" s="93"/>
      <c r="O66" s="153"/>
      <c r="P66" s="153"/>
      <c r="Q66" s="153"/>
      <c r="R66" s="38"/>
      <c r="S66" s="38"/>
      <c r="T66" s="38"/>
      <c r="U66" s="38"/>
      <c r="V66" s="38"/>
      <c r="W66" s="38"/>
      <c r="X66" s="38"/>
      <c r="Y66" s="38"/>
      <c r="Z66" s="38"/>
      <c r="AA66" s="38"/>
      <c r="AB66" s="38"/>
    </row>
    <row r="67" spans="1:28" x14ac:dyDescent="0.2">
      <c r="A67" s="92">
        <v>62</v>
      </c>
      <c r="B67" s="92" t="s">
        <v>130</v>
      </c>
      <c r="C67" s="92" t="s">
        <v>131</v>
      </c>
      <c r="D67" s="105" t="str">
        <f t="shared" si="0"/>
        <v/>
      </c>
      <c r="E67" s="96">
        <f>IF(Options!$D$24 = 1, MAX(F67, G67),
IF(Options!$D$25 = 1, AVERAGE(F67,G67),
IF(Options!$D$26 = 1, IFERROR(GEOMEAN(F67, G67), MAX(F67, G67)))))</f>
        <v>10</v>
      </c>
      <c r="F67" s="96" cm="1">
        <f t="array" ref="F67">IF(Options!$D$18=1, IFERROR(MAX(IF($I$199:$R$199=1,(I67:R67),"")),
     MAX(IF($I$199:$R$199=2,(I67:R67),""))),
IF(Options!$D$19=1, IFERROR(AVERAGE(IF($I$199:$R$199=1,(I67:R67),"")),
     AVERAGE(IF($I$199:$R$199=2,(I67:R67),""))),
IF(Options!$D$20=1, IFERROR(GEOMEAN(IF($I$199:$R$199=1,(I67:R67)+0.0001,"")),
     GEOMEAN(IF($I$199:$R$199=2,(I67:R67)+0.0001,""))))))</f>
        <v>0</v>
      </c>
      <c r="G67" s="96" cm="1">
        <f t="array" ref="G67">IF(Options!$D$18=1, IFERROR(MAX(IF($I$200:$R$200=1,(I67:R67),"")),
     MAX(IF($I$200:$R$200=2,(I67:R67),""))),
IF(Options!$D$19=1, IFERROR(AVERAGE(IF($I$200:$R$200=1,(I67:R67),"")),
     AVERAGE(IF($I$200:$R$200=2,(I67:R67),""))),
IF(Options!$D$20=1, IFERROR(GEOMEAN(IF($I$200:$R$200=1,(I67:R67)+0.0001,"")),
     GEOMEAN(IF($I$200:$R$200=2,(I67:R67)+0.0001,""))))))</f>
        <v>10</v>
      </c>
      <c r="H67" s="151" t="s">
        <v>131</v>
      </c>
      <c r="I67" s="96">
        <v>0</v>
      </c>
      <c r="J67" s="96">
        <v>0</v>
      </c>
      <c r="K67" s="96">
        <v>10</v>
      </c>
      <c r="L67" s="96" t="s">
        <v>505</v>
      </c>
      <c r="M67" s="93"/>
      <c r="N67" s="93"/>
      <c r="O67" s="153"/>
      <c r="P67" s="153"/>
      <c r="Q67" s="153"/>
      <c r="R67" s="38"/>
      <c r="S67" s="38"/>
      <c r="T67" s="38"/>
      <c r="U67" s="38"/>
      <c r="V67" s="38"/>
      <c r="W67" s="38"/>
      <c r="X67" s="38"/>
      <c r="Y67" s="38"/>
      <c r="Z67" s="38"/>
      <c r="AA67" s="38"/>
      <c r="AB67" s="38"/>
    </row>
    <row r="68" spans="1:28" x14ac:dyDescent="0.2">
      <c r="A68" s="92">
        <v>63</v>
      </c>
      <c r="B68" s="92" t="s">
        <v>132</v>
      </c>
      <c r="C68" s="92" t="s">
        <v>133</v>
      </c>
      <c r="D68" s="105" t="str">
        <f t="shared" si="0"/>
        <v/>
      </c>
      <c r="E68" s="96">
        <f>IF(Options!$D$24 = 1, MAX(F68, G68),
IF(Options!$D$25 = 1, AVERAGE(F68,G68),
IF(Options!$D$26 = 1, IFERROR(GEOMEAN(F68, G68), MAX(F68, G68)))))</f>
        <v>0</v>
      </c>
      <c r="F68" s="96" cm="1">
        <f t="array" ref="F68">IF(Options!$D$18=1, IFERROR(MAX(IF($I$199:$R$199=1,(I68:R68),"")),
     MAX(IF($I$199:$R$199=2,(I68:R68),""))),
IF(Options!$D$19=1, IFERROR(AVERAGE(IF($I$199:$R$199=1,(I68:R68),"")),
     AVERAGE(IF($I$199:$R$199=2,(I68:R68),""))),
IF(Options!$D$20=1, IFERROR(GEOMEAN(IF($I$199:$R$199=1,(I68:R68)+0.0001,"")),
     GEOMEAN(IF($I$199:$R$199=2,(I68:R68)+0.0001,""))))))</f>
        <v>0</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0</v>
      </c>
      <c r="J68" s="96">
        <v>0</v>
      </c>
      <c r="K68" s="96">
        <v>0</v>
      </c>
      <c r="L68" s="96" t="s">
        <v>505</v>
      </c>
      <c r="M68" s="93"/>
      <c r="N68" s="93"/>
      <c r="O68" s="153"/>
      <c r="P68" s="153"/>
      <c r="Q68" s="153"/>
      <c r="R68" s="38"/>
      <c r="S68" s="38"/>
      <c r="T68" s="38"/>
      <c r="U68" s="38"/>
      <c r="V68" s="38"/>
      <c r="W68" s="38"/>
      <c r="X68" s="38"/>
      <c r="Y68" s="38"/>
      <c r="Z68" s="38"/>
      <c r="AA68" s="38"/>
      <c r="AB68" s="38"/>
    </row>
    <row r="69" spans="1:28" x14ac:dyDescent="0.2">
      <c r="A69" s="92">
        <v>64</v>
      </c>
      <c r="B69" s="92" t="s">
        <v>134</v>
      </c>
      <c r="C69" s="92" t="s">
        <v>135</v>
      </c>
      <c r="D69" s="105" t="str">
        <f t="shared" si="0"/>
        <v/>
      </c>
      <c r="E69" s="96">
        <f>IF(Options!$D$24 = 1, MAX(F69, G69),
IF(Options!$D$25 = 1, AVERAGE(F69,G69),
IF(Options!$D$26 = 1, IFERROR(GEOMEAN(F69, G69), MAX(F69, G69)))))</f>
        <v>0</v>
      </c>
      <c r="F69" s="96" cm="1">
        <f t="array" ref="F69">IF(Options!$D$18=1, IFERROR(MAX(IF($I$199:$R$199=1,(I69:R69),"")),
     MAX(IF($I$199:$R$199=2,(I69:R69),""))),
IF(Options!$D$19=1, IFERROR(AVERAGE(IF($I$199:$R$199=1,(I69:R69),"")),
     AVERAGE(IF($I$199:$R$199=2,(I69:R69),""))),
IF(Options!$D$20=1, IFERROR(GEOMEAN(IF($I$199:$R$199=1,(I69:R69)+0.0001,"")),
     GEOMEAN(IF($I$199:$R$199=2,(I69:R69)+0.0001,""))))))</f>
        <v>0</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v>0</v>
      </c>
      <c r="J69" s="96">
        <v>0</v>
      </c>
      <c r="K69" s="96">
        <v>0</v>
      </c>
      <c r="L69" s="96" t="s">
        <v>505</v>
      </c>
      <c r="M69" s="93"/>
      <c r="N69" s="93"/>
      <c r="O69" s="153"/>
      <c r="P69" s="153"/>
      <c r="Q69" s="153"/>
      <c r="R69" s="38"/>
      <c r="S69" s="38"/>
      <c r="T69" s="38"/>
      <c r="U69" s="38"/>
      <c r="V69" s="38"/>
      <c r="W69" s="38"/>
      <c r="X69" s="38"/>
      <c r="Y69" s="38"/>
      <c r="Z69" s="38"/>
      <c r="AA69" s="38"/>
      <c r="AB69" s="38"/>
    </row>
    <row r="70" spans="1:28" x14ac:dyDescent="0.2">
      <c r="A70" s="92">
        <v>65</v>
      </c>
      <c r="B70" s="92" t="s">
        <v>136</v>
      </c>
      <c r="C70" s="92" t="s">
        <v>137</v>
      </c>
      <c r="D70" s="105" t="str">
        <f t="shared" si="0"/>
        <v/>
      </c>
      <c r="E70" s="96">
        <f>IF(Options!$D$24 = 1, MAX(F70, G70),
IF(Options!$D$25 = 1, AVERAGE(F70,G70),
IF(Options!$D$26 = 1, IFERROR(GEOMEAN(F70, G70), MAX(F70, G70)))))</f>
        <v>10</v>
      </c>
      <c r="F70" s="96" cm="1">
        <f t="array" ref="F70">IF(Options!$D$18=1, IFERROR(MAX(IF($I$199:$R$199=1,(I70:R70),"")),
     MAX(IF($I$199:$R$199=2,(I70:R70),""))),
IF(Options!$D$19=1, IFERROR(AVERAGE(IF($I$199:$R$199=1,(I70:R70),"")),
     AVERAGE(IF($I$199:$R$199=2,(I70:R70),""))),
IF(Options!$D$20=1, IFERROR(GEOMEAN(IF($I$199:$R$199=1,(I70:R70)+0.0001,"")),
     GEOMEAN(IF($I$199:$R$199=2,(I70:R70)+0.0001,""))))))</f>
        <v>10</v>
      </c>
      <c r="G70" s="96" cm="1">
        <f t="array" ref="G70">IF(Options!$D$18=1, IFERROR(MAX(IF($I$200:$R$200=1,(I70:R70),"")),
     MAX(IF($I$200:$R$200=2,(I70:R70),""))),
IF(Options!$D$19=1, IFERROR(AVERAGE(IF($I$200:$R$200=1,(I70:R70),"")),
     AVERAGE(IF($I$200:$R$200=2,(I70:R70),""))),
IF(Options!$D$20=1, IFERROR(GEOMEAN(IF($I$200:$R$200=1,(I70:R70)+0.0001,"")),
     GEOMEAN(IF($I$200:$R$200=2,(I70:R70)+0.0001,""))))))</f>
        <v>10</v>
      </c>
      <c r="H70" s="151" t="s">
        <v>137</v>
      </c>
      <c r="I70" s="96">
        <v>10</v>
      </c>
      <c r="J70" s="96">
        <v>10</v>
      </c>
      <c r="K70" s="96">
        <v>0</v>
      </c>
      <c r="L70" s="96" t="s">
        <v>505</v>
      </c>
      <c r="M70" s="93"/>
      <c r="N70" s="93"/>
      <c r="O70" s="153"/>
      <c r="P70" s="153"/>
      <c r="Q70" s="153"/>
      <c r="R70" s="38"/>
      <c r="S70" s="38"/>
      <c r="T70" s="38"/>
      <c r="U70" s="38"/>
      <c r="V70" s="38"/>
      <c r="W70" s="38"/>
      <c r="X70" s="38"/>
      <c r="Y70" s="38"/>
      <c r="Z70" s="38"/>
      <c r="AA70" s="38"/>
      <c r="AB70" s="38"/>
    </row>
    <row r="71" spans="1:28"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10</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v>10</v>
      </c>
      <c r="J71" s="96">
        <v>0</v>
      </c>
      <c r="K71" s="96">
        <v>0</v>
      </c>
      <c r="L71" s="96" t="s">
        <v>505</v>
      </c>
      <c r="M71" s="93"/>
      <c r="N71" s="93"/>
      <c r="O71" s="153"/>
      <c r="P71" s="153"/>
      <c r="Q71" s="153"/>
      <c r="R71" s="38"/>
      <c r="S71" s="38"/>
      <c r="T71" s="38"/>
      <c r="U71" s="38"/>
      <c r="V71" s="38"/>
      <c r="W71" s="38"/>
      <c r="X71" s="38"/>
      <c r="Y71" s="38"/>
      <c r="Z71" s="38"/>
      <c r="AA71" s="38"/>
      <c r="AB71" s="38"/>
    </row>
    <row r="72" spans="1:28" x14ac:dyDescent="0.2">
      <c r="A72" s="92">
        <v>67</v>
      </c>
      <c r="B72" s="92" t="s">
        <v>140</v>
      </c>
      <c r="C72" s="92" t="s">
        <v>141</v>
      </c>
      <c r="D72" s="105" t="str">
        <f t="shared" si="1"/>
        <v/>
      </c>
      <c r="E72" s="96">
        <f>IF(Options!$D$24 = 1, MAX(F72, G72),
IF(Options!$D$25 = 1, AVERAGE(F72,G72),
IF(Options!$D$26 = 1, IFERROR(GEOMEAN(F72, G72), MAX(F72, G72)))))</f>
        <v>0</v>
      </c>
      <c r="F72" s="96" cm="1">
        <f t="array" ref="F72">IF(Options!$D$18=1, IFERROR(MAX(IF($I$199:$R$199=1,(I72:R72),"")),
     MAX(IF($I$199:$R$199=2,(I72:R72),""))),
IF(Options!$D$19=1, IFERROR(AVERAGE(IF($I$199:$R$199=1,(I72:R72),"")),
     AVERAGE(IF($I$199:$R$199=2,(I72:R72),""))),
IF(Options!$D$20=1, IFERROR(GEOMEAN(IF($I$199:$R$199=1,(I72:R72)+0.0001,"")),
     GEOMEAN(IF($I$199:$R$199=2,(I72:R72)+0.0001,""))))))</f>
        <v>0</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v>0</v>
      </c>
      <c r="J72" s="96">
        <v>0</v>
      </c>
      <c r="K72" s="96">
        <v>0</v>
      </c>
      <c r="L72" s="96" t="s">
        <v>505</v>
      </c>
      <c r="M72" s="93"/>
      <c r="N72" s="93"/>
      <c r="O72" s="153"/>
      <c r="P72" s="153"/>
      <c r="Q72" s="153"/>
      <c r="R72" s="38"/>
      <c r="S72" s="38"/>
      <c r="T72" s="38"/>
      <c r="U72" s="38"/>
      <c r="V72" s="38"/>
      <c r="W72" s="38"/>
      <c r="X72" s="38"/>
      <c r="Y72" s="38"/>
      <c r="Z72" s="38"/>
      <c r="AA72" s="38"/>
      <c r="AB72" s="38"/>
    </row>
    <row r="73" spans="1:28" x14ac:dyDescent="0.2">
      <c r="A73" s="92">
        <v>68</v>
      </c>
      <c r="B73" s="92" t="s">
        <v>142</v>
      </c>
      <c r="C73" s="92" t="s">
        <v>143</v>
      </c>
      <c r="D73" s="105" t="str">
        <f t="shared" si="1"/>
        <v/>
      </c>
      <c r="E73" s="96">
        <f>IF(Options!$D$24 = 1, MAX(F73, G73),
IF(Options!$D$25 = 1, AVERAGE(F73,G73),
IF(Options!$D$26 = 1, IFERROR(GEOMEAN(F73, G73), MAX(F73, G73)))))</f>
        <v>0</v>
      </c>
      <c r="F73" s="96" cm="1">
        <f t="array" ref="F73">IF(Options!$D$18=1, IFERROR(MAX(IF($I$199:$R$199=1,(I73:R73),"")),
     MAX(IF($I$199:$R$199=2,(I73:R73),""))),
IF(Options!$D$19=1, IFERROR(AVERAGE(IF($I$199:$R$199=1,(I73:R73),"")),
     AVERAGE(IF($I$199:$R$199=2,(I73:R73),""))),
IF(Options!$D$20=1, IFERROR(GEOMEAN(IF($I$199:$R$199=1,(I73:R73)+0.0001,"")),
     GEOMEAN(IF($I$199:$R$199=2,(I73:R73)+0.0001,""))))))</f>
        <v>0</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v>0</v>
      </c>
      <c r="J73" s="96">
        <v>0</v>
      </c>
      <c r="K73" s="96">
        <v>0</v>
      </c>
      <c r="L73" s="96" t="s">
        <v>505</v>
      </c>
      <c r="M73" s="93"/>
      <c r="N73" s="93"/>
      <c r="O73" s="153"/>
      <c r="P73" s="153"/>
      <c r="Q73" s="153"/>
      <c r="R73" s="38"/>
      <c r="S73" s="38"/>
      <c r="T73" s="38"/>
      <c r="U73" s="38"/>
      <c r="V73" s="38"/>
      <c r="W73" s="38"/>
      <c r="X73" s="38"/>
      <c r="Y73" s="38"/>
      <c r="Z73" s="38"/>
      <c r="AA73" s="38"/>
      <c r="AB73" s="38"/>
    </row>
    <row r="74" spans="1:28"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v>0</v>
      </c>
      <c r="J74" s="96">
        <v>0</v>
      </c>
      <c r="K74" s="96">
        <v>0</v>
      </c>
      <c r="L74" s="96" t="s">
        <v>505</v>
      </c>
      <c r="M74" s="93"/>
      <c r="N74" s="93"/>
      <c r="O74" s="153"/>
      <c r="P74" s="153"/>
      <c r="Q74" s="153"/>
      <c r="R74" s="38"/>
      <c r="S74" s="38"/>
      <c r="T74" s="38"/>
      <c r="U74" s="38"/>
      <c r="V74" s="38"/>
      <c r="W74" s="38"/>
      <c r="X74" s="38"/>
      <c r="Y74" s="38"/>
      <c r="Z74" s="38"/>
      <c r="AA74" s="38"/>
      <c r="AB74" s="38"/>
    </row>
    <row r="75" spans="1:28" x14ac:dyDescent="0.2">
      <c r="A75" s="92">
        <v>70</v>
      </c>
      <c r="B75" s="92" t="s">
        <v>146</v>
      </c>
      <c r="C75" s="92" t="s">
        <v>147</v>
      </c>
      <c r="D75" s="105" t="str">
        <f t="shared" si="1"/>
        <v/>
      </c>
      <c r="E75" s="96">
        <f>IF(Options!$D$24 = 1, MAX(F75, G75),
IF(Options!$D$25 = 1, AVERAGE(F75,G75),
IF(Options!$D$26 = 1, IFERROR(GEOMEAN(F75, G75), MAX(F75, G75)))))</f>
        <v>0</v>
      </c>
      <c r="F75" s="96" cm="1">
        <f t="array" ref="F75">IF(Options!$D$18=1, IFERROR(MAX(IF($I$199:$R$199=1,(I75:R75),"")),
     MAX(IF($I$199:$R$199=2,(I75:R75),""))),
IF(Options!$D$19=1, IFERROR(AVERAGE(IF($I$199:$R$199=1,(I75:R75),"")),
     AVERAGE(IF($I$199:$R$199=2,(I75:R75),""))),
IF(Options!$D$20=1, IFERROR(GEOMEAN(IF($I$199:$R$199=1,(I75:R75)+0.0001,"")),
     GEOMEAN(IF($I$199:$R$199=2,(I75:R75)+0.0001,""))))))</f>
        <v>0</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0</v>
      </c>
      <c r="J75" s="96">
        <v>0</v>
      </c>
      <c r="K75" s="96">
        <v>0</v>
      </c>
      <c r="L75" s="96" t="s">
        <v>505</v>
      </c>
      <c r="M75" s="93"/>
      <c r="N75" s="93"/>
      <c r="O75" s="153"/>
      <c r="P75" s="153"/>
      <c r="Q75" s="153"/>
      <c r="R75" s="38"/>
      <c r="S75" s="38"/>
      <c r="T75" s="38"/>
      <c r="U75" s="38"/>
      <c r="V75" s="38"/>
      <c r="W75" s="38"/>
      <c r="X75" s="38"/>
      <c r="Y75" s="38"/>
      <c r="Z75" s="38"/>
      <c r="AA75" s="38"/>
      <c r="AB75" s="38"/>
    </row>
    <row r="76" spans="1:28" x14ac:dyDescent="0.2">
      <c r="A76" s="92">
        <v>71</v>
      </c>
      <c r="B76" s="92" t="s">
        <v>148</v>
      </c>
      <c r="C76" s="92" t="s">
        <v>149</v>
      </c>
      <c r="D76" s="105" t="str">
        <f t="shared" si="1"/>
        <v/>
      </c>
      <c r="E76" s="96">
        <f>IF(Options!$D$24 = 1, MAX(F76, G76),
IF(Options!$D$25 = 1, AVERAGE(F76,G76),
IF(Options!$D$26 = 1, IFERROR(GEOMEAN(F76, G76), MAX(F76, G76)))))</f>
        <v>0</v>
      </c>
      <c r="F76" s="96" cm="1">
        <f t="array" ref="F76">IF(Options!$D$18=1, IFERROR(MAX(IF($I$199:$R$199=1,(I76:R76),"")),
     MAX(IF($I$199:$R$199=2,(I76:R76),""))),
IF(Options!$D$19=1, IFERROR(AVERAGE(IF($I$199:$R$199=1,(I76:R76),"")),
     AVERAGE(IF($I$199:$R$199=2,(I76:R76),""))),
IF(Options!$D$20=1, IFERROR(GEOMEAN(IF($I$199:$R$199=1,(I76:R76)+0.0001,"")),
     GEOMEAN(IF($I$199:$R$199=2,(I76:R76)+0.0001,""))))))</f>
        <v>0</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v>0</v>
      </c>
      <c r="J76" s="96">
        <v>0</v>
      </c>
      <c r="K76" s="96">
        <v>0</v>
      </c>
      <c r="L76" s="96" t="s">
        <v>505</v>
      </c>
      <c r="M76" s="93"/>
      <c r="N76" s="93"/>
      <c r="O76" s="153"/>
      <c r="P76" s="153"/>
      <c r="Q76" s="153"/>
      <c r="R76" s="38"/>
      <c r="S76" s="38"/>
      <c r="T76" s="38"/>
      <c r="U76" s="38"/>
      <c r="V76" s="38"/>
      <c r="W76" s="38"/>
      <c r="X76" s="38"/>
      <c r="Y76" s="38"/>
      <c r="Z76" s="38"/>
      <c r="AA76" s="38"/>
      <c r="AB76" s="38"/>
    </row>
    <row r="77" spans="1:28" x14ac:dyDescent="0.2">
      <c r="A77" s="92">
        <v>72</v>
      </c>
      <c r="B77" s="92" t="s">
        <v>150</v>
      </c>
      <c r="C77" s="92" t="s">
        <v>151</v>
      </c>
      <c r="D77" s="105" t="str">
        <f t="shared" si="1"/>
        <v/>
      </c>
      <c r="E77" s="96">
        <f>IF(Options!$D$24 = 1, MAX(F77, G77),
IF(Options!$D$25 = 1, AVERAGE(F77,G77),
IF(Options!$D$26 = 1, IFERROR(GEOMEAN(F77, G77), MAX(F77, G77)))))</f>
        <v>10</v>
      </c>
      <c r="F77" s="96" cm="1">
        <f t="array" ref="F77">IF(Options!$D$18=1, IFERROR(MAX(IF($I$199:$R$199=1,(I77:R77),"")),
     MAX(IF($I$199:$R$199=2,(I77:R77),""))),
IF(Options!$D$19=1, IFERROR(AVERAGE(IF($I$199:$R$199=1,(I77:R77),"")),
     AVERAGE(IF($I$199:$R$199=2,(I77:R77),""))),
IF(Options!$D$20=1, IFERROR(GEOMEAN(IF($I$199:$R$199=1,(I77:R77)+0.0001,"")),
     GEOMEAN(IF($I$199:$R$199=2,(I77:R77)+0.0001,""))))))</f>
        <v>0</v>
      </c>
      <c r="G77" s="96" cm="1">
        <f t="array" ref="G77">IF(Options!$D$18=1, IFERROR(MAX(IF($I$200:$R$200=1,(I77:R77),"")),
     MAX(IF($I$200:$R$200=2,(I77:R77),""))),
IF(Options!$D$19=1, IFERROR(AVERAGE(IF($I$200:$R$200=1,(I77:R77),"")),
     AVERAGE(IF($I$200:$R$200=2,(I77:R77),""))),
IF(Options!$D$20=1, IFERROR(GEOMEAN(IF($I$200:$R$200=1,(I77:R77)+0.0001,"")),
     GEOMEAN(IF($I$200:$R$200=2,(I77:R77)+0.0001,""))))))</f>
        <v>10</v>
      </c>
      <c r="H77" s="151" t="s">
        <v>151</v>
      </c>
      <c r="I77" s="96">
        <v>0</v>
      </c>
      <c r="J77" s="96">
        <v>0</v>
      </c>
      <c r="K77" s="96">
        <v>10</v>
      </c>
      <c r="L77" s="96">
        <v>0</v>
      </c>
      <c r="M77" s="93"/>
      <c r="N77" s="93"/>
      <c r="O77" s="153"/>
      <c r="P77" s="153"/>
      <c r="Q77" s="153"/>
      <c r="R77" s="38"/>
      <c r="S77" s="38"/>
      <c r="T77" s="38"/>
      <c r="U77" s="38"/>
      <c r="V77" s="38"/>
      <c r="W77" s="38"/>
      <c r="X77" s="38"/>
      <c r="Y77" s="38"/>
      <c r="Z77" s="38"/>
      <c r="AA77" s="38"/>
      <c r="AB77" s="38"/>
    </row>
    <row r="78" spans="1:28" x14ac:dyDescent="0.2">
      <c r="A78" s="92">
        <v>73</v>
      </c>
      <c r="B78" s="92" t="s">
        <v>152</v>
      </c>
      <c r="C78" s="92" t="s">
        <v>153</v>
      </c>
      <c r="D78" s="105" t="str">
        <f t="shared" si="1"/>
        <v/>
      </c>
      <c r="E78" s="96">
        <f>IF(Options!$D$24 = 1, MAX(F78, G78),
IF(Options!$D$25 = 1, AVERAGE(F78,G78),
IF(Options!$D$26 = 1, IFERROR(GEOMEAN(F78, G78), MAX(F78, G78)))))</f>
        <v>0</v>
      </c>
      <c r="F78" s="96" cm="1">
        <f t="array" ref="F78">IF(Options!$D$18=1, IFERROR(MAX(IF($I$199:$R$199=1,(I78:R78),"")),
     MAX(IF($I$199:$R$199=2,(I78:R78),""))),
IF(Options!$D$19=1, IFERROR(AVERAGE(IF($I$199:$R$199=1,(I78:R78),"")),
     AVERAGE(IF($I$199:$R$199=2,(I78:R78),""))),
IF(Options!$D$20=1, IFERROR(GEOMEAN(IF($I$199:$R$199=1,(I78:R78)+0.0001,"")),
     GEOMEAN(IF($I$199:$R$199=2,(I78:R78)+0.0001,""))))))</f>
        <v>0</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v>0</v>
      </c>
      <c r="J78" s="96">
        <v>0</v>
      </c>
      <c r="K78" s="96">
        <v>0</v>
      </c>
      <c r="L78" s="96" t="s">
        <v>505</v>
      </c>
      <c r="M78" s="93"/>
      <c r="N78" s="93"/>
      <c r="O78" s="153"/>
      <c r="P78" s="153"/>
      <c r="Q78" s="153"/>
      <c r="R78" s="38"/>
      <c r="S78" s="38"/>
      <c r="T78" s="38"/>
      <c r="U78" s="38"/>
      <c r="V78" s="38"/>
      <c r="W78" s="38"/>
      <c r="X78" s="38"/>
      <c r="Y78" s="38"/>
      <c r="Z78" s="38"/>
      <c r="AA78" s="38"/>
      <c r="AB78" s="38"/>
    </row>
    <row r="79" spans="1:28" x14ac:dyDescent="0.2">
      <c r="A79" s="92">
        <v>74</v>
      </c>
      <c r="B79" s="92" t="s">
        <v>154</v>
      </c>
      <c r="C79" s="92" t="s">
        <v>155</v>
      </c>
      <c r="D79" s="105" t="str">
        <f t="shared" si="1"/>
        <v/>
      </c>
      <c r="E79" s="96">
        <f>IF(Options!$D$24 = 1, MAX(F79, G79),
IF(Options!$D$25 = 1, AVERAGE(F79,G79),
IF(Options!$D$26 = 1, IFERROR(GEOMEAN(F79, G79), MAX(F79, G79)))))</f>
        <v>5.3463315160032403</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2.8583260679009501</v>
      </c>
      <c r="H79" s="151" t="s">
        <v>155</v>
      </c>
      <c r="I79" s="96">
        <v>10</v>
      </c>
      <c r="J79" s="96">
        <v>0</v>
      </c>
      <c r="K79" s="96">
        <v>0</v>
      </c>
      <c r="L79" s="96">
        <v>2.8583260679009501</v>
      </c>
      <c r="M79" s="93"/>
      <c r="N79" s="93"/>
      <c r="O79" s="153"/>
      <c r="P79" s="153"/>
      <c r="Q79" s="153"/>
      <c r="R79" s="38"/>
      <c r="S79" s="38"/>
      <c r="T79" s="38"/>
      <c r="U79" s="38"/>
      <c r="V79" s="38"/>
      <c r="W79" s="38"/>
      <c r="X79" s="38"/>
      <c r="Y79" s="38"/>
      <c r="Z79" s="38"/>
      <c r="AA79" s="38"/>
      <c r="AB79" s="38"/>
    </row>
    <row r="80" spans="1:28" x14ac:dyDescent="0.2">
      <c r="A80" s="92">
        <v>75</v>
      </c>
      <c r="B80" s="92" t="s">
        <v>156</v>
      </c>
      <c r="C80" s="92" t="s">
        <v>157</v>
      </c>
      <c r="D80" s="105" t="str">
        <f t="shared" si="1"/>
        <v/>
      </c>
      <c r="E80" s="96">
        <f>IF(Options!$D$24 = 1, MAX(F80, G80),
IF(Options!$D$25 = 1, AVERAGE(F80,G80),
IF(Options!$D$26 = 1, IFERROR(GEOMEAN(F80, G80), MAX(F80, G80)))))</f>
        <v>0</v>
      </c>
      <c r="F80" s="96" cm="1">
        <f t="array" ref="F80">IF(Options!$D$18=1, IFERROR(MAX(IF($I$199:$R$199=1,(I80:R80),"")),
     MAX(IF($I$199:$R$199=2,(I80:R80),""))),
IF(Options!$D$19=1, IFERROR(AVERAGE(IF($I$199:$R$199=1,(I80:R80),"")),
     AVERAGE(IF($I$199:$R$199=2,(I80:R80),""))),
IF(Options!$D$20=1, IFERROR(GEOMEAN(IF($I$199:$R$199=1,(I80:R80)+0.0001,"")),
     GEOMEAN(IF($I$199:$R$199=2,(I80:R80)+0.0001,""))))))</f>
        <v>0</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v>0</v>
      </c>
      <c r="J80" s="96">
        <v>0</v>
      </c>
      <c r="K80" s="96">
        <v>0</v>
      </c>
      <c r="L80" s="96" t="s">
        <v>505</v>
      </c>
      <c r="M80" s="93"/>
      <c r="N80" s="93"/>
      <c r="O80" s="153"/>
      <c r="P80" s="153"/>
      <c r="Q80" s="153"/>
      <c r="R80" s="38"/>
      <c r="S80" s="38"/>
      <c r="T80" s="38"/>
      <c r="U80" s="38"/>
      <c r="V80" s="38"/>
      <c r="W80" s="38"/>
      <c r="X80" s="38"/>
      <c r="Y80" s="38"/>
      <c r="Z80" s="38"/>
      <c r="AA80" s="38"/>
      <c r="AB80" s="38"/>
    </row>
    <row r="81" spans="1:28" x14ac:dyDescent="0.2">
      <c r="A81" s="92">
        <v>76</v>
      </c>
      <c r="B81" s="92" t="s">
        <v>158</v>
      </c>
      <c r="C81" s="92" t="s">
        <v>159</v>
      </c>
      <c r="D81" s="105" t="str">
        <f t="shared" si="1"/>
        <v/>
      </c>
      <c r="E81" s="96">
        <f>IF(Options!$D$24 = 1, MAX(F81, G81),
IF(Options!$D$25 = 1, AVERAGE(F81,G81),
IF(Options!$D$26 = 1, IFERROR(GEOMEAN(F81, G81), MAX(F81, G81)))))</f>
        <v>0</v>
      </c>
      <c r="F81" s="96" cm="1">
        <f t="array" ref="F81">IF(Options!$D$18=1, IFERROR(MAX(IF($I$199:$R$199=1,(I81:R81),"")),
     MAX(IF($I$199:$R$199=2,(I81:R81),""))),
IF(Options!$D$19=1, IFERROR(AVERAGE(IF($I$199:$R$199=1,(I81:R81),"")),
     AVERAGE(IF($I$199:$R$199=2,(I81:R81),""))),
IF(Options!$D$20=1, IFERROR(GEOMEAN(IF($I$199:$R$199=1,(I81:R81)+0.0001,"")),
     GEOMEAN(IF($I$199:$R$199=2,(I81:R81)+0.0001,""))))))</f>
        <v>0</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0</v>
      </c>
      <c r="J81" s="96">
        <v>0</v>
      </c>
      <c r="K81" s="96">
        <v>0</v>
      </c>
      <c r="L81" s="96" t="s">
        <v>505</v>
      </c>
      <c r="M81" s="93"/>
      <c r="N81" s="93"/>
      <c r="O81" s="153"/>
      <c r="P81" s="153"/>
      <c r="Q81" s="153"/>
      <c r="R81" s="38"/>
      <c r="S81" s="38"/>
      <c r="T81" s="38"/>
      <c r="U81" s="38"/>
      <c r="V81" s="38"/>
      <c r="W81" s="38"/>
      <c r="X81" s="38"/>
      <c r="Y81" s="38"/>
      <c r="Z81" s="38"/>
      <c r="AA81" s="38"/>
      <c r="AB81" s="38"/>
    </row>
    <row r="82" spans="1:28" x14ac:dyDescent="0.2">
      <c r="A82" s="92">
        <v>77</v>
      </c>
      <c r="B82" s="92" t="s">
        <v>160</v>
      </c>
      <c r="C82" s="92" t="s">
        <v>161</v>
      </c>
      <c r="D82" s="105" t="str">
        <f t="shared" si="1"/>
        <v/>
      </c>
      <c r="E82" s="96">
        <f>IF(Options!$D$24 = 1, MAX(F82, G82),
IF(Options!$D$25 = 1, AVERAGE(F82,G82),
IF(Options!$D$26 = 1, IFERROR(GEOMEAN(F82, G82), MAX(F82, G82)))))</f>
        <v>0</v>
      </c>
      <c r="F82" s="96" cm="1">
        <f t="array" ref="F82">IF(Options!$D$18=1, IFERROR(MAX(IF($I$199:$R$199=1,(I82:R82),"")),
     MAX(IF($I$199:$R$199=2,(I82:R82),""))),
IF(Options!$D$19=1, IFERROR(AVERAGE(IF($I$199:$R$199=1,(I82:R82),"")),
     AVERAGE(IF($I$199:$R$199=2,(I82:R82),""))),
IF(Options!$D$20=1, IFERROR(GEOMEAN(IF($I$199:$R$199=1,(I82:R82)+0.0001,"")),
     GEOMEAN(IF($I$199:$R$199=2,(I82:R82)+0.0001,""))))))</f>
        <v>0</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v>0</v>
      </c>
      <c r="K82" s="96">
        <v>0</v>
      </c>
      <c r="L82" s="96">
        <v>0</v>
      </c>
      <c r="M82" s="93"/>
      <c r="N82" s="93"/>
      <c r="O82" s="153"/>
      <c r="P82" s="153"/>
      <c r="Q82" s="153"/>
      <c r="R82" s="38"/>
      <c r="S82" s="38"/>
      <c r="T82" s="38"/>
      <c r="U82" s="38"/>
      <c r="V82" s="38"/>
      <c r="W82" s="38"/>
      <c r="X82" s="38"/>
      <c r="Y82" s="38"/>
      <c r="Z82" s="38"/>
      <c r="AA82" s="38"/>
      <c r="AB82" s="38"/>
    </row>
    <row r="83" spans="1:28" x14ac:dyDescent="0.2">
      <c r="A83" s="92">
        <v>78</v>
      </c>
      <c r="B83" s="92" t="s">
        <v>162</v>
      </c>
      <c r="C83" s="92" t="s">
        <v>163</v>
      </c>
      <c r="D83" s="105" t="str">
        <f t="shared" si="1"/>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v>0</v>
      </c>
      <c r="J83" s="96">
        <v>0</v>
      </c>
      <c r="K83" s="96" t="s">
        <v>505</v>
      </c>
      <c r="L83" s="96">
        <v>0</v>
      </c>
      <c r="M83" s="93"/>
      <c r="N83" s="93"/>
      <c r="O83" s="153"/>
      <c r="P83" s="153"/>
      <c r="Q83" s="153"/>
      <c r="R83" s="38"/>
      <c r="S83" s="38"/>
      <c r="T83" s="38"/>
      <c r="U83" s="38"/>
      <c r="V83" s="38"/>
      <c r="W83" s="38"/>
      <c r="X83" s="38"/>
      <c r="Y83" s="38"/>
      <c r="Z83" s="38"/>
      <c r="AA83" s="38"/>
      <c r="AB83" s="38"/>
    </row>
    <row r="84" spans="1:28" x14ac:dyDescent="0.2">
      <c r="A84" s="92">
        <v>79</v>
      </c>
      <c r="B84" s="92" t="s">
        <v>164</v>
      </c>
      <c r="C84" s="92" t="s">
        <v>165</v>
      </c>
      <c r="D84" s="105" t="str">
        <f t="shared" si="1"/>
        <v/>
      </c>
      <c r="E84" s="96">
        <f>IF(Options!$D$24 = 1, MAX(F84, G84),
IF(Options!$D$25 = 1, AVERAGE(F84,G84),
IF(Options!$D$26 = 1, IFERROR(GEOMEAN(F84, G84), MAX(F84, G84)))))</f>
        <v>1.45422691536203</v>
      </c>
      <c r="F84" s="96" cm="1">
        <f t="array" ref="F84">IF(Options!$D$18=1, IFERROR(MAX(IF($I$199:$R$199=1,(I84:R84),"")),
     MAX(IF($I$199:$R$199=2,(I84:R84),""))),
IF(Options!$D$19=1, IFERROR(AVERAGE(IF($I$199:$R$199=1,(I84:R84),"")),
     AVERAGE(IF($I$199:$R$199=2,(I84:R84),""))),
IF(Options!$D$20=1, IFERROR(GEOMEAN(IF($I$199:$R$199=1,(I84:R84)+0.0001,"")),
     GEOMEAN(IF($I$199:$R$199=2,(I84:R84)+0.0001,""))))))</f>
        <v>0</v>
      </c>
      <c r="G84" s="96" cm="1">
        <f t="array" ref="G84">IF(Options!$D$18=1, IFERROR(MAX(IF($I$200:$R$200=1,(I84:R84),"")),
     MAX(IF($I$200:$R$200=2,(I84:R84),""))),
IF(Options!$D$19=1, IFERROR(AVERAGE(IF($I$200:$R$200=1,(I84:R84),"")),
     AVERAGE(IF($I$200:$R$200=2,(I84:R84),""))),
IF(Options!$D$20=1, IFERROR(GEOMEAN(IF($I$200:$R$200=1,(I84:R84)+0.0001,"")),
     GEOMEAN(IF($I$200:$R$200=2,(I84:R84)+0.0001,""))))))</f>
        <v>1.45422691536203</v>
      </c>
      <c r="H84" s="151" t="s">
        <v>165</v>
      </c>
      <c r="I84" s="96">
        <v>0</v>
      </c>
      <c r="J84" s="96">
        <v>0</v>
      </c>
      <c r="K84" s="96">
        <v>0</v>
      </c>
      <c r="L84" s="96">
        <v>1.45422691536203</v>
      </c>
      <c r="M84" s="93"/>
      <c r="N84" s="93"/>
      <c r="O84" s="153"/>
      <c r="P84" s="153"/>
      <c r="Q84" s="153"/>
      <c r="R84" s="38"/>
      <c r="S84" s="38"/>
      <c r="T84" s="38"/>
      <c r="U84" s="38"/>
      <c r="V84" s="38"/>
      <c r="W84" s="38"/>
      <c r="X84" s="38"/>
      <c r="Y84" s="38"/>
      <c r="Z84" s="38"/>
      <c r="AA84" s="38"/>
      <c r="AB84" s="38"/>
    </row>
    <row r="85" spans="1:28" x14ac:dyDescent="0.2">
      <c r="A85" s="92">
        <v>80</v>
      </c>
      <c r="B85" s="92" t="s">
        <v>166</v>
      </c>
      <c r="C85" s="92" t="s">
        <v>167</v>
      </c>
      <c r="D85" s="105" t="str">
        <f t="shared" si="1"/>
        <v/>
      </c>
      <c r="E85" s="96">
        <f>IF(Options!$D$24 = 1, MAX(F85, G85),
IF(Options!$D$25 = 1, AVERAGE(F85,G85),
IF(Options!$D$26 = 1, IFERROR(GEOMEAN(F85, G85), MAX(F85, G85)))))</f>
        <v>10</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10</v>
      </c>
      <c r="H85" s="151" t="s">
        <v>167</v>
      </c>
      <c r="I85" s="96">
        <v>10</v>
      </c>
      <c r="J85" s="96">
        <v>10</v>
      </c>
      <c r="K85" s="96">
        <v>0</v>
      </c>
      <c r="L85" s="96">
        <v>0</v>
      </c>
      <c r="M85" s="93"/>
      <c r="N85" s="93"/>
      <c r="O85" s="153"/>
      <c r="P85" s="153"/>
      <c r="Q85" s="153"/>
      <c r="R85" s="38"/>
      <c r="S85" s="38"/>
      <c r="T85" s="38"/>
      <c r="U85" s="38"/>
      <c r="V85" s="38"/>
      <c r="W85" s="38"/>
      <c r="X85" s="38"/>
      <c r="Y85" s="38"/>
      <c r="Z85" s="38"/>
      <c r="AA85" s="38"/>
      <c r="AB85" s="38"/>
    </row>
    <row r="86" spans="1:28" x14ac:dyDescent="0.2">
      <c r="A86" s="92">
        <v>81</v>
      </c>
      <c r="B86" s="92" t="s">
        <v>168</v>
      </c>
      <c r="C86" s="92" t="s">
        <v>169</v>
      </c>
      <c r="D86" s="105" t="str">
        <f t="shared" si="1"/>
        <v/>
      </c>
      <c r="E86" s="96">
        <f>IF(Options!$D$24 = 1, MAX(F86, G86),
IF(Options!$D$25 = 1, AVERAGE(F86,G86),
IF(Options!$D$26 = 1, IFERROR(GEOMEAN(F86, G86), MAX(F86, G86)))))</f>
        <v>0</v>
      </c>
      <c r="F86" s="96" cm="1">
        <f t="array" ref="F86">IF(Options!$D$18=1, IFERROR(MAX(IF($I$199:$R$199=1,(I86:R86),"")),
     MAX(IF($I$199:$R$199=2,(I86:R86),""))),
IF(Options!$D$19=1, IFERROR(AVERAGE(IF($I$199:$R$199=1,(I86:R86),"")),
     AVERAGE(IF($I$199:$R$199=2,(I86:R86),""))),
IF(Options!$D$20=1, IFERROR(GEOMEAN(IF($I$199:$R$199=1,(I86:R86)+0.0001,"")),
     GEOMEAN(IF($I$199:$R$199=2,(I86:R86)+0.0001,""))))))</f>
        <v>0</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v>
      </c>
      <c r="J86" s="96">
        <v>0</v>
      </c>
      <c r="K86" s="96">
        <v>0</v>
      </c>
      <c r="L86" s="96" t="s">
        <v>505</v>
      </c>
      <c r="M86" s="93"/>
      <c r="N86" s="93"/>
      <c r="O86" s="153"/>
      <c r="P86" s="153"/>
      <c r="Q86" s="153"/>
      <c r="R86" s="38"/>
      <c r="S86" s="38"/>
      <c r="T86" s="38"/>
      <c r="U86" s="38"/>
      <c r="V86" s="38"/>
      <c r="W86" s="38"/>
      <c r="X86" s="38"/>
      <c r="Y86" s="38"/>
      <c r="Z86" s="38"/>
      <c r="AA86" s="38"/>
      <c r="AB86" s="38"/>
    </row>
    <row r="87" spans="1:28" x14ac:dyDescent="0.2">
      <c r="A87" s="92">
        <v>82</v>
      </c>
      <c r="B87" s="92" t="s">
        <v>170</v>
      </c>
      <c r="C87" s="92" t="s">
        <v>171</v>
      </c>
      <c r="D87" s="105" t="str">
        <f t="shared" si="1"/>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v>0</v>
      </c>
      <c r="J87" s="96">
        <v>0</v>
      </c>
      <c r="K87" s="96">
        <v>0</v>
      </c>
      <c r="L87" s="96" t="s">
        <v>505</v>
      </c>
      <c r="M87" s="93"/>
      <c r="N87" s="93"/>
      <c r="O87" s="153"/>
      <c r="P87" s="153"/>
      <c r="Q87" s="153"/>
      <c r="R87" s="38"/>
      <c r="S87" s="38"/>
      <c r="T87" s="38"/>
      <c r="U87" s="38"/>
      <c r="V87" s="38"/>
      <c r="W87" s="38"/>
      <c r="X87" s="38"/>
      <c r="Y87" s="38"/>
      <c r="Z87" s="38"/>
      <c r="AA87" s="38"/>
      <c r="AB87" s="38"/>
    </row>
    <row r="88" spans="1:28" x14ac:dyDescent="0.2">
      <c r="A88" s="92">
        <v>83</v>
      </c>
      <c r="B88" s="92" t="s">
        <v>172</v>
      </c>
      <c r="C88" s="92" t="s">
        <v>173</v>
      </c>
      <c r="D88" s="105" t="str">
        <f t="shared" si="1"/>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v>0</v>
      </c>
      <c r="K88" s="96">
        <v>0</v>
      </c>
      <c r="L88" s="96">
        <v>0</v>
      </c>
      <c r="M88" s="93"/>
      <c r="N88" s="93"/>
      <c r="O88" s="153"/>
      <c r="P88" s="153"/>
      <c r="Q88" s="153"/>
      <c r="R88" s="38"/>
      <c r="S88" s="38"/>
      <c r="T88" s="38"/>
      <c r="U88" s="38"/>
      <c r="V88" s="38"/>
      <c r="W88" s="38"/>
      <c r="X88" s="38"/>
      <c r="Y88" s="38"/>
      <c r="Z88" s="38"/>
      <c r="AA88" s="38"/>
      <c r="AB88" s="38"/>
    </row>
    <row r="89" spans="1:28" x14ac:dyDescent="0.2">
      <c r="A89" s="92">
        <v>84</v>
      </c>
      <c r="B89" s="92" t="s">
        <v>174</v>
      </c>
      <c r="C89" s="92" t="s">
        <v>175</v>
      </c>
      <c r="D89" s="105" t="str">
        <f t="shared" si="1"/>
        <v/>
      </c>
      <c r="E89" s="96">
        <f>IF(Options!$D$24 = 1, MAX(F89, G89),
IF(Options!$D$25 = 1, AVERAGE(F89,G89),
IF(Options!$D$26 = 1, IFERROR(GEOMEAN(F89, G89), MAX(F89, G89)))))</f>
        <v>0</v>
      </c>
      <c r="F89" s="96" cm="1">
        <f t="array" ref="F89">IF(Options!$D$18=1, IFERROR(MAX(IF($I$199:$R$199=1,(I89:R89),"")),
     MAX(IF($I$199:$R$199=2,(I89:R89),""))),
IF(Options!$D$19=1, IFERROR(AVERAGE(IF($I$199:$R$199=1,(I89:R89),"")),
     AVERAGE(IF($I$199:$R$199=2,(I89:R89),""))),
IF(Options!$D$20=1, IFERROR(GEOMEAN(IF($I$199:$R$199=1,(I89:R89)+0.0001,"")),
     GEOMEAN(IF($I$199:$R$199=2,(I89:R89)+0.0001,""))))))</f>
        <v>0</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0</v>
      </c>
      <c r="J89" s="96">
        <v>0</v>
      </c>
      <c r="K89" s="96">
        <v>0</v>
      </c>
      <c r="L89" s="96" t="s">
        <v>505</v>
      </c>
      <c r="M89" s="93"/>
      <c r="N89" s="93"/>
      <c r="O89" s="153"/>
      <c r="P89" s="153"/>
      <c r="Q89" s="153"/>
      <c r="R89" s="38"/>
      <c r="S89" s="38"/>
      <c r="T89" s="38"/>
      <c r="U89" s="38"/>
      <c r="V89" s="38"/>
      <c r="W89" s="38"/>
      <c r="X89" s="38"/>
      <c r="Y89" s="38"/>
      <c r="Z89" s="38"/>
      <c r="AA89" s="38"/>
      <c r="AB89" s="38"/>
    </row>
    <row r="90" spans="1:28" x14ac:dyDescent="0.2">
      <c r="A90" s="92">
        <v>85</v>
      </c>
      <c r="B90" s="92" t="s">
        <v>176</v>
      </c>
      <c r="C90" s="92" t="s">
        <v>177</v>
      </c>
      <c r="D90" s="105" t="str">
        <f t="shared" si="1"/>
        <v/>
      </c>
      <c r="E90" s="96">
        <f>IF(Options!$D$24 = 1, MAX(F90, G90),
IF(Options!$D$25 = 1, AVERAGE(F90,G90),
IF(Options!$D$26 = 1, IFERROR(GEOMEAN(F90, G90), MAX(F90, G90)))))</f>
        <v>0</v>
      </c>
      <c r="F90" s="96" cm="1">
        <f t="array" ref="F90">IF(Options!$D$18=1, IFERROR(MAX(IF($I$199:$R$199=1,(I90:R90),"")),
     MAX(IF($I$199:$R$199=2,(I90:R90),""))),
IF(Options!$D$19=1, IFERROR(AVERAGE(IF($I$199:$R$199=1,(I90:R90),"")),
     AVERAGE(IF($I$199:$R$199=2,(I90:R90),""))),
IF(Options!$D$20=1, IFERROR(GEOMEAN(IF($I$199:$R$199=1,(I90:R90)+0.0001,"")),
     GEOMEAN(IF($I$199:$R$199=2,(I90:R90)+0.0001,""))))))</f>
        <v>0</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v>0</v>
      </c>
      <c r="J90" s="96">
        <v>0</v>
      </c>
      <c r="K90" s="96">
        <v>0</v>
      </c>
      <c r="L90" s="96" t="s">
        <v>505</v>
      </c>
      <c r="M90" s="93"/>
      <c r="N90" s="93"/>
      <c r="O90" s="153"/>
      <c r="P90" s="153"/>
      <c r="Q90" s="153"/>
      <c r="R90" s="38"/>
      <c r="S90" s="38"/>
      <c r="T90" s="38"/>
      <c r="U90" s="38"/>
      <c r="V90" s="38"/>
      <c r="W90" s="38"/>
      <c r="X90" s="38"/>
      <c r="Y90" s="38"/>
      <c r="Z90" s="38"/>
      <c r="AA90" s="38"/>
      <c r="AB90" s="38"/>
    </row>
    <row r="91" spans="1:28" x14ac:dyDescent="0.2">
      <c r="A91" s="92">
        <v>86</v>
      </c>
      <c r="B91" s="92" t="s">
        <v>178</v>
      </c>
      <c r="C91" s="92" t="s">
        <v>179</v>
      </c>
      <c r="D91" s="105" t="str">
        <f t="shared" si="1"/>
        <v/>
      </c>
      <c r="E91" s="96">
        <f>IF(Options!$D$24 = 1, MAX(F91, G91),
IF(Options!$D$25 = 1, AVERAGE(F91,G91),
IF(Options!$D$26 = 1, IFERROR(GEOMEAN(F91, G91), MAX(F91, G91)))))</f>
        <v>0</v>
      </c>
      <c r="F91" s="96" cm="1">
        <f t="array" ref="F91">IF(Options!$D$18=1, IFERROR(MAX(IF($I$199:$R$199=1,(I91:R91),"")),
     MAX(IF($I$199:$R$199=2,(I91:R91),""))),
IF(Options!$D$19=1, IFERROR(AVERAGE(IF($I$199:$R$199=1,(I91:R91),"")),
     AVERAGE(IF($I$199:$R$199=2,(I91:R91),""))),
IF(Options!$D$20=1, IFERROR(GEOMEAN(IF($I$199:$R$199=1,(I91:R91)+0.0001,"")),
     GEOMEAN(IF($I$199:$R$199=2,(I91:R91)+0.0001,""))))))</f>
        <v>0</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v>0</v>
      </c>
      <c r="K91" s="96">
        <v>0</v>
      </c>
      <c r="L91" s="96">
        <v>0</v>
      </c>
      <c r="M91" s="93"/>
      <c r="N91" s="93"/>
      <c r="O91" s="153"/>
      <c r="P91" s="153"/>
      <c r="Q91" s="153"/>
      <c r="R91" s="38"/>
      <c r="S91" s="38"/>
      <c r="T91" s="38"/>
      <c r="U91" s="38"/>
      <c r="V91" s="38"/>
      <c r="W91" s="38"/>
      <c r="X91" s="38"/>
      <c r="Y91" s="38"/>
      <c r="Z91" s="38"/>
      <c r="AA91" s="38"/>
      <c r="AB91" s="38"/>
    </row>
    <row r="92" spans="1:28" x14ac:dyDescent="0.2">
      <c r="A92" s="92">
        <v>87</v>
      </c>
      <c r="B92" s="92" t="s">
        <v>180</v>
      </c>
      <c r="C92" s="92" t="s">
        <v>181</v>
      </c>
      <c r="D92" s="105" t="str">
        <f t="shared" si="1"/>
        <v/>
      </c>
      <c r="E92" s="96">
        <f>IF(Options!$D$24 = 1, MAX(F92, G92),
IF(Options!$D$25 = 1, AVERAGE(F92,G92),
IF(Options!$D$26 = 1, IFERROR(GEOMEAN(F92, G92), MAX(F92, G92)))))</f>
        <v>0</v>
      </c>
      <c r="F92" s="96" cm="1">
        <f t="array" ref="F92">IF(Options!$D$18=1, IFERROR(MAX(IF($I$199:$R$199=1,(I92:R92),"")),
     MAX(IF($I$199:$R$199=2,(I92:R92),""))),
IF(Options!$D$19=1, IFERROR(AVERAGE(IF($I$199:$R$199=1,(I92:R92),"")),
     AVERAGE(IF($I$199:$R$199=2,(I92:R92),""))),
IF(Options!$D$20=1, IFERROR(GEOMEAN(IF($I$199:$R$199=1,(I92:R92)+0.0001,"")),
     GEOMEAN(IF($I$199:$R$199=2,(I92:R92)+0.0001,""))))))</f>
        <v>0</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v>0</v>
      </c>
      <c r="J92" s="96">
        <v>0</v>
      </c>
      <c r="K92" s="96">
        <v>0</v>
      </c>
      <c r="L92" s="96">
        <v>0</v>
      </c>
      <c r="M92" s="93"/>
      <c r="N92" s="93"/>
      <c r="O92" s="153"/>
      <c r="P92" s="153"/>
      <c r="Q92" s="153"/>
      <c r="R92" s="38"/>
      <c r="S92" s="38"/>
      <c r="T92" s="38"/>
      <c r="U92" s="38"/>
      <c r="V92" s="38"/>
      <c r="W92" s="38"/>
      <c r="X92" s="38"/>
      <c r="Y92" s="38"/>
      <c r="Z92" s="38"/>
      <c r="AA92" s="38"/>
      <c r="AB92" s="38"/>
    </row>
    <row r="93" spans="1:28" x14ac:dyDescent="0.2">
      <c r="A93" s="92">
        <v>88</v>
      </c>
      <c r="B93" s="92" t="s">
        <v>182</v>
      </c>
      <c r="C93" s="92" t="s">
        <v>183</v>
      </c>
      <c r="D93" s="105" t="str">
        <f t="shared" si="1"/>
        <v/>
      </c>
      <c r="E93" s="96">
        <f>IF(Options!$D$24 = 1, MAX(F93, G93),
IF(Options!$D$25 = 1, AVERAGE(F93,G93),
IF(Options!$D$26 = 1, IFERROR(GEOMEAN(F93, G93), MAX(F93, G93)))))</f>
        <v>0</v>
      </c>
      <c r="F93" s="96" cm="1">
        <f t="array" ref="F93">IF(Options!$D$18=1, IFERROR(MAX(IF($I$199:$R$199=1,(I93:R93),"")),
     MAX(IF($I$199:$R$199=2,(I93:R93),""))),
IF(Options!$D$19=1, IFERROR(AVERAGE(IF($I$199:$R$199=1,(I93:R93),"")),
     AVERAGE(IF($I$199:$R$199=2,(I93:R93),""))),
IF(Options!$D$20=1, IFERROR(GEOMEAN(IF($I$199:$R$199=1,(I93:R93)+0.0001,"")),
     GEOMEAN(IF($I$199:$R$199=2,(I93:R93)+0.0001,""))))))</f>
        <v>0</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v>0</v>
      </c>
      <c r="J93" s="96">
        <v>0</v>
      </c>
      <c r="K93" s="96">
        <v>0</v>
      </c>
      <c r="L93" s="96">
        <v>0</v>
      </c>
      <c r="M93" s="93"/>
      <c r="N93" s="93"/>
      <c r="O93" s="153"/>
      <c r="P93" s="153"/>
      <c r="Q93" s="153"/>
      <c r="R93" s="38"/>
      <c r="S93" s="38"/>
      <c r="T93" s="38"/>
      <c r="U93" s="38"/>
      <c r="V93" s="38"/>
      <c r="W93" s="38"/>
      <c r="X93" s="38"/>
      <c r="Y93" s="38"/>
      <c r="Z93" s="38"/>
      <c r="AA93" s="38"/>
      <c r="AB93" s="38"/>
    </row>
    <row r="94" spans="1:28" x14ac:dyDescent="0.2">
      <c r="A94" s="92">
        <v>89</v>
      </c>
      <c r="B94" s="92" t="s">
        <v>184</v>
      </c>
      <c r="C94" s="92" t="s">
        <v>185</v>
      </c>
      <c r="D94" s="105" t="str">
        <f t="shared" si="1"/>
        <v/>
      </c>
      <c r="E94" s="96">
        <f>IF(Options!$D$24 = 1, MAX(F94, G94),
IF(Options!$D$25 = 1, AVERAGE(F94,G94),
IF(Options!$D$26 = 1, IFERROR(GEOMEAN(F94, G94), MAX(F94, G94)))))</f>
        <v>0</v>
      </c>
      <c r="F94" s="96" cm="1">
        <f t="array" ref="F94">IF(Options!$D$18=1, IFERROR(MAX(IF($I$199:$R$199=1,(I94:R94),"")),
     MAX(IF($I$199:$R$199=2,(I94:R94),""))),
IF(Options!$D$19=1, IFERROR(AVERAGE(IF($I$199:$R$199=1,(I94:R94),"")),
     AVERAGE(IF($I$199:$R$199=2,(I94:R94),""))),
IF(Options!$D$20=1, IFERROR(GEOMEAN(IF($I$199:$R$199=1,(I94:R94)+0.0001,"")),
     GEOMEAN(IF($I$199:$R$199=2,(I94:R94)+0.0001,""))))))</f>
        <v>0</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v>0</v>
      </c>
      <c r="J94" s="96">
        <v>0</v>
      </c>
      <c r="K94" s="96">
        <v>0</v>
      </c>
      <c r="L94" s="96" t="s">
        <v>505</v>
      </c>
      <c r="M94" s="93"/>
      <c r="N94" s="93"/>
      <c r="O94" s="153"/>
      <c r="P94" s="153"/>
      <c r="Q94" s="153"/>
      <c r="R94" s="38"/>
      <c r="S94" s="38"/>
      <c r="T94" s="38"/>
      <c r="U94" s="38"/>
      <c r="V94" s="38"/>
      <c r="W94" s="38"/>
      <c r="X94" s="38"/>
      <c r="Y94" s="38"/>
      <c r="Z94" s="38"/>
      <c r="AA94" s="38"/>
      <c r="AB94" s="38"/>
    </row>
    <row r="95" spans="1:28" x14ac:dyDescent="0.2">
      <c r="A95" s="92">
        <v>90</v>
      </c>
      <c r="B95" s="92" t="s">
        <v>186</v>
      </c>
      <c r="C95" s="92" t="s">
        <v>187</v>
      </c>
      <c r="D95" s="105" t="str">
        <f t="shared" si="1"/>
        <v/>
      </c>
      <c r="E95" s="96">
        <f>IF(Options!$D$24 = 1, MAX(F95, G95),
IF(Options!$D$25 = 1, AVERAGE(F95,G95),
IF(Options!$D$26 = 1, IFERROR(GEOMEAN(F95, G95), MAX(F95, G95)))))</f>
        <v>0</v>
      </c>
      <c r="F95" s="96" cm="1">
        <f t="array" ref="F95">IF(Options!$D$18=1, IFERROR(MAX(IF($I$199:$R$199=1,(I95:R95),"")),
     MAX(IF($I$199:$R$199=2,(I95:R95),""))),
IF(Options!$D$19=1, IFERROR(AVERAGE(IF($I$199:$R$199=1,(I95:R95),"")),
     AVERAGE(IF($I$199:$R$199=2,(I95:R95),""))),
IF(Options!$D$20=1, IFERROR(GEOMEAN(IF($I$199:$R$199=1,(I95:R95)+0.0001,"")),
     GEOMEAN(IF($I$199:$R$199=2,(I95:R95)+0.0001,""))))))</f>
        <v>0</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v>0</v>
      </c>
      <c r="J95" s="96">
        <v>0</v>
      </c>
      <c r="K95" s="96">
        <v>0</v>
      </c>
      <c r="L95" s="96" t="s">
        <v>505</v>
      </c>
      <c r="M95" s="93"/>
      <c r="N95" s="93"/>
      <c r="O95" s="153"/>
      <c r="P95" s="153"/>
      <c r="Q95" s="153"/>
      <c r="R95" s="38"/>
      <c r="S95" s="38"/>
      <c r="T95" s="38"/>
      <c r="U95" s="38"/>
      <c r="V95" s="38"/>
      <c r="W95" s="38"/>
      <c r="X95" s="38"/>
      <c r="Y95" s="38"/>
      <c r="Z95" s="38"/>
      <c r="AA95" s="38"/>
      <c r="AB95" s="38"/>
    </row>
    <row r="96" spans="1:28" x14ac:dyDescent="0.2">
      <c r="A96" s="92">
        <v>91</v>
      </c>
      <c r="B96" s="92" t="s">
        <v>188</v>
      </c>
      <c r="C96" s="92" t="s">
        <v>189</v>
      </c>
      <c r="D96" s="105" t="str">
        <f t="shared" si="1"/>
        <v/>
      </c>
      <c r="E96" s="96">
        <f>IF(Options!$D$24 = 1, MAX(F96, G96),
IF(Options!$D$25 = 1, AVERAGE(F96,G96),
IF(Options!$D$26 = 1, IFERROR(GEOMEAN(F96, G96), MAX(F96, G96)))))</f>
        <v>10</v>
      </c>
      <c r="F96" s="96" cm="1">
        <f t="array" ref="F96">IF(Options!$D$18=1, IFERROR(MAX(IF($I$199:$R$199=1,(I96:R96),"")),
     MAX(IF($I$199:$R$199=2,(I96:R96),""))),
IF(Options!$D$19=1, IFERROR(AVERAGE(IF($I$199:$R$199=1,(I96:R96),"")),
     AVERAGE(IF($I$199:$R$199=2,(I96:R96),""))),
IF(Options!$D$20=1, IFERROR(GEOMEAN(IF($I$199:$R$199=1,(I96:R96)+0.0001,"")),
     GEOMEAN(IF($I$199:$R$199=2,(I96:R96)+0.0001,""))))))</f>
        <v>10</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v>10</v>
      </c>
      <c r="J96" s="96">
        <v>0</v>
      </c>
      <c r="K96" s="96" t="s">
        <v>505</v>
      </c>
      <c r="L96" s="96" t="s">
        <v>505</v>
      </c>
      <c r="M96" s="93"/>
      <c r="N96" s="93"/>
      <c r="O96" s="153"/>
      <c r="P96" s="153"/>
      <c r="Q96" s="153"/>
      <c r="R96" s="38"/>
      <c r="S96" s="38"/>
      <c r="T96" s="38"/>
      <c r="U96" s="38"/>
      <c r="V96" s="38"/>
      <c r="W96" s="38"/>
      <c r="X96" s="38"/>
      <c r="Y96" s="38"/>
      <c r="Z96" s="38"/>
      <c r="AA96" s="38"/>
      <c r="AB96" s="38"/>
    </row>
    <row r="97" spans="1:28" x14ac:dyDescent="0.2">
      <c r="A97" s="92">
        <v>92</v>
      </c>
      <c r="B97" s="92" t="s">
        <v>190</v>
      </c>
      <c r="C97" s="92" t="s">
        <v>191</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v>0</v>
      </c>
      <c r="J97" s="96">
        <v>0</v>
      </c>
      <c r="K97" s="96">
        <v>0</v>
      </c>
      <c r="L97" s="96" t="s">
        <v>505</v>
      </c>
      <c r="M97" s="93"/>
      <c r="N97" s="93"/>
      <c r="O97" s="153"/>
      <c r="P97" s="153"/>
      <c r="Q97" s="153"/>
      <c r="R97" s="38"/>
      <c r="S97" s="38"/>
      <c r="T97" s="38"/>
      <c r="U97" s="38"/>
      <c r="V97" s="38"/>
      <c r="W97" s="38"/>
      <c r="X97" s="38"/>
      <c r="Y97" s="38"/>
      <c r="Z97" s="38"/>
      <c r="AA97" s="38"/>
      <c r="AB97" s="38"/>
    </row>
    <row r="98" spans="1:28" x14ac:dyDescent="0.2">
      <c r="A98" s="92">
        <v>93</v>
      </c>
      <c r="B98" s="92" t="s">
        <v>192</v>
      </c>
      <c r="C98" s="92" t="s">
        <v>193</v>
      </c>
      <c r="D98" s="105" t="str">
        <f t="shared" si="1"/>
        <v/>
      </c>
      <c r="E98" s="96">
        <f>IF(Options!$D$24 = 1, MAX(F98, G98),
IF(Options!$D$25 = 1, AVERAGE(F98,G98),
IF(Options!$D$26 = 1, IFERROR(GEOMEAN(F98, G98), MAX(F98, G98)))))</f>
        <v>0</v>
      </c>
      <c r="F98" s="96" cm="1">
        <f t="array" ref="F98">IF(Options!$D$18=1, IFERROR(MAX(IF($I$199:$R$199=1,(I98:R98),"")),
     MAX(IF($I$199:$R$199=2,(I98:R98),""))),
IF(Options!$D$19=1, IFERROR(AVERAGE(IF($I$199:$R$199=1,(I98:R98),"")),
     AVERAGE(IF($I$199:$R$199=2,(I98:R98),""))),
IF(Options!$D$20=1, IFERROR(GEOMEAN(IF($I$199:$R$199=1,(I98:R98)+0.0001,"")),
     GEOMEAN(IF($I$199:$R$199=2,(I98:R98)+0.0001,""))))))</f>
        <v>0</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v>
      </c>
      <c r="J98" s="96">
        <v>0</v>
      </c>
      <c r="K98" s="96">
        <v>0</v>
      </c>
      <c r="L98" s="96">
        <v>0</v>
      </c>
      <c r="M98" s="93"/>
      <c r="N98" s="93"/>
      <c r="O98" s="153"/>
      <c r="P98" s="153"/>
      <c r="Q98" s="153"/>
      <c r="R98" s="38"/>
      <c r="S98" s="38"/>
      <c r="T98" s="38"/>
      <c r="U98" s="38"/>
      <c r="V98" s="38"/>
      <c r="W98" s="38"/>
      <c r="X98" s="38"/>
      <c r="Y98" s="38"/>
      <c r="Z98" s="38"/>
      <c r="AA98" s="38"/>
      <c r="AB98" s="38"/>
    </row>
    <row r="99" spans="1:28" x14ac:dyDescent="0.2">
      <c r="A99" s="92">
        <v>94</v>
      </c>
      <c r="B99" s="92" t="s">
        <v>194</v>
      </c>
      <c r="C99" s="92" t="s">
        <v>195</v>
      </c>
      <c r="D99" s="105" t="str">
        <f t="shared" si="1"/>
        <v/>
      </c>
      <c r="E99" s="96">
        <f>IF(Options!$D$24 = 1, MAX(F99, G99),
IF(Options!$D$25 = 1, AVERAGE(F99,G99),
IF(Options!$D$26 = 1, IFERROR(GEOMEAN(F99, G99), MAX(F99, G99)))))</f>
        <v>0</v>
      </c>
      <c r="F99" s="96" cm="1">
        <f t="array" ref="F99">IF(Options!$D$18=1, IFERROR(MAX(IF($I$199:$R$199=1,(I99:R99),"")),
     MAX(IF($I$199:$R$199=2,(I99:R99),""))),
IF(Options!$D$19=1, IFERROR(AVERAGE(IF($I$199:$R$199=1,(I99:R99),"")),
     AVERAGE(IF($I$199:$R$199=2,(I99:R99),""))),
IF(Options!$D$20=1, IFERROR(GEOMEAN(IF($I$199:$R$199=1,(I99:R99)+0.0001,"")),
     GEOMEAN(IF($I$199:$R$199=2,(I99:R99)+0.0001,""))))))</f>
        <v>0</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v>0</v>
      </c>
      <c r="J99" s="96">
        <v>0</v>
      </c>
      <c r="K99" s="96">
        <v>0</v>
      </c>
      <c r="L99" s="96" t="s">
        <v>505</v>
      </c>
      <c r="M99" s="93"/>
      <c r="N99" s="93"/>
      <c r="O99" s="153"/>
      <c r="P99" s="153"/>
      <c r="Q99" s="153"/>
      <c r="R99" s="38"/>
      <c r="S99" s="38"/>
      <c r="T99" s="38"/>
      <c r="U99" s="38"/>
      <c r="V99" s="38"/>
      <c r="W99" s="38"/>
      <c r="X99" s="38"/>
      <c r="Y99" s="38"/>
      <c r="Z99" s="38"/>
      <c r="AA99" s="38"/>
      <c r="AB99" s="38"/>
    </row>
    <row r="100" spans="1:28" x14ac:dyDescent="0.2">
      <c r="A100" s="92">
        <v>95</v>
      </c>
      <c r="B100" s="92" t="s">
        <v>196</v>
      </c>
      <c r="C100" s="92" t="s">
        <v>197</v>
      </c>
      <c r="D100" s="105" t="str">
        <f t="shared" si="1"/>
        <v/>
      </c>
      <c r="E100" s="96">
        <f>IF(Options!$D$24 = 1, MAX(F100, G100),
IF(Options!$D$25 = 1, AVERAGE(F100,G100),
IF(Options!$D$26 = 1, IFERROR(GEOMEAN(F100, G100), MAX(F100, G100)))))</f>
        <v>10</v>
      </c>
      <c r="F100" s="96" cm="1">
        <f t="array" ref="F100">IF(Options!$D$18=1, IFERROR(MAX(IF($I$199:$R$199=1,(I100:R100),"")),
     MAX(IF($I$199:$R$199=2,(I100:R100),""))),
IF(Options!$D$19=1, IFERROR(AVERAGE(IF($I$199:$R$199=1,(I100:R100),"")),
     AVERAGE(IF($I$199:$R$199=2,(I100:R100),""))),
IF(Options!$D$20=1, IFERROR(GEOMEAN(IF($I$199:$R$199=1,(I100:R100)+0.0001,"")),
     GEOMEAN(IF($I$199:$R$199=2,(I100:R100)+0.0001,""))))))</f>
        <v>10</v>
      </c>
      <c r="G100" s="96" cm="1">
        <f t="array" ref="G100">IF(Options!$D$18=1, IFERROR(MAX(IF($I$200:$R$200=1,(I100:R100),"")),
     MAX(IF($I$200:$R$200=2,(I100:R100),""))),
IF(Options!$D$19=1, IFERROR(AVERAGE(IF($I$200:$R$200=1,(I100:R100),"")),
     AVERAGE(IF($I$200:$R$200=2,(I100:R100),""))),
IF(Options!$D$20=1, IFERROR(GEOMEAN(IF($I$200:$R$200=1,(I100:R100)+0.0001,"")),
     GEOMEAN(IF($I$200:$R$200=2,(I100:R100)+0.0001,""))))))</f>
        <v>10</v>
      </c>
      <c r="H100" s="151" t="s">
        <v>197</v>
      </c>
      <c r="I100" s="96">
        <v>10</v>
      </c>
      <c r="J100" s="96">
        <v>10</v>
      </c>
      <c r="K100" s="96">
        <v>0</v>
      </c>
      <c r="L100" s="96" t="s">
        <v>505</v>
      </c>
      <c r="M100" s="93"/>
      <c r="N100" s="93"/>
      <c r="O100" s="153"/>
      <c r="P100" s="153"/>
      <c r="Q100" s="153"/>
      <c r="R100" s="38"/>
      <c r="S100" s="38"/>
      <c r="T100" s="38"/>
      <c r="U100" s="38"/>
      <c r="V100" s="38"/>
      <c r="W100" s="38"/>
      <c r="X100" s="38"/>
      <c r="Y100" s="38"/>
      <c r="Z100" s="38"/>
      <c r="AA100" s="38"/>
      <c r="AB100" s="38"/>
    </row>
    <row r="101" spans="1:28" x14ac:dyDescent="0.2">
      <c r="A101" s="92">
        <v>96</v>
      </c>
      <c r="B101" s="92" t="s">
        <v>198</v>
      </c>
      <c r="C101" s="92" t="s">
        <v>199</v>
      </c>
      <c r="D101" s="105" t="str">
        <f t="shared" si="1"/>
        <v/>
      </c>
      <c r="E101" s="96">
        <f>IF(Options!$D$24 = 1, MAX(F101, G101),
IF(Options!$D$25 = 1, AVERAGE(F101,G101),
IF(Options!$D$26 = 1, IFERROR(GEOMEAN(F101, G101), MAX(F101, G101)))))</f>
        <v>7.2287690978134105</v>
      </c>
      <c r="F101" s="96" cm="1">
        <f t="array" ref="F101">IF(Options!$D$18=1, IFERROR(MAX(IF($I$199:$R$199=1,(I101:R101),"")),
     MAX(IF($I$199:$R$199=2,(I101:R101),""))),
IF(Options!$D$19=1, IFERROR(AVERAGE(IF($I$199:$R$199=1,(I101:R101),"")),
     AVERAGE(IF($I$199:$R$199=2,(I101:R101),""))),
IF(Options!$D$20=1, IFERROR(GEOMEAN(IF($I$199:$R$199=1,(I101:R101)+0.0001,"")),
     GEOMEAN(IF($I$199:$R$199=2,(I101:R101)+0.0001,""))))))</f>
        <v>10</v>
      </c>
      <c r="G101" s="96" cm="1">
        <f t="array" ref="G101">IF(Options!$D$18=1, IFERROR(MAX(IF($I$200:$R$200=1,(I101:R101),"")),
     MAX(IF($I$200:$R$200=2,(I101:R101),""))),
IF(Options!$D$19=1, IFERROR(AVERAGE(IF($I$200:$R$200=1,(I101:R101),"")),
     AVERAGE(IF($I$200:$R$200=2,(I101:R101),""))),
IF(Options!$D$20=1, IFERROR(GEOMEAN(IF($I$200:$R$200=1,(I101:R101)+0.0001,"")),
     GEOMEAN(IF($I$200:$R$200=2,(I101:R101)+0.0001,""))))))</f>
        <v>5.2255102669502103</v>
      </c>
      <c r="H101" s="151" t="s">
        <v>199</v>
      </c>
      <c r="I101" s="96">
        <v>10</v>
      </c>
      <c r="J101" s="96">
        <v>0</v>
      </c>
      <c r="K101" s="96">
        <v>0</v>
      </c>
      <c r="L101" s="96">
        <v>5.2255102669502103</v>
      </c>
      <c r="M101" s="93"/>
      <c r="N101" s="93"/>
      <c r="O101" s="153"/>
      <c r="P101" s="153"/>
      <c r="Q101" s="153"/>
      <c r="R101" s="38"/>
      <c r="S101" s="38"/>
      <c r="T101" s="38"/>
      <c r="U101" s="38"/>
      <c r="V101" s="38"/>
      <c r="W101" s="38"/>
      <c r="X101" s="38"/>
      <c r="Y101" s="38"/>
      <c r="Z101" s="38"/>
      <c r="AA101" s="38"/>
      <c r="AB101" s="38"/>
    </row>
    <row r="102" spans="1:28" x14ac:dyDescent="0.2">
      <c r="A102" s="92">
        <v>97</v>
      </c>
      <c r="B102" s="92" t="s">
        <v>200</v>
      </c>
      <c r="C102" s="92" t="s">
        <v>201</v>
      </c>
      <c r="D102" s="105" t="str">
        <f t="shared" si="1"/>
        <v/>
      </c>
      <c r="E102" s="96">
        <f>IF(Options!$D$24 = 1, MAX(F102, G102),
IF(Options!$D$25 = 1, AVERAGE(F102,G102),
IF(Options!$D$26 = 1, IFERROR(GEOMEAN(F102, G102), MAX(F102, G102)))))</f>
        <v>10</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v>10</v>
      </c>
      <c r="J102" s="96">
        <v>0</v>
      </c>
      <c r="K102" s="96">
        <v>0</v>
      </c>
      <c r="L102" s="96" t="s">
        <v>505</v>
      </c>
      <c r="M102" s="93"/>
      <c r="N102" s="93"/>
      <c r="O102" s="153"/>
      <c r="P102" s="153"/>
      <c r="Q102" s="153"/>
      <c r="R102" s="38"/>
      <c r="S102" s="38"/>
      <c r="T102" s="38"/>
      <c r="U102" s="38"/>
      <c r="V102" s="38"/>
      <c r="W102" s="38"/>
      <c r="X102" s="38"/>
      <c r="Y102" s="38"/>
      <c r="Z102" s="38"/>
      <c r="AA102" s="38"/>
      <c r="AB102" s="38"/>
    </row>
    <row r="103" spans="1:28" x14ac:dyDescent="0.2">
      <c r="A103" s="92">
        <v>98</v>
      </c>
      <c r="B103" s="92" t="s">
        <v>202</v>
      </c>
      <c r="C103" s="92" t="s">
        <v>203</v>
      </c>
      <c r="D103" s="105" t="str">
        <f t="shared" si="1"/>
        <v/>
      </c>
      <c r="E103" s="96">
        <f>IF(Options!$D$24 = 1, MAX(F103, G103),
IF(Options!$D$25 = 1, AVERAGE(F103,G103),
IF(Options!$D$26 = 1, IFERROR(GEOMEAN(F103, G103), MAX(F103, G103)))))</f>
        <v>8.0142206048408919</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6.4227731903056302</v>
      </c>
      <c r="H103" s="151" t="s">
        <v>203</v>
      </c>
      <c r="I103" s="96">
        <v>10</v>
      </c>
      <c r="J103" s="96">
        <v>0</v>
      </c>
      <c r="K103" s="96">
        <v>6.4227731903056302</v>
      </c>
      <c r="L103" s="96" t="s">
        <v>505</v>
      </c>
      <c r="M103" s="93"/>
      <c r="N103" s="93"/>
      <c r="O103" s="153"/>
      <c r="P103" s="153"/>
      <c r="Q103" s="153"/>
      <c r="R103" s="38"/>
      <c r="S103" s="38"/>
      <c r="T103" s="38"/>
      <c r="U103" s="38"/>
      <c r="V103" s="38"/>
      <c r="W103" s="38"/>
      <c r="X103" s="38"/>
      <c r="Y103" s="38"/>
      <c r="Z103" s="38"/>
      <c r="AA103" s="38"/>
      <c r="AB103" s="38"/>
    </row>
    <row r="104" spans="1:28" x14ac:dyDescent="0.2">
      <c r="A104" s="92">
        <v>99</v>
      </c>
      <c r="B104" s="92" t="s">
        <v>204</v>
      </c>
      <c r="C104" s="92" t="s">
        <v>205</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v>0</v>
      </c>
      <c r="J104" s="96">
        <v>0</v>
      </c>
      <c r="K104" s="96">
        <v>0</v>
      </c>
      <c r="L104" s="96" t="s">
        <v>505</v>
      </c>
      <c r="M104" s="93"/>
      <c r="N104" s="93"/>
      <c r="O104" s="153"/>
      <c r="P104" s="153"/>
      <c r="Q104" s="153"/>
      <c r="R104" s="38"/>
      <c r="S104" s="38"/>
      <c r="T104" s="38"/>
      <c r="U104" s="38"/>
      <c r="V104" s="38"/>
      <c r="W104" s="38"/>
      <c r="X104" s="38"/>
      <c r="Y104" s="38"/>
      <c r="Z104" s="38"/>
      <c r="AA104" s="38"/>
      <c r="AB104" s="38"/>
    </row>
    <row r="105" spans="1:28" x14ac:dyDescent="0.2">
      <c r="A105" s="92">
        <v>100</v>
      </c>
      <c r="B105" s="92" t="s">
        <v>206</v>
      </c>
      <c r="C105" s="92" t="s">
        <v>207</v>
      </c>
      <c r="D105" s="105" t="str">
        <f t="shared" si="1"/>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v>0</v>
      </c>
      <c r="J105" s="96">
        <v>0</v>
      </c>
      <c r="K105" s="96" t="s">
        <v>505</v>
      </c>
      <c r="L105" s="96" t="s">
        <v>505</v>
      </c>
      <c r="M105" s="93"/>
      <c r="N105" s="93"/>
      <c r="O105" s="153"/>
      <c r="P105" s="153"/>
      <c r="Q105" s="153"/>
      <c r="R105" s="38"/>
      <c r="S105" s="38"/>
      <c r="T105" s="38"/>
      <c r="U105" s="38"/>
      <c r="V105" s="38"/>
      <c r="W105" s="38"/>
      <c r="X105" s="38"/>
      <c r="Y105" s="38"/>
      <c r="Z105" s="38"/>
      <c r="AA105" s="38"/>
      <c r="AB105" s="38"/>
    </row>
    <row r="106" spans="1:28" x14ac:dyDescent="0.2">
      <c r="A106" s="92">
        <v>101</v>
      </c>
      <c r="B106" s="92" t="s">
        <v>208</v>
      </c>
      <c r="C106" s="92" t="s">
        <v>209</v>
      </c>
      <c r="D106" s="105" t="str">
        <f t="shared" si="1"/>
        <v/>
      </c>
      <c r="E106" s="96">
        <f>IF(Options!$D$24 = 1, MAX(F106, G106),
IF(Options!$D$25 = 1, AVERAGE(F106,G106),
IF(Options!$D$26 = 1, IFERROR(GEOMEAN(F106, G106), MAX(F106, G106)))))</f>
        <v>7.2825721468623401</v>
      </c>
      <c r="F106" s="96" cm="1">
        <f t="array" ref="F106">IF(Options!$D$18=1, IFERROR(MAX(IF($I$199:$R$199=1,(I106:R106),"")),
     MAX(IF($I$199:$R$199=2,(I106:R106),""))),
IF(Options!$D$19=1, IFERROR(AVERAGE(IF($I$199:$R$199=1,(I106:R106),"")),
     AVERAGE(IF($I$199:$R$199=2,(I106:R106),""))),
IF(Options!$D$20=1, IFERROR(GEOMEAN(IF($I$199:$R$199=1,(I106:R106)+0.0001,"")),
     GEOMEAN(IF($I$199:$R$199=2,(I106:R106)+0.0001,""))))))</f>
        <v>0</v>
      </c>
      <c r="G106" s="96" cm="1">
        <f t="array" ref="G106">IF(Options!$D$18=1, IFERROR(MAX(IF($I$200:$R$200=1,(I106:R106),"")),
     MAX(IF($I$200:$R$200=2,(I106:R106),""))),
IF(Options!$D$19=1, IFERROR(AVERAGE(IF($I$200:$R$200=1,(I106:R106),"")),
     AVERAGE(IF($I$200:$R$200=2,(I106:R106),""))),
IF(Options!$D$20=1, IFERROR(GEOMEAN(IF($I$200:$R$200=1,(I106:R106)+0.0001,"")),
     GEOMEAN(IF($I$200:$R$200=2,(I106:R106)+0.0001,""))))))</f>
        <v>7.2825721468623401</v>
      </c>
      <c r="H106" s="151" t="s">
        <v>209</v>
      </c>
      <c r="I106" s="96">
        <v>0</v>
      </c>
      <c r="J106" s="96">
        <v>0</v>
      </c>
      <c r="K106" s="96">
        <v>0</v>
      </c>
      <c r="L106" s="96">
        <v>7.2825721468623401</v>
      </c>
      <c r="M106" s="93"/>
      <c r="N106" s="93"/>
      <c r="O106" s="153"/>
      <c r="P106" s="153"/>
      <c r="Q106" s="153"/>
      <c r="R106" s="38"/>
      <c r="S106" s="38"/>
      <c r="T106" s="38"/>
      <c r="U106" s="38"/>
      <c r="V106" s="38"/>
      <c r="W106" s="38"/>
      <c r="X106" s="38"/>
      <c r="Y106" s="38"/>
      <c r="Z106" s="38"/>
      <c r="AA106" s="38"/>
      <c r="AB106" s="38"/>
    </row>
    <row r="107" spans="1:28" x14ac:dyDescent="0.2">
      <c r="A107" s="92">
        <v>102</v>
      </c>
      <c r="B107" s="92" t="s">
        <v>210</v>
      </c>
      <c r="C107" s="92" t="s">
        <v>211</v>
      </c>
      <c r="D107" s="105" t="str">
        <f t="shared" si="1"/>
        <v/>
      </c>
      <c r="E107" s="96">
        <f>IF(Options!$D$24 = 1, MAX(F107, G107),
IF(Options!$D$25 = 1, AVERAGE(F107,G107),
IF(Options!$D$26 = 1, IFERROR(GEOMEAN(F107, G107), MAX(F107, G107)))))</f>
        <v>0</v>
      </c>
      <c r="F107" s="96" cm="1">
        <f t="array" ref="F107">IF(Options!$D$18=1, IFERROR(MAX(IF($I$199:$R$199=1,(I107:R107),"")),
     MAX(IF($I$199:$R$199=2,(I107:R107),""))),
IF(Options!$D$19=1, IFERROR(AVERAGE(IF($I$199:$R$199=1,(I107:R107),"")),
     AVERAGE(IF($I$199:$R$199=2,(I107:R107),""))),
IF(Options!$D$20=1, IFERROR(GEOMEAN(IF($I$199:$R$199=1,(I107:R107)+0.0001,"")),
     GEOMEAN(IF($I$199:$R$199=2,(I107:R107)+0.0001,""))))))</f>
        <v>0</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51" t="s">
        <v>211</v>
      </c>
      <c r="I107" s="96">
        <v>0</v>
      </c>
      <c r="J107" s="96">
        <v>0</v>
      </c>
      <c r="K107" s="96">
        <v>0</v>
      </c>
      <c r="L107" s="96" t="s">
        <v>505</v>
      </c>
      <c r="M107" s="93"/>
      <c r="N107" s="93"/>
      <c r="O107" s="153"/>
      <c r="P107" s="153"/>
      <c r="Q107" s="153"/>
      <c r="R107" s="38"/>
      <c r="S107" s="38"/>
      <c r="T107" s="38"/>
      <c r="U107" s="38"/>
      <c r="V107" s="38"/>
      <c r="W107" s="38"/>
      <c r="X107" s="38"/>
      <c r="Y107" s="38"/>
      <c r="Z107" s="38"/>
      <c r="AA107" s="38"/>
      <c r="AB107" s="38"/>
    </row>
    <row r="108" spans="1:28" x14ac:dyDescent="0.2">
      <c r="A108" s="92">
        <v>103</v>
      </c>
      <c r="B108" s="92" t="s">
        <v>212</v>
      </c>
      <c r="C108" s="92" t="s">
        <v>213</v>
      </c>
      <c r="D108" s="105" t="str">
        <f t="shared" si="1"/>
        <v/>
      </c>
      <c r="E108" s="96">
        <f>IF(Options!$D$24 = 1, MAX(F108, G108),
IF(Options!$D$25 = 1, AVERAGE(F108,G108),
IF(Options!$D$26 = 1, IFERROR(GEOMEAN(F108, G108), MAX(F108, G108)))))</f>
        <v>0</v>
      </c>
      <c r="F108" s="96" cm="1">
        <f t="array" ref="F108">IF(Options!$D$18=1, IFERROR(MAX(IF($I$199:$R$199=1,(I108:R108),"")),
     MAX(IF($I$199:$R$199=2,(I108:R108),""))),
IF(Options!$D$19=1, IFERROR(AVERAGE(IF($I$199:$R$199=1,(I108:R108),"")),
     AVERAGE(IF($I$199:$R$199=2,(I108:R108),""))),
IF(Options!$D$20=1, IFERROR(GEOMEAN(IF($I$199:$R$199=1,(I108:R108)+0.0001,"")),
     GEOMEAN(IF($I$199:$R$199=2,(I108:R108)+0.0001,""))))))</f>
        <v>0</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0</v>
      </c>
      <c r="J108" s="96">
        <v>0</v>
      </c>
      <c r="K108" s="96">
        <v>0</v>
      </c>
      <c r="L108" s="96" t="s">
        <v>505</v>
      </c>
      <c r="M108" s="93"/>
      <c r="N108" s="93"/>
      <c r="O108" s="153"/>
      <c r="P108" s="153"/>
      <c r="Q108" s="153"/>
      <c r="R108" s="38"/>
      <c r="S108" s="38"/>
      <c r="T108" s="38"/>
      <c r="U108" s="38"/>
      <c r="V108" s="38"/>
      <c r="W108" s="38"/>
      <c r="X108" s="38"/>
      <c r="Y108" s="38"/>
      <c r="Z108" s="38"/>
      <c r="AA108" s="38"/>
      <c r="AB108" s="38"/>
    </row>
    <row r="109" spans="1:28" x14ac:dyDescent="0.2">
      <c r="A109" s="92">
        <v>104</v>
      </c>
      <c r="B109" s="92" t="s">
        <v>214</v>
      </c>
      <c r="C109" s="92" t="s">
        <v>215</v>
      </c>
      <c r="D109" s="105" t="str">
        <f t="shared" si="1"/>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v>0</v>
      </c>
      <c r="J109" s="96">
        <v>0</v>
      </c>
      <c r="K109" s="96" t="s">
        <v>505</v>
      </c>
      <c r="L109" s="96" t="s">
        <v>505</v>
      </c>
      <c r="M109" s="93"/>
      <c r="N109" s="93"/>
      <c r="O109" s="153"/>
      <c r="P109" s="153"/>
      <c r="Q109" s="153"/>
      <c r="R109" s="38"/>
      <c r="S109" s="38"/>
      <c r="T109" s="38"/>
      <c r="U109" s="38"/>
      <c r="V109" s="38"/>
      <c r="W109" s="38"/>
      <c r="X109" s="38"/>
      <c r="Y109" s="38"/>
      <c r="Z109" s="38"/>
      <c r="AA109" s="38"/>
      <c r="AB109" s="38"/>
    </row>
    <row r="110" spans="1:28" x14ac:dyDescent="0.2">
      <c r="A110" s="92">
        <v>105</v>
      </c>
      <c r="B110" s="92" t="s">
        <v>216</v>
      </c>
      <c r="C110" s="92" t="s">
        <v>217</v>
      </c>
      <c r="D110" s="105" t="str">
        <f t="shared" si="1"/>
        <v/>
      </c>
      <c r="E110" s="96">
        <f>IF(Options!$D$24 = 1, MAX(F110, G110),
IF(Options!$D$25 = 1, AVERAGE(F110,G110),
IF(Options!$D$26 = 1, IFERROR(GEOMEAN(F110, G110), MAX(F110, G110)))))</f>
        <v>0</v>
      </c>
      <c r="F110" s="96" cm="1">
        <f t="array" ref="F110">IF(Options!$D$18=1, IFERROR(MAX(IF($I$199:$R$199=1,(I110:R110),"")),
     MAX(IF($I$199:$R$199=2,(I110:R110),""))),
IF(Options!$D$19=1, IFERROR(AVERAGE(IF($I$199:$R$199=1,(I110:R110),"")),
     AVERAGE(IF($I$199:$R$199=2,(I110:R110),""))),
IF(Options!$D$20=1, IFERROR(GEOMEAN(IF($I$199:$R$199=1,(I110:R110)+0.0001,"")),
     GEOMEAN(IF($I$199:$R$199=2,(I110:R110)+0.0001,""))))))</f>
        <v>0</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v>0</v>
      </c>
      <c r="J110" s="96">
        <v>0</v>
      </c>
      <c r="K110" s="96">
        <v>0</v>
      </c>
      <c r="L110" s="96" t="s">
        <v>505</v>
      </c>
      <c r="M110" s="93"/>
      <c r="N110" s="93"/>
      <c r="O110" s="153"/>
      <c r="P110" s="153"/>
      <c r="Q110" s="153"/>
      <c r="R110" s="38"/>
      <c r="S110" s="38"/>
      <c r="T110" s="38"/>
      <c r="U110" s="38"/>
      <c r="V110" s="38"/>
      <c r="W110" s="38"/>
      <c r="X110" s="38"/>
      <c r="Y110" s="38"/>
      <c r="Z110" s="38"/>
      <c r="AA110" s="38"/>
      <c r="AB110" s="38"/>
    </row>
    <row r="111" spans="1:28" x14ac:dyDescent="0.2">
      <c r="A111" s="92">
        <v>106</v>
      </c>
      <c r="B111" s="92" t="s">
        <v>218</v>
      </c>
      <c r="C111" s="92" t="s">
        <v>219</v>
      </c>
      <c r="D111" s="105" t="str">
        <f t="shared" si="1"/>
        <v/>
      </c>
      <c r="E111" s="96">
        <f>IF(Options!$D$24 = 1, MAX(F111, G111),
IF(Options!$D$25 = 1, AVERAGE(F111,G111),
IF(Options!$D$26 = 1, IFERROR(GEOMEAN(F111, G111), MAX(F111, G111)))))</f>
        <v>0</v>
      </c>
      <c r="F111" s="96" cm="1">
        <f t="array" ref="F111">IF(Options!$D$18=1, IFERROR(MAX(IF($I$199:$R$199=1,(I111:R111),"")),
     MAX(IF($I$199:$R$199=2,(I111:R111),""))),
IF(Options!$D$19=1, IFERROR(AVERAGE(IF($I$199:$R$199=1,(I111:R111),"")),
     AVERAGE(IF($I$199:$R$199=2,(I111:R111),""))),
IF(Options!$D$20=1, IFERROR(GEOMEAN(IF($I$199:$R$199=1,(I111:R111)+0.0001,"")),
     GEOMEAN(IF($I$199:$R$199=2,(I111:R111)+0.0001,""))))))</f>
        <v>0</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v>0</v>
      </c>
      <c r="J111" s="96">
        <v>0</v>
      </c>
      <c r="K111" s="96">
        <v>0</v>
      </c>
      <c r="L111" s="96" t="s">
        <v>505</v>
      </c>
      <c r="M111" s="93"/>
      <c r="N111" s="93"/>
      <c r="O111" s="153"/>
      <c r="P111" s="153"/>
      <c r="Q111" s="153"/>
      <c r="R111" s="38"/>
      <c r="S111" s="38"/>
      <c r="T111" s="38"/>
      <c r="U111" s="38"/>
      <c r="V111" s="38"/>
      <c r="W111" s="38"/>
      <c r="X111" s="38"/>
      <c r="Y111" s="38"/>
      <c r="Z111" s="38"/>
      <c r="AA111" s="38"/>
      <c r="AB111" s="38"/>
    </row>
    <row r="112" spans="1:28" x14ac:dyDescent="0.2">
      <c r="A112" s="92">
        <v>107</v>
      </c>
      <c r="B112" s="92" t="s">
        <v>220</v>
      </c>
      <c r="C112" s="92" t="s">
        <v>221</v>
      </c>
      <c r="D112" s="105" t="str">
        <f t="shared" si="1"/>
        <v/>
      </c>
      <c r="E112" s="96">
        <f>IF(Options!$D$24 = 1, MAX(F112, G112),
IF(Options!$D$25 = 1, AVERAGE(F112,G112),
IF(Options!$D$26 = 1, IFERROR(GEOMEAN(F112, G112), MAX(F112, G112)))))</f>
        <v>0</v>
      </c>
      <c r="F112" s="96" cm="1">
        <f t="array" ref="F112">IF(Options!$D$18=1, IFERROR(MAX(IF($I$199:$R$199=1,(I112:R112),"")),
     MAX(IF($I$199:$R$199=2,(I112:R112),""))),
IF(Options!$D$19=1, IFERROR(AVERAGE(IF($I$199:$R$199=1,(I112:R112),"")),
     AVERAGE(IF($I$199:$R$199=2,(I112:R112),""))),
IF(Options!$D$20=1, IFERROR(GEOMEAN(IF($I$199:$R$199=1,(I112:R112)+0.0001,"")),
     GEOMEAN(IF($I$199:$R$199=2,(I112:R112)+0.0001,""))))))</f>
        <v>0</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v>0</v>
      </c>
      <c r="J112" s="96">
        <v>0</v>
      </c>
      <c r="K112" s="96">
        <v>0</v>
      </c>
      <c r="L112" s="96" t="s">
        <v>505</v>
      </c>
      <c r="M112" s="93"/>
      <c r="N112" s="93"/>
      <c r="O112" s="153"/>
      <c r="P112" s="153"/>
      <c r="Q112" s="153"/>
      <c r="R112" s="38"/>
      <c r="S112" s="38"/>
      <c r="T112" s="38"/>
      <c r="U112" s="38"/>
      <c r="V112" s="38"/>
      <c r="W112" s="38"/>
      <c r="X112" s="38"/>
      <c r="Y112" s="38"/>
      <c r="Z112" s="38"/>
      <c r="AA112" s="38"/>
      <c r="AB112" s="38"/>
    </row>
    <row r="113" spans="1:28" x14ac:dyDescent="0.2">
      <c r="A113" s="92">
        <v>108</v>
      </c>
      <c r="B113" s="92" t="s">
        <v>222</v>
      </c>
      <c r="C113" s="92" t="s">
        <v>223</v>
      </c>
      <c r="D113" s="105" t="str">
        <f t="shared" si="1"/>
        <v/>
      </c>
      <c r="E113" s="96">
        <f>IF(Options!$D$24 = 1, MAX(F113, G113),
IF(Options!$D$25 = 1, AVERAGE(F113,G113),
IF(Options!$D$26 = 1, IFERROR(GEOMEAN(F113, G113), MAX(F113, G113)))))</f>
        <v>0</v>
      </c>
      <c r="F113" s="96" cm="1">
        <f t="array" ref="F113">IF(Options!$D$18=1, IFERROR(MAX(IF($I$199:$R$199=1,(I113:R113),"")),
     MAX(IF($I$199:$R$199=2,(I113:R113),""))),
IF(Options!$D$19=1, IFERROR(AVERAGE(IF($I$199:$R$199=1,(I113:R113),"")),
     AVERAGE(IF($I$199:$R$199=2,(I113:R113),""))),
IF(Options!$D$20=1, IFERROR(GEOMEAN(IF($I$199:$R$199=1,(I113:R113)+0.0001,"")),
     GEOMEAN(IF($I$199:$R$199=2,(I113:R113)+0.0001,""))))))</f>
        <v>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v>0</v>
      </c>
      <c r="J113" s="96">
        <v>0</v>
      </c>
      <c r="K113" s="96">
        <v>0</v>
      </c>
      <c r="L113" s="96" t="s">
        <v>505</v>
      </c>
      <c r="M113" s="93"/>
      <c r="N113" s="93"/>
      <c r="O113" s="153"/>
      <c r="P113" s="153"/>
      <c r="Q113" s="153"/>
      <c r="R113" s="38"/>
      <c r="S113" s="38"/>
      <c r="T113" s="38"/>
      <c r="U113" s="38"/>
      <c r="V113" s="38"/>
      <c r="W113" s="38"/>
      <c r="X113" s="38"/>
      <c r="Y113" s="38"/>
      <c r="Z113" s="38"/>
      <c r="AA113" s="38"/>
      <c r="AB113" s="38"/>
    </row>
    <row r="114" spans="1:28" x14ac:dyDescent="0.2">
      <c r="A114" s="92">
        <v>109</v>
      </c>
      <c r="B114" s="92" t="s">
        <v>224</v>
      </c>
      <c r="C114" s="92" t="s">
        <v>225</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v>0</v>
      </c>
      <c r="J114" s="96">
        <v>0</v>
      </c>
      <c r="K114" s="96">
        <v>0</v>
      </c>
      <c r="L114" s="96" t="s">
        <v>505</v>
      </c>
      <c r="M114" s="93"/>
      <c r="N114" s="93"/>
      <c r="O114" s="153"/>
      <c r="P114" s="153"/>
      <c r="Q114" s="153"/>
      <c r="R114" s="38"/>
      <c r="S114" s="38"/>
      <c r="T114" s="38"/>
      <c r="U114" s="38"/>
      <c r="V114" s="38"/>
      <c r="W114" s="38"/>
      <c r="X114" s="38"/>
      <c r="Y114" s="38"/>
      <c r="Z114" s="38"/>
      <c r="AA114" s="38"/>
      <c r="AB114" s="38"/>
    </row>
    <row r="115" spans="1:28" x14ac:dyDescent="0.2">
      <c r="A115" s="92">
        <v>110</v>
      </c>
      <c r="B115" s="92" t="s">
        <v>226</v>
      </c>
      <c r="C115" s="92" t="s">
        <v>227</v>
      </c>
      <c r="D115" s="105" t="str">
        <f t="shared" si="1"/>
        <v/>
      </c>
      <c r="E115" s="96">
        <f>IF(Options!$D$24 = 1, MAX(F115, G115),
IF(Options!$D$25 = 1, AVERAGE(F115,G115),
IF(Options!$D$26 = 1, IFERROR(GEOMEAN(F115, G115), MAX(F115, G115)))))</f>
        <v>0</v>
      </c>
      <c r="F115" s="96" cm="1">
        <f t="array" ref="F115">IF(Options!$D$18=1, IFERROR(MAX(IF($I$199:$R$199=1,(I115:R115),"")),
     MAX(IF($I$199:$R$199=2,(I115:R115),""))),
IF(Options!$D$19=1, IFERROR(AVERAGE(IF($I$199:$R$199=1,(I115:R115),"")),
     AVERAGE(IF($I$199:$R$199=2,(I115:R115),""))),
IF(Options!$D$20=1, IFERROR(GEOMEAN(IF($I$199:$R$199=1,(I115:R115)+0.0001,"")),
     GEOMEAN(IF($I$199:$R$199=2,(I115:R115)+0.0001,""))))))</f>
        <v>0</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0</v>
      </c>
      <c r="J115" s="96">
        <v>0</v>
      </c>
      <c r="K115" s="96">
        <v>0</v>
      </c>
      <c r="L115" s="96">
        <v>0</v>
      </c>
      <c r="M115" s="93"/>
      <c r="N115" s="93"/>
      <c r="O115" s="153"/>
      <c r="P115" s="153"/>
      <c r="Q115" s="153"/>
      <c r="R115" s="38"/>
      <c r="S115" s="38"/>
      <c r="T115" s="38"/>
      <c r="U115" s="38"/>
      <c r="V115" s="38"/>
      <c r="W115" s="38"/>
      <c r="X115" s="38"/>
      <c r="Y115" s="38"/>
      <c r="Z115" s="38"/>
      <c r="AA115" s="38"/>
      <c r="AB115" s="38"/>
    </row>
    <row r="116" spans="1:28" x14ac:dyDescent="0.2">
      <c r="A116" s="92">
        <v>111</v>
      </c>
      <c r="B116" s="92" t="s">
        <v>228</v>
      </c>
      <c r="C116" s="92" t="s">
        <v>229</v>
      </c>
      <c r="D116" s="105" t="str">
        <f t="shared" si="1"/>
        <v/>
      </c>
      <c r="E116" s="96">
        <f>IF(Options!$D$24 = 1, MAX(F116, G116),
IF(Options!$D$25 = 1, AVERAGE(F116,G116),
IF(Options!$D$26 = 1, IFERROR(GEOMEAN(F116, G116), MAX(F116, G116)))))</f>
        <v>10</v>
      </c>
      <c r="F116" s="96" cm="1">
        <f t="array" ref="F116">IF(Options!$D$18=1, IFERROR(MAX(IF($I$199:$R$199=1,(I116:R116),"")),
     MAX(IF($I$199:$R$199=2,(I116:R116),""))),
IF(Options!$D$19=1, IFERROR(AVERAGE(IF($I$199:$R$199=1,(I116:R116),"")),
     AVERAGE(IF($I$199:$R$199=2,(I116:R116),""))),
IF(Options!$D$20=1, IFERROR(GEOMEAN(IF($I$199:$R$199=1,(I116:R116)+0.0001,"")),
     GEOMEAN(IF($I$199:$R$199=2,(I116:R116)+0.0001,""))))))</f>
        <v>10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v>10</v>
      </c>
      <c r="J116" s="96">
        <v>0</v>
      </c>
      <c r="K116" s="96">
        <v>0</v>
      </c>
      <c r="L116" s="96" t="s">
        <v>505</v>
      </c>
      <c r="M116" s="93"/>
      <c r="N116" s="93"/>
      <c r="O116" s="153"/>
      <c r="P116" s="153"/>
      <c r="Q116" s="153"/>
      <c r="R116" s="38"/>
      <c r="S116" s="38"/>
      <c r="T116" s="38"/>
      <c r="U116" s="38"/>
      <c r="V116" s="38"/>
      <c r="W116" s="38"/>
      <c r="X116" s="38"/>
      <c r="Y116" s="38"/>
      <c r="Z116" s="38"/>
      <c r="AA116" s="38"/>
      <c r="AB116" s="38"/>
    </row>
    <row r="117" spans="1:28" x14ac:dyDescent="0.2">
      <c r="A117" s="92">
        <v>112</v>
      </c>
      <c r="B117" s="92" t="s">
        <v>230</v>
      </c>
      <c r="C117" s="92" t="s">
        <v>231</v>
      </c>
      <c r="D117" s="105" t="str">
        <f t="shared" si="1"/>
        <v/>
      </c>
      <c r="E117" s="96">
        <f>IF(Options!$D$24 = 1, MAX(F117, G117),
IF(Options!$D$25 = 1, AVERAGE(F117,G117),
IF(Options!$D$26 = 1, IFERROR(GEOMEAN(F117, G117), MAX(F117, G117)))))</f>
        <v>0</v>
      </c>
      <c r="F117" s="96" cm="1">
        <f t="array" ref="F117">IF(Options!$D$18=1, IFERROR(MAX(IF($I$199:$R$199=1,(I117:R117),"")),
     MAX(IF($I$199:$R$199=2,(I117:R117),""))),
IF(Options!$D$19=1, IFERROR(AVERAGE(IF($I$199:$R$199=1,(I117:R117),"")),
     AVERAGE(IF($I$199:$R$199=2,(I117:R117),""))),
IF(Options!$D$20=1, IFERROR(GEOMEAN(IF($I$199:$R$199=1,(I117:R117)+0.0001,"")),
     GEOMEAN(IF($I$199:$R$199=2,(I117:R117)+0.0001,""))))))</f>
        <v>0</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v>0</v>
      </c>
      <c r="J117" s="96">
        <v>0</v>
      </c>
      <c r="K117" s="96">
        <v>0</v>
      </c>
      <c r="L117" s="96" t="s">
        <v>505</v>
      </c>
      <c r="M117" s="93"/>
      <c r="N117" s="93"/>
      <c r="O117" s="153"/>
      <c r="P117" s="153"/>
      <c r="Q117" s="153"/>
      <c r="R117" s="38"/>
      <c r="S117" s="38"/>
      <c r="T117" s="38"/>
      <c r="U117" s="38"/>
      <c r="V117" s="38"/>
      <c r="W117" s="38"/>
      <c r="X117" s="38"/>
      <c r="Y117" s="38"/>
      <c r="Z117" s="38"/>
      <c r="AA117" s="38"/>
      <c r="AB117" s="38"/>
    </row>
    <row r="118" spans="1:28" x14ac:dyDescent="0.2">
      <c r="A118" s="92">
        <v>113</v>
      </c>
      <c r="B118" s="92" t="s">
        <v>232</v>
      </c>
      <c r="C118" s="92" t="s">
        <v>233</v>
      </c>
      <c r="D118" s="105" t="str">
        <f t="shared" si="1"/>
        <v/>
      </c>
      <c r="E118" s="96">
        <f>IF(Options!$D$24 = 1, MAX(F118, G118),
IF(Options!$D$25 = 1, AVERAGE(F118,G118),
IF(Options!$D$26 = 1, IFERROR(GEOMEAN(F118, G118), MAX(F118, G118)))))</f>
        <v>10</v>
      </c>
      <c r="F118" s="96" cm="1">
        <f t="array" ref="F118">IF(Options!$D$18=1, IFERROR(MAX(IF($I$199:$R$199=1,(I118:R118),"")),
     MAX(IF($I$199:$R$199=2,(I118:R118),""))),
IF(Options!$D$19=1, IFERROR(AVERAGE(IF($I$199:$R$199=1,(I118:R118),"")),
     AVERAGE(IF($I$199:$R$199=2,(I118:R118),""))),
IF(Options!$D$20=1, IFERROR(GEOMEAN(IF($I$199:$R$199=1,(I118:R118)+0.0001,"")),
     GEOMEAN(IF($I$199:$R$199=2,(I118:R118)+0.0001,""))))))</f>
        <v>10</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51" t="s">
        <v>233</v>
      </c>
      <c r="I118" s="96">
        <v>10</v>
      </c>
      <c r="J118" s="96">
        <v>0</v>
      </c>
      <c r="K118" s="96">
        <v>10</v>
      </c>
      <c r="L118" s="96">
        <v>0</v>
      </c>
      <c r="M118" s="93"/>
      <c r="N118" s="93"/>
      <c r="O118" s="153"/>
      <c r="P118" s="153"/>
      <c r="Q118" s="153"/>
      <c r="R118" s="38"/>
      <c r="S118" s="38"/>
      <c r="T118" s="38"/>
      <c r="U118" s="38"/>
      <c r="V118" s="38"/>
      <c r="W118" s="38"/>
      <c r="X118" s="38"/>
      <c r="Y118" s="38"/>
      <c r="Z118" s="38"/>
      <c r="AA118" s="38"/>
      <c r="AB118" s="38"/>
    </row>
    <row r="119" spans="1:28" x14ac:dyDescent="0.2">
      <c r="A119" s="92">
        <v>114</v>
      </c>
      <c r="B119" s="92" t="s">
        <v>234</v>
      </c>
      <c r="C119" s="92" t="s">
        <v>235</v>
      </c>
      <c r="D119" s="105" t="str">
        <f t="shared" si="1"/>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v>0</v>
      </c>
      <c r="J119" s="96">
        <v>0</v>
      </c>
      <c r="K119" s="96">
        <v>0</v>
      </c>
      <c r="L119" s="96" t="s">
        <v>505</v>
      </c>
      <c r="M119" s="93"/>
      <c r="N119" s="93"/>
      <c r="O119" s="153"/>
      <c r="P119" s="153"/>
      <c r="Q119" s="153"/>
      <c r="R119" s="38"/>
      <c r="S119" s="38"/>
      <c r="T119" s="38"/>
      <c r="U119" s="38"/>
      <c r="V119" s="38"/>
      <c r="W119" s="38"/>
      <c r="X119" s="38"/>
      <c r="Y119" s="38"/>
      <c r="Z119" s="38"/>
      <c r="AA119" s="38"/>
      <c r="AB119" s="38"/>
    </row>
    <row r="120" spans="1:28" x14ac:dyDescent="0.2">
      <c r="A120" s="92">
        <v>115</v>
      </c>
      <c r="B120" s="92" t="s">
        <v>236</v>
      </c>
      <c r="C120" s="92" t="s">
        <v>237</v>
      </c>
      <c r="D120" s="105" t="str">
        <f t="shared" si="1"/>
        <v/>
      </c>
      <c r="E120" s="96">
        <f>IF(Options!$D$24 = 1, MAX(F120, G120),
IF(Options!$D$25 = 1, AVERAGE(F120,G120),
IF(Options!$D$26 = 1, IFERROR(GEOMEAN(F120, G120), MAX(F120, G120)))))</f>
        <v>10</v>
      </c>
      <c r="F120" s="96" cm="1">
        <f t="array" ref="F120">IF(Options!$D$18=1, IFERROR(MAX(IF($I$199:$R$199=1,(I120:R120),"")),
     MAX(IF($I$199:$R$199=2,(I120:R120),""))),
IF(Options!$D$19=1, IFERROR(AVERAGE(IF($I$199:$R$199=1,(I120:R120),"")),
     AVERAGE(IF($I$199:$R$199=2,(I120:R120),""))),
IF(Options!$D$20=1, IFERROR(GEOMEAN(IF($I$199:$R$199=1,(I120:R120)+0.0001,"")),
     GEOMEAN(IF($I$199:$R$199=2,(I120:R120)+0.0001,""))))))</f>
        <v>10</v>
      </c>
      <c r="G120" s="96" cm="1">
        <f t="array" ref="G120">IF(Options!$D$18=1, IFERROR(MAX(IF($I$200:$R$200=1,(I120:R120),"")),
     MAX(IF($I$200:$R$200=2,(I120:R120),""))),
IF(Options!$D$19=1, IFERROR(AVERAGE(IF($I$200:$R$200=1,(I120:R120),"")),
     AVERAGE(IF($I$200:$R$200=2,(I120:R120),""))),
IF(Options!$D$20=1, IFERROR(GEOMEAN(IF($I$200:$R$200=1,(I120:R120)+0.0001,"")),
     GEOMEAN(IF($I$200:$R$200=2,(I120:R120)+0.0001,""))))))</f>
        <v>10</v>
      </c>
      <c r="H120" s="151" t="s">
        <v>237</v>
      </c>
      <c r="I120" s="96">
        <v>10</v>
      </c>
      <c r="J120" s="96">
        <v>10</v>
      </c>
      <c r="K120" s="96">
        <v>0</v>
      </c>
      <c r="L120" s="96">
        <v>0</v>
      </c>
      <c r="M120" s="93"/>
      <c r="N120" s="93"/>
      <c r="O120" s="153"/>
      <c r="P120" s="153"/>
      <c r="Q120" s="153"/>
      <c r="R120" s="38"/>
      <c r="S120" s="38"/>
      <c r="T120" s="38"/>
      <c r="U120" s="38"/>
      <c r="V120" s="38"/>
      <c r="W120" s="38"/>
      <c r="X120" s="38"/>
      <c r="Y120" s="38"/>
      <c r="Z120" s="38"/>
      <c r="AA120" s="38"/>
      <c r="AB120" s="38"/>
    </row>
    <row r="121" spans="1:28" x14ac:dyDescent="0.2">
      <c r="A121" s="92">
        <v>116</v>
      </c>
      <c r="B121" s="92" t="s">
        <v>238</v>
      </c>
      <c r="C121" s="92" t="s">
        <v>239</v>
      </c>
      <c r="D121" s="105" t="str">
        <f t="shared" si="1"/>
        <v/>
      </c>
      <c r="E121" s="96">
        <f>IF(Options!$D$24 = 1, MAX(F121, G121),
IF(Options!$D$25 = 1, AVERAGE(F121,G121),
IF(Options!$D$26 = 1, IFERROR(GEOMEAN(F121, G121), MAX(F121, G121)))))</f>
        <v>0</v>
      </c>
      <c r="F121" s="96" cm="1">
        <f t="array" ref="F121">IF(Options!$D$18=1, IFERROR(MAX(IF($I$199:$R$199=1,(I121:R121),"")),
     MAX(IF($I$199:$R$199=2,(I121:R121),""))),
IF(Options!$D$19=1, IFERROR(AVERAGE(IF($I$199:$R$199=1,(I121:R121),"")),
     AVERAGE(IF($I$199:$R$199=2,(I121:R121),""))),
IF(Options!$D$20=1, IFERROR(GEOMEAN(IF($I$199:$R$199=1,(I121:R121)+0.0001,"")),
     GEOMEAN(IF($I$199:$R$199=2,(I121:R121)+0.0001,""))))))</f>
        <v>0</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v>0</v>
      </c>
      <c r="J121" s="96">
        <v>0</v>
      </c>
      <c r="K121" s="96">
        <v>0</v>
      </c>
      <c r="L121" s="96" t="s">
        <v>505</v>
      </c>
      <c r="M121" s="93"/>
      <c r="N121" s="93"/>
      <c r="O121" s="153"/>
      <c r="P121" s="153"/>
      <c r="Q121" s="153"/>
      <c r="R121" s="38"/>
      <c r="S121" s="38"/>
      <c r="T121" s="38"/>
      <c r="U121" s="38"/>
      <c r="V121" s="38"/>
      <c r="W121" s="38"/>
      <c r="X121" s="38"/>
      <c r="Y121" s="38"/>
      <c r="Z121" s="38"/>
      <c r="AA121" s="38"/>
      <c r="AB121" s="38"/>
    </row>
    <row r="122" spans="1:28" x14ac:dyDescent="0.2">
      <c r="A122" s="92">
        <v>117</v>
      </c>
      <c r="B122" s="92" t="s">
        <v>240</v>
      </c>
      <c r="C122" s="92" t="s">
        <v>241</v>
      </c>
      <c r="D122" s="105" t="str">
        <f t="shared" si="1"/>
        <v/>
      </c>
      <c r="E122" s="96">
        <f>IF(Options!$D$24 = 1, MAX(F122, G122),
IF(Options!$D$25 = 1, AVERAGE(F122,G122),
IF(Options!$D$26 = 1, IFERROR(GEOMEAN(F122, G122), MAX(F122, G122)))))</f>
        <v>0</v>
      </c>
      <c r="F122" s="96" cm="1">
        <f t="array" ref="F122">IF(Options!$D$18=1, IFERROR(MAX(IF($I$199:$R$199=1,(I122:R122),"")),
     MAX(IF($I$199:$R$199=2,(I122:R122),""))),
IF(Options!$D$19=1, IFERROR(AVERAGE(IF($I$199:$R$199=1,(I122:R122),"")),
     AVERAGE(IF($I$199:$R$199=2,(I122:R122),""))),
IF(Options!$D$20=1, IFERROR(GEOMEAN(IF($I$199:$R$199=1,(I122:R122)+0.0001,"")),
     GEOMEAN(IF($I$199:$R$199=2,(I122:R122)+0.0001,""))))))</f>
        <v>0</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0</v>
      </c>
      <c r="J122" s="96">
        <v>0</v>
      </c>
      <c r="K122" s="96">
        <v>0</v>
      </c>
      <c r="L122" s="96" t="s">
        <v>505</v>
      </c>
      <c r="M122" s="93"/>
      <c r="N122" s="93"/>
      <c r="O122" s="153"/>
      <c r="P122" s="153"/>
      <c r="Q122" s="153"/>
      <c r="R122" s="38"/>
      <c r="S122" s="38"/>
      <c r="T122" s="38"/>
      <c r="U122" s="38"/>
      <c r="V122" s="38"/>
      <c r="W122" s="38"/>
      <c r="X122" s="38"/>
      <c r="Y122" s="38"/>
      <c r="Z122" s="38"/>
      <c r="AA122" s="38"/>
      <c r="AB122" s="38"/>
    </row>
    <row r="123" spans="1:28" x14ac:dyDescent="0.2">
      <c r="A123" s="92">
        <v>118</v>
      </c>
      <c r="B123" s="92" t="s">
        <v>242</v>
      </c>
      <c r="C123" s="92" t="s">
        <v>243</v>
      </c>
      <c r="D123" s="105" t="str">
        <f t="shared" si="1"/>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0</v>
      </c>
      <c r="K123" s="96">
        <v>10</v>
      </c>
      <c r="L123" s="96">
        <v>8.3436018546376793</v>
      </c>
      <c r="M123" s="93"/>
      <c r="N123" s="93"/>
      <c r="O123" s="153"/>
      <c r="P123" s="153"/>
      <c r="Q123" s="153"/>
      <c r="R123" s="38"/>
      <c r="S123" s="38"/>
      <c r="T123" s="38"/>
      <c r="U123" s="38"/>
      <c r="V123" s="38"/>
      <c r="W123" s="38"/>
      <c r="X123" s="38"/>
      <c r="Y123" s="38"/>
      <c r="Z123" s="38"/>
      <c r="AA123" s="38"/>
      <c r="AB123" s="38"/>
    </row>
    <row r="124" spans="1:28" x14ac:dyDescent="0.2">
      <c r="A124" s="92">
        <v>119</v>
      </c>
      <c r="B124" s="92" t="s">
        <v>244</v>
      </c>
      <c r="C124" s="92" t="s">
        <v>245</v>
      </c>
      <c r="D124" s="105" t="str">
        <f t="shared" si="1"/>
        <v/>
      </c>
      <c r="E124" s="96">
        <f>IF(Options!$D$24 = 1, MAX(F124, G124),
IF(Options!$D$25 = 1, AVERAGE(F124,G124),
IF(Options!$D$26 = 1, IFERROR(GEOMEAN(F124, G124), MAX(F124, G124)))))</f>
        <v>0</v>
      </c>
      <c r="F124" s="96" cm="1">
        <f t="array" ref="F124">IF(Options!$D$18=1, IFERROR(MAX(IF($I$199:$R$199=1,(I124:R124),"")),
     MAX(IF($I$199:$R$199=2,(I124:R124),""))),
IF(Options!$D$19=1, IFERROR(AVERAGE(IF($I$199:$R$199=1,(I124:R124),"")),
     AVERAGE(IF($I$199:$R$199=2,(I124:R124),""))),
IF(Options!$D$20=1, IFERROR(GEOMEAN(IF($I$199:$R$199=1,(I124:R124)+0.0001,"")),
     GEOMEAN(IF($I$199:$R$199=2,(I124:R124)+0.0001,""))))))</f>
        <v>0</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v>0</v>
      </c>
      <c r="J124" s="96">
        <v>0</v>
      </c>
      <c r="K124" s="96">
        <v>0</v>
      </c>
      <c r="L124" s="96" t="s">
        <v>505</v>
      </c>
      <c r="M124" s="93"/>
      <c r="N124" s="93"/>
      <c r="O124" s="153"/>
      <c r="P124" s="153"/>
      <c r="Q124" s="153"/>
      <c r="R124" s="38"/>
      <c r="S124" s="38"/>
      <c r="T124" s="38"/>
      <c r="U124" s="38"/>
      <c r="V124" s="38"/>
      <c r="W124" s="38"/>
      <c r="X124" s="38"/>
      <c r="Y124" s="38"/>
      <c r="Z124" s="38"/>
      <c r="AA124" s="38"/>
      <c r="AB124" s="38"/>
    </row>
    <row r="125" spans="1:28" x14ac:dyDescent="0.2">
      <c r="A125" s="92">
        <v>120</v>
      </c>
      <c r="B125" s="92" t="s">
        <v>246</v>
      </c>
      <c r="C125" s="92" t="s">
        <v>247</v>
      </c>
      <c r="D125" s="105" t="str">
        <f t="shared" si="1"/>
        <v/>
      </c>
      <c r="E125" s="96">
        <f>IF(Options!$D$24 = 1, MAX(F125, G125),
IF(Options!$D$25 = 1, AVERAGE(F125,G125),
IF(Options!$D$26 = 1, IFERROR(GEOMEAN(F125, G125), MAX(F125, G125)))))</f>
        <v>0</v>
      </c>
      <c r="F125" s="96" cm="1">
        <f t="array" ref="F125">IF(Options!$D$18=1, IFERROR(MAX(IF($I$199:$R$199=1,(I125:R125),"")),
     MAX(IF($I$199:$R$199=2,(I125:R125),""))),
IF(Options!$D$19=1, IFERROR(AVERAGE(IF($I$199:$R$199=1,(I125:R125),"")),
     AVERAGE(IF($I$199:$R$199=2,(I125:R125),""))),
IF(Options!$D$20=1, IFERROR(GEOMEAN(IF($I$199:$R$199=1,(I125:R125)+0.0001,"")),
     GEOMEAN(IF($I$199:$R$199=2,(I125:R125)+0.0001,""))))))</f>
        <v>0</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v>0</v>
      </c>
      <c r="J125" s="96">
        <v>0</v>
      </c>
      <c r="K125" s="96">
        <v>0</v>
      </c>
      <c r="L125" s="96" t="s">
        <v>505</v>
      </c>
      <c r="M125" s="93"/>
      <c r="N125" s="93"/>
      <c r="O125" s="153"/>
      <c r="P125" s="153"/>
      <c r="Q125" s="153"/>
      <c r="R125" s="38"/>
      <c r="S125" s="38"/>
      <c r="T125" s="38"/>
      <c r="U125" s="38"/>
      <c r="V125" s="38"/>
      <c r="W125" s="38"/>
      <c r="X125" s="38"/>
      <c r="Y125" s="38"/>
      <c r="Z125" s="38"/>
      <c r="AA125" s="38"/>
      <c r="AB125" s="38"/>
    </row>
    <row r="126" spans="1:28" x14ac:dyDescent="0.2">
      <c r="A126" s="92">
        <v>121</v>
      </c>
      <c r="B126" s="92" t="s">
        <v>248</v>
      </c>
      <c r="C126" s="92" t="s">
        <v>249</v>
      </c>
      <c r="D126" s="105" t="str">
        <f t="shared" si="1"/>
        <v/>
      </c>
      <c r="E126" s="96">
        <f>IF(Options!$D$24 = 1, MAX(F126, G126),
IF(Options!$D$25 = 1, AVERAGE(F126,G126),
IF(Options!$D$26 = 1, IFERROR(GEOMEAN(F126, G126), MAX(F126, G126)))))</f>
        <v>0</v>
      </c>
      <c r="F126" s="96" cm="1">
        <f t="array" ref="F126">IF(Options!$D$18=1, IFERROR(MAX(IF($I$199:$R$199=1,(I126:R126),"")),
     MAX(IF($I$199:$R$199=2,(I126:R126),""))),
IF(Options!$D$19=1, IFERROR(AVERAGE(IF($I$199:$R$199=1,(I126:R126),"")),
     AVERAGE(IF($I$199:$R$199=2,(I126:R126),""))),
IF(Options!$D$20=1, IFERROR(GEOMEAN(IF($I$199:$R$199=1,(I126:R126)+0.0001,"")),
     GEOMEAN(IF($I$199:$R$199=2,(I126:R126)+0.0001,""))))))</f>
        <v>0</v>
      </c>
      <c r="G126" s="96" cm="1">
        <f t="array" ref="G126">IF(Options!$D$18=1, IFERROR(MAX(IF($I$200:$R$200=1,(I126:R126),"")),
     MAX(IF($I$200:$R$200=2,(I126:R126),""))),
IF(Options!$D$19=1, IFERROR(AVERAGE(IF($I$200:$R$200=1,(I126:R126),"")),
     AVERAGE(IF($I$200:$R$200=2,(I126:R126),""))),
IF(Options!$D$20=1, IFERROR(GEOMEAN(IF($I$200:$R$200=1,(I126:R126)+0.0001,"")),
     GEOMEAN(IF($I$200:$R$200=2,(I126:R126)+0.0001,""))))))</f>
        <v>0</v>
      </c>
      <c r="H126" s="151" t="s">
        <v>249</v>
      </c>
      <c r="I126" s="96">
        <v>0</v>
      </c>
      <c r="J126" s="96">
        <v>0</v>
      </c>
      <c r="K126" s="96">
        <v>0</v>
      </c>
      <c r="L126" s="96" t="s">
        <v>505</v>
      </c>
      <c r="M126" s="93"/>
      <c r="N126" s="93"/>
      <c r="O126" s="153"/>
      <c r="P126" s="153"/>
      <c r="Q126" s="153"/>
      <c r="R126" s="38"/>
      <c r="S126" s="38"/>
      <c r="T126" s="38"/>
      <c r="U126" s="38"/>
      <c r="V126" s="38"/>
      <c r="W126" s="38"/>
      <c r="X126" s="38"/>
      <c r="Y126" s="38"/>
      <c r="Z126" s="38"/>
      <c r="AA126" s="38"/>
      <c r="AB126" s="38"/>
    </row>
    <row r="127" spans="1:28" x14ac:dyDescent="0.2">
      <c r="A127" s="92">
        <v>122</v>
      </c>
      <c r="B127" s="92" t="s">
        <v>250</v>
      </c>
      <c r="C127" s="92" t="s">
        <v>251</v>
      </c>
      <c r="D127" s="105" t="str">
        <f t="shared" si="1"/>
        <v/>
      </c>
      <c r="E127" s="96">
        <f>IF(Options!$D$24 = 1, MAX(F127, G127),
IF(Options!$D$25 = 1, AVERAGE(F127,G127),
IF(Options!$D$26 = 1, IFERROR(GEOMEAN(F127, G127), MAX(F127, G127)))))</f>
        <v>0</v>
      </c>
      <c r="F127" s="96" cm="1">
        <f t="array" ref="F127">IF(Options!$D$18=1, IFERROR(MAX(IF($I$199:$R$199=1,(I127:R127),"")),
     MAX(IF($I$199:$R$199=2,(I127:R127),""))),
IF(Options!$D$19=1, IFERROR(AVERAGE(IF($I$199:$R$199=1,(I127:R127),"")),
     AVERAGE(IF($I$199:$R$199=2,(I127:R127),""))),
IF(Options!$D$20=1, IFERROR(GEOMEAN(IF($I$199:$R$199=1,(I127:R127)+0.0001,"")),
     GEOMEAN(IF($I$199:$R$199=2,(I127:R127)+0.0001,""))))))</f>
        <v>0</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v>0</v>
      </c>
      <c r="J127" s="96">
        <v>0</v>
      </c>
      <c r="K127" s="96">
        <v>0</v>
      </c>
      <c r="L127" s="96" t="s">
        <v>505</v>
      </c>
      <c r="M127" s="93"/>
      <c r="N127" s="93"/>
      <c r="O127" s="153"/>
      <c r="P127" s="153"/>
      <c r="Q127" s="153"/>
      <c r="R127" s="38"/>
      <c r="S127" s="38"/>
      <c r="T127" s="38"/>
      <c r="U127" s="38"/>
      <c r="V127" s="38"/>
      <c r="W127" s="38"/>
      <c r="X127" s="38"/>
      <c r="Y127" s="38"/>
      <c r="Z127" s="38"/>
      <c r="AA127" s="38"/>
      <c r="AB127" s="38"/>
    </row>
    <row r="128" spans="1:28" x14ac:dyDescent="0.2">
      <c r="A128" s="92">
        <v>123</v>
      </c>
      <c r="B128" s="92" t="s">
        <v>252</v>
      </c>
      <c r="C128" s="92" t="s">
        <v>253</v>
      </c>
      <c r="D128" s="105" t="str">
        <f t="shared" si="1"/>
        <v/>
      </c>
      <c r="E128" s="96">
        <f>IF(Options!$D$24 = 1, MAX(F128, G128),
IF(Options!$D$25 = 1, AVERAGE(F128,G128),
IF(Options!$D$26 = 1, IFERROR(GEOMEAN(F128, G128), MAX(F128, G128)))))</f>
        <v>0</v>
      </c>
      <c r="F128" s="96" cm="1">
        <f t="array" ref="F128">IF(Options!$D$18=1, IFERROR(MAX(IF($I$199:$R$199=1,(I128:R128),"")),
     MAX(IF($I$199:$R$199=2,(I128:R128),""))),
IF(Options!$D$19=1, IFERROR(AVERAGE(IF($I$199:$R$199=1,(I128:R128),"")),
     AVERAGE(IF($I$199:$R$199=2,(I128:R128),""))),
IF(Options!$D$20=1, IFERROR(GEOMEAN(IF($I$199:$R$199=1,(I128:R128)+0.0001,"")),
     GEOMEAN(IF($I$199:$R$199=2,(I128:R128)+0.0001,""))))))</f>
        <v>0</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v>0</v>
      </c>
      <c r="J128" s="96">
        <v>0</v>
      </c>
      <c r="K128" s="96">
        <v>0</v>
      </c>
      <c r="L128" s="96" t="s">
        <v>505</v>
      </c>
      <c r="M128" s="93"/>
      <c r="N128" s="93"/>
      <c r="O128" s="153"/>
      <c r="P128" s="153"/>
      <c r="Q128" s="153"/>
      <c r="R128" s="38"/>
      <c r="S128" s="38"/>
      <c r="T128" s="38"/>
      <c r="U128" s="38"/>
      <c r="V128" s="38"/>
      <c r="W128" s="38"/>
      <c r="X128" s="38"/>
      <c r="Y128" s="38"/>
      <c r="Z128" s="38"/>
      <c r="AA128" s="38"/>
      <c r="AB128" s="38"/>
    </row>
    <row r="129" spans="1:28" x14ac:dyDescent="0.2">
      <c r="A129" s="92">
        <v>124</v>
      </c>
      <c r="B129" s="92" t="s">
        <v>254</v>
      </c>
      <c r="C129" s="92" t="s">
        <v>255</v>
      </c>
      <c r="D129" s="105" t="str">
        <f t="shared" si="1"/>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51" t="s">
        <v>255</v>
      </c>
      <c r="I129" s="96">
        <v>10</v>
      </c>
      <c r="J129" s="96">
        <v>10</v>
      </c>
      <c r="K129" s="96">
        <v>10</v>
      </c>
      <c r="L129" s="96" t="s">
        <v>505</v>
      </c>
      <c r="M129" s="93"/>
      <c r="N129" s="93"/>
      <c r="O129" s="153"/>
      <c r="P129" s="153"/>
      <c r="Q129" s="153"/>
      <c r="R129" s="38"/>
      <c r="S129" s="38"/>
      <c r="T129" s="38"/>
      <c r="U129" s="38"/>
      <c r="V129" s="38"/>
      <c r="W129" s="38"/>
      <c r="X129" s="38"/>
      <c r="Y129" s="38"/>
      <c r="Z129" s="38"/>
      <c r="AA129" s="38"/>
      <c r="AB129" s="38"/>
    </row>
    <row r="130" spans="1:28" x14ac:dyDescent="0.2">
      <c r="A130" s="92">
        <v>125</v>
      </c>
      <c r="B130" s="92" t="s">
        <v>256</v>
      </c>
      <c r="C130" s="92" t="s">
        <v>257</v>
      </c>
      <c r="D130" s="105" t="str">
        <f t="shared" si="1"/>
        <v/>
      </c>
      <c r="E130" s="96">
        <f>IF(Options!$D$24 = 1, MAX(F130, G130),
IF(Options!$D$25 = 1, AVERAGE(F130,G130),
IF(Options!$D$26 = 1, IFERROR(GEOMEAN(F130, G130), MAX(F130, G130)))))</f>
        <v>7.8099114642860643</v>
      </c>
      <c r="F130" s="96" cm="1">
        <f t="array" ref="F130">IF(Options!$D$18=1, IFERROR(MAX(IF($I$199:$R$199=1,(I130:R130),"")),
     MAX(IF($I$199:$R$199=2,(I130:R130),""))),
IF(Options!$D$19=1, IFERROR(AVERAGE(IF($I$199:$R$199=1,(I130:R130),"")),
     AVERAGE(IF($I$199:$R$199=2,(I130:R130),""))),
IF(Options!$D$20=1, IFERROR(GEOMEAN(IF($I$199:$R$199=1,(I130:R130)+0.0001,"")),
     GEOMEAN(IF($I$199:$R$199=2,(I130:R130)+0.0001,""))))))</f>
        <v>10</v>
      </c>
      <c r="G130" s="96" cm="1">
        <f t="array" ref="G130">IF(Options!$D$18=1, IFERROR(MAX(IF($I$200:$R$200=1,(I130:R130),"")),
     MAX(IF($I$200:$R$200=2,(I130:R130),""))),
IF(Options!$D$19=1, IFERROR(AVERAGE(IF($I$200:$R$200=1,(I130:R130),"")),
     AVERAGE(IF($I$200:$R$200=2,(I130:R130),""))),
IF(Options!$D$20=1, IFERROR(GEOMEAN(IF($I$200:$R$200=1,(I130:R130)+0.0001,"")),
     GEOMEAN(IF($I$200:$R$200=2,(I130:R130)+0.0001,""))))))</f>
        <v>6.0994717079986902</v>
      </c>
      <c r="H130" s="151" t="s">
        <v>257</v>
      </c>
      <c r="I130" s="96">
        <v>10</v>
      </c>
      <c r="J130" s="96">
        <v>0</v>
      </c>
      <c r="K130" s="96">
        <v>6.0994717079986902</v>
      </c>
      <c r="L130" s="96">
        <v>1.3790510787811101</v>
      </c>
      <c r="M130" s="93"/>
      <c r="N130" s="93"/>
      <c r="O130" s="153"/>
      <c r="P130" s="153"/>
      <c r="Q130" s="153"/>
      <c r="R130" s="38"/>
      <c r="S130" s="38"/>
      <c r="T130" s="38"/>
      <c r="U130" s="38"/>
      <c r="V130" s="38"/>
      <c r="W130" s="38"/>
      <c r="X130" s="38"/>
      <c r="Y130" s="38"/>
      <c r="Z130" s="38"/>
      <c r="AA130" s="38"/>
      <c r="AB130" s="38"/>
    </row>
    <row r="131" spans="1:28" x14ac:dyDescent="0.2">
      <c r="A131" s="92">
        <v>126</v>
      </c>
      <c r="B131" s="92" t="s">
        <v>258</v>
      </c>
      <c r="C131" s="92" t="s">
        <v>259</v>
      </c>
      <c r="D131" s="105" t="str">
        <f t="shared" si="1"/>
        <v/>
      </c>
      <c r="E131" s="96">
        <f>IF(Options!$D$24 = 1, MAX(F131, G131),
IF(Options!$D$25 = 1, AVERAGE(F131,G131),
IF(Options!$D$26 = 1, IFERROR(GEOMEAN(F131, G131), MAX(F131, G131)))))</f>
        <v>0</v>
      </c>
      <c r="F131" s="96" cm="1">
        <f t="array" ref="F131">IF(Options!$D$18=1, IFERROR(MAX(IF($I$199:$R$199=1,(I131:R131),"")),
     MAX(IF($I$199:$R$199=2,(I131:R131),""))),
IF(Options!$D$19=1, IFERROR(AVERAGE(IF($I$199:$R$199=1,(I131:R131),"")),
     AVERAGE(IF($I$199:$R$199=2,(I131:R131),""))),
IF(Options!$D$20=1, IFERROR(GEOMEAN(IF($I$199:$R$199=1,(I131:R131)+0.0001,"")),
     GEOMEAN(IF($I$199:$R$199=2,(I131:R131)+0.0001,""))))))</f>
        <v>0</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v>0</v>
      </c>
      <c r="J131" s="96">
        <v>0</v>
      </c>
      <c r="K131" s="96">
        <v>0</v>
      </c>
      <c r="L131" s="96">
        <v>0</v>
      </c>
      <c r="M131" s="93"/>
      <c r="N131" s="93"/>
      <c r="O131" s="153"/>
      <c r="P131" s="153"/>
      <c r="Q131" s="153"/>
      <c r="R131" s="38"/>
      <c r="S131" s="38"/>
      <c r="T131" s="38"/>
      <c r="U131" s="38"/>
      <c r="V131" s="38"/>
      <c r="W131" s="38"/>
      <c r="X131" s="38"/>
      <c r="Y131" s="38"/>
      <c r="Z131" s="38"/>
      <c r="AA131" s="38"/>
      <c r="AB131" s="38"/>
    </row>
    <row r="132" spans="1:28" x14ac:dyDescent="0.2">
      <c r="A132" s="92">
        <v>127</v>
      </c>
      <c r="B132" s="92" t="s">
        <v>260</v>
      </c>
      <c r="C132" s="92" t="s">
        <v>261</v>
      </c>
      <c r="D132" s="105" t="str">
        <f t="shared" si="1"/>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v>0</v>
      </c>
      <c r="J132" s="96">
        <v>0</v>
      </c>
      <c r="K132" s="96">
        <v>0</v>
      </c>
      <c r="L132" s="96">
        <v>0</v>
      </c>
      <c r="M132" s="93"/>
      <c r="N132" s="93"/>
      <c r="O132" s="153"/>
      <c r="P132" s="153"/>
      <c r="Q132" s="153"/>
      <c r="R132" s="38"/>
      <c r="S132" s="38"/>
      <c r="T132" s="38"/>
      <c r="U132" s="38"/>
      <c r="V132" s="38"/>
      <c r="W132" s="38"/>
      <c r="X132" s="38"/>
      <c r="Y132" s="38"/>
      <c r="Z132" s="38"/>
      <c r="AA132" s="38"/>
      <c r="AB132" s="38"/>
    </row>
    <row r="133" spans="1:28" x14ac:dyDescent="0.2">
      <c r="A133" s="92">
        <v>128</v>
      </c>
      <c r="B133" s="92" t="s">
        <v>262</v>
      </c>
      <c r="C133" s="92" t="s">
        <v>263</v>
      </c>
      <c r="D133" s="105" t="str">
        <f t="shared" si="1"/>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v>0</v>
      </c>
      <c r="J133" s="96">
        <v>0</v>
      </c>
      <c r="K133" s="96">
        <v>0</v>
      </c>
      <c r="L133" s="96" t="s">
        <v>505</v>
      </c>
      <c r="M133" s="93"/>
      <c r="N133" s="93"/>
      <c r="O133" s="153"/>
      <c r="P133" s="153"/>
      <c r="Q133" s="153"/>
      <c r="R133" s="38"/>
      <c r="S133" s="38"/>
      <c r="T133" s="38"/>
      <c r="U133" s="38"/>
      <c r="V133" s="38"/>
      <c r="W133" s="38"/>
      <c r="X133" s="38"/>
      <c r="Y133" s="38"/>
      <c r="Z133" s="38"/>
      <c r="AA133" s="38"/>
      <c r="AB133" s="38"/>
    </row>
    <row r="134" spans="1:28" x14ac:dyDescent="0.2">
      <c r="A134" s="92">
        <v>129</v>
      </c>
      <c r="B134" s="92" t="s">
        <v>264</v>
      </c>
      <c r="C134" s="92" t="s">
        <v>265</v>
      </c>
      <c r="D134" s="105" t="str">
        <f t="shared" si="1"/>
        <v/>
      </c>
      <c r="E134" s="96">
        <f>IF(Options!$D$24 = 1, MAX(F134, G134),
IF(Options!$D$25 = 1, AVERAGE(F134,G134),
IF(Options!$D$26 = 1, IFERROR(GEOMEAN(F134, G134), MAX(F134, G134)))))</f>
        <v>0</v>
      </c>
      <c r="F134" s="96" cm="1">
        <f t="array" ref="F134">IF(Options!$D$18=1, IFERROR(MAX(IF($I$199:$R$199=1,(I134:R134),"")),
     MAX(IF($I$199:$R$199=2,(I134:R134),""))),
IF(Options!$D$19=1, IFERROR(AVERAGE(IF($I$199:$R$199=1,(I134:R134),"")),
     AVERAGE(IF($I$199:$R$199=2,(I134:R134),""))),
IF(Options!$D$20=1, IFERROR(GEOMEAN(IF($I$199:$R$199=1,(I134:R134)+0.0001,"")),
     GEOMEAN(IF($I$199:$R$199=2,(I134:R134)+0.0001,""))))))</f>
        <v>0</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v>0</v>
      </c>
      <c r="J134" s="96">
        <v>0</v>
      </c>
      <c r="K134" s="96">
        <v>0</v>
      </c>
      <c r="L134" s="96">
        <v>0</v>
      </c>
      <c r="M134" s="93"/>
      <c r="N134" s="93"/>
      <c r="O134" s="153"/>
      <c r="P134" s="153"/>
      <c r="Q134" s="153"/>
      <c r="R134" s="38"/>
      <c r="S134" s="38"/>
      <c r="T134" s="38"/>
      <c r="U134" s="38"/>
      <c r="V134" s="38"/>
      <c r="W134" s="38"/>
      <c r="X134" s="38"/>
      <c r="Y134" s="38"/>
      <c r="Z134" s="38"/>
      <c r="AA134" s="38"/>
      <c r="AB134" s="38"/>
    </row>
    <row r="135" spans="1:28"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v>0</v>
      </c>
      <c r="J135" s="96">
        <v>0</v>
      </c>
      <c r="K135" s="96" t="s">
        <v>505</v>
      </c>
      <c r="L135" s="96" t="s">
        <v>505</v>
      </c>
      <c r="M135" s="93"/>
      <c r="N135" s="93"/>
      <c r="O135" s="153"/>
      <c r="P135" s="153"/>
      <c r="Q135" s="153"/>
      <c r="R135" s="38"/>
      <c r="S135" s="38"/>
      <c r="T135" s="38"/>
      <c r="U135" s="38"/>
      <c r="V135" s="38"/>
      <c r="W135" s="38"/>
      <c r="X135" s="38"/>
      <c r="Y135" s="38"/>
      <c r="Z135" s="38"/>
      <c r="AA135" s="38"/>
      <c r="AB135" s="38"/>
    </row>
    <row r="136" spans="1:28" x14ac:dyDescent="0.2">
      <c r="A136" s="92">
        <v>131</v>
      </c>
      <c r="B136" s="92" t="s">
        <v>268</v>
      </c>
      <c r="C136" s="92" t="s">
        <v>269</v>
      </c>
      <c r="D136" s="105" t="str">
        <f t="shared" si="2"/>
        <v/>
      </c>
      <c r="E136" s="96">
        <f>IF(Options!$D$24 = 1, MAX(F136, G136),
IF(Options!$D$25 = 1, AVERAGE(F136,G136),
IF(Options!$D$26 = 1, IFERROR(GEOMEAN(F136, G136), MAX(F136, G136)))))</f>
        <v>0</v>
      </c>
      <c r="F136" s="96" cm="1">
        <f t="array" ref="F136">IF(Options!$D$18=1, IFERROR(MAX(IF($I$199:$R$199=1,(I136:R136),"")),
     MAX(IF($I$199:$R$199=2,(I136:R136),""))),
IF(Options!$D$19=1, IFERROR(AVERAGE(IF($I$199:$R$199=1,(I136:R136),"")),
     AVERAGE(IF($I$199:$R$199=2,(I136:R136),""))),
IF(Options!$D$20=1, IFERROR(GEOMEAN(IF($I$199:$R$199=1,(I136:R136)+0.0001,"")),
     GEOMEAN(IF($I$199:$R$199=2,(I136:R136)+0.0001,""))))))</f>
        <v>0</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0</v>
      </c>
      <c r="J136" s="96">
        <v>0</v>
      </c>
      <c r="K136" s="96">
        <v>0</v>
      </c>
      <c r="L136" s="96" t="s">
        <v>505</v>
      </c>
      <c r="M136" s="93"/>
      <c r="N136" s="93"/>
      <c r="O136" s="153"/>
      <c r="P136" s="153"/>
      <c r="Q136" s="153"/>
      <c r="R136" s="38"/>
      <c r="S136" s="38"/>
      <c r="T136" s="38"/>
      <c r="U136" s="38"/>
      <c r="V136" s="38"/>
      <c r="W136" s="38"/>
      <c r="X136" s="38"/>
      <c r="Y136" s="38"/>
      <c r="Z136" s="38"/>
      <c r="AA136" s="38"/>
      <c r="AB136" s="38"/>
    </row>
    <row r="137" spans="1:28" x14ac:dyDescent="0.2">
      <c r="A137" s="92">
        <v>132</v>
      </c>
      <c r="B137" s="92" t="s">
        <v>270</v>
      </c>
      <c r="C137" s="92" t="s">
        <v>271</v>
      </c>
      <c r="D137" s="105" t="str">
        <f t="shared" si="2"/>
        <v/>
      </c>
      <c r="E137" s="96">
        <f>IF(Options!$D$24 = 1, MAX(F137, G137),
IF(Options!$D$25 = 1, AVERAGE(F137,G137),
IF(Options!$D$26 = 1, IFERROR(GEOMEAN(F137, G137), MAX(F137, G137)))))</f>
        <v>0</v>
      </c>
      <c r="F137" s="96" cm="1">
        <f t="array" ref="F137">IF(Options!$D$18=1, IFERROR(MAX(IF($I$199:$R$199=1,(I137:R137),"")),
     MAX(IF($I$199:$R$199=2,(I137:R137),""))),
IF(Options!$D$19=1, IFERROR(AVERAGE(IF($I$199:$R$199=1,(I137:R137),"")),
     AVERAGE(IF($I$199:$R$199=2,(I137:R137),""))),
IF(Options!$D$20=1, IFERROR(GEOMEAN(IF($I$199:$R$199=1,(I137:R137)+0.0001,"")),
     GEOMEAN(IF($I$199:$R$199=2,(I137:R137)+0.0001,""))))))</f>
        <v>0</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v>0</v>
      </c>
      <c r="J137" s="96">
        <v>0</v>
      </c>
      <c r="K137" s="96">
        <v>0</v>
      </c>
      <c r="L137" s="96" t="s">
        <v>505</v>
      </c>
      <c r="M137" s="93"/>
      <c r="N137" s="93"/>
      <c r="O137" s="153"/>
      <c r="P137" s="153"/>
      <c r="Q137" s="153"/>
      <c r="R137" s="38"/>
      <c r="S137" s="38"/>
      <c r="T137" s="38"/>
      <c r="U137" s="38"/>
      <c r="V137" s="38"/>
      <c r="W137" s="38"/>
      <c r="X137" s="38"/>
      <c r="Y137" s="38"/>
      <c r="Z137" s="38"/>
      <c r="AA137" s="38"/>
      <c r="AB137" s="38"/>
    </row>
    <row r="138" spans="1:28" x14ac:dyDescent="0.2">
      <c r="A138" s="92">
        <v>133</v>
      </c>
      <c r="B138" s="92" t="s">
        <v>272</v>
      </c>
      <c r="C138" s="92" t="s">
        <v>273</v>
      </c>
      <c r="D138" s="105" t="str">
        <f t="shared" si="2"/>
        <v/>
      </c>
      <c r="E138" s="96">
        <f>IF(Options!$D$24 = 1, MAX(F138, G138),
IF(Options!$D$25 = 1, AVERAGE(F138,G138),
IF(Options!$D$26 = 1, IFERROR(GEOMEAN(F138, G138), MAX(F138, G138)))))</f>
        <v>0</v>
      </c>
      <c r="F138" s="96" cm="1">
        <f t="array" ref="F138">IF(Options!$D$18=1, IFERROR(MAX(IF($I$199:$R$199=1,(I138:R138),"")),
     MAX(IF($I$199:$R$199=2,(I138:R138),""))),
IF(Options!$D$19=1, IFERROR(AVERAGE(IF($I$199:$R$199=1,(I138:R138),"")),
     AVERAGE(IF($I$199:$R$199=2,(I138:R138),""))),
IF(Options!$D$20=1, IFERROR(GEOMEAN(IF($I$199:$R$199=1,(I138:R138)+0.0001,"")),
     GEOMEAN(IF($I$199:$R$199=2,(I138:R138)+0.0001,""))))))</f>
        <v>0</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v>0</v>
      </c>
      <c r="J138" s="96">
        <v>0</v>
      </c>
      <c r="K138" s="96">
        <v>0</v>
      </c>
      <c r="L138" s="96">
        <v>0</v>
      </c>
      <c r="M138" s="93"/>
      <c r="N138" s="93"/>
      <c r="O138" s="153"/>
      <c r="P138" s="153"/>
      <c r="Q138" s="153"/>
      <c r="R138" s="38"/>
      <c r="S138" s="38"/>
      <c r="T138" s="38"/>
      <c r="U138" s="38"/>
      <c r="V138" s="38"/>
      <c r="W138" s="38"/>
      <c r="X138" s="38"/>
      <c r="Y138" s="38"/>
      <c r="Z138" s="38"/>
      <c r="AA138" s="38"/>
      <c r="AB138" s="38"/>
    </row>
    <row r="139" spans="1:28" x14ac:dyDescent="0.2">
      <c r="A139" s="92">
        <v>134</v>
      </c>
      <c r="B139" s="92" t="s">
        <v>274</v>
      </c>
      <c r="C139" s="92" t="s">
        <v>275</v>
      </c>
      <c r="D139" s="105" t="str">
        <f t="shared" si="2"/>
        <v/>
      </c>
      <c r="E139" s="96">
        <f>IF(Options!$D$24 = 1, MAX(F139, G139),
IF(Options!$D$25 = 1, AVERAGE(F139,G139),
IF(Options!$D$26 = 1, IFERROR(GEOMEAN(F139, G139), MAX(F139, G139)))))</f>
        <v>0</v>
      </c>
      <c r="F139" s="96" cm="1">
        <f t="array" ref="F139">IF(Options!$D$18=1, IFERROR(MAX(IF($I$199:$R$199=1,(I139:R139),"")),
     MAX(IF($I$199:$R$199=2,(I139:R139),""))),
IF(Options!$D$19=1, IFERROR(AVERAGE(IF($I$199:$R$199=1,(I139:R139),"")),
     AVERAGE(IF($I$199:$R$199=2,(I139:R139),""))),
IF(Options!$D$20=1, IFERROR(GEOMEAN(IF($I$199:$R$199=1,(I139:R139)+0.0001,"")),
     GEOMEAN(IF($I$199:$R$199=2,(I139:R139)+0.0001,""))))))</f>
        <v>0</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0</v>
      </c>
      <c r="J139" s="96">
        <v>0</v>
      </c>
      <c r="K139" s="96">
        <v>0</v>
      </c>
      <c r="L139" s="96" t="s">
        <v>505</v>
      </c>
      <c r="M139" s="93"/>
      <c r="N139" s="93"/>
      <c r="O139" s="153"/>
      <c r="P139" s="153"/>
      <c r="Q139" s="153"/>
      <c r="R139" s="38"/>
      <c r="S139" s="38"/>
      <c r="T139" s="38"/>
      <c r="U139" s="38"/>
      <c r="V139" s="38"/>
      <c r="W139" s="38"/>
      <c r="X139" s="38"/>
      <c r="Y139" s="38"/>
      <c r="Z139" s="38"/>
      <c r="AA139" s="38"/>
      <c r="AB139" s="38"/>
    </row>
    <row r="140" spans="1:28" x14ac:dyDescent="0.2">
      <c r="A140" s="92">
        <v>135</v>
      </c>
      <c r="B140" s="92" t="s">
        <v>276</v>
      </c>
      <c r="C140" s="92" t="s">
        <v>277</v>
      </c>
      <c r="D140" s="105" t="str">
        <f t="shared" si="2"/>
        <v/>
      </c>
      <c r="E140" s="96">
        <f>IF(Options!$D$24 = 1, MAX(F140, G140),
IF(Options!$D$25 = 1, AVERAGE(F140,G140),
IF(Options!$D$26 = 1, IFERROR(GEOMEAN(F140, G140), MAX(F140, G140)))))</f>
        <v>5.1808919215418596</v>
      </c>
      <c r="F140" s="96" cm="1">
        <f t="array" ref="F140">IF(Options!$D$18=1, IFERROR(MAX(IF($I$199:$R$199=1,(I140:R140),"")),
     MAX(IF($I$199:$R$199=2,(I140:R140),""))),
IF(Options!$D$19=1, IFERROR(AVERAGE(IF($I$199:$R$199=1,(I140:R140),"")),
     AVERAGE(IF($I$199:$R$199=2,(I140:R140),""))),
IF(Options!$D$20=1, IFERROR(GEOMEAN(IF($I$199:$R$199=1,(I140:R140)+0.0001,"")),
     GEOMEAN(IF($I$199:$R$199=2,(I140:R140)+0.0001,""))))))</f>
        <v>0</v>
      </c>
      <c r="G140" s="96" cm="1">
        <f t="array" ref="G140">IF(Options!$D$18=1, IFERROR(MAX(IF($I$200:$R$200=1,(I140:R140),"")),
     MAX(IF($I$200:$R$200=2,(I140:R140),""))),
IF(Options!$D$19=1, IFERROR(AVERAGE(IF($I$200:$R$200=1,(I140:R140),"")),
     AVERAGE(IF($I$200:$R$200=2,(I140:R140),""))),
IF(Options!$D$20=1, IFERROR(GEOMEAN(IF($I$200:$R$200=1,(I140:R140)+0.0001,"")),
     GEOMEAN(IF($I$200:$R$200=2,(I140:R140)+0.0001,""))))))</f>
        <v>5.1808919215418596</v>
      </c>
      <c r="H140" s="151" t="s">
        <v>277</v>
      </c>
      <c r="I140" s="96">
        <v>0</v>
      </c>
      <c r="J140" s="96">
        <v>0</v>
      </c>
      <c r="K140" s="96">
        <v>0</v>
      </c>
      <c r="L140" s="96">
        <v>5.1808919215418596</v>
      </c>
      <c r="M140" s="93"/>
      <c r="N140" s="93"/>
      <c r="O140" s="153"/>
      <c r="P140" s="153"/>
      <c r="Q140" s="153"/>
      <c r="R140" s="38"/>
      <c r="S140" s="38"/>
      <c r="T140" s="38"/>
      <c r="U140" s="38"/>
      <c r="V140" s="38"/>
      <c r="W140" s="38"/>
      <c r="X140" s="38"/>
      <c r="Y140" s="38"/>
      <c r="Z140" s="38"/>
      <c r="AA140" s="38"/>
      <c r="AB140" s="38"/>
    </row>
    <row r="141" spans="1:28" x14ac:dyDescent="0.2">
      <c r="A141" s="92">
        <v>136</v>
      </c>
      <c r="B141" s="92" t="s">
        <v>278</v>
      </c>
      <c r="C141" s="92" t="s">
        <v>279</v>
      </c>
      <c r="D141" s="105" t="str">
        <f t="shared" si="2"/>
        <v/>
      </c>
      <c r="E141" s="96">
        <f>IF(Options!$D$24 = 1, MAX(F141, G141),
IF(Options!$D$25 = 1, AVERAGE(F141,G141),
IF(Options!$D$26 = 1, IFERROR(GEOMEAN(F141, G141), MAX(F141, G141)))))</f>
        <v>3.7831541634821599</v>
      </c>
      <c r="F141" s="96" cm="1">
        <f t="array" ref="F141">IF(Options!$D$18=1, IFERROR(MAX(IF($I$199:$R$199=1,(I141:R141),"")),
     MAX(IF($I$199:$R$199=2,(I141:R141),""))),
IF(Options!$D$19=1, IFERROR(AVERAGE(IF($I$199:$R$199=1,(I141:R141),"")),
     AVERAGE(IF($I$199:$R$199=2,(I141:R141),""))),
IF(Options!$D$20=1, IFERROR(GEOMEAN(IF($I$199:$R$199=1,(I141:R141)+0.0001,"")),
     GEOMEAN(IF($I$199:$R$199=2,(I141:R141)+0.0001,""))))))</f>
        <v>0</v>
      </c>
      <c r="G141" s="96" cm="1">
        <f t="array" ref="G141">IF(Options!$D$18=1, IFERROR(MAX(IF($I$200:$R$200=1,(I141:R141),"")),
     MAX(IF($I$200:$R$200=2,(I141:R141),""))),
IF(Options!$D$19=1, IFERROR(AVERAGE(IF($I$200:$R$200=1,(I141:R141),"")),
     AVERAGE(IF($I$200:$R$200=2,(I141:R141),""))),
IF(Options!$D$20=1, IFERROR(GEOMEAN(IF($I$200:$R$200=1,(I141:R141)+0.0001,"")),
     GEOMEAN(IF($I$200:$R$200=2,(I141:R141)+0.0001,""))))))</f>
        <v>3.7831541634821599</v>
      </c>
      <c r="H141" s="151" t="s">
        <v>279</v>
      </c>
      <c r="I141" s="96">
        <v>0</v>
      </c>
      <c r="J141" s="96">
        <v>0</v>
      </c>
      <c r="K141" s="96">
        <v>3.7831541634821599</v>
      </c>
      <c r="L141" s="96">
        <v>0</v>
      </c>
      <c r="M141" s="93"/>
      <c r="N141" s="93"/>
      <c r="O141" s="153"/>
      <c r="P141" s="153"/>
      <c r="Q141" s="153"/>
      <c r="R141" s="38"/>
      <c r="S141" s="38"/>
      <c r="T141" s="38"/>
      <c r="U141" s="38"/>
      <c r="V141" s="38"/>
      <c r="W141" s="38"/>
      <c r="X141" s="38"/>
      <c r="Y141" s="38"/>
      <c r="Z141" s="38"/>
      <c r="AA141" s="38"/>
      <c r="AB141" s="38"/>
    </row>
    <row r="142" spans="1:28" x14ac:dyDescent="0.2">
      <c r="A142" s="92">
        <v>137</v>
      </c>
      <c r="B142" s="92" t="s">
        <v>280</v>
      </c>
      <c r="C142" s="92" t="s">
        <v>281</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v>0</v>
      </c>
      <c r="J142" s="96">
        <v>0</v>
      </c>
      <c r="K142" s="96" t="s">
        <v>505</v>
      </c>
      <c r="L142" s="96" t="s">
        <v>505</v>
      </c>
      <c r="M142" s="93"/>
      <c r="N142" s="93"/>
      <c r="O142" s="153"/>
      <c r="P142" s="153"/>
      <c r="Q142" s="153"/>
      <c r="R142" s="38"/>
      <c r="S142" s="38"/>
      <c r="T142" s="38"/>
      <c r="U142" s="38"/>
      <c r="V142" s="38"/>
      <c r="W142" s="38"/>
      <c r="X142" s="38"/>
      <c r="Y142" s="38"/>
      <c r="Z142" s="38"/>
      <c r="AA142" s="38"/>
      <c r="AB142" s="38"/>
    </row>
    <row r="143" spans="1:28" x14ac:dyDescent="0.2">
      <c r="A143" s="92">
        <v>138</v>
      </c>
      <c r="B143" s="92" t="s">
        <v>282</v>
      </c>
      <c r="C143" s="92" t="s">
        <v>283</v>
      </c>
      <c r="D143" s="105" t="str">
        <f t="shared" si="2"/>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10</v>
      </c>
      <c r="J143" s="96">
        <v>0</v>
      </c>
      <c r="K143" s="96">
        <v>0</v>
      </c>
      <c r="L143" s="96" t="s">
        <v>505</v>
      </c>
      <c r="M143" s="93"/>
      <c r="N143" s="93"/>
      <c r="O143" s="153"/>
      <c r="P143" s="153"/>
      <c r="Q143" s="153"/>
      <c r="R143" s="38"/>
      <c r="S143" s="38"/>
      <c r="T143" s="38"/>
      <c r="U143" s="38"/>
      <c r="V143" s="38"/>
      <c r="W143" s="38"/>
      <c r="X143" s="38"/>
      <c r="Y143" s="38"/>
      <c r="Z143" s="38"/>
      <c r="AA143" s="38"/>
      <c r="AB143" s="38"/>
    </row>
    <row r="144" spans="1:28" x14ac:dyDescent="0.2">
      <c r="A144" s="92">
        <v>139</v>
      </c>
      <c r="B144" s="92" t="s">
        <v>284</v>
      </c>
      <c r="C144" s="92" t="s">
        <v>285</v>
      </c>
      <c r="D144" s="105" t="str">
        <f t="shared" si="2"/>
        <v/>
      </c>
      <c r="E144" s="96">
        <f>IF(Options!$D$24 = 1, MAX(F144, G144),
IF(Options!$D$25 = 1, AVERAGE(F144,G144),
IF(Options!$D$26 = 1, IFERROR(GEOMEAN(F144, G144), MAX(F144, G144)))))</f>
        <v>0</v>
      </c>
      <c r="F144" s="96" cm="1">
        <f t="array" ref="F144">IF(Options!$D$18=1, IFERROR(MAX(IF($I$199:$R$199=1,(I144:R144),"")),
     MAX(IF($I$199:$R$199=2,(I144:R144),""))),
IF(Options!$D$19=1, IFERROR(AVERAGE(IF($I$199:$R$199=1,(I144:R144),"")),
     AVERAGE(IF($I$199:$R$199=2,(I144:R144),""))),
IF(Options!$D$20=1, IFERROR(GEOMEAN(IF($I$199:$R$199=1,(I144:R144)+0.0001,"")),
     GEOMEAN(IF($I$199:$R$199=2,(I144:R144)+0.0001,""))))))</f>
        <v>0</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v>
      </c>
      <c r="J144" s="96">
        <v>0</v>
      </c>
      <c r="K144" s="96">
        <v>0</v>
      </c>
      <c r="L144" s="96" t="s">
        <v>505</v>
      </c>
      <c r="M144" s="93"/>
      <c r="N144" s="93"/>
      <c r="O144" s="153"/>
      <c r="P144" s="153"/>
      <c r="Q144" s="153"/>
      <c r="R144" s="38"/>
      <c r="S144" s="38"/>
      <c r="T144" s="38"/>
      <c r="U144" s="38"/>
      <c r="V144" s="38"/>
      <c r="W144" s="38"/>
      <c r="X144" s="38"/>
      <c r="Y144" s="38"/>
      <c r="Z144" s="38"/>
      <c r="AA144" s="38"/>
      <c r="AB144" s="38"/>
    </row>
    <row r="145" spans="1:28" x14ac:dyDescent="0.2">
      <c r="A145" s="92">
        <v>140</v>
      </c>
      <c r="B145" s="92" t="s">
        <v>286</v>
      </c>
      <c r="C145" s="92" t="s">
        <v>287</v>
      </c>
      <c r="D145" s="105" t="str">
        <f t="shared" si="2"/>
        <v/>
      </c>
      <c r="E145" s="96">
        <f>IF(Options!$D$24 = 1, MAX(F145, G145),
IF(Options!$D$25 = 1, AVERAGE(F145,G145),
IF(Options!$D$26 = 1, IFERROR(GEOMEAN(F145, G145), MAX(F145, G145)))))</f>
        <v>0</v>
      </c>
      <c r="F145" s="96" cm="1">
        <f t="array" ref="F145">IF(Options!$D$18=1, IFERROR(MAX(IF($I$199:$R$199=1,(I145:R145),"")),
     MAX(IF($I$199:$R$199=2,(I145:R145),""))),
IF(Options!$D$19=1, IFERROR(AVERAGE(IF($I$199:$R$199=1,(I145:R145),"")),
     AVERAGE(IF($I$199:$R$199=2,(I145:R145),""))),
IF(Options!$D$20=1, IFERROR(GEOMEAN(IF($I$199:$R$199=1,(I145:R145)+0.0001,"")),
     GEOMEAN(IF($I$199:$R$199=2,(I145:R145)+0.0001,""))))))</f>
        <v>0</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v>0</v>
      </c>
      <c r="J145" s="96">
        <v>0</v>
      </c>
      <c r="K145" s="96">
        <v>0</v>
      </c>
      <c r="L145" s="96" t="s">
        <v>505</v>
      </c>
      <c r="M145" s="93"/>
      <c r="N145" s="93"/>
      <c r="O145" s="153"/>
      <c r="P145" s="153"/>
      <c r="Q145" s="153"/>
      <c r="R145" s="38"/>
      <c r="S145" s="38"/>
      <c r="T145" s="38"/>
      <c r="U145" s="38"/>
      <c r="V145" s="38"/>
      <c r="W145" s="38"/>
      <c r="X145" s="38"/>
      <c r="Y145" s="38"/>
      <c r="Z145" s="38"/>
      <c r="AA145" s="38"/>
      <c r="AB145" s="38"/>
    </row>
    <row r="146" spans="1:28" x14ac:dyDescent="0.2">
      <c r="A146" s="92">
        <v>141</v>
      </c>
      <c r="B146" s="92" t="s">
        <v>288</v>
      </c>
      <c r="C146" s="92" t="s">
        <v>289</v>
      </c>
      <c r="D146" s="105" t="str">
        <f t="shared" si="2"/>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v>0</v>
      </c>
      <c r="J146" s="96">
        <v>0</v>
      </c>
      <c r="K146" s="96">
        <v>0</v>
      </c>
      <c r="L146" s="96" t="s">
        <v>505</v>
      </c>
      <c r="M146" s="93"/>
      <c r="N146" s="93"/>
      <c r="O146" s="153"/>
      <c r="P146" s="153"/>
      <c r="Q146" s="153"/>
      <c r="R146" s="38"/>
      <c r="S146" s="38"/>
      <c r="T146" s="38"/>
      <c r="U146" s="38"/>
      <c r="V146" s="38"/>
      <c r="W146" s="38"/>
      <c r="X146" s="38"/>
      <c r="Y146" s="38"/>
      <c r="Z146" s="38"/>
      <c r="AA146" s="38"/>
      <c r="AB146" s="38"/>
    </row>
    <row r="147" spans="1:28" x14ac:dyDescent="0.2">
      <c r="A147" s="92">
        <v>142</v>
      </c>
      <c r="B147" s="92" t="s">
        <v>290</v>
      </c>
      <c r="C147" s="92" t="s">
        <v>291</v>
      </c>
      <c r="D147" s="105" t="str">
        <f t="shared" si="2"/>
        <v/>
      </c>
      <c r="E147" s="96">
        <f>IF(Options!$D$24 = 1, MAX(F147, G147),
IF(Options!$D$25 = 1, AVERAGE(F147,G147),
IF(Options!$D$26 = 1, IFERROR(GEOMEAN(F147, G147), MAX(F147, G147)))))</f>
        <v>0</v>
      </c>
      <c r="F147" s="96" cm="1">
        <f t="array" ref="F147">IF(Options!$D$18=1, IFERROR(MAX(IF($I$199:$R$199=1,(I147:R147),"")),
     MAX(IF($I$199:$R$199=2,(I147:R147),""))),
IF(Options!$D$19=1, IFERROR(AVERAGE(IF($I$199:$R$199=1,(I147:R147),"")),
     AVERAGE(IF($I$199:$R$199=2,(I147:R147),""))),
IF(Options!$D$20=1, IFERROR(GEOMEAN(IF($I$199:$R$199=1,(I147:R147)+0.0001,"")),
     GEOMEAN(IF($I$199:$R$199=2,(I147:R147)+0.0001,""))))))</f>
        <v>0</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v>0</v>
      </c>
      <c r="J147" s="96">
        <v>0</v>
      </c>
      <c r="K147" s="96">
        <v>0</v>
      </c>
      <c r="L147" s="96" t="s">
        <v>505</v>
      </c>
      <c r="M147" s="93"/>
      <c r="N147" s="93"/>
      <c r="O147" s="153"/>
      <c r="P147" s="153"/>
      <c r="Q147" s="153"/>
      <c r="R147" s="38"/>
      <c r="S147" s="38"/>
      <c r="T147" s="38"/>
      <c r="U147" s="38"/>
      <c r="V147" s="38"/>
      <c r="W147" s="38"/>
      <c r="X147" s="38"/>
      <c r="Y147" s="38"/>
      <c r="Z147" s="38"/>
      <c r="AA147" s="38"/>
      <c r="AB147" s="38"/>
    </row>
    <row r="148" spans="1:28" x14ac:dyDescent="0.2">
      <c r="A148" s="92">
        <v>143</v>
      </c>
      <c r="B148" s="92" t="s">
        <v>292</v>
      </c>
      <c r="C148" s="92" t="s">
        <v>293</v>
      </c>
      <c r="D148" s="105" t="str">
        <f t="shared" si="2"/>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0</v>
      </c>
      <c r="K148" s="96">
        <v>0</v>
      </c>
      <c r="L148" s="96" t="s">
        <v>505</v>
      </c>
      <c r="M148" s="93"/>
      <c r="N148" s="93"/>
      <c r="O148" s="153"/>
      <c r="P148" s="153"/>
      <c r="Q148" s="153"/>
      <c r="R148" s="38"/>
      <c r="S148" s="38"/>
      <c r="T148" s="38"/>
      <c r="U148" s="38"/>
      <c r="V148" s="38"/>
      <c r="W148" s="38"/>
      <c r="X148" s="38"/>
      <c r="Y148" s="38"/>
      <c r="Z148" s="38"/>
      <c r="AA148" s="38"/>
      <c r="AB148" s="38"/>
    </row>
    <row r="149" spans="1:28" x14ac:dyDescent="0.2">
      <c r="A149" s="92">
        <v>144</v>
      </c>
      <c r="B149" s="92" t="s">
        <v>294</v>
      </c>
      <c r="C149" s="92" t="s">
        <v>295</v>
      </c>
      <c r="D149" s="105" t="str">
        <f t="shared" si="2"/>
        <v/>
      </c>
      <c r="E149" s="96">
        <f>IF(Options!$D$24 = 1, MAX(F149, G149),
IF(Options!$D$25 = 1, AVERAGE(F149,G149),
IF(Options!$D$26 = 1, IFERROR(GEOMEAN(F149, G149), MAX(F149, G149)))))</f>
        <v>0</v>
      </c>
      <c r="F149" s="96" cm="1">
        <f t="array" ref="F149">IF(Options!$D$18=1, IFERROR(MAX(IF($I$199:$R$199=1,(I149:R149),"")),
     MAX(IF($I$199:$R$199=2,(I149:R149),""))),
IF(Options!$D$19=1, IFERROR(AVERAGE(IF($I$199:$R$199=1,(I149:R149),"")),
     AVERAGE(IF($I$199:$R$199=2,(I149:R149),""))),
IF(Options!$D$20=1, IFERROR(GEOMEAN(IF($I$199:$R$199=1,(I149:R149)+0.0001,"")),
     GEOMEAN(IF($I$199:$R$199=2,(I149:R149)+0.0001,""))))))</f>
        <v>0</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v>0</v>
      </c>
      <c r="J149" s="96">
        <v>0</v>
      </c>
      <c r="K149" s="96">
        <v>0</v>
      </c>
      <c r="L149" s="96" t="s">
        <v>505</v>
      </c>
      <c r="M149" s="93"/>
      <c r="N149" s="93"/>
      <c r="O149" s="153"/>
      <c r="P149" s="153"/>
      <c r="Q149" s="153"/>
      <c r="R149" s="38"/>
      <c r="S149" s="38"/>
      <c r="T149" s="38"/>
      <c r="U149" s="38"/>
      <c r="V149" s="38"/>
      <c r="W149" s="38"/>
      <c r="X149" s="38"/>
      <c r="Y149" s="38"/>
      <c r="Z149" s="38"/>
      <c r="AA149" s="38"/>
      <c r="AB149" s="38"/>
    </row>
    <row r="150" spans="1:28" x14ac:dyDescent="0.2">
      <c r="A150" s="92">
        <v>145</v>
      </c>
      <c r="B150" s="92" t="s">
        <v>296</v>
      </c>
      <c r="C150" s="92" t="s">
        <v>297</v>
      </c>
      <c r="D150" s="105" t="str">
        <f t="shared" si="2"/>
        <v/>
      </c>
      <c r="E150" s="96">
        <f>IF(Options!$D$24 = 1, MAX(F150, G150),
IF(Options!$D$25 = 1, AVERAGE(F150,G150),
IF(Options!$D$26 = 1, IFERROR(GEOMEAN(F150, G150), MAX(F150, G150)))))</f>
        <v>0</v>
      </c>
      <c r="F150" s="96" cm="1">
        <f t="array" ref="F150">IF(Options!$D$18=1, IFERROR(MAX(IF($I$199:$R$199=1,(I150:R150),"")),
     MAX(IF($I$199:$R$199=2,(I150:R150),""))),
IF(Options!$D$19=1, IFERROR(AVERAGE(IF($I$199:$R$199=1,(I150:R150),"")),
     AVERAGE(IF($I$199:$R$199=2,(I150:R150),""))),
IF(Options!$D$20=1, IFERROR(GEOMEAN(IF($I$199:$R$199=1,(I150:R150)+0.0001,"")),
     GEOMEAN(IF($I$199:$R$199=2,(I150:R150)+0.0001,""))))))</f>
        <v>0</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v>0</v>
      </c>
      <c r="J150" s="96">
        <v>0</v>
      </c>
      <c r="K150" s="96">
        <v>0</v>
      </c>
      <c r="L150" s="96">
        <v>0</v>
      </c>
      <c r="M150" s="93"/>
      <c r="N150" s="93"/>
      <c r="O150" s="153"/>
      <c r="P150" s="153"/>
      <c r="Q150" s="153"/>
      <c r="R150" s="38"/>
      <c r="S150" s="38"/>
      <c r="T150" s="38"/>
      <c r="U150" s="38"/>
      <c r="V150" s="38"/>
      <c r="W150" s="38"/>
      <c r="X150" s="38"/>
      <c r="Y150" s="38"/>
      <c r="Z150" s="38"/>
      <c r="AA150" s="38"/>
      <c r="AB150" s="38"/>
    </row>
    <row r="151" spans="1:28" x14ac:dyDescent="0.2">
      <c r="A151" s="92">
        <v>146</v>
      </c>
      <c r="B151" s="92" t="s">
        <v>298</v>
      </c>
      <c r="C151" s="92" t="s">
        <v>299</v>
      </c>
      <c r="D151" s="105" t="str">
        <f t="shared" si="2"/>
        <v/>
      </c>
      <c r="E151" s="96">
        <f>IF(Options!$D$24 = 1, MAX(F151, G151),
IF(Options!$D$25 = 1, AVERAGE(F151,G151),
IF(Options!$D$26 = 1, IFERROR(GEOMEAN(F151, G151), MAX(F151, G151)))))</f>
        <v>0</v>
      </c>
      <c r="F151" s="96" cm="1">
        <f t="array" ref="F151">IF(Options!$D$18=1, IFERROR(MAX(IF($I$199:$R$199=1,(I151:R151),"")),
     MAX(IF($I$199:$R$199=2,(I151:R151),""))),
IF(Options!$D$19=1, IFERROR(AVERAGE(IF($I$199:$R$199=1,(I151:R151),"")),
     AVERAGE(IF($I$199:$R$199=2,(I151:R151),""))),
IF(Options!$D$20=1, IFERROR(GEOMEAN(IF($I$199:$R$199=1,(I151:R151)+0.0001,"")),
     GEOMEAN(IF($I$199:$R$199=2,(I151:R151)+0.0001,""))))))</f>
        <v>0</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v>0</v>
      </c>
      <c r="J151" s="96">
        <v>0</v>
      </c>
      <c r="K151" s="96">
        <v>0</v>
      </c>
      <c r="L151" s="96" t="s">
        <v>505</v>
      </c>
      <c r="M151" s="93"/>
      <c r="N151" s="93"/>
      <c r="O151" s="153"/>
      <c r="P151" s="153"/>
      <c r="Q151" s="153"/>
      <c r="R151" s="38"/>
      <c r="S151" s="38"/>
      <c r="T151" s="38"/>
      <c r="U151" s="38"/>
      <c r="V151" s="38"/>
      <c r="W151" s="38"/>
      <c r="X151" s="38"/>
      <c r="Y151" s="38"/>
      <c r="Z151" s="38"/>
      <c r="AA151" s="38"/>
      <c r="AB151" s="38"/>
    </row>
    <row r="152" spans="1:28" x14ac:dyDescent="0.2">
      <c r="A152" s="92">
        <v>147</v>
      </c>
      <c r="B152" s="92" t="s">
        <v>300</v>
      </c>
      <c r="C152" s="92" t="s">
        <v>301</v>
      </c>
      <c r="D152" s="105" t="str">
        <f t="shared" si="2"/>
        <v/>
      </c>
      <c r="E152" s="96">
        <f>IF(Options!$D$24 = 1, MAX(F152, G152),
IF(Options!$D$25 = 1, AVERAGE(F152,G152),
IF(Options!$D$26 = 1, IFERROR(GEOMEAN(F152, G152), MAX(F152, G152)))))</f>
        <v>0</v>
      </c>
      <c r="F152" s="96" cm="1">
        <f t="array" ref="F152">IF(Options!$D$18=1, IFERROR(MAX(IF($I$199:$R$199=1,(I152:R152),"")),
     MAX(IF($I$199:$R$199=2,(I152:R152),""))),
IF(Options!$D$19=1, IFERROR(AVERAGE(IF($I$199:$R$199=1,(I152:R152),"")),
     AVERAGE(IF($I$199:$R$199=2,(I152:R152),""))),
IF(Options!$D$20=1, IFERROR(GEOMEAN(IF($I$199:$R$199=1,(I152:R152)+0.0001,"")),
     GEOMEAN(IF($I$199:$R$199=2,(I152:R152)+0.0001,""))))))</f>
        <v>0</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v>0</v>
      </c>
      <c r="J152" s="96">
        <v>0</v>
      </c>
      <c r="K152" s="96">
        <v>0</v>
      </c>
      <c r="L152" s="96" t="s">
        <v>505</v>
      </c>
      <c r="M152" s="93"/>
      <c r="N152" s="93"/>
      <c r="O152" s="153"/>
      <c r="P152" s="153"/>
      <c r="Q152" s="153"/>
      <c r="R152" s="38"/>
      <c r="S152" s="38"/>
      <c r="T152" s="38"/>
      <c r="U152" s="38"/>
      <c r="V152" s="38"/>
      <c r="W152" s="38"/>
      <c r="X152" s="38"/>
      <c r="Y152" s="38"/>
      <c r="Z152" s="38"/>
      <c r="AA152" s="38"/>
      <c r="AB152" s="38"/>
    </row>
    <row r="153" spans="1:28" x14ac:dyDescent="0.2">
      <c r="A153" s="92">
        <v>148</v>
      </c>
      <c r="B153" s="92" t="s">
        <v>302</v>
      </c>
      <c r="C153" s="92" t="s">
        <v>303</v>
      </c>
      <c r="D153" s="105" t="str">
        <f t="shared" si="2"/>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0</v>
      </c>
      <c r="H153" s="151" t="s">
        <v>303</v>
      </c>
      <c r="I153" s="96">
        <v>10</v>
      </c>
      <c r="J153" s="96">
        <v>0</v>
      </c>
      <c r="K153" s="96">
        <v>0</v>
      </c>
      <c r="L153" s="96">
        <v>0</v>
      </c>
      <c r="M153" s="93"/>
      <c r="N153" s="93"/>
      <c r="O153" s="153"/>
      <c r="P153" s="153"/>
      <c r="Q153" s="153"/>
      <c r="R153" s="38"/>
      <c r="S153" s="38"/>
      <c r="T153" s="38"/>
      <c r="U153" s="38"/>
      <c r="V153" s="38"/>
      <c r="W153" s="38"/>
      <c r="X153" s="38"/>
      <c r="Y153" s="38"/>
      <c r="Z153" s="38"/>
      <c r="AA153" s="38"/>
      <c r="AB153" s="38"/>
    </row>
    <row r="154" spans="1:28" x14ac:dyDescent="0.2">
      <c r="A154" s="92">
        <v>149</v>
      </c>
      <c r="B154" s="92" t="s">
        <v>304</v>
      </c>
      <c r="C154" s="92" t="s">
        <v>305</v>
      </c>
      <c r="D154" s="105" t="str">
        <f t="shared" si="2"/>
        <v/>
      </c>
      <c r="E154" s="96">
        <f>IF(Options!$D$24 = 1, MAX(F154, G154),
IF(Options!$D$25 = 1, AVERAGE(F154,G154),
IF(Options!$D$26 = 1, IFERROR(GEOMEAN(F154, G154), MAX(F154, G154)))))</f>
        <v>0</v>
      </c>
      <c r="F154" s="96" cm="1">
        <f t="array" ref="F154">IF(Options!$D$18=1, IFERROR(MAX(IF($I$199:$R$199=1,(I154:R154),"")),
     MAX(IF($I$199:$R$199=2,(I154:R154),""))),
IF(Options!$D$19=1, IFERROR(AVERAGE(IF($I$199:$R$199=1,(I154:R154),"")),
     AVERAGE(IF($I$199:$R$199=2,(I154:R154),""))),
IF(Options!$D$20=1, IFERROR(GEOMEAN(IF($I$199:$R$199=1,(I154:R154)+0.0001,"")),
     GEOMEAN(IF($I$199:$R$199=2,(I154:R154)+0.0001,""))))))</f>
        <v>0</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v>0</v>
      </c>
      <c r="J154" s="96">
        <v>0</v>
      </c>
      <c r="K154" s="96">
        <v>0</v>
      </c>
      <c r="L154" s="96" t="s">
        <v>505</v>
      </c>
      <c r="M154" s="93"/>
      <c r="N154" s="93"/>
      <c r="O154" s="153"/>
      <c r="P154" s="153"/>
      <c r="Q154" s="153"/>
      <c r="R154" s="38"/>
      <c r="S154" s="38"/>
      <c r="T154" s="38"/>
      <c r="U154" s="38"/>
      <c r="V154" s="38"/>
      <c r="W154" s="38"/>
      <c r="X154" s="38"/>
      <c r="Y154" s="38"/>
      <c r="Z154" s="38"/>
      <c r="AA154" s="38"/>
      <c r="AB154" s="38"/>
    </row>
    <row r="155" spans="1:28" x14ac:dyDescent="0.2">
      <c r="A155" s="92">
        <v>150</v>
      </c>
      <c r="B155" s="92" t="s">
        <v>306</v>
      </c>
      <c r="C155" s="92" t="s">
        <v>307</v>
      </c>
      <c r="D155" s="105" t="str">
        <f t="shared" si="2"/>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v>0</v>
      </c>
      <c r="J155" s="96">
        <v>0</v>
      </c>
      <c r="K155" s="96">
        <v>0</v>
      </c>
      <c r="L155" s="96" t="s">
        <v>505</v>
      </c>
      <c r="M155" s="93"/>
      <c r="N155" s="93"/>
      <c r="O155" s="153"/>
      <c r="P155" s="153"/>
      <c r="Q155" s="153"/>
      <c r="R155" s="38"/>
      <c r="S155" s="38"/>
      <c r="T155" s="38"/>
      <c r="U155" s="38"/>
      <c r="V155" s="38"/>
      <c r="W155" s="38"/>
      <c r="X155" s="38"/>
      <c r="Y155" s="38"/>
      <c r="Z155" s="38"/>
      <c r="AA155" s="38"/>
      <c r="AB155" s="38"/>
    </row>
    <row r="156" spans="1:28" x14ac:dyDescent="0.2">
      <c r="A156" s="92">
        <v>151</v>
      </c>
      <c r="B156" s="92" t="s">
        <v>308</v>
      </c>
      <c r="C156" s="92" t="s">
        <v>309</v>
      </c>
      <c r="D156" s="105" t="str">
        <f t="shared" si="2"/>
        <v/>
      </c>
      <c r="E156" s="96">
        <f>IF(Options!$D$24 = 1, MAX(F156, G156),
IF(Options!$D$25 = 1, AVERAGE(F156,G156),
IF(Options!$D$26 = 1, IFERROR(GEOMEAN(F156, G156), MAX(F156, G156)))))</f>
        <v>10</v>
      </c>
      <c r="F156" s="96" cm="1">
        <f t="array" ref="F156">IF(Options!$D$18=1, IFERROR(MAX(IF($I$199:$R$199=1,(I156:R156),"")),
     MAX(IF($I$199:$R$199=2,(I156:R156),""))),
IF(Options!$D$19=1, IFERROR(AVERAGE(IF($I$199:$R$199=1,(I156:R156),"")),
     AVERAGE(IF($I$199:$R$199=2,(I156:R156),""))),
IF(Options!$D$20=1, IFERROR(GEOMEAN(IF($I$199:$R$199=1,(I156:R156)+0.0001,"")),
     GEOMEAN(IF($I$199:$R$199=2,(I156:R156)+0.0001,""))))))</f>
        <v>10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v>10</v>
      </c>
      <c r="J156" s="96">
        <v>0</v>
      </c>
      <c r="K156" s="96">
        <v>0</v>
      </c>
      <c r="L156" s="96" t="s">
        <v>505</v>
      </c>
      <c r="M156" s="93"/>
      <c r="N156" s="93"/>
      <c r="O156" s="153"/>
      <c r="P156" s="153"/>
      <c r="Q156" s="153"/>
      <c r="R156" s="38"/>
      <c r="S156" s="38"/>
      <c r="T156" s="38"/>
      <c r="U156" s="38"/>
      <c r="V156" s="38"/>
      <c r="W156" s="38"/>
      <c r="X156" s="38"/>
      <c r="Y156" s="38"/>
      <c r="Z156" s="38"/>
      <c r="AA156" s="38"/>
      <c r="AB156" s="38"/>
    </row>
    <row r="157" spans="1:28" x14ac:dyDescent="0.2">
      <c r="A157" s="92">
        <v>152</v>
      </c>
      <c r="B157" s="92" t="s">
        <v>310</v>
      </c>
      <c r="C157" s="92" t="s">
        <v>311</v>
      </c>
      <c r="D157" s="105" t="str">
        <f t="shared" si="2"/>
        <v/>
      </c>
      <c r="E157" s="96">
        <f>IF(Options!$D$24 = 1, MAX(F157, G157),
IF(Options!$D$25 = 1, AVERAGE(F157,G157),
IF(Options!$D$26 = 1, IFERROR(GEOMEAN(F157, G157), MAX(F157, G157)))))</f>
        <v>0</v>
      </c>
      <c r="F157" s="96" cm="1">
        <f t="array" ref="F157">IF(Options!$D$18=1, IFERROR(MAX(IF($I$199:$R$199=1,(I157:R157),"")),
     MAX(IF($I$199:$R$199=2,(I157:R157),""))),
IF(Options!$D$19=1, IFERROR(AVERAGE(IF($I$199:$R$199=1,(I157:R157),"")),
     AVERAGE(IF($I$199:$R$199=2,(I157:R157),""))),
IF(Options!$D$20=1, IFERROR(GEOMEAN(IF($I$199:$R$199=1,(I157:R157)+0.0001,"")),
     GEOMEAN(IF($I$199:$R$199=2,(I157:R157)+0.0001,""))))))</f>
        <v>0</v>
      </c>
      <c r="G157" s="96" cm="1">
        <f t="array" ref="G157">IF(Options!$D$18=1, IFERROR(MAX(IF($I$200:$R$200=1,(I157:R157),"")),
     MAX(IF($I$200:$R$200=2,(I157:R157),""))),
IF(Options!$D$19=1, IFERROR(AVERAGE(IF($I$200:$R$200=1,(I157:R157),"")),
     AVERAGE(IF($I$200:$R$200=2,(I157:R157),""))),
IF(Options!$D$20=1, IFERROR(GEOMEAN(IF($I$200:$R$200=1,(I157:R157)+0.0001,"")),
     GEOMEAN(IF($I$200:$R$200=2,(I157:R157)+0.0001,""))))))</f>
        <v>0</v>
      </c>
      <c r="H157" s="151" t="s">
        <v>311</v>
      </c>
      <c r="I157" s="96">
        <v>0</v>
      </c>
      <c r="J157" s="96">
        <v>0</v>
      </c>
      <c r="K157" s="96">
        <v>0</v>
      </c>
      <c r="L157" s="96" t="s">
        <v>505</v>
      </c>
      <c r="M157" s="93"/>
      <c r="N157" s="93"/>
      <c r="O157" s="153"/>
      <c r="P157" s="153"/>
      <c r="Q157" s="153"/>
      <c r="R157" s="38"/>
      <c r="S157" s="38"/>
      <c r="T157" s="38"/>
      <c r="U157" s="38"/>
      <c r="V157" s="38"/>
      <c r="W157" s="38"/>
      <c r="X157" s="38"/>
      <c r="Y157" s="38"/>
      <c r="Z157" s="38"/>
      <c r="AA157" s="38"/>
      <c r="AB157" s="38"/>
    </row>
    <row r="158" spans="1:28" x14ac:dyDescent="0.2">
      <c r="A158" s="92">
        <v>153</v>
      </c>
      <c r="B158" s="92" t="s">
        <v>312</v>
      </c>
      <c r="C158" s="92" t="s">
        <v>313</v>
      </c>
      <c r="D158" s="105" t="str">
        <f t="shared" si="2"/>
        <v/>
      </c>
      <c r="E158" s="96">
        <f>IF(Options!$D$24 = 1, MAX(F158, G158),
IF(Options!$D$25 = 1, AVERAGE(F158,G158),
IF(Options!$D$26 = 1, IFERROR(GEOMEAN(F158, G158), MAX(F158, G158)))))</f>
        <v>9.1286241755822193</v>
      </c>
      <c r="F158" s="96" cm="1">
        <f t="array" ref="F158">IF(Options!$D$18=1, IFERROR(MAX(IF($I$199:$R$199=1,(I158:R158),"")),
     MAX(IF($I$199:$R$199=2,(I158:R158),""))),
IF(Options!$D$19=1, IFERROR(AVERAGE(IF($I$199:$R$199=1,(I158:R158),"")),
     AVERAGE(IF($I$199:$R$199=2,(I158:R158),""))),
IF(Options!$D$20=1, IFERROR(GEOMEAN(IF($I$199:$R$199=1,(I158:R158)+0.0001,"")),
     GEOMEAN(IF($I$199:$R$199=2,(I158:R158)+0.0001,""))))))</f>
        <v>0</v>
      </c>
      <c r="G158" s="96" cm="1">
        <f t="array" ref="G158">IF(Options!$D$18=1, IFERROR(MAX(IF($I$200:$R$200=1,(I158:R158),"")),
     MAX(IF($I$200:$R$200=2,(I158:R158),""))),
IF(Options!$D$19=1, IFERROR(AVERAGE(IF($I$200:$R$200=1,(I158:R158),"")),
     AVERAGE(IF($I$200:$R$200=2,(I158:R158),""))),
IF(Options!$D$20=1, IFERROR(GEOMEAN(IF($I$200:$R$200=1,(I158:R158)+0.0001,"")),
     GEOMEAN(IF($I$200:$R$200=2,(I158:R158)+0.0001,""))))))</f>
        <v>9.1286241755822193</v>
      </c>
      <c r="H158" s="151" t="s">
        <v>313</v>
      </c>
      <c r="I158" s="96">
        <v>0</v>
      </c>
      <c r="J158" s="96">
        <v>0</v>
      </c>
      <c r="K158" s="96">
        <v>9.1286241755822193</v>
      </c>
      <c r="L158" s="96">
        <v>0</v>
      </c>
      <c r="M158" s="93"/>
      <c r="N158" s="93"/>
      <c r="O158" s="153"/>
      <c r="P158" s="153"/>
      <c r="Q158" s="153"/>
      <c r="R158" s="38"/>
      <c r="S158" s="38"/>
      <c r="T158" s="38"/>
      <c r="U158" s="38"/>
      <c r="V158" s="38"/>
      <c r="W158" s="38"/>
      <c r="X158" s="38"/>
      <c r="Y158" s="38"/>
      <c r="Z158" s="38"/>
      <c r="AA158" s="38"/>
      <c r="AB158" s="38"/>
    </row>
    <row r="159" spans="1:28" x14ac:dyDescent="0.2">
      <c r="A159" s="92">
        <v>154</v>
      </c>
      <c r="B159" s="92" t="s">
        <v>314</v>
      </c>
      <c r="C159" s="92" t="s">
        <v>315</v>
      </c>
      <c r="D159" s="105" t="str">
        <f t="shared" si="2"/>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51" t="s">
        <v>315</v>
      </c>
      <c r="I159" s="96">
        <v>10</v>
      </c>
      <c r="J159" s="96">
        <v>10</v>
      </c>
      <c r="K159" s="96">
        <v>10</v>
      </c>
      <c r="L159" s="96">
        <v>0</v>
      </c>
      <c r="M159" s="93"/>
      <c r="N159" s="93"/>
      <c r="O159" s="153"/>
      <c r="P159" s="153"/>
      <c r="Q159" s="153"/>
      <c r="R159" s="38"/>
      <c r="S159" s="38"/>
      <c r="T159" s="38"/>
      <c r="U159" s="38"/>
      <c r="V159" s="38"/>
      <c r="W159" s="38"/>
      <c r="X159" s="38"/>
      <c r="Y159" s="38"/>
      <c r="Z159" s="38"/>
      <c r="AA159" s="38"/>
      <c r="AB159" s="38"/>
    </row>
    <row r="160" spans="1:28" x14ac:dyDescent="0.2">
      <c r="A160" s="92">
        <v>155</v>
      </c>
      <c r="B160" s="92" t="s">
        <v>316</v>
      </c>
      <c r="C160" s="92" t="s">
        <v>317</v>
      </c>
      <c r="D160" s="105" t="str">
        <f t="shared" si="2"/>
        <v/>
      </c>
      <c r="E160" s="96">
        <f>IF(Options!$D$24 = 1, MAX(F160, G160),
IF(Options!$D$25 = 1, AVERAGE(F160,G160),
IF(Options!$D$26 = 1, IFERROR(GEOMEAN(F160, G160), MAX(F160, G160)))))</f>
        <v>0</v>
      </c>
      <c r="F160" s="96" cm="1">
        <f t="array" ref="F160">IF(Options!$D$18=1, IFERROR(MAX(IF($I$199:$R$199=1,(I160:R160),"")),
     MAX(IF($I$199:$R$199=2,(I160:R160),""))),
IF(Options!$D$19=1, IFERROR(AVERAGE(IF($I$199:$R$199=1,(I160:R160),"")),
     AVERAGE(IF($I$199:$R$199=2,(I160:R160),""))),
IF(Options!$D$20=1, IFERROR(GEOMEAN(IF($I$199:$R$199=1,(I160:R160)+0.0001,"")),
     GEOMEAN(IF($I$199:$R$199=2,(I160:R160)+0.0001,""))))))</f>
        <v>0</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v>0</v>
      </c>
      <c r="J160" s="96">
        <v>0</v>
      </c>
      <c r="K160" s="96">
        <v>0</v>
      </c>
      <c r="L160" s="96" t="s">
        <v>505</v>
      </c>
      <c r="M160" s="93"/>
      <c r="N160" s="93"/>
      <c r="O160" s="153"/>
      <c r="P160" s="153"/>
      <c r="Q160" s="153"/>
      <c r="R160" s="38"/>
      <c r="S160" s="38"/>
      <c r="T160" s="38"/>
      <c r="U160" s="38"/>
      <c r="V160" s="38"/>
      <c r="W160" s="38"/>
      <c r="X160" s="38"/>
      <c r="Y160" s="38"/>
      <c r="Z160" s="38"/>
      <c r="AA160" s="38"/>
      <c r="AB160" s="38"/>
    </row>
    <row r="161" spans="1:28" x14ac:dyDescent="0.2">
      <c r="A161" s="92">
        <v>156</v>
      </c>
      <c r="B161" s="92" t="s">
        <v>318</v>
      </c>
      <c r="C161" s="92" t="s">
        <v>319</v>
      </c>
      <c r="D161" s="105" t="str">
        <f t="shared" si="2"/>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51" t="s">
        <v>319</v>
      </c>
      <c r="I161" s="96">
        <v>10</v>
      </c>
      <c r="J161" s="96">
        <v>10</v>
      </c>
      <c r="K161" s="96">
        <v>0</v>
      </c>
      <c r="L161" s="96" t="s">
        <v>505</v>
      </c>
      <c r="M161" s="93"/>
      <c r="N161" s="93"/>
      <c r="O161" s="153"/>
      <c r="P161" s="153"/>
      <c r="Q161" s="153"/>
      <c r="R161" s="38"/>
      <c r="S161" s="38"/>
      <c r="T161" s="38"/>
      <c r="U161" s="38"/>
      <c r="V161" s="38"/>
      <c r="W161" s="38"/>
      <c r="X161" s="38"/>
      <c r="Y161" s="38"/>
      <c r="Z161" s="38"/>
      <c r="AA161" s="38"/>
      <c r="AB161" s="38"/>
    </row>
    <row r="162" spans="1:28" x14ac:dyDescent="0.2">
      <c r="A162" s="92">
        <v>157</v>
      </c>
      <c r="B162" s="92" t="s">
        <v>320</v>
      </c>
      <c r="C162" s="92" t="s">
        <v>321</v>
      </c>
      <c r="D162" s="105" t="str">
        <f t="shared" si="2"/>
        <v/>
      </c>
      <c r="E162" s="96">
        <f>IF(Options!$D$24 = 1, MAX(F162, G162),
IF(Options!$D$25 = 1, AVERAGE(F162,G162),
IF(Options!$D$26 = 1, IFERROR(GEOMEAN(F162, G162), MAX(F162, G162)))))</f>
        <v>0</v>
      </c>
      <c r="F162" s="96" cm="1">
        <f t="array" ref="F162">IF(Options!$D$18=1, IFERROR(MAX(IF($I$199:$R$199=1,(I162:R162),"")),
     MAX(IF($I$199:$R$199=2,(I162:R162),""))),
IF(Options!$D$19=1, IFERROR(AVERAGE(IF($I$199:$R$199=1,(I162:R162),"")),
     AVERAGE(IF($I$199:$R$199=2,(I162:R162),""))),
IF(Options!$D$20=1, IFERROR(GEOMEAN(IF($I$199:$R$199=1,(I162:R162)+0.0001,"")),
     GEOMEAN(IF($I$199:$R$199=2,(I162:R162)+0.0001,""))))))</f>
        <v>0</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v>0</v>
      </c>
      <c r="J162" s="96">
        <v>0</v>
      </c>
      <c r="K162" s="96">
        <v>0</v>
      </c>
      <c r="L162" s="96" t="s">
        <v>505</v>
      </c>
      <c r="M162" s="93"/>
      <c r="N162" s="93"/>
      <c r="O162" s="153"/>
      <c r="P162" s="153"/>
      <c r="Q162" s="153"/>
      <c r="R162" s="38"/>
      <c r="S162" s="38"/>
      <c r="T162" s="38"/>
      <c r="U162" s="38"/>
      <c r="V162" s="38"/>
      <c r="W162" s="38"/>
      <c r="X162" s="38"/>
      <c r="Y162" s="38"/>
      <c r="Z162" s="38"/>
      <c r="AA162" s="38"/>
      <c r="AB162" s="38"/>
    </row>
    <row r="163" spans="1:28" x14ac:dyDescent="0.2">
      <c r="A163" s="92">
        <v>158</v>
      </c>
      <c r="B163" s="92" t="s">
        <v>322</v>
      </c>
      <c r="C163" s="92" t="s">
        <v>323</v>
      </c>
      <c r="D163" s="105" t="str">
        <f t="shared" si="2"/>
        <v/>
      </c>
      <c r="E163" s="96">
        <f>IF(Options!$D$24 = 1, MAX(F163, G163),
IF(Options!$D$25 = 1, AVERAGE(F163,G163),
IF(Options!$D$26 = 1, IFERROR(GEOMEAN(F163, G163), MAX(F163, G163)))))</f>
        <v>0</v>
      </c>
      <c r="F163" s="96" cm="1">
        <f t="array" ref="F163">IF(Options!$D$18=1, IFERROR(MAX(IF($I$199:$R$199=1,(I163:R163),"")),
     MAX(IF($I$199:$R$199=2,(I163:R163),""))),
IF(Options!$D$19=1, IFERROR(AVERAGE(IF($I$199:$R$199=1,(I163:R163),"")),
     AVERAGE(IF($I$199:$R$199=2,(I163:R163),""))),
IF(Options!$D$20=1, IFERROR(GEOMEAN(IF($I$199:$R$199=1,(I163:R163)+0.0001,"")),
     GEOMEAN(IF($I$199:$R$199=2,(I163:R163)+0.0001,""))))))</f>
        <v>0</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v>0</v>
      </c>
      <c r="J163" s="96">
        <v>0</v>
      </c>
      <c r="K163" s="96">
        <v>0</v>
      </c>
      <c r="L163" s="96" t="s">
        <v>505</v>
      </c>
      <c r="M163" s="93"/>
      <c r="N163" s="93"/>
      <c r="O163" s="153"/>
      <c r="P163" s="153"/>
      <c r="Q163" s="153"/>
      <c r="R163" s="38"/>
      <c r="S163" s="38"/>
      <c r="T163" s="38"/>
      <c r="U163" s="38"/>
      <c r="V163" s="38"/>
      <c r="W163" s="38"/>
      <c r="X163" s="38"/>
      <c r="Y163" s="38"/>
      <c r="Z163" s="38"/>
      <c r="AA163" s="38"/>
      <c r="AB163" s="38"/>
    </row>
    <row r="164" spans="1:28" x14ac:dyDescent="0.2">
      <c r="A164" s="92">
        <v>159</v>
      </c>
      <c r="B164" s="92" t="s">
        <v>324</v>
      </c>
      <c r="C164" s="92" t="s">
        <v>325</v>
      </c>
      <c r="D164" s="105" t="str">
        <f t="shared" si="2"/>
        <v/>
      </c>
      <c r="E164" s="96">
        <f>IF(Options!$D$24 = 1, MAX(F164, G164),
IF(Options!$D$25 = 1, AVERAGE(F164,G164),
IF(Options!$D$26 = 1, IFERROR(GEOMEAN(F164, G164), MAX(F164, G164)))))</f>
        <v>0</v>
      </c>
      <c r="F164" s="96" cm="1">
        <f t="array" ref="F164">IF(Options!$D$18=1, IFERROR(MAX(IF($I$199:$R$199=1,(I164:R164),"")),
     MAX(IF($I$199:$R$199=2,(I164:R164),""))),
IF(Options!$D$19=1, IFERROR(AVERAGE(IF($I$199:$R$199=1,(I164:R164),"")),
     AVERAGE(IF($I$199:$R$199=2,(I164:R164),""))),
IF(Options!$D$20=1, IFERROR(GEOMEAN(IF($I$199:$R$199=1,(I164:R164)+0.0001,"")),
     GEOMEAN(IF($I$199:$R$199=2,(I164:R164)+0.0001,""))))))</f>
        <v>0</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v>0</v>
      </c>
      <c r="J164" s="96">
        <v>0</v>
      </c>
      <c r="K164" s="96">
        <v>0</v>
      </c>
      <c r="L164" s="96" t="s">
        <v>505</v>
      </c>
      <c r="M164" s="93"/>
      <c r="N164" s="93"/>
      <c r="O164" s="153"/>
      <c r="P164" s="153"/>
      <c r="Q164" s="153"/>
      <c r="R164" s="38"/>
      <c r="S164" s="38"/>
      <c r="T164" s="38"/>
      <c r="U164" s="38"/>
      <c r="V164" s="38"/>
      <c r="W164" s="38"/>
      <c r="X164" s="38"/>
      <c r="Y164" s="38"/>
      <c r="Z164" s="38"/>
      <c r="AA164" s="38"/>
      <c r="AB164" s="38"/>
    </row>
    <row r="165" spans="1:28" x14ac:dyDescent="0.2">
      <c r="A165" s="92">
        <v>160</v>
      </c>
      <c r="B165" s="92" t="s">
        <v>326</v>
      </c>
      <c r="C165" s="92" t="s">
        <v>327</v>
      </c>
      <c r="D165" s="105" t="str">
        <f t="shared" si="2"/>
        <v/>
      </c>
      <c r="E165" s="96">
        <f>IF(Options!$D$24 = 1, MAX(F165, G165),
IF(Options!$D$25 = 1, AVERAGE(F165,G165),
IF(Options!$D$26 = 1, IFERROR(GEOMEAN(F165, G165), MAX(F165, G165)))))</f>
        <v>0</v>
      </c>
      <c r="F165" s="96" cm="1">
        <f t="array" ref="F165">IF(Options!$D$18=1, IFERROR(MAX(IF($I$199:$R$199=1,(I165:R165),"")),
     MAX(IF($I$199:$R$199=2,(I165:R165),""))),
IF(Options!$D$19=1, IFERROR(AVERAGE(IF($I$199:$R$199=1,(I165:R165),"")),
     AVERAGE(IF($I$199:$R$199=2,(I165:R165),""))),
IF(Options!$D$20=1, IFERROR(GEOMEAN(IF($I$199:$R$199=1,(I165:R165)+0.0001,"")),
     GEOMEAN(IF($I$199:$R$199=2,(I165:R165)+0.0001,""))))))</f>
        <v>0</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v>
      </c>
      <c r="J165" s="96">
        <v>0</v>
      </c>
      <c r="K165" s="96">
        <v>0</v>
      </c>
      <c r="L165" s="96">
        <v>0</v>
      </c>
      <c r="M165" s="93"/>
      <c r="N165" s="93"/>
      <c r="O165" s="153"/>
      <c r="P165" s="153"/>
      <c r="Q165" s="153"/>
      <c r="R165" s="38"/>
      <c r="S165" s="38"/>
      <c r="T165" s="38"/>
      <c r="U165" s="38"/>
      <c r="V165" s="38"/>
      <c r="W165" s="38"/>
      <c r="X165" s="38"/>
      <c r="Y165" s="38"/>
      <c r="Z165" s="38"/>
      <c r="AA165" s="38"/>
      <c r="AB165" s="38"/>
    </row>
    <row r="166" spans="1:28" x14ac:dyDescent="0.2">
      <c r="A166" s="92">
        <v>161</v>
      </c>
      <c r="B166" s="92" t="s">
        <v>328</v>
      </c>
      <c r="C166" s="92" t="s">
        <v>329</v>
      </c>
      <c r="D166" s="105" t="str">
        <f t="shared" si="2"/>
        <v/>
      </c>
      <c r="E166" s="96">
        <f>IF(Options!$D$24 = 1, MAX(F166, G166),
IF(Options!$D$25 = 1, AVERAGE(F166,G166),
IF(Options!$D$26 = 1, IFERROR(GEOMEAN(F166, G166), MAX(F166, G166)))))</f>
        <v>0</v>
      </c>
      <c r="F166" s="96" cm="1">
        <f t="array" ref="F166">IF(Options!$D$18=1, IFERROR(MAX(IF($I$199:$R$199=1,(I166:R166),"")),
     MAX(IF($I$199:$R$199=2,(I166:R166),""))),
IF(Options!$D$19=1, IFERROR(AVERAGE(IF($I$199:$R$199=1,(I166:R166),"")),
     AVERAGE(IF($I$199:$R$199=2,(I166:R166),""))),
IF(Options!$D$20=1, IFERROR(GEOMEAN(IF($I$199:$R$199=1,(I166:R166)+0.0001,"")),
     GEOMEAN(IF($I$199:$R$199=2,(I166:R166)+0.0001,""))))))</f>
        <v>0</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v>0</v>
      </c>
      <c r="J166" s="96">
        <v>0</v>
      </c>
      <c r="K166" s="96">
        <v>0</v>
      </c>
      <c r="L166" s="96">
        <v>0</v>
      </c>
      <c r="M166" s="93"/>
      <c r="N166" s="93"/>
      <c r="O166" s="153"/>
      <c r="P166" s="153"/>
      <c r="Q166" s="153"/>
      <c r="R166" s="38"/>
      <c r="S166" s="38"/>
      <c r="T166" s="38"/>
      <c r="U166" s="38"/>
      <c r="V166" s="38"/>
      <c r="W166" s="38"/>
      <c r="X166" s="38"/>
      <c r="Y166" s="38"/>
      <c r="Z166" s="38"/>
      <c r="AA166" s="38"/>
      <c r="AB166" s="38"/>
    </row>
    <row r="167" spans="1:28" x14ac:dyDescent="0.2">
      <c r="A167" s="92">
        <v>162</v>
      </c>
      <c r="B167" s="92" t="s">
        <v>330</v>
      </c>
      <c r="C167" s="92" t="s">
        <v>331</v>
      </c>
      <c r="D167" s="105" t="str">
        <f t="shared" si="2"/>
        <v/>
      </c>
      <c r="E167" s="96">
        <f>IF(Options!$D$24 = 1, MAX(F167, G167),
IF(Options!$D$25 = 1, AVERAGE(F167,G167),
IF(Options!$D$26 = 1, IFERROR(GEOMEAN(F167, G167), MAX(F167, G167)))))</f>
        <v>0</v>
      </c>
      <c r="F167" s="96" cm="1">
        <f t="array" ref="F167">IF(Options!$D$18=1, IFERROR(MAX(IF($I$199:$R$199=1,(I167:R167),"")),
     MAX(IF($I$199:$R$199=2,(I167:R167),""))),
IF(Options!$D$19=1, IFERROR(AVERAGE(IF($I$199:$R$199=1,(I167:R167),"")),
     AVERAGE(IF($I$199:$R$199=2,(I167:R167),""))),
IF(Options!$D$20=1, IFERROR(GEOMEAN(IF($I$199:$R$199=1,(I167:R167)+0.0001,"")),
     GEOMEAN(IF($I$199:$R$199=2,(I167:R167)+0.0001,""))))))</f>
        <v>0</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v>0</v>
      </c>
      <c r="J167" s="96">
        <v>0</v>
      </c>
      <c r="K167" s="96">
        <v>0</v>
      </c>
      <c r="L167" s="96" t="s">
        <v>505</v>
      </c>
      <c r="M167" s="93"/>
      <c r="N167" s="93"/>
      <c r="O167" s="153"/>
      <c r="P167" s="153"/>
      <c r="Q167" s="153"/>
      <c r="R167" s="38"/>
      <c r="S167" s="38"/>
      <c r="T167" s="38"/>
      <c r="U167" s="38"/>
      <c r="V167" s="38"/>
      <c r="W167" s="38"/>
      <c r="X167" s="38"/>
      <c r="Y167" s="38"/>
      <c r="Z167" s="38"/>
      <c r="AA167" s="38"/>
      <c r="AB167" s="38"/>
    </row>
    <row r="168" spans="1:28" x14ac:dyDescent="0.2">
      <c r="A168" s="92">
        <v>163</v>
      </c>
      <c r="B168" s="92" t="s">
        <v>332</v>
      </c>
      <c r="C168" s="92" t="s">
        <v>333</v>
      </c>
      <c r="D168" s="105" t="str">
        <f t="shared" si="2"/>
        <v/>
      </c>
      <c r="E168" s="96">
        <f>IF(Options!$D$24 = 1, MAX(F168, G168),
IF(Options!$D$25 = 1, AVERAGE(F168,G168),
IF(Options!$D$26 = 1, IFERROR(GEOMEAN(F168, G168), MAX(F168, G168)))))</f>
        <v>0</v>
      </c>
      <c r="F168" s="96" cm="1">
        <f t="array" ref="F168">IF(Options!$D$18=1, IFERROR(MAX(IF($I$199:$R$199=1,(I168:R168),"")),
     MAX(IF($I$199:$R$199=2,(I168:R168),""))),
IF(Options!$D$19=1, IFERROR(AVERAGE(IF($I$199:$R$199=1,(I168:R168),"")),
     AVERAGE(IF($I$199:$R$199=2,(I168:R168),""))),
IF(Options!$D$20=1, IFERROR(GEOMEAN(IF($I$199:$R$199=1,(I168:R168)+0.0001,"")),
     GEOMEAN(IF($I$199:$R$199=2,(I168:R168)+0.0001,""))))))</f>
        <v>0</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v>0</v>
      </c>
      <c r="J168" s="96">
        <v>0</v>
      </c>
      <c r="K168" s="96">
        <v>0</v>
      </c>
      <c r="L168" s="96" t="s">
        <v>505</v>
      </c>
      <c r="M168" s="93"/>
      <c r="N168" s="93"/>
      <c r="O168" s="153"/>
      <c r="P168" s="153"/>
      <c r="Q168" s="153"/>
      <c r="R168" s="38"/>
      <c r="S168" s="38"/>
      <c r="T168" s="38"/>
      <c r="U168" s="38"/>
      <c r="V168" s="38"/>
      <c r="W168" s="38"/>
      <c r="X168" s="38"/>
      <c r="Y168" s="38"/>
      <c r="Z168" s="38"/>
      <c r="AA168" s="38"/>
      <c r="AB168" s="38"/>
    </row>
    <row r="169" spans="1:28" x14ac:dyDescent="0.2">
      <c r="A169" s="92">
        <v>164</v>
      </c>
      <c r="B169" s="92" t="s">
        <v>334</v>
      </c>
      <c r="C169" s="92" t="s">
        <v>335</v>
      </c>
      <c r="D169" s="105" t="str">
        <f t="shared" si="2"/>
        <v/>
      </c>
      <c r="E169" s="96">
        <f>IF(Options!$D$24 = 1, MAX(F169, G169),
IF(Options!$D$25 = 1, AVERAGE(F169,G169),
IF(Options!$D$26 = 1, IFERROR(GEOMEAN(F169, G169), MAX(F169, G169)))))</f>
        <v>10</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51" t="s">
        <v>335</v>
      </c>
      <c r="I169" s="96">
        <v>10</v>
      </c>
      <c r="J169" s="96">
        <v>10</v>
      </c>
      <c r="K169" s="96">
        <v>0</v>
      </c>
      <c r="L169" s="96">
        <v>0</v>
      </c>
      <c r="M169" s="93"/>
      <c r="N169" s="93"/>
      <c r="O169" s="153"/>
      <c r="P169" s="153"/>
      <c r="Q169" s="153"/>
      <c r="R169" s="38"/>
      <c r="S169" s="38"/>
      <c r="T169" s="38"/>
      <c r="U169" s="38"/>
      <c r="V169" s="38"/>
      <c r="W169" s="38"/>
      <c r="X169" s="38"/>
      <c r="Y169" s="38"/>
      <c r="Z169" s="38"/>
      <c r="AA169" s="38"/>
      <c r="AB169" s="38"/>
    </row>
    <row r="170" spans="1:28" x14ac:dyDescent="0.2">
      <c r="A170" s="92">
        <v>165</v>
      </c>
      <c r="B170" s="92" t="s">
        <v>336</v>
      </c>
      <c r="C170" s="92" t="s">
        <v>337</v>
      </c>
      <c r="D170" s="105" t="str">
        <f t="shared" si="2"/>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10</v>
      </c>
      <c r="H170" s="151" t="s">
        <v>337</v>
      </c>
      <c r="I170" s="96">
        <v>10</v>
      </c>
      <c r="J170" s="96">
        <v>10</v>
      </c>
      <c r="K170" s="96">
        <v>10</v>
      </c>
      <c r="L170" s="96">
        <v>5.9066129291160401</v>
      </c>
      <c r="M170" s="93"/>
      <c r="N170" s="93"/>
      <c r="O170" s="153"/>
      <c r="P170" s="153"/>
      <c r="Q170" s="153"/>
      <c r="R170" s="38"/>
      <c r="S170" s="38"/>
      <c r="T170" s="38"/>
      <c r="U170" s="38"/>
      <c r="V170" s="38"/>
      <c r="W170" s="38"/>
      <c r="X170" s="38"/>
      <c r="Y170" s="38"/>
      <c r="Z170" s="38"/>
      <c r="AA170" s="38"/>
      <c r="AB170" s="38"/>
    </row>
    <row r="171" spans="1:28" x14ac:dyDescent="0.2">
      <c r="A171" s="92">
        <v>166</v>
      </c>
      <c r="B171" s="92" t="s">
        <v>338</v>
      </c>
      <c r="C171" s="92" t="s">
        <v>339</v>
      </c>
      <c r="D171" s="105" t="str">
        <f t="shared" si="2"/>
        <v/>
      </c>
      <c r="E171" s="96">
        <f>IF(Options!$D$24 = 1, MAX(F171, G171),
IF(Options!$D$25 = 1, AVERAGE(F171,G171),
IF(Options!$D$26 = 1, IFERROR(GEOMEAN(F171, G171), MAX(F171, G171)))))</f>
        <v>0</v>
      </c>
      <c r="F171" s="96" cm="1">
        <f t="array" ref="F171">IF(Options!$D$18=1, IFERROR(MAX(IF($I$199:$R$199=1,(I171:R171),"")),
     MAX(IF($I$199:$R$199=2,(I171:R171),""))),
IF(Options!$D$19=1, IFERROR(AVERAGE(IF($I$199:$R$199=1,(I171:R171),"")),
     AVERAGE(IF($I$199:$R$199=2,(I171:R171),""))),
IF(Options!$D$20=1, IFERROR(GEOMEAN(IF($I$199:$R$199=1,(I171:R171)+0.0001,"")),
     GEOMEAN(IF($I$199:$R$199=2,(I171:R171)+0.0001,""))))))</f>
        <v>0</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v>0</v>
      </c>
      <c r="J171" s="96">
        <v>0</v>
      </c>
      <c r="K171" s="96">
        <v>0</v>
      </c>
      <c r="L171" s="96" t="s">
        <v>505</v>
      </c>
      <c r="M171" s="93"/>
      <c r="N171" s="93"/>
      <c r="O171" s="153"/>
      <c r="P171" s="153"/>
      <c r="Q171" s="153"/>
      <c r="R171" s="38"/>
      <c r="S171" s="38"/>
      <c r="T171" s="38"/>
      <c r="U171" s="38"/>
      <c r="V171" s="38"/>
      <c r="W171" s="38"/>
      <c r="X171" s="38"/>
      <c r="Y171" s="38"/>
      <c r="Z171" s="38"/>
      <c r="AA171" s="38"/>
      <c r="AB171" s="38"/>
    </row>
    <row r="172" spans="1:28" x14ac:dyDescent="0.2">
      <c r="A172" s="92">
        <v>167</v>
      </c>
      <c r="B172" s="92" t="s">
        <v>340</v>
      </c>
      <c r="C172" s="92" t="s">
        <v>341</v>
      </c>
      <c r="D172" s="105" t="str">
        <f t="shared" si="2"/>
        <v/>
      </c>
      <c r="E172" s="96">
        <f>IF(Options!$D$24 = 1, MAX(F172, G172),
IF(Options!$D$25 = 1, AVERAGE(F172,G172),
IF(Options!$D$26 = 1, IFERROR(GEOMEAN(F172, G172), MAX(F172, G172)))))</f>
        <v>0</v>
      </c>
      <c r="F172" s="96" cm="1">
        <f t="array" ref="F172">IF(Options!$D$18=1, IFERROR(MAX(IF($I$199:$R$199=1,(I172:R172),"")),
     MAX(IF($I$199:$R$199=2,(I172:R172),""))),
IF(Options!$D$19=1, IFERROR(AVERAGE(IF($I$199:$R$199=1,(I172:R172),"")),
     AVERAGE(IF($I$199:$R$199=2,(I172:R172),""))),
IF(Options!$D$20=1, IFERROR(GEOMEAN(IF($I$199:$R$199=1,(I172:R172)+0.0001,"")),
     GEOMEAN(IF($I$199:$R$199=2,(I172:R172)+0.0001,""))))))</f>
        <v>0</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v>0</v>
      </c>
      <c r="J172" s="96">
        <v>0</v>
      </c>
      <c r="K172" s="96">
        <v>0</v>
      </c>
      <c r="L172" s="96">
        <v>0</v>
      </c>
      <c r="M172" s="93"/>
      <c r="N172" s="93"/>
      <c r="O172" s="153"/>
      <c r="P172" s="153"/>
      <c r="Q172" s="153"/>
      <c r="R172" s="38"/>
      <c r="S172" s="38"/>
      <c r="T172" s="38"/>
      <c r="U172" s="38"/>
      <c r="V172" s="38"/>
      <c r="W172" s="38"/>
      <c r="X172" s="38"/>
      <c r="Y172" s="38"/>
      <c r="Z172" s="38"/>
      <c r="AA172" s="38"/>
      <c r="AB172" s="38"/>
    </row>
    <row r="173" spans="1:28" x14ac:dyDescent="0.2">
      <c r="A173" s="92">
        <v>168</v>
      </c>
      <c r="B173" s="92" t="s">
        <v>342</v>
      </c>
      <c r="C173" s="92" t="s">
        <v>343</v>
      </c>
      <c r="D173" s="105" t="str">
        <f t="shared" si="2"/>
        <v/>
      </c>
      <c r="E173" s="96">
        <f>IF(Options!$D$24 = 1, MAX(F173, G173),
IF(Options!$D$25 = 1, AVERAGE(F173,G173),
IF(Options!$D$26 = 1, IFERROR(GEOMEAN(F173, G173), MAX(F173, G173)))))</f>
        <v>0</v>
      </c>
      <c r="F173" s="96" cm="1">
        <f t="array" ref="F173">IF(Options!$D$18=1, IFERROR(MAX(IF($I$199:$R$199=1,(I173:R173),"")),
     MAX(IF($I$199:$R$199=2,(I173:R173),""))),
IF(Options!$D$19=1, IFERROR(AVERAGE(IF($I$199:$R$199=1,(I173:R173),"")),
     AVERAGE(IF($I$199:$R$199=2,(I173:R173),""))),
IF(Options!$D$20=1, IFERROR(GEOMEAN(IF($I$199:$R$199=1,(I173:R173)+0.0001,"")),
     GEOMEAN(IF($I$199:$R$199=2,(I173:R173)+0.0001,""))))))</f>
        <v>0</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v>0</v>
      </c>
      <c r="J173" s="96">
        <v>0</v>
      </c>
      <c r="K173" s="96">
        <v>0</v>
      </c>
      <c r="L173" s="96" t="s">
        <v>505</v>
      </c>
      <c r="M173" s="93"/>
      <c r="N173" s="93"/>
      <c r="O173" s="153"/>
      <c r="P173" s="153"/>
      <c r="Q173" s="153"/>
      <c r="R173" s="38"/>
      <c r="S173" s="38"/>
      <c r="T173" s="38"/>
      <c r="U173" s="38"/>
      <c r="V173" s="38"/>
      <c r="W173" s="38"/>
      <c r="X173" s="38"/>
      <c r="Y173" s="38"/>
      <c r="Z173" s="38"/>
      <c r="AA173" s="38"/>
      <c r="AB173" s="38"/>
    </row>
    <row r="174" spans="1:28" x14ac:dyDescent="0.2">
      <c r="A174" s="92">
        <v>169</v>
      </c>
      <c r="B174" s="92" t="s">
        <v>344</v>
      </c>
      <c r="C174" s="92" t="s">
        <v>345</v>
      </c>
      <c r="D174" s="105" t="str">
        <f t="shared" si="2"/>
        <v/>
      </c>
      <c r="E174" s="96">
        <f>IF(Options!$D$24 = 1, MAX(F174, G174),
IF(Options!$D$25 = 1, AVERAGE(F174,G174),
IF(Options!$D$26 = 1, IFERROR(GEOMEAN(F174, G174), MAX(F174, G174)))))</f>
        <v>0</v>
      </c>
      <c r="F174" s="96" cm="1">
        <f t="array" ref="F174">IF(Options!$D$18=1, IFERROR(MAX(IF($I$199:$R$199=1,(I174:R174),"")),
     MAX(IF($I$199:$R$199=2,(I174:R174),""))),
IF(Options!$D$19=1, IFERROR(AVERAGE(IF($I$199:$R$199=1,(I174:R174),"")),
     AVERAGE(IF($I$199:$R$199=2,(I174:R174),""))),
IF(Options!$D$20=1, IFERROR(GEOMEAN(IF($I$199:$R$199=1,(I174:R174)+0.0001,"")),
     GEOMEAN(IF($I$199:$R$199=2,(I174:R174)+0.0001,""))))))</f>
        <v>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0</v>
      </c>
      <c r="J174" s="96">
        <v>0</v>
      </c>
      <c r="K174" s="96">
        <v>0</v>
      </c>
      <c r="L174" s="96" t="s">
        <v>505</v>
      </c>
      <c r="M174" s="93"/>
      <c r="N174" s="93"/>
      <c r="O174" s="153"/>
      <c r="P174" s="153"/>
      <c r="Q174" s="153"/>
      <c r="R174" s="38"/>
      <c r="S174" s="38"/>
      <c r="T174" s="38"/>
      <c r="U174" s="38"/>
      <c r="V174" s="38"/>
      <c r="W174" s="38"/>
      <c r="X174" s="38"/>
      <c r="Y174" s="38"/>
      <c r="Z174" s="38"/>
      <c r="AA174" s="38"/>
      <c r="AB174" s="38"/>
    </row>
    <row r="175" spans="1:28" x14ac:dyDescent="0.2">
      <c r="A175" s="92">
        <v>170</v>
      </c>
      <c r="B175" s="92" t="s">
        <v>346</v>
      </c>
      <c r="C175" s="92" t="s">
        <v>347</v>
      </c>
      <c r="D175" s="105" t="str">
        <f t="shared" si="2"/>
        <v/>
      </c>
      <c r="E175" s="96">
        <f>IF(Options!$D$24 = 1, MAX(F175, G175),
IF(Options!$D$25 = 1, AVERAGE(F175,G175),
IF(Options!$D$26 = 1, IFERROR(GEOMEAN(F175, G175), MAX(F175, G175)))))</f>
        <v>10</v>
      </c>
      <c r="F175" s="96" cm="1">
        <f t="array" ref="F175">IF(Options!$D$18=1, IFERROR(MAX(IF($I$199:$R$199=1,(I175:R175),"")),
     MAX(IF($I$199:$R$199=2,(I175:R175),""))),
IF(Options!$D$19=1, IFERROR(AVERAGE(IF($I$199:$R$199=1,(I175:R175),"")),
     AVERAGE(IF($I$199:$R$199=2,(I175:R175),""))),
IF(Options!$D$20=1, IFERROR(GEOMEAN(IF($I$199:$R$199=1,(I175:R175)+0.0001,"")),
     GEOMEAN(IF($I$199:$R$199=2,(I175:R175)+0.0001,""))))))</f>
        <v>10</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v>10</v>
      </c>
      <c r="J175" s="96">
        <v>0</v>
      </c>
      <c r="K175" s="96">
        <v>0</v>
      </c>
      <c r="L175" s="96" t="s">
        <v>505</v>
      </c>
      <c r="M175" s="93"/>
      <c r="N175" s="93"/>
      <c r="O175" s="153"/>
      <c r="P175" s="153"/>
      <c r="Q175" s="153"/>
      <c r="R175" s="38"/>
      <c r="S175" s="38"/>
      <c r="T175" s="38"/>
      <c r="U175" s="38"/>
      <c r="V175" s="38"/>
      <c r="W175" s="38"/>
      <c r="X175" s="38"/>
      <c r="Y175" s="38"/>
      <c r="Z175" s="38"/>
      <c r="AA175" s="38"/>
      <c r="AB175" s="38"/>
    </row>
    <row r="176" spans="1:28" x14ac:dyDescent="0.2">
      <c r="A176" s="92">
        <v>171</v>
      </c>
      <c r="B176" s="92" t="s">
        <v>348</v>
      </c>
      <c r="C176" s="92" t="s">
        <v>349</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v>0</v>
      </c>
      <c r="J176" s="96">
        <v>0</v>
      </c>
      <c r="K176" s="96">
        <v>0</v>
      </c>
      <c r="L176" s="96" t="s">
        <v>505</v>
      </c>
      <c r="M176" s="93"/>
      <c r="N176" s="93"/>
      <c r="O176" s="153"/>
      <c r="P176" s="153"/>
      <c r="Q176" s="153"/>
      <c r="R176" s="38"/>
      <c r="S176" s="38"/>
      <c r="T176" s="38"/>
      <c r="U176" s="38"/>
      <c r="V176" s="38"/>
      <c r="W176" s="38"/>
      <c r="X176" s="38"/>
      <c r="Y176" s="38"/>
      <c r="Z176" s="38"/>
      <c r="AA176" s="38"/>
      <c r="AB176" s="38"/>
    </row>
    <row r="177" spans="1:28" x14ac:dyDescent="0.2">
      <c r="A177" s="92">
        <v>172</v>
      </c>
      <c r="B177" s="92" t="s">
        <v>350</v>
      </c>
      <c r="C177" s="92" t="s">
        <v>351</v>
      </c>
      <c r="D177" s="105" t="str">
        <f t="shared" si="2"/>
        <v/>
      </c>
      <c r="E177" s="96">
        <f>IF(Options!$D$24 = 1, MAX(F177, G177),
IF(Options!$D$25 = 1, AVERAGE(F177,G177),
IF(Options!$D$26 = 1, IFERROR(GEOMEAN(F177, G177), MAX(F177, G177)))))</f>
        <v>0</v>
      </c>
      <c r="F177" s="96" cm="1">
        <f t="array" ref="F177">IF(Options!$D$18=1, IFERROR(MAX(IF($I$199:$R$199=1,(I177:R177),"")),
     MAX(IF($I$199:$R$199=2,(I177:R177),""))),
IF(Options!$D$19=1, IFERROR(AVERAGE(IF($I$199:$R$199=1,(I177:R177),"")),
     AVERAGE(IF($I$199:$R$199=2,(I177:R177),""))),
IF(Options!$D$20=1, IFERROR(GEOMEAN(IF($I$199:$R$199=1,(I177:R177)+0.0001,"")),
     GEOMEAN(IF($I$199:$R$199=2,(I177:R177)+0.0001,""))))))</f>
        <v>0</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v>0</v>
      </c>
      <c r="J177" s="96">
        <v>0</v>
      </c>
      <c r="K177" s="96">
        <v>0</v>
      </c>
      <c r="L177" s="96">
        <v>0</v>
      </c>
      <c r="M177" s="93"/>
      <c r="N177" s="93"/>
      <c r="O177" s="153"/>
      <c r="P177" s="153"/>
      <c r="Q177" s="153"/>
      <c r="R177" s="38"/>
      <c r="S177" s="38"/>
      <c r="T177" s="38"/>
      <c r="U177" s="38"/>
      <c r="V177" s="38"/>
      <c r="W177" s="38"/>
      <c r="X177" s="38"/>
      <c r="Y177" s="38"/>
      <c r="Z177" s="38"/>
      <c r="AA177" s="38"/>
      <c r="AB177" s="38"/>
    </row>
    <row r="178" spans="1:28" x14ac:dyDescent="0.2">
      <c r="A178" s="92">
        <v>173</v>
      </c>
      <c r="B178" s="92" t="s">
        <v>352</v>
      </c>
      <c r="C178" s="92" t="s">
        <v>353</v>
      </c>
      <c r="D178" s="105" t="str">
        <f t="shared" si="2"/>
        <v/>
      </c>
      <c r="E178" s="96">
        <f>IF(Options!$D$24 = 1, MAX(F178, G178),
IF(Options!$D$25 = 1, AVERAGE(F178,G178),
IF(Options!$D$26 = 1, IFERROR(GEOMEAN(F178, G178), MAX(F178, G178)))))</f>
        <v>0</v>
      </c>
      <c r="F178" s="96" cm="1">
        <f t="array" ref="F178">IF(Options!$D$18=1, IFERROR(MAX(IF($I$199:$R$199=1,(I178:R178),"")),
     MAX(IF($I$199:$R$199=2,(I178:R178),""))),
IF(Options!$D$19=1, IFERROR(AVERAGE(IF($I$199:$R$199=1,(I178:R178),"")),
     AVERAGE(IF($I$199:$R$199=2,(I178:R178),""))),
IF(Options!$D$20=1, IFERROR(GEOMEAN(IF($I$199:$R$199=1,(I178:R178)+0.0001,"")),
     GEOMEAN(IF($I$199:$R$199=2,(I178:R178)+0.0001,""))))))</f>
        <v>0</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v>0</v>
      </c>
      <c r="J178" s="96">
        <v>0</v>
      </c>
      <c r="K178" s="96">
        <v>0</v>
      </c>
      <c r="L178" s="96">
        <v>0</v>
      </c>
      <c r="M178" s="93"/>
      <c r="N178" s="93"/>
      <c r="O178" s="153"/>
      <c r="P178" s="153"/>
      <c r="Q178" s="153"/>
      <c r="R178" s="38"/>
      <c r="S178" s="38"/>
      <c r="T178" s="38"/>
      <c r="U178" s="38"/>
      <c r="V178" s="38"/>
      <c r="W178" s="38"/>
      <c r="X178" s="38"/>
      <c r="Y178" s="38"/>
      <c r="Z178" s="38"/>
      <c r="AA178" s="38"/>
      <c r="AB178" s="38"/>
    </row>
    <row r="179" spans="1:28" x14ac:dyDescent="0.2">
      <c r="A179" s="92">
        <v>174</v>
      </c>
      <c r="B179" s="92" t="s">
        <v>354</v>
      </c>
      <c r="C179" s="92" t="s">
        <v>355</v>
      </c>
      <c r="D179" s="105" t="str">
        <f t="shared" si="2"/>
        <v/>
      </c>
      <c r="E179" s="96">
        <f>IF(Options!$D$24 = 1, MAX(F179, G179),
IF(Options!$D$25 = 1, AVERAGE(F179,G179),
IF(Options!$D$26 = 1, IFERROR(GEOMEAN(F179, G179), MAX(F179, G179)))))</f>
        <v>0</v>
      </c>
      <c r="F179" s="96" cm="1">
        <f t="array" ref="F179">IF(Options!$D$18=1, IFERROR(MAX(IF($I$199:$R$199=1,(I179:R179),"")),
     MAX(IF($I$199:$R$199=2,(I179:R179),""))),
IF(Options!$D$19=1, IFERROR(AVERAGE(IF($I$199:$R$199=1,(I179:R179),"")),
     AVERAGE(IF($I$199:$R$199=2,(I179:R179),""))),
IF(Options!$D$20=1, IFERROR(GEOMEAN(IF($I$199:$R$199=1,(I179:R179)+0.0001,"")),
     GEOMEAN(IF($I$199:$R$199=2,(I179:R179)+0.0001,""))))))</f>
        <v>0</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v>0</v>
      </c>
      <c r="J179" s="96">
        <v>0</v>
      </c>
      <c r="K179" s="96">
        <v>0</v>
      </c>
      <c r="L179" s="96">
        <v>0</v>
      </c>
      <c r="M179" s="93"/>
      <c r="N179" s="93"/>
      <c r="O179" s="153"/>
      <c r="P179" s="153"/>
      <c r="Q179" s="153"/>
      <c r="R179" s="38"/>
      <c r="S179" s="38"/>
      <c r="T179" s="38"/>
      <c r="U179" s="38"/>
      <c r="V179" s="38"/>
      <c r="W179" s="38"/>
      <c r="X179" s="38"/>
      <c r="Y179" s="38"/>
      <c r="Z179" s="38"/>
      <c r="AA179" s="38"/>
      <c r="AB179" s="38"/>
    </row>
    <row r="180" spans="1:28" x14ac:dyDescent="0.2">
      <c r="A180" s="92">
        <v>175</v>
      </c>
      <c r="B180" s="92" t="s">
        <v>356</v>
      </c>
      <c r="C180" s="92" t="s">
        <v>357</v>
      </c>
      <c r="D180" s="105" t="str">
        <f t="shared" si="2"/>
        <v/>
      </c>
      <c r="E180" s="96">
        <f>IF(Options!$D$24 = 1, MAX(F180, G180),
IF(Options!$D$25 = 1, AVERAGE(F180,G180),
IF(Options!$D$26 = 1, IFERROR(GEOMEAN(F180, G180), MAX(F180, G180)))))</f>
        <v>10</v>
      </c>
      <c r="F180" s="96" cm="1">
        <f t="array" ref="F180">IF(Options!$D$18=1, IFERROR(MAX(IF($I$199:$R$199=1,(I180:R180),"")),
     MAX(IF($I$199:$R$199=2,(I180:R180),""))),
IF(Options!$D$19=1, IFERROR(AVERAGE(IF($I$199:$R$199=1,(I180:R180),"")),
     AVERAGE(IF($I$199:$R$199=2,(I180:R180),""))),
IF(Options!$D$20=1, IFERROR(GEOMEAN(IF($I$199:$R$199=1,(I180:R180)+0.0001,"")),
     GEOMEAN(IF($I$199:$R$199=2,(I180:R180)+0.0001,""))))))</f>
        <v>10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v>10</v>
      </c>
      <c r="J180" s="96">
        <v>0</v>
      </c>
      <c r="K180" s="96" t="s">
        <v>505</v>
      </c>
      <c r="L180" s="96" t="s">
        <v>505</v>
      </c>
      <c r="M180" s="93"/>
      <c r="N180" s="93"/>
      <c r="O180" s="153"/>
      <c r="P180" s="153"/>
      <c r="Q180" s="153"/>
      <c r="R180" s="38"/>
      <c r="S180" s="38"/>
      <c r="T180" s="38"/>
      <c r="U180" s="38"/>
      <c r="V180" s="38"/>
      <c r="W180" s="38"/>
      <c r="X180" s="38"/>
      <c r="Y180" s="38"/>
      <c r="Z180" s="38"/>
      <c r="AA180" s="38"/>
      <c r="AB180" s="38"/>
    </row>
    <row r="181" spans="1:28" x14ac:dyDescent="0.2">
      <c r="A181" s="92">
        <v>176</v>
      </c>
      <c r="B181" s="92" t="s">
        <v>358</v>
      </c>
      <c r="C181" s="92" t="s">
        <v>359</v>
      </c>
      <c r="D181" s="105" t="str">
        <f t="shared" si="2"/>
        <v/>
      </c>
      <c r="E181" s="96">
        <f>IF(Options!$D$24 = 1, MAX(F181, G181),
IF(Options!$D$25 = 1, AVERAGE(F181,G181),
IF(Options!$D$26 = 1, IFERROR(GEOMEAN(F181, G181), MAX(F181, G181)))))</f>
        <v>0</v>
      </c>
      <c r="F181" s="96" cm="1">
        <f t="array" ref="F181">IF(Options!$D$18=1, IFERROR(MAX(IF($I$199:$R$199=1,(I181:R181),"")),
     MAX(IF($I$199:$R$199=2,(I181:R181),""))),
IF(Options!$D$19=1, IFERROR(AVERAGE(IF($I$199:$R$199=1,(I181:R181),"")),
     AVERAGE(IF($I$199:$R$199=2,(I181:R181),""))),
IF(Options!$D$20=1, IFERROR(GEOMEAN(IF($I$199:$R$199=1,(I181:R181)+0.0001,"")),
     GEOMEAN(IF($I$199:$R$199=2,(I181:R181)+0.0001,""))))))</f>
        <v>0</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v>0</v>
      </c>
      <c r="J181" s="96">
        <v>0</v>
      </c>
      <c r="K181" s="96">
        <v>0</v>
      </c>
      <c r="L181" s="96" t="s">
        <v>505</v>
      </c>
      <c r="M181" s="93"/>
      <c r="N181" s="93"/>
      <c r="O181" s="153"/>
      <c r="P181" s="153"/>
      <c r="Q181" s="153"/>
      <c r="R181" s="38"/>
      <c r="S181" s="38"/>
      <c r="T181" s="38"/>
      <c r="U181" s="38"/>
      <c r="V181" s="38"/>
      <c r="W181" s="38"/>
      <c r="X181" s="38"/>
      <c r="Y181" s="38"/>
      <c r="Z181" s="38"/>
      <c r="AA181" s="38"/>
      <c r="AB181" s="38"/>
    </row>
    <row r="182" spans="1:28" x14ac:dyDescent="0.2">
      <c r="A182" s="92">
        <v>177</v>
      </c>
      <c r="B182" s="92" t="s">
        <v>360</v>
      </c>
      <c r="C182" s="92" t="s">
        <v>361</v>
      </c>
      <c r="D182" s="105" t="str">
        <f t="shared" si="2"/>
        <v/>
      </c>
      <c r="E182" s="96">
        <f>IF(Options!$D$24 = 1, MAX(F182, G182),
IF(Options!$D$25 = 1, AVERAGE(F182,G182),
IF(Options!$D$26 = 1, IFERROR(GEOMEAN(F182, G182), MAX(F182, G182)))))</f>
        <v>10</v>
      </c>
      <c r="F182" s="96" cm="1">
        <f t="array" ref="F182">IF(Options!$D$18=1, IFERROR(MAX(IF($I$199:$R$199=1,(I182:R182),"")),
     MAX(IF($I$199:$R$199=2,(I182:R182),""))),
IF(Options!$D$19=1, IFERROR(AVERAGE(IF($I$199:$R$199=1,(I182:R182),"")),
     AVERAGE(IF($I$199:$R$199=2,(I182:R182),""))),
IF(Options!$D$20=1, IFERROR(GEOMEAN(IF($I$199:$R$199=1,(I182:R182)+0.0001,"")),
     GEOMEAN(IF($I$199:$R$199=2,(I182:R182)+0.0001,""))))))</f>
        <v>0</v>
      </c>
      <c r="G182" s="96" cm="1">
        <f t="array" ref="G182">IF(Options!$D$18=1, IFERROR(MAX(IF($I$200:$R$200=1,(I182:R182),"")),
     MAX(IF($I$200:$R$200=2,(I182:R182),""))),
IF(Options!$D$19=1, IFERROR(AVERAGE(IF($I$200:$R$200=1,(I182:R182),"")),
     AVERAGE(IF($I$200:$R$200=2,(I182:R182),""))),
IF(Options!$D$20=1, IFERROR(GEOMEAN(IF($I$200:$R$200=1,(I182:R182)+0.0001,"")),
     GEOMEAN(IF($I$200:$R$200=2,(I182:R182)+0.0001,""))))))</f>
        <v>10</v>
      </c>
      <c r="H182" s="151" t="s">
        <v>361</v>
      </c>
      <c r="I182" s="96">
        <v>0</v>
      </c>
      <c r="J182" s="96">
        <v>0</v>
      </c>
      <c r="K182" s="96">
        <v>0</v>
      </c>
      <c r="L182" s="96">
        <v>10</v>
      </c>
      <c r="M182" s="93"/>
      <c r="N182" s="93"/>
      <c r="O182" s="153"/>
      <c r="P182" s="153"/>
      <c r="Q182" s="153"/>
      <c r="R182" s="38"/>
      <c r="S182" s="38"/>
      <c r="T182" s="38"/>
      <c r="U182" s="38"/>
      <c r="V182" s="38"/>
      <c r="W182" s="38"/>
      <c r="X182" s="38"/>
      <c r="Y182" s="38"/>
      <c r="Z182" s="38"/>
      <c r="AA182" s="38"/>
      <c r="AB182" s="38"/>
    </row>
    <row r="183" spans="1:28" x14ac:dyDescent="0.2">
      <c r="A183" s="92">
        <v>178</v>
      </c>
      <c r="B183" s="92" t="s">
        <v>362</v>
      </c>
      <c r="C183" s="92" t="s">
        <v>363</v>
      </c>
      <c r="D183" s="105" t="str">
        <f t="shared" si="2"/>
        <v/>
      </c>
      <c r="E183" s="96">
        <f>IF(Options!$D$24 = 1, MAX(F183, G183),
IF(Options!$D$25 = 1, AVERAGE(F183,G183),
IF(Options!$D$26 = 1, IFERROR(GEOMEAN(F183, G183), MAX(F183, G183)))))</f>
        <v>0</v>
      </c>
      <c r="F183" s="96" cm="1">
        <f t="array" ref="F183">IF(Options!$D$18=1, IFERROR(MAX(IF($I$199:$R$199=1,(I183:R183),"")),
     MAX(IF($I$199:$R$199=2,(I183:R183),""))),
IF(Options!$D$19=1, IFERROR(AVERAGE(IF($I$199:$R$199=1,(I183:R183),"")),
     AVERAGE(IF($I$199:$R$199=2,(I183:R183),""))),
IF(Options!$D$20=1, IFERROR(GEOMEAN(IF($I$199:$R$199=1,(I183:R183)+0.0001,"")),
     GEOMEAN(IF($I$199:$R$199=2,(I183:R183)+0.0001,""))))))</f>
        <v>0</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v>0</v>
      </c>
      <c r="J183" s="96">
        <v>0</v>
      </c>
      <c r="K183" s="96">
        <v>0</v>
      </c>
      <c r="L183" s="96">
        <v>0</v>
      </c>
      <c r="M183" s="93"/>
      <c r="N183" s="93"/>
      <c r="O183" s="153"/>
      <c r="P183" s="153"/>
      <c r="Q183" s="153"/>
      <c r="R183" s="38"/>
      <c r="S183" s="38"/>
      <c r="T183" s="38"/>
      <c r="U183" s="38"/>
      <c r="V183" s="38"/>
      <c r="W183" s="38"/>
      <c r="X183" s="38"/>
      <c r="Y183" s="38"/>
      <c r="Z183" s="38"/>
      <c r="AA183" s="38"/>
      <c r="AB183" s="38"/>
    </row>
    <row r="184" spans="1:28" x14ac:dyDescent="0.2">
      <c r="A184" s="92">
        <v>179</v>
      </c>
      <c r="B184" s="92" t="s">
        <v>364</v>
      </c>
      <c r="C184" s="92" t="s">
        <v>365</v>
      </c>
      <c r="D184" s="105" t="str">
        <f t="shared" si="2"/>
        <v/>
      </c>
      <c r="E184" s="96">
        <f>IF(Options!$D$24 = 1, MAX(F184, G184),
IF(Options!$D$25 = 1, AVERAGE(F184,G184),
IF(Options!$D$26 = 1, IFERROR(GEOMEAN(F184, G184), MAX(F184, G184)))))</f>
        <v>0</v>
      </c>
      <c r="F184" s="96" cm="1">
        <f t="array" ref="F184">IF(Options!$D$18=1, IFERROR(MAX(IF($I$199:$R$199=1,(I184:R184),"")),
     MAX(IF($I$199:$R$199=2,(I184:R184),""))),
IF(Options!$D$19=1, IFERROR(AVERAGE(IF($I$199:$R$199=1,(I184:R184),"")),
     AVERAGE(IF($I$199:$R$199=2,(I184:R184),""))),
IF(Options!$D$20=1, IFERROR(GEOMEAN(IF($I$199:$R$199=1,(I184:R184)+0.0001,"")),
     GEOMEAN(IF($I$199:$R$199=2,(I184:R184)+0.0001,""))))))</f>
        <v>0</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v>0</v>
      </c>
      <c r="J184" s="96">
        <v>0</v>
      </c>
      <c r="K184" s="96">
        <v>0</v>
      </c>
      <c r="L184" s="96" t="s">
        <v>505</v>
      </c>
      <c r="M184" s="93"/>
      <c r="N184" s="93"/>
      <c r="O184" s="153"/>
      <c r="P184" s="153"/>
      <c r="Q184" s="153"/>
      <c r="R184" s="38"/>
      <c r="S184" s="38"/>
      <c r="T184" s="38"/>
      <c r="U184" s="38"/>
      <c r="V184" s="38"/>
      <c r="W184" s="38"/>
      <c r="X184" s="38"/>
      <c r="Y184" s="38"/>
      <c r="Z184" s="38"/>
      <c r="AA184" s="38"/>
      <c r="AB184" s="38"/>
    </row>
    <row r="185" spans="1:28" x14ac:dyDescent="0.2">
      <c r="A185" s="92">
        <v>180</v>
      </c>
      <c r="B185" s="92" t="s">
        <v>366</v>
      </c>
      <c r="C185" s="92" t="s">
        <v>367</v>
      </c>
      <c r="D185" s="105" t="str">
        <f t="shared" si="2"/>
        <v/>
      </c>
      <c r="E185" s="96">
        <f>IF(Options!$D$24 = 1, MAX(F185, G185),
IF(Options!$D$25 = 1, AVERAGE(F185,G185),
IF(Options!$D$26 = 1, IFERROR(GEOMEAN(F185, G185), MAX(F185, G185)))))</f>
        <v>0</v>
      </c>
      <c r="F185" s="96" cm="1">
        <f t="array" ref="F185">IF(Options!$D$18=1, IFERROR(MAX(IF($I$199:$R$199=1,(I185:R185),"")),
     MAX(IF($I$199:$R$199=2,(I185:R185),""))),
IF(Options!$D$19=1, IFERROR(AVERAGE(IF($I$199:$R$199=1,(I185:R185),"")),
     AVERAGE(IF($I$199:$R$199=2,(I185:R185),""))),
IF(Options!$D$20=1, IFERROR(GEOMEAN(IF($I$199:$R$199=1,(I185:R185)+0.0001,"")),
     GEOMEAN(IF($I$199:$R$199=2,(I185:R185)+0.0001,""))))))</f>
        <v>0</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v>
      </c>
      <c r="J185" s="96">
        <v>0</v>
      </c>
      <c r="K185" s="96">
        <v>0</v>
      </c>
      <c r="L185" s="96">
        <v>0</v>
      </c>
      <c r="M185" s="93"/>
      <c r="N185" s="93"/>
      <c r="O185" s="153"/>
      <c r="P185" s="153"/>
      <c r="Q185" s="153"/>
      <c r="R185" s="38"/>
      <c r="S185" s="38"/>
      <c r="T185" s="38"/>
      <c r="U185" s="38"/>
      <c r="V185" s="38"/>
      <c r="W185" s="38"/>
      <c r="X185" s="38"/>
      <c r="Y185" s="38"/>
      <c r="Z185" s="38"/>
      <c r="AA185" s="38"/>
      <c r="AB185" s="38"/>
    </row>
    <row r="186" spans="1:28" x14ac:dyDescent="0.2">
      <c r="A186" s="92">
        <v>181</v>
      </c>
      <c r="B186" s="92" t="s">
        <v>368</v>
      </c>
      <c r="C186" s="92" t="s">
        <v>369</v>
      </c>
      <c r="D186" s="105" t="str">
        <f t="shared" si="2"/>
        <v/>
      </c>
      <c r="E186" s="96">
        <f>IF(Options!$D$24 = 1, MAX(F186, G186),
IF(Options!$D$25 = 1, AVERAGE(F186,G186),
IF(Options!$D$26 = 1, IFERROR(GEOMEAN(F186, G186), MAX(F186, G186)))))</f>
        <v>0</v>
      </c>
      <c r="F186" s="96" cm="1">
        <f t="array" ref="F186">IF(Options!$D$18=1, IFERROR(MAX(IF($I$199:$R$199=1,(I186:R186),"")),
     MAX(IF($I$199:$R$199=2,(I186:R186),""))),
IF(Options!$D$19=1, IFERROR(AVERAGE(IF($I$199:$R$199=1,(I186:R186),"")),
     AVERAGE(IF($I$199:$R$199=2,(I186:R186),""))),
IF(Options!$D$20=1, IFERROR(GEOMEAN(IF($I$199:$R$199=1,(I186:R186)+0.0001,"")),
     GEOMEAN(IF($I$199:$R$199=2,(I186:R186)+0.0001,""))))))</f>
        <v>0</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v>0</v>
      </c>
      <c r="J186" s="96">
        <v>0</v>
      </c>
      <c r="K186" s="96">
        <v>0</v>
      </c>
      <c r="L186" s="96" t="s">
        <v>505</v>
      </c>
      <c r="M186" s="93"/>
      <c r="N186" s="93"/>
      <c r="O186" s="153"/>
      <c r="P186" s="153"/>
      <c r="Q186" s="153"/>
      <c r="R186" s="38"/>
      <c r="S186" s="38"/>
      <c r="T186" s="38"/>
      <c r="U186" s="38"/>
      <c r="V186" s="38"/>
      <c r="W186" s="38"/>
      <c r="X186" s="38"/>
      <c r="Y186" s="38"/>
      <c r="Z186" s="38"/>
      <c r="AA186" s="38"/>
      <c r="AB186" s="38"/>
    </row>
    <row r="187" spans="1:28" x14ac:dyDescent="0.2">
      <c r="A187" s="92">
        <v>182</v>
      </c>
      <c r="B187" s="92" t="s">
        <v>370</v>
      </c>
      <c r="C187" s="92" t="s">
        <v>371</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v>0</v>
      </c>
      <c r="J187" s="96">
        <v>0</v>
      </c>
      <c r="K187" s="96">
        <v>0</v>
      </c>
      <c r="L187" s="96" t="s">
        <v>505</v>
      </c>
      <c r="M187" s="93"/>
      <c r="N187" s="93"/>
      <c r="O187" s="153"/>
      <c r="P187" s="153"/>
      <c r="Q187" s="153"/>
      <c r="R187" s="38"/>
      <c r="S187" s="38"/>
      <c r="T187" s="38"/>
      <c r="U187" s="38"/>
      <c r="V187" s="38"/>
      <c r="W187" s="38"/>
      <c r="X187" s="38"/>
      <c r="Y187" s="38"/>
      <c r="Z187" s="38"/>
      <c r="AA187" s="38"/>
      <c r="AB187" s="38"/>
    </row>
    <row r="188" spans="1:28" x14ac:dyDescent="0.2">
      <c r="A188" s="92">
        <v>183</v>
      </c>
      <c r="B188" s="92" t="s">
        <v>372</v>
      </c>
      <c r="C188" s="92" t="s">
        <v>373</v>
      </c>
      <c r="D188" s="105" t="str">
        <f t="shared" si="2"/>
        <v/>
      </c>
      <c r="E188" s="96">
        <f>IF(Options!$D$24 = 1, MAX(F188, G188),
IF(Options!$D$25 = 1, AVERAGE(F188,G188),
IF(Options!$D$26 = 1, IFERROR(GEOMEAN(F188, G188), MAX(F188, G188)))))</f>
        <v>10</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0</v>
      </c>
      <c r="H188" s="151" t="s">
        <v>373</v>
      </c>
      <c r="I188" s="96">
        <v>10</v>
      </c>
      <c r="J188" s="96">
        <v>0</v>
      </c>
      <c r="K188" s="96">
        <v>0</v>
      </c>
      <c r="L188" s="96">
        <v>0</v>
      </c>
      <c r="M188" s="93"/>
      <c r="N188" s="93"/>
      <c r="O188" s="153"/>
      <c r="P188" s="153"/>
      <c r="Q188" s="153"/>
      <c r="R188" s="38"/>
      <c r="S188" s="38"/>
      <c r="T188" s="38"/>
      <c r="U188" s="38"/>
      <c r="V188" s="38"/>
      <c r="W188" s="38"/>
      <c r="X188" s="38"/>
      <c r="Y188" s="38"/>
      <c r="Z188" s="38"/>
      <c r="AA188" s="38"/>
      <c r="AB188" s="38"/>
    </row>
    <row r="189" spans="1:28" x14ac:dyDescent="0.2">
      <c r="A189" s="92">
        <v>184</v>
      </c>
      <c r="B189" s="92" t="s">
        <v>374</v>
      </c>
      <c r="C189" s="92" t="s">
        <v>375</v>
      </c>
      <c r="D189" s="105" t="str">
        <f t="shared" si="2"/>
        <v/>
      </c>
      <c r="E189" s="96">
        <f>IF(Options!$D$24 = 1, MAX(F189, G189),
IF(Options!$D$25 = 1, AVERAGE(F189,G189),
IF(Options!$D$26 = 1, IFERROR(GEOMEAN(F189, G189), MAX(F189, G189)))))</f>
        <v>0</v>
      </c>
      <c r="F189" s="96" cm="1">
        <f t="array" ref="F189">IF(Options!$D$18=1, IFERROR(MAX(IF($I$199:$R$199=1,(I189:R189),"")),
     MAX(IF($I$199:$R$199=2,(I189:R189),""))),
IF(Options!$D$19=1, IFERROR(AVERAGE(IF($I$199:$R$199=1,(I189:R189),"")),
     AVERAGE(IF($I$199:$R$199=2,(I189:R189),""))),
IF(Options!$D$20=1, IFERROR(GEOMEAN(IF($I$199:$R$199=1,(I189:R189)+0.0001,"")),
     GEOMEAN(IF($I$199:$R$199=2,(I189:R189)+0.0001,""))))))</f>
        <v>0</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0</v>
      </c>
      <c r="J189" s="96">
        <v>0</v>
      </c>
      <c r="K189" s="96">
        <v>0</v>
      </c>
      <c r="L189" s="96" t="s">
        <v>505</v>
      </c>
      <c r="M189" s="93"/>
      <c r="N189" s="93"/>
      <c r="O189" s="153"/>
      <c r="P189" s="153"/>
      <c r="Q189" s="153"/>
      <c r="R189" s="38"/>
      <c r="S189" s="38"/>
      <c r="T189" s="38"/>
      <c r="U189" s="38"/>
      <c r="V189" s="38"/>
      <c r="W189" s="38"/>
      <c r="X189" s="38"/>
      <c r="Y189" s="38"/>
      <c r="Z189" s="38"/>
      <c r="AA189" s="38"/>
      <c r="AB189" s="38"/>
    </row>
    <row r="190" spans="1:28" x14ac:dyDescent="0.2">
      <c r="A190" s="92">
        <v>185</v>
      </c>
      <c r="B190" s="92" t="s">
        <v>376</v>
      </c>
      <c r="C190" s="92" t="s">
        <v>377</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v>0</v>
      </c>
      <c r="J190" s="96">
        <v>0</v>
      </c>
      <c r="K190" s="96" t="s">
        <v>505</v>
      </c>
      <c r="L190" s="96" t="s">
        <v>505</v>
      </c>
      <c r="M190" s="93"/>
      <c r="N190" s="93"/>
      <c r="O190" s="153"/>
      <c r="P190" s="153"/>
      <c r="Q190" s="153"/>
      <c r="R190" s="38"/>
      <c r="S190" s="38"/>
      <c r="T190" s="38"/>
      <c r="U190" s="38"/>
      <c r="V190" s="38"/>
      <c r="W190" s="38"/>
      <c r="X190" s="38"/>
      <c r="Y190" s="38"/>
      <c r="Z190" s="38"/>
      <c r="AA190" s="38"/>
      <c r="AB190" s="38"/>
    </row>
    <row r="191" spans="1:28" x14ac:dyDescent="0.2">
      <c r="A191" s="92">
        <v>186</v>
      </c>
      <c r="B191" s="92" t="s">
        <v>378</v>
      </c>
      <c r="C191" s="92" t="s">
        <v>379</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v>0</v>
      </c>
      <c r="J191" s="96">
        <v>0</v>
      </c>
      <c r="K191" s="96" t="s">
        <v>505</v>
      </c>
      <c r="L191" s="96" t="s">
        <v>505</v>
      </c>
      <c r="M191" s="93"/>
      <c r="N191" s="93"/>
      <c r="O191" s="153"/>
      <c r="P191" s="153"/>
      <c r="Q191" s="153"/>
      <c r="R191" s="38"/>
      <c r="S191" s="38"/>
      <c r="T191" s="38"/>
      <c r="U191" s="38"/>
      <c r="V191" s="38"/>
      <c r="W191" s="38"/>
      <c r="X191" s="38"/>
      <c r="Y191" s="38"/>
      <c r="Z191" s="38"/>
      <c r="AA191" s="38"/>
      <c r="AB191" s="38"/>
    </row>
    <row r="192" spans="1:28" x14ac:dyDescent="0.2">
      <c r="A192" s="92">
        <v>187</v>
      </c>
      <c r="B192" s="92" t="s">
        <v>380</v>
      </c>
      <c r="C192" s="92" t="s">
        <v>381</v>
      </c>
      <c r="D192" s="105" t="str">
        <f t="shared" si="2"/>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51" t="s">
        <v>381</v>
      </c>
      <c r="I192" s="96">
        <v>10</v>
      </c>
      <c r="J192" s="96">
        <v>0</v>
      </c>
      <c r="K192" s="96">
        <v>10</v>
      </c>
      <c r="L192" s="96">
        <v>0</v>
      </c>
      <c r="M192" s="93"/>
      <c r="N192" s="93"/>
      <c r="O192" s="153"/>
      <c r="P192" s="153"/>
      <c r="Q192" s="153"/>
      <c r="R192" s="38"/>
      <c r="S192" s="38"/>
      <c r="T192" s="38"/>
      <c r="U192" s="38"/>
      <c r="V192" s="38"/>
      <c r="W192" s="38"/>
      <c r="X192" s="38"/>
      <c r="Y192" s="38"/>
      <c r="Z192" s="38"/>
      <c r="AA192" s="38"/>
      <c r="AB192" s="38"/>
    </row>
    <row r="193" spans="1:28" x14ac:dyDescent="0.2">
      <c r="A193" s="92">
        <v>188</v>
      </c>
      <c r="B193" s="92" t="s">
        <v>382</v>
      </c>
      <c r="C193" s="92" t="s">
        <v>383</v>
      </c>
      <c r="D193" s="105" t="str">
        <f t="shared" si="2"/>
        <v/>
      </c>
      <c r="E193" s="96">
        <f>IF(Options!$D$24 = 1, MAX(F193, G193),
IF(Options!$D$25 = 1, AVERAGE(F193,G193),
IF(Options!$D$26 = 1, IFERROR(GEOMEAN(F193, G193), MAX(F193, G193)))))</f>
        <v>0</v>
      </c>
      <c r="F193" s="96" cm="1">
        <f t="array" ref="F193">IF(Options!$D$18=1, IFERROR(MAX(IF($I$199:$R$199=1,(I193:R193),"")),
     MAX(IF($I$199:$R$199=2,(I193:R193),""))),
IF(Options!$D$19=1, IFERROR(AVERAGE(IF($I$199:$R$199=1,(I193:R193),"")),
     AVERAGE(IF($I$199:$R$199=2,(I193:R193),""))),
IF(Options!$D$20=1, IFERROR(GEOMEAN(IF($I$199:$R$199=1,(I193:R193)+0.0001,"")),
     GEOMEAN(IF($I$199:$R$199=2,(I193:R193)+0.0001,""))))))</f>
        <v>0</v>
      </c>
      <c r="G193" s="96" cm="1">
        <f t="array" ref="G193">IF(Options!$D$18=1, IFERROR(MAX(IF($I$200:$R$200=1,(I193:R193),"")),
     MAX(IF($I$200:$R$200=2,(I193:R193),""))),
IF(Options!$D$19=1, IFERROR(AVERAGE(IF($I$200:$R$200=1,(I193:R193),"")),
     AVERAGE(IF($I$200:$R$200=2,(I193:R193),""))),
IF(Options!$D$20=1, IFERROR(GEOMEAN(IF($I$200:$R$200=1,(I193:R193)+0.0001,"")),
     GEOMEAN(IF($I$200:$R$200=2,(I193:R193)+0.0001,""))))))</f>
        <v>0</v>
      </c>
      <c r="H193" s="151" t="s">
        <v>383</v>
      </c>
      <c r="I193" s="96">
        <v>0</v>
      </c>
      <c r="J193" s="96">
        <v>0</v>
      </c>
      <c r="K193" s="96">
        <v>0</v>
      </c>
      <c r="L193" s="96" t="s">
        <v>505</v>
      </c>
      <c r="M193" s="93"/>
      <c r="N193" s="93"/>
      <c r="O193" s="153"/>
      <c r="P193" s="153"/>
      <c r="Q193" s="153"/>
      <c r="R193" s="38"/>
      <c r="S193" s="38"/>
      <c r="T193" s="38"/>
      <c r="U193" s="38"/>
      <c r="V193" s="38"/>
      <c r="W193" s="38"/>
      <c r="X193" s="38"/>
      <c r="Y193" s="38"/>
      <c r="Z193" s="38"/>
      <c r="AA193" s="38"/>
      <c r="AB193" s="38"/>
    </row>
    <row r="194" spans="1:28" x14ac:dyDescent="0.2">
      <c r="A194" s="92">
        <v>189</v>
      </c>
      <c r="B194" s="92" t="s">
        <v>384</v>
      </c>
      <c r="C194" s="92" t="s">
        <v>385</v>
      </c>
      <c r="D194" s="105" t="str">
        <f t="shared" si="2"/>
        <v/>
      </c>
      <c r="E194" s="96">
        <f>IF(Options!$D$24 = 1, MAX(F194, G194),
IF(Options!$D$25 = 1, AVERAGE(F194,G194),
IF(Options!$D$26 = 1, IFERROR(GEOMEAN(F194, G194), MAX(F194, G194)))))</f>
        <v>0</v>
      </c>
      <c r="F194" s="96" cm="1">
        <f t="array" ref="F194">IF(Options!$D$18=1, IFERROR(MAX(IF($I$199:$R$199=1,(I194:R194),"")),
     MAX(IF($I$199:$R$199=2,(I194:R194),""))),
IF(Options!$D$19=1, IFERROR(AVERAGE(IF($I$199:$R$199=1,(I194:R194),"")),
     AVERAGE(IF($I$199:$R$199=2,(I194:R194),""))),
IF(Options!$D$20=1, IFERROR(GEOMEAN(IF($I$199:$R$199=1,(I194:R194)+0.0001,"")),
     GEOMEAN(IF($I$199:$R$199=2,(I194:R194)+0.0001,""))))))</f>
        <v>0</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v>0</v>
      </c>
      <c r="J194" s="96">
        <v>0</v>
      </c>
      <c r="K194" s="96">
        <v>0</v>
      </c>
      <c r="L194" s="96" t="s">
        <v>505</v>
      </c>
      <c r="M194" s="93"/>
      <c r="N194" s="93"/>
      <c r="O194" s="153"/>
      <c r="P194" s="153"/>
      <c r="Q194" s="153"/>
      <c r="R194" s="38"/>
      <c r="S194" s="38"/>
      <c r="T194" s="38"/>
      <c r="U194" s="38"/>
      <c r="V194" s="38"/>
      <c r="W194" s="38"/>
      <c r="X194" s="38"/>
      <c r="Y194" s="38"/>
      <c r="Z194" s="38"/>
      <c r="AA194" s="38"/>
      <c r="AB194" s="38"/>
    </row>
    <row r="195" spans="1:28" x14ac:dyDescent="0.2">
      <c r="A195" s="92">
        <v>190</v>
      </c>
      <c r="B195" s="92" t="s">
        <v>386</v>
      </c>
      <c r="C195" s="92" t="s">
        <v>387</v>
      </c>
      <c r="D195" s="105" t="str">
        <f t="shared" si="2"/>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51" t="s">
        <v>387</v>
      </c>
      <c r="I195" s="96">
        <v>10</v>
      </c>
      <c r="J195" s="96">
        <v>0</v>
      </c>
      <c r="K195" s="96">
        <v>10</v>
      </c>
      <c r="L195" s="96" t="s">
        <v>505</v>
      </c>
      <c r="M195" s="93"/>
      <c r="N195" s="93"/>
      <c r="O195" s="153"/>
      <c r="P195" s="153"/>
      <c r="Q195" s="153"/>
      <c r="R195" s="38"/>
      <c r="S195" s="38"/>
      <c r="T195" s="38"/>
      <c r="U195" s="38"/>
      <c r="V195" s="38"/>
      <c r="W195" s="38"/>
      <c r="X195" s="38"/>
      <c r="Y195" s="38"/>
      <c r="Z195" s="38"/>
      <c r="AA195" s="38"/>
      <c r="AB195" s="38"/>
    </row>
    <row r="196" spans="1:28" x14ac:dyDescent="0.2">
      <c r="A196" s="92"/>
      <c r="B196" s="92"/>
      <c r="C196" s="92"/>
      <c r="D196" s="93"/>
      <c r="E196" s="96"/>
      <c r="F196" s="96"/>
      <c r="G196" s="96"/>
      <c r="H196" s="151"/>
      <c r="I196" s="96"/>
      <c r="J196" s="96"/>
      <c r="K196" s="96"/>
      <c r="L196" s="96"/>
      <c r="M196" s="93"/>
      <c r="N196" s="93"/>
      <c r="O196" s="153"/>
      <c r="P196" s="153"/>
      <c r="Q196" s="153"/>
      <c r="R196" s="153"/>
      <c r="S196" s="153"/>
      <c r="T196" s="38"/>
      <c r="U196" s="38"/>
      <c r="V196" s="38"/>
      <c r="W196" s="38"/>
      <c r="X196" s="38"/>
      <c r="Y196" s="38"/>
      <c r="Z196" s="38"/>
      <c r="AA196" s="38"/>
      <c r="AB196" s="38"/>
    </row>
    <row r="197" spans="1:28"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c r="AB197" s="93"/>
    </row>
    <row r="198" spans="1:28"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c r="AB198" s="93"/>
    </row>
    <row r="199" spans="1:28" x14ac:dyDescent="0.2">
      <c r="A199" s="92"/>
      <c r="B199" s="92"/>
      <c r="C199" s="92"/>
      <c r="D199" s="93"/>
      <c r="E199" s="96"/>
      <c r="F199" s="96"/>
      <c r="G199" s="96" t="s">
        <v>559</v>
      </c>
      <c r="H199" s="151"/>
      <c r="I199" s="96">
        <f>IFERROR(INDEX('Data Dictionary'!$H$8:$H$40,MATCH(I5,'Data Dictionary'!$J$8:$J$40,0)),"")</f>
        <v>1</v>
      </c>
      <c r="J199" s="96">
        <f>IFERROR(INDEX('Data Dictionary'!$H$8:$H$40,MATCH(J5,'Data Dictionary'!$J$8:$J$40,0)),"")</f>
        <v>0</v>
      </c>
      <c r="K199" s="96">
        <f>IFERROR(INDEX('Data Dictionary'!$H$8:$H$40,MATCH(K5,'Data Dictionary'!$J$8:$J$40,0)),"")</f>
        <v>0</v>
      </c>
      <c r="L199" s="96">
        <f>IFERROR(INDEX('Data Dictionary'!$H$8:$H$40,MATCH(L5,'Data Dictionary'!$J$8:$J$40,0)),"")</f>
        <v>0</v>
      </c>
      <c r="M199" s="152" t="str">
        <f>IFERROR(INDEX('Data Dictionary'!$H$8:$H$40,MATCH(M5,'Data Dictionary'!$J$8:$J$40,0)),"")</f>
        <v/>
      </c>
      <c r="N199" s="152" t="str">
        <f>IFERROR(INDEX('Data Dictionary'!$H$8:$H$40,MATCH(N5,'Data Dictionary'!$J$8:$J$40,0)),"")</f>
        <v/>
      </c>
      <c r="O199" s="152" t="str">
        <f>IFERROR(INDEX('Data Dictionary'!$H$8:$H$40,MATCH(O5,'Data Dictionary'!$J$8:$J$40,0)),"")</f>
        <v/>
      </c>
      <c r="P199" s="152" t="str">
        <f>IFERROR(INDEX('Data Dictionary'!$H$8:$H$40,MATCH(P5,'Data Dictionary'!$J$8:$J$40,0)),"")</f>
        <v/>
      </c>
      <c r="Q199" s="152" t="str">
        <f>IFERROR(INDEX('Data Dictionary'!$H$8:$H$40,MATCH(Q5,'Data Dictionary'!$J$8:$J$40,0)),"")</f>
        <v/>
      </c>
      <c r="R199" s="152" t="str">
        <f>IFERROR(INDEX('Data Dictionary'!$H$8:$H$40,MATCH(R5,'Data Dictionary'!$J$8:$J$40,0)),"")</f>
        <v/>
      </c>
      <c r="S199" s="93"/>
      <c r="T199" s="93"/>
      <c r="U199" s="93"/>
      <c r="V199" s="93"/>
      <c r="W199" s="93"/>
      <c r="X199" s="93"/>
      <c r="Y199" s="93"/>
      <c r="Z199" s="93"/>
      <c r="AA199" s="93"/>
      <c r="AB199" s="93"/>
    </row>
    <row r="200" spans="1:28" x14ac:dyDescent="0.2">
      <c r="A200" s="92"/>
      <c r="B200" s="92"/>
      <c r="C200" s="92"/>
      <c r="D200" s="93"/>
      <c r="E200" s="96"/>
      <c r="F200" s="96"/>
      <c r="G200" s="96" t="s">
        <v>558</v>
      </c>
      <c r="H200" s="151"/>
      <c r="I200" s="96">
        <f>IFERROR(INDEX('Data Dictionary'!$I$8:$I$40,MATCH(I5,'Data Dictionary'!$J$8:$J$40,0)),"")</f>
        <v>0</v>
      </c>
      <c r="J200" s="96">
        <f>IFERROR(INDEX('Data Dictionary'!$I$8:$I$40,MATCH(J5,'Data Dictionary'!$J$8:$J$40,0)),"")</f>
        <v>1</v>
      </c>
      <c r="K200" s="96">
        <f>IFERROR(INDEX('Data Dictionary'!$I$8:$I$40,MATCH(K5,'Data Dictionary'!$J$8:$J$40,0)),"")</f>
        <v>1</v>
      </c>
      <c r="L200" s="96">
        <f>IFERROR(INDEX('Data Dictionary'!$I$8:$I$40,MATCH(L5,'Data Dictionary'!$J$8:$J$40,0)),"")</f>
        <v>1</v>
      </c>
      <c r="M200" s="152" t="str">
        <f>IFERROR(INDEX('Data Dictionary'!$I$8:$I$40,MATCH(M5,'Data Dictionary'!$J$8:$J$40,0)),"")</f>
        <v/>
      </c>
      <c r="N200" s="152" t="str">
        <f>IFERROR(INDEX('Data Dictionary'!$I$8:$I$40,MATCH(N5,'Data Dictionary'!$J$8:$J$40,0)),"")</f>
        <v/>
      </c>
      <c r="O200" s="152" t="str">
        <f>IFERROR(INDEX('Data Dictionary'!$I$8:$I$40,MATCH(O5,'Data Dictionary'!$J$8:$J$40,0)),"")</f>
        <v/>
      </c>
      <c r="P200" s="152" t="str">
        <f>IFERROR(INDEX('Data Dictionary'!$I$8:$I$40,MATCH(P5,'Data Dictionary'!$J$8:$J$40,0)),"")</f>
        <v/>
      </c>
      <c r="Q200" s="152" t="str">
        <f>IFERROR(INDEX('Data Dictionary'!$I$8:$I$40,MATCH(Q5,'Data Dictionary'!$J$8:$J$40,0)),"")</f>
        <v/>
      </c>
      <c r="R200" s="152" t="str">
        <f>IFERROR(INDEX('Data Dictionary'!$I$8:$I$40,MATCH(R5,'Data Dictionary'!$J$8:$J$40,0)),"")</f>
        <v/>
      </c>
      <c r="S200" s="93"/>
      <c r="T200" s="93"/>
      <c r="U200" s="93"/>
      <c r="V200" s="93"/>
      <c r="W200" s="93"/>
      <c r="X200" s="93"/>
      <c r="Y200" s="93"/>
      <c r="Z200" s="93"/>
      <c r="AA200" s="93"/>
      <c r="AB200" s="93"/>
    </row>
    <row r="201" spans="1:28"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c r="AB201" s="93"/>
    </row>
    <row r="202" spans="1:28"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c r="AB202" s="93"/>
    </row>
    <row r="203" spans="1:28" x14ac:dyDescent="0.2">
      <c r="A203" s="92"/>
      <c r="B203" s="92"/>
      <c r="C203" s="92"/>
      <c r="D203" s="93"/>
      <c r="E203" s="96"/>
      <c r="F203" s="96"/>
      <c r="G203" s="96" t="str" cm="1">
        <f t="array" ref="G203:P203">(IF($I$200:$R$200=2,(#REF!),""))</f>
        <v/>
      </c>
      <c r="H203" s="151" t="str">
        <v/>
      </c>
      <c r="I203" s="96" t="str">
        <v/>
      </c>
      <c r="J203" s="96" t="str">
        <v/>
      </c>
      <c r="K203" s="96" t="str">
        <v/>
      </c>
      <c r="L203" s="96" t="str">
        <v/>
      </c>
      <c r="M203" s="96" t="str">
        <v/>
      </c>
      <c r="N203" s="96" t="str">
        <v/>
      </c>
      <c r="O203" s="96" t="str">
        <v/>
      </c>
      <c r="P203" s="96" t="str">
        <v/>
      </c>
      <c r="Q203" s="96"/>
      <c r="R203" s="96"/>
      <c r="S203" s="93"/>
      <c r="T203" s="93"/>
      <c r="U203" s="93"/>
      <c r="V203" s="93"/>
      <c r="W203" s="93"/>
      <c r="X203" s="93"/>
      <c r="Y203" s="93"/>
      <c r="Z203" s="93"/>
      <c r="AA203" s="93"/>
      <c r="AB203" s="93"/>
    </row>
  </sheetData>
  <mergeCells count="1">
    <mergeCell ref="I2:L2"/>
  </mergeCells>
  <conditionalFormatting sqref="E1:E3 E6:E195">
    <cfRule type="expression" dxfId="119" priority="24" stopIfTrue="1">
      <formula>E1=""</formula>
    </cfRule>
    <cfRule type="cellIs" dxfId="118" priority="27" stopIfTrue="1" operator="greaterThanOrEqual">
      <formula>0</formula>
    </cfRule>
  </conditionalFormatting>
  <conditionalFormatting sqref="F1:F3">
    <cfRule type="expression" dxfId="117" priority="20" stopIfTrue="1">
      <formula>F1=""</formula>
    </cfRule>
    <cfRule type="cellIs" dxfId="116" priority="32" operator="between">
      <formula>0</formula>
      <formula>6.999</formula>
    </cfRule>
    <cfRule type="cellIs" dxfId="115" priority="33" operator="between">
      <formula>7</formula>
      <formula>9.99</formula>
    </cfRule>
    <cfRule type="expression" dxfId="114" priority="34">
      <formula>F1=10</formula>
    </cfRule>
  </conditionalFormatting>
  <conditionalFormatting sqref="G1:G3">
    <cfRule type="expression" dxfId="113" priority="16">
      <formula>G1=""</formula>
    </cfRule>
    <cfRule type="cellIs" dxfId="112" priority="17" operator="between">
      <formula>0</formula>
      <formula>6.999</formula>
    </cfRule>
    <cfRule type="cellIs" dxfId="111" priority="18" operator="between">
      <formula>7</formula>
      <formula>9.99</formula>
    </cfRule>
    <cfRule type="expression" dxfId="110" priority="19">
      <formula>G1=10</formula>
    </cfRule>
    <cfRule type="expression" dxfId="109" priority="28">
      <formula>G1=""</formula>
    </cfRule>
    <cfRule type="cellIs" dxfId="108" priority="29" operator="between">
      <formula>0</formula>
      <formula>6.999</formula>
    </cfRule>
    <cfRule type="cellIs" dxfId="107" priority="30" operator="between">
      <formula>7</formula>
      <formula>9.99</formula>
    </cfRule>
    <cfRule type="expression" dxfId="106" priority="31">
      <formula>G1=10</formula>
    </cfRule>
  </conditionalFormatting>
  <conditionalFormatting sqref="G6:G195">
    <cfRule type="expression" dxfId="105" priority="1">
      <formula>G6=""</formula>
    </cfRule>
    <cfRule type="cellIs" dxfId="104" priority="4" stopIfTrue="1" operator="greaterThanOrEqual">
      <formula>0</formula>
    </cfRule>
  </conditionalFormatting>
  <conditionalFormatting sqref="F6:F195">
    <cfRule type="expression" dxfId="103" priority="5" stopIfTrue="1">
      <formula>F6=""</formula>
    </cfRule>
    <cfRule type="cellIs" dxfId="102" priority="9" operator="between">
      <formula>0</formula>
      <formula>6.999</formula>
    </cfRule>
    <cfRule type="cellIs" dxfId="101" priority="10" operator="between">
      <formula>7</formula>
      <formula>9.99</formula>
    </cfRule>
    <cfRule type="expression" dxfId="10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5" stopIfTrue="1" operator="greaterThanOrEqual" id="{1D1FE6F4-C6B3-E74B-B4C3-251922944311}">
            <xm:f>Options!$D$41</xm:f>
            <x14:dxf>
              <font>
                <sz val="12"/>
                <color rgb="FF000000"/>
                <name val="Arial"/>
              </font>
              <fill>
                <patternFill patternType="solid">
                  <bgColor rgb="FFE35A3A"/>
                </patternFill>
              </fill>
            </x14:dxf>
          </x14:cfRule>
          <x14:cfRule type="cellIs" priority="26" stopIfTrue="1" operator="greaterThanOrEqual" id="{8168B1E5-AA0F-7A4C-A86F-CE90EF60958C}">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1" stopIfTrue="1" operator="greaterThanOrEqual" id="{A0E50781-B046-0341-9ECB-F043CBBFD5CC}">
            <xm:f>Options!$D$37</xm:f>
            <x14:dxf>
              <font>
                <sz val="12"/>
                <color rgb="FF000000"/>
                <name val="Arial"/>
              </font>
              <fill>
                <patternFill patternType="solid">
                  <bgColor rgb="FFF2676B"/>
                </patternFill>
              </fill>
            </x14:dxf>
          </x14:cfRule>
          <x14:cfRule type="cellIs" priority="22" stopIfTrue="1" operator="greaterThanOrEqual" id="{BBA9B5A8-FB1D-C146-880D-134EF84518BA}">
            <xm:f>Options!$D$38</xm:f>
            <x14:dxf>
              <font>
                <sz val="12"/>
                <color rgb="FF000000"/>
                <name val="Arial"/>
              </font>
              <fill>
                <patternFill patternType="solid">
                  <bgColor rgb="FFF7A9AC"/>
                </patternFill>
              </fill>
            </x14:dxf>
          </x14:cfRule>
          <x14:cfRule type="cellIs" priority="23" stopIfTrue="1" operator="between" id="{BBE21B21-515B-8F45-9BBE-988690815EA9}">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D7496E82-F2E7-374B-8DBD-5361FB3E04EF}">
            <xm:f>Options!$D$41</xm:f>
            <x14:dxf>
              <font>
                <sz val="12"/>
                <color rgb="FF000000"/>
                <name val="Arial"/>
              </font>
              <fill>
                <patternFill patternType="solid">
                  <bgColor rgb="FFE06C25"/>
                </patternFill>
              </fill>
            </x14:dxf>
          </x14:cfRule>
          <x14:cfRule type="cellIs" priority="3" stopIfTrue="1" operator="greaterThanOrEqual" id="{9E688542-585E-0F47-AFA1-2362C13E992F}">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F739027C-A9CE-E24D-ACD3-92622D2BD782}">
            <xm:f>Options!$D$37</xm:f>
            <x14:dxf>
              <font>
                <sz val="12"/>
                <color rgb="FF000000"/>
                <name val="Arial"/>
              </font>
              <fill>
                <patternFill patternType="solid">
                  <bgColor rgb="FFF2676B"/>
                </patternFill>
              </fill>
            </x14:dxf>
          </x14:cfRule>
          <x14:cfRule type="cellIs" priority="7" stopIfTrue="1" operator="greaterThanOrEqual" id="{A8D92DEC-61F9-894A-B454-D4C8F043F24E}">
            <xm:f>Options!$D$38</xm:f>
            <x14:dxf>
              <font>
                <sz val="12"/>
                <color rgb="FF000000"/>
                <name val="Arial"/>
              </font>
              <fill>
                <patternFill patternType="solid">
                  <bgColor rgb="FFF7A9AC"/>
                </patternFill>
              </fill>
            </x14:dxf>
          </x14:cfRule>
          <x14:cfRule type="cellIs" priority="8" stopIfTrue="1" operator="between" id="{478394F0-9559-6C43-84DE-1CC3E856DD62}">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A203"/>
  <sheetViews>
    <sheetView topLeftCell="A156" zoomScale="82" workbookViewId="0">
      <selection activeCell="I199" sqref="I199"/>
    </sheetView>
    <sheetView workbookViewId="1">
      <selection activeCell="M11" sqref="M11"/>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8" width="9.7109375" style="98" customWidth="1"/>
    <col min="19" max="16384" width="8.7109375" style="94"/>
  </cols>
  <sheetData>
    <row r="1" spans="1:27" x14ac:dyDescent="0.2">
      <c r="A1" s="92"/>
      <c r="B1" s="160"/>
      <c r="C1" s="160"/>
      <c r="D1" s="161"/>
      <c r="E1" s="150"/>
      <c r="F1" s="150"/>
      <c r="G1" s="150"/>
      <c r="H1" s="173"/>
      <c r="I1" s="163"/>
      <c r="J1" s="164"/>
      <c r="K1" s="164"/>
      <c r="L1" s="164"/>
      <c r="M1" s="164"/>
      <c r="N1" s="164"/>
      <c r="O1" s="164"/>
      <c r="P1" s="164"/>
      <c r="Q1" s="164"/>
      <c r="R1" s="232"/>
      <c r="S1" s="93"/>
      <c r="T1" s="93"/>
      <c r="U1" s="93"/>
      <c r="V1" s="93"/>
      <c r="W1" s="93"/>
      <c r="X1" s="93"/>
      <c r="Y1" s="93"/>
      <c r="Z1" s="93"/>
      <c r="AA1" s="93"/>
    </row>
    <row r="2" spans="1:27" x14ac:dyDescent="0.2">
      <c r="A2" s="156"/>
      <c r="B2" s="190" t="s">
        <v>579</v>
      </c>
      <c r="C2" s="165"/>
      <c r="D2" s="166"/>
      <c r="E2" s="167"/>
      <c r="F2" s="167"/>
      <c r="G2" s="167"/>
      <c r="H2" s="174"/>
      <c r="I2" s="210" t="s">
        <v>561</v>
      </c>
      <c r="J2" s="210"/>
      <c r="K2" s="169"/>
      <c r="L2" s="169"/>
      <c r="M2" s="169"/>
      <c r="N2" s="169"/>
      <c r="O2" s="169"/>
      <c r="P2" s="169"/>
      <c r="Q2" s="169"/>
      <c r="R2" s="218"/>
      <c r="S2" s="157"/>
      <c r="T2" s="157"/>
      <c r="U2" s="157"/>
      <c r="V2" s="157"/>
      <c r="W2" s="157"/>
      <c r="X2" s="157"/>
      <c r="Y2" s="157"/>
      <c r="Z2" s="157"/>
      <c r="AA2" s="157"/>
    </row>
    <row r="3" spans="1:27" ht="28" x14ac:dyDescent="0.2">
      <c r="A3" s="156"/>
      <c r="B3" s="8" t="s">
        <v>392</v>
      </c>
      <c r="C3" s="165"/>
      <c r="D3" s="166"/>
      <c r="E3" s="167"/>
      <c r="F3" s="167"/>
      <c r="G3" s="167"/>
      <c r="H3" s="174"/>
      <c r="I3" s="169"/>
      <c r="J3" s="169"/>
      <c r="K3" s="169"/>
      <c r="L3" s="169"/>
      <c r="M3" s="169"/>
      <c r="N3" s="169"/>
      <c r="O3" s="169"/>
      <c r="P3" s="169"/>
      <c r="Q3" s="169"/>
      <c r="R3" s="164"/>
      <c r="S3" s="170"/>
      <c r="T3" s="170"/>
      <c r="U3" s="170"/>
      <c r="V3" s="170"/>
      <c r="W3" s="170"/>
      <c r="X3" s="170"/>
      <c r="Y3" s="170"/>
      <c r="Z3" s="170"/>
      <c r="AA3" s="170"/>
    </row>
    <row r="4" spans="1:27" ht="43" x14ac:dyDescent="0.2">
      <c r="A4" s="95" t="s">
        <v>0</v>
      </c>
      <c r="B4" s="95" t="s">
        <v>1</v>
      </c>
      <c r="C4" s="103" t="s">
        <v>2</v>
      </c>
      <c r="D4" s="106" t="s">
        <v>3</v>
      </c>
      <c r="E4" s="104" t="s">
        <v>4</v>
      </c>
      <c r="F4" s="97" t="s">
        <v>5</v>
      </c>
      <c r="G4" s="102" t="s">
        <v>6</v>
      </c>
      <c r="H4" s="175"/>
      <c r="I4" s="97" t="str">
        <f>IFERROR(INDEX('Data Dictionary'!$D$8:$D$40,MATCH(I5,'Data Dictionary'!$J$8:$J$40,0)),"")</f>
        <v>Operational Risk Score</v>
      </c>
      <c r="J4" s="102" t="str">
        <f>IFERROR(INDEX('Data Dictionary'!$D$8:$D$40,MATCH(J5,'Data Dictionary'!$J$8:$J$40,0)),"")</f>
        <v>Operational Risk Score</v>
      </c>
      <c r="K4" s="220"/>
      <c r="L4" s="220"/>
      <c r="M4" s="220"/>
      <c r="N4" s="221"/>
      <c r="O4" s="221"/>
      <c r="P4" s="221"/>
      <c r="Q4" s="221"/>
      <c r="R4" s="221"/>
      <c r="S4" s="38"/>
      <c r="T4" s="38"/>
      <c r="U4" s="38"/>
      <c r="V4" s="38"/>
      <c r="W4" s="38"/>
      <c r="X4" s="38"/>
      <c r="Y4" s="38"/>
      <c r="Z4" s="38"/>
      <c r="AA4" s="38"/>
    </row>
    <row r="5" spans="1:27" s="101" customFormat="1" ht="43" x14ac:dyDescent="0.2">
      <c r="A5" s="99"/>
      <c r="B5" s="99"/>
      <c r="C5" s="99"/>
      <c r="D5" s="107"/>
      <c r="E5" s="100"/>
      <c r="F5" s="100"/>
      <c r="G5" s="100"/>
      <c r="H5" s="175" t="s">
        <v>2</v>
      </c>
      <c r="I5" s="100" t="s">
        <v>459</v>
      </c>
      <c r="J5" s="100" t="s">
        <v>435</v>
      </c>
      <c r="K5" s="223"/>
      <c r="L5" s="223"/>
      <c r="M5" s="223"/>
      <c r="N5" s="224"/>
      <c r="O5" s="224"/>
      <c r="P5" s="224"/>
      <c r="Q5" s="224"/>
      <c r="R5" s="224"/>
      <c r="S5" s="171"/>
      <c r="T5" s="171"/>
      <c r="U5" s="171"/>
      <c r="V5" s="171"/>
      <c r="W5" s="171"/>
      <c r="X5" s="171"/>
      <c r="Y5" s="171"/>
      <c r="Z5" s="171"/>
      <c r="AA5" s="171"/>
    </row>
    <row r="6" spans="1:27" x14ac:dyDescent="0.2">
      <c r="A6" s="92">
        <v>1</v>
      </c>
      <c r="B6" s="92" t="s">
        <v>8</v>
      </c>
      <c r="C6" s="92" t="s">
        <v>9</v>
      </c>
      <c r="D6" s="105" t="str">
        <f>IF(H6 &lt;&gt; C6, "Countries don't match", "")</f>
        <v/>
      </c>
      <c r="E6" s="96">
        <f>IF(Options!$D$24 = 1, MAX(F6, G6),
IF(Options!$D$25 = 1, AVERAGE(F6,G6),
IF(Options!$D$26 = 1, IFERROR(GEOMEAN(F6, G6), MAX(F6, G6)))))</f>
        <v>5.819408445077431</v>
      </c>
      <c r="F6" s="96" cm="1">
        <f t="array" ref="F6">IF(Options!$D$18=1, IFERROR(MAX(IF($I$199:$R$199=1,(I6:R6),"")),
     MAX(IF($I$199:$R$199=2,(I6:R6),""))),
IF(Options!$D$19=1, IFERROR(AVERAGE(IF($I$199:$R$199=1,(I6:R6),"")),
     AVERAGE(IF($I$199:$R$199=2,(I6:R6),""))),
IF(Options!$D$20=1, IFERROR(GEOMEAN(IF($I$199:$R$199=1,(I6:R6)+0.0001,"")),
     GEOMEAN(IF($I$199:$R$199=2,(I6:R6)+0.0001,""))))))</f>
        <v>9.9338842975206596</v>
      </c>
      <c r="G6" s="96" cm="1">
        <f t="array" ref="G6">IF(Options!$D$18=1, IFERROR(MAX(IF($I$200:$R$200=1,(I6:R6),"")),
     MAX(IF($I$200:$R$200=2,(I6:R6),""))),
IF(Options!$D$19=1, IFERROR(AVERAGE(IF($I$200:$R$200=1,(I6:R6),"")),
     AVERAGE(IF($I$200:$R$200=2,(I6:R6),""))),
IF(Options!$D$20=1, IFERROR(GEOMEAN(IF($I$200:$R$200=1,(I6:R6)+0.0001,"")),
     GEOMEAN(IF($I$200:$R$200=2,(I6:R6)+0.0001,""))))))</f>
        <v>3.4090909090908998</v>
      </c>
      <c r="H6" s="151" t="s">
        <v>9</v>
      </c>
      <c r="I6" s="96">
        <v>3.4090909090908998</v>
      </c>
      <c r="J6" s="215">
        <v>9.9338842975206596</v>
      </c>
      <c r="K6" s="218"/>
      <c r="L6" s="218"/>
      <c r="M6" s="218"/>
      <c r="N6" s="164"/>
      <c r="O6" s="164"/>
      <c r="P6" s="164"/>
      <c r="Q6" s="163"/>
      <c r="R6" s="163"/>
      <c r="S6" s="38"/>
      <c r="T6" s="38"/>
      <c r="U6" s="38"/>
      <c r="V6" s="38"/>
      <c r="W6" s="38"/>
      <c r="X6" s="38"/>
      <c r="Y6" s="38"/>
      <c r="Z6" s="38"/>
      <c r="AA6" s="38"/>
    </row>
    <row r="7" spans="1:27" x14ac:dyDescent="0.2">
      <c r="A7" s="92">
        <v>2</v>
      </c>
      <c r="B7" s="92" t="s">
        <v>10</v>
      </c>
      <c r="C7" s="92" t="s">
        <v>11</v>
      </c>
      <c r="D7" s="105" t="str">
        <f t="shared" ref="D7:D70" si="0">IF(H7 &lt;&gt; C7, "Countries don't match", "")</f>
        <v/>
      </c>
      <c r="E7" s="96">
        <f>IF(Options!$D$24 = 1, MAX(F7, G7),
IF(Options!$D$25 = 1, AVERAGE(F7,G7),
IF(Options!$D$26 = 1, IFERROR(GEOMEAN(F7, G7), MAX(F7, G7)))))</f>
        <v>6.6057825907581647</v>
      </c>
      <c r="F7" s="96" cm="1">
        <f t="array" ref="F7">IF(Options!$D$18=1, IFERROR(MAX(IF($I$199:$R$199=1,(I7:R7),"")),
     MAX(IF($I$199:$R$199=2,(I7:R7),""))),
IF(Options!$D$19=1, IFERROR(AVERAGE(IF($I$199:$R$199=1,(I7:R7),"")),
     AVERAGE(IF($I$199:$R$199=2,(I7:R7),""))),
IF(Options!$D$20=1, IFERROR(GEOMEAN(IF($I$199:$R$199=1,(I7:R7)+0.0001,"")),
     GEOMEAN(IF($I$199:$R$199=2,(I7:R7)+0.0001,""))))))</f>
        <v>8.7272727272727302</v>
      </c>
      <c r="G7" s="96" cm="1">
        <f t="array" ref="G7">IF(Options!$D$18=1, IFERROR(MAX(IF($I$200:$R$200=1,(I7:R7),"")),
     MAX(IF($I$200:$R$200=2,(I7:R7),""))),
IF(Options!$D$19=1, IFERROR(AVERAGE(IF($I$200:$R$200=1,(I7:R7),"")),
     AVERAGE(IF($I$200:$R$200=2,(I7:R7),""))),
IF(Options!$D$20=1, IFERROR(GEOMEAN(IF($I$200:$R$200=1,(I7:R7)+0.0001,"")),
     GEOMEAN(IF($I$200:$R$200=2,(I7:R7)+0.0001,""))))))</f>
        <v>5</v>
      </c>
      <c r="H7" s="151" t="s">
        <v>11</v>
      </c>
      <c r="I7" s="96">
        <v>5</v>
      </c>
      <c r="J7" s="215">
        <v>8.7272727272727302</v>
      </c>
      <c r="K7" s="218"/>
      <c r="L7" s="218"/>
      <c r="M7" s="218"/>
      <c r="N7" s="164"/>
      <c r="O7" s="164"/>
      <c r="P7" s="164"/>
      <c r="Q7" s="163"/>
      <c r="R7" s="163"/>
      <c r="S7" s="38"/>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3.988620176087327</v>
      </c>
      <c r="F8" s="96" cm="1">
        <f t="array" ref="F8">IF(Options!$D$18=1, IFERROR(MAX(IF($I$199:$R$199=1,(I8:R8),"")),
     MAX(IF($I$199:$R$199=2,(I8:R8),""))),
IF(Options!$D$19=1, IFERROR(AVERAGE(IF($I$199:$R$199=1,(I8:R8),"")),
     AVERAGE(IF($I$199:$R$199=2,(I8:R8),""))),
IF(Options!$D$20=1, IFERROR(GEOMEAN(IF($I$199:$R$199=1,(I8:R8)+0.0001,"")),
     GEOMEAN(IF($I$199:$R$199=2,(I8:R8)+0.0001,""))))))</f>
        <v>6.3636363636363598</v>
      </c>
      <c r="G8" s="96" cm="1">
        <f t="array" ref="G8">IF(Options!$D$18=1, IFERROR(MAX(IF($I$200:$R$200=1,(I8:R8),"")),
     MAX(IF($I$200:$R$200=2,(I8:R8),""))),
IF(Options!$D$19=1, IFERROR(AVERAGE(IF($I$200:$R$200=1,(I8:R8),"")),
     AVERAGE(IF($I$200:$R$200=2,(I8:R8),""))),
IF(Options!$D$20=1, IFERROR(GEOMEAN(IF($I$200:$R$200=1,(I8:R8)+0.0001,"")),
     GEOMEAN(IF($I$200:$R$200=2,(I8:R8)+0.0001,""))))))</f>
        <v>2.5</v>
      </c>
      <c r="H8" s="151" t="s">
        <v>13</v>
      </c>
      <c r="I8" s="96">
        <v>2.5</v>
      </c>
      <c r="J8" s="215">
        <v>6.3636363636363598</v>
      </c>
      <c r="K8" s="218"/>
      <c r="L8" s="218"/>
      <c r="M8" s="218"/>
      <c r="N8" s="164"/>
      <c r="O8" s="164"/>
      <c r="P8" s="164"/>
      <c r="Q8" s="163"/>
      <c r="R8" s="163"/>
      <c r="S8" s="38"/>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4.0451991747794507</v>
      </c>
      <c r="F9" s="96" cm="1">
        <f t="array" ref="F9">IF(Options!$D$18=1, IFERROR(MAX(IF($I$199:$R$199=1,(I9:R9),"")),
     MAX(IF($I$199:$R$199=2,(I9:R9),""))),
IF(Options!$D$19=1, IFERROR(AVERAGE(IF($I$199:$R$199=1,(I9:R9),"")),
     AVERAGE(IF($I$199:$R$199=2,(I9:R9),""))),
IF(Options!$D$20=1, IFERROR(GEOMEAN(IF($I$199:$R$199=1,(I9:R9)+0.0001,"")),
     GEOMEAN(IF($I$199:$R$199=2,(I9:R9)+0.0001,""))))))</f>
        <v>3.2727272727272698</v>
      </c>
      <c r="G9" s="96" cm="1">
        <f t="array" ref="G9">IF(Options!$D$18=1, IFERROR(MAX(IF($I$200:$R$200=1,(I9:R9),"")),
     MAX(IF($I$200:$R$200=2,(I9:R9),""))),
IF(Options!$D$19=1, IFERROR(AVERAGE(IF($I$200:$R$200=1,(I9:R9),"")),
     AVERAGE(IF($I$200:$R$200=2,(I9:R9),""))),
IF(Options!$D$20=1, IFERROR(GEOMEAN(IF($I$200:$R$200=1,(I9:R9)+0.0001,"")),
     GEOMEAN(IF($I$200:$R$200=2,(I9:R9)+0.0001,""))))))</f>
        <v>5</v>
      </c>
      <c r="H9" s="151" t="s">
        <v>15</v>
      </c>
      <c r="I9" s="96">
        <v>5</v>
      </c>
      <c r="J9" s="96">
        <v>3.2727272727272698</v>
      </c>
      <c r="K9" s="233"/>
      <c r="L9" s="233"/>
      <c r="M9" s="233"/>
      <c r="N9" s="234"/>
      <c r="O9" s="234"/>
      <c r="P9" s="234"/>
      <c r="Q9" s="172"/>
      <c r="R9" s="172"/>
      <c r="S9" s="38"/>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3.7821995993292119</v>
      </c>
      <c r="F10" s="96" cm="1">
        <f t="array" ref="F10">IF(Options!$D$18=1, IFERROR(MAX(IF($I$199:$R$199=1,(I10:R10),"")),
     MAX(IF($I$199:$R$199=2,(I10:R10),""))),
IF(Options!$D$19=1, IFERROR(AVERAGE(IF($I$199:$R$199=1,(I10:R10),"")),
     AVERAGE(IF($I$199:$R$199=2,(I10:R10),""))),
IF(Options!$D$20=1, IFERROR(GEOMEAN(IF($I$199:$R$199=1,(I10:R10)+0.0001,"")),
     GEOMEAN(IF($I$199:$R$199=2,(I10:R10)+0.0001,""))))))</f>
        <v>7.8677685950413201</v>
      </c>
      <c r="G10" s="96" cm="1">
        <f t="array" ref="G10">IF(Options!$D$18=1, IFERROR(MAX(IF($I$200:$R$200=1,(I10:R10),"")),
     MAX(IF($I$200:$R$200=2,(I10:R10),""))),
IF(Options!$D$19=1, IFERROR(AVERAGE(IF($I$200:$R$200=1,(I10:R10),"")),
     AVERAGE(IF($I$200:$R$200=2,(I10:R10),""))),
IF(Options!$D$20=1, IFERROR(GEOMEAN(IF($I$200:$R$200=1,(I10:R10)+0.0001,"")),
     GEOMEAN(IF($I$200:$R$200=2,(I10:R10)+0.0001,""))))))</f>
        <v>1.8181818181818199</v>
      </c>
      <c r="H10" s="151" t="s">
        <v>17</v>
      </c>
      <c r="I10" s="96">
        <v>1.8181818181818199</v>
      </c>
      <c r="J10" s="96">
        <v>7.8677685950413201</v>
      </c>
      <c r="K10" s="96"/>
      <c r="L10" s="96"/>
      <c r="M10" s="96"/>
      <c r="N10" s="150"/>
      <c r="O10" s="150"/>
      <c r="P10" s="150"/>
      <c r="Q10" s="172"/>
      <c r="R10" s="172"/>
      <c r="S10" s="38"/>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4.2622519735229307</v>
      </c>
      <c r="F11" s="96" cm="1">
        <f t="array" ref="F11">IF(Options!$D$18=1, IFERROR(MAX(IF($I$199:$R$199=1,(I11:R11),"")),
     MAX(IF($I$199:$R$199=2,(I11:R11),""))),
IF(Options!$D$19=1, IFERROR(AVERAGE(IF($I$199:$R$199=1,(I11:R11),"")),
     AVERAGE(IF($I$199:$R$199=2,(I11:R11),""))),
IF(Options!$D$20=1, IFERROR(GEOMEAN(IF($I$199:$R$199=1,(I11:R11)+0.0001,"")),
     GEOMEAN(IF($I$199:$R$199=2,(I11:R11)+0.0001,""))))))</f>
        <v>6.1487603305785097</v>
      </c>
      <c r="G11" s="96" cm="1">
        <f t="array" ref="G11">IF(Options!$D$18=1, IFERROR(MAX(IF($I$200:$R$200=1,(I11:R11),"")),
     MAX(IF($I$200:$R$200=2,(I11:R11),""))),
IF(Options!$D$19=1, IFERROR(AVERAGE(IF($I$200:$R$200=1,(I11:R11),"")),
     AVERAGE(IF($I$200:$R$200=2,(I11:R11),""))),
IF(Options!$D$20=1, IFERROR(GEOMEAN(IF($I$200:$R$200=1,(I11:R11)+0.0001,"")),
     GEOMEAN(IF($I$200:$R$200=2,(I11:R11)+0.0001,""))))))</f>
        <v>2.9545454545454501</v>
      </c>
      <c r="H11" s="151" t="s">
        <v>19</v>
      </c>
      <c r="I11" s="96">
        <v>2.9545454545454501</v>
      </c>
      <c r="J11" s="96">
        <v>6.1487603305785097</v>
      </c>
      <c r="K11" s="96"/>
      <c r="L11" s="96"/>
      <c r="M11" s="96"/>
      <c r="N11" s="150"/>
      <c r="O11" s="150"/>
      <c r="P11" s="150"/>
      <c r="Q11" s="172"/>
      <c r="R11" s="172"/>
      <c r="S11" s="38"/>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t="s">
        <v>505</v>
      </c>
      <c r="J12" s="96" t="s">
        <v>505</v>
      </c>
      <c r="K12" s="96"/>
      <c r="L12" s="96"/>
      <c r="M12" s="96"/>
      <c r="N12" s="150"/>
      <c r="O12" s="150"/>
      <c r="P12" s="150"/>
      <c r="Q12" s="172"/>
      <c r="R12" s="172"/>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1.6377404676012104</v>
      </c>
      <c r="F13" s="96" cm="1">
        <f t="array" ref="F13">IF(Options!$D$18=1, IFERROR(MAX(IF($I$199:$R$199=1,(I13:R13),"")),
     MAX(IF($I$199:$R$199=2,(I13:R13),""))),
IF(Options!$D$19=1, IFERROR(AVERAGE(IF($I$199:$R$199=1,(I13:R13),"")),
     AVERAGE(IF($I$199:$R$199=2,(I13:R13),""))),
IF(Options!$D$20=1, IFERROR(GEOMEAN(IF($I$199:$R$199=1,(I13:R13)+0.0001,"")),
     GEOMEAN(IF($I$199:$R$199=2,(I13:R13)+0.0001,""))))))</f>
        <v>0.34710743801652899</v>
      </c>
      <c r="G13" s="96" cm="1">
        <f t="array" ref="G13">IF(Options!$D$18=1, IFERROR(MAX(IF($I$200:$R$200=1,(I13:R13),"")),
     MAX(IF($I$200:$R$200=2,(I13:R13),""))),
IF(Options!$D$19=1, IFERROR(AVERAGE(IF($I$200:$R$200=1,(I13:R13),"")),
     AVERAGE(IF($I$200:$R$200=2,(I13:R13),""))),
IF(Options!$D$20=1, IFERROR(GEOMEAN(IF($I$200:$R$200=1,(I13:R13)+0.0001,"")),
     GEOMEAN(IF($I$200:$R$200=2,(I13:R13)+0.0001,""))))))</f>
        <v>7.7272727272727204</v>
      </c>
      <c r="H13" s="151" t="s">
        <v>23</v>
      </c>
      <c r="I13" s="96">
        <v>7.7272727272727204</v>
      </c>
      <c r="J13" s="96">
        <v>0.34710743801652899</v>
      </c>
      <c r="K13" s="96"/>
      <c r="L13" s="96"/>
      <c r="M13" s="96"/>
      <c r="N13" s="150"/>
      <c r="O13" s="150"/>
      <c r="P13" s="150"/>
      <c r="Q13" s="172"/>
      <c r="R13" s="172"/>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2.4873836425900415</v>
      </c>
      <c r="F14" s="96" cm="1">
        <f t="array" ref="F14">IF(Options!$D$18=1, IFERROR(MAX(IF($I$199:$R$199=1,(I14:R14),"")),
     MAX(IF($I$199:$R$199=2,(I14:R14),""))),
IF(Options!$D$19=1, IFERROR(AVERAGE(IF($I$199:$R$199=1,(I14:R14),"")),
     AVERAGE(IF($I$199:$R$199=2,(I14:R14),""))),
IF(Options!$D$20=1, IFERROR(GEOMEAN(IF($I$199:$R$199=1,(I14:R14)+0.0001,"")),
     GEOMEAN(IF($I$199:$R$199=2,(I14:R14)+0.0001,""))))))</f>
        <v>1.00826446280992</v>
      </c>
      <c r="G14" s="96" cm="1">
        <f t="array" ref="G14">IF(Options!$D$18=1, IFERROR(MAX(IF($I$200:$R$200=1,(I14:R14),"")),
     MAX(IF($I$200:$R$200=2,(I14:R14),""))),
IF(Options!$D$19=1, IFERROR(AVERAGE(IF($I$200:$R$200=1,(I14:R14),"")),
     AVERAGE(IF($I$200:$R$200=2,(I14:R14),""))),
IF(Options!$D$20=1, IFERROR(GEOMEAN(IF($I$200:$R$200=1,(I14:R14)+0.0001,"")),
     GEOMEAN(IF($I$200:$R$200=2,(I14:R14)+0.0001,""))))))</f>
        <v>6.1363636363636296</v>
      </c>
      <c r="H14" s="151" t="s">
        <v>25</v>
      </c>
      <c r="I14" s="96">
        <v>6.1363636363636296</v>
      </c>
      <c r="J14" s="96">
        <v>1.00826446280992</v>
      </c>
      <c r="K14" s="96"/>
      <c r="L14" s="96"/>
      <c r="M14" s="96"/>
      <c r="N14" s="150"/>
      <c r="O14" s="150"/>
      <c r="P14" s="150"/>
      <c r="Q14" s="172"/>
      <c r="R14" s="172"/>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6.9774779898199801</v>
      </c>
      <c r="F15" s="96" cm="1">
        <f t="array" ref="F15">IF(Options!$D$18=1, IFERROR(MAX(IF($I$199:$R$199=1,(I15:R15),"")),
     MAX(IF($I$199:$R$199=2,(I15:R15),""))),
IF(Options!$D$19=1, IFERROR(AVERAGE(IF($I$199:$R$199=1,(I15:R15),"")),
     AVERAGE(IF($I$199:$R$199=2,(I15:R15),""))),
IF(Options!$D$20=1, IFERROR(GEOMEAN(IF($I$199:$R$199=1,(I15:R15)+0.0001,"")),
     GEOMEAN(IF($I$199:$R$199=2,(I15:R15)+0.0001,""))))))</f>
        <v>7.1404958677685997</v>
      </c>
      <c r="G15" s="96" cm="1">
        <f t="array" ref="G15">IF(Options!$D$18=1, IFERROR(MAX(IF($I$200:$R$200=1,(I15:R15),"")),
     MAX(IF($I$200:$R$200=2,(I15:R15),""))),
IF(Options!$D$19=1, IFERROR(AVERAGE(IF($I$200:$R$200=1,(I15:R15),"")),
     AVERAGE(IF($I$200:$R$200=2,(I15:R15),""))),
IF(Options!$D$20=1, IFERROR(GEOMEAN(IF($I$200:$R$200=1,(I15:R15)+0.0001,"")),
     GEOMEAN(IF($I$200:$R$200=2,(I15:R15)+0.0001,""))))))</f>
        <v>6.8181818181818201</v>
      </c>
      <c r="H15" s="151" t="s">
        <v>27</v>
      </c>
      <c r="I15" s="96">
        <v>6.8181818181818201</v>
      </c>
      <c r="J15" s="96">
        <v>7.1404958677685997</v>
      </c>
      <c r="K15" s="96"/>
      <c r="L15" s="96"/>
      <c r="M15" s="96"/>
      <c r="N15" s="150"/>
      <c r="O15" s="150"/>
      <c r="P15" s="150"/>
      <c r="Q15" s="172"/>
      <c r="R15" s="172"/>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3.3709993123162008</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1.13636363636363</v>
      </c>
      <c r="H16" s="151" t="s">
        <v>29</v>
      </c>
      <c r="I16" s="96">
        <v>1.13636363636363</v>
      </c>
      <c r="J16" s="96">
        <v>10</v>
      </c>
      <c r="K16" s="96"/>
      <c r="L16" s="96"/>
      <c r="M16" s="96"/>
      <c r="N16" s="150"/>
      <c r="O16" s="150"/>
      <c r="P16" s="150"/>
      <c r="Q16" s="172"/>
      <c r="R16" s="172"/>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3.4235231697864426</v>
      </c>
      <c r="F17" s="96" cm="1">
        <f t="array" ref="F17">IF(Options!$D$18=1, IFERROR(MAX(IF($I$199:$R$199=1,(I17:R17),"")),
     MAX(IF($I$199:$R$199=2,(I17:R17),""))),
IF(Options!$D$19=1, IFERROR(AVERAGE(IF($I$199:$R$199=1,(I17:R17),"")),
     AVERAGE(IF($I$199:$R$199=2,(I17:R17),""))),
IF(Options!$D$20=1, IFERROR(GEOMEAN(IF($I$199:$R$199=1,(I17:R17)+0.0001,"")),
     GEOMEAN(IF($I$199:$R$199=2,(I17:R17)+0.0001,""))))))</f>
        <v>2.1487603305785101</v>
      </c>
      <c r="G17" s="96" cm="1">
        <f t="array" ref="G17">IF(Options!$D$18=1, IFERROR(MAX(IF($I$200:$R$200=1,(I17:R17),"")),
     MAX(IF($I$200:$R$200=2,(I17:R17),""))),
IF(Options!$D$19=1, IFERROR(AVERAGE(IF($I$200:$R$200=1,(I17:R17),"")),
     AVERAGE(IF($I$200:$R$200=2,(I17:R17),""))),
IF(Options!$D$20=1, IFERROR(GEOMEAN(IF($I$200:$R$200=1,(I17:R17)+0.0001,"")),
     GEOMEAN(IF($I$200:$R$200=2,(I17:R17)+0.0001,""))))))</f>
        <v>5.4545454545454604</v>
      </c>
      <c r="H17" s="151" t="s">
        <v>31</v>
      </c>
      <c r="I17" s="96">
        <v>5.4545454545454604</v>
      </c>
      <c r="J17" s="96">
        <v>2.1487603305785101</v>
      </c>
      <c r="K17" s="96"/>
      <c r="L17" s="96"/>
      <c r="M17" s="96"/>
      <c r="N17" s="150"/>
      <c r="O17" s="150"/>
      <c r="P17" s="150"/>
      <c r="Q17" s="172"/>
      <c r="R17" s="172"/>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8.2148760330578501</v>
      </c>
      <c r="F18" s="96" cm="1">
        <f t="array" ref="F18">IF(Options!$D$18=1, IFERROR(MAX(IF($I$199:$R$199=1,(I18:R18),"")),
     MAX(IF($I$199:$R$199=2,(I18:R18),""))),
IF(Options!$D$19=1, IFERROR(AVERAGE(IF($I$199:$R$199=1,(I18:R18),"")),
     AVERAGE(IF($I$199:$R$199=2,(I18:R18),""))),
IF(Options!$D$20=1, IFERROR(GEOMEAN(IF($I$199:$R$199=1,(I18:R18)+0.0001,"")),
     GEOMEAN(IF($I$199:$R$199=2,(I18:R18)+0.0001,""))))))</f>
        <v>8.2148760330578501</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v>0</v>
      </c>
      <c r="J18" s="96">
        <v>8.2148760330578501</v>
      </c>
      <c r="K18" s="96"/>
      <c r="L18" s="96"/>
      <c r="M18" s="96"/>
      <c r="N18" s="150"/>
      <c r="O18" s="150"/>
      <c r="P18" s="150"/>
      <c r="Q18" s="172"/>
      <c r="R18" s="172"/>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1.8811413323422554</v>
      </c>
      <c r="F19" s="96" cm="1">
        <f t="array" ref="F19">IF(Options!$D$18=1, IFERROR(MAX(IF($I$199:$R$199=1,(I19:R19),"")),
     MAX(IF($I$199:$R$199=2,(I19:R19),""))),
IF(Options!$D$19=1, IFERROR(AVERAGE(IF($I$199:$R$199=1,(I19:R19),"")),
     AVERAGE(IF($I$199:$R$199=2,(I19:R19),""))),
IF(Options!$D$20=1, IFERROR(GEOMEAN(IF($I$199:$R$199=1,(I19:R19)+0.0001,"")),
     GEOMEAN(IF($I$199:$R$199=2,(I19:R19)+0.0001,""))))))</f>
        <v>7.7851239669421499</v>
      </c>
      <c r="G19" s="96" cm="1">
        <f t="array" ref="G19">IF(Options!$D$18=1, IFERROR(MAX(IF($I$200:$R$200=1,(I19:R19),"")),
     MAX(IF($I$200:$R$200=2,(I19:R19),""))),
IF(Options!$D$19=1, IFERROR(AVERAGE(IF($I$200:$R$200=1,(I19:R19),"")),
     AVERAGE(IF($I$200:$R$200=2,(I19:R19),""))),
IF(Options!$D$20=1, IFERROR(GEOMEAN(IF($I$200:$R$200=1,(I19:R19)+0.0001,"")),
     GEOMEAN(IF($I$200:$R$200=2,(I19:R19)+0.0001,""))))))</f>
        <v>0.45454545454544998</v>
      </c>
      <c r="H19" s="151" t="s">
        <v>35</v>
      </c>
      <c r="I19" s="96">
        <v>0.45454545454544998</v>
      </c>
      <c r="J19" s="96">
        <v>7.7851239669421499</v>
      </c>
      <c r="K19" s="96"/>
      <c r="L19" s="96"/>
      <c r="M19" s="96"/>
      <c r="N19" s="150"/>
      <c r="O19" s="150"/>
      <c r="P19" s="150"/>
      <c r="Q19" s="172"/>
      <c r="R19" s="172"/>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6.5098318983560093</v>
      </c>
      <c r="F20" s="96" cm="1">
        <f t="array" ref="F20">IF(Options!$D$18=1, IFERROR(MAX(IF($I$199:$R$199=1,(I20:R20),"")),
     MAX(IF($I$199:$R$199=2,(I20:R20),""))),
IF(Options!$D$19=1, IFERROR(AVERAGE(IF($I$199:$R$199=1,(I20:R20),"")),
     AVERAGE(IF($I$199:$R$199=2,(I20:R20),""))),
IF(Options!$D$20=1, IFERROR(GEOMEAN(IF($I$199:$R$199=1,(I20:R20)+0.0001,"")),
     GEOMEAN(IF($I$199:$R$199=2,(I20:R20)+0.0001,""))))))</f>
        <v>6.4297520661157002</v>
      </c>
      <c r="G20" s="96" cm="1">
        <f t="array" ref="G20">IF(Options!$D$18=1, IFERROR(MAX(IF($I$200:$R$200=1,(I20:R20),"")),
     MAX(IF($I$200:$R$200=2,(I20:R20),""))),
IF(Options!$D$19=1, IFERROR(AVERAGE(IF($I$200:$R$200=1,(I20:R20),"")),
     AVERAGE(IF($I$200:$R$200=2,(I20:R20),""))),
IF(Options!$D$20=1, IFERROR(GEOMEAN(IF($I$200:$R$200=1,(I20:R20)+0.0001,"")),
     GEOMEAN(IF($I$200:$R$200=2,(I20:R20)+0.0001,""))))))</f>
        <v>6.5909090909090802</v>
      </c>
      <c r="H20" s="151" t="s">
        <v>37</v>
      </c>
      <c r="I20" s="96">
        <v>6.5909090909090802</v>
      </c>
      <c r="J20" s="96">
        <v>6.4297520661157002</v>
      </c>
      <c r="K20" s="96"/>
      <c r="L20" s="96"/>
      <c r="M20" s="96"/>
      <c r="N20" s="150"/>
      <c r="O20" s="150"/>
      <c r="P20" s="150"/>
      <c r="Q20" s="172"/>
      <c r="R20" s="172"/>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3.6620990150586046</v>
      </c>
      <c r="F21" s="96" cm="1">
        <f t="array" ref="F21">IF(Options!$D$18=1, IFERROR(MAX(IF($I$199:$R$199=1,(I21:R21),"")),
     MAX(IF($I$199:$R$199=2,(I21:R21),""))),
IF(Options!$D$19=1, IFERROR(AVERAGE(IF($I$199:$R$199=1,(I21:R21),"")),
     AVERAGE(IF($I$199:$R$199=2,(I21:R21),""))),
IF(Options!$D$20=1, IFERROR(GEOMEAN(IF($I$199:$R$199=1,(I21:R21)+0.0001,"")),
     GEOMEAN(IF($I$199:$R$199=2,(I21:R21)+0.0001,""))))))</f>
        <v>3.93388429752066</v>
      </c>
      <c r="G21" s="96" cm="1">
        <f t="array" ref="G21">IF(Options!$D$18=1, IFERROR(MAX(IF($I$200:$R$200=1,(I21:R21),"")),
     MAX(IF($I$200:$R$200=2,(I21:R21),""))),
IF(Options!$D$19=1, IFERROR(AVERAGE(IF($I$200:$R$200=1,(I21:R21),"")),
     AVERAGE(IF($I$200:$R$200=2,(I21:R21),""))),
IF(Options!$D$20=1, IFERROR(GEOMEAN(IF($I$200:$R$200=1,(I21:R21)+0.0001,"")),
     GEOMEAN(IF($I$200:$R$200=2,(I21:R21)+0.0001,""))))))</f>
        <v>3.4090909090909198</v>
      </c>
      <c r="H21" s="151" t="s">
        <v>39</v>
      </c>
      <c r="I21" s="96">
        <v>3.4090909090909198</v>
      </c>
      <c r="J21" s="96">
        <v>3.93388429752066</v>
      </c>
      <c r="K21" s="96"/>
      <c r="L21" s="96"/>
      <c r="M21" s="96"/>
      <c r="N21" s="150"/>
      <c r="O21" s="150"/>
      <c r="P21" s="150"/>
      <c r="Q21" s="172"/>
      <c r="R21" s="172"/>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6.7609165419232893</v>
      </c>
      <c r="F22" s="96" cm="1">
        <f t="array" ref="F22">IF(Options!$D$18=1, IFERROR(MAX(IF($I$199:$R$199=1,(I22:R22),"")),
     MAX(IF($I$199:$R$199=2,(I22:R22),""))),
IF(Options!$D$19=1, IFERROR(AVERAGE(IF($I$199:$R$199=1,(I22:R22),"")),
     AVERAGE(IF($I$199:$R$199=2,(I22:R22),""))),
IF(Options!$D$20=1, IFERROR(GEOMEAN(IF($I$199:$R$199=1,(I22:R22)+0.0001,"")),
     GEOMEAN(IF($I$199:$R$199=2,(I22:R22)+0.0001,""))))))</f>
        <v>5.5867768595041296</v>
      </c>
      <c r="G22" s="96" cm="1">
        <f t="array" ref="G22">IF(Options!$D$18=1, IFERROR(MAX(IF($I$200:$R$200=1,(I22:R22),"")),
     MAX(IF($I$200:$R$200=2,(I22:R22),""))),
IF(Options!$D$19=1, IFERROR(AVERAGE(IF($I$200:$R$200=1,(I22:R22),"")),
     AVERAGE(IF($I$200:$R$200=2,(I22:R22),""))),
IF(Options!$D$20=1, IFERROR(GEOMEAN(IF($I$200:$R$200=1,(I22:R22)+0.0001,"")),
     GEOMEAN(IF($I$200:$R$200=2,(I22:R22)+0.0001,""))))))</f>
        <v>8.1818181818181799</v>
      </c>
      <c r="H22" s="151" t="s">
        <v>41</v>
      </c>
      <c r="I22" s="96">
        <v>8.1818181818181799</v>
      </c>
      <c r="J22" s="96">
        <v>5.5867768595041296</v>
      </c>
      <c r="K22" s="96"/>
      <c r="L22" s="96"/>
      <c r="M22" s="96"/>
      <c r="N22" s="150"/>
      <c r="O22" s="150"/>
      <c r="P22" s="150"/>
      <c r="Q22" s="172"/>
      <c r="R22" s="172"/>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2.0982623127920124</v>
      </c>
      <c r="F23" s="96" cm="1">
        <f t="array" ref="F23">IF(Options!$D$18=1, IFERROR(MAX(IF($I$199:$R$199=1,(I23:R23),"")),
     MAX(IF($I$199:$R$199=2,(I23:R23),""))),
IF(Options!$D$19=1, IFERROR(AVERAGE(IF($I$199:$R$199=1,(I23:R23),"")),
     AVERAGE(IF($I$199:$R$199=2,(I23:R23),""))),
IF(Options!$D$20=1, IFERROR(GEOMEAN(IF($I$199:$R$199=1,(I23:R23)+0.0001,"")),
     GEOMEAN(IF($I$199:$R$199=2,(I23:R23)+0.0001,""))))))</f>
        <v>4.8429752066115697</v>
      </c>
      <c r="G23" s="96" cm="1">
        <f t="array" ref="G23">IF(Options!$D$18=1, IFERROR(MAX(IF($I$200:$R$200=1,(I23:R23),"")),
     MAX(IF($I$200:$R$200=2,(I23:R23),""))),
IF(Options!$D$19=1, IFERROR(AVERAGE(IF($I$200:$R$200=1,(I23:R23),"")),
     AVERAGE(IF($I$200:$R$200=2,(I23:R23),""))),
IF(Options!$D$20=1, IFERROR(GEOMEAN(IF($I$200:$R$200=1,(I23:R23)+0.0001,"")),
     GEOMEAN(IF($I$200:$R$200=2,(I23:R23)+0.0001,""))))))</f>
        <v>0.90909090909091705</v>
      </c>
      <c r="H23" s="151" t="s">
        <v>43</v>
      </c>
      <c r="I23" s="96">
        <v>0.90909090909091705</v>
      </c>
      <c r="J23" s="96">
        <v>4.8429752066115697</v>
      </c>
      <c r="K23" s="96"/>
      <c r="L23" s="96"/>
      <c r="M23" s="96"/>
      <c r="N23" s="150"/>
      <c r="O23" s="150"/>
      <c r="P23" s="150"/>
      <c r="Q23" s="172"/>
      <c r="R23" s="172"/>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6.9014202743461128</v>
      </c>
      <c r="F24" s="96" cm="1">
        <f t="array" ref="F24">IF(Options!$D$18=1, IFERROR(MAX(IF($I$199:$R$199=1,(I24:R24),"")),
     MAX(IF($I$199:$R$199=2,(I24:R24),""))),
IF(Options!$D$19=1, IFERROR(AVERAGE(IF($I$199:$R$199=1,(I24:R24),"")),
     AVERAGE(IF($I$199:$R$199=2,(I24:R24),""))),
IF(Options!$D$20=1, IFERROR(GEOMEAN(IF($I$199:$R$199=1,(I24:R24)+0.0001,"")),
     GEOMEAN(IF($I$199:$R$199=2,(I24:R24)+0.0001,""))))))</f>
        <v>6.7603305785124004</v>
      </c>
      <c r="G24" s="96" cm="1">
        <f t="array" ref="G24">IF(Options!$D$18=1, IFERROR(MAX(IF($I$200:$R$200=1,(I24:R24),"")),
     MAX(IF($I$200:$R$200=2,(I24:R24),""))),
IF(Options!$D$19=1, IFERROR(AVERAGE(IF($I$200:$R$200=1,(I24:R24),"")),
     AVERAGE(IF($I$200:$R$200=2,(I24:R24),""))),
IF(Options!$D$20=1, IFERROR(GEOMEAN(IF($I$200:$R$200=1,(I24:R24)+0.0001,"")),
     GEOMEAN(IF($I$200:$R$200=2,(I24:R24)+0.0001,""))))))</f>
        <v>7.0454545454545503</v>
      </c>
      <c r="H24" s="151" t="s">
        <v>45</v>
      </c>
      <c r="I24" s="96">
        <v>7.0454545454545503</v>
      </c>
      <c r="J24" s="96">
        <v>6.7603305785124004</v>
      </c>
      <c r="K24" s="96"/>
      <c r="L24" s="96"/>
      <c r="M24" s="96"/>
      <c r="N24" s="150"/>
      <c r="O24" s="150"/>
      <c r="P24" s="150"/>
      <c r="Q24" s="172"/>
      <c r="R24" s="172"/>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9.3684894749005458</v>
      </c>
      <c r="F25" s="96" cm="1">
        <f t="array" ref="F25">IF(Options!$D$18=1, IFERROR(MAX(IF($I$199:$R$199=1,(I25:R25),"")),
     MAX(IF($I$199:$R$199=2,(I25:R25),""))),
IF(Options!$D$19=1, IFERROR(AVERAGE(IF($I$199:$R$199=1,(I25:R25),"")),
     AVERAGE(IF($I$199:$R$199=2,(I25:R25),""))),
IF(Options!$D$20=1, IFERROR(GEOMEAN(IF($I$199:$R$199=1,(I25:R25)+0.0001,"")),
     GEOMEAN(IF($I$199:$R$199=2,(I25:R25)+0.0001,""))))))</f>
        <v>8.7768595041322293</v>
      </c>
      <c r="G25" s="96" cm="1">
        <f t="array" ref="G25">IF(Options!$D$18=1, IFERROR(MAX(IF($I$200:$R$200=1,(I25:R25),"")),
     MAX(IF($I$200:$R$200=2,(I25:R25),""))),
IF(Options!$D$19=1, IFERROR(AVERAGE(IF($I$200:$R$200=1,(I25:R25),"")),
     AVERAGE(IF($I$200:$R$200=2,(I25:R25),""))),
IF(Options!$D$20=1, IFERROR(GEOMEAN(IF($I$200:$R$200=1,(I25:R25)+0.0001,"")),
     GEOMEAN(IF($I$200:$R$200=2,(I25:R25)+0.0001,""))))))</f>
        <v>10</v>
      </c>
      <c r="H25" s="151" t="s">
        <v>47</v>
      </c>
      <c r="I25" s="96">
        <v>10</v>
      </c>
      <c r="J25" s="96">
        <v>8.7768595041322293</v>
      </c>
      <c r="K25" s="96"/>
      <c r="L25" s="96"/>
      <c r="M25" s="96"/>
      <c r="N25" s="150"/>
      <c r="O25" s="150"/>
      <c r="P25" s="150"/>
      <c r="Q25" s="172"/>
      <c r="R25" s="172"/>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3.8172962373237596</v>
      </c>
      <c r="F26" s="96" cm="1">
        <f t="array" ref="F26">IF(Options!$D$18=1, IFERROR(MAX(IF($I$199:$R$199=1,(I26:R26),"")),
     MAX(IF($I$199:$R$199=2,(I26:R26),""))),
IF(Options!$D$19=1, IFERROR(AVERAGE(IF($I$199:$R$199=1,(I26:R26),"")),
     AVERAGE(IF($I$199:$R$199=2,(I26:R26),""))),
IF(Options!$D$20=1, IFERROR(GEOMEAN(IF($I$199:$R$199=1,(I26:R26)+0.0001,"")),
     GEOMEAN(IF($I$199:$R$199=2,(I26:R26)+0.0001,""))))))</f>
        <v>7.1239669421487601</v>
      </c>
      <c r="G26" s="96" cm="1">
        <f t="array" ref="G26">IF(Options!$D$18=1, IFERROR(MAX(IF($I$200:$R$200=1,(I26:R26),"")),
     MAX(IF($I$200:$R$200=2,(I26:R26),""))),
IF(Options!$D$19=1, IFERROR(AVERAGE(IF($I$200:$R$200=1,(I26:R26),"")),
     AVERAGE(IF($I$200:$R$200=2,(I26:R26),""))),
IF(Options!$D$20=1, IFERROR(GEOMEAN(IF($I$200:$R$200=1,(I26:R26)+0.0001,"")),
     GEOMEAN(IF($I$200:$R$200=2,(I26:R26)+0.0001,""))))))</f>
        <v>2.0454545454545499</v>
      </c>
      <c r="H26" s="151" t="s">
        <v>49</v>
      </c>
      <c r="I26" s="96">
        <v>2.0454545454545499</v>
      </c>
      <c r="J26" s="96">
        <v>7.1239669421487601</v>
      </c>
      <c r="K26" s="96"/>
      <c r="L26" s="96"/>
      <c r="M26" s="96"/>
      <c r="N26" s="150"/>
      <c r="O26" s="150"/>
      <c r="P26" s="150"/>
      <c r="Q26" s="172"/>
      <c r="R26" s="172"/>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5.4338450176124917</v>
      </c>
      <c r="F27" s="96" cm="1">
        <f t="array" ref="F27">IF(Options!$D$18=1, IFERROR(MAX(IF($I$199:$R$199=1,(I27:R27),"")),
     MAX(IF($I$199:$R$199=2,(I27:R27),""))),
IF(Options!$D$19=1, IFERROR(AVERAGE(IF($I$199:$R$199=1,(I27:R27),"")),
     AVERAGE(IF($I$199:$R$199=2,(I27:R27),""))),
IF(Options!$D$20=1, IFERROR(GEOMEAN(IF($I$199:$R$199=1,(I27:R27)+0.0001,"")),
     GEOMEAN(IF($I$199:$R$199=2,(I27:R27)+0.0001,""))))))</f>
        <v>8.6611570247933898</v>
      </c>
      <c r="G27" s="96" cm="1">
        <f t="array" ref="G27">IF(Options!$D$18=1, IFERROR(MAX(IF($I$200:$R$200=1,(I27:R27),"")),
     MAX(IF($I$200:$R$200=2,(I27:R27),""))),
IF(Options!$D$19=1, IFERROR(AVERAGE(IF($I$200:$R$200=1,(I27:R27),"")),
     AVERAGE(IF($I$200:$R$200=2,(I27:R27),""))),
IF(Options!$D$20=1, IFERROR(GEOMEAN(IF($I$200:$R$200=1,(I27:R27)+0.0001,"")),
     GEOMEAN(IF($I$200:$R$200=2,(I27:R27)+0.0001,""))))))</f>
        <v>3.4090909090909198</v>
      </c>
      <c r="H27" s="151" t="s">
        <v>51</v>
      </c>
      <c r="I27" s="96">
        <v>3.4090909090909198</v>
      </c>
      <c r="J27" s="96">
        <v>8.6611570247933898</v>
      </c>
      <c r="K27" s="96"/>
      <c r="L27" s="96"/>
      <c r="M27" s="96"/>
      <c r="N27" s="150"/>
      <c r="O27" s="150"/>
      <c r="P27" s="150"/>
      <c r="Q27" s="172"/>
      <c r="R27" s="172"/>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6.4462809917355397</v>
      </c>
      <c r="F28" s="96" cm="1">
        <f t="array" ref="F28">IF(Options!$D$18=1, IFERROR(MAX(IF($I$199:$R$199=1,(I28:R28),"")),
     MAX(IF($I$199:$R$199=2,(I28:R28),""))),
IF(Options!$D$19=1, IFERROR(AVERAGE(IF($I$199:$R$199=1,(I28:R28),"")),
     AVERAGE(IF($I$199:$R$199=2,(I28:R28),""))),
IF(Options!$D$20=1, IFERROR(GEOMEAN(IF($I$199:$R$199=1,(I28:R28)+0.0001,"")),
     GEOMEAN(IF($I$199:$R$199=2,(I28:R28)+0.0001,""))))))</f>
        <v>6.4462809917355397</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6.4462809917355397</v>
      </c>
      <c r="K28" s="96"/>
      <c r="L28" s="96"/>
      <c r="M28" s="96"/>
      <c r="N28" s="150"/>
      <c r="O28" s="150"/>
      <c r="P28" s="150"/>
      <c r="Q28" s="172"/>
      <c r="R28" s="172"/>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4.543801352257308</v>
      </c>
      <c r="F29" s="96" cm="1">
        <f t="array" ref="F29">IF(Options!$D$18=1, IFERROR(MAX(IF($I$199:$R$199=1,(I29:R29),"")),
     MAX(IF($I$199:$R$199=2,(I29:R29),""))),
IF(Options!$D$19=1, IFERROR(AVERAGE(IF($I$199:$R$199=1,(I29:R29),"")),
     AVERAGE(IF($I$199:$R$199=2,(I29:R29),""))),
IF(Options!$D$20=1, IFERROR(GEOMEAN(IF($I$199:$R$199=1,(I29:R29)+0.0001,"")),
     GEOMEAN(IF($I$199:$R$199=2,(I29:R29)+0.0001,""))))))</f>
        <v>3.7851239669421499</v>
      </c>
      <c r="G29" s="96" cm="1">
        <f t="array" ref="G29">IF(Options!$D$18=1, IFERROR(MAX(IF($I$200:$R$200=1,(I29:R29),"")),
     MAX(IF($I$200:$R$200=2,(I29:R29),""))),
IF(Options!$D$19=1, IFERROR(AVERAGE(IF($I$200:$R$200=1,(I29:R29),"")),
     AVERAGE(IF($I$200:$R$200=2,(I29:R29),""))),
IF(Options!$D$20=1, IFERROR(GEOMEAN(IF($I$200:$R$200=1,(I29:R29)+0.0001,"")),
     GEOMEAN(IF($I$200:$R$200=2,(I29:R29)+0.0001,""))))))</f>
        <v>5.4545454545454497</v>
      </c>
      <c r="H29" s="151" t="s">
        <v>55</v>
      </c>
      <c r="I29" s="96">
        <v>5.4545454545454497</v>
      </c>
      <c r="J29" s="96">
        <v>3.7851239669421499</v>
      </c>
      <c r="K29" s="96"/>
      <c r="L29" s="96"/>
      <c r="M29" s="96"/>
      <c r="N29" s="150"/>
      <c r="O29" s="150"/>
      <c r="P29" s="150"/>
      <c r="Q29" s="172"/>
      <c r="R29" s="172"/>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2.4297520661157002</v>
      </c>
      <c r="F30" s="96" cm="1">
        <f t="array" ref="F30">IF(Options!$D$18=1, IFERROR(MAX(IF($I$199:$R$199=1,(I30:R30),"")),
     MAX(IF($I$199:$R$199=2,(I30:R30),""))),
IF(Options!$D$19=1, IFERROR(AVERAGE(IF($I$199:$R$199=1,(I30:R30),"")),
     AVERAGE(IF($I$199:$R$199=2,(I30:R30),""))),
IF(Options!$D$20=1, IFERROR(GEOMEAN(IF($I$199:$R$199=1,(I30:R30)+0.0001,"")),
     GEOMEAN(IF($I$199:$R$199=2,(I30:R30)+0.0001,""))))))</f>
        <v>2.4297520661157002</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v>0</v>
      </c>
      <c r="J30" s="96">
        <v>2.4297520661157002</v>
      </c>
      <c r="K30" s="96"/>
      <c r="L30" s="96"/>
      <c r="M30" s="96"/>
      <c r="N30" s="150"/>
      <c r="O30" s="150"/>
      <c r="P30" s="150"/>
      <c r="Q30" s="172"/>
      <c r="R30" s="172"/>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5.254599788103083</v>
      </c>
      <c r="F31" s="96" cm="1">
        <f t="array" ref="F31">IF(Options!$D$18=1, IFERROR(MAX(IF($I$199:$R$199=1,(I31:R31),"")),
     MAX(IF($I$199:$R$199=2,(I31:R31),""))),
IF(Options!$D$19=1, IFERROR(AVERAGE(IF($I$199:$R$199=1,(I31:R31),"")),
     AVERAGE(IF($I$199:$R$199=2,(I31:R31),""))),
IF(Options!$D$20=1, IFERROR(GEOMEAN(IF($I$199:$R$199=1,(I31:R31)+0.0001,"")),
     GEOMEAN(IF($I$199:$R$199=2,(I31:R31)+0.0001,""))))))</f>
        <v>4.0495867768595</v>
      </c>
      <c r="G31" s="96" cm="1">
        <f t="array" ref="G31">IF(Options!$D$18=1, IFERROR(MAX(IF($I$200:$R$200=1,(I31:R31),"")),
     MAX(IF($I$200:$R$200=2,(I31:R31),""))),
IF(Options!$D$19=1, IFERROR(AVERAGE(IF($I$200:$R$200=1,(I31:R31),"")),
     AVERAGE(IF($I$200:$R$200=2,(I31:R31),""))),
IF(Options!$D$20=1, IFERROR(GEOMEAN(IF($I$200:$R$200=1,(I31:R31)+0.0001,"")),
     GEOMEAN(IF($I$200:$R$200=2,(I31:R31)+0.0001,""))))))</f>
        <v>6.8181818181818201</v>
      </c>
      <c r="H31" s="151" t="s">
        <v>59</v>
      </c>
      <c r="I31" s="96">
        <v>6.8181818181818201</v>
      </c>
      <c r="J31" s="96">
        <v>4.0495867768595</v>
      </c>
      <c r="K31" s="96"/>
      <c r="L31" s="96"/>
      <c r="M31" s="96"/>
      <c r="N31" s="150"/>
      <c r="O31" s="150"/>
      <c r="P31" s="150"/>
      <c r="Q31" s="172"/>
      <c r="R31" s="172"/>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3.5016364104106743</v>
      </c>
      <c r="F32" s="96" cm="1">
        <f t="array" ref="F32">IF(Options!$D$18=1, IFERROR(MAX(IF($I$199:$R$199=1,(I32:R32),"")),
     MAX(IF($I$199:$R$199=2,(I32:R32),""))),
IF(Options!$D$19=1, IFERROR(AVERAGE(IF($I$199:$R$199=1,(I32:R32),"")),
     AVERAGE(IF($I$199:$R$199=2,(I32:R32),""))),
IF(Options!$D$20=1, IFERROR(GEOMEAN(IF($I$199:$R$199=1,(I32:R32)+0.0001,"")),
     GEOMEAN(IF($I$199:$R$199=2,(I32:R32)+0.0001,""))))))</f>
        <v>3.1735537190082601</v>
      </c>
      <c r="G32" s="96" cm="1">
        <f t="array" ref="G32">IF(Options!$D$18=1, IFERROR(MAX(IF($I$200:$R$200=1,(I32:R32),"")),
     MAX(IF($I$200:$R$200=2,(I32:R32),""))),
IF(Options!$D$19=1, IFERROR(AVERAGE(IF($I$200:$R$200=1,(I32:R32),"")),
     AVERAGE(IF($I$200:$R$200=2,(I32:R32),""))),
IF(Options!$D$20=1, IFERROR(GEOMEAN(IF($I$200:$R$200=1,(I32:R32)+0.0001,"")),
     GEOMEAN(IF($I$200:$R$200=2,(I32:R32)+0.0001,""))))))</f>
        <v>3.86363636363637</v>
      </c>
      <c r="H32" s="151" t="s">
        <v>61</v>
      </c>
      <c r="I32" s="96">
        <v>3.86363636363637</v>
      </c>
      <c r="J32" s="96">
        <v>3.1735537190082601</v>
      </c>
      <c r="K32" s="96"/>
      <c r="L32" s="96"/>
      <c r="M32" s="96"/>
      <c r="N32" s="150"/>
      <c r="O32" s="150"/>
      <c r="P32" s="150"/>
      <c r="Q32" s="172"/>
      <c r="R32" s="172"/>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7.6870611478580688</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5.9090909090909003</v>
      </c>
      <c r="H33" s="151" t="s">
        <v>63</v>
      </c>
      <c r="I33" s="96">
        <v>5.9090909090909003</v>
      </c>
      <c r="J33" s="96">
        <v>10</v>
      </c>
      <c r="K33" s="96"/>
      <c r="L33" s="96"/>
      <c r="M33" s="96"/>
      <c r="N33" s="150"/>
      <c r="O33" s="150"/>
      <c r="P33" s="150"/>
      <c r="Q33" s="172"/>
      <c r="R33" s="172"/>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1.34700602974794</v>
      </c>
      <c r="F34" s="96" cm="1">
        <f t="array" ref="F34">IF(Options!$D$18=1, IFERROR(MAX(IF($I$199:$R$199=1,(I34:R34),"")),
     MAX(IF($I$199:$R$199=2,(I34:R34),""))),
IF(Options!$D$19=1, IFERROR(AVERAGE(IF($I$199:$R$199=1,(I34:R34),"")),
     AVERAGE(IF($I$199:$R$199=2,(I34:R34),""))),
IF(Options!$D$20=1, IFERROR(GEOMEAN(IF($I$199:$R$199=1,(I34:R34)+0.0001,"")),
     GEOMEAN(IF($I$199:$R$199=2,(I34:R34)+0.0001,""))))))</f>
        <v>0.34710743801652899</v>
      </c>
      <c r="G34" s="96" cm="1">
        <f t="array" ref="G34">IF(Options!$D$18=1, IFERROR(MAX(IF($I$200:$R$200=1,(I34:R34),"")),
     MAX(IF($I$200:$R$200=2,(I34:R34),""))),
IF(Options!$D$19=1, IFERROR(AVERAGE(IF($I$200:$R$200=1,(I34:R34),"")),
     AVERAGE(IF($I$200:$R$200=2,(I34:R34),""))),
IF(Options!$D$20=1, IFERROR(GEOMEAN(IF($I$200:$R$200=1,(I34:R34)+0.0001,"")),
     GEOMEAN(IF($I$200:$R$200=2,(I34:R34)+0.0001,""))))))</f>
        <v>5.2272727272727204</v>
      </c>
      <c r="H34" s="151" t="s">
        <v>65</v>
      </c>
      <c r="I34" s="96">
        <v>5.2272727272727204</v>
      </c>
      <c r="J34" s="96">
        <v>0.34710743801652899</v>
      </c>
      <c r="K34" s="96"/>
      <c r="L34" s="96"/>
      <c r="M34" s="96"/>
      <c r="N34" s="150"/>
      <c r="O34" s="150"/>
      <c r="P34" s="150"/>
      <c r="Q34" s="172"/>
      <c r="R34" s="172"/>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v>0</v>
      </c>
      <c r="J35" s="96">
        <v>0</v>
      </c>
      <c r="K35" s="96"/>
      <c r="L35" s="96"/>
      <c r="M35" s="96"/>
      <c r="N35" s="150"/>
      <c r="O35" s="150"/>
      <c r="P35" s="150"/>
      <c r="Q35" s="172"/>
      <c r="R35" s="172"/>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3.0151134457776374</v>
      </c>
      <c r="F36" s="96" cm="1">
        <f t="array" ref="F36">IF(Options!$D$18=1, IFERROR(MAX(IF($I$199:$R$199=1,(I36:R36),"")),
     MAX(IF($I$199:$R$199=2,(I36:R36),""))),
IF(Options!$D$19=1, IFERROR(AVERAGE(IF($I$199:$R$199=1,(I36:R36),"")),
     AVERAGE(IF($I$199:$R$199=2,(I36:R36),""))),
IF(Options!$D$20=1, IFERROR(GEOMEAN(IF($I$199:$R$199=1,(I36:R36)+0.0001,"")),
     GEOMEAN(IF($I$199:$R$199=2,(I36:R36)+0.0001,""))))))</f>
        <v>1.8181818181818199</v>
      </c>
      <c r="G36" s="96" cm="1">
        <f t="array" ref="G36">IF(Options!$D$18=1, IFERROR(MAX(IF($I$200:$R$200=1,(I36:R36),"")),
     MAX(IF($I$200:$R$200=2,(I36:R36),""))),
IF(Options!$D$19=1, IFERROR(AVERAGE(IF($I$200:$R$200=1,(I36:R36),"")),
     AVERAGE(IF($I$200:$R$200=2,(I36:R36),""))),
IF(Options!$D$20=1, IFERROR(GEOMEAN(IF($I$200:$R$200=1,(I36:R36)+0.0001,"")),
     GEOMEAN(IF($I$200:$R$200=2,(I36:R36)+0.0001,""))))))</f>
        <v>5</v>
      </c>
      <c r="H36" s="151" t="s">
        <v>69</v>
      </c>
      <c r="I36" s="96">
        <v>5</v>
      </c>
      <c r="J36" s="96">
        <v>1.8181818181818199</v>
      </c>
      <c r="K36" s="96"/>
      <c r="L36" s="96"/>
      <c r="M36" s="96"/>
      <c r="N36" s="150"/>
      <c r="O36" s="150"/>
      <c r="P36" s="150"/>
      <c r="Q36" s="172"/>
      <c r="R36" s="172"/>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5.4214876033057902</v>
      </c>
      <c r="F37" s="96" cm="1">
        <f t="array" ref="F37">IF(Options!$D$18=1, IFERROR(MAX(IF($I$199:$R$199=1,(I37:R37),"")),
     MAX(IF($I$199:$R$199=2,(I37:R37),""))),
IF(Options!$D$19=1, IFERROR(AVERAGE(IF($I$199:$R$199=1,(I37:R37),"")),
     AVERAGE(IF($I$199:$R$199=2,(I37:R37),""))),
IF(Options!$D$20=1, IFERROR(GEOMEAN(IF($I$199:$R$199=1,(I37:R37)+0.0001,"")),
     GEOMEAN(IF($I$199:$R$199=2,(I37:R37)+0.0001,""))))))</f>
        <v>5.4214876033057902</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v>0</v>
      </c>
      <c r="J37" s="96">
        <v>5.4214876033057902</v>
      </c>
      <c r="K37" s="96"/>
      <c r="L37" s="96"/>
      <c r="M37" s="96"/>
      <c r="N37" s="150"/>
      <c r="O37" s="150"/>
      <c r="P37" s="150"/>
      <c r="Q37" s="172"/>
      <c r="R37" s="172"/>
      <c r="S37" s="38"/>
      <c r="T37" s="38"/>
      <c r="U37" s="38"/>
      <c r="V37" s="38"/>
      <c r="W37" s="38"/>
      <c r="X37" s="38"/>
      <c r="Y37" s="38"/>
      <c r="Z37" s="38"/>
      <c r="AA37" s="38"/>
    </row>
    <row r="38" spans="1:27" x14ac:dyDescent="0.2">
      <c r="A38" s="92">
        <v>33</v>
      </c>
      <c r="B38" s="92" t="s">
        <v>72</v>
      </c>
      <c r="C38" s="92" t="s">
        <v>73</v>
      </c>
      <c r="D38" s="105" t="str">
        <f t="shared" si="0"/>
        <v/>
      </c>
      <c r="E38" s="96">
        <f>IF(Options!$D$24 = 1, MAX(F38, G38),
IF(Options!$D$25 = 1, AVERAGE(F38,G38),
IF(Options!$D$26 = 1, IFERROR(GEOMEAN(F38, G38), MAX(F38, G38)))))</f>
        <v>5.8775381364525865</v>
      </c>
      <c r="F38" s="96" cm="1">
        <f t="array" ref="F38">IF(Options!$D$18=1, IFERROR(MAX(IF($I$199:$R$199=1,(I38:R38),"")),
     MAX(IF($I$199:$R$199=2,(I38:R38),""))),
IF(Options!$D$19=1, IFERROR(AVERAGE(IF($I$199:$R$199=1,(I38:R38),"")),
     AVERAGE(IF($I$199:$R$199=2,(I38:R38),""))),
IF(Options!$D$20=1, IFERROR(GEOMEAN(IF($I$199:$R$199=1,(I38:R38)+0.0001,"")),
     GEOMEAN(IF($I$199:$R$199=2,(I38:R38)+0.0001,""))))))</f>
        <v>6.9090909090909101</v>
      </c>
      <c r="G38" s="96" cm="1">
        <f t="array" ref="G38">IF(Options!$D$18=1, IFERROR(MAX(IF($I$200:$R$200=1,(I38:R38),"")),
     MAX(IF($I$200:$R$200=2,(I38:R38),""))),
IF(Options!$D$19=1, IFERROR(AVERAGE(IF($I$200:$R$200=1,(I38:R38),"")),
     AVERAGE(IF($I$200:$R$200=2,(I38:R38),""))),
IF(Options!$D$20=1, IFERROR(GEOMEAN(IF($I$200:$R$200=1,(I38:R38)+0.0001,"")),
     GEOMEAN(IF($I$200:$R$200=2,(I38:R38)+0.0001,""))))))</f>
        <v>5</v>
      </c>
      <c r="H38" s="151" t="s">
        <v>73</v>
      </c>
      <c r="I38" s="96">
        <v>5</v>
      </c>
      <c r="J38" s="96">
        <v>6.9090909090909101</v>
      </c>
      <c r="K38" s="96"/>
      <c r="L38" s="96"/>
      <c r="M38" s="96"/>
      <c r="N38" s="150"/>
      <c r="O38" s="150"/>
      <c r="P38" s="150"/>
      <c r="Q38" s="172"/>
      <c r="R38" s="172"/>
      <c r="S38" s="38"/>
      <c r="T38" s="38"/>
      <c r="U38" s="38"/>
      <c r="V38" s="38"/>
      <c r="W38" s="38"/>
      <c r="X38" s="38"/>
      <c r="Y38" s="38"/>
      <c r="Z38" s="38"/>
      <c r="AA38" s="38"/>
    </row>
    <row r="39" spans="1:27" x14ac:dyDescent="0.2">
      <c r="A39" s="92">
        <v>34</v>
      </c>
      <c r="B39" s="92" t="s">
        <v>74</v>
      </c>
      <c r="C39" s="92" t="s">
        <v>75</v>
      </c>
      <c r="D39" s="105" t="str">
        <f t="shared" si="0"/>
        <v/>
      </c>
      <c r="E39" s="96">
        <f>IF(Options!$D$24 = 1, MAX(F39, G39),
IF(Options!$D$25 = 1, AVERAGE(F39,G39),
IF(Options!$D$26 = 1, IFERROR(GEOMEAN(F39, G39), MAX(F39, G39)))))</f>
        <v>6.310284022750773</v>
      </c>
      <c r="F39" s="96" cm="1">
        <f t="array" ref="F39">IF(Options!$D$18=1, IFERROR(MAX(IF($I$199:$R$199=1,(I39:R39),"")),
     MAX(IF($I$199:$R$199=2,(I39:R39),""))),
IF(Options!$D$19=1, IFERROR(AVERAGE(IF($I$199:$R$199=1,(I39:R39),"")),
     AVERAGE(IF($I$199:$R$199=2,(I39:R39),""))),
IF(Options!$D$20=1, IFERROR(GEOMEAN(IF($I$199:$R$199=1,(I39:R39)+0.0001,"")),
     GEOMEAN(IF($I$199:$R$199=2,(I39:R39)+0.0001,""))))))</f>
        <v>8.7603305785124004</v>
      </c>
      <c r="G39" s="96" cm="1">
        <f t="array" ref="G39">IF(Options!$D$18=1, IFERROR(MAX(IF($I$200:$R$200=1,(I39:R39),"")),
     MAX(IF($I$200:$R$200=2,(I39:R39),""))),
IF(Options!$D$19=1, IFERROR(AVERAGE(IF($I$200:$R$200=1,(I39:R39),"")),
     AVERAGE(IF($I$200:$R$200=2,(I39:R39),""))),
IF(Options!$D$20=1, IFERROR(GEOMEAN(IF($I$200:$R$200=1,(I39:R39)+0.0001,"")),
     GEOMEAN(IF($I$200:$R$200=2,(I39:R39)+0.0001,""))))))</f>
        <v>4.5454545454545503</v>
      </c>
      <c r="H39" s="151" t="s">
        <v>75</v>
      </c>
      <c r="I39" s="96">
        <v>4.5454545454545503</v>
      </c>
      <c r="J39" s="96">
        <v>8.7603305785124004</v>
      </c>
      <c r="K39" s="96"/>
      <c r="L39" s="96"/>
      <c r="M39" s="96"/>
      <c r="N39" s="150"/>
      <c r="O39" s="150"/>
      <c r="P39" s="150"/>
      <c r="Q39" s="172"/>
      <c r="R39" s="172"/>
      <c r="S39" s="38"/>
      <c r="T39" s="38"/>
      <c r="U39" s="38"/>
      <c r="V39" s="38"/>
      <c r="W39" s="38"/>
      <c r="X39" s="38"/>
      <c r="Y39" s="38"/>
      <c r="Z39" s="38"/>
      <c r="AA39" s="38"/>
    </row>
    <row r="40" spans="1:27" x14ac:dyDescent="0.2">
      <c r="A40" s="92">
        <v>35</v>
      </c>
      <c r="B40" s="92" t="s">
        <v>76</v>
      </c>
      <c r="C40" s="92" t="s">
        <v>77</v>
      </c>
      <c r="D40" s="105" t="str">
        <f t="shared" si="0"/>
        <v/>
      </c>
      <c r="E40" s="96">
        <f>IF(Options!$D$24 = 1, MAX(F40, G40),
IF(Options!$D$25 = 1, AVERAGE(F40,G40),
IF(Options!$D$26 = 1, IFERROR(GEOMEAN(F40, G40), MAX(F40, G40)))))</f>
        <v>7.6870611478580688</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5.9090909090909003</v>
      </c>
      <c r="H40" s="151" t="s">
        <v>77</v>
      </c>
      <c r="I40" s="96">
        <v>5.9090909090909003</v>
      </c>
      <c r="J40" s="96">
        <v>10</v>
      </c>
      <c r="K40" s="96"/>
      <c r="L40" s="96"/>
      <c r="M40" s="96"/>
      <c r="N40" s="150"/>
      <c r="O40" s="150"/>
      <c r="P40" s="150"/>
      <c r="Q40" s="172"/>
      <c r="R40" s="172"/>
      <c r="S40" s="38"/>
      <c r="T40" s="38"/>
      <c r="U40" s="38"/>
      <c r="V40" s="38"/>
      <c r="W40" s="38"/>
      <c r="X40" s="38"/>
      <c r="Y40" s="38"/>
      <c r="Z40" s="38"/>
      <c r="AA40" s="38"/>
    </row>
    <row r="41" spans="1:27" x14ac:dyDescent="0.2">
      <c r="A41" s="92">
        <v>36</v>
      </c>
      <c r="B41" s="92" t="s">
        <v>78</v>
      </c>
      <c r="C41" s="92" t="s">
        <v>79</v>
      </c>
      <c r="D41" s="105" t="str">
        <f t="shared" si="0"/>
        <v/>
      </c>
      <c r="E41" s="96">
        <f>IF(Options!$D$24 = 1, MAX(F41, G41),
IF(Options!$D$25 = 1, AVERAGE(F41,G41),
IF(Options!$D$26 = 1, IFERROR(GEOMEAN(F41, G41), MAX(F41, G41)))))</f>
        <v>7.6404947503452041</v>
      </c>
      <c r="F41" s="96" cm="1">
        <f t="array" ref="F41">IF(Options!$D$18=1, IFERROR(MAX(IF($I$199:$R$199=1,(I41:R41),"")),
     MAX(IF($I$199:$R$199=2,(I41:R41),""))),
IF(Options!$D$19=1, IFERROR(AVERAGE(IF($I$199:$R$199=1,(I41:R41),"")),
     AVERAGE(IF($I$199:$R$199=2,(I41:R41),""))),
IF(Options!$D$20=1, IFERROR(GEOMEAN(IF($I$199:$R$199=1,(I41:R41)+0.0001,"")),
     GEOMEAN(IF($I$199:$R$199=2,(I41:R41)+0.0001,""))))))</f>
        <v>9.1735537190082592</v>
      </c>
      <c r="G41" s="96" cm="1">
        <f t="array" ref="G41">IF(Options!$D$18=1, IFERROR(MAX(IF($I$200:$R$200=1,(I41:R41),"")),
     MAX(IF($I$200:$R$200=2,(I41:R41),""))),
IF(Options!$D$19=1, IFERROR(AVERAGE(IF($I$200:$R$200=1,(I41:R41),"")),
     AVERAGE(IF($I$200:$R$200=2,(I41:R41),""))),
IF(Options!$D$20=1, IFERROR(GEOMEAN(IF($I$200:$R$200=1,(I41:R41)+0.0001,"")),
     GEOMEAN(IF($I$200:$R$200=2,(I41:R41)+0.0001,""))))))</f>
        <v>6.3636363636363704</v>
      </c>
      <c r="H41" s="151" t="s">
        <v>79</v>
      </c>
      <c r="I41" s="96">
        <v>6.3636363636363704</v>
      </c>
      <c r="J41" s="96">
        <v>9.1735537190082592</v>
      </c>
      <c r="K41" s="96"/>
      <c r="L41" s="96"/>
      <c r="M41" s="96"/>
      <c r="N41" s="150"/>
      <c r="O41" s="150"/>
      <c r="P41" s="150"/>
      <c r="Q41" s="172"/>
      <c r="R41" s="172"/>
      <c r="S41" s="38"/>
      <c r="T41" s="38"/>
      <c r="U41" s="38"/>
      <c r="V41" s="38"/>
      <c r="W41" s="38"/>
      <c r="X41" s="38"/>
      <c r="Y41" s="38"/>
      <c r="Z41" s="38"/>
      <c r="AA41" s="38"/>
    </row>
    <row r="42" spans="1:27" x14ac:dyDescent="0.2">
      <c r="A42" s="92">
        <v>37</v>
      </c>
      <c r="B42" s="92" t="s">
        <v>80</v>
      </c>
      <c r="C42" s="92" t="s">
        <v>81</v>
      </c>
      <c r="D42" s="105" t="str">
        <f t="shared" si="0"/>
        <v/>
      </c>
      <c r="E42" s="96">
        <f>IF(Options!$D$24 = 1, MAX(F42, G42),
IF(Options!$D$25 = 1, AVERAGE(F42,G42),
IF(Options!$D$26 = 1, IFERROR(GEOMEAN(F42, G42), MAX(F42, G42)))))</f>
        <v>2.1756110051385513</v>
      </c>
      <c r="F42" s="96" cm="1">
        <f t="array" ref="F42">IF(Options!$D$18=1, IFERROR(MAX(IF($I$199:$R$199=1,(I42:R42),"")),
     MAX(IF($I$199:$R$199=2,(I42:R42),""))),
IF(Options!$D$19=1, IFERROR(AVERAGE(IF($I$199:$R$199=1,(I42:R42),"")),
     AVERAGE(IF($I$199:$R$199=2,(I42:R42),""))),
IF(Options!$D$20=1, IFERROR(GEOMEAN(IF($I$199:$R$199=1,(I42:R42)+0.0001,"")),
     GEOMEAN(IF($I$199:$R$199=2,(I42:R42)+0.0001,""))))))</f>
        <v>5.2066115702479303</v>
      </c>
      <c r="G42" s="96" cm="1">
        <f t="array" ref="G42">IF(Options!$D$18=1, IFERROR(MAX(IF($I$200:$R$200=1,(I42:R42),"")),
     MAX(IF($I$200:$R$200=2,(I42:R42),""))),
IF(Options!$D$19=1, IFERROR(AVERAGE(IF($I$200:$R$200=1,(I42:R42),"")),
     AVERAGE(IF($I$200:$R$200=2,(I42:R42),""))),
IF(Options!$D$20=1, IFERROR(GEOMEAN(IF($I$200:$R$200=1,(I42:R42)+0.0001,"")),
     GEOMEAN(IF($I$200:$R$200=2,(I42:R42)+0.0001,""))))))</f>
        <v>0.90909090909091705</v>
      </c>
      <c r="H42" s="151" t="s">
        <v>81</v>
      </c>
      <c r="I42" s="96">
        <v>0.90909090909091705</v>
      </c>
      <c r="J42" s="96">
        <v>5.2066115702479303</v>
      </c>
      <c r="K42" s="96"/>
      <c r="L42" s="96"/>
      <c r="M42" s="96"/>
      <c r="N42" s="150"/>
      <c r="O42" s="150"/>
      <c r="P42" s="150"/>
      <c r="Q42" s="172"/>
      <c r="R42" s="172"/>
      <c r="S42" s="38"/>
      <c r="T42" s="38"/>
      <c r="U42" s="38"/>
      <c r="V42" s="38"/>
      <c r="W42" s="38"/>
      <c r="X42" s="38"/>
      <c r="Y42" s="38"/>
      <c r="Z42" s="38"/>
      <c r="AA42" s="38"/>
    </row>
    <row r="43" spans="1:27" x14ac:dyDescent="0.2">
      <c r="A43" s="92">
        <v>38</v>
      </c>
      <c r="B43" s="92" t="s">
        <v>82</v>
      </c>
      <c r="C43" s="92" t="s">
        <v>83</v>
      </c>
      <c r="D43" s="105" t="str">
        <f t="shared" si="0"/>
        <v/>
      </c>
      <c r="E43" s="96">
        <f>IF(Options!$D$24 = 1, MAX(F43, G43),
IF(Options!$D$25 = 1, AVERAGE(F43,G43),
IF(Options!$D$26 = 1, IFERROR(GEOMEAN(F43, G43), MAX(F43, G43)))))</f>
        <v>0</v>
      </c>
      <c r="F43" s="96" cm="1">
        <f t="array" ref="F43">IF(Options!$D$18=1, IFERROR(MAX(IF($I$199:$R$199=1,(I43:R43),"")),
     MAX(IF($I$199:$R$199=2,(I43:R43),""))),
IF(Options!$D$19=1, IFERROR(AVERAGE(IF($I$199:$R$199=1,(I43:R43),"")),
     AVERAGE(IF($I$199:$R$199=2,(I43:R43),""))),
IF(Options!$D$20=1, IFERROR(GEOMEAN(IF($I$199:$R$199=1,(I43:R43)+0.0001,"")),
     GEOMEAN(IF($I$199:$R$199=2,(I43:R43)+0.0001,""))))))</f>
        <v>0</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t="s">
        <v>505</v>
      </c>
      <c r="J43" s="96" t="s">
        <v>505</v>
      </c>
      <c r="K43" s="96"/>
      <c r="L43" s="96"/>
      <c r="M43" s="96"/>
      <c r="N43" s="150"/>
      <c r="O43" s="150"/>
      <c r="P43" s="150"/>
      <c r="Q43" s="172"/>
      <c r="R43" s="172"/>
      <c r="S43" s="38"/>
      <c r="T43" s="38"/>
      <c r="U43" s="38"/>
      <c r="V43" s="38"/>
      <c r="W43" s="38"/>
      <c r="X43" s="38"/>
      <c r="Y43" s="38"/>
      <c r="Z43" s="38"/>
      <c r="AA43" s="38"/>
    </row>
    <row r="44" spans="1:27" x14ac:dyDescent="0.2">
      <c r="A44" s="92">
        <v>39</v>
      </c>
      <c r="B44" s="92" t="s">
        <v>84</v>
      </c>
      <c r="C44" s="92" t="s">
        <v>85</v>
      </c>
      <c r="D44" s="105" t="str">
        <f t="shared" si="0"/>
        <v/>
      </c>
      <c r="E44" s="96">
        <f>IF(Options!$D$24 = 1, MAX(F44, G44),
IF(Options!$D$25 = 1, AVERAGE(F44,G44),
IF(Options!$D$26 = 1, IFERROR(GEOMEAN(F44, G44), MAX(F44, G44)))))</f>
        <v>4.0284487956872486</v>
      </c>
      <c r="F44" s="96" cm="1">
        <f t="array" ref="F44">IF(Options!$D$18=1, IFERROR(MAX(IF($I$199:$R$199=1,(I44:R44),"")),
     MAX(IF($I$199:$R$199=2,(I44:R44),""))),
IF(Options!$D$19=1, IFERROR(AVERAGE(IF($I$199:$R$199=1,(I44:R44),"")),
     AVERAGE(IF($I$199:$R$199=2,(I44:R44),""))),
IF(Options!$D$20=1, IFERROR(GEOMEAN(IF($I$199:$R$199=1,(I44:R44)+0.0001,"")),
     GEOMEAN(IF($I$199:$R$199=2,(I44:R44)+0.0001,""))))))</f>
        <v>4.4628099173553704</v>
      </c>
      <c r="G44" s="96" cm="1">
        <f t="array" ref="G44">IF(Options!$D$18=1, IFERROR(MAX(IF($I$200:$R$200=1,(I44:R44),"")),
     MAX(IF($I$200:$R$200=2,(I44:R44),""))),
IF(Options!$D$19=1, IFERROR(AVERAGE(IF($I$200:$R$200=1,(I44:R44),"")),
     AVERAGE(IF($I$200:$R$200=2,(I44:R44),""))),
IF(Options!$D$20=1, IFERROR(GEOMEAN(IF($I$200:$R$200=1,(I44:R44)+0.0001,"")),
     GEOMEAN(IF($I$200:$R$200=2,(I44:R44)+0.0001,""))))))</f>
        <v>3.63636363636363</v>
      </c>
      <c r="H44" s="151" t="s">
        <v>85</v>
      </c>
      <c r="I44" s="96">
        <v>3.63636363636363</v>
      </c>
      <c r="J44" s="96">
        <v>4.4628099173553704</v>
      </c>
      <c r="K44" s="96"/>
      <c r="L44" s="96"/>
      <c r="M44" s="96"/>
      <c r="N44" s="150"/>
      <c r="O44" s="150"/>
      <c r="P44" s="150"/>
      <c r="Q44" s="172"/>
      <c r="R44" s="172"/>
      <c r="S44" s="38"/>
      <c r="T44" s="38"/>
      <c r="U44" s="38"/>
      <c r="V44" s="38"/>
      <c r="W44" s="38"/>
      <c r="X44" s="38"/>
      <c r="Y44" s="38"/>
      <c r="Z44" s="38"/>
      <c r="AA44" s="38"/>
    </row>
    <row r="45" spans="1:27" x14ac:dyDescent="0.2">
      <c r="A45" s="92">
        <v>40</v>
      </c>
      <c r="B45" s="92" t="s">
        <v>86</v>
      </c>
      <c r="C45" s="92" t="s">
        <v>87</v>
      </c>
      <c r="D45" s="105" t="str">
        <f t="shared" si="0"/>
        <v/>
      </c>
      <c r="E45" s="96">
        <f>IF(Options!$D$24 = 1, MAX(F45, G45),
IF(Options!$D$25 = 1, AVERAGE(F45,G45),
IF(Options!$D$26 = 1, IFERROR(GEOMEAN(F45, G45), MAX(F45, G45)))))</f>
        <v>4.3529483432195475</v>
      </c>
      <c r="F45" s="96" cm="1">
        <f t="array" ref="F45">IF(Options!$D$18=1, IFERROR(MAX(IF($I$199:$R$199=1,(I45:R45),"")),
     MAX(IF($I$199:$R$199=2,(I45:R45),""))),
IF(Options!$D$19=1, IFERROR(AVERAGE(IF($I$199:$R$199=1,(I45:R45),"")),
     AVERAGE(IF($I$199:$R$199=2,(I45:R45),""))),
IF(Options!$D$20=1, IFERROR(GEOMEAN(IF($I$199:$R$199=1,(I45:R45)+0.0001,"")),
     GEOMEAN(IF($I$199:$R$199=2,(I45:R45)+0.0001,""))))))</f>
        <v>3.2066115702479299</v>
      </c>
      <c r="G45" s="96" cm="1">
        <f t="array" ref="G45">IF(Options!$D$18=1, IFERROR(MAX(IF($I$200:$R$200=1,(I45:R45),"")),
     MAX(IF($I$200:$R$200=2,(I45:R45),""))),
IF(Options!$D$19=1, IFERROR(AVERAGE(IF($I$200:$R$200=1,(I45:R45),"")),
     AVERAGE(IF($I$200:$R$200=2,(I45:R45),""))),
IF(Options!$D$20=1, IFERROR(GEOMEAN(IF($I$200:$R$200=1,(I45:R45)+0.0001,"")),
     GEOMEAN(IF($I$200:$R$200=2,(I45:R45)+0.0001,""))))))</f>
        <v>5.9090909090909198</v>
      </c>
      <c r="H45" s="151" t="s">
        <v>87</v>
      </c>
      <c r="I45" s="96">
        <v>5.9090909090909198</v>
      </c>
      <c r="J45" s="96">
        <v>3.2066115702479299</v>
      </c>
      <c r="K45" s="96"/>
      <c r="L45" s="96"/>
      <c r="M45" s="96"/>
      <c r="N45" s="150"/>
      <c r="O45" s="150"/>
      <c r="P45" s="150"/>
      <c r="Q45" s="172"/>
      <c r="R45" s="172"/>
      <c r="S45" s="38"/>
      <c r="T45" s="38"/>
      <c r="U45" s="38"/>
      <c r="V45" s="38"/>
      <c r="W45" s="38"/>
      <c r="X45" s="38"/>
      <c r="Y45" s="38"/>
      <c r="Z45" s="38"/>
      <c r="AA45" s="38"/>
    </row>
    <row r="46" spans="1:27" x14ac:dyDescent="0.2">
      <c r="A46" s="92">
        <v>41</v>
      </c>
      <c r="B46" s="92" t="s">
        <v>88</v>
      </c>
      <c r="C46" s="92" t="s">
        <v>89</v>
      </c>
      <c r="D46" s="105" t="str">
        <f t="shared" si="0"/>
        <v/>
      </c>
      <c r="E46" s="96">
        <f>IF(Options!$D$24 = 1, MAX(F46, G46),
IF(Options!$D$25 = 1, AVERAGE(F46,G46),
IF(Options!$D$26 = 1, IFERROR(GEOMEAN(F46, G46), MAX(F46, G46)))))</f>
        <v>5.7443664625089177</v>
      </c>
      <c r="F46" s="96" cm="1">
        <f t="array" ref="F46">IF(Options!$D$18=1, IFERROR(MAX(IF($I$199:$R$199=1,(I46:R46),"")),
     MAX(IF($I$199:$R$199=2,(I46:R46),""))),
IF(Options!$D$19=1, IFERROR(AVERAGE(IF($I$199:$R$199=1,(I46:R46),"")),
     AVERAGE(IF($I$199:$R$199=2,(I46:R46),""))),
IF(Options!$D$20=1, IFERROR(GEOMEAN(IF($I$199:$R$199=1,(I46:R46)+0.0001,"")),
     GEOMEAN(IF($I$199:$R$199=2,(I46:R46)+0.0001,""))))))</f>
        <v>8.0661157024793404</v>
      </c>
      <c r="G46" s="96" cm="1">
        <f t="array" ref="G46">IF(Options!$D$18=1, IFERROR(MAX(IF($I$200:$R$200=1,(I46:R46),"")),
     MAX(IF($I$200:$R$200=2,(I46:R46),""))),
IF(Options!$D$19=1, IFERROR(AVERAGE(IF($I$200:$R$200=1,(I46:R46),"")),
     AVERAGE(IF($I$200:$R$200=2,(I46:R46),""))),
IF(Options!$D$20=1, IFERROR(GEOMEAN(IF($I$200:$R$200=1,(I46:R46)+0.0001,"")),
     GEOMEAN(IF($I$200:$R$200=2,(I46:R46)+0.0001,""))))))</f>
        <v>4.0909090909090802</v>
      </c>
      <c r="H46" s="151" t="s">
        <v>89</v>
      </c>
      <c r="I46" s="96">
        <v>4.0909090909090802</v>
      </c>
      <c r="J46" s="96">
        <v>8.0661157024793404</v>
      </c>
      <c r="K46" s="96"/>
      <c r="L46" s="96"/>
      <c r="M46" s="96"/>
      <c r="N46" s="150"/>
      <c r="O46" s="150"/>
      <c r="P46" s="150"/>
      <c r="Q46" s="172"/>
      <c r="R46" s="172"/>
      <c r="S46" s="38"/>
      <c r="T46" s="38"/>
      <c r="U46" s="38"/>
      <c r="V46" s="38"/>
      <c r="W46" s="38"/>
      <c r="X46" s="38"/>
      <c r="Y46" s="38"/>
      <c r="Z46" s="38"/>
      <c r="AA46" s="38"/>
    </row>
    <row r="47" spans="1:27" x14ac:dyDescent="0.2">
      <c r="A47" s="92">
        <v>42</v>
      </c>
      <c r="B47" s="92" t="s">
        <v>90</v>
      </c>
      <c r="C47" s="92" t="s">
        <v>91</v>
      </c>
      <c r="D47" s="105" t="str">
        <f t="shared" si="0"/>
        <v/>
      </c>
      <c r="E47" s="96">
        <f>IF(Options!$D$24 = 1, MAX(F47, G47),
IF(Options!$D$25 = 1, AVERAGE(F47,G47),
IF(Options!$D$26 = 1, IFERROR(GEOMEAN(F47, G47), MAX(F47, G47)))))</f>
        <v>4.6208621102152447</v>
      </c>
      <c r="F47" s="96" cm="1">
        <f t="array" ref="F47">IF(Options!$D$18=1, IFERROR(MAX(IF($I$199:$R$199=1,(I47:R47),"")),
     MAX(IF($I$199:$R$199=2,(I47:R47),""))),
IF(Options!$D$19=1, IFERROR(AVERAGE(IF($I$199:$R$199=1,(I47:R47),"")),
     AVERAGE(IF($I$199:$R$199=2,(I47:R47),""))),
IF(Options!$D$20=1, IFERROR(GEOMEAN(IF($I$199:$R$199=1,(I47:R47)+0.0001,"")),
     GEOMEAN(IF($I$199:$R$199=2,(I47:R47)+0.0001,""))))))</f>
        <v>3.3553719008264502</v>
      </c>
      <c r="G47" s="96" cm="1">
        <f t="array" ref="G47">IF(Options!$D$18=1, IFERROR(MAX(IF($I$200:$R$200=1,(I47:R47),"")),
     MAX(IF($I$200:$R$200=2,(I47:R47),""))),
IF(Options!$D$19=1, IFERROR(AVERAGE(IF($I$200:$R$200=1,(I47:R47),"")),
     AVERAGE(IF($I$200:$R$200=2,(I47:R47),""))),
IF(Options!$D$20=1, IFERROR(GEOMEAN(IF($I$200:$R$200=1,(I47:R47)+0.0001,"")),
     GEOMEAN(IF($I$200:$R$200=2,(I47:R47)+0.0001,""))))))</f>
        <v>6.3636363636363704</v>
      </c>
      <c r="H47" s="151" t="s">
        <v>91</v>
      </c>
      <c r="I47" s="96">
        <v>6.3636363636363704</v>
      </c>
      <c r="J47" s="96">
        <v>3.3553719008264502</v>
      </c>
      <c r="K47" s="96"/>
      <c r="L47" s="96"/>
      <c r="M47" s="96"/>
      <c r="N47" s="150"/>
      <c r="O47" s="150"/>
      <c r="P47" s="150"/>
      <c r="Q47" s="172"/>
      <c r="R47" s="172"/>
      <c r="S47" s="38"/>
      <c r="T47" s="38"/>
      <c r="U47" s="38"/>
      <c r="V47" s="38"/>
      <c r="W47" s="38"/>
      <c r="X47" s="38"/>
      <c r="Y47" s="38"/>
      <c r="Z47" s="38"/>
      <c r="AA47" s="38"/>
    </row>
    <row r="48" spans="1:27" x14ac:dyDescent="0.2">
      <c r="A48" s="92">
        <v>43</v>
      </c>
      <c r="B48" s="92" t="s">
        <v>92</v>
      </c>
      <c r="C48" s="92" t="s">
        <v>93</v>
      </c>
      <c r="D48" s="105" t="str">
        <f t="shared" si="0"/>
        <v/>
      </c>
      <c r="E48" s="96">
        <f>IF(Options!$D$24 = 1, MAX(F48, G48),
IF(Options!$D$25 = 1, AVERAGE(F48,G48),
IF(Options!$D$26 = 1, IFERROR(GEOMEAN(F48, G48), MAX(F48, G48)))))</f>
        <v>3.0578512396694202</v>
      </c>
      <c r="F48" s="96" cm="1">
        <f t="array" ref="F48">IF(Options!$D$18=1, IFERROR(MAX(IF($I$199:$R$199=1,(I48:R48),"")),
     MAX(IF($I$199:$R$199=2,(I48:R48),""))),
IF(Options!$D$19=1, IFERROR(AVERAGE(IF($I$199:$R$199=1,(I48:R48),"")),
     AVERAGE(IF($I$199:$R$199=2,(I48:R48),""))),
IF(Options!$D$20=1, IFERROR(GEOMEAN(IF($I$199:$R$199=1,(I48:R48)+0.0001,"")),
     GEOMEAN(IF($I$199:$R$199=2,(I48:R48)+0.0001,""))))))</f>
        <v>3.0578512396694202</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v>0</v>
      </c>
      <c r="J48" s="96">
        <v>3.0578512396694202</v>
      </c>
      <c r="K48" s="96"/>
      <c r="L48" s="96"/>
      <c r="M48" s="96"/>
      <c r="N48" s="150"/>
      <c r="O48" s="150"/>
      <c r="P48" s="150"/>
      <c r="Q48" s="172"/>
      <c r="R48" s="172"/>
      <c r="S48" s="38"/>
      <c r="T48" s="38"/>
      <c r="U48" s="38"/>
      <c r="V48" s="38"/>
      <c r="W48" s="38"/>
      <c r="X48" s="38"/>
      <c r="Y48" s="38"/>
      <c r="Z48" s="38"/>
      <c r="AA48" s="38"/>
    </row>
    <row r="49" spans="1:27" x14ac:dyDescent="0.2">
      <c r="A49" s="92">
        <v>44</v>
      </c>
      <c r="B49" s="92" t="s">
        <v>94</v>
      </c>
      <c r="C49" s="92" t="s">
        <v>95</v>
      </c>
      <c r="D49" s="105" t="str">
        <f t="shared" si="0"/>
        <v/>
      </c>
      <c r="E49" s="96">
        <f>IF(Options!$D$24 = 1, MAX(F49, G49),
IF(Options!$D$25 = 1, AVERAGE(F49,G49),
IF(Options!$D$26 = 1, IFERROR(GEOMEAN(F49, G49), MAX(F49, G49)))))</f>
        <v>1.2066115702479301</v>
      </c>
      <c r="F49" s="96" cm="1">
        <f t="array" ref="F49">IF(Options!$D$18=1, IFERROR(MAX(IF($I$199:$R$199=1,(I49:R49),"")),
     MAX(IF($I$199:$R$199=2,(I49:R49),""))),
IF(Options!$D$19=1, IFERROR(AVERAGE(IF($I$199:$R$199=1,(I49:R49),"")),
     AVERAGE(IF($I$199:$R$199=2,(I49:R49),""))),
IF(Options!$D$20=1, IFERROR(GEOMEAN(IF($I$199:$R$199=1,(I49:R49)+0.0001,"")),
     GEOMEAN(IF($I$199:$R$199=2,(I49:R49)+0.0001,""))))))</f>
        <v>1.2066115702479301</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v>0</v>
      </c>
      <c r="J49" s="96">
        <v>1.2066115702479301</v>
      </c>
      <c r="K49" s="96"/>
      <c r="L49" s="96"/>
      <c r="M49" s="96"/>
      <c r="N49" s="150"/>
      <c r="O49" s="150"/>
      <c r="P49" s="150"/>
      <c r="Q49" s="172"/>
      <c r="R49" s="172"/>
      <c r="S49" s="38"/>
      <c r="T49" s="38"/>
      <c r="U49" s="38"/>
      <c r="V49" s="38"/>
      <c r="W49" s="38"/>
      <c r="X49" s="38"/>
      <c r="Y49" s="38"/>
      <c r="Z49" s="38"/>
      <c r="AA49" s="38"/>
    </row>
    <row r="50" spans="1:27" x14ac:dyDescent="0.2">
      <c r="A50" s="92">
        <v>45</v>
      </c>
      <c r="B50" s="92" t="s">
        <v>96</v>
      </c>
      <c r="C50" s="92" t="s">
        <v>97</v>
      </c>
      <c r="D50" s="105" t="str">
        <f t="shared" si="0"/>
        <v/>
      </c>
      <c r="E50" s="96">
        <f>IF(Options!$D$24 = 1, MAX(F50, G50),
IF(Options!$D$25 = 1, AVERAGE(F50,G50),
IF(Options!$D$26 = 1, IFERROR(GEOMEAN(F50, G50), MAX(F50, G50)))))</f>
        <v>5.0482272182006112</v>
      </c>
      <c r="F50" s="96" cm="1">
        <f t="array" ref="F50">IF(Options!$D$18=1, IFERROR(MAX(IF($I$199:$R$199=1,(I50:R50),"")),
     MAX(IF($I$199:$R$199=2,(I50:R50),""))),
IF(Options!$D$19=1, IFERROR(AVERAGE(IF($I$199:$R$199=1,(I50:R50),"")),
     AVERAGE(IF($I$199:$R$199=2,(I50:R50),""))),
IF(Options!$D$20=1, IFERROR(GEOMEAN(IF($I$199:$R$199=1,(I50:R50)+0.0001,"")),
     GEOMEAN(IF($I$199:$R$199=2,(I50:R50)+0.0001,""))))))</f>
        <v>7.0082644628099198</v>
      </c>
      <c r="G50" s="96" cm="1">
        <f t="array" ref="G50">IF(Options!$D$18=1, IFERROR(MAX(IF($I$200:$R$200=1,(I50:R50),"")),
     MAX(IF($I$200:$R$200=2,(I50:R50),""))),
IF(Options!$D$19=1, IFERROR(AVERAGE(IF($I$200:$R$200=1,(I50:R50),"")),
     AVERAGE(IF($I$200:$R$200=2,(I50:R50),""))),
IF(Options!$D$20=1, IFERROR(GEOMEAN(IF($I$200:$R$200=1,(I50:R50)+0.0001,"")),
     GEOMEAN(IF($I$200:$R$200=2,(I50:R50)+0.0001,""))))))</f>
        <v>3.63636363636363</v>
      </c>
      <c r="H50" s="151" t="s">
        <v>97</v>
      </c>
      <c r="I50" s="96">
        <v>3.63636363636363</v>
      </c>
      <c r="J50" s="96">
        <v>7.0082644628099198</v>
      </c>
      <c r="K50" s="96"/>
      <c r="L50" s="96"/>
      <c r="M50" s="96"/>
      <c r="N50" s="150"/>
      <c r="O50" s="150"/>
      <c r="P50" s="150"/>
      <c r="Q50" s="172"/>
      <c r="R50" s="172"/>
      <c r="S50" s="38"/>
      <c r="T50" s="38"/>
      <c r="U50" s="38"/>
      <c r="V50" s="38"/>
      <c r="W50" s="38"/>
      <c r="X50" s="38"/>
      <c r="Y50" s="38"/>
      <c r="Z50" s="38"/>
      <c r="AA50" s="38"/>
    </row>
    <row r="51" spans="1:27" x14ac:dyDescent="0.2">
      <c r="A51" s="92">
        <v>46</v>
      </c>
      <c r="B51" s="92" t="s">
        <v>98</v>
      </c>
      <c r="C51" s="92" t="s">
        <v>99</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t="s">
        <v>505</v>
      </c>
      <c r="J51" s="96" t="s">
        <v>505</v>
      </c>
      <c r="K51" s="96"/>
      <c r="L51" s="96"/>
      <c r="M51" s="96"/>
      <c r="N51" s="150"/>
      <c r="O51" s="150"/>
      <c r="P51" s="150"/>
      <c r="Q51" s="172"/>
      <c r="R51" s="172"/>
      <c r="S51" s="38"/>
      <c r="T51" s="38"/>
      <c r="U51" s="38"/>
      <c r="V51" s="38"/>
      <c r="W51" s="38"/>
      <c r="X51" s="38"/>
      <c r="Y51" s="38"/>
      <c r="Z51" s="38"/>
      <c r="AA51" s="38"/>
    </row>
    <row r="52" spans="1:27" x14ac:dyDescent="0.2">
      <c r="A52" s="92">
        <v>47</v>
      </c>
      <c r="B52" s="92" t="s">
        <v>100</v>
      </c>
      <c r="C52" s="92" t="s">
        <v>101</v>
      </c>
      <c r="D52" s="105" t="str">
        <f t="shared" si="0"/>
        <v/>
      </c>
      <c r="E52" s="96">
        <f>IF(Options!$D$24 = 1, MAX(F52, G52),
IF(Options!$D$25 = 1, AVERAGE(F52,G52),
IF(Options!$D$26 = 1, IFERROR(GEOMEAN(F52, G52), MAX(F52, G52)))))</f>
        <v>0.72520366837951067</v>
      </c>
      <c r="F52" s="96" cm="1">
        <f t="array" ref="F52">IF(Options!$D$18=1, IFERROR(MAX(IF($I$199:$R$199=1,(I52:R52),"")),
     MAX(IF($I$199:$R$199=2,(I52:R52),""))),
IF(Options!$D$19=1, IFERROR(AVERAGE(IF($I$199:$R$199=1,(I52:R52),"")),
     AVERAGE(IF($I$199:$R$199=2,(I52:R52),""))),
IF(Options!$D$20=1, IFERROR(GEOMEAN(IF($I$199:$R$199=1,(I52:R52)+0.0001,"")),
     GEOMEAN(IF($I$199:$R$199=2,(I52:R52)+0.0001,""))))))</f>
        <v>8.2644628099172807E-2</v>
      </c>
      <c r="G52" s="96" cm="1">
        <f t="array" ref="G52">IF(Options!$D$18=1, IFERROR(MAX(IF($I$200:$R$200=1,(I52:R52),"")),
     MAX(IF($I$200:$R$200=2,(I52:R52),""))),
IF(Options!$D$19=1, IFERROR(AVERAGE(IF($I$200:$R$200=1,(I52:R52),"")),
     AVERAGE(IF($I$200:$R$200=2,(I52:R52),""))),
IF(Options!$D$20=1, IFERROR(GEOMEAN(IF($I$200:$R$200=1,(I52:R52)+0.0001,"")),
     GEOMEAN(IF($I$200:$R$200=2,(I52:R52)+0.0001,""))))))</f>
        <v>6.3636363636363598</v>
      </c>
      <c r="H52" s="151" t="s">
        <v>101</v>
      </c>
      <c r="I52" s="96">
        <v>6.3636363636363598</v>
      </c>
      <c r="J52" s="96">
        <v>8.2644628099172807E-2</v>
      </c>
      <c r="K52" s="96"/>
      <c r="L52" s="96"/>
      <c r="M52" s="96"/>
      <c r="N52" s="150"/>
      <c r="O52" s="150"/>
      <c r="P52" s="150"/>
      <c r="Q52" s="172"/>
      <c r="R52" s="172"/>
      <c r="S52" s="38"/>
      <c r="T52" s="38"/>
      <c r="U52" s="38"/>
      <c r="V52" s="38"/>
      <c r="W52" s="38"/>
      <c r="X52" s="38"/>
      <c r="Y52" s="38"/>
      <c r="Z52" s="38"/>
      <c r="AA52" s="38"/>
    </row>
    <row r="53" spans="1:27" x14ac:dyDescent="0.2">
      <c r="A53" s="92">
        <v>48</v>
      </c>
      <c r="B53" s="92" t="s">
        <v>102</v>
      </c>
      <c r="C53" s="92" t="s">
        <v>103</v>
      </c>
      <c r="D53" s="105" t="str">
        <f t="shared" si="0"/>
        <v/>
      </c>
      <c r="E53" s="96">
        <f>IF(Options!$D$24 = 1, MAX(F53, G53),
IF(Options!$D$25 = 1, AVERAGE(F53,G53),
IF(Options!$D$26 = 1, IFERROR(GEOMEAN(F53, G53), MAX(F53, G53)))))</f>
        <v>6.0327182062211779</v>
      </c>
      <c r="F53" s="96" cm="1">
        <f t="array" ref="F53">IF(Options!$D$18=1, IFERROR(MAX(IF($I$199:$R$199=1,(I53:R53),"")),
     MAX(IF($I$199:$R$199=2,(I53:R53),""))),
IF(Options!$D$19=1, IFERROR(AVERAGE(IF($I$199:$R$199=1,(I53:R53),"")),
     AVERAGE(IF($I$199:$R$199=2,(I53:R53),""))),
IF(Options!$D$20=1, IFERROR(GEOMEAN(IF($I$199:$R$199=1,(I53:R53)+0.0001,"")),
     GEOMEAN(IF($I$199:$R$199=2,(I53:R53)+0.0001,""))))))</f>
        <v>5.7190082644628104</v>
      </c>
      <c r="G53" s="96" cm="1">
        <f t="array" ref="G53">IF(Options!$D$18=1, IFERROR(MAX(IF($I$200:$R$200=1,(I53:R53),"")),
     MAX(IF($I$200:$R$200=2,(I53:R53),""))),
IF(Options!$D$19=1, IFERROR(AVERAGE(IF($I$200:$R$200=1,(I53:R53),"")),
     AVERAGE(IF($I$200:$R$200=2,(I53:R53),""))),
IF(Options!$D$20=1, IFERROR(GEOMEAN(IF($I$200:$R$200=1,(I53:R53)+0.0001,"")),
     GEOMEAN(IF($I$200:$R$200=2,(I53:R53)+0.0001,""))))))</f>
        <v>6.3636363636363704</v>
      </c>
      <c r="H53" s="151" t="s">
        <v>103</v>
      </c>
      <c r="I53" s="96">
        <v>6.3636363636363704</v>
      </c>
      <c r="J53" s="96">
        <v>5.7190082644628104</v>
      </c>
      <c r="K53" s="96"/>
      <c r="L53" s="96"/>
      <c r="M53" s="96"/>
      <c r="N53" s="150"/>
      <c r="O53" s="150"/>
      <c r="P53" s="150"/>
      <c r="Q53" s="172"/>
      <c r="R53" s="172"/>
      <c r="S53" s="38"/>
      <c r="T53" s="38"/>
      <c r="U53" s="38"/>
      <c r="V53" s="38"/>
      <c r="W53" s="38"/>
      <c r="X53" s="38"/>
      <c r="Y53" s="38"/>
      <c r="Z53" s="38"/>
      <c r="AA53" s="38"/>
    </row>
    <row r="54" spans="1:27" x14ac:dyDescent="0.2">
      <c r="A54" s="92">
        <v>49</v>
      </c>
      <c r="B54" s="92" t="s">
        <v>104</v>
      </c>
      <c r="C54" s="92" t="s">
        <v>105</v>
      </c>
      <c r="D54" s="105" t="str">
        <f t="shared" si="0"/>
        <v/>
      </c>
      <c r="E54" s="96">
        <f>IF(Options!$D$24 = 1, MAX(F54, G54),
IF(Options!$D$25 = 1, AVERAGE(F54,G54),
IF(Options!$D$26 = 1, IFERROR(GEOMEAN(F54, G54), MAX(F54, G54)))))</f>
        <v>6.8872534405901709</v>
      </c>
      <c r="F54" s="96" cm="1">
        <f t="array" ref="F54">IF(Options!$D$18=1, IFERROR(MAX(IF($I$199:$R$199=1,(I54:R54),"")),
     MAX(IF($I$199:$R$199=2,(I54:R54),""))),
IF(Options!$D$19=1, IFERROR(AVERAGE(IF($I$199:$R$199=1,(I54:R54),"")),
     AVERAGE(IF($I$199:$R$199=2,(I54:R54),""))),
IF(Options!$D$20=1, IFERROR(GEOMEAN(IF($I$199:$R$199=1,(I54:R54)+0.0001,"")),
     GEOMEAN(IF($I$199:$R$199=2,(I54:R54)+0.0001,""))))))</f>
        <v>9.0743801652892593</v>
      </c>
      <c r="G54" s="96" cm="1">
        <f t="array" ref="G54">IF(Options!$D$18=1, IFERROR(MAX(IF($I$200:$R$200=1,(I54:R54),"")),
     MAX(IF($I$200:$R$200=2,(I54:R54),""))),
IF(Options!$D$19=1, IFERROR(AVERAGE(IF($I$200:$R$200=1,(I54:R54),"")),
     AVERAGE(IF($I$200:$R$200=2,(I54:R54),""))),
IF(Options!$D$20=1, IFERROR(GEOMEAN(IF($I$200:$R$200=1,(I54:R54)+0.0001,"")),
     GEOMEAN(IF($I$200:$R$200=2,(I54:R54)+0.0001,""))))))</f>
        <v>5.2272727272727302</v>
      </c>
      <c r="H54" s="151" t="s">
        <v>105</v>
      </c>
      <c r="I54" s="96">
        <v>5.2272727272727302</v>
      </c>
      <c r="J54" s="96">
        <v>9.0743801652892593</v>
      </c>
      <c r="K54" s="96"/>
      <c r="L54" s="96"/>
      <c r="M54" s="96"/>
      <c r="N54" s="150"/>
      <c r="O54" s="150"/>
      <c r="P54" s="150"/>
      <c r="Q54" s="172"/>
      <c r="R54" s="172"/>
      <c r="S54" s="38"/>
      <c r="T54" s="38"/>
      <c r="U54" s="38"/>
      <c r="V54" s="38"/>
      <c r="W54" s="38"/>
      <c r="X54" s="38"/>
      <c r="Y54" s="38"/>
      <c r="Z54" s="38"/>
      <c r="AA54" s="38"/>
    </row>
    <row r="55" spans="1:27" x14ac:dyDescent="0.2">
      <c r="A55" s="92">
        <v>50</v>
      </c>
      <c r="B55" s="92" t="s">
        <v>106</v>
      </c>
      <c r="C55" s="92" t="s">
        <v>107</v>
      </c>
      <c r="D55" s="105" t="str">
        <f t="shared" si="0"/>
        <v/>
      </c>
      <c r="E55" s="96">
        <f>IF(Options!$D$24 = 1, MAX(F55, G55),
IF(Options!$D$25 = 1, AVERAGE(F55,G55),
IF(Options!$D$26 = 1, IFERROR(GEOMEAN(F55, G55), MAX(F55, G55)))))</f>
        <v>5.1132919994241339</v>
      </c>
      <c r="F55" s="96" cm="1">
        <f t="array" ref="F55">IF(Options!$D$18=1, IFERROR(MAX(IF($I$199:$R$199=1,(I55:R55),"")),
     MAX(IF($I$199:$R$199=2,(I55:R55),""))),
IF(Options!$D$19=1, IFERROR(AVERAGE(IF($I$199:$R$199=1,(I55:R55),"")),
     AVERAGE(IF($I$199:$R$199=2,(I55:R55),""))),
IF(Options!$D$20=1, IFERROR(GEOMEAN(IF($I$199:$R$199=1,(I55:R55)+0.0001,"")),
     GEOMEAN(IF($I$199:$R$199=2,(I55:R55)+0.0001,""))))))</f>
        <v>7.1900826446280997</v>
      </c>
      <c r="G55" s="96" cm="1">
        <f t="array" ref="G55">IF(Options!$D$18=1, IFERROR(MAX(IF($I$200:$R$200=1,(I55:R55),"")),
     MAX(IF($I$200:$R$200=2,(I55:R55),""))),
IF(Options!$D$19=1, IFERROR(AVERAGE(IF($I$200:$R$200=1,(I55:R55),"")),
     AVERAGE(IF($I$200:$R$200=2,(I55:R55),""))),
IF(Options!$D$20=1, IFERROR(GEOMEAN(IF($I$200:$R$200=1,(I55:R55)+0.0001,"")),
     GEOMEAN(IF($I$200:$R$200=2,(I55:R55)+0.0001,""))))))</f>
        <v>3.63636363636363</v>
      </c>
      <c r="H55" s="151" t="s">
        <v>107</v>
      </c>
      <c r="I55" s="96">
        <v>3.63636363636363</v>
      </c>
      <c r="J55" s="96">
        <v>7.1900826446280997</v>
      </c>
      <c r="K55" s="96"/>
      <c r="L55" s="96"/>
      <c r="M55" s="96"/>
      <c r="N55" s="150"/>
      <c r="O55" s="150"/>
      <c r="P55" s="150"/>
      <c r="Q55" s="172"/>
      <c r="R55" s="172"/>
      <c r="S55" s="38"/>
      <c r="T55" s="38"/>
      <c r="U55" s="38"/>
      <c r="V55" s="38"/>
      <c r="W55" s="38"/>
      <c r="X55" s="38"/>
      <c r="Y55" s="38"/>
      <c r="Z55" s="38"/>
      <c r="AA55" s="38"/>
    </row>
    <row r="56" spans="1:27" x14ac:dyDescent="0.2">
      <c r="A56" s="92">
        <v>51</v>
      </c>
      <c r="B56" s="92" t="s">
        <v>108</v>
      </c>
      <c r="C56" s="92" t="s">
        <v>109</v>
      </c>
      <c r="D56" s="105" t="str">
        <f t="shared" si="0"/>
        <v/>
      </c>
      <c r="E56" s="96">
        <f>IF(Options!$D$24 = 1, MAX(F56, G56),
IF(Options!$D$25 = 1, AVERAGE(F56,G56),
IF(Options!$D$26 = 1, IFERROR(GEOMEAN(F56, G56), MAX(F56, G56)))))</f>
        <v>5.0604905877523692</v>
      </c>
      <c r="F56" s="96" cm="1">
        <f t="array" ref="F56">IF(Options!$D$18=1, IFERROR(MAX(IF($I$199:$R$199=1,(I56:R56),"")),
     MAX(IF($I$199:$R$199=2,(I56:R56),""))),
IF(Options!$D$19=1, IFERROR(AVERAGE(IF($I$199:$R$199=1,(I56:R56),"")),
     AVERAGE(IF($I$199:$R$199=2,(I56:R56),""))),
IF(Options!$D$20=1, IFERROR(GEOMEAN(IF($I$199:$R$199=1,(I56:R56)+0.0001,"")),
     GEOMEAN(IF($I$199:$R$199=2,(I56:R56)+0.0001,""))))))</f>
        <v>6.6280991735537196</v>
      </c>
      <c r="G56" s="96" cm="1">
        <f t="array" ref="G56">IF(Options!$D$18=1, IFERROR(MAX(IF($I$200:$R$200=1,(I56:R56),"")),
     MAX(IF($I$200:$R$200=2,(I56:R56),""))),
IF(Options!$D$19=1, IFERROR(AVERAGE(IF($I$200:$R$200=1,(I56:R56),"")),
     AVERAGE(IF($I$200:$R$200=2,(I56:R56),""))),
IF(Options!$D$20=1, IFERROR(GEOMEAN(IF($I$200:$R$200=1,(I56:R56)+0.0001,"")),
     GEOMEAN(IF($I$200:$R$200=2,(I56:R56)+0.0001,""))))))</f>
        <v>3.86363636363637</v>
      </c>
      <c r="H56" s="151" t="s">
        <v>109</v>
      </c>
      <c r="I56" s="96">
        <v>3.86363636363637</v>
      </c>
      <c r="J56" s="96">
        <v>6.6280991735537196</v>
      </c>
      <c r="K56" s="96"/>
      <c r="L56" s="96"/>
      <c r="M56" s="96"/>
      <c r="N56" s="150"/>
      <c r="O56" s="150"/>
      <c r="P56" s="150"/>
      <c r="Q56" s="172"/>
      <c r="R56" s="172"/>
      <c r="S56" s="38"/>
      <c r="T56" s="38"/>
      <c r="U56" s="38"/>
      <c r="V56" s="38"/>
      <c r="W56" s="38"/>
      <c r="X56" s="38"/>
      <c r="Y56" s="38"/>
      <c r="Z56" s="38"/>
      <c r="AA56" s="38"/>
    </row>
    <row r="57" spans="1:27" x14ac:dyDescent="0.2">
      <c r="A57" s="92">
        <v>52</v>
      </c>
      <c r="B57" s="92" t="s">
        <v>110</v>
      </c>
      <c r="C57" s="92" t="s">
        <v>111</v>
      </c>
      <c r="D57" s="105" t="str">
        <f t="shared" si="0"/>
        <v/>
      </c>
      <c r="E57" s="96">
        <f>IF(Options!$D$24 = 1, MAX(F57, G57),
IF(Options!$D$25 = 1, AVERAGE(F57,G57),
IF(Options!$D$26 = 1, IFERROR(GEOMEAN(F57, G57), MAX(F57, G57)))))</f>
        <v>6.0302268915552677</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3.63636363636363</v>
      </c>
      <c r="H57" s="151" t="s">
        <v>111</v>
      </c>
      <c r="I57" s="96">
        <v>3.63636363636363</v>
      </c>
      <c r="J57" s="96">
        <v>10</v>
      </c>
      <c r="K57" s="96"/>
      <c r="L57" s="96"/>
      <c r="M57" s="96"/>
      <c r="N57" s="150"/>
      <c r="O57" s="150"/>
      <c r="P57" s="150"/>
      <c r="Q57" s="172"/>
      <c r="R57" s="172"/>
      <c r="S57" s="38"/>
      <c r="T57" s="38"/>
      <c r="U57" s="38"/>
      <c r="V57" s="38"/>
      <c r="W57" s="38"/>
      <c r="X57" s="38"/>
      <c r="Y57" s="38"/>
      <c r="Z57" s="38"/>
      <c r="AA57" s="38"/>
    </row>
    <row r="58" spans="1:27" x14ac:dyDescent="0.2">
      <c r="A58" s="92">
        <v>53</v>
      </c>
      <c r="B58" s="92" t="s">
        <v>112</v>
      </c>
      <c r="C58" s="92" t="s">
        <v>113</v>
      </c>
      <c r="D58" s="105" t="str">
        <f t="shared" si="0"/>
        <v/>
      </c>
      <c r="E58" s="96">
        <f>IF(Options!$D$24 = 1, MAX(F58, G58),
IF(Options!$D$25 = 1, AVERAGE(F58,G58),
IF(Options!$D$26 = 1, IFERROR(GEOMEAN(F58, G58), MAX(F58, G58)))))</f>
        <v>5.2223296786709374</v>
      </c>
      <c r="F58" s="96" cm="1">
        <f t="array" ref="F58">IF(Options!$D$18=1, IFERROR(MAX(IF($I$199:$R$199=1,(I58:R58),"")),
     MAX(IF($I$199:$R$199=2,(I58:R58),""))),
IF(Options!$D$19=1, IFERROR(AVERAGE(IF($I$199:$R$199=1,(I58:R58),"")),
     AVERAGE(IF($I$199:$R$199=2,(I58:R58),""))),
IF(Options!$D$20=1, IFERROR(GEOMEAN(IF($I$199:$R$199=1,(I58:R58)+0.0001,"")),
     GEOMEAN(IF($I$199:$R$199=2,(I58:R58)+0.0001,""))))))</f>
        <v>2.7272727272727302</v>
      </c>
      <c r="G58" s="96" cm="1">
        <f t="array" ref="G58">IF(Options!$D$18=1, IFERROR(MAX(IF($I$200:$R$200=1,(I58:R58),"")),
     MAX(IF($I$200:$R$200=2,(I58:R58),""))),
IF(Options!$D$19=1, IFERROR(AVERAGE(IF($I$200:$R$200=1,(I58:R58),"")),
     AVERAGE(IF($I$200:$R$200=2,(I58:R58),""))),
IF(Options!$D$20=1, IFERROR(GEOMEAN(IF($I$200:$R$200=1,(I58:R58)+0.0001,"")),
     GEOMEAN(IF($I$200:$R$200=2,(I58:R58)+0.0001,""))))))</f>
        <v>10</v>
      </c>
      <c r="H58" s="151" t="s">
        <v>113</v>
      </c>
      <c r="I58" s="96">
        <v>10</v>
      </c>
      <c r="J58" s="96">
        <v>2.7272727272727302</v>
      </c>
      <c r="K58" s="96"/>
      <c r="L58" s="96"/>
      <c r="M58" s="96"/>
      <c r="N58" s="150"/>
      <c r="O58" s="150"/>
      <c r="P58" s="150"/>
      <c r="Q58" s="172"/>
      <c r="R58" s="172"/>
      <c r="S58" s="38"/>
      <c r="T58" s="38"/>
      <c r="U58" s="38"/>
      <c r="V58" s="38"/>
      <c r="W58" s="38"/>
      <c r="X58" s="38"/>
      <c r="Y58" s="38"/>
      <c r="Z58" s="38"/>
      <c r="AA58" s="38"/>
    </row>
    <row r="59" spans="1:27" x14ac:dyDescent="0.2">
      <c r="A59" s="92">
        <v>54</v>
      </c>
      <c r="B59" s="92" t="s">
        <v>114</v>
      </c>
      <c r="C59" s="92" t="s">
        <v>115</v>
      </c>
      <c r="D59" s="105" t="str">
        <f t="shared" si="0"/>
        <v/>
      </c>
      <c r="E59" s="96">
        <f>IF(Options!$D$24 = 1, MAX(F59, G59),
IF(Options!$D$25 = 1, AVERAGE(F59,G59),
IF(Options!$D$26 = 1, IFERROR(GEOMEAN(F59, G59), MAX(F59, G59)))))</f>
        <v>1.7314000276069359</v>
      </c>
      <c r="F59" s="96" cm="1">
        <f t="array" ref="F59">IF(Options!$D$18=1, IFERROR(MAX(IF($I$199:$R$199=1,(I59:R59),"")),
     MAX(IF($I$199:$R$199=2,(I59:R59),""))),
IF(Options!$D$19=1, IFERROR(AVERAGE(IF($I$199:$R$199=1,(I59:R59),"")),
     AVERAGE(IF($I$199:$R$199=2,(I59:R59),""))),
IF(Options!$D$20=1, IFERROR(GEOMEAN(IF($I$199:$R$199=1,(I59:R59)+0.0001,"")),
     GEOMEAN(IF($I$199:$R$199=2,(I59:R59)+0.0001,""))))))</f>
        <v>1.8842975206611601</v>
      </c>
      <c r="G59" s="96" cm="1">
        <f t="array" ref="G59">IF(Options!$D$18=1, IFERROR(MAX(IF($I$200:$R$200=1,(I59:R59),"")),
     MAX(IF($I$200:$R$200=2,(I59:R59),""))),
IF(Options!$D$19=1, IFERROR(AVERAGE(IF($I$200:$R$200=1,(I59:R59),"")),
     AVERAGE(IF($I$200:$R$200=2,(I59:R59),""))),
IF(Options!$D$20=1, IFERROR(GEOMEAN(IF($I$200:$R$200=1,(I59:R59)+0.0001,"")),
     GEOMEAN(IF($I$200:$R$200=2,(I59:R59)+0.0001,""))))))</f>
        <v>1.5909090909090899</v>
      </c>
      <c r="H59" s="151" t="s">
        <v>115</v>
      </c>
      <c r="I59" s="96">
        <v>1.5909090909090899</v>
      </c>
      <c r="J59" s="96">
        <v>1.8842975206611601</v>
      </c>
      <c r="K59" s="96"/>
      <c r="L59" s="96"/>
      <c r="M59" s="96"/>
      <c r="N59" s="150"/>
      <c r="O59" s="150"/>
      <c r="P59" s="150"/>
      <c r="Q59" s="172"/>
      <c r="R59" s="172"/>
      <c r="S59" s="38"/>
      <c r="T59" s="38"/>
      <c r="U59" s="38"/>
      <c r="V59" s="38"/>
      <c r="W59" s="38"/>
      <c r="X59" s="38"/>
      <c r="Y59" s="38"/>
      <c r="Z59" s="38"/>
      <c r="AA59" s="38"/>
    </row>
    <row r="60" spans="1:27" x14ac:dyDescent="0.2">
      <c r="A60" s="92">
        <v>55</v>
      </c>
      <c r="B60" s="92" t="s">
        <v>116</v>
      </c>
      <c r="C60" s="92" t="s">
        <v>117</v>
      </c>
      <c r="D60" s="105" t="str">
        <f t="shared" si="0"/>
        <v/>
      </c>
      <c r="E60" s="96">
        <f>IF(Options!$D$24 = 1, MAX(F60, G60),
IF(Options!$D$25 = 1, AVERAGE(F60,G60),
IF(Options!$D$26 = 1, IFERROR(GEOMEAN(F60, G60), MAX(F60, G60)))))</f>
        <v>8.1742389136959925</v>
      </c>
      <c r="F60" s="96" cm="1">
        <f t="array" ref="F60">IF(Options!$D$18=1, IFERROR(MAX(IF($I$199:$R$199=1,(I60:R60),"")),
     MAX(IF($I$199:$R$199=2,(I60:R60),""))),
IF(Options!$D$19=1, IFERROR(AVERAGE(IF($I$199:$R$199=1,(I60:R60),"")),
     AVERAGE(IF($I$199:$R$199=2,(I60:R60),""))),
IF(Options!$D$20=1, IFERROR(GEOMEAN(IF($I$199:$R$199=1,(I60:R60)+0.0001,"")),
     GEOMEAN(IF($I$199:$R$199=2,(I60:R60)+0.0001,""))))))</f>
        <v>8.9090909090909101</v>
      </c>
      <c r="G60" s="96" cm="1">
        <f t="array" ref="G60">IF(Options!$D$18=1, IFERROR(MAX(IF($I$200:$R$200=1,(I60:R60),"")),
     MAX(IF($I$200:$R$200=2,(I60:R60),""))),
IF(Options!$D$19=1, IFERROR(AVERAGE(IF($I$200:$R$200=1,(I60:R60),"")),
     AVERAGE(IF($I$200:$R$200=2,(I60:R60),""))),
IF(Options!$D$20=1, IFERROR(GEOMEAN(IF($I$200:$R$200=1,(I60:R60)+0.0001,"")),
     GEOMEAN(IF($I$200:$R$200=2,(I60:R60)+0.0001,""))))))</f>
        <v>7.5</v>
      </c>
      <c r="H60" s="151" t="s">
        <v>117</v>
      </c>
      <c r="I60" s="96">
        <v>7.5</v>
      </c>
      <c r="J60" s="96">
        <v>8.9090909090909101</v>
      </c>
      <c r="K60" s="96"/>
      <c r="L60" s="96"/>
      <c r="M60" s="96"/>
      <c r="N60" s="150"/>
      <c r="O60" s="150"/>
      <c r="P60" s="150"/>
      <c r="Q60" s="172"/>
      <c r="R60" s="172"/>
      <c r="S60" s="38"/>
      <c r="T60" s="38"/>
      <c r="U60" s="38"/>
      <c r="V60" s="38"/>
      <c r="W60" s="38"/>
      <c r="X60" s="38"/>
      <c r="Y60" s="38"/>
      <c r="Z60" s="38"/>
      <c r="AA60" s="38"/>
    </row>
    <row r="61" spans="1:27" x14ac:dyDescent="0.2">
      <c r="A61" s="92">
        <v>56</v>
      </c>
      <c r="B61" s="92" t="s">
        <v>118</v>
      </c>
      <c r="C61" s="92" t="s">
        <v>119</v>
      </c>
      <c r="D61" s="105" t="str">
        <f t="shared" si="0"/>
        <v/>
      </c>
      <c r="E61" s="96">
        <f>IF(Options!$D$24 = 1, MAX(F61, G61),
IF(Options!$D$25 = 1, AVERAGE(F61,G61),
IF(Options!$D$26 = 1, IFERROR(GEOMEAN(F61, G61), MAX(F61, G61)))))</f>
        <v>1.6377404676012104</v>
      </c>
      <c r="F61" s="96" cm="1">
        <f t="array" ref="F61">IF(Options!$D$18=1, IFERROR(MAX(IF($I$199:$R$199=1,(I61:R61),"")),
     MAX(IF($I$199:$R$199=2,(I61:R61),""))),
IF(Options!$D$19=1, IFERROR(AVERAGE(IF($I$199:$R$199=1,(I61:R61),"")),
     AVERAGE(IF($I$199:$R$199=2,(I61:R61),""))),
IF(Options!$D$20=1, IFERROR(GEOMEAN(IF($I$199:$R$199=1,(I61:R61)+0.0001,"")),
     GEOMEAN(IF($I$199:$R$199=2,(I61:R61)+0.0001,""))))))</f>
        <v>0.34710743801652899</v>
      </c>
      <c r="G61" s="96" cm="1">
        <f t="array" ref="G61">IF(Options!$D$18=1, IFERROR(MAX(IF($I$200:$R$200=1,(I61:R61),"")),
     MAX(IF($I$200:$R$200=2,(I61:R61),""))),
IF(Options!$D$19=1, IFERROR(AVERAGE(IF($I$200:$R$200=1,(I61:R61),"")),
     AVERAGE(IF($I$200:$R$200=2,(I61:R61),""))),
IF(Options!$D$20=1, IFERROR(GEOMEAN(IF($I$200:$R$200=1,(I61:R61)+0.0001,"")),
     GEOMEAN(IF($I$200:$R$200=2,(I61:R61)+0.0001,""))))))</f>
        <v>7.7272727272727204</v>
      </c>
      <c r="H61" s="151" t="s">
        <v>119</v>
      </c>
      <c r="I61" s="96">
        <v>7.7272727272727204</v>
      </c>
      <c r="J61" s="96">
        <v>0.34710743801652899</v>
      </c>
      <c r="K61" s="96"/>
      <c r="L61" s="96"/>
      <c r="M61" s="96"/>
      <c r="N61" s="150"/>
      <c r="O61" s="150"/>
      <c r="P61" s="150"/>
      <c r="Q61" s="172"/>
      <c r="R61" s="172"/>
      <c r="S61" s="38"/>
      <c r="T61" s="38"/>
      <c r="U61" s="38"/>
      <c r="V61" s="38"/>
      <c r="W61" s="38"/>
      <c r="X61" s="38"/>
      <c r="Y61" s="38"/>
      <c r="Z61" s="38"/>
      <c r="AA61" s="38"/>
    </row>
    <row r="62" spans="1:27" x14ac:dyDescent="0.2">
      <c r="A62" s="92">
        <v>57</v>
      </c>
      <c r="B62" s="92" t="s">
        <v>120</v>
      </c>
      <c r="C62" s="92" t="s">
        <v>121</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t="s">
        <v>505</v>
      </c>
      <c r="J62" s="96" t="s">
        <v>505</v>
      </c>
      <c r="K62" s="96"/>
      <c r="L62" s="96"/>
      <c r="M62" s="96"/>
      <c r="N62" s="150"/>
      <c r="O62" s="150"/>
      <c r="P62" s="150"/>
      <c r="Q62" s="172"/>
      <c r="R62" s="172"/>
      <c r="S62" s="38"/>
      <c r="T62" s="38"/>
      <c r="U62" s="38"/>
      <c r="V62" s="38"/>
      <c r="W62" s="38"/>
      <c r="X62" s="38"/>
      <c r="Y62" s="38"/>
      <c r="Z62" s="38"/>
      <c r="AA62" s="38"/>
    </row>
    <row r="63" spans="1:27" x14ac:dyDescent="0.2">
      <c r="A63" s="92">
        <v>58</v>
      </c>
      <c r="B63" s="92" t="s">
        <v>122</v>
      </c>
      <c r="C63" s="92" t="s">
        <v>123</v>
      </c>
      <c r="D63" s="105" t="str">
        <f t="shared" si="0"/>
        <v/>
      </c>
      <c r="E63" s="96">
        <f>IF(Options!$D$24 = 1, MAX(F63, G63),
IF(Options!$D$25 = 1, AVERAGE(F63,G63),
IF(Options!$D$26 = 1, IFERROR(GEOMEAN(F63, G63), MAX(F63, G63)))))</f>
        <v>1.7314000276069359</v>
      </c>
      <c r="F63" s="96" cm="1">
        <f t="array" ref="F63">IF(Options!$D$18=1, IFERROR(MAX(IF($I$199:$R$199=1,(I63:R63),"")),
     MAX(IF($I$199:$R$199=2,(I63:R63),""))),
IF(Options!$D$19=1, IFERROR(AVERAGE(IF($I$199:$R$199=1,(I63:R63),"")),
     AVERAGE(IF($I$199:$R$199=2,(I63:R63),""))),
IF(Options!$D$20=1, IFERROR(GEOMEAN(IF($I$199:$R$199=1,(I63:R63)+0.0001,"")),
     GEOMEAN(IF($I$199:$R$199=2,(I63:R63)+0.0001,""))))))</f>
        <v>1.8842975206611601</v>
      </c>
      <c r="G63" s="96" cm="1">
        <f t="array" ref="G63">IF(Options!$D$18=1, IFERROR(MAX(IF($I$200:$R$200=1,(I63:R63),"")),
     MAX(IF($I$200:$R$200=2,(I63:R63),""))),
IF(Options!$D$19=1, IFERROR(AVERAGE(IF($I$200:$R$200=1,(I63:R63),"")),
     AVERAGE(IF($I$200:$R$200=2,(I63:R63),""))),
IF(Options!$D$20=1, IFERROR(GEOMEAN(IF($I$200:$R$200=1,(I63:R63)+0.0001,"")),
     GEOMEAN(IF($I$200:$R$200=2,(I63:R63)+0.0001,""))))))</f>
        <v>1.5909090909090899</v>
      </c>
      <c r="H63" s="151" t="s">
        <v>123</v>
      </c>
      <c r="I63" s="96">
        <v>1.5909090909090899</v>
      </c>
      <c r="J63" s="96">
        <v>1.8842975206611601</v>
      </c>
      <c r="K63" s="96"/>
      <c r="L63" s="96"/>
      <c r="M63" s="96"/>
      <c r="N63" s="150"/>
      <c r="O63" s="150"/>
      <c r="P63" s="150"/>
      <c r="Q63" s="172"/>
      <c r="R63" s="172"/>
      <c r="S63" s="38"/>
      <c r="T63" s="38"/>
      <c r="U63" s="38"/>
      <c r="V63" s="38"/>
      <c r="W63" s="38"/>
      <c r="X63" s="38"/>
      <c r="Y63" s="38"/>
      <c r="Z63" s="38"/>
      <c r="AA63" s="38"/>
    </row>
    <row r="64" spans="1:27" x14ac:dyDescent="0.2">
      <c r="A64" s="92">
        <v>59</v>
      </c>
      <c r="B64" s="92" t="s">
        <v>124</v>
      </c>
      <c r="C64" s="92" t="s">
        <v>125</v>
      </c>
      <c r="D64" s="105" t="str">
        <f t="shared" si="0"/>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t="s">
        <v>505</v>
      </c>
      <c r="J64" s="96" t="s">
        <v>505</v>
      </c>
      <c r="K64" s="96"/>
      <c r="L64" s="96"/>
      <c r="M64" s="96"/>
      <c r="N64" s="150"/>
      <c r="O64" s="150"/>
      <c r="P64" s="150"/>
      <c r="Q64" s="172"/>
      <c r="R64" s="172"/>
      <c r="S64" s="38"/>
      <c r="T64" s="38"/>
      <c r="U64" s="38"/>
      <c r="V64" s="38"/>
      <c r="W64" s="38"/>
      <c r="X64" s="38"/>
      <c r="Y64" s="38"/>
      <c r="Z64" s="38"/>
      <c r="AA64" s="38"/>
    </row>
    <row r="65" spans="1:27" x14ac:dyDescent="0.2">
      <c r="A65" s="92">
        <v>60</v>
      </c>
      <c r="B65" s="92" t="s">
        <v>126</v>
      </c>
      <c r="C65" s="92" t="s">
        <v>127</v>
      </c>
      <c r="D65" s="105" t="str">
        <f t="shared" si="0"/>
        <v/>
      </c>
      <c r="E65" s="96">
        <f>IF(Options!$D$24 = 1, MAX(F65, G65),
IF(Options!$D$25 = 1, AVERAGE(F65,G65),
IF(Options!$D$26 = 1, IFERROR(GEOMEAN(F65, G65), MAX(F65, G65)))))</f>
        <v>4.2197346813949528</v>
      </c>
      <c r="F65" s="96" cm="1">
        <f t="array" ref="F65">IF(Options!$D$18=1, IFERROR(MAX(IF($I$199:$R$199=1,(I65:R65),"")),
     MAX(IF($I$199:$R$199=2,(I65:R65),""))),
IF(Options!$D$19=1, IFERROR(AVERAGE(IF($I$199:$R$199=1,(I65:R65),"")),
     AVERAGE(IF($I$199:$R$199=2,(I65:R65),""))),
IF(Options!$D$20=1, IFERROR(GEOMEAN(IF($I$199:$R$199=1,(I65:R65)+0.0001,"")),
     GEOMEAN(IF($I$199:$R$199=2,(I65:R65)+0.0001,""))))))</f>
        <v>7.8347107438016499</v>
      </c>
      <c r="G65" s="96" cm="1">
        <f t="array" ref="G65">IF(Options!$D$18=1, IFERROR(MAX(IF($I$200:$R$200=1,(I65:R65),"")),
     MAX(IF($I$200:$R$200=2,(I65:R65),""))),
IF(Options!$D$19=1, IFERROR(AVERAGE(IF($I$200:$R$200=1,(I65:R65),"")),
     AVERAGE(IF($I$200:$R$200=2,(I65:R65),""))),
IF(Options!$D$20=1, IFERROR(GEOMEAN(IF($I$200:$R$200=1,(I65:R65)+0.0001,"")),
     GEOMEAN(IF($I$200:$R$200=2,(I65:R65)+0.0001,""))))))</f>
        <v>2.2727272727272698</v>
      </c>
      <c r="H65" s="151" t="s">
        <v>127</v>
      </c>
      <c r="I65" s="96">
        <v>2.2727272727272698</v>
      </c>
      <c r="J65" s="96">
        <v>7.8347107438016499</v>
      </c>
      <c r="K65" s="96"/>
      <c r="L65" s="96"/>
      <c r="M65" s="96"/>
      <c r="N65" s="150"/>
      <c r="O65" s="150"/>
      <c r="P65" s="150"/>
      <c r="Q65" s="172"/>
      <c r="R65" s="172"/>
      <c r="S65" s="38"/>
      <c r="T65" s="38"/>
      <c r="U65" s="38"/>
      <c r="V65" s="38"/>
      <c r="W65" s="38"/>
      <c r="X65" s="38"/>
      <c r="Y65" s="38"/>
      <c r="Z65" s="38"/>
      <c r="AA65" s="38"/>
    </row>
    <row r="66" spans="1:27" x14ac:dyDescent="0.2">
      <c r="A66" s="92">
        <v>61</v>
      </c>
      <c r="B66" s="92" t="s">
        <v>128</v>
      </c>
      <c r="C66" s="92" t="s">
        <v>129</v>
      </c>
      <c r="D66" s="105" t="str">
        <f t="shared" si="0"/>
        <v/>
      </c>
      <c r="E66" s="96">
        <f>IF(Options!$D$24 = 1, MAX(F66, G66),
IF(Options!$D$25 = 1, AVERAGE(F66,G66),
IF(Options!$D$26 = 1, IFERROR(GEOMEAN(F66, G66), MAX(F66, G66)))))</f>
        <v>3.2024126892557976</v>
      </c>
      <c r="F66" s="96" cm="1">
        <f t="array" ref="F66">IF(Options!$D$18=1, IFERROR(MAX(IF($I$199:$R$199=1,(I66:R66),"")),
     MAX(IF($I$199:$R$199=2,(I66:R66),""))),
IF(Options!$D$19=1, IFERROR(AVERAGE(IF($I$199:$R$199=1,(I66:R66),"")),
     AVERAGE(IF($I$199:$R$199=2,(I66:R66),""))),
IF(Options!$D$20=1, IFERROR(GEOMEAN(IF($I$199:$R$199=1,(I66:R66)+0.0001,"")),
     GEOMEAN(IF($I$199:$R$199=2,(I66:R66)+0.0001,""))))))</f>
        <v>1.5041322314049601</v>
      </c>
      <c r="G66" s="96" cm="1">
        <f t="array" ref="G66">IF(Options!$D$18=1, IFERROR(MAX(IF($I$200:$R$200=1,(I66:R66),"")),
     MAX(IF($I$200:$R$200=2,(I66:R66),""))),
IF(Options!$D$19=1, IFERROR(AVERAGE(IF($I$200:$R$200=1,(I66:R66),"")),
     AVERAGE(IF($I$200:$R$200=2,(I66:R66),""))),
IF(Options!$D$20=1, IFERROR(GEOMEAN(IF($I$200:$R$200=1,(I66:R66)+0.0001,"")),
     GEOMEAN(IF($I$200:$R$200=2,(I66:R66)+0.0001,""))))))</f>
        <v>6.8181818181818201</v>
      </c>
      <c r="H66" s="151" t="s">
        <v>129</v>
      </c>
      <c r="I66" s="96">
        <v>6.8181818181818201</v>
      </c>
      <c r="J66" s="96">
        <v>1.5041322314049601</v>
      </c>
      <c r="K66" s="96"/>
      <c r="L66" s="96"/>
      <c r="M66" s="96"/>
      <c r="N66" s="150"/>
      <c r="O66" s="150"/>
      <c r="P66" s="150"/>
      <c r="Q66" s="172"/>
      <c r="R66" s="172"/>
      <c r="S66" s="38"/>
      <c r="T66" s="38"/>
      <c r="U66" s="38"/>
      <c r="V66" s="38"/>
      <c r="W66" s="38"/>
      <c r="X66" s="38"/>
      <c r="Y66" s="38"/>
      <c r="Z66" s="38"/>
      <c r="AA66" s="38"/>
    </row>
    <row r="67" spans="1:27" x14ac:dyDescent="0.2">
      <c r="A67" s="92">
        <v>62</v>
      </c>
      <c r="B67" s="92" t="s">
        <v>130</v>
      </c>
      <c r="C67" s="92" t="s">
        <v>131</v>
      </c>
      <c r="D67" s="105" t="str">
        <f t="shared" si="0"/>
        <v/>
      </c>
      <c r="E67" s="96">
        <f>IF(Options!$D$24 = 1, MAX(F67, G67),
IF(Options!$D$25 = 1, AVERAGE(F67,G67),
IF(Options!$D$26 = 1, IFERROR(GEOMEAN(F67, G67), MAX(F67, G67)))))</f>
        <v>1.9343080696956956</v>
      </c>
      <c r="F67" s="96" cm="1">
        <f t="array" ref="F67">IF(Options!$D$18=1, IFERROR(MAX(IF($I$199:$R$199=1,(I67:R67),"")),
     MAX(IF($I$199:$R$199=2,(I67:R67),""))),
IF(Options!$D$19=1, IFERROR(AVERAGE(IF($I$199:$R$199=1,(I67:R67),"")),
     AVERAGE(IF($I$199:$R$199=2,(I67:R67),""))),
IF(Options!$D$20=1, IFERROR(GEOMEAN(IF($I$199:$R$199=1,(I67:R67)+0.0001,"")),
     GEOMEAN(IF($I$199:$R$199=2,(I67:R67)+0.0001,""))))))</f>
        <v>4.1157024793388404</v>
      </c>
      <c r="G67" s="96" cm="1">
        <f t="array" ref="G67">IF(Options!$D$18=1, IFERROR(MAX(IF($I$200:$R$200=1,(I67:R67),"")),
     MAX(IF($I$200:$R$200=2,(I67:R67),""))),
IF(Options!$D$19=1, IFERROR(AVERAGE(IF($I$200:$R$200=1,(I67:R67),"")),
     AVERAGE(IF($I$200:$R$200=2,(I67:R67),""))),
IF(Options!$D$20=1, IFERROR(GEOMEAN(IF($I$200:$R$200=1,(I67:R67)+0.0001,"")),
     GEOMEAN(IF($I$200:$R$200=2,(I67:R67)+0.0001,""))))))</f>
        <v>0.90909090909091705</v>
      </c>
      <c r="H67" s="151" t="s">
        <v>131</v>
      </c>
      <c r="I67" s="96">
        <v>0.90909090909091705</v>
      </c>
      <c r="J67" s="96">
        <v>4.1157024793388404</v>
      </c>
      <c r="K67" s="96"/>
      <c r="L67" s="96"/>
      <c r="M67" s="96"/>
      <c r="N67" s="150"/>
      <c r="O67" s="150"/>
      <c r="P67" s="150"/>
      <c r="Q67" s="172"/>
      <c r="R67" s="172"/>
      <c r="S67" s="38"/>
      <c r="T67" s="38"/>
      <c r="U67" s="38"/>
      <c r="V67" s="38"/>
      <c r="W67" s="38"/>
      <c r="X67" s="38"/>
      <c r="Y67" s="38"/>
      <c r="Z67" s="38"/>
      <c r="AA67" s="38"/>
    </row>
    <row r="68" spans="1:27" x14ac:dyDescent="0.2">
      <c r="A68" s="92">
        <v>63</v>
      </c>
      <c r="B68" s="92" t="s">
        <v>132</v>
      </c>
      <c r="C68" s="92" t="s">
        <v>133</v>
      </c>
      <c r="D68" s="105" t="str">
        <f t="shared" si="0"/>
        <v/>
      </c>
      <c r="E68" s="96">
        <f>IF(Options!$D$24 = 1, MAX(F68, G68),
IF(Options!$D$25 = 1, AVERAGE(F68,G68),
IF(Options!$D$26 = 1, IFERROR(GEOMEAN(F68, G68), MAX(F68, G68)))))</f>
        <v>6.799699467438475</v>
      </c>
      <c r="F68" s="96" cm="1">
        <f t="array" ref="F68">IF(Options!$D$18=1, IFERROR(MAX(IF($I$199:$R$199=1,(I68:R68),"")),
     MAX(IF($I$199:$R$199=2,(I68:R68),""))),
IF(Options!$D$19=1, IFERROR(AVERAGE(IF($I$199:$R$199=1,(I68:R68),"")),
     AVERAGE(IF($I$199:$R$199=2,(I68:R68),""))),
IF(Options!$D$20=1, IFERROR(GEOMEAN(IF($I$199:$R$199=1,(I68:R68)+0.0001,"")),
     GEOMEAN(IF($I$199:$R$199=2,(I68:R68)+0.0001,""))))))</f>
        <v>5.9834710743801596</v>
      </c>
      <c r="G68" s="96" cm="1">
        <f t="array" ref="G68">IF(Options!$D$18=1, IFERROR(MAX(IF($I$200:$R$200=1,(I68:R68),"")),
     MAX(IF($I$200:$R$200=2,(I68:R68),""))),
IF(Options!$D$19=1, IFERROR(AVERAGE(IF($I$200:$R$200=1,(I68:R68),"")),
     AVERAGE(IF($I$200:$R$200=2,(I68:R68),""))),
IF(Options!$D$20=1, IFERROR(GEOMEAN(IF($I$200:$R$200=1,(I68:R68)+0.0001,"")),
     GEOMEAN(IF($I$200:$R$200=2,(I68:R68)+0.0001,""))))))</f>
        <v>7.7272727272727302</v>
      </c>
      <c r="H68" s="151" t="s">
        <v>133</v>
      </c>
      <c r="I68" s="96">
        <v>7.7272727272727302</v>
      </c>
      <c r="J68" s="96">
        <v>5.9834710743801596</v>
      </c>
      <c r="K68" s="96"/>
      <c r="L68" s="96"/>
      <c r="M68" s="96"/>
      <c r="N68" s="150"/>
      <c r="O68" s="150"/>
      <c r="P68" s="150"/>
      <c r="Q68" s="172"/>
      <c r="R68" s="172"/>
      <c r="S68" s="38"/>
      <c r="T68" s="38"/>
      <c r="U68" s="38"/>
      <c r="V68" s="38"/>
      <c r="W68" s="38"/>
      <c r="X68" s="38"/>
      <c r="Y68" s="38"/>
      <c r="Z68" s="38"/>
      <c r="AA68" s="38"/>
    </row>
    <row r="69" spans="1:27" x14ac:dyDescent="0.2">
      <c r="A69" s="92">
        <v>64</v>
      </c>
      <c r="B69" s="92" t="s">
        <v>134</v>
      </c>
      <c r="C69" s="92" t="s">
        <v>135</v>
      </c>
      <c r="D69" s="105" t="str">
        <f t="shared" si="0"/>
        <v/>
      </c>
      <c r="E69" s="96">
        <f>IF(Options!$D$24 = 1, MAX(F69, G69),
IF(Options!$D$25 = 1, AVERAGE(F69,G69),
IF(Options!$D$26 = 1, IFERROR(GEOMEAN(F69, G69), MAX(F69, G69)))))</f>
        <v>3.9886201760873394</v>
      </c>
      <c r="F69" s="96" cm="1">
        <f t="array" ref="F69">IF(Options!$D$18=1, IFERROR(MAX(IF($I$199:$R$199=1,(I69:R69),"")),
     MAX(IF($I$199:$R$199=2,(I69:R69),""))),
IF(Options!$D$19=1, IFERROR(AVERAGE(IF($I$199:$R$199=1,(I69:R69),"")),
     AVERAGE(IF($I$199:$R$199=2,(I69:R69),""))),
IF(Options!$D$20=1, IFERROR(GEOMEAN(IF($I$199:$R$199=1,(I69:R69)+0.0001,"")),
     GEOMEAN(IF($I$199:$R$199=2,(I69:R69)+0.0001,""))))))</f>
        <v>10</v>
      </c>
      <c r="G69" s="96" cm="1">
        <f t="array" ref="G69">IF(Options!$D$18=1, IFERROR(MAX(IF($I$200:$R$200=1,(I69:R69),"")),
     MAX(IF($I$200:$R$200=2,(I69:R69),""))),
IF(Options!$D$19=1, IFERROR(AVERAGE(IF($I$200:$R$200=1,(I69:R69),"")),
     AVERAGE(IF($I$200:$R$200=2,(I69:R69),""))),
IF(Options!$D$20=1, IFERROR(GEOMEAN(IF($I$200:$R$200=1,(I69:R69)+0.0001,"")),
     GEOMEAN(IF($I$200:$R$200=2,(I69:R69)+0.0001,""))))))</f>
        <v>1.5909090909090999</v>
      </c>
      <c r="H69" s="151" t="s">
        <v>135</v>
      </c>
      <c r="I69" s="96">
        <v>1.5909090909090999</v>
      </c>
      <c r="J69" s="96">
        <v>10</v>
      </c>
      <c r="K69" s="96"/>
      <c r="L69" s="96"/>
      <c r="M69" s="96"/>
      <c r="N69" s="150"/>
      <c r="O69" s="150"/>
      <c r="P69" s="150"/>
      <c r="Q69" s="172"/>
      <c r="R69" s="172"/>
      <c r="S69" s="38"/>
      <c r="T69" s="38"/>
      <c r="U69" s="38"/>
      <c r="V69" s="38"/>
      <c r="W69" s="38"/>
      <c r="X69" s="38"/>
      <c r="Y69" s="38"/>
      <c r="Z69" s="38"/>
      <c r="AA69" s="38"/>
    </row>
    <row r="70" spans="1:27" x14ac:dyDescent="0.2">
      <c r="A70" s="92">
        <v>65</v>
      </c>
      <c r="B70" s="92" t="s">
        <v>136</v>
      </c>
      <c r="C70" s="92" t="s">
        <v>137</v>
      </c>
      <c r="D70" s="105" t="str">
        <f t="shared" si="0"/>
        <v/>
      </c>
      <c r="E70" s="96">
        <f>IF(Options!$D$24 = 1, MAX(F70, G70),
IF(Options!$D$25 = 1, AVERAGE(F70,G70),
IF(Options!$D$26 = 1, IFERROR(GEOMEAN(F70, G70), MAX(F70, G70)))))</f>
        <v>6.44283654532786</v>
      </c>
      <c r="F70" s="96" cm="1">
        <f t="array" ref="F70">IF(Options!$D$18=1, IFERROR(MAX(IF($I$199:$R$199=1,(I70:R70),"")),
     MAX(IF($I$199:$R$199=2,(I70:R70),""))),
IF(Options!$D$19=1, IFERROR(AVERAGE(IF($I$199:$R$199=1,(I70:R70),"")),
     AVERAGE(IF($I$199:$R$199=2,(I70:R70),""))),
IF(Options!$D$20=1, IFERROR(GEOMEAN(IF($I$199:$R$199=1,(I70:R70)+0.0001,"")),
     GEOMEAN(IF($I$199:$R$199=2,(I70:R70)+0.0001,""))))))</f>
        <v>7.0247933884297504</v>
      </c>
      <c r="G70" s="96" cm="1">
        <f t="array" ref="G70">IF(Options!$D$18=1, IFERROR(MAX(IF($I$200:$R$200=1,(I70:R70),"")),
     MAX(IF($I$200:$R$200=2,(I70:R70),""))),
IF(Options!$D$19=1, IFERROR(AVERAGE(IF($I$200:$R$200=1,(I70:R70),"")),
     AVERAGE(IF($I$200:$R$200=2,(I70:R70),""))),
IF(Options!$D$20=1, IFERROR(GEOMEAN(IF($I$200:$R$200=1,(I70:R70)+0.0001,"")),
     GEOMEAN(IF($I$200:$R$200=2,(I70:R70)+0.0001,""))))))</f>
        <v>5.9090909090909198</v>
      </c>
      <c r="H70" s="151" t="s">
        <v>137</v>
      </c>
      <c r="I70" s="96">
        <v>5.9090909090909198</v>
      </c>
      <c r="J70" s="96">
        <v>7.0247933884297504</v>
      </c>
      <c r="K70" s="96"/>
      <c r="L70" s="96"/>
      <c r="M70" s="96"/>
      <c r="N70" s="150"/>
      <c r="O70" s="150"/>
      <c r="P70" s="150"/>
      <c r="Q70" s="172"/>
      <c r="R70" s="172"/>
      <c r="S70" s="38"/>
      <c r="T70" s="38"/>
      <c r="U70" s="38"/>
      <c r="V70" s="38"/>
      <c r="W70" s="38"/>
      <c r="X70" s="38"/>
      <c r="Y70" s="38"/>
      <c r="Z70" s="38"/>
      <c r="AA70" s="38"/>
    </row>
    <row r="71" spans="1:27"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0</v>
      </c>
      <c r="F71" s="96" cm="1">
        <f t="array" ref="F71">IF(Options!$D$18=1, IFERROR(MAX(IF($I$199:$R$199=1,(I71:R71),"")),
     MAX(IF($I$199:$R$199=2,(I71:R71),""))),
IF(Options!$D$19=1, IFERROR(AVERAGE(IF($I$199:$R$199=1,(I71:R71),"")),
     AVERAGE(IF($I$199:$R$199=2,(I71:R71),""))),
IF(Options!$D$20=1, IFERROR(GEOMEAN(IF($I$199:$R$199=1,(I71:R71)+0.0001,"")),
     GEOMEAN(IF($I$199:$R$199=2,(I71:R71)+0.0001,""))))))</f>
        <v>0</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t="s">
        <v>505</v>
      </c>
      <c r="J71" s="96" t="s">
        <v>505</v>
      </c>
      <c r="K71" s="96"/>
      <c r="L71" s="96"/>
      <c r="M71" s="96"/>
      <c r="N71" s="150"/>
      <c r="O71" s="150"/>
      <c r="P71" s="150"/>
      <c r="Q71" s="172"/>
      <c r="R71" s="172"/>
      <c r="S71" s="38"/>
      <c r="T71" s="38"/>
      <c r="U71" s="38"/>
      <c r="V71" s="38"/>
      <c r="W71" s="38"/>
      <c r="X71" s="38"/>
      <c r="Y71" s="38"/>
      <c r="Z71" s="38"/>
      <c r="AA71" s="38"/>
    </row>
    <row r="72" spans="1:27" x14ac:dyDescent="0.2">
      <c r="A72" s="92">
        <v>67</v>
      </c>
      <c r="B72" s="92" t="s">
        <v>140</v>
      </c>
      <c r="C72" s="92" t="s">
        <v>141</v>
      </c>
      <c r="D72" s="105" t="str">
        <f t="shared" si="1"/>
        <v/>
      </c>
      <c r="E72" s="96">
        <f>IF(Options!$D$24 = 1, MAX(F72, G72),
IF(Options!$D$25 = 1, AVERAGE(F72,G72),
IF(Options!$D$26 = 1, IFERROR(GEOMEAN(F72, G72), MAX(F72, G72)))))</f>
        <v>8.0176364575315358</v>
      </c>
      <c r="F72" s="96" cm="1">
        <f t="array" ref="F72">IF(Options!$D$18=1, IFERROR(MAX(IF($I$199:$R$199=1,(I72:R72),"")),
     MAX(IF($I$199:$R$199=2,(I72:R72),""))),
IF(Options!$D$19=1, IFERROR(AVERAGE(IF($I$199:$R$199=1,(I72:R72),"")),
     AVERAGE(IF($I$199:$R$199=2,(I72:R72),""))),
IF(Options!$D$20=1, IFERROR(GEOMEAN(IF($I$199:$R$199=1,(I72:R72)+0.0001,"")),
     GEOMEAN(IF($I$199:$R$199=2,(I72:R72)+0.0001,""))))))</f>
        <v>9.1239669421487601</v>
      </c>
      <c r="G72" s="96" cm="1">
        <f t="array" ref="G72">IF(Options!$D$18=1, IFERROR(MAX(IF($I$200:$R$200=1,(I72:R72),"")),
     MAX(IF($I$200:$R$200=2,(I72:R72),""))),
IF(Options!$D$19=1, IFERROR(AVERAGE(IF($I$200:$R$200=1,(I72:R72),"")),
     AVERAGE(IF($I$200:$R$200=2,(I72:R72),""))),
IF(Options!$D$20=1, IFERROR(GEOMEAN(IF($I$200:$R$200=1,(I72:R72)+0.0001,"")),
     GEOMEAN(IF($I$200:$R$200=2,(I72:R72)+0.0001,""))))))</f>
        <v>7.0454545454545299</v>
      </c>
      <c r="H72" s="151" t="s">
        <v>141</v>
      </c>
      <c r="I72" s="96">
        <v>7.0454545454545299</v>
      </c>
      <c r="J72" s="96">
        <v>9.1239669421487601</v>
      </c>
      <c r="K72" s="96"/>
      <c r="L72" s="96"/>
      <c r="M72" s="96"/>
      <c r="N72" s="150"/>
      <c r="O72" s="150"/>
      <c r="P72" s="150"/>
      <c r="Q72" s="172"/>
      <c r="R72" s="172"/>
      <c r="S72" s="38"/>
      <c r="T72" s="38"/>
      <c r="U72" s="38"/>
      <c r="V72" s="38"/>
      <c r="W72" s="38"/>
      <c r="X72" s="38"/>
      <c r="Y72" s="38"/>
      <c r="Z72" s="38"/>
      <c r="AA72" s="38"/>
    </row>
    <row r="73" spans="1:27" x14ac:dyDescent="0.2">
      <c r="A73" s="92">
        <v>68</v>
      </c>
      <c r="B73" s="92" t="s">
        <v>142</v>
      </c>
      <c r="C73" s="92" t="s">
        <v>143</v>
      </c>
      <c r="D73" s="105" t="str">
        <f t="shared" si="1"/>
        <v/>
      </c>
      <c r="E73" s="96">
        <f>IF(Options!$D$24 = 1, MAX(F73, G73),
IF(Options!$D$25 = 1, AVERAGE(F73,G73),
IF(Options!$D$26 = 1, IFERROR(GEOMEAN(F73, G73), MAX(F73, G73)))))</f>
        <v>2.8133790053062651</v>
      </c>
      <c r="F73" s="96" cm="1">
        <f t="array" ref="F73">IF(Options!$D$18=1, IFERROR(MAX(IF($I$199:$R$199=1,(I73:R73),"")),
     MAX(IF($I$199:$R$199=2,(I73:R73),""))),
IF(Options!$D$19=1, IFERROR(AVERAGE(IF($I$199:$R$199=1,(I73:R73),"")),
     AVERAGE(IF($I$199:$R$199=2,(I73:R73),""))),
IF(Options!$D$20=1, IFERROR(GEOMEAN(IF($I$199:$R$199=1,(I73:R73)+0.0001,"")),
     GEOMEAN(IF($I$199:$R$199=2,(I73:R73)+0.0001,""))))))</f>
        <v>4.9752066115702496</v>
      </c>
      <c r="G73" s="96" cm="1">
        <f t="array" ref="G73">IF(Options!$D$18=1, IFERROR(MAX(IF($I$200:$R$200=1,(I73:R73),"")),
     MAX(IF($I$200:$R$200=2,(I73:R73),""))),
IF(Options!$D$19=1, IFERROR(AVERAGE(IF($I$200:$R$200=1,(I73:R73),"")),
     AVERAGE(IF($I$200:$R$200=2,(I73:R73),""))),
IF(Options!$D$20=1, IFERROR(GEOMEAN(IF($I$200:$R$200=1,(I73:R73)+0.0001,"")),
     GEOMEAN(IF($I$200:$R$200=2,(I73:R73)+0.0001,""))))))</f>
        <v>1.5909090909090799</v>
      </c>
      <c r="H73" s="151" t="s">
        <v>143</v>
      </c>
      <c r="I73" s="96">
        <v>1.5909090909090799</v>
      </c>
      <c r="J73" s="96">
        <v>4.9752066115702496</v>
      </c>
      <c r="K73" s="96"/>
      <c r="L73" s="96"/>
      <c r="M73" s="96"/>
      <c r="N73" s="150"/>
      <c r="O73" s="150"/>
      <c r="P73" s="150"/>
      <c r="Q73" s="172"/>
      <c r="R73" s="172"/>
      <c r="S73" s="38"/>
      <c r="T73" s="38"/>
      <c r="U73" s="38"/>
      <c r="V73" s="38"/>
      <c r="W73" s="38"/>
      <c r="X73" s="38"/>
      <c r="Y73" s="38"/>
      <c r="Z73" s="38"/>
      <c r="AA73" s="38"/>
    </row>
    <row r="74" spans="1:27"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t="s">
        <v>505</v>
      </c>
      <c r="J74" s="96" t="s">
        <v>505</v>
      </c>
      <c r="K74" s="96"/>
      <c r="L74" s="96"/>
      <c r="M74" s="96"/>
      <c r="N74" s="150"/>
      <c r="O74" s="150"/>
      <c r="P74" s="150"/>
      <c r="Q74" s="172"/>
      <c r="R74" s="172"/>
      <c r="S74" s="38"/>
      <c r="T74" s="38"/>
      <c r="U74" s="38"/>
      <c r="V74" s="38"/>
      <c r="W74" s="38"/>
      <c r="X74" s="38"/>
      <c r="Y74" s="38"/>
      <c r="Z74" s="38"/>
      <c r="AA74" s="38"/>
    </row>
    <row r="75" spans="1:27" x14ac:dyDescent="0.2">
      <c r="A75" s="92">
        <v>70</v>
      </c>
      <c r="B75" s="92" t="s">
        <v>146</v>
      </c>
      <c r="C75" s="92" t="s">
        <v>147</v>
      </c>
      <c r="D75" s="105" t="str">
        <f t="shared" si="1"/>
        <v/>
      </c>
      <c r="E75" s="96">
        <f>IF(Options!$D$24 = 1, MAX(F75, G75),
IF(Options!$D$25 = 1, AVERAGE(F75,G75),
IF(Options!$D$26 = 1, IFERROR(GEOMEAN(F75, G75), MAX(F75, G75)))))</f>
        <v>5.4109830706752735</v>
      </c>
      <c r="F75" s="96" cm="1">
        <f t="array" ref="F75">IF(Options!$D$18=1, IFERROR(MAX(IF($I$199:$R$199=1,(I75:R75),"")),
     MAX(IF($I$199:$R$199=2,(I75:R75),""))),
IF(Options!$D$19=1, IFERROR(AVERAGE(IF($I$199:$R$199=1,(I75:R75),"")),
     AVERAGE(IF($I$199:$R$199=2,(I75:R75),""))),
IF(Options!$D$20=1, IFERROR(GEOMEAN(IF($I$199:$R$199=1,(I75:R75)+0.0001,"")),
     GEOMEAN(IF($I$199:$R$199=2,(I75:R75)+0.0001,""))))))</f>
        <v>7.1570247933884303</v>
      </c>
      <c r="G75" s="96" cm="1">
        <f t="array" ref="G75">IF(Options!$D$18=1, IFERROR(MAX(IF($I$200:$R$200=1,(I75:R75),"")),
     MAX(IF($I$200:$R$200=2,(I75:R75),""))),
IF(Options!$D$19=1, IFERROR(AVERAGE(IF($I$200:$R$200=1,(I75:R75),"")),
     AVERAGE(IF($I$200:$R$200=2,(I75:R75),""))),
IF(Options!$D$20=1, IFERROR(GEOMEAN(IF($I$200:$R$200=1,(I75:R75)+0.0001,"")),
     GEOMEAN(IF($I$200:$R$200=2,(I75:R75)+0.0001,""))))))</f>
        <v>4.0909090909090802</v>
      </c>
      <c r="H75" s="151" t="s">
        <v>147</v>
      </c>
      <c r="I75" s="96">
        <v>4.0909090909090802</v>
      </c>
      <c r="J75" s="96">
        <v>7.1570247933884303</v>
      </c>
      <c r="K75" s="96"/>
      <c r="L75" s="96"/>
      <c r="M75" s="96"/>
      <c r="N75" s="150"/>
      <c r="O75" s="150"/>
      <c r="P75" s="150"/>
      <c r="Q75" s="172"/>
      <c r="R75" s="172"/>
      <c r="S75" s="38"/>
      <c r="T75" s="38"/>
      <c r="U75" s="38"/>
      <c r="V75" s="38"/>
      <c r="W75" s="38"/>
      <c r="X75" s="38"/>
      <c r="Y75" s="38"/>
      <c r="Z75" s="38"/>
      <c r="AA75" s="38"/>
    </row>
    <row r="76" spans="1:27" x14ac:dyDescent="0.2">
      <c r="A76" s="92">
        <v>71</v>
      </c>
      <c r="B76" s="92" t="s">
        <v>148</v>
      </c>
      <c r="C76" s="92" t="s">
        <v>149</v>
      </c>
      <c r="D76" s="105" t="str">
        <f t="shared" si="1"/>
        <v/>
      </c>
      <c r="E76" s="96">
        <f>IF(Options!$D$24 = 1, MAX(F76, G76),
IF(Options!$D$25 = 1, AVERAGE(F76,G76),
IF(Options!$D$26 = 1, IFERROR(GEOMEAN(F76, G76), MAX(F76, G76)))))</f>
        <v>4.6334458490158958</v>
      </c>
      <c r="F76" s="96" cm="1">
        <f t="array" ref="F76">IF(Options!$D$18=1, IFERROR(MAX(IF($I$199:$R$199=1,(I76:R76),"")),
     MAX(IF($I$199:$R$199=2,(I76:R76),""))),
IF(Options!$D$19=1, IFERROR(AVERAGE(IF($I$199:$R$199=1,(I76:R76),"")),
     AVERAGE(IF($I$199:$R$199=2,(I76:R76),""))),
IF(Options!$D$20=1, IFERROR(GEOMEAN(IF($I$199:$R$199=1,(I76:R76)+0.0001,"")),
     GEOMEAN(IF($I$199:$R$199=2,(I76:R76)+0.0001,""))))))</f>
        <v>6.2975206611570202</v>
      </c>
      <c r="G76" s="96" cm="1">
        <f t="array" ref="G76">IF(Options!$D$18=1, IFERROR(MAX(IF($I$200:$R$200=1,(I76:R76),"")),
     MAX(IF($I$200:$R$200=2,(I76:R76),""))),
IF(Options!$D$19=1, IFERROR(AVERAGE(IF($I$200:$R$200=1,(I76:R76),"")),
     AVERAGE(IF($I$200:$R$200=2,(I76:R76),""))),
IF(Options!$D$20=1, IFERROR(GEOMEAN(IF($I$200:$R$200=1,(I76:R76)+0.0001,"")),
     GEOMEAN(IF($I$200:$R$200=2,(I76:R76)+0.0001,""))))))</f>
        <v>3.4090909090909198</v>
      </c>
      <c r="H76" s="151" t="s">
        <v>149</v>
      </c>
      <c r="I76" s="96">
        <v>3.4090909090909198</v>
      </c>
      <c r="J76" s="96">
        <v>6.2975206611570202</v>
      </c>
      <c r="K76" s="96"/>
      <c r="L76" s="96"/>
      <c r="M76" s="96"/>
      <c r="N76" s="150"/>
      <c r="O76" s="150"/>
      <c r="P76" s="150"/>
      <c r="Q76" s="172"/>
      <c r="R76" s="172"/>
      <c r="S76" s="38"/>
      <c r="T76" s="38"/>
      <c r="U76" s="38"/>
      <c r="V76" s="38"/>
      <c r="W76" s="38"/>
      <c r="X76" s="38"/>
      <c r="Y76" s="38"/>
      <c r="Z76" s="38"/>
      <c r="AA76" s="38"/>
    </row>
    <row r="77" spans="1:27" x14ac:dyDescent="0.2">
      <c r="A77" s="92">
        <v>72</v>
      </c>
      <c r="B77" s="92" t="s">
        <v>150</v>
      </c>
      <c r="C77" s="92" t="s">
        <v>151</v>
      </c>
      <c r="D77" s="105" t="str">
        <f t="shared" si="1"/>
        <v/>
      </c>
      <c r="E77" s="96">
        <f>IF(Options!$D$24 = 1, MAX(F77, G77),
IF(Options!$D$25 = 1, AVERAGE(F77,G77),
IF(Options!$D$26 = 1, IFERROR(GEOMEAN(F77, G77), MAX(F77, G77)))))</f>
        <v>6.6882944945389502</v>
      </c>
      <c r="F77" s="96" cm="1">
        <f t="array" ref="F77">IF(Options!$D$18=1, IFERROR(MAX(IF($I$199:$R$199=1,(I77:R77),"")),
     MAX(IF($I$199:$R$199=2,(I77:R77),""))),
IF(Options!$D$19=1, IFERROR(AVERAGE(IF($I$199:$R$199=1,(I77:R77),"")),
     AVERAGE(IF($I$199:$R$199=2,(I77:R77),""))),
IF(Options!$D$20=1, IFERROR(GEOMEAN(IF($I$199:$R$199=1,(I77:R77)+0.0001,"")),
     GEOMEAN(IF($I$199:$R$199=2,(I77:R77)+0.0001,""))))))</f>
        <v>7.5702479338842998</v>
      </c>
      <c r="G77" s="96" cm="1">
        <f t="array" ref="G77">IF(Options!$D$18=1, IFERROR(MAX(IF($I$200:$R$200=1,(I77:R77),"")),
     MAX(IF($I$200:$R$200=2,(I77:R77),""))),
IF(Options!$D$19=1, IFERROR(AVERAGE(IF($I$200:$R$200=1,(I77:R77),"")),
     AVERAGE(IF($I$200:$R$200=2,(I77:R77),""))),
IF(Options!$D$20=1, IFERROR(GEOMEAN(IF($I$200:$R$200=1,(I77:R77)+0.0001,"")),
     GEOMEAN(IF($I$200:$R$200=2,(I77:R77)+0.0001,""))))))</f>
        <v>5.9090909090909198</v>
      </c>
      <c r="H77" s="151" t="s">
        <v>151</v>
      </c>
      <c r="I77" s="96">
        <v>5.9090909090909198</v>
      </c>
      <c r="J77" s="96">
        <v>7.5702479338842998</v>
      </c>
      <c r="K77" s="96"/>
      <c r="L77" s="96"/>
      <c r="M77" s="96"/>
      <c r="N77" s="150"/>
      <c r="O77" s="150"/>
      <c r="P77" s="150"/>
      <c r="Q77" s="172"/>
      <c r="R77" s="172"/>
      <c r="S77" s="38"/>
      <c r="T77" s="38"/>
      <c r="U77" s="38"/>
      <c r="V77" s="38"/>
      <c r="W77" s="38"/>
      <c r="X77" s="38"/>
      <c r="Y77" s="38"/>
      <c r="Z77" s="38"/>
      <c r="AA77" s="38"/>
    </row>
    <row r="78" spans="1:27" x14ac:dyDescent="0.2">
      <c r="A78" s="92">
        <v>73</v>
      </c>
      <c r="B78" s="92" t="s">
        <v>152</v>
      </c>
      <c r="C78" s="92" t="s">
        <v>153</v>
      </c>
      <c r="D78" s="105" t="str">
        <f t="shared" si="1"/>
        <v/>
      </c>
      <c r="E78" s="96">
        <f>IF(Options!$D$24 = 1, MAX(F78, G78),
IF(Options!$D$25 = 1, AVERAGE(F78,G78),
IF(Options!$D$26 = 1, IFERROR(GEOMEAN(F78, G78), MAX(F78, G78)))))</f>
        <v>5.6170690812791157</v>
      </c>
      <c r="F78" s="96" cm="1">
        <f t="array" ref="F78">IF(Options!$D$18=1, IFERROR(MAX(IF($I$199:$R$199=1,(I78:R78),"")),
     MAX(IF($I$199:$R$199=2,(I78:R78),""))),
IF(Options!$D$19=1, IFERROR(AVERAGE(IF($I$199:$R$199=1,(I78:R78),"")),
     AVERAGE(IF($I$199:$R$199=2,(I78:R78),""))),
IF(Options!$D$20=1, IFERROR(GEOMEAN(IF($I$199:$R$199=1,(I78:R78)+0.0001,"")),
     GEOMEAN(IF($I$199:$R$199=2,(I78:R78)+0.0001,""))))))</f>
        <v>3.7520661157024802</v>
      </c>
      <c r="G78" s="96" cm="1">
        <f t="array" ref="G78">IF(Options!$D$18=1, IFERROR(MAX(IF($I$200:$R$200=1,(I78:R78),"")),
     MAX(IF($I$200:$R$200=2,(I78:R78),""))),
IF(Options!$D$19=1, IFERROR(AVERAGE(IF($I$200:$R$200=1,(I78:R78),"")),
     AVERAGE(IF($I$200:$R$200=2,(I78:R78),""))),
IF(Options!$D$20=1, IFERROR(GEOMEAN(IF($I$200:$R$200=1,(I78:R78)+0.0001,"")),
     GEOMEAN(IF($I$200:$R$200=2,(I78:R78)+0.0001,""))))))</f>
        <v>8.4090909090909207</v>
      </c>
      <c r="H78" s="151" t="s">
        <v>153</v>
      </c>
      <c r="I78" s="96">
        <v>8.4090909090909207</v>
      </c>
      <c r="J78" s="96">
        <v>3.7520661157024802</v>
      </c>
      <c r="K78" s="96"/>
      <c r="L78" s="96"/>
      <c r="M78" s="96"/>
      <c r="N78" s="150"/>
      <c r="O78" s="150"/>
      <c r="P78" s="150"/>
      <c r="Q78" s="172"/>
      <c r="R78" s="172"/>
      <c r="S78" s="38"/>
      <c r="T78" s="38"/>
      <c r="U78" s="38"/>
      <c r="V78" s="38"/>
      <c r="W78" s="38"/>
      <c r="X78" s="38"/>
      <c r="Y78" s="38"/>
      <c r="Z78" s="38"/>
      <c r="AA78" s="38"/>
    </row>
    <row r="79" spans="1:27" x14ac:dyDescent="0.2">
      <c r="A79" s="92">
        <v>74</v>
      </c>
      <c r="B79" s="92" t="s">
        <v>154</v>
      </c>
      <c r="C79" s="92" t="s">
        <v>155</v>
      </c>
      <c r="D79" s="105" t="str">
        <f t="shared" si="1"/>
        <v/>
      </c>
      <c r="E79" s="96">
        <f>IF(Options!$D$24 = 1, MAX(F79, G79),
IF(Options!$D$25 = 1, AVERAGE(F79,G79),
IF(Options!$D$26 = 1, IFERROR(GEOMEAN(F79, G79), MAX(F79, G79)))))</f>
        <v>5.834236630001052</v>
      </c>
      <c r="F79" s="96" cm="1">
        <f t="array" ref="F79">IF(Options!$D$18=1, IFERROR(MAX(IF($I$199:$R$199=1,(I79:R79),"")),
     MAX(IF($I$199:$R$199=2,(I79:R79),""))),
IF(Options!$D$19=1, IFERROR(AVERAGE(IF($I$199:$R$199=1,(I79:R79),"")),
     AVERAGE(IF($I$199:$R$199=2,(I79:R79),""))),
IF(Options!$D$20=1, IFERROR(GEOMEAN(IF($I$199:$R$199=1,(I79:R79)+0.0001,"")),
     GEOMEAN(IF($I$199:$R$199=2,(I79:R79)+0.0001,""))))))</f>
        <v>8.8099173553718995</v>
      </c>
      <c r="G79" s="96" cm="1">
        <f t="array" ref="G79">IF(Options!$D$18=1, IFERROR(MAX(IF($I$200:$R$200=1,(I79:R79),"")),
     MAX(IF($I$200:$R$200=2,(I79:R79),""))),
IF(Options!$D$19=1, IFERROR(AVERAGE(IF($I$200:$R$200=1,(I79:R79),"")),
     AVERAGE(IF($I$200:$R$200=2,(I79:R79),""))),
IF(Options!$D$20=1, IFERROR(GEOMEAN(IF($I$200:$R$200=1,(I79:R79)+0.0001,"")),
     GEOMEAN(IF($I$200:$R$200=2,(I79:R79)+0.0001,""))))))</f>
        <v>3.86363636363637</v>
      </c>
      <c r="H79" s="151" t="s">
        <v>155</v>
      </c>
      <c r="I79" s="96">
        <v>3.86363636363637</v>
      </c>
      <c r="J79" s="96">
        <v>8.8099173553718995</v>
      </c>
      <c r="K79" s="96"/>
      <c r="L79" s="96"/>
      <c r="M79" s="96"/>
      <c r="N79" s="150"/>
      <c r="O79" s="150"/>
      <c r="P79" s="150"/>
      <c r="Q79" s="172"/>
      <c r="R79" s="172"/>
      <c r="S79" s="38"/>
      <c r="T79" s="38"/>
      <c r="U79" s="38"/>
      <c r="V79" s="38"/>
      <c r="W79" s="38"/>
      <c r="X79" s="38"/>
      <c r="Y79" s="38"/>
      <c r="Z79" s="38"/>
      <c r="AA79" s="38"/>
    </row>
    <row r="80" spans="1:27" x14ac:dyDescent="0.2">
      <c r="A80" s="92">
        <v>75</v>
      </c>
      <c r="B80" s="92" t="s">
        <v>156</v>
      </c>
      <c r="C80" s="92" t="s">
        <v>157</v>
      </c>
      <c r="D80" s="105" t="str">
        <f t="shared" si="1"/>
        <v/>
      </c>
      <c r="E80" s="96">
        <f>IF(Options!$D$24 = 1, MAX(F80, G80),
IF(Options!$D$25 = 1, AVERAGE(F80,G80),
IF(Options!$D$26 = 1, IFERROR(GEOMEAN(F80, G80), MAX(F80, G80)))))</f>
        <v>2.6709050965095127</v>
      </c>
      <c r="F80" s="96" cm="1">
        <f t="array" ref="F80">IF(Options!$D$18=1, IFERROR(MAX(IF($I$199:$R$199=1,(I80:R80),"")),
     MAX(IF($I$199:$R$199=2,(I80:R80),""))),
IF(Options!$D$19=1, IFERROR(AVERAGE(IF($I$199:$R$199=1,(I80:R80),"")),
     AVERAGE(IF($I$199:$R$199=2,(I80:R80),""))),
IF(Options!$D$20=1, IFERROR(GEOMEAN(IF($I$199:$R$199=1,(I80:R80)+0.0001,"")),
     GEOMEAN(IF($I$199:$R$199=2,(I80:R80)+0.0001,""))))))</f>
        <v>3.4876033057851199</v>
      </c>
      <c r="G80" s="96" cm="1">
        <f t="array" ref="G80">IF(Options!$D$18=1, IFERROR(MAX(IF($I$200:$R$200=1,(I80:R80),"")),
     MAX(IF($I$200:$R$200=2,(I80:R80),""))),
IF(Options!$D$19=1, IFERROR(AVERAGE(IF($I$200:$R$200=1,(I80:R80),"")),
     AVERAGE(IF($I$200:$R$200=2,(I80:R80),""))),
IF(Options!$D$20=1, IFERROR(GEOMEAN(IF($I$200:$R$200=1,(I80:R80)+0.0001,"")),
     GEOMEAN(IF($I$200:$R$200=2,(I80:R80)+0.0001,""))))))</f>
        <v>2.0454545454545499</v>
      </c>
      <c r="H80" s="151" t="s">
        <v>157</v>
      </c>
      <c r="I80" s="96">
        <v>2.0454545454545499</v>
      </c>
      <c r="J80" s="96">
        <v>3.4876033057851199</v>
      </c>
      <c r="K80" s="96"/>
      <c r="L80" s="96"/>
      <c r="M80" s="96"/>
      <c r="N80" s="150"/>
      <c r="O80" s="150"/>
      <c r="P80" s="150"/>
      <c r="Q80" s="172"/>
      <c r="R80" s="172"/>
      <c r="S80" s="38"/>
      <c r="T80" s="38"/>
      <c r="U80" s="38"/>
      <c r="V80" s="38"/>
      <c r="W80" s="38"/>
      <c r="X80" s="38"/>
      <c r="Y80" s="38"/>
      <c r="Z80" s="38"/>
      <c r="AA80" s="38"/>
    </row>
    <row r="81" spans="1:27" x14ac:dyDescent="0.2">
      <c r="A81" s="92">
        <v>76</v>
      </c>
      <c r="B81" s="92" t="s">
        <v>158</v>
      </c>
      <c r="C81" s="92" t="s">
        <v>159</v>
      </c>
      <c r="D81" s="105" t="str">
        <f t="shared" si="1"/>
        <v/>
      </c>
      <c r="E81" s="96">
        <f>IF(Options!$D$24 = 1, MAX(F81, G81),
IF(Options!$D$25 = 1, AVERAGE(F81,G81),
IF(Options!$D$26 = 1, IFERROR(GEOMEAN(F81, G81), MAX(F81, G81)))))</f>
        <v>2.6326562704456915</v>
      </c>
      <c r="F81" s="96" cm="1">
        <f t="array" ref="F81">IF(Options!$D$18=1, IFERROR(MAX(IF($I$199:$R$199=1,(I81:R81),"")),
     MAX(IF($I$199:$R$199=2,(I81:R81),""))),
IF(Options!$D$19=1, IFERROR(AVERAGE(IF($I$199:$R$199=1,(I81:R81),"")),
     AVERAGE(IF($I$199:$R$199=2,(I81:R81),""))),
IF(Options!$D$20=1, IFERROR(GEOMEAN(IF($I$199:$R$199=1,(I81:R81)+0.0001,"")),
     GEOMEAN(IF($I$199:$R$199=2,(I81:R81)+0.0001,""))))))</f>
        <v>6.0991735537190097</v>
      </c>
      <c r="G81" s="96" cm="1">
        <f t="array" ref="G81">IF(Options!$D$18=1, IFERROR(MAX(IF($I$200:$R$200=1,(I81:R81),"")),
     MAX(IF($I$200:$R$200=2,(I81:R81),""))),
IF(Options!$D$19=1, IFERROR(AVERAGE(IF($I$200:$R$200=1,(I81:R81),"")),
     AVERAGE(IF($I$200:$R$200=2,(I81:R81),""))),
IF(Options!$D$20=1, IFERROR(GEOMEAN(IF($I$200:$R$200=1,(I81:R81)+0.0001,"")),
     GEOMEAN(IF($I$200:$R$200=2,(I81:R81)+0.0001,""))))))</f>
        <v>1.13636363636363</v>
      </c>
      <c r="H81" s="151" t="s">
        <v>159</v>
      </c>
      <c r="I81" s="96">
        <v>1.13636363636363</v>
      </c>
      <c r="J81" s="96">
        <v>6.0991735537190097</v>
      </c>
      <c r="K81" s="96"/>
      <c r="L81" s="96"/>
      <c r="M81" s="96"/>
      <c r="N81" s="150"/>
      <c r="O81" s="150"/>
      <c r="P81" s="150"/>
      <c r="Q81" s="172"/>
      <c r="R81" s="172"/>
      <c r="S81" s="38"/>
      <c r="T81" s="38"/>
      <c r="U81" s="38"/>
      <c r="V81" s="38"/>
      <c r="W81" s="38"/>
      <c r="X81" s="38"/>
      <c r="Y81" s="38"/>
      <c r="Z81" s="38"/>
      <c r="AA81" s="38"/>
    </row>
    <row r="82" spans="1:27" x14ac:dyDescent="0.2">
      <c r="A82" s="92">
        <v>77</v>
      </c>
      <c r="B82" s="92" t="s">
        <v>160</v>
      </c>
      <c r="C82" s="92" t="s">
        <v>161</v>
      </c>
      <c r="D82" s="105" t="str">
        <f t="shared" si="1"/>
        <v/>
      </c>
      <c r="E82" s="96">
        <f>IF(Options!$D$24 = 1, MAX(F82, G82),
IF(Options!$D$25 = 1, AVERAGE(F82,G82),
IF(Options!$D$26 = 1, IFERROR(GEOMEAN(F82, G82), MAX(F82, G82)))))</f>
        <v>6.0991735537190097</v>
      </c>
      <c r="F82" s="96" cm="1">
        <f t="array" ref="F82">IF(Options!$D$18=1, IFERROR(MAX(IF($I$199:$R$199=1,(I82:R82),"")),
     MAX(IF($I$199:$R$199=2,(I82:R82),""))),
IF(Options!$D$19=1, IFERROR(AVERAGE(IF($I$199:$R$199=1,(I82:R82),"")),
     AVERAGE(IF($I$199:$R$199=2,(I82:R82),""))),
IF(Options!$D$20=1, IFERROR(GEOMEAN(IF($I$199:$R$199=1,(I82:R82)+0.0001,"")),
     GEOMEAN(IF($I$199:$R$199=2,(I82:R82)+0.0001,""))))))</f>
        <v>6.0991735537190097</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v>6.0991735537190097</v>
      </c>
      <c r="K82" s="96"/>
      <c r="L82" s="96"/>
      <c r="M82" s="96"/>
      <c r="N82" s="150"/>
      <c r="O82" s="150"/>
      <c r="P82" s="150"/>
      <c r="Q82" s="172"/>
      <c r="R82" s="172"/>
      <c r="S82" s="38"/>
      <c r="T82" s="38"/>
      <c r="U82" s="38"/>
      <c r="V82" s="38"/>
      <c r="W82" s="38"/>
      <c r="X82" s="38"/>
      <c r="Y82" s="38"/>
      <c r="Z82" s="38"/>
      <c r="AA82" s="38"/>
    </row>
    <row r="83" spans="1:27" x14ac:dyDescent="0.2">
      <c r="A83" s="92">
        <v>78</v>
      </c>
      <c r="B83" s="92" t="s">
        <v>162</v>
      </c>
      <c r="C83" s="92" t="s">
        <v>163</v>
      </c>
      <c r="D83" s="105" t="str">
        <f t="shared" si="1"/>
        <v/>
      </c>
      <c r="E83" s="96">
        <f>IF(Options!$D$24 = 1, MAX(F83, G83),
IF(Options!$D$25 = 1, AVERAGE(F83,G83),
IF(Options!$D$26 = 1, IFERROR(GEOMEAN(F83, G83), MAX(F83, G83)))))</f>
        <v>2.1764741716097773</v>
      </c>
      <c r="F83" s="96" cm="1">
        <f t="array" ref="F83">IF(Options!$D$18=1, IFERROR(MAX(IF($I$199:$R$199=1,(I83:R83),"")),
     MAX(IF($I$199:$R$199=2,(I83:R83),""))),
IF(Options!$D$19=1, IFERROR(AVERAGE(IF($I$199:$R$199=1,(I83:R83),"")),
     AVERAGE(IF($I$199:$R$199=2,(I83:R83),""))),
IF(Options!$D$20=1, IFERROR(GEOMEAN(IF($I$199:$R$199=1,(I83:R83)+0.0001,"")),
     GEOMEAN(IF($I$199:$R$199=2,(I83:R83)+0.0001,""))))))</f>
        <v>1.60330578512397</v>
      </c>
      <c r="G83" s="96" cm="1">
        <f t="array" ref="G83">IF(Options!$D$18=1, IFERROR(MAX(IF($I$200:$R$200=1,(I83:R83),"")),
     MAX(IF($I$200:$R$200=2,(I83:R83),""))),
IF(Options!$D$19=1, IFERROR(AVERAGE(IF($I$200:$R$200=1,(I83:R83),"")),
     AVERAGE(IF($I$200:$R$200=2,(I83:R83),""))),
IF(Options!$D$20=1, IFERROR(GEOMEAN(IF($I$200:$R$200=1,(I83:R83)+0.0001,"")),
     GEOMEAN(IF($I$200:$R$200=2,(I83:R83)+0.0001,""))))))</f>
        <v>2.9545454545454599</v>
      </c>
      <c r="H83" s="151" t="s">
        <v>163</v>
      </c>
      <c r="I83" s="96">
        <v>2.9545454545454599</v>
      </c>
      <c r="J83" s="96">
        <v>1.60330578512397</v>
      </c>
      <c r="K83" s="96"/>
      <c r="L83" s="96"/>
      <c r="M83" s="96"/>
      <c r="N83" s="150"/>
      <c r="O83" s="150"/>
      <c r="P83" s="150"/>
      <c r="Q83" s="172"/>
      <c r="R83" s="172"/>
      <c r="S83" s="38"/>
      <c r="T83" s="38"/>
      <c r="U83" s="38"/>
      <c r="V83" s="38"/>
      <c r="W83" s="38"/>
      <c r="X83" s="38"/>
      <c r="Y83" s="38"/>
      <c r="Z83" s="38"/>
      <c r="AA83" s="38"/>
    </row>
    <row r="84" spans="1:27" x14ac:dyDescent="0.2">
      <c r="A84" s="92">
        <v>79</v>
      </c>
      <c r="B84" s="92" t="s">
        <v>164</v>
      </c>
      <c r="C84" s="92" t="s">
        <v>165</v>
      </c>
      <c r="D84" s="105" t="str">
        <f t="shared" si="1"/>
        <v/>
      </c>
      <c r="E84" s="96">
        <f>IF(Options!$D$24 = 1, MAX(F84, G84),
IF(Options!$D$25 = 1, AVERAGE(F84,G84),
IF(Options!$D$26 = 1, IFERROR(GEOMEAN(F84, G84), MAX(F84, G84)))))</f>
        <v>10</v>
      </c>
      <c r="F84" s="96" cm="1">
        <f t="array" ref="F84">IF(Options!$D$18=1, IFERROR(MAX(IF($I$199:$R$199=1,(I84:R84),"")),
     MAX(IF($I$199:$R$199=2,(I84:R84),""))),
IF(Options!$D$19=1, IFERROR(AVERAGE(IF($I$199:$R$199=1,(I84:R84),"")),
     AVERAGE(IF($I$199:$R$199=2,(I84:R84),""))),
IF(Options!$D$20=1, IFERROR(GEOMEAN(IF($I$199:$R$199=1,(I84:R84)+0.0001,"")),
     GEOMEAN(IF($I$199:$R$199=2,(I84:R84)+0.0001,""))))))</f>
        <v>10</v>
      </c>
      <c r="G84" s="96" cm="1">
        <f t="array" ref="G84">IF(Options!$D$18=1, IFERROR(MAX(IF($I$200:$R$200=1,(I84:R84),"")),
     MAX(IF($I$200:$R$200=2,(I84:R84),""))),
IF(Options!$D$19=1, IFERROR(AVERAGE(IF($I$200:$R$200=1,(I84:R84),"")),
     AVERAGE(IF($I$200:$R$200=2,(I84:R84),""))),
IF(Options!$D$20=1, IFERROR(GEOMEAN(IF($I$200:$R$200=1,(I84:R84)+0.0001,"")),
     GEOMEAN(IF($I$200:$R$200=2,(I84:R84)+0.0001,""))))))</f>
        <v>10</v>
      </c>
      <c r="H84" s="151" t="s">
        <v>165</v>
      </c>
      <c r="I84" s="96">
        <v>10</v>
      </c>
      <c r="J84" s="96">
        <v>10</v>
      </c>
      <c r="K84" s="96"/>
      <c r="L84" s="96"/>
      <c r="M84" s="96"/>
      <c r="N84" s="150"/>
      <c r="O84" s="150"/>
      <c r="P84" s="150"/>
      <c r="Q84" s="172"/>
      <c r="R84" s="172"/>
      <c r="S84" s="38"/>
      <c r="T84" s="38"/>
      <c r="U84" s="38"/>
      <c r="V84" s="38"/>
      <c r="W84" s="38"/>
      <c r="X84" s="38"/>
      <c r="Y84" s="38"/>
      <c r="Z84" s="38"/>
      <c r="AA84" s="38"/>
    </row>
    <row r="85" spans="1:27" x14ac:dyDescent="0.2">
      <c r="A85" s="92">
        <v>80</v>
      </c>
      <c r="B85" s="92" t="s">
        <v>166</v>
      </c>
      <c r="C85" s="92" t="s">
        <v>167</v>
      </c>
      <c r="D85" s="105" t="str">
        <f t="shared" si="1"/>
        <v/>
      </c>
      <c r="E85" s="96">
        <f>IF(Options!$D$24 = 1, MAX(F85, G85),
IF(Options!$D$25 = 1, AVERAGE(F85,G85),
IF(Options!$D$26 = 1, IFERROR(GEOMEAN(F85, G85), MAX(F85, G85)))))</f>
        <v>6.215815605080615</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3.86363636363637</v>
      </c>
      <c r="H85" s="151" t="s">
        <v>167</v>
      </c>
      <c r="I85" s="96">
        <v>3.86363636363637</v>
      </c>
      <c r="J85" s="96">
        <v>10</v>
      </c>
      <c r="K85" s="96"/>
      <c r="L85" s="96"/>
      <c r="M85" s="96"/>
      <c r="N85" s="150"/>
      <c r="O85" s="150"/>
      <c r="P85" s="150"/>
      <c r="Q85" s="172"/>
      <c r="R85" s="172"/>
      <c r="S85" s="38"/>
      <c r="T85" s="38"/>
      <c r="U85" s="38"/>
      <c r="V85" s="38"/>
      <c r="W85" s="38"/>
      <c r="X85" s="38"/>
      <c r="Y85" s="38"/>
      <c r="Z85" s="38"/>
      <c r="AA85" s="38"/>
    </row>
    <row r="86" spans="1:27" x14ac:dyDescent="0.2">
      <c r="A86" s="92">
        <v>81</v>
      </c>
      <c r="B86" s="92" t="s">
        <v>168</v>
      </c>
      <c r="C86" s="92" t="s">
        <v>169</v>
      </c>
      <c r="D86" s="105" t="str">
        <f t="shared" si="1"/>
        <v/>
      </c>
      <c r="E86" s="96">
        <f>IF(Options!$D$24 = 1, MAX(F86, G86),
IF(Options!$D$25 = 1, AVERAGE(F86,G86),
IF(Options!$D$26 = 1, IFERROR(GEOMEAN(F86, G86), MAX(F86, G86)))))</f>
        <v>2.0420081158026191</v>
      </c>
      <c r="F86" s="96" cm="1">
        <f t="array" ref="F86">IF(Options!$D$18=1, IFERROR(MAX(IF($I$199:$R$199=1,(I86:R86),"")),
     MAX(IF($I$199:$R$199=2,(I86:R86),""))),
IF(Options!$D$19=1, IFERROR(AVERAGE(IF($I$199:$R$199=1,(I86:R86),"")),
     AVERAGE(IF($I$199:$R$199=2,(I86:R86),""))),
IF(Options!$D$20=1, IFERROR(GEOMEAN(IF($I$199:$R$199=1,(I86:R86)+0.0001,"")),
     GEOMEAN(IF($I$199:$R$199=2,(I86:R86)+0.0001,""))))))</f>
        <v>1.8347107438016499</v>
      </c>
      <c r="G86" s="96" cm="1">
        <f t="array" ref="G86">IF(Options!$D$18=1, IFERROR(MAX(IF($I$200:$R$200=1,(I86:R86),"")),
     MAX(IF($I$200:$R$200=2,(I86:R86),""))),
IF(Options!$D$19=1, IFERROR(AVERAGE(IF($I$200:$R$200=1,(I86:R86),"")),
     AVERAGE(IF($I$200:$R$200=2,(I86:R86),""))),
IF(Options!$D$20=1, IFERROR(GEOMEAN(IF($I$200:$R$200=1,(I86:R86)+0.0001,"")),
     GEOMEAN(IF($I$200:$R$200=2,(I86:R86)+0.0001,""))))))</f>
        <v>2.27272727272728</v>
      </c>
      <c r="H86" s="151" t="s">
        <v>169</v>
      </c>
      <c r="I86" s="96">
        <v>2.27272727272728</v>
      </c>
      <c r="J86" s="96">
        <v>1.8347107438016499</v>
      </c>
      <c r="K86" s="96"/>
      <c r="L86" s="96"/>
      <c r="M86" s="96"/>
      <c r="N86" s="150"/>
      <c r="O86" s="150"/>
      <c r="P86" s="150"/>
      <c r="Q86" s="172"/>
      <c r="R86" s="172"/>
      <c r="S86" s="38"/>
      <c r="T86" s="38"/>
      <c r="U86" s="38"/>
      <c r="V86" s="38"/>
      <c r="W86" s="38"/>
      <c r="X86" s="38"/>
      <c r="Y86" s="38"/>
      <c r="Z86" s="38"/>
      <c r="AA86" s="38"/>
    </row>
    <row r="87" spans="1:27" x14ac:dyDescent="0.2">
      <c r="A87" s="92">
        <v>82</v>
      </c>
      <c r="B87" s="92" t="s">
        <v>170</v>
      </c>
      <c r="C87" s="92" t="s">
        <v>171</v>
      </c>
      <c r="D87" s="105" t="str">
        <f t="shared" si="1"/>
        <v/>
      </c>
      <c r="E87" s="96">
        <f>IF(Options!$D$24 = 1, MAX(F87, G87),
IF(Options!$D$25 = 1, AVERAGE(F87,G87),
IF(Options!$D$26 = 1, IFERROR(GEOMEAN(F87, G87), MAX(F87, G87)))))</f>
        <v>2.657509948894798</v>
      </c>
      <c r="F87" s="96" cm="1">
        <f t="array" ref="F87">IF(Options!$D$18=1, IFERROR(MAX(IF($I$199:$R$199=1,(I87:R87),"")),
     MAX(IF($I$199:$R$199=2,(I87:R87),""))),
IF(Options!$D$19=1, IFERROR(AVERAGE(IF($I$199:$R$199=1,(I87:R87),"")),
     AVERAGE(IF($I$199:$R$199=2,(I87:R87),""))),
IF(Options!$D$20=1, IFERROR(GEOMEAN(IF($I$199:$R$199=1,(I87:R87)+0.0001,"")),
     GEOMEAN(IF($I$199:$R$199=2,(I87:R87)+0.0001,""))))))</f>
        <v>3.1074380165289299</v>
      </c>
      <c r="G87" s="96" cm="1">
        <f t="array" ref="G87">IF(Options!$D$18=1, IFERROR(MAX(IF($I$200:$R$200=1,(I87:R87),"")),
     MAX(IF($I$200:$R$200=2,(I87:R87),""))),
IF(Options!$D$19=1, IFERROR(AVERAGE(IF($I$200:$R$200=1,(I87:R87),"")),
     AVERAGE(IF($I$200:$R$200=2,(I87:R87),""))),
IF(Options!$D$20=1, IFERROR(GEOMEAN(IF($I$200:$R$200=1,(I87:R87)+0.0001,"")),
     GEOMEAN(IF($I$200:$R$200=2,(I87:R87)+0.0001,""))))))</f>
        <v>2.2727272727272698</v>
      </c>
      <c r="H87" s="151" t="s">
        <v>171</v>
      </c>
      <c r="I87" s="96">
        <v>2.2727272727272698</v>
      </c>
      <c r="J87" s="96">
        <v>3.1074380165289299</v>
      </c>
      <c r="K87" s="96"/>
      <c r="L87" s="96"/>
      <c r="M87" s="96"/>
      <c r="N87" s="150"/>
      <c r="O87" s="150"/>
      <c r="P87" s="150"/>
      <c r="Q87" s="172"/>
      <c r="R87" s="172"/>
      <c r="S87" s="38"/>
      <c r="T87" s="38"/>
      <c r="U87" s="38"/>
      <c r="V87" s="38"/>
      <c r="W87" s="38"/>
      <c r="X87" s="38"/>
      <c r="Y87" s="38"/>
      <c r="Z87" s="38"/>
      <c r="AA87" s="38"/>
    </row>
    <row r="88" spans="1:27" x14ac:dyDescent="0.2">
      <c r="A88" s="92">
        <v>83</v>
      </c>
      <c r="B88" s="92" t="s">
        <v>172</v>
      </c>
      <c r="C88" s="92" t="s">
        <v>173</v>
      </c>
      <c r="D88" s="105" t="str">
        <f t="shared" si="1"/>
        <v/>
      </c>
      <c r="E88" s="96">
        <f>IF(Options!$D$24 = 1, MAX(F88, G88),
IF(Options!$D$25 = 1, AVERAGE(F88,G88),
IF(Options!$D$26 = 1, IFERROR(GEOMEAN(F88, G88), MAX(F88, G88)))))</f>
        <v>3.5764695560495694</v>
      </c>
      <c r="F88" s="96" cm="1">
        <f t="array" ref="F88">IF(Options!$D$18=1, IFERROR(MAX(IF($I$199:$R$199=1,(I88:R88),"")),
     MAX(IF($I$199:$R$199=2,(I88:R88),""))),
IF(Options!$D$19=1, IFERROR(AVERAGE(IF($I$199:$R$199=1,(I88:R88),"")),
     AVERAGE(IF($I$199:$R$199=2,(I88:R88),""))),
IF(Options!$D$20=1, IFERROR(GEOMEAN(IF($I$199:$R$199=1,(I88:R88)+0.0001,"")),
     GEOMEAN(IF($I$199:$R$199=2,(I88:R88)+0.0001,""))))))</f>
        <v>3.7520661157024802</v>
      </c>
      <c r="G88" s="96" cm="1">
        <f t="array" ref="G88">IF(Options!$D$18=1, IFERROR(MAX(IF($I$200:$R$200=1,(I88:R88),"")),
     MAX(IF($I$200:$R$200=2,(I88:R88),""))),
IF(Options!$D$19=1, IFERROR(AVERAGE(IF($I$200:$R$200=1,(I88:R88),"")),
     AVERAGE(IF($I$200:$R$200=2,(I88:R88),""))),
IF(Options!$D$20=1, IFERROR(GEOMEAN(IF($I$200:$R$200=1,(I88:R88)+0.0001,"")),
     GEOMEAN(IF($I$200:$R$200=2,(I88:R88)+0.0001,""))))))</f>
        <v>3.4090909090909198</v>
      </c>
      <c r="H88" s="151" t="s">
        <v>173</v>
      </c>
      <c r="I88" s="96">
        <v>3.4090909090909198</v>
      </c>
      <c r="J88" s="96">
        <v>3.7520661157024802</v>
      </c>
      <c r="K88" s="96"/>
      <c r="L88" s="96"/>
      <c r="M88" s="96"/>
      <c r="N88" s="150"/>
      <c r="O88" s="150"/>
      <c r="P88" s="150"/>
      <c r="Q88" s="172"/>
      <c r="R88" s="172"/>
      <c r="S88" s="38"/>
      <c r="T88" s="38"/>
      <c r="U88" s="38"/>
      <c r="V88" s="38"/>
      <c r="W88" s="38"/>
      <c r="X88" s="38"/>
      <c r="Y88" s="38"/>
      <c r="Z88" s="38"/>
      <c r="AA88" s="38"/>
    </row>
    <row r="89" spans="1:27" x14ac:dyDescent="0.2">
      <c r="A89" s="92">
        <v>84</v>
      </c>
      <c r="B89" s="92" t="s">
        <v>174</v>
      </c>
      <c r="C89" s="92" t="s">
        <v>175</v>
      </c>
      <c r="D89" s="105" t="str">
        <f t="shared" si="1"/>
        <v/>
      </c>
      <c r="E89" s="96">
        <f>IF(Options!$D$24 = 1, MAX(F89, G89),
IF(Options!$D$25 = 1, AVERAGE(F89,G89),
IF(Options!$D$26 = 1, IFERROR(GEOMEAN(F89, G89), MAX(F89, G89)))))</f>
        <v>5.1239669421487601</v>
      </c>
      <c r="F89" s="96" cm="1">
        <f t="array" ref="F89">IF(Options!$D$18=1, IFERROR(MAX(IF($I$199:$R$199=1,(I89:R89),"")),
     MAX(IF($I$199:$R$199=2,(I89:R89),""))),
IF(Options!$D$19=1, IFERROR(AVERAGE(IF($I$199:$R$199=1,(I89:R89),"")),
     AVERAGE(IF($I$199:$R$199=2,(I89:R89),""))),
IF(Options!$D$20=1, IFERROR(GEOMEAN(IF($I$199:$R$199=1,(I89:R89)+0.0001,"")),
     GEOMEAN(IF($I$199:$R$199=2,(I89:R89)+0.0001,""))))))</f>
        <v>5.1239669421487601</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v>0</v>
      </c>
      <c r="J89" s="96">
        <v>5.1239669421487601</v>
      </c>
      <c r="K89" s="96"/>
      <c r="L89" s="96"/>
      <c r="M89" s="96"/>
      <c r="N89" s="150"/>
      <c r="O89" s="150"/>
      <c r="P89" s="150"/>
      <c r="Q89" s="172"/>
      <c r="R89" s="172"/>
      <c r="S89" s="38"/>
      <c r="T89" s="38"/>
      <c r="U89" s="38"/>
      <c r="V89" s="38"/>
      <c r="W89" s="38"/>
      <c r="X89" s="38"/>
      <c r="Y89" s="38"/>
      <c r="Z89" s="38"/>
      <c r="AA89" s="38"/>
    </row>
    <row r="90" spans="1:27" x14ac:dyDescent="0.2">
      <c r="A90" s="92">
        <v>85</v>
      </c>
      <c r="B90" s="92" t="s">
        <v>176</v>
      </c>
      <c r="C90" s="92" t="s">
        <v>177</v>
      </c>
      <c r="D90" s="105" t="str">
        <f t="shared" si="1"/>
        <v/>
      </c>
      <c r="E90" s="96">
        <f>IF(Options!$D$24 = 1, MAX(F90, G90),
IF(Options!$D$25 = 1, AVERAGE(F90,G90),
IF(Options!$D$26 = 1, IFERROR(GEOMEAN(F90, G90), MAX(F90, G90)))))</f>
        <v>5.830049879099434</v>
      </c>
      <c r="F90" s="96" cm="1">
        <f t="array" ref="F90">IF(Options!$D$18=1, IFERROR(MAX(IF($I$199:$R$199=1,(I90:R90),"")),
     MAX(IF($I$199:$R$199=2,(I90:R90),""))),
IF(Options!$D$19=1, IFERROR(AVERAGE(IF($I$199:$R$199=1,(I90:R90),"")),
     AVERAGE(IF($I$199:$R$199=2,(I90:R90),""))),
IF(Options!$D$20=1, IFERROR(GEOMEAN(IF($I$199:$R$199=1,(I90:R90)+0.0001,"")),
     GEOMEAN(IF($I$199:$R$199=2,(I90:R90)+0.0001,""))))))</f>
        <v>5.1570247933884303</v>
      </c>
      <c r="G90" s="96" cm="1">
        <f t="array" ref="G90">IF(Options!$D$18=1, IFERROR(MAX(IF($I$200:$R$200=1,(I90:R90),"")),
     MAX(IF($I$200:$R$200=2,(I90:R90),""))),
IF(Options!$D$19=1, IFERROR(AVERAGE(IF($I$200:$R$200=1,(I90:R90),"")),
     AVERAGE(IF($I$200:$R$200=2,(I90:R90),""))),
IF(Options!$D$20=1, IFERROR(GEOMEAN(IF($I$200:$R$200=1,(I90:R90)+0.0001,"")),
     GEOMEAN(IF($I$200:$R$200=2,(I90:R90)+0.0001,""))))))</f>
        <v>6.5909090909090802</v>
      </c>
      <c r="H90" s="151" t="s">
        <v>177</v>
      </c>
      <c r="I90" s="96">
        <v>6.5909090909090802</v>
      </c>
      <c r="J90" s="96">
        <v>5.1570247933884303</v>
      </c>
      <c r="K90" s="96"/>
      <c r="L90" s="96"/>
      <c r="M90" s="96"/>
      <c r="N90" s="150"/>
      <c r="O90" s="150"/>
      <c r="P90" s="150"/>
      <c r="Q90" s="172"/>
      <c r="R90" s="172"/>
      <c r="S90" s="38"/>
      <c r="T90" s="38"/>
      <c r="U90" s="38"/>
      <c r="V90" s="38"/>
      <c r="W90" s="38"/>
      <c r="X90" s="38"/>
      <c r="Y90" s="38"/>
      <c r="Z90" s="38"/>
      <c r="AA90" s="38"/>
    </row>
    <row r="91" spans="1:27" x14ac:dyDescent="0.2">
      <c r="A91" s="92">
        <v>86</v>
      </c>
      <c r="B91" s="92" t="s">
        <v>178</v>
      </c>
      <c r="C91" s="92" t="s">
        <v>179</v>
      </c>
      <c r="D91" s="105" t="str">
        <f t="shared" si="1"/>
        <v/>
      </c>
      <c r="E91" s="96">
        <f>IF(Options!$D$24 = 1, MAX(F91, G91),
IF(Options!$D$25 = 1, AVERAGE(F91,G91),
IF(Options!$D$26 = 1, IFERROR(GEOMEAN(F91, G91), MAX(F91, G91)))))</f>
        <v>1.27272727272727</v>
      </c>
      <c r="F91" s="96" cm="1">
        <f t="array" ref="F91">IF(Options!$D$18=1, IFERROR(MAX(IF($I$199:$R$199=1,(I91:R91),"")),
     MAX(IF($I$199:$R$199=2,(I91:R91),""))),
IF(Options!$D$19=1, IFERROR(AVERAGE(IF($I$199:$R$199=1,(I91:R91),"")),
     AVERAGE(IF($I$199:$R$199=2,(I91:R91),""))),
IF(Options!$D$20=1, IFERROR(GEOMEAN(IF($I$199:$R$199=1,(I91:R91)+0.0001,"")),
     GEOMEAN(IF($I$199:$R$199=2,(I91:R91)+0.0001,""))))))</f>
        <v>1.27272727272727</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v>1.27272727272727</v>
      </c>
      <c r="K91" s="96"/>
      <c r="L91" s="96"/>
      <c r="M91" s="96"/>
      <c r="N91" s="150"/>
      <c r="O91" s="150"/>
      <c r="P91" s="150"/>
      <c r="Q91" s="172"/>
      <c r="R91" s="172"/>
      <c r="S91" s="38"/>
      <c r="T91" s="38"/>
      <c r="U91" s="38"/>
      <c r="V91" s="38"/>
      <c r="W91" s="38"/>
      <c r="X91" s="38"/>
      <c r="Y91" s="38"/>
      <c r="Z91" s="38"/>
      <c r="AA91" s="38"/>
    </row>
    <row r="92" spans="1:27" x14ac:dyDescent="0.2">
      <c r="A92" s="92">
        <v>87</v>
      </c>
      <c r="B92" s="92" t="s">
        <v>180</v>
      </c>
      <c r="C92" s="92" t="s">
        <v>181</v>
      </c>
      <c r="D92" s="105" t="str">
        <f t="shared" si="1"/>
        <v/>
      </c>
      <c r="E92" s="96">
        <f>IF(Options!$D$24 = 1, MAX(F92, G92),
IF(Options!$D$25 = 1, AVERAGE(F92,G92),
IF(Options!$D$26 = 1, IFERROR(GEOMEAN(F92, G92), MAX(F92, G92)))))</f>
        <v>6.159658874120356</v>
      </c>
      <c r="F92" s="96" cm="1">
        <f t="array" ref="F92">IF(Options!$D$18=1, IFERROR(MAX(IF($I$199:$R$199=1,(I92:R92),"")),
     MAX(IF($I$199:$R$199=2,(I92:R92),""))),
IF(Options!$D$19=1, IFERROR(AVERAGE(IF($I$199:$R$199=1,(I92:R92),"")),
     AVERAGE(IF($I$199:$R$199=2,(I92:R92),""))),
IF(Options!$D$20=1, IFERROR(GEOMEAN(IF($I$199:$R$199=1,(I92:R92)+0.0001,"")),
     GEOMEAN(IF($I$199:$R$199=2,(I92:R92)+0.0001,""))))))</f>
        <v>6.6776859504132204</v>
      </c>
      <c r="G92" s="96" cm="1">
        <f t="array" ref="G92">IF(Options!$D$18=1, IFERROR(MAX(IF($I$200:$R$200=1,(I92:R92),"")),
     MAX(IF($I$200:$R$200=2,(I92:R92),""))),
IF(Options!$D$19=1, IFERROR(AVERAGE(IF($I$200:$R$200=1,(I92:R92),"")),
     AVERAGE(IF($I$200:$R$200=2,(I92:R92),""))),
IF(Options!$D$20=1, IFERROR(GEOMEAN(IF($I$200:$R$200=1,(I92:R92)+0.0001,"")),
     GEOMEAN(IF($I$200:$R$200=2,(I92:R92)+0.0001,""))))))</f>
        <v>5.6818181818181799</v>
      </c>
      <c r="H92" s="151" t="s">
        <v>181</v>
      </c>
      <c r="I92" s="96">
        <v>5.6818181818181799</v>
      </c>
      <c r="J92" s="96">
        <v>6.6776859504132204</v>
      </c>
      <c r="K92" s="96"/>
      <c r="L92" s="96"/>
      <c r="M92" s="96"/>
      <c r="N92" s="150"/>
      <c r="O92" s="150"/>
      <c r="P92" s="150"/>
      <c r="Q92" s="172"/>
      <c r="R92" s="172"/>
      <c r="S92" s="38"/>
      <c r="T92" s="38"/>
      <c r="U92" s="38"/>
      <c r="V92" s="38"/>
      <c r="W92" s="38"/>
      <c r="X92" s="38"/>
      <c r="Y92" s="38"/>
      <c r="Z92" s="38"/>
      <c r="AA92" s="38"/>
    </row>
    <row r="93" spans="1:27" x14ac:dyDescent="0.2">
      <c r="A93" s="92">
        <v>88</v>
      </c>
      <c r="B93" s="92" t="s">
        <v>182</v>
      </c>
      <c r="C93" s="92" t="s">
        <v>183</v>
      </c>
      <c r="D93" s="105" t="str">
        <f t="shared" si="1"/>
        <v/>
      </c>
      <c r="E93" s="96">
        <f>IF(Options!$D$24 = 1, MAX(F93, G93),
IF(Options!$D$25 = 1, AVERAGE(F93,G93),
IF(Options!$D$26 = 1, IFERROR(GEOMEAN(F93, G93), MAX(F93, G93)))))</f>
        <v>6.0274229317010617</v>
      </c>
      <c r="F93" s="96" cm="1">
        <f t="array" ref="F93">IF(Options!$D$18=1, IFERROR(MAX(IF($I$199:$R$199=1,(I93:R93),"")),
     MAX(IF($I$199:$R$199=2,(I93:R93),""))),
IF(Options!$D$19=1, IFERROR(AVERAGE(IF($I$199:$R$199=1,(I93:R93),"")),
     AVERAGE(IF($I$199:$R$199=2,(I93:R93),""))),
IF(Options!$D$20=1, IFERROR(GEOMEAN(IF($I$199:$R$199=1,(I93:R93)+0.0001,"")),
     GEOMEAN(IF($I$199:$R$199=2,(I93:R93)+0.0001,""))))))</f>
        <v>8.4132231404958695</v>
      </c>
      <c r="G93" s="96" cm="1">
        <f t="array" ref="G93">IF(Options!$D$18=1, IFERROR(MAX(IF($I$200:$R$200=1,(I93:R93),"")),
     MAX(IF($I$200:$R$200=2,(I93:R93),""))),
IF(Options!$D$19=1, IFERROR(AVERAGE(IF($I$200:$R$200=1,(I93:R93),"")),
     AVERAGE(IF($I$200:$R$200=2,(I93:R93),""))),
IF(Options!$D$20=1, IFERROR(GEOMEAN(IF($I$200:$R$200=1,(I93:R93)+0.0001,"")),
     GEOMEAN(IF($I$200:$R$200=2,(I93:R93)+0.0001,""))))))</f>
        <v>4.3181818181818201</v>
      </c>
      <c r="H93" s="151" t="s">
        <v>183</v>
      </c>
      <c r="I93" s="96">
        <v>4.3181818181818201</v>
      </c>
      <c r="J93" s="96">
        <v>8.4132231404958695</v>
      </c>
      <c r="K93" s="96"/>
      <c r="L93" s="96"/>
      <c r="M93" s="96"/>
      <c r="N93" s="150"/>
      <c r="O93" s="150"/>
      <c r="P93" s="150"/>
      <c r="Q93" s="172"/>
      <c r="R93" s="172"/>
      <c r="S93" s="38"/>
      <c r="T93" s="38"/>
      <c r="U93" s="38"/>
      <c r="V93" s="38"/>
      <c r="W93" s="38"/>
      <c r="X93" s="38"/>
      <c r="Y93" s="38"/>
      <c r="Z93" s="38"/>
      <c r="AA93" s="38"/>
    </row>
    <row r="94" spans="1:27" x14ac:dyDescent="0.2">
      <c r="A94" s="92">
        <v>89</v>
      </c>
      <c r="B94" s="92" t="s">
        <v>184</v>
      </c>
      <c r="C94" s="92" t="s">
        <v>185</v>
      </c>
      <c r="D94" s="105" t="str">
        <f t="shared" si="1"/>
        <v/>
      </c>
      <c r="E94" s="96">
        <f>IF(Options!$D$24 = 1, MAX(F94, G94),
IF(Options!$D$25 = 1, AVERAGE(F94,G94),
IF(Options!$D$26 = 1, IFERROR(GEOMEAN(F94, G94), MAX(F94, G94)))))</f>
        <v>5.4610842350020734</v>
      </c>
      <c r="F94" s="96" cm="1">
        <f t="array" ref="F94">IF(Options!$D$18=1, IFERROR(MAX(IF($I$199:$R$199=1,(I94:R94),"")),
     MAX(IF($I$199:$R$199=2,(I94:R94),""))),
IF(Options!$D$19=1, IFERROR(AVERAGE(IF($I$199:$R$199=1,(I94:R94),"")),
     AVERAGE(IF($I$199:$R$199=2,(I94:R94),""))),
IF(Options!$D$20=1, IFERROR(GEOMEAN(IF($I$199:$R$199=1,(I94:R94)+0.0001,"")),
     GEOMEAN(IF($I$199:$R$199=2,(I94:R94)+0.0001,""))))))</f>
        <v>7.7190082644628104</v>
      </c>
      <c r="G94" s="96" cm="1">
        <f t="array" ref="G94">IF(Options!$D$18=1, IFERROR(MAX(IF($I$200:$R$200=1,(I94:R94),"")),
     MAX(IF($I$200:$R$200=2,(I94:R94),""))),
IF(Options!$D$19=1, IFERROR(AVERAGE(IF($I$200:$R$200=1,(I94:R94),"")),
     AVERAGE(IF($I$200:$R$200=2,(I94:R94),""))),
IF(Options!$D$20=1, IFERROR(GEOMEAN(IF($I$200:$R$200=1,(I94:R94)+0.0001,"")),
     GEOMEAN(IF($I$200:$R$200=2,(I94:R94)+0.0001,""))))))</f>
        <v>3.86363636363637</v>
      </c>
      <c r="H94" s="151" t="s">
        <v>185</v>
      </c>
      <c r="I94" s="96">
        <v>3.86363636363637</v>
      </c>
      <c r="J94" s="96">
        <v>7.7190082644628104</v>
      </c>
      <c r="K94" s="96"/>
      <c r="L94" s="96"/>
      <c r="M94" s="96"/>
      <c r="N94" s="150"/>
      <c r="O94" s="150"/>
      <c r="P94" s="150"/>
      <c r="Q94" s="172"/>
      <c r="R94" s="172"/>
      <c r="S94" s="38"/>
      <c r="T94" s="38"/>
      <c r="U94" s="38"/>
      <c r="V94" s="38"/>
      <c r="W94" s="38"/>
      <c r="X94" s="38"/>
      <c r="Y94" s="38"/>
      <c r="Z94" s="38"/>
      <c r="AA94" s="38"/>
    </row>
    <row r="95" spans="1:27" x14ac:dyDescent="0.2">
      <c r="A95" s="92">
        <v>90</v>
      </c>
      <c r="B95" s="92" t="s">
        <v>186</v>
      </c>
      <c r="C95" s="92" t="s">
        <v>187</v>
      </c>
      <c r="D95" s="105" t="str">
        <f t="shared" si="1"/>
        <v/>
      </c>
      <c r="E95" s="96">
        <f>IF(Options!$D$24 = 1, MAX(F95, G95),
IF(Options!$D$25 = 1, AVERAGE(F95,G95),
IF(Options!$D$26 = 1, IFERROR(GEOMEAN(F95, G95), MAX(F95, G95)))))</f>
        <v>5.2409988667201244</v>
      </c>
      <c r="F95" s="96" cm="1">
        <f t="array" ref="F95">IF(Options!$D$18=1, IFERROR(MAX(IF($I$199:$R$199=1,(I95:R95),"")),
     MAX(IF($I$199:$R$199=2,(I95:R95),""))),
IF(Options!$D$19=1, IFERROR(AVERAGE(IF($I$199:$R$199=1,(I95:R95),"")),
     AVERAGE(IF($I$199:$R$199=2,(I95:R95),""))),
IF(Options!$D$20=1, IFERROR(GEOMEAN(IF($I$199:$R$199=1,(I95:R95)+0.0001,"")),
     GEOMEAN(IF($I$199:$R$199=2,(I95:R95)+0.0001,""))))))</f>
        <v>7.5537190082644603</v>
      </c>
      <c r="G95" s="96" cm="1">
        <f t="array" ref="G95">IF(Options!$D$18=1, IFERROR(MAX(IF($I$200:$R$200=1,(I95:R95),"")),
     MAX(IF($I$200:$R$200=2,(I95:R95),""))),
IF(Options!$D$19=1, IFERROR(AVERAGE(IF($I$200:$R$200=1,(I95:R95),"")),
     AVERAGE(IF($I$200:$R$200=2,(I95:R95),""))),
IF(Options!$D$20=1, IFERROR(GEOMEAN(IF($I$200:$R$200=1,(I95:R95)+0.0001,"")),
     GEOMEAN(IF($I$200:$R$200=2,(I95:R95)+0.0001,""))))))</f>
        <v>3.63636363636363</v>
      </c>
      <c r="H95" s="151" t="s">
        <v>187</v>
      </c>
      <c r="I95" s="96">
        <v>3.63636363636363</v>
      </c>
      <c r="J95" s="96">
        <v>7.5537190082644603</v>
      </c>
      <c r="K95" s="96"/>
      <c r="L95" s="96"/>
      <c r="M95" s="96"/>
      <c r="N95" s="150"/>
      <c r="O95" s="150"/>
      <c r="P95" s="150"/>
      <c r="Q95" s="172"/>
      <c r="R95" s="172"/>
      <c r="S95" s="38"/>
      <c r="T95" s="38"/>
      <c r="U95" s="38"/>
      <c r="V95" s="38"/>
      <c r="W95" s="38"/>
      <c r="X95" s="38"/>
      <c r="Y95" s="38"/>
      <c r="Z95" s="38"/>
      <c r="AA95" s="38"/>
    </row>
    <row r="96" spans="1:27" x14ac:dyDescent="0.2">
      <c r="A96" s="92">
        <v>91</v>
      </c>
      <c r="B96" s="92" t="s">
        <v>188</v>
      </c>
      <c r="C96" s="92" t="s">
        <v>189</v>
      </c>
      <c r="D96" s="105" t="str">
        <f t="shared" si="1"/>
        <v/>
      </c>
      <c r="E96" s="96">
        <f>IF(Options!$D$24 = 1, MAX(F96, G96),
IF(Options!$D$25 = 1, AVERAGE(F96,G96),
IF(Options!$D$26 = 1, IFERROR(GEOMEAN(F96, G96), MAX(F96, G96)))))</f>
        <v>0</v>
      </c>
      <c r="F96" s="96" cm="1">
        <f t="array" ref="F96">IF(Options!$D$18=1, IFERROR(MAX(IF($I$199:$R$199=1,(I96:R96),"")),
     MAX(IF($I$199:$R$199=2,(I96:R96),""))),
IF(Options!$D$19=1, IFERROR(AVERAGE(IF($I$199:$R$199=1,(I96:R96),"")),
     AVERAGE(IF($I$199:$R$199=2,(I96:R96),""))),
IF(Options!$D$20=1, IFERROR(GEOMEAN(IF($I$199:$R$199=1,(I96:R96)+0.0001,"")),
     GEOMEAN(IF($I$199:$R$199=2,(I96:R96)+0.0001,""))))))</f>
        <v>0</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t="s">
        <v>505</v>
      </c>
      <c r="J96" s="96" t="s">
        <v>505</v>
      </c>
      <c r="K96" s="96"/>
      <c r="L96" s="96"/>
      <c r="M96" s="96"/>
      <c r="N96" s="150"/>
      <c r="O96" s="150"/>
      <c r="P96" s="150"/>
      <c r="Q96" s="172"/>
      <c r="R96" s="172"/>
      <c r="S96" s="38"/>
      <c r="T96" s="38"/>
      <c r="U96" s="38"/>
      <c r="V96" s="38"/>
      <c r="W96" s="38"/>
      <c r="X96" s="38"/>
      <c r="Y96" s="38"/>
      <c r="Z96" s="38"/>
      <c r="AA96" s="38"/>
    </row>
    <row r="97" spans="1:27" x14ac:dyDescent="0.2">
      <c r="A97" s="92">
        <v>92</v>
      </c>
      <c r="B97" s="92" t="s">
        <v>190</v>
      </c>
      <c r="C97" s="92" t="s">
        <v>191</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t="s">
        <v>505</v>
      </c>
      <c r="J97" s="96" t="s">
        <v>505</v>
      </c>
      <c r="K97" s="96"/>
      <c r="L97" s="96"/>
      <c r="M97" s="96"/>
      <c r="N97" s="150"/>
      <c r="O97" s="150"/>
      <c r="P97" s="150"/>
      <c r="Q97" s="172"/>
      <c r="R97" s="172"/>
      <c r="S97" s="38"/>
      <c r="T97" s="38"/>
      <c r="U97" s="38"/>
      <c r="V97" s="38"/>
      <c r="W97" s="38"/>
      <c r="X97" s="38"/>
      <c r="Y97" s="38"/>
      <c r="Z97" s="38"/>
      <c r="AA97" s="38"/>
    </row>
    <row r="98" spans="1:27" x14ac:dyDescent="0.2">
      <c r="A98" s="92">
        <v>93</v>
      </c>
      <c r="B98" s="92" t="s">
        <v>192</v>
      </c>
      <c r="C98" s="92" t="s">
        <v>193</v>
      </c>
      <c r="D98" s="105" t="str">
        <f t="shared" si="1"/>
        <v/>
      </c>
      <c r="E98" s="96">
        <f>IF(Options!$D$24 = 1, MAX(F98, G98),
IF(Options!$D$25 = 1, AVERAGE(F98,G98),
IF(Options!$D$26 = 1, IFERROR(GEOMEAN(F98, G98), MAX(F98, G98)))))</f>
        <v>2.9256198347107398</v>
      </c>
      <c r="F98" s="96" cm="1">
        <f t="array" ref="F98">IF(Options!$D$18=1, IFERROR(MAX(IF($I$199:$R$199=1,(I98:R98),"")),
     MAX(IF($I$199:$R$199=2,(I98:R98),""))),
IF(Options!$D$19=1, IFERROR(AVERAGE(IF($I$199:$R$199=1,(I98:R98),"")),
     AVERAGE(IF($I$199:$R$199=2,(I98:R98),""))),
IF(Options!$D$20=1, IFERROR(GEOMEAN(IF($I$199:$R$199=1,(I98:R98)+0.0001,"")),
     GEOMEAN(IF($I$199:$R$199=2,(I98:R98)+0.0001,""))))))</f>
        <v>2.9256198347107398</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v>0</v>
      </c>
      <c r="J98" s="96">
        <v>2.9256198347107398</v>
      </c>
      <c r="K98" s="96"/>
      <c r="L98" s="96"/>
      <c r="M98" s="96"/>
      <c r="N98" s="150"/>
      <c r="O98" s="150"/>
      <c r="P98" s="150"/>
      <c r="Q98" s="172"/>
      <c r="R98" s="172"/>
      <c r="S98" s="38"/>
      <c r="T98" s="38"/>
      <c r="U98" s="38"/>
      <c r="V98" s="38"/>
      <c r="W98" s="38"/>
      <c r="X98" s="38"/>
      <c r="Y98" s="38"/>
      <c r="Z98" s="38"/>
      <c r="AA98" s="38"/>
    </row>
    <row r="99" spans="1:27" x14ac:dyDescent="0.2">
      <c r="A99" s="92">
        <v>94</v>
      </c>
      <c r="B99" s="92" t="s">
        <v>194</v>
      </c>
      <c r="C99" s="92" t="s">
        <v>195</v>
      </c>
      <c r="D99" s="105" t="str">
        <f t="shared" si="1"/>
        <v/>
      </c>
      <c r="E99" s="96">
        <f>IF(Options!$D$24 = 1, MAX(F99, G99),
IF(Options!$D$25 = 1, AVERAGE(F99,G99),
IF(Options!$D$26 = 1, IFERROR(GEOMEAN(F99, G99), MAX(F99, G99)))))</f>
        <v>2.4114677188339564</v>
      </c>
      <c r="F99" s="96" cm="1">
        <f t="array" ref="F99">IF(Options!$D$18=1, IFERROR(MAX(IF($I$199:$R$199=1,(I99:R99),"")),
     MAX(IF($I$199:$R$199=2,(I99:R99),""))),
IF(Options!$D$19=1, IFERROR(AVERAGE(IF($I$199:$R$199=1,(I99:R99),"")),
     AVERAGE(IF($I$199:$R$199=2,(I99:R99),""))),
IF(Options!$D$20=1, IFERROR(GEOMEAN(IF($I$199:$R$199=1,(I99:R99)+0.0001,"")),
     GEOMEAN(IF($I$199:$R$199=2,(I99:R99)+0.0001,""))))))</f>
        <v>4.2644628099173598</v>
      </c>
      <c r="G99" s="96" cm="1">
        <f t="array" ref="G99">IF(Options!$D$18=1, IFERROR(MAX(IF($I$200:$R$200=1,(I99:R99),"")),
     MAX(IF($I$200:$R$200=2,(I99:R99),""))),
IF(Options!$D$19=1, IFERROR(AVERAGE(IF($I$200:$R$200=1,(I99:R99),"")),
     AVERAGE(IF($I$200:$R$200=2,(I99:R99),""))),
IF(Options!$D$20=1, IFERROR(GEOMEAN(IF($I$200:$R$200=1,(I99:R99)+0.0001,"")),
     GEOMEAN(IF($I$200:$R$200=2,(I99:R99)+0.0001,""))))))</f>
        <v>1.36363636363637</v>
      </c>
      <c r="H99" s="151" t="s">
        <v>195</v>
      </c>
      <c r="I99" s="96">
        <v>1.36363636363637</v>
      </c>
      <c r="J99" s="96">
        <v>4.2644628099173598</v>
      </c>
      <c r="K99" s="96"/>
      <c r="L99" s="96"/>
      <c r="M99" s="96"/>
      <c r="N99" s="150"/>
      <c r="O99" s="150"/>
      <c r="P99" s="150"/>
      <c r="Q99" s="172"/>
      <c r="R99" s="172"/>
      <c r="S99" s="38"/>
      <c r="T99" s="38"/>
      <c r="U99" s="38"/>
      <c r="V99" s="38"/>
      <c r="W99" s="38"/>
      <c r="X99" s="38"/>
      <c r="Y99" s="38"/>
      <c r="Z99" s="38"/>
      <c r="AA99" s="38"/>
    </row>
    <row r="100" spans="1:27" x14ac:dyDescent="0.2">
      <c r="A100" s="92">
        <v>95</v>
      </c>
      <c r="B100" s="92" t="s">
        <v>196</v>
      </c>
      <c r="C100" s="92" t="s">
        <v>197</v>
      </c>
      <c r="D100" s="105" t="str">
        <f t="shared" si="1"/>
        <v/>
      </c>
      <c r="E100" s="96">
        <f>IF(Options!$D$24 = 1, MAX(F100, G100),
IF(Options!$D$25 = 1, AVERAGE(F100,G100),
IF(Options!$D$26 = 1, IFERROR(GEOMEAN(F100, G100), MAX(F100, G100)))))</f>
        <v>7.6574384513598055</v>
      </c>
      <c r="F100" s="96" cm="1">
        <f t="array" ref="F100">IF(Options!$D$18=1, IFERROR(MAX(IF($I$199:$R$199=1,(I100:R100),"")),
     MAX(IF($I$199:$R$199=2,(I100:R100),""))),
IF(Options!$D$19=1, IFERROR(AVERAGE(IF($I$199:$R$199=1,(I100:R100),"")),
     AVERAGE(IF($I$199:$R$199=2,(I100:R100),""))),
IF(Options!$D$20=1, IFERROR(GEOMEAN(IF($I$199:$R$199=1,(I100:R100)+0.0001,"")),
     GEOMEAN(IF($I$199:$R$199=2,(I100:R100)+0.0001,""))))))</f>
        <v>7.8181818181818201</v>
      </c>
      <c r="G100" s="96" cm="1">
        <f t="array" ref="G100">IF(Options!$D$18=1, IFERROR(MAX(IF($I$200:$R$200=1,(I100:R100),"")),
     MAX(IF($I$200:$R$200=2,(I100:R100),""))),
IF(Options!$D$19=1, IFERROR(AVERAGE(IF($I$200:$R$200=1,(I100:R100),"")),
     AVERAGE(IF($I$200:$R$200=2,(I100:R100),""))),
IF(Options!$D$20=1, IFERROR(GEOMEAN(IF($I$200:$R$200=1,(I100:R100)+0.0001,"")),
     GEOMEAN(IF($I$200:$R$200=2,(I100:R100)+0.0001,""))))))</f>
        <v>7.5</v>
      </c>
      <c r="H100" s="151" t="s">
        <v>197</v>
      </c>
      <c r="I100" s="96">
        <v>7.5</v>
      </c>
      <c r="J100" s="96">
        <v>7.8181818181818201</v>
      </c>
      <c r="K100" s="96"/>
      <c r="L100" s="96"/>
      <c r="M100" s="96"/>
      <c r="N100" s="150"/>
      <c r="O100" s="150"/>
      <c r="P100" s="150"/>
      <c r="Q100" s="172"/>
      <c r="R100" s="172"/>
      <c r="S100" s="38"/>
      <c r="T100" s="38"/>
      <c r="U100" s="38"/>
      <c r="V100" s="38"/>
      <c r="W100" s="38"/>
      <c r="X100" s="38"/>
      <c r="Y100" s="38"/>
      <c r="Z100" s="38"/>
      <c r="AA100" s="38"/>
    </row>
    <row r="101" spans="1:27" x14ac:dyDescent="0.2">
      <c r="A101" s="92">
        <v>96</v>
      </c>
      <c r="B101" s="92" t="s">
        <v>198</v>
      </c>
      <c r="C101" s="92" t="s">
        <v>199</v>
      </c>
      <c r="D101" s="105" t="str">
        <f t="shared" si="1"/>
        <v/>
      </c>
      <c r="E101" s="96">
        <f>IF(Options!$D$24 = 1, MAX(F101, G101),
IF(Options!$D$25 = 1, AVERAGE(F101,G101),
IF(Options!$D$26 = 1, IFERROR(GEOMEAN(F101, G101), MAX(F101, G101)))))</f>
        <v>9.663768920667863</v>
      </c>
      <c r="F101" s="96" cm="1">
        <f t="array" ref="F101">IF(Options!$D$18=1, IFERROR(MAX(IF($I$199:$R$199=1,(I101:R101),"")),
     MAX(IF($I$199:$R$199=2,(I101:R101),""))),
IF(Options!$D$19=1, IFERROR(AVERAGE(IF($I$199:$R$199=1,(I101:R101),"")),
     AVERAGE(IF($I$199:$R$199=2,(I101:R101),""))),
IF(Options!$D$20=1, IFERROR(GEOMEAN(IF($I$199:$R$199=1,(I101:R101)+0.0001,"")),
     GEOMEAN(IF($I$199:$R$199=2,(I101:R101)+0.0001,""))))))</f>
        <v>9.3388429752066102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51" t="s">
        <v>199</v>
      </c>
      <c r="I101" s="96">
        <v>10</v>
      </c>
      <c r="J101" s="96">
        <v>9.3388429752066102</v>
      </c>
      <c r="K101" s="96"/>
      <c r="L101" s="96"/>
      <c r="M101" s="96"/>
      <c r="N101" s="150"/>
      <c r="O101" s="150"/>
      <c r="P101" s="150"/>
      <c r="Q101" s="172"/>
      <c r="R101" s="172"/>
      <c r="S101" s="38"/>
      <c r="T101" s="38"/>
      <c r="U101" s="38"/>
      <c r="V101" s="38"/>
      <c r="W101" s="38"/>
      <c r="X101" s="38"/>
      <c r="Y101" s="38"/>
      <c r="Z101" s="38"/>
      <c r="AA101" s="38"/>
    </row>
    <row r="102" spans="1:27" x14ac:dyDescent="0.2">
      <c r="A102" s="92">
        <v>97</v>
      </c>
      <c r="B102" s="92" t="s">
        <v>200</v>
      </c>
      <c r="C102" s="92" t="s">
        <v>201</v>
      </c>
      <c r="D102" s="105" t="str">
        <f t="shared" si="1"/>
        <v/>
      </c>
      <c r="E102" s="96">
        <f>IF(Options!$D$24 = 1, MAX(F102, G102),
IF(Options!$D$25 = 1, AVERAGE(F102,G102),
IF(Options!$D$26 = 1, IFERROR(GEOMEAN(F102, G102), MAX(F102, G102)))))</f>
        <v>7.5095731540262909</v>
      </c>
      <c r="F102" s="96" cm="1">
        <f t="array" ref="F102">IF(Options!$D$18=1, IFERROR(MAX(IF($I$199:$R$199=1,(I102:R102),"")),
     MAX(IF($I$199:$R$199=2,(I102:R102),""))),
IF(Options!$D$19=1, IFERROR(AVERAGE(IF($I$199:$R$199=1,(I102:R102),"")),
     AVERAGE(IF($I$199:$R$199=2,(I102:R102),""))),
IF(Options!$D$20=1, IFERROR(GEOMEAN(IF($I$199:$R$199=1,(I102:R102)+0.0001,"")),
     GEOMEAN(IF($I$199:$R$199=2,(I102:R102)+0.0001,""))))))</f>
        <v>9.1900826446281005</v>
      </c>
      <c r="G102" s="96" cm="1">
        <f t="array" ref="G102">IF(Options!$D$18=1, IFERROR(MAX(IF($I$200:$R$200=1,(I102:R102),"")),
     MAX(IF($I$200:$R$200=2,(I102:R102),""))),
IF(Options!$D$19=1, IFERROR(AVERAGE(IF($I$200:$R$200=1,(I102:R102),"")),
     AVERAGE(IF($I$200:$R$200=2,(I102:R102),""))),
IF(Options!$D$20=1, IFERROR(GEOMEAN(IF($I$200:$R$200=1,(I102:R102)+0.0001,"")),
     GEOMEAN(IF($I$200:$R$200=2,(I102:R102)+0.0001,""))))))</f>
        <v>6.1363636363636296</v>
      </c>
      <c r="H102" s="151" t="s">
        <v>201</v>
      </c>
      <c r="I102" s="96">
        <v>6.1363636363636296</v>
      </c>
      <c r="J102" s="96">
        <v>9.1900826446281005</v>
      </c>
      <c r="K102" s="96"/>
      <c r="L102" s="96"/>
      <c r="M102" s="96"/>
      <c r="N102" s="150"/>
      <c r="O102" s="150"/>
      <c r="P102" s="150"/>
      <c r="Q102" s="172"/>
      <c r="R102" s="172"/>
      <c r="S102" s="38"/>
      <c r="T102" s="38"/>
      <c r="U102" s="38"/>
      <c r="V102" s="38"/>
      <c r="W102" s="38"/>
      <c r="X102" s="38"/>
      <c r="Y102" s="38"/>
      <c r="Z102" s="38"/>
      <c r="AA102" s="38"/>
    </row>
    <row r="103" spans="1:27" x14ac:dyDescent="0.2">
      <c r="A103" s="92">
        <v>98</v>
      </c>
      <c r="B103" s="92" t="s">
        <v>202</v>
      </c>
      <c r="C103" s="92" t="s">
        <v>203</v>
      </c>
      <c r="D103" s="105" t="str">
        <f t="shared" si="1"/>
        <v/>
      </c>
      <c r="E103" s="96">
        <f>IF(Options!$D$24 = 1, MAX(F103, G103),
IF(Options!$D$25 = 1, AVERAGE(F103,G103),
IF(Options!$D$26 = 1, IFERROR(GEOMEAN(F103, G103), MAX(F103, G103)))))</f>
        <v>4.7673129462279586</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2.2727272727272698</v>
      </c>
      <c r="H103" s="151" t="s">
        <v>203</v>
      </c>
      <c r="I103" s="96">
        <v>2.2727272727272698</v>
      </c>
      <c r="J103" s="96">
        <v>10</v>
      </c>
      <c r="K103" s="96"/>
      <c r="L103" s="96"/>
      <c r="M103" s="96"/>
      <c r="N103" s="150"/>
      <c r="O103" s="150"/>
      <c r="P103" s="150"/>
      <c r="Q103" s="172"/>
      <c r="R103" s="172"/>
      <c r="S103" s="38"/>
      <c r="T103" s="38"/>
      <c r="U103" s="38"/>
      <c r="V103" s="38"/>
      <c r="W103" s="38"/>
      <c r="X103" s="38"/>
      <c r="Y103" s="38"/>
      <c r="Z103" s="38"/>
      <c r="AA103" s="38"/>
    </row>
    <row r="104" spans="1:27" x14ac:dyDescent="0.2">
      <c r="A104" s="92">
        <v>99</v>
      </c>
      <c r="B104" s="92" t="s">
        <v>204</v>
      </c>
      <c r="C104" s="92" t="s">
        <v>205</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t="s">
        <v>505</v>
      </c>
      <c r="J104" s="96" t="s">
        <v>505</v>
      </c>
      <c r="K104" s="96"/>
      <c r="L104" s="96"/>
      <c r="M104" s="96"/>
      <c r="N104" s="150"/>
      <c r="O104" s="150"/>
      <c r="P104" s="150"/>
      <c r="Q104" s="172"/>
      <c r="R104" s="172"/>
      <c r="S104" s="38"/>
      <c r="T104" s="38"/>
      <c r="U104" s="38"/>
      <c r="V104" s="38"/>
      <c r="W104" s="38"/>
      <c r="X104" s="38"/>
      <c r="Y104" s="38"/>
      <c r="Z104" s="38"/>
      <c r="AA104" s="38"/>
    </row>
    <row r="105" spans="1:27" x14ac:dyDescent="0.2">
      <c r="A105" s="92">
        <v>100</v>
      </c>
      <c r="B105" s="92" t="s">
        <v>206</v>
      </c>
      <c r="C105" s="92" t="s">
        <v>207</v>
      </c>
      <c r="D105" s="105" t="str">
        <f t="shared" si="1"/>
        <v/>
      </c>
      <c r="E105" s="96">
        <f>IF(Options!$D$24 = 1, MAX(F105, G105),
IF(Options!$D$25 = 1, AVERAGE(F105,G105),
IF(Options!$D$26 = 1, IFERROR(GEOMEAN(F105, G105), MAX(F105, G105)))))</f>
        <v>5.2272727272727302</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5.2272727272727302</v>
      </c>
      <c r="H105" s="151" t="s">
        <v>207</v>
      </c>
      <c r="I105" s="96">
        <v>5.2272727272727302</v>
      </c>
      <c r="J105" s="96">
        <v>0</v>
      </c>
      <c r="K105" s="96"/>
      <c r="L105" s="96"/>
      <c r="M105" s="96"/>
      <c r="N105" s="150"/>
      <c r="O105" s="150"/>
      <c r="P105" s="150"/>
      <c r="Q105" s="172"/>
      <c r="R105" s="172"/>
      <c r="S105" s="38"/>
      <c r="T105" s="38"/>
      <c r="U105" s="38"/>
      <c r="V105" s="38"/>
      <c r="W105" s="38"/>
      <c r="X105" s="38"/>
      <c r="Y105" s="38"/>
      <c r="Z105" s="38"/>
      <c r="AA105" s="38"/>
    </row>
    <row r="106" spans="1:27" x14ac:dyDescent="0.2">
      <c r="A106" s="92">
        <v>101</v>
      </c>
      <c r="B106" s="92" t="s">
        <v>208</v>
      </c>
      <c r="C106" s="92" t="s">
        <v>209</v>
      </c>
      <c r="D106" s="105" t="str">
        <f t="shared" si="1"/>
        <v/>
      </c>
      <c r="E106" s="96">
        <f>IF(Options!$D$24 = 1, MAX(F106, G106),
IF(Options!$D$25 = 1, AVERAGE(F106,G106),
IF(Options!$D$26 = 1, IFERROR(GEOMEAN(F106, G106), MAX(F106, G106)))))</f>
        <v>5.8677685950413201</v>
      </c>
      <c r="F106" s="96" cm="1">
        <f t="array" ref="F106">IF(Options!$D$18=1, IFERROR(MAX(IF($I$199:$R$199=1,(I106:R106),"")),
     MAX(IF($I$199:$R$199=2,(I106:R106),""))),
IF(Options!$D$19=1, IFERROR(AVERAGE(IF($I$199:$R$199=1,(I106:R106),"")),
     AVERAGE(IF($I$199:$R$199=2,(I106:R106),""))),
IF(Options!$D$20=1, IFERROR(GEOMEAN(IF($I$199:$R$199=1,(I106:R106)+0.0001,"")),
     GEOMEAN(IF($I$199:$R$199=2,(I106:R106)+0.0001,""))))))</f>
        <v>5.8677685950413201</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v>0</v>
      </c>
      <c r="J106" s="96">
        <v>5.8677685950413201</v>
      </c>
      <c r="K106" s="96"/>
      <c r="L106" s="96"/>
      <c r="M106" s="96"/>
      <c r="N106" s="150"/>
      <c r="O106" s="150"/>
      <c r="P106" s="150"/>
      <c r="Q106" s="172"/>
      <c r="R106" s="172"/>
      <c r="S106" s="38"/>
      <c r="T106" s="38"/>
      <c r="U106" s="38"/>
      <c r="V106" s="38"/>
      <c r="W106" s="38"/>
      <c r="X106" s="38"/>
      <c r="Y106" s="38"/>
      <c r="Z106" s="38"/>
      <c r="AA106" s="38"/>
    </row>
    <row r="107" spans="1:27" x14ac:dyDescent="0.2">
      <c r="A107" s="92">
        <v>102</v>
      </c>
      <c r="B107" s="92" t="s">
        <v>210</v>
      </c>
      <c r="C107" s="92" t="s">
        <v>211</v>
      </c>
      <c r="D107" s="105" t="str">
        <f t="shared" si="1"/>
        <v/>
      </c>
      <c r="E107" s="96">
        <f>IF(Options!$D$24 = 1, MAX(F107, G107),
IF(Options!$D$25 = 1, AVERAGE(F107,G107),
IF(Options!$D$26 = 1, IFERROR(GEOMEAN(F107, G107), MAX(F107, G107)))))</f>
        <v>4.2780870199146772</v>
      </c>
      <c r="F107" s="96" cm="1">
        <f t="array" ref="F107">IF(Options!$D$18=1, IFERROR(MAX(IF($I$199:$R$199=1,(I107:R107),"")),
     MAX(IF($I$199:$R$199=2,(I107:R107),""))),
IF(Options!$D$19=1, IFERROR(AVERAGE(IF($I$199:$R$199=1,(I107:R107),"")),
     AVERAGE(IF($I$199:$R$199=2,(I107:R107),""))),
IF(Options!$D$20=1, IFERROR(GEOMEAN(IF($I$199:$R$199=1,(I107:R107)+0.0001,"")),
     GEOMEAN(IF($I$199:$R$199=2,(I107:R107)+0.0001,""))))))</f>
        <v>6.7107438016528898</v>
      </c>
      <c r="G107" s="96" cm="1">
        <f t="array" ref="G107">IF(Options!$D$18=1, IFERROR(MAX(IF($I$200:$R$200=1,(I107:R107),"")),
     MAX(IF($I$200:$R$200=2,(I107:R107),""))),
IF(Options!$D$19=1, IFERROR(AVERAGE(IF($I$200:$R$200=1,(I107:R107),"")),
     AVERAGE(IF($I$200:$R$200=2,(I107:R107),""))),
IF(Options!$D$20=1, IFERROR(GEOMEAN(IF($I$200:$R$200=1,(I107:R107)+0.0001,"")),
     GEOMEAN(IF($I$200:$R$200=2,(I107:R107)+0.0001,""))))))</f>
        <v>2.7272727272727302</v>
      </c>
      <c r="H107" s="151" t="s">
        <v>211</v>
      </c>
      <c r="I107" s="96">
        <v>2.7272727272727302</v>
      </c>
      <c r="J107" s="96">
        <v>6.7107438016528898</v>
      </c>
      <c r="K107" s="96"/>
      <c r="L107" s="96"/>
      <c r="M107" s="96"/>
      <c r="N107" s="150"/>
      <c r="O107" s="150"/>
      <c r="P107" s="150"/>
      <c r="Q107" s="172"/>
      <c r="R107" s="172"/>
      <c r="S107" s="38"/>
      <c r="T107" s="38"/>
      <c r="U107" s="38"/>
      <c r="V107" s="38"/>
      <c r="W107" s="38"/>
      <c r="X107" s="38"/>
      <c r="Y107" s="38"/>
      <c r="Z107" s="38"/>
      <c r="AA107" s="38"/>
    </row>
    <row r="108" spans="1:27" x14ac:dyDescent="0.2">
      <c r="A108" s="92">
        <v>103</v>
      </c>
      <c r="B108" s="92" t="s">
        <v>212</v>
      </c>
      <c r="C108" s="92" t="s">
        <v>213</v>
      </c>
      <c r="D108" s="105" t="str">
        <f t="shared" si="1"/>
        <v/>
      </c>
      <c r="E108" s="96">
        <f>IF(Options!$D$24 = 1, MAX(F108, G108),
IF(Options!$D$25 = 1, AVERAGE(F108,G108),
IF(Options!$D$26 = 1, IFERROR(GEOMEAN(F108, G108), MAX(F108, G108)))))</f>
        <v>2.5454545454545401</v>
      </c>
      <c r="F108" s="96" cm="1">
        <f t="array" ref="F108">IF(Options!$D$18=1, IFERROR(MAX(IF($I$199:$R$199=1,(I108:R108),"")),
     MAX(IF($I$199:$R$199=2,(I108:R108),""))),
IF(Options!$D$19=1, IFERROR(AVERAGE(IF($I$199:$R$199=1,(I108:R108),"")),
     AVERAGE(IF($I$199:$R$199=2,(I108:R108),""))),
IF(Options!$D$20=1, IFERROR(GEOMEAN(IF($I$199:$R$199=1,(I108:R108)+0.0001,"")),
     GEOMEAN(IF($I$199:$R$199=2,(I108:R108)+0.0001,""))))))</f>
        <v>2.5454545454545401</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v>0</v>
      </c>
      <c r="J108" s="96">
        <v>2.5454545454545401</v>
      </c>
      <c r="K108" s="96"/>
      <c r="L108" s="96"/>
      <c r="M108" s="96"/>
      <c r="N108" s="150"/>
      <c r="O108" s="150"/>
      <c r="P108" s="150"/>
      <c r="Q108" s="172"/>
      <c r="R108" s="172"/>
      <c r="S108" s="38"/>
      <c r="T108" s="38"/>
      <c r="U108" s="38"/>
      <c r="V108" s="38"/>
      <c r="W108" s="38"/>
      <c r="X108" s="38"/>
      <c r="Y108" s="38"/>
      <c r="Z108" s="38"/>
      <c r="AA108" s="38"/>
    </row>
    <row r="109" spans="1:27" x14ac:dyDescent="0.2">
      <c r="A109" s="92">
        <v>104</v>
      </c>
      <c r="B109" s="92" t="s">
        <v>214</v>
      </c>
      <c r="C109" s="92" t="s">
        <v>215</v>
      </c>
      <c r="D109" s="105" t="str">
        <f t="shared" si="1"/>
        <v/>
      </c>
      <c r="E109" s="96">
        <f>IF(Options!$D$24 = 1, MAX(F109, G109),
IF(Options!$D$25 = 1, AVERAGE(F109,G109),
IF(Options!$D$26 = 1, IFERROR(GEOMEAN(F109, G109), MAX(F109, G109)))))</f>
        <v>1.2304061621337417</v>
      </c>
      <c r="F109" s="96" cm="1">
        <f t="array" ref="F109">IF(Options!$D$18=1, IFERROR(MAX(IF($I$199:$R$199=1,(I109:R109),"")),
     MAX(IF($I$199:$R$199=2,(I109:R109),""))),
IF(Options!$D$19=1, IFERROR(AVERAGE(IF($I$199:$R$199=1,(I109:R109),"")),
     AVERAGE(IF($I$199:$R$199=2,(I109:R109),""))),
IF(Options!$D$20=1, IFERROR(GEOMEAN(IF($I$199:$R$199=1,(I109:R109)+0.0001,"")),
     GEOMEAN(IF($I$199:$R$199=2,(I109:R109)+0.0001,""))))))</f>
        <v>0.214876033057852</v>
      </c>
      <c r="G109" s="96" cm="1">
        <f t="array" ref="G109">IF(Options!$D$18=1, IFERROR(MAX(IF($I$200:$R$200=1,(I109:R109),"")),
     MAX(IF($I$200:$R$200=2,(I109:R109),""))),
IF(Options!$D$19=1, IFERROR(AVERAGE(IF($I$200:$R$200=1,(I109:R109),"")),
     AVERAGE(IF($I$200:$R$200=2,(I109:R109),""))),
IF(Options!$D$20=1, IFERROR(GEOMEAN(IF($I$200:$R$200=1,(I109:R109)+0.0001,"")),
     GEOMEAN(IF($I$200:$R$200=2,(I109:R109)+0.0001,""))))))</f>
        <v>7.0454545454545396</v>
      </c>
      <c r="H109" s="151" t="s">
        <v>215</v>
      </c>
      <c r="I109" s="96">
        <v>7.0454545454545396</v>
      </c>
      <c r="J109" s="96">
        <v>0.214876033057852</v>
      </c>
      <c r="K109" s="96"/>
      <c r="L109" s="96"/>
      <c r="M109" s="96"/>
      <c r="N109" s="150"/>
      <c r="O109" s="150"/>
      <c r="P109" s="150"/>
      <c r="Q109" s="172"/>
      <c r="R109" s="172"/>
      <c r="S109" s="38"/>
      <c r="T109" s="38"/>
      <c r="U109" s="38"/>
      <c r="V109" s="38"/>
      <c r="W109" s="38"/>
      <c r="X109" s="38"/>
      <c r="Y109" s="38"/>
      <c r="Z109" s="38"/>
      <c r="AA109" s="38"/>
    </row>
    <row r="110" spans="1:27" x14ac:dyDescent="0.2">
      <c r="A110" s="92">
        <v>105</v>
      </c>
      <c r="B110" s="92" t="s">
        <v>216</v>
      </c>
      <c r="C110" s="92" t="s">
        <v>217</v>
      </c>
      <c r="D110" s="105" t="str">
        <f t="shared" si="1"/>
        <v/>
      </c>
      <c r="E110" s="96">
        <f>IF(Options!$D$24 = 1, MAX(F110, G110),
IF(Options!$D$25 = 1, AVERAGE(F110,G110),
IF(Options!$D$26 = 1, IFERROR(GEOMEAN(F110, G110), MAX(F110, G110)))))</f>
        <v>4.4939227683878151</v>
      </c>
      <c r="F110" s="96" cm="1">
        <f t="array" ref="F110">IF(Options!$D$18=1, IFERROR(MAX(IF($I$199:$R$199=1,(I110:R110),"")),
     MAX(IF($I$199:$R$199=2,(I110:R110),""))),
IF(Options!$D$19=1, IFERROR(AVERAGE(IF($I$199:$R$199=1,(I110:R110),"")),
     AVERAGE(IF($I$199:$R$199=2,(I110:R110),""))),
IF(Options!$D$20=1, IFERROR(GEOMEAN(IF($I$199:$R$199=1,(I110:R110)+0.0001,"")),
     GEOMEAN(IF($I$199:$R$199=2,(I110:R110)+0.0001,""))))))</f>
        <v>3.1735537190082601</v>
      </c>
      <c r="G110" s="96" cm="1">
        <f t="array" ref="G110">IF(Options!$D$18=1, IFERROR(MAX(IF($I$200:$R$200=1,(I110:R110),"")),
     MAX(IF($I$200:$R$200=2,(I110:R110),""))),
IF(Options!$D$19=1, IFERROR(AVERAGE(IF($I$200:$R$200=1,(I110:R110),"")),
     AVERAGE(IF($I$200:$R$200=2,(I110:R110),""))),
IF(Options!$D$20=1, IFERROR(GEOMEAN(IF($I$200:$R$200=1,(I110:R110)+0.0001,"")),
     GEOMEAN(IF($I$200:$R$200=2,(I110:R110)+0.0001,""))))))</f>
        <v>6.3636363636363704</v>
      </c>
      <c r="H110" s="151" t="s">
        <v>217</v>
      </c>
      <c r="I110" s="96">
        <v>6.3636363636363704</v>
      </c>
      <c r="J110" s="96">
        <v>3.1735537190082601</v>
      </c>
      <c r="K110" s="96"/>
      <c r="L110" s="96"/>
      <c r="M110" s="96"/>
      <c r="N110" s="150"/>
      <c r="O110" s="150"/>
      <c r="P110" s="150"/>
      <c r="Q110" s="172"/>
      <c r="R110" s="172"/>
      <c r="S110" s="38"/>
      <c r="T110" s="38"/>
      <c r="U110" s="38"/>
      <c r="V110" s="38"/>
      <c r="W110" s="38"/>
      <c r="X110" s="38"/>
      <c r="Y110" s="38"/>
      <c r="Z110" s="38"/>
      <c r="AA110" s="38"/>
    </row>
    <row r="111" spans="1:27" x14ac:dyDescent="0.2">
      <c r="A111" s="92">
        <v>106</v>
      </c>
      <c r="B111" s="92" t="s">
        <v>218</v>
      </c>
      <c r="C111" s="92" t="s">
        <v>219</v>
      </c>
      <c r="D111" s="105" t="str">
        <f t="shared" si="1"/>
        <v/>
      </c>
      <c r="E111" s="96">
        <f>IF(Options!$D$24 = 1, MAX(F111, G111),
IF(Options!$D$25 = 1, AVERAGE(F111,G111),
IF(Options!$D$26 = 1, IFERROR(GEOMEAN(F111, G111), MAX(F111, G111)))))</f>
        <v>2.4269956817160643</v>
      </c>
      <c r="F111" s="96" cm="1">
        <f t="array" ref="F111">IF(Options!$D$18=1, IFERROR(MAX(IF($I$199:$R$199=1,(I111:R111),"")),
     MAX(IF($I$199:$R$199=2,(I111:R111),""))),
IF(Options!$D$19=1, IFERROR(AVERAGE(IF($I$199:$R$199=1,(I111:R111),"")),
     AVERAGE(IF($I$199:$R$199=2,(I111:R111),""))),
IF(Options!$D$20=1, IFERROR(GEOMEAN(IF($I$199:$R$199=1,(I111:R111)+0.0001,"")),
     GEOMEAN(IF($I$199:$R$199=2,(I111:R111)+0.0001,""))))))</f>
        <v>6.4793388429752099</v>
      </c>
      <c r="G111" s="96" cm="1">
        <f t="array" ref="G111">IF(Options!$D$18=1, IFERROR(MAX(IF($I$200:$R$200=1,(I111:R111),"")),
     MAX(IF($I$200:$R$200=2,(I111:R111),""))),
IF(Options!$D$19=1, IFERROR(AVERAGE(IF($I$200:$R$200=1,(I111:R111),"")),
     AVERAGE(IF($I$200:$R$200=2,(I111:R111),""))),
IF(Options!$D$20=1, IFERROR(GEOMEAN(IF($I$200:$R$200=1,(I111:R111)+0.0001,"")),
     GEOMEAN(IF($I$200:$R$200=2,(I111:R111)+0.0001,""))))))</f>
        <v>0.90909090909091705</v>
      </c>
      <c r="H111" s="151" t="s">
        <v>219</v>
      </c>
      <c r="I111" s="96">
        <v>0.90909090909091705</v>
      </c>
      <c r="J111" s="96">
        <v>6.4793388429752099</v>
      </c>
      <c r="K111" s="96"/>
      <c r="L111" s="96"/>
      <c r="M111" s="96"/>
      <c r="N111" s="150"/>
      <c r="O111" s="150"/>
      <c r="P111" s="150"/>
      <c r="Q111" s="172"/>
      <c r="R111" s="172"/>
      <c r="S111" s="38"/>
      <c r="T111" s="38"/>
      <c r="U111" s="38"/>
      <c r="V111" s="38"/>
      <c r="W111" s="38"/>
      <c r="X111" s="38"/>
      <c r="Y111" s="38"/>
      <c r="Z111" s="38"/>
      <c r="AA111" s="38"/>
    </row>
    <row r="112" spans="1:27" x14ac:dyDescent="0.2">
      <c r="A112" s="92">
        <v>107</v>
      </c>
      <c r="B112" s="92" t="s">
        <v>220</v>
      </c>
      <c r="C112" s="92" t="s">
        <v>221</v>
      </c>
      <c r="D112" s="105" t="str">
        <f t="shared" si="1"/>
        <v/>
      </c>
      <c r="E112" s="96">
        <f>IF(Options!$D$24 = 1, MAX(F112, G112),
IF(Options!$D$25 = 1, AVERAGE(F112,G112),
IF(Options!$D$26 = 1, IFERROR(GEOMEAN(F112, G112), MAX(F112, G112)))))</f>
        <v>5.080124349951415</v>
      </c>
      <c r="F112" s="96" cm="1">
        <f t="array" ref="F112">IF(Options!$D$18=1, IFERROR(MAX(IF($I$199:$R$199=1,(I112:R112),"")),
     MAX(IF($I$199:$R$199=2,(I112:R112),""))),
IF(Options!$D$19=1, IFERROR(AVERAGE(IF($I$199:$R$199=1,(I112:R112),"")),
     AVERAGE(IF($I$199:$R$199=2,(I112:R112),""))),
IF(Options!$D$20=1, IFERROR(GEOMEAN(IF($I$199:$R$199=1,(I112:R112)+0.0001,"")),
     GEOMEAN(IF($I$199:$R$199=2,(I112:R112)+0.0001,""))))))</f>
        <v>7.5702479338842998</v>
      </c>
      <c r="G112" s="96" cm="1">
        <f t="array" ref="G112">IF(Options!$D$18=1, IFERROR(MAX(IF($I$200:$R$200=1,(I112:R112),"")),
     MAX(IF($I$200:$R$200=2,(I112:R112),""))),
IF(Options!$D$19=1, IFERROR(AVERAGE(IF($I$200:$R$200=1,(I112:R112),"")),
     AVERAGE(IF($I$200:$R$200=2,(I112:R112),""))),
IF(Options!$D$20=1, IFERROR(GEOMEAN(IF($I$200:$R$200=1,(I112:R112)+0.0001,"")),
     GEOMEAN(IF($I$200:$R$200=2,(I112:R112)+0.0001,""))))))</f>
        <v>3.4090909090909198</v>
      </c>
      <c r="H112" s="151" t="s">
        <v>221</v>
      </c>
      <c r="I112" s="96">
        <v>3.4090909090909198</v>
      </c>
      <c r="J112" s="96">
        <v>7.5702479338842998</v>
      </c>
      <c r="K112" s="96"/>
      <c r="L112" s="96"/>
      <c r="M112" s="96"/>
      <c r="N112" s="150"/>
      <c r="O112" s="150"/>
      <c r="P112" s="150"/>
      <c r="Q112" s="172"/>
      <c r="R112" s="172"/>
      <c r="S112" s="38"/>
      <c r="T112" s="38"/>
      <c r="U112" s="38"/>
      <c r="V112" s="38"/>
      <c r="W112" s="38"/>
      <c r="X112" s="38"/>
      <c r="Y112" s="38"/>
      <c r="Z112" s="38"/>
      <c r="AA112" s="38"/>
    </row>
    <row r="113" spans="1:27" x14ac:dyDescent="0.2">
      <c r="A113" s="92">
        <v>108</v>
      </c>
      <c r="B113" s="92" t="s">
        <v>222</v>
      </c>
      <c r="C113" s="92" t="s">
        <v>223</v>
      </c>
      <c r="D113" s="105" t="str">
        <f t="shared" si="1"/>
        <v/>
      </c>
      <c r="E113" s="96">
        <f>IF(Options!$D$24 = 1, MAX(F113, G113),
IF(Options!$D$25 = 1, AVERAGE(F113,G113),
IF(Options!$D$26 = 1, IFERROR(GEOMEAN(F113, G113), MAX(F113, G113)))))</f>
        <v>4.6661657632501363</v>
      </c>
      <c r="F113" s="96" cm="1">
        <f t="array" ref="F113">IF(Options!$D$18=1, IFERROR(MAX(IF($I$199:$R$199=1,(I113:R113),"")),
     MAX(IF($I$199:$R$199=2,(I113:R113),""))),
IF(Options!$D$19=1, IFERROR(AVERAGE(IF($I$199:$R$199=1,(I113:R113),"")),
     AVERAGE(IF($I$199:$R$199=2,(I113:R113),""))),
IF(Options!$D$20=1, IFERROR(GEOMEAN(IF($I$199:$R$199=1,(I113:R113)+0.0001,"")),
     GEOMEAN(IF($I$199:$R$199=2,(I113:R113)+0.0001,""))))))</f>
        <v>7.9834710743801596</v>
      </c>
      <c r="G113" s="96" cm="1">
        <f t="array" ref="G113">IF(Options!$D$18=1, IFERROR(MAX(IF($I$200:$R$200=1,(I113:R113),"")),
     MAX(IF($I$200:$R$200=2,(I113:R113),""))),
IF(Options!$D$19=1, IFERROR(AVERAGE(IF($I$200:$R$200=1,(I113:R113),"")),
     AVERAGE(IF($I$200:$R$200=2,(I113:R113),""))),
IF(Options!$D$20=1, IFERROR(GEOMEAN(IF($I$200:$R$200=1,(I113:R113)+0.0001,"")),
     GEOMEAN(IF($I$200:$R$200=2,(I113:R113)+0.0001,""))))))</f>
        <v>2.7272727272727302</v>
      </c>
      <c r="H113" s="151" t="s">
        <v>223</v>
      </c>
      <c r="I113" s="96">
        <v>2.7272727272727302</v>
      </c>
      <c r="J113" s="96">
        <v>7.9834710743801596</v>
      </c>
      <c r="K113" s="96"/>
      <c r="L113" s="96"/>
      <c r="M113" s="96"/>
      <c r="N113" s="150"/>
      <c r="O113" s="150"/>
      <c r="P113" s="150"/>
      <c r="Q113" s="172"/>
      <c r="R113" s="172"/>
      <c r="S113" s="38"/>
      <c r="T113" s="38"/>
      <c r="U113" s="38"/>
      <c r="V113" s="38"/>
      <c r="W113" s="38"/>
      <c r="X113" s="38"/>
      <c r="Y113" s="38"/>
      <c r="Z113" s="38"/>
      <c r="AA113" s="38"/>
    </row>
    <row r="114" spans="1:27" x14ac:dyDescent="0.2">
      <c r="A114" s="92">
        <v>109</v>
      </c>
      <c r="B114" s="92" t="s">
        <v>224</v>
      </c>
      <c r="C114" s="92" t="s">
        <v>225</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t="s">
        <v>505</v>
      </c>
      <c r="J114" s="96" t="s">
        <v>505</v>
      </c>
      <c r="K114" s="96"/>
      <c r="L114" s="96"/>
      <c r="M114" s="96"/>
      <c r="N114" s="150"/>
      <c r="O114" s="150"/>
      <c r="P114" s="150"/>
      <c r="Q114" s="172"/>
      <c r="R114" s="172"/>
      <c r="S114" s="38"/>
      <c r="T114" s="38"/>
      <c r="U114" s="38"/>
      <c r="V114" s="38"/>
      <c r="W114" s="38"/>
      <c r="X114" s="38"/>
      <c r="Y114" s="38"/>
      <c r="Z114" s="38"/>
      <c r="AA114" s="38"/>
    </row>
    <row r="115" spans="1:27" x14ac:dyDescent="0.2">
      <c r="A115" s="92">
        <v>110</v>
      </c>
      <c r="B115" s="92" t="s">
        <v>226</v>
      </c>
      <c r="C115" s="92" t="s">
        <v>227</v>
      </c>
      <c r="D115" s="105" t="str">
        <f t="shared" si="1"/>
        <v/>
      </c>
      <c r="E115" s="96">
        <f>IF(Options!$D$24 = 1, MAX(F115, G115),
IF(Options!$D$25 = 1, AVERAGE(F115,G115),
IF(Options!$D$26 = 1, IFERROR(GEOMEAN(F115, G115), MAX(F115, G115)))))</f>
        <v>5.2417155845172223</v>
      </c>
      <c r="F115" s="96" cm="1">
        <f t="array" ref="F115">IF(Options!$D$18=1, IFERROR(MAX(IF($I$199:$R$199=1,(I115:R115),"")),
     MAX(IF($I$199:$R$199=2,(I115:R115),""))),
IF(Options!$D$19=1, IFERROR(AVERAGE(IF($I$199:$R$199=1,(I115:R115),"")),
     AVERAGE(IF($I$199:$R$199=2,(I115:R115),""))),
IF(Options!$D$20=1, IFERROR(GEOMEAN(IF($I$199:$R$199=1,(I115:R115)+0.0001,"")),
     GEOMEAN(IF($I$199:$R$199=2,(I115:R115)+0.0001,""))))))</f>
        <v>5.25619834710744</v>
      </c>
      <c r="G115" s="96" cm="1">
        <f t="array" ref="G115">IF(Options!$D$18=1, IFERROR(MAX(IF($I$200:$R$200=1,(I115:R115),"")),
     MAX(IF($I$200:$R$200=2,(I115:R115),""))),
IF(Options!$D$19=1, IFERROR(AVERAGE(IF($I$200:$R$200=1,(I115:R115),"")),
     AVERAGE(IF($I$200:$R$200=2,(I115:R115),""))),
IF(Options!$D$20=1, IFERROR(GEOMEAN(IF($I$200:$R$200=1,(I115:R115)+0.0001,"")),
     GEOMEAN(IF($I$200:$R$200=2,(I115:R115)+0.0001,""))))))</f>
        <v>5.2272727272727302</v>
      </c>
      <c r="H115" s="151" t="s">
        <v>227</v>
      </c>
      <c r="I115" s="96">
        <v>5.2272727272727302</v>
      </c>
      <c r="J115" s="96">
        <v>5.25619834710744</v>
      </c>
      <c r="K115" s="96"/>
      <c r="L115" s="96"/>
      <c r="M115" s="96"/>
      <c r="N115" s="150"/>
      <c r="O115" s="150"/>
      <c r="P115" s="150"/>
      <c r="Q115" s="172"/>
      <c r="R115" s="172"/>
      <c r="S115" s="38"/>
      <c r="T115" s="38"/>
      <c r="U115" s="38"/>
      <c r="V115" s="38"/>
      <c r="W115" s="38"/>
      <c r="X115" s="38"/>
      <c r="Y115" s="38"/>
      <c r="Z115" s="38"/>
      <c r="AA115" s="38"/>
    </row>
    <row r="116" spans="1:27" x14ac:dyDescent="0.2">
      <c r="A116" s="92">
        <v>111</v>
      </c>
      <c r="B116" s="92" t="s">
        <v>228</v>
      </c>
      <c r="C116" s="92" t="s">
        <v>229</v>
      </c>
      <c r="D116" s="105" t="str">
        <f t="shared" si="1"/>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t="s">
        <v>505</v>
      </c>
      <c r="J116" s="96" t="s">
        <v>505</v>
      </c>
      <c r="K116" s="96"/>
      <c r="L116" s="96"/>
      <c r="M116" s="96"/>
      <c r="N116" s="150"/>
      <c r="O116" s="150"/>
      <c r="P116" s="150"/>
      <c r="Q116" s="172"/>
      <c r="R116" s="172"/>
      <c r="S116" s="38"/>
      <c r="T116" s="38"/>
      <c r="U116" s="38"/>
      <c r="V116" s="38"/>
      <c r="W116" s="38"/>
      <c r="X116" s="38"/>
      <c r="Y116" s="38"/>
      <c r="Z116" s="38"/>
      <c r="AA116" s="38"/>
    </row>
    <row r="117" spans="1:27" x14ac:dyDescent="0.2">
      <c r="A117" s="92">
        <v>112</v>
      </c>
      <c r="B117" s="92" t="s">
        <v>230</v>
      </c>
      <c r="C117" s="92" t="s">
        <v>231</v>
      </c>
      <c r="D117" s="105" t="str">
        <f t="shared" si="1"/>
        <v/>
      </c>
      <c r="E117" s="96">
        <f>IF(Options!$D$24 = 1, MAX(F117, G117),
IF(Options!$D$25 = 1, AVERAGE(F117,G117),
IF(Options!$D$26 = 1, IFERROR(GEOMEAN(F117, G117), MAX(F117, G117)))))</f>
        <v>4.9372470786108833</v>
      </c>
      <c r="F117" s="96" cm="1">
        <f t="array" ref="F117">IF(Options!$D$18=1, IFERROR(MAX(IF($I$199:$R$199=1,(I117:R117),"")),
     MAX(IF($I$199:$R$199=2,(I117:R117),""))),
IF(Options!$D$19=1, IFERROR(AVERAGE(IF($I$199:$R$199=1,(I117:R117),"")),
     AVERAGE(IF($I$199:$R$199=2,(I117:R117),""))),
IF(Options!$D$20=1, IFERROR(GEOMEAN(IF($I$199:$R$199=1,(I117:R117)+0.0001,"")),
     GEOMEAN(IF($I$199:$R$199=2,(I117:R117)+0.0001,""))))))</f>
        <v>5.1074380165289304</v>
      </c>
      <c r="G117" s="96" cm="1">
        <f t="array" ref="G117">IF(Options!$D$18=1, IFERROR(MAX(IF($I$200:$R$200=1,(I117:R117),"")),
     MAX(IF($I$200:$R$200=2,(I117:R117),""))),
IF(Options!$D$19=1, IFERROR(AVERAGE(IF($I$200:$R$200=1,(I117:R117),"")),
     AVERAGE(IF($I$200:$R$200=2,(I117:R117),""))),
IF(Options!$D$20=1, IFERROR(GEOMEAN(IF($I$200:$R$200=1,(I117:R117)+0.0001,"")),
     GEOMEAN(IF($I$200:$R$200=2,(I117:R117)+0.0001,""))))))</f>
        <v>4.7727272727272698</v>
      </c>
      <c r="H117" s="151" t="s">
        <v>231</v>
      </c>
      <c r="I117" s="96">
        <v>4.7727272727272698</v>
      </c>
      <c r="J117" s="96">
        <v>5.1074380165289304</v>
      </c>
      <c r="K117" s="96"/>
      <c r="L117" s="96"/>
      <c r="M117" s="96"/>
      <c r="N117" s="150"/>
      <c r="O117" s="150"/>
      <c r="P117" s="150"/>
      <c r="Q117" s="172"/>
      <c r="R117" s="172"/>
      <c r="S117" s="38"/>
      <c r="T117" s="38"/>
      <c r="U117" s="38"/>
      <c r="V117" s="38"/>
      <c r="W117" s="38"/>
      <c r="X117" s="38"/>
      <c r="Y117" s="38"/>
      <c r="Z117" s="38"/>
      <c r="AA117" s="38"/>
    </row>
    <row r="118" spans="1:27" x14ac:dyDescent="0.2">
      <c r="A118" s="92">
        <v>113</v>
      </c>
      <c r="B118" s="92" t="s">
        <v>232</v>
      </c>
      <c r="C118" s="92" t="s">
        <v>233</v>
      </c>
      <c r="D118" s="105" t="str">
        <f t="shared" si="1"/>
        <v/>
      </c>
      <c r="E118" s="96">
        <f>IF(Options!$D$24 = 1, MAX(F118, G118),
IF(Options!$D$25 = 1, AVERAGE(F118,G118),
IF(Options!$D$26 = 1, IFERROR(GEOMEAN(F118, G118), MAX(F118, G118)))))</f>
        <v>6.9478036787121695</v>
      </c>
      <c r="F118" s="96" cm="1">
        <f t="array" ref="F118">IF(Options!$D$18=1, IFERROR(MAX(IF($I$199:$R$199=1,(I118:R118),"")),
     MAX(IF($I$199:$R$199=2,(I118:R118),""))),
IF(Options!$D$19=1, IFERROR(AVERAGE(IF($I$199:$R$199=1,(I118:R118),"")),
     AVERAGE(IF($I$199:$R$199=2,(I118:R118),""))),
IF(Options!$D$20=1, IFERROR(GEOMEAN(IF($I$199:$R$199=1,(I118:R118)+0.0001,"")),
     GEOMEAN(IF($I$199:$R$199=2,(I118:R118)+0.0001,""))))))</f>
        <v>8.4958677685950406</v>
      </c>
      <c r="G118" s="96" cm="1">
        <f t="array" ref="G118">IF(Options!$D$18=1, IFERROR(MAX(IF($I$200:$R$200=1,(I118:R118),"")),
     MAX(IF($I$200:$R$200=2,(I118:R118),""))),
IF(Options!$D$19=1, IFERROR(AVERAGE(IF($I$200:$R$200=1,(I118:R118),"")),
     AVERAGE(IF($I$200:$R$200=2,(I118:R118),""))),
IF(Options!$D$20=1, IFERROR(GEOMEAN(IF($I$200:$R$200=1,(I118:R118)+0.0001,"")),
     GEOMEAN(IF($I$200:$R$200=2,(I118:R118)+0.0001,""))))))</f>
        <v>5.6818181818181799</v>
      </c>
      <c r="H118" s="151" t="s">
        <v>233</v>
      </c>
      <c r="I118" s="96">
        <v>5.6818181818181799</v>
      </c>
      <c r="J118" s="96">
        <v>8.4958677685950406</v>
      </c>
      <c r="K118" s="96"/>
      <c r="L118" s="96"/>
      <c r="M118" s="96"/>
      <c r="N118" s="150"/>
      <c r="O118" s="150"/>
      <c r="P118" s="150"/>
      <c r="Q118" s="172"/>
      <c r="R118" s="172"/>
      <c r="S118" s="38"/>
      <c r="T118" s="38"/>
      <c r="U118" s="38"/>
      <c r="V118" s="38"/>
      <c r="W118" s="38"/>
      <c r="X118" s="38"/>
      <c r="Y118" s="38"/>
      <c r="Z118" s="38"/>
      <c r="AA118" s="38"/>
    </row>
    <row r="119" spans="1:27" x14ac:dyDescent="0.2">
      <c r="A119" s="92">
        <v>114</v>
      </c>
      <c r="B119" s="92" t="s">
        <v>234</v>
      </c>
      <c r="C119" s="92" t="s">
        <v>235</v>
      </c>
      <c r="D119" s="105" t="str">
        <f t="shared" si="1"/>
        <v/>
      </c>
      <c r="E119" s="96">
        <f>IF(Options!$D$24 = 1, MAX(F119, G119),
IF(Options!$D$25 = 1, AVERAGE(F119,G119),
IF(Options!$D$26 = 1, IFERROR(GEOMEAN(F119, G119), MAX(F119, G119)))))</f>
        <v>3.5685831747742309</v>
      </c>
      <c r="F119" s="96" cm="1">
        <f t="array" ref="F119">IF(Options!$D$18=1, IFERROR(MAX(IF($I$199:$R$199=1,(I119:R119),"")),
     MAX(IF($I$199:$R$199=2,(I119:R119),""))),
IF(Options!$D$19=1, IFERROR(AVERAGE(IF($I$199:$R$199=1,(I119:R119),"")),
     AVERAGE(IF($I$199:$R$199=2,(I119:R119),""))),
IF(Options!$D$20=1, IFERROR(GEOMEAN(IF($I$199:$R$199=1,(I119:R119)+0.0001,"")),
     GEOMEAN(IF($I$199:$R$199=2,(I119:R119)+0.0001,""))))))</f>
        <v>1.8677685950413201</v>
      </c>
      <c r="G119" s="96" cm="1">
        <f t="array" ref="G119">IF(Options!$D$18=1, IFERROR(MAX(IF($I$200:$R$200=1,(I119:R119),"")),
     MAX(IF($I$200:$R$200=2,(I119:R119),""))),
IF(Options!$D$19=1, IFERROR(AVERAGE(IF($I$200:$R$200=1,(I119:R119),"")),
     AVERAGE(IF($I$200:$R$200=2,(I119:R119),""))),
IF(Options!$D$20=1, IFERROR(GEOMEAN(IF($I$200:$R$200=1,(I119:R119)+0.0001,"")),
     GEOMEAN(IF($I$200:$R$200=2,(I119:R119)+0.0001,""))))))</f>
        <v>6.8181818181818201</v>
      </c>
      <c r="H119" s="151" t="s">
        <v>235</v>
      </c>
      <c r="I119" s="96">
        <v>6.8181818181818201</v>
      </c>
      <c r="J119" s="96">
        <v>1.8677685950413201</v>
      </c>
      <c r="K119" s="96"/>
      <c r="L119" s="96"/>
      <c r="M119" s="96"/>
      <c r="N119" s="150"/>
      <c r="O119" s="150"/>
      <c r="P119" s="150"/>
      <c r="Q119" s="172"/>
      <c r="R119" s="172"/>
      <c r="S119" s="38"/>
      <c r="T119" s="38"/>
      <c r="U119" s="38"/>
      <c r="V119" s="38"/>
      <c r="W119" s="38"/>
      <c r="X119" s="38"/>
      <c r="Y119" s="38"/>
      <c r="Z119" s="38"/>
      <c r="AA119" s="38"/>
    </row>
    <row r="120" spans="1:27" x14ac:dyDescent="0.2">
      <c r="A120" s="92">
        <v>115</v>
      </c>
      <c r="B120" s="92" t="s">
        <v>236</v>
      </c>
      <c r="C120" s="92" t="s">
        <v>237</v>
      </c>
      <c r="D120" s="105" t="str">
        <f t="shared" si="1"/>
        <v/>
      </c>
      <c r="E120" s="96">
        <f>IF(Options!$D$24 = 1, MAX(F120, G120),
IF(Options!$D$25 = 1, AVERAGE(F120,G120),
IF(Options!$D$26 = 1, IFERROR(GEOMEAN(F120, G120), MAX(F120, G120)))))</f>
        <v>7.2286889822916587</v>
      </c>
      <c r="F120" s="96" cm="1">
        <f t="array" ref="F120">IF(Options!$D$18=1, IFERROR(MAX(IF($I$199:$R$199=1,(I120:R120),"")),
     MAX(IF($I$199:$R$199=2,(I120:R120),""))),
IF(Options!$D$19=1, IFERROR(AVERAGE(IF($I$199:$R$199=1,(I120:R120),"")),
     AVERAGE(IF($I$199:$R$199=2,(I120:R120),""))),
IF(Options!$D$20=1, IFERROR(GEOMEAN(IF($I$199:$R$199=1,(I120:R120)+0.0001,"")),
     GEOMEAN(IF($I$199:$R$199=2,(I120:R120)+0.0001,""))))))</f>
        <v>8.8429752066115697</v>
      </c>
      <c r="G120" s="96" cm="1">
        <f t="array" ref="G120">IF(Options!$D$18=1, IFERROR(MAX(IF($I$200:$R$200=1,(I120:R120),"")),
     MAX(IF($I$200:$R$200=2,(I120:R120),""))),
IF(Options!$D$19=1, IFERROR(AVERAGE(IF($I$200:$R$200=1,(I120:R120),"")),
     AVERAGE(IF($I$200:$R$200=2,(I120:R120),""))),
IF(Options!$D$20=1, IFERROR(GEOMEAN(IF($I$200:$R$200=1,(I120:R120)+0.0001,"")),
     GEOMEAN(IF($I$200:$R$200=2,(I120:R120)+0.0001,""))))))</f>
        <v>5.9090909090909198</v>
      </c>
      <c r="H120" s="151" t="s">
        <v>237</v>
      </c>
      <c r="I120" s="96">
        <v>5.9090909090909198</v>
      </c>
      <c r="J120" s="96">
        <v>8.8429752066115697</v>
      </c>
      <c r="K120" s="96"/>
      <c r="L120" s="96"/>
      <c r="M120" s="96"/>
      <c r="N120" s="150"/>
      <c r="O120" s="150"/>
      <c r="P120" s="150"/>
      <c r="Q120" s="172"/>
      <c r="R120" s="172"/>
      <c r="S120" s="38"/>
      <c r="T120" s="38"/>
      <c r="U120" s="38"/>
      <c r="V120" s="38"/>
      <c r="W120" s="38"/>
      <c r="X120" s="38"/>
      <c r="Y120" s="38"/>
      <c r="Z120" s="38"/>
      <c r="AA120" s="38"/>
    </row>
    <row r="121" spans="1:27" x14ac:dyDescent="0.2">
      <c r="A121" s="92">
        <v>116</v>
      </c>
      <c r="B121" s="92" t="s">
        <v>238</v>
      </c>
      <c r="C121" s="92" t="s">
        <v>239</v>
      </c>
      <c r="D121" s="105" t="str">
        <f t="shared" si="1"/>
        <v/>
      </c>
      <c r="E121" s="96">
        <f>IF(Options!$D$24 = 1, MAX(F121, G121),
IF(Options!$D$25 = 1, AVERAGE(F121,G121),
IF(Options!$D$26 = 1, IFERROR(GEOMEAN(F121, G121), MAX(F121, G121)))))</f>
        <v>6.6171464088792815</v>
      </c>
      <c r="F121" s="96" cm="1">
        <f t="array" ref="F121">IF(Options!$D$18=1, IFERROR(MAX(IF($I$199:$R$199=1,(I121:R121),"")),
     MAX(IF($I$199:$R$199=2,(I121:R121),""))),
IF(Options!$D$19=1, IFERROR(AVERAGE(IF($I$199:$R$199=1,(I121:R121),"")),
     AVERAGE(IF($I$199:$R$199=2,(I121:R121),""))),
IF(Options!$D$20=1, IFERROR(GEOMEAN(IF($I$199:$R$199=1,(I121:R121)+0.0001,"")),
     GEOMEAN(IF($I$199:$R$199=2,(I121:R121)+0.0001,""))))))</f>
        <v>6.2148760330578501</v>
      </c>
      <c r="G121" s="96" cm="1">
        <f t="array" ref="G121">IF(Options!$D$18=1, IFERROR(MAX(IF($I$200:$R$200=1,(I121:R121),"")),
     MAX(IF($I$200:$R$200=2,(I121:R121),""))),
IF(Options!$D$19=1, IFERROR(AVERAGE(IF($I$200:$R$200=1,(I121:R121),"")),
     AVERAGE(IF($I$200:$R$200=2,(I121:R121),""))),
IF(Options!$D$20=1, IFERROR(GEOMEAN(IF($I$200:$R$200=1,(I121:R121)+0.0001,"")),
     GEOMEAN(IF($I$200:$R$200=2,(I121:R121)+0.0001,""))))))</f>
        <v>7.0454545454545503</v>
      </c>
      <c r="H121" s="151" t="s">
        <v>239</v>
      </c>
      <c r="I121" s="96">
        <v>7.0454545454545503</v>
      </c>
      <c r="J121" s="96">
        <v>6.2148760330578501</v>
      </c>
      <c r="K121" s="96"/>
      <c r="L121" s="96"/>
      <c r="M121" s="96"/>
      <c r="N121" s="150"/>
      <c r="O121" s="150"/>
      <c r="P121" s="150"/>
      <c r="Q121" s="172"/>
      <c r="R121" s="172"/>
      <c r="S121" s="38"/>
      <c r="T121" s="38"/>
      <c r="U121" s="38"/>
      <c r="V121" s="38"/>
      <c r="W121" s="38"/>
      <c r="X121" s="38"/>
      <c r="Y121" s="38"/>
      <c r="Z121" s="38"/>
      <c r="AA121" s="38"/>
    </row>
    <row r="122" spans="1:27" x14ac:dyDescent="0.2">
      <c r="A122" s="92">
        <v>117</v>
      </c>
      <c r="B122" s="92" t="s">
        <v>240</v>
      </c>
      <c r="C122" s="92" t="s">
        <v>241</v>
      </c>
      <c r="D122" s="105" t="str">
        <f t="shared" si="1"/>
        <v/>
      </c>
      <c r="E122" s="96">
        <f>IF(Options!$D$24 = 1, MAX(F122, G122),
IF(Options!$D$25 = 1, AVERAGE(F122,G122),
IF(Options!$D$26 = 1, IFERROR(GEOMEAN(F122, G122), MAX(F122, G122)))))</f>
        <v>2.5931192545020152</v>
      </c>
      <c r="F122" s="96" cm="1">
        <f t="array" ref="F122">IF(Options!$D$18=1, IFERROR(MAX(IF($I$199:$R$199=1,(I122:R122),"")),
     MAX(IF($I$199:$R$199=2,(I122:R122),""))),
IF(Options!$D$19=1, IFERROR(AVERAGE(IF($I$199:$R$199=1,(I122:R122),"")),
     AVERAGE(IF($I$199:$R$199=2,(I122:R122),""))),
IF(Options!$D$20=1, IFERROR(GEOMEAN(IF($I$199:$R$199=1,(I122:R122)+0.0001,"")),
     GEOMEAN(IF($I$199:$R$199=2,(I122:R122)+0.0001,""))))))</f>
        <v>5.9173553719008298</v>
      </c>
      <c r="G122" s="96" cm="1">
        <f t="array" ref="G122">IF(Options!$D$18=1, IFERROR(MAX(IF($I$200:$R$200=1,(I122:R122),"")),
     MAX(IF($I$200:$R$200=2,(I122:R122),""))),
IF(Options!$D$19=1, IFERROR(AVERAGE(IF($I$200:$R$200=1,(I122:R122),"")),
     AVERAGE(IF($I$200:$R$200=2,(I122:R122),""))),
IF(Options!$D$20=1, IFERROR(GEOMEAN(IF($I$200:$R$200=1,(I122:R122)+0.0001,"")),
     GEOMEAN(IF($I$200:$R$200=2,(I122:R122)+0.0001,""))))))</f>
        <v>1.13636363636363</v>
      </c>
      <c r="H122" s="151" t="s">
        <v>241</v>
      </c>
      <c r="I122" s="96">
        <v>1.13636363636363</v>
      </c>
      <c r="J122" s="96">
        <v>5.9173553719008298</v>
      </c>
      <c r="K122" s="96"/>
      <c r="L122" s="96"/>
      <c r="M122" s="96"/>
      <c r="N122" s="150"/>
      <c r="O122" s="150"/>
      <c r="P122" s="150"/>
      <c r="Q122" s="172"/>
      <c r="R122" s="172"/>
      <c r="S122" s="38"/>
      <c r="T122" s="38"/>
      <c r="U122" s="38"/>
      <c r="V122" s="38"/>
      <c r="W122" s="38"/>
      <c r="X122" s="38"/>
      <c r="Y122" s="38"/>
      <c r="Z122" s="38"/>
      <c r="AA122" s="38"/>
    </row>
    <row r="123" spans="1:27" x14ac:dyDescent="0.2">
      <c r="A123" s="92">
        <v>118</v>
      </c>
      <c r="B123" s="92" t="s">
        <v>242</v>
      </c>
      <c r="C123" s="92" t="s">
        <v>243</v>
      </c>
      <c r="D123" s="105" t="str">
        <f t="shared" si="1"/>
        <v/>
      </c>
      <c r="E123" s="96">
        <f>IF(Options!$D$24 = 1, MAX(F123, G123),
IF(Options!$D$25 = 1, AVERAGE(F123,G123),
IF(Options!$D$26 = 1, IFERROR(GEOMEAN(F123, G123), MAX(F123, G123)))))</f>
        <v>6.3960214906683124</v>
      </c>
      <c r="F123" s="96" cm="1">
        <f t="array" ref="F123">IF(Options!$D$18=1, IFERROR(MAX(IF($I$199:$R$199=1,(I123:R123),"")),
     MAX(IF($I$199:$R$199=2,(I123:R123),""))),
IF(Options!$D$19=1, IFERROR(AVERAGE(IF($I$199:$R$199=1,(I123:R123),"")),
     AVERAGE(IF($I$199:$R$199=2,(I123:R123),""))),
IF(Options!$D$20=1, IFERROR(GEOMEAN(IF($I$199:$R$199=1,(I123:R123)+0.0001,"")),
     GEOMEAN(IF($I$199:$R$199=2,(I123:R123)+0.0001,""))))))</f>
        <v>8.1818181818181799</v>
      </c>
      <c r="G123" s="96" cm="1">
        <f t="array" ref="G123">IF(Options!$D$18=1, IFERROR(MAX(IF($I$200:$R$200=1,(I123:R123),"")),
     MAX(IF($I$200:$R$200=2,(I123:R123),""))),
IF(Options!$D$19=1, IFERROR(AVERAGE(IF($I$200:$R$200=1,(I123:R123),"")),
     AVERAGE(IF($I$200:$R$200=2,(I123:R123),""))),
IF(Options!$D$20=1, IFERROR(GEOMEAN(IF($I$200:$R$200=1,(I123:R123)+0.0001,"")),
     GEOMEAN(IF($I$200:$R$200=2,(I123:R123)+0.0001,""))))))</f>
        <v>5</v>
      </c>
      <c r="H123" s="151" t="s">
        <v>243</v>
      </c>
      <c r="I123" s="96">
        <v>5</v>
      </c>
      <c r="J123" s="96">
        <v>8.1818181818181799</v>
      </c>
      <c r="K123" s="96"/>
      <c r="L123" s="96"/>
      <c r="M123" s="96"/>
      <c r="N123" s="150"/>
      <c r="O123" s="150"/>
      <c r="P123" s="150"/>
      <c r="Q123" s="172"/>
      <c r="R123" s="172"/>
      <c r="S123" s="38"/>
      <c r="T123" s="38"/>
      <c r="U123" s="38"/>
      <c r="V123" s="38"/>
      <c r="W123" s="38"/>
      <c r="X123" s="38"/>
      <c r="Y123" s="38"/>
      <c r="Z123" s="38"/>
      <c r="AA123" s="38"/>
    </row>
    <row r="124" spans="1:27" x14ac:dyDescent="0.2">
      <c r="A124" s="92">
        <v>119</v>
      </c>
      <c r="B124" s="92" t="s">
        <v>244</v>
      </c>
      <c r="C124" s="92" t="s">
        <v>245</v>
      </c>
      <c r="D124" s="105" t="str">
        <f t="shared" si="1"/>
        <v/>
      </c>
      <c r="E124" s="96">
        <f>IF(Options!$D$24 = 1, MAX(F124, G124),
IF(Options!$D$25 = 1, AVERAGE(F124,G124),
IF(Options!$D$26 = 1, IFERROR(GEOMEAN(F124, G124), MAX(F124, G124)))))</f>
        <v>1.9459256400345599</v>
      </c>
      <c r="F124" s="96" cm="1">
        <f t="array" ref="F124">IF(Options!$D$18=1, IFERROR(MAX(IF($I$199:$R$199=1,(I124:R124),"")),
     MAX(IF($I$199:$R$199=2,(I124:R124),""))),
IF(Options!$D$19=1, IFERROR(AVERAGE(IF($I$199:$R$199=1,(I124:R124),"")),
     AVERAGE(IF($I$199:$R$199=2,(I124:R124),""))),
IF(Options!$D$20=1, IFERROR(GEOMEAN(IF($I$199:$R$199=1,(I124:R124)+0.0001,"")),
     GEOMEAN(IF($I$199:$R$199=2,(I124:R124)+0.0001,""))))))</f>
        <v>8.3305785123966896</v>
      </c>
      <c r="G124" s="96" cm="1">
        <f t="array" ref="G124">IF(Options!$D$18=1, IFERROR(MAX(IF($I$200:$R$200=1,(I124:R124),"")),
     MAX(IF($I$200:$R$200=2,(I124:R124),""))),
IF(Options!$D$19=1, IFERROR(AVERAGE(IF($I$200:$R$200=1,(I124:R124),"")),
     AVERAGE(IF($I$200:$R$200=2,(I124:R124),""))),
IF(Options!$D$20=1, IFERROR(GEOMEAN(IF($I$200:$R$200=1,(I124:R124)+0.0001,"")),
     GEOMEAN(IF($I$200:$R$200=2,(I124:R124)+0.0001,""))))))</f>
        <v>0.45454545454544998</v>
      </c>
      <c r="H124" s="151" t="s">
        <v>245</v>
      </c>
      <c r="I124" s="96">
        <v>0.45454545454544998</v>
      </c>
      <c r="J124" s="96">
        <v>8.3305785123966896</v>
      </c>
      <c r="K124" s="96"/>
      <c r="L124" s="96"/>
      <c r="M124" s="96"/>
      <c r="N124" s="150"/>
      <c r="O124" s="150"/>
      <c r="P124" s="150"/>
      <c r="Q124" s="172"/>
      <c r="R124" s="172"/>
      <c r="S124" s="38"/>
      <c r="T124" s="38"/>
      <c r="U124" s="38"/>
      <c r="V124" s="38"/>
      <c r="W124" s="38"/>
      <c r="X124" s="38"/>
      <c r="Y124" s="38"/>
      <c r="Z124" s="38"/>
      <c r="AA124" s="38"/>
    </row>
    <row r="125" spans="1:27" x14ac:dyDescent="0.2">
      <c r="A125" s="92">
        <v>120</v>
      </c>
      <c r="B125" s="92" t="s">
        <v>246</v>
      </c>
      <c r="C125" s="92" t="s">
        <v>247</v>
      </c>
      <c r="D125" s="105" t="str">
        <f t="shared" si="1"/>
        <v/>
      </c>
      <c r="E125" s="96">
        <f>IF(Options!$D$24 = 1, MAX(F125, G125),
IF(Options!$D$25 = 1, AVERAGE(F125,G125),
IF(Options!$D$26 = 1, IFERROR(GEOMEAN(F125, G125), MAX(F125, G125)))))</f>
        <v>3.9607389516130649</v>
      </c>
      <c r="F125" s="96" cm="1">
        <f t="array" ref="F125">IF(Options!$D$18=1, IFERROR(MAX(IF($I$199:$R$199=1,(I125:R125),"")),
     MAX(IF($I$199:$R$199=2,(I125:R125),""))),
IF(Options!$D$19=1, IFERROR(AVERAGE(IF($I$199:$R$199=1,(I125:R125),"")),
     AVERAGE(IF($I$199:$R$199=2,(I125:R125),""))),
IF(Options!$D$20=1, IFERROR(GEOMEAN(IF($I$199:$R$199=1,(I125:R125)+0.0001,"")),
     GEOMEAN(IF($I$199:$R$199=2,(I125:R125)+0.0001,""))))))</f>
        <v>2.8760330578512399</v>
      </c>
      <c r="G125" s="96" cm="1">
        <f t="array" ref="G125">IF(Options!$D$18=1, IFERROR(MAX(IF($I$200:$R$200=1,(I125:R125),"")),
     MAX(IF($I$200:$R$200=2,(I125:R125),""))),
IF(Options!$D$19=1, IFERROR(AVERAGE(IF($I$200:$R$200=1,(I125:R125),"")),
     AVERAGE(IF($I$200:$R$200=2,(I125:R125),""))),
IF(Options!$D$20=1, IFERROR(GEOMEAN(IF($I$200:$R$200=1,(I125:R125)+0.0001,"")),
     GEOMEAN(IF($I$200:$R$200=2,(I125:R125)+0.0001,""))))))</f>
        <v>5.4545454545454604</v>
      </c>
      <c r="H125" s="151" t="s">
        <v>247</v>
      </c>
      <c r="I125" s="96">
        <v>5.4545454545454604</v>
      </c>
      <c r="J125" s="96">
        <v>2.8760330578512399</v>
      </c>
      <c r="K125" s="96"/>
      <c r="L125" s="96"/>
      <c r="M125" s="96"/>
      <c r="N125" s="150"/>
      <c r="O125" s="150"/>
      <c r="P125" s="150"/>
      <c r="Q125" s="172"/>
      <c r="R125" s="172"/>
      <c r="S125" s="38"/>
      <c r="T125" s="38"/>
      <c r="U125" s="38"/>
      <c r="V125" s="38"/>
      <c r="W125" s="38"/>
      <c r="X125" s="38"/>
      <c r="Y125" s="38"/>
      <c r="Z125" s="38"/>
      <c r="AA125" s="38"/>
    </row>
    <row r="126" spans="1:27" x14ac:dyDescent="0.2">
      <c r="A126" s="92">
        <v>121</v>
      </c>
      <c r="B126" s="92" t="s">
        <v>248</v>
      </c>
      <c r="C126" s="92" t="s">
        <v>249</v>
      </c>
      <c r="D126" s="105" t="str">
        <f t="shared" si="1"/>
        <v/>
      </c>
      <c r="E126" s="96">
        <f>IF(Options!$D$24 = 1, MAX(F126, G126),
IF(Options!$D$25 = 1, AVERAGE(F126,G126),
IF(Options!$D$26 = 1, IFERROR(GEOMEAN(F126, G126), MAX(F126, G126)))))</f>
        <v>6.0426731935308835</v>
      </c>
      <c r="F126" s="96" cm="1">
        <f t="array" ref="F126">IF(Options!$D$18=1, IFERROR(MAX(IF($I$199:$R$199=1,(I126:R126),"")),
     MAX(IF($I$199:$R$199=2,(I126:R126),""))),
IF(Options!$D$19=1, IFERROR(AVERAGE(IF($I$199:$R$199=1,(I126:R126),"")),
     AVERAGE(IF($I$199:$R$199=2,(I126:R126),""))),
IF(Options!$D$20=1, IFERROR(GEOMEAN(IF($I$199:$R$199=1,(I126:R126)+0.0001,"")),
     GEOMEAN(IF($I$199:$R$199=2,(I126:R126)+0.0001,""))))))</f>
        <v>8.0330578512396702</v>
      </c>
      <c r="G126" s="96" cm="1">
        <f t="array" ref="G126">IF(Options!$D$18=1, IFERROR(MAX(IF($I$200:$R$200=1,(I126:R126),"")),
     MAX(IF($I$200:$R$200=2,(I126:R126),""))),
IF(Options!$D$19=1, IFERROR(AVERAGE(IF($I$200:$R$200=1,(I126:R126),"")),
     AVERAGE(IF($I$200:$R$200=2,(I126:R126),""))),
IF(Options!$D$20=1, IFERROR(GEOMEAN(IF($I$200:$R$200=1,(I126:R126)+0.0001,"")),
     GEOMEAN(IF($I$200:$R$200=2,(I126:R126)+0.0001,""))))))</f>
        <v>4.5454545454545503</v>
      </c>
      <c r="H126" s="151" t="s">
        <v>249</v>
      </c>
      <c r="I126" s="96">
        <v>4.5454545454545503</v>
      </c>
      <c r="J126" s="96">
        <v>8.0330578512396702</v>
      </c>
      <c r="K126" s="96"/>
      <c r="L126" s="96"/>
      <c r="M126" s="96"/>
      <c r="N126" s="150"/>
      <c r="O126" s="150"/>
      <c r="P126" s="150"/>
      <c r="Q126" s="172"/>
      <c r="R126" s="172"/>
      <c r="S126" s="38"/>
      <c r="T126" s="38"/>
      <c r="U126" s="38"/>
      <c r="V126" s="38"/>
      <c r="W126" s="38"/>
      <c r="X126" s="38"/>
      <c r="Y126" s="38"/>
      <c r="Z126" s="38"/>
      <c r="AA126" s="38"/>
    </row>
    <row r="127" spans="1:27" x14ac:dyDescent="0.2">
      <c r="A127" s="92">
        <v>122</v>
      </c>
      <c r="B127" s="92" t="s">
        <v>250</v>
      </c>
      <c r="C127" s="92" t="s">
        <v>251</v>
      </c>
      <c r="D127" s="105" t="str">
        <f t="shared" si="1"/>
        <v/>
      </c>
      <c r="E127" s="96">
        <f>IF(Options!$D$24 = 1, MAX(F127, G127),
IF(Options!$D$25 = 1, AVERAGE(F127,G127),
IF(Options!$D$26 = 1, IFERROR(GEOMEAN(F127, G127), MAX(F127, G127)))))</f>
        <v>2.1080861100374522</v>
      </c>
      <c r="F127" s="96" cm="1">
        <f t="array" ref="F127">IF(Options!$D$18=1, IFERROR(MAX(IF($I$199:$R$199=1,(I127:R127),"")),
     MAX(IF($I$199:$R$199=2,(I127:R127),""))),
IF(Options!$D$19=1, IFERROR(AVERAGE(IF($I$199:$R$199=1,(I127:R127),"")),
     AVERAGE(IF($I$199:$R$199=2,(I127:R127),""))),
IF(Options!$D$20=1, IFERROR(GEOMEAN(IF($I$199:$R$199=1,(I127:R127)+0.0001,"")),
     GEOMEAN(IF($I$199:$R$199=2,(I127:R127)+0.0001,""))))))</f>
        <v>2.7933884297520701</v>
      </c>
      <c r="G127" s="96" cm="1">
        <f t="array" ref="G127">IF(Options!$D$18=1, IFERROR(MAX(IF($I$200:$R$200=1,(I127:R127),"")),
     MAX(IF($I$200:$R$200=2,(I127:R127),""))),
IF(Options!$D$19=1, IFERROR(AVERAGE(IF($I$200:$R$200=1,(I127:R127),"")),
     AVERAGE(IF($I$200:$R$200=2,(I127:R127),""))),
IF(Options!$D$20=1, IFERROR(GEOMEAN(IF($I$200:$R$200=1,(I127:R127)+0.0001,"")),
     GEOMEAN(IF($I$200:$R$200=2,(I127:R127)+0.0001,""))))))</f>
        <v>1.5909090909090899</v>
      </c>
      <c r="H127" s="151" t="s">
        <v>251</v>
      </c>
      <c r="I127" s="96">
        <v>1.5909090909090899</v>
      </c>
      <c r="J127" s="96">
        <v>2.7933884297520701</v>
      </c>
      <c r="K127" s="96"/>
      <c r="L127" s="96"/>
      <c r="M127" s="96"/>
      <c r="N127" s="150"/>
      <c r="O127" s="150"/>
      <c r="P127" s="150"/>
      <c r="Q127" s="172"/>
      <c r="R127" s="172"/>
      <c r="S127" s="38"/>
      <c r="T127" s="38"/>
      <c r="U127" s="38"/>
      <c r="V127" s="38"/>
      <c r="W127" s="38"/>
      <c r="X127" s="38"/>
      <c r="Y127" s="38"/>
      <c r="Z127" s="38"/>
      <c r="AA127" s="38"/>
    </row>
    <row r="128" spans="1:27" x14ac:dyDescent="0.2">
      <c r="A128" s="92">
        <v>123</v>
      </c>
      <c r="B128" s="92" t="s">
        <v>252</v>
      </c>
      <c r="C128" s="92" t="s">
        <v>253</v>
      </c>
      <c r="D128" s="105" t="str">
        <f t="shared" si="1"/>
        <v/>
      </c>
      <c r="E128" s="96">
        <f>IF(Options!$D$24 = 1, MAX(F128, G128),
IF(Options!$D$25 = 1, AVERAGE(F128,G128),
IF(Options!$D$26 = 1, IFERROR(GEOMEAN(F128, G128), MAX(F128, G128)))))</f>
        <v>4.7396532095668356</v>
      </c>
      <c r="F128" s="96" cm="1">
        <f t="array" ref="F128">IF(Options!$D$18=1, IFERROR(MAX(IF($I$199:$R$199=1,(I128:R128),"")),
     MAX(IF($I$199:$R$199=2,(I128:R128),""))),
IF(Options!$D$19=1, IFERROR(AVERAGE(IF($I$199:$R$199=1,(I128:R128),"")),
     AVERAGE(IF($I$199:$R$199=2,(I128:R128),""))),
IF(Options!$D$20=1, IFERROR(GEOMEAN(IF($I$199:$R$199=1,(I128:R128)+0.0001,"")),
     GEOMEAN(IF($I$199:$R$199=2,(I128:R128)+0.0001,""))))))</f>
        <v>4.9421487603305803</v>
      </c>
      <c r="G128" s="96" cm="1">
        <f t="array" ref="G128">IF(Options!$D$18=1, IFERROR(MAX(IF($I$200:$R$200=1,(I128:R128),"")),
     MAX(IF($I$200:$R$200=2,(I128:R128),""))),
IF(Options!$D$19=1, IFERROR(AVERAGE(IF($I$200:$R$200=1,(I128:R128),"")),
     AVERAGE(IF($I$200:$R$200=2,(I128:R128),""))),
IF(Options!$D$20=1, IFERROR(GEOMEAN(IF($I$200:$R$200=1,(I128:R128)+0.0001,"")),
     GEOMEAN(IF($I$200:$R$200=2,(I128:R128)+0.0001,""))))))</f>
        <v>4.5454545454545503</v>
      </c>
      <c r="H128" s="151" t="s">
        <v>253</v>
      </c>
      <c r="I128" s="96">
        <v>4.5454545454545503</v>
      </c>
      <c r="J128" s="96">
        <v>4.9421487603305803</v>
      </c>
      <c r="K128" s="96"/>
      <c r="L128" s="96"/>
      <c r="M128" s="96"/>
      <c r="N128" s="150"/>
      <c r="O128" s="150"/>
      <c r="P128" s="150"/>
      <c r="Q128" s="172"/>
      <c r="R128" s="172"/>
      <c r="S128" s="38"/>
      <c r="T128" s="38"/>
      <c r="U128" s="38"/>
      <c r="V128" s="38"/>
      <c r="W128" s="38"/>
      <c r="X128" s="38"/>
      <c r="Y128" s="38"/>
      <c r="Z128" s="38"/>
      <c r="AA128" s="38"/>
    </row>
    <row r="129" spans="1:27" x14ac:dyDescent="0.2">
      <c r="A129" s="92">
        <v>124</v>
      </c>
      <c r="B129" s="92" t="s">
        <v>254</v>
      </c>
      <c r="C129" s="92" t="s">
        <v>255</v>
      </c>
      <c r="D129" s="105" t="str">
        <f t="shared" si="1"/>
        <v/>
      </c>
      <c r="E129" s="96">
        <f>IF(Options!$D$24 = 1, MAX(F129, G129),
IF(Options!$D$25 = 1, AVERAGE(F129,G129),
IF(Options!$D$26 = 1, IFERROR(GEOMEAN(F129, G129), MAX(F129, G129)))))</f>
        <v>9.0909090909090899</v>
      </c>
      <c r="F129" s="96" cm="1">
        <f t="array" ref="F129">IF(Options!$D$18=1, IFERROR(MAX(IF($I$199:$R$199=1,(I129:R129),"")),
     MAX(IF($I$199:$R$199=2,(I129:R129),""))),
IF(Options!$D$19=1, IFERROR(AVERAGE(IF($I$199:$R$199=1,(I129:R129),"")),
     AVERAGE(IF($I$199:$R$199=2,(I129:R129),""))),
IF(Options!$D$20=1, IFERROR(GEOMEAN(IF($I$199:$R$199=1,(I129:R129)+0.0001,"")),
     GEOMEAN(IF($I$199:$R$199=2,(I129:R129)+0.0001,""))))))</f>
        <v>9.0909090909090899</v>
      </c>
      <c r="G129" s="96" cm="1">
        <f t="array" ref="G129">IF(Options!$D$18=1, IFERROR(MAX(IF($I$200:$R$200=1,(I129:R129),"")),
     MAX(IF($I$200:$R$200=2,(I129:R129),""))),
IF(Options!$D$19=1, IFERROR(AVERAGE(IF($I$200:$R$200=1,(I129:R129),"")),
     AVERAGE(IF($I$200:$R$200=2,(I129:R129),""))),
IF(Options!$D$20=1, IFERROR(GEOMEAN(IF($I$200:$R$200=1,(I129:R129)+0.0001,"")),
     GEOMEAN(IF($I$200:$R$200=2,(I129:R129)+0.0001,""))))))</f>
        <v>0</v>
      </c>
      <c r="H129" s="151" t="s">
        <v>255</v>
      </c>
      <c r="I129" s="96">
        <v>0</v>
      </c>
      <c r="J129" s="96">
        <v>9.0909090909090899</v>
      </c>
      <c r="K129" s="96"/>
      <c r="L129" s="96"/>
      <c r="M129" s="96"/>
      <c r="N129" s="150"/>
      <c r="O129" s="150"/>
      <c r="P129" s="150"/>
      <c r="Q129" s="172"/>
      <c r="R129" s="172"/>
      <c r="S129" s="38"/>
      <c r="T129" s="38"/>
      <c r="U129" s="38"/>
      <c r="V129" s="38"/>
      <c r="W129" s="38"/>
      <c r="X129" s="38"/>
      <c r="Y129" s="38"/>
      <c r="Z129" s="38"/>
      <c r="AA129" s="38"/>
    </row>
    <row r="130" spans="1:27" x14ac:dyDescent="0.2">
      <c r="A130" s="92">
        <v>125</v>
      </c>
      <c r="B130" s="92" t="s">
        <v>256</v>
      </c>
      <c r="C130" s="92" t="s">
        <v>257</v>
      </c>
      <c r="D130" s="105" t="str">
        <f t="shared" si="1"/>
        <v/>
      </c>
      <c r="E130" s="96">
        <f>IF(Options!$D$24 = 1, MAX(F130, G130),
IF(Options!$D$25 = 1, AVERAGE(F130,G130),
IF(Options!$D$26 = 1, IFERROR(GEOMEAN(F130, G130), MAX(F130, G130)))))</f>
        <v>7.2375180772733252</v>
      </c>
      <c r="F130" s="96" cm="1">
        <f t="array" ref="F130">IF(Options!$D$18=1, IFERROR(MAX(IF($I$199:$R$199=1,(I130:R130),"")),
     MAX(IF($I$199:$R$199=2,(I130:R130),""))),
IF(Options!$D$19=1, IFERROR(AVERAGE(IF($I$199:$R$199=1,(I130:R130),"")),
     AVERAGE(IF($I$199:$R$199=2,(I130:R130),""))),
IF(Options!$D$20=1, IFERROR(GEOMEAN(IF($I$199:$R$199=1,(I130:R130)+0.0001,"")),
     GEOMEAN(IF($I$199:$R$199=2,(I130:R130)+0.0001,""))))))</f>
        <v>9.60330578512397</v>
      </c>
      <c r="G130" s="96" cm="1">
        <f t="array" ref="G130">IF(Options!$D$18=1, IFERROR(MAX(IF($I$200:$R$200=1,(I130:R130),"")),
     MAX(IF($I$200:$R$200=2,(I130:R130),""))),
IF(Options!$D$19=1, IFERROR(AVERAGE(IF($I$200:$R$200=1,(I130:R130),"")),
     AVERAGE(IF($I$200:$R$200=2,(I130:R130),""))),
IF(Options!$D$20=1, IFERROR(GEOMEAN(IF($I$200:$R$200=1,(I130:R130)+0.0001,"")),
     GEOMEAN(IF($I$200:$R$200=2,(I130:R130)+0.0001,""))))))</f>
        <v>5.4545454545454701</v>
      </c>
      <c r="H130" s="151" t="s">
        <v>257</v>
      </c>
      <c r="I130" s="96">
        <v>5.4545454545454701</v>
      </c>
      <c r="J130" s="96">
        <v>9.60330578512397</v>
      </c>
      <c r="K130" s="96"/>
      <c r="L130" s="96"/>
      <c r="M130" s="96"/>
      <c r="N130" s="150"/>
      <c r="O130" s="150"/>
      <c r="P130" s="150"/>
      <c r="Q130" s="172"/>
      <c r="R130" s="172"/>
      <c r="S130" s="38"/>
      <c r="T130" s="38"/>
      <c r="U130" s="38"/>
      <c r="V130" s="38"/>
      <c r="W130" s="38"/>
      <c r="X130" s="38"/>
      <c r="Y130" s="38"/>
      <c r="Z130" s="38"/>
      <c r="AA130" s="38"/>
    </row>
    <row r="131" spans="1:27" x14ac:dyDescent="0.2">
      <c r="A131" s="92">
        <v>126</v>
      </c>
      <c r="B131" s="92" t="s">
        <v>258</v>
      </c>
      <c r="C131" s="92" t="s">
        <v>259</v>
      </c>
      <c r="D131" s="105" t="str">
        <f t="shared" si="1"/>
        <v/>
      </c>
      <c r="E131" s="96">
        <f>IF(Options!$D$24 = 1, MAX(F131, G131),
IF(Options!$D$25 = 1, AVERAGE(F131,G131),
IF(Options!$D$26 = 1, IFERROR(GEOMEAN(F131, G131), MAX(F131, G131)))))</f>
        <v>6.8872534405901709</v>
      </c>
      <c r="F131" s="96" cm="1">
        <f t="array" ref="F131">IF(Options!$D$18=1, IFERROR(MAX(IF($I$199:$R$199=1,(I131:R131),"")),
     MAX(IF($I$199:$R$199=2,(I131:R131),""))),
IF(Options!$D$19=1, IFERROR(AVERAGE(IF($I$199:$R$199=1,(I131:R131),"")),
     AVERAGE(IF($I$199:$R$199=2,(I131:R131),""))),
IF(Options!$D$20=1, IFERROR(GEOMEAN(IF($I$199:$R$199=1,(I131:R131)+0.0001,"")),
     GEOMEAN(IF($I$199:$R$199=2,(I131:R131)+0.0001,""))))))</f>
        <v>9.0743801652892593</v>
      </c>
      <c r="G131" s="96" cm="1">
        <f t="array" ref="G131">IF(Options!$D$18=1, IFERROR(MAX(IF($I$200:$R$200=1,(I131:R131),"")),
     MAX(IF($I$200:$R$200=2,(I131:R131),""))),
IF(Options!$D$19=1, IFERROR(AVERAGE(IF($I$200:$R$200=1,(I131:R131),"")),
     AVERAGE(IF($I$200:$R$200=2,(I131:R131),""))),
IF(Options!$D$20=1, IFERROR(GEOMEAN(IF($I$200:$R$200=1,(I131:R131)+0.0001,"")),
     GEOMEAN(IF($I$200:$R$200=2,(I131:R131)+0.0001,""))))))</f>
        <v>5.2272727272727302</v>
      </c>
      <c r="H131" s="151" t="s">
        <v>259</v>
      </c>
      <c r="I131" s="96">
        <v>5.2272727272727302</v>
      </c>
      <c r="J131" s="96">
        <v>9.0743801652892593</v>
      </c>
      <c r="K131" s="96"/>
      <c r="L131" s="96"/>
      <c r="M131" s="96"/>
      <c r="N131" s="150"/>
      <c r="O131" s="150"/>
      <c r="P131" s="150"/>
      <c r="Q131" s="172"/>
      <c r="R131" s="172"/>
      <c r="S131" s="38"/>
      <c r="T131" s="38"/>
      <c r="U131" s="38"/>
      <c r="V131" s="38"/>
      <c r="W131" s="38"/>
      <c r="X131" s="38"/>
      <c r="Y131" s="38"/>
      <c r="Z131" s="38"/>
      <c r="AA131" s="38"/>
    </row>
    <row r="132" spans="1:27" x14ac:dyDescent="0.2">
      <c r="A132" s="92">
        <v>127</v>
      </c>
      <c r="B132" s="92" t="s">
        <v>260</v>
      </c>
      <c r="C132" s="92" t="s">
        <v>261</v>
      </c>
      <c r="D132" s="105" t="str">
        <f t="shared" si="1"/>
        <v/>
      </c>
      <c r="E132" s="96">
        <f>IF(Options!$D$24 = 1, MAX(F132, G132),
IF(Options!$D$25 = 1, AVERAGE(F132,G132),
IF(Options!$D$26 = 1, IFERROR(GEOMEAN(F132, G132), MAX(F132, G132)))))</f>
        <v>2.1859465075188895</v>
      </c>
      <c r="F132" s="96" cm="1">
        <f t="array" ref="F132">IF(Options!$D$18=1, IFERROR(MAX(IF($I$199:$R$199=1,(I132:R132),"")),
     MAX(IF($I$199:$R$199=2,(I132:R132),""))),
IF(Options!$D$19=1, IFERROR(AVERAGE(IF($I$199:$R$199=1,(I132:R132),"")),
     AVERAGE(IF($I$199:$R$199=2,(I132:R132),""))),
IF(Options!$D$20=1, IFERROR(GEOMEAN(IF($I$199:$R$199=1,(I132:R132)+0.0001,"")),
     GEOMEAN(IF($I$199:$R$199=2,(I132:R132)+0.0001,""))))))</f>
        <v>0.87603305785123797</v>
      </c>
      <c r="G132" s="96" cm="1">
        <f t="array" ref="G132">IF(Options!$D$18=1, IFERROR(MAX(IF($I$200:$R$200=1,(I132:R132),"")),
     MAX(IF($I$200:$R$200=2,(I132:R132),""))),
IF(Options!$D$19=1, IFERROR(AVERAGE(IF($I$200:$R$200=1,(I132:R132),"")),
     AVERAGE(IF($I$200:$R$200=2,(I132:R132),""))),
IF(Options!$D$20=1, IFERROR(GEOMEAN(IF($I$200:$R$200=1,(I132:R132)+0.0001,"")),
     GEOMEAN(IF($I$200:$R$200=2,(I132:R132)+0.0001,""))))))</f>
        <v>5.4545454545454604</v>
      </c>
      <c r="H132" s="151" t="s">
        <v>261</v>
      </c>
      <c r="I132" s="96">
        <v>5.4545454545454604</v>
      </c>
      <c r="J132" s="96">
        <v>0.87603305785123797</v>
      </c>
      <c r="K132" s="96"/>
      <c r="L132" s="96"/>
      <c r="M132" s="96"/>
      <c r="N132" s="150"/>
      <c r="O132" s="150"/>
      <c r="P132" s="150"/>
      <c r="Q132" s="172"/>
      <c r="R132" s="172"/>
      <c r="S132" s="38"/>
      <c r="T132" s="38"/>
      <c r="U132" s="38"/>
      <c r="V132" s="38"/>
      <c r="W132" s="38"/>
      <c r="X132" s="38"/>
      <c r="Y132" s="38"/>
      <c r="Z132" s="38"/>
      <c r="AA132" s="38"/>
    </row>
    <row r="133" spans="1:27" x14ac:dyDescent="0.2">
      <c r="A133" s="92">
        <v>128</v>
      </c>
      <c r="B133" s="92" t="s">
        <v>262</v>
      </c>
      <c r="C133" s="92" t="s">
        <v>263</v>
      </c>
      <c r="D133" s="105" t="str">
        <f t="shared" si="1"/>
        <v/>
      </c>
      <c r="E133" s="96">
        <f>IF(Options!$D$24 = 1, MAX(F133, G133),
IF(Options!$D$25 = 1, AVERAGE(F133,G133),
IF(Options!$D$26 = 1, IFERROR(GEOMEAN(F133, G133), MAX(F133, G133)))))</f>
        <v>1.2972837600230442</v>
      </c>
      <c r="F133" s="96" cm="1">
        <f t="array" ref="F133">IF(Options!$D$18=1, IFERROR(MAX(IF($I$199:$R$199=1,(I133:R133),"")),
     MAX(IF($I$199:$R$199=2,(I133:R133),""))),
IF(Options!$D$19=1, IFERROR(AVERAGE(IF($I$199:$R$199=1,(I133:R133),"")),
     AVERAGE(IF($I$199:$R$199=2,(I133:R133),""))),
IF(Options!$D$20=1, IFERROR(GEOMEAN(IF($I$199:$R$199=1,(I133:R133)+0.0001,"")),
     GEOMEAN(IF($I$199:$R$199=2,(I133:R133)+0.0001,""))))))</f>
        <v>0.26446280991735399</v>
      </c>
      <c r="G133" s="96" cm="1">
        <f t="array" ref="G133">IF(Options!$D$18=1, IFERROR(MAX(IF($I$200:$R$200=1,(I133:R133),"")),
     MAX(IF($I$200:$R$200=2,(I133:R133),""))),
IF(Options!$D$19=1, IFERROR(AVERAGE(IF($I$200:$R$200=1,(I133:R133),"")),
     AVERAGE(IF($I$200:$R$200=2,(I133:R133),""))),
IF(Options!$D$20=1, IFERROR(GEOMEAN(IF($I$200:$R$200=1,(I133:R133)+0.0001,"")),
     GEOMEAN(IF($I$200:$R$200=2,(I133:R133)+0.0001,""))))))</f>
        <v>6.3636363636363704</v>
      </c>
      <c r="H133" s="151" t="s">
        <v>263</v>
      </c>
      <c r="I133" s="96">
        <v>6.3636363636363704</v>
      </c>
      <c r="J133" s="96">
        <v>0.26446280991735399</v>
      </c>
      <c r="K133" s="96"/>
      <c r="L133" s="96"/>
      <c r="M133" s="96"/>
      <c r="N133" s="150"/>
      <c r="O133" s="150"/>
      <c r="P133" s="150"/>
      <c r="Q133" s="172"/>
      <c r="R133" s="172"/>
      <c r="S133" s="38"/>
      <c r="T133" s="38"/>
      <c r="U133" s="38"/>
      <c r="V133" s="38"/>
      <c r="W133" s="38"/>
      <c r="X133" s="38"/>
      <c r="Y133" s="38"/>
      <c r="Z133" s="38"/>
      <c r="AA133" s="38"/>
    </row>
    <row r="134" spans="1:27" x14ac:dyDescent="0.2">
      <c r="A134" s="92">
        <v>129</v>
      </c>
      <c r="B134" s="92" t="s">
        <v>264</v>
      </c>
      <c r="C134" s="92" t="s">
        <v>265</v>
      </c>
      <c r="D134" s="105" t="str">
        <f t="shared" si="1"/>
        <v/>
      </c>
      <c r="E134" s="96">
        <f>IF(Options!$D$24 = 1, MAX(F134, G134),
IF(Options!$D$25 = 1, AVERAGE(F134,G134),
IF(Options!$D$26 = 1, IFERROR(GEOMEAN(F134, G134), MAX(F134, G134)))))</f>
        <v>6.0810948438891907</v>
      </c>
      <c r="F134" s="96" cm="1">
        <f t="array" ref="F134">IF(Options!$D$18=1, IFERROR(MAX(IF($I$199:$R$199=1,(I134:R134),"")),
     MAX(IF($I$199:$R$199=2,(I134:R134),""))),
IF(Options!$D$19=1, IFERROR(AVERAGE(IF($I$199:$R$199=1,(I134:R134),"")),
     AVERAGE(IF($I$199:$R$199=2,(I134:R134),""))),
IF(Options!$D$20=1, IFERROR(GEOMEAN(IF($I$199:$R$199=1,(I134:R134)+0.0001,"")),
     GEOMEAN(IF($I$199:$R$199=2,(I134:R134)+0.0001,""))))))</f>
        <v>7.0743801652892602</v>
      </c>
      <c r="G134" s="96" cm="1">
        <f t="array" ref="G134">IF(Options!$D$18=1, IFERROR(MAX(IF($I$200:$R$200=1,(I134:R134),"")),
     MAX(IF($I$200:$R$200=2,(I134:R134),""))),
IF(Options!$D$19=1, IFERROR(AVERAGE(IF($I$200:$R$200=1,(I134:R134),"")),
     AVERAGE(IF($I$200:$R$200=2,(I134:R134),""))),
IF(Options!$D$20=1, IFERROR(GEOMEAN(IF($I$200:$R$200=1,(I134:R134)+0.0001,"")),
     GEOMEAN(IF($I$200:$R$200=2,(I134:R134)+0.0001,""))))))</f>
        <v>5.2272727272727302</v>
      </c>
      <c r="H134" s="151" t="s">
        <v>265</v>
      </c>
      <c r="I134" s="96">
        <v>5.2272727272727302</v>
      </c>
      <c r="J134" s="96">
        <v>7.0743801652892602</v>
      </c>
      <c r="K134" s="96"/>
      <c r="L134" s="96"/>
      <c r="M134" s="96"/>
      <c r="N134" s="150"/>
      <c r="O134" s="150"/>
      <c r="P134" s="150"/>
      <c r="Q134" s="172"/>
      <c r="R134" s="172"/>
      <c r="S134" s="38"/>
      <c r="T134" s="38"/>
      <c r="U134" s="38"/>
      <c r="V134" s="38"/>
      <c r="W134" s="38"/>
      <c r="X134" s="38"/>
      <c r="Y134" s="38"/>
      <c r="Z134" s="38"/>
      <c r="AA134" s="38"/>
    </row>
    <row r="135" spans="1:27"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t="s">
        <v>505</v>
      </c>
      <c r="J135" s="96" t="s">
        <v>505</v>
      </c>
      <c r="K135" s="96"/>
      <c r="L135" s="96"/>
      <c r="M135" s="96"/>
      <c r="N135" s="150"/>
      <c r="O135" s="150"/>
      <c r="P135" s="150"/>
      <c r="Q135" s="172"/>
      <c r="R135" s="172"/>
      <c r="S135" s="38"/>
      <c r="T135" s="38"/>
      <c r="U135" s="38"/>
      <c r="V135" s="38"/>
      <c r="W135" s="38"/>
      <c r="X135" s="38"/>
      <c r="Y135" s="38"/>
      <c r="Z135" s="38"/>
      <c r="AA135" s="38"/>
    </row>
    <row r="136" spans="1:27" x14ac:dyDescent="0.2">
      <c r="A136" s="92">
        <v>131</v>
      </c>
      <c r="B136" s="92" t="s">
        <v>268</v>
      </c>
      <c r="C136" s="92" t="s">
        <v>269</v>
      </c>
      <c r="D136" s="105" t="str">
        <f t="shared" si="2"/>
        <v/>
      </c>
      <c r="E136" s="96">
        <f>IF(Options!$D$24 = 1, MAX(F136, G136),
IF(Options!$D$25 = 1, AVERAGE(F136,G136),
IF(Options!$D$26 = 1, IFERROR(GEOMEAN(F136, G136), MAX(F136, G136)))))</f>
        <v>0.36363636363636298</v>
      </c>
      <c r="F136" s="96" cm="1">
        <f t="array" ref="F136">IF(Options!$D$18=1, IFERROR(MAX(IF($I$199:$R$199=1,(I136:R136),"")),
     MAX(IF($I$199:$R$199=2,(I136:R136),""))),
IF(Options!$D$19=1, IFERROR(AVERAGE(IF($I$199:$R$199=1,(I136:R136),"")),
     AVERAGE(IF($I$199:$R$199=2,(I136:R136),""))),
IF(Options!$D$20=1, IFERROR(GEOMEAN(IF($I$199:$R$199=1,(I136:R136)+0.0001,"")),
     GEOMEAN(IF($I$199:$R$199=2,(I136:R136)+0.0001,""))))))</f>
        <v>0.36363636363636298</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v>0</v>
      </c>
      <c r="J136" s="96">
        <v>0.36363636363636298</v>
      </c>
      <c r="K136" s="96"/>
      <c r="L136" s="96"/>
      <c r="M136" s="96"/>
      <c r="N136" s="150"/>
      <c r="O136" s="150"/>
      <c r="P136" s="150"/>
      <c r="Q136" s="172"/>
      <c r="R136" s="172"/>
      <c r="S136" s="38"/>
      <c r="T136" s="38"/>
      <c r="U136" s="38"/>
      <c r="V136" s="38"/>
      <c r="W136" s="38"/>
      <c r="X136" s="38"/>
      <c r="Y136" s="38"/>
      <c r="Z136" s="38"/>
      <c r="AA136" s="38"/>
    </row>
    <row r="137" spans="1:27" x14ac:dyDescent="0.2">
      <c r="A137" s="92">
        <v>132</v>
      </c>
      <c r="B137" s="92" t="s">
        <v>270</v>
      </c>
      <c r="C137" s="92" t="s">
        <v>271</v>
      </c>
      <c r="D137" s="105" t="str">
        <f t="shared" si="2"/>
        <v/>
      </c>
      <c r="E137" s="96">
        <f>IF(Options!$D$24 = 1, MAX(F137, G137),
IF(Options!$D$25 = 1, AVERAGE(F137,G137),
IF(Options!$D$26 = 1, IFERROR(GEOMEAN(F137, G137), MAX(F137, G137)))))</f>
        <v>6.0804770661821106</v>
      </c>
      <c r="F137" s="96" cm="1">
        <f t="array" ref="F137">IF(Options!$D$18=1, IFERROR(MAX(IF($I$199:$R$199=1,(I137:R137),"")),
     MAX(IF($I$199:$R$199=2,(I137:R137),""))),
IF(Options!$D$19=1, IFERROR(AVERAGE(IF($I$199:$R$199=1,(I137:R137),"")),
     AVERAGE(IF($I$199:$R$199=2,(I137:R137),""))),
IF(Options!$D$20=1, IFERROR(GEOMEAN(IF($I$199:$R$199=1,(I137:R137)+0.0001,"")),
     GEOMEAN(IF($I$199:$R$199=2,(I137:R137)+0.0001,""))))))</f>
        <v>4.2809917355371896</v>
      </c>
      <c r="G137" s="96" cm="1">
        <f t="array" ref="G137">IF(Options!$D$18=1, IFERROR(MAX(IF($I$200:$R$200=1,(I137:R137),"")),
     MAX(IF($I$200:$R$200=2,(I137:R137),""))),
IF(Options!$D$19=1, IFERROR(AVERAGE(IF($I$200:$R$200=1,(I137:R137),"")),
     AVERAGE(IF($I$200:$R$200=2,(I137:R137),""))),
IF(Options!$D$20=1, IFERROR(GEOMEAN(IF($I$200:$R$200=1,(I137:R137)+0.0001,"")),
     GEOMEAN(IF($I$200:$R$200=2,(I137:R137)+0.0001,""))))))</f>
        <v>8.6363636363636296</v>
      </c>
      <c r="H137" s="151" t="s">
        <v>271</v>
      </c>
      <c r="I137" s="96">
        <v>8.6363636363636296</v>
      </c>
      <c r="J137" s="96">
        <v>4.2809917355371896</v>
      </c>
      <c r="K137" s="96"/>
      <c r="L137" s="96"/>
      <c r="M137" s="96"/>
      <c r="N137" s="150"/>
      <c r="O137" s="150"/>
      <c r="P137" s="150"/>
      <c r="Q137" s="172"/>
      <c r="R137" s="172"/>
      <c r="S137" s="38"/>
      <c r="T137" s="38"/>
      <c r="U137" s="38"/>
      <c r="V137" s="38"/>
      <c r="W137" s="38"/>
      <c r="X137" s="38"/>
      <c r="Y137" s="38"/>
      <c r="Z137" s="38"/>
      <c r="AA137" s="38"/>
    </row>
    <row r="138" spans="1:27" x14ac:dyDescent="0.2">
      <c r="A138" s="92">
        <v>133</v>
      </c>
      <c r="B138" s="92" t="s">
        <v>272</v>
      </c>
      <c r="C138" s="92" t="s">
        <v>273</v>
      </c>
      <c r="D138" s="105" t="str">
        <f t="shared" si="2"/>
        <v/>
      </c>
      <c r="E138" s="96">
        <f>IF(Options!$D$24 = 1, MAX(F138, G138),
IF(Options!$D$25 = 1, AVERAGE(F138,G138),
IF(Options!$D$26 = 1, IFERROR(GEOMEAN(F138, G138), MAX(F138, G138)))))</f>
        <v>2.0290897242213708</v>
      </c>
      <c r="F138" s="96" cm="1">
        <f t="array" ref="F138">IF(Options!$D$18=1, IFERROR(MAX(IF($I$199:$R$199=1,(I138:R138),"")),
     MAX(IF($I$199:$R$199=2,(I138:R138),""))),
IF(Options!$D$19=1, IFERROR(AVERAGE(IF($I$199:$R$199=1,(I138:R138),"")),
     AVERAGE(IF($I$199:$R$199=2,(I138:R138),""))),
IF(Options!$D$20=1, IFERROR(GEOMEAN(IF($I$199:$R$199=1,(I138:R138)+0.0001,"")),
     GEOMEAN(IF($I$199:$R$199=2,(I138:R138)+0.0001,""))))))</f>
        <v>9.0578512396694197</v>
      </c>
      <c r="G138" s="96" cm="1">
        <f t="array" ref="G138">IF(Options!$D$18=1, IFERROR(MAX(IF($I$200:$R$200=1,(I138:R138),"")),
     MAX(IF($I$200:$R$200=2,(I138:R138),""))),
IF(Options!$D$19=1, IFERROR(AVERAGE(IF($I$200:$R$200=1,(I138:R138),"")),
     AVERAGE(IF($I$200:$R$200=2,(I138:R138),""))),
IF(Options!$D$20=1, IFERROR(GEOMEAN(IF($I$200:$R$200=1,(I138:R138)+0.0001,"")),
     GEOMEAN(IF($I$200:$R$200=2,(I138:R138)+0.0001,""))))))</f>
        <v>0.45454545454546702</v>
      </c>
      <c r="H138" s="151" t="s">
        <v>273</v>
      </c>
      <c r="I138" s="96">
        <v>0.45454545454546702</v>
      </c>
      <c r="J138" s="96">
        <v>9.0578512396694197</v>
      </c>
      <c r="K138" s="96"/>
      <c r="L138" s="96"/>
      <c r="M138" s="96"/>
      <c r="N138" s="150"/>
      <c r="O138" s="150"/>
      <c r="P138" s="150"/>
      <c r="Q138" s="172"/>
      <c r="R138" s="172"/>
      <c r="S138" s="38"/>
      <c r="T138" s="38"/>
      <c r="U138" s="38"/>
      <c r="V138" s="38"/>
      <c r="W138" s="38"/>
      <c r="X138" s="38"/>
      <c r="Y138" s="38"/>
      <c r="Z138" s="38"/>
      <c r="AA138" s="38"/>
    </row>
    <row r="139" spans="1:27" x14ac:dyDescent="0.2">
      <c r="A139" s="92">
        <v>134</v>
      </c>
      <c r="B139" s="92" t="s">
        <v>274</v>
      </c>
      <c r="C139" s="92" t="s">
        <v>275</v>
      </c>
      <c r="D139" s="105" t="str">
        <f t="shared" si="2"/>
        <v/>
      </c>
      <c r="E139" s="96">
        <f>IF(Options!$D$24 = 1, MAX(F139, G139),
IF(Options!$D$25 = 1, AVERAGE(F139,G139),
IF(Options!$D$26 = 1, IFERROR(GEOMEAN(F139, G139), MAX(F139, G139)))))</f>
        <v>4.1652892561983501</v>
      </c>
      <c r="F139" s="96" cm="1">
        <f t="array" ref="F139">IF(Options!$D$18=1, IFERROR(MAX(IF($I$199:$R$199=1,(I139:R139),"")),
     MAX(IF($I$199:$R$199=2,(I139:R139),""))),
IF(Options!$D$19=1, IFERROR(AVERAGE(IF($I$199:$R$199=1,(I139:R139),"")),
     AVERAGE(IF($I$199:$R$199=2,(I139:R139),""))),
IF(Options!$D$20=1, IFERROR(GEOMEAN(IF($I$199:$R$199=1,(I139:R139)+0.0001,"")),
     GEOMEAN(IF($I$199:$R$199=2,(I139:R139)+0.0001,""))))))</f>
        <v>4.1652892561983501</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v>0</v>
      </c>
      <c r="J139" s="96">
        <v>4.1652892561983501</v>
      </c>
      <c r="K139" s="96"/>
      <c r="L139" s="96"/>
      <c r="M139" s="96"/>
      <c r="N139" s="150"/>
      <c r="O139" s="150"/>
      <c r="P139" s="150"/>
      <c r="Q139" s="172"/>
      <c r="R139" s="172"/>
      <c r="S139" s="38"/>
      <c r="T139" s="38"/>
      <c r="U139" s="38"/>
      <c r="V139" s="38"/>
      <c r="W139" s="38"/>
      <c r="X139" s="38"/>
      <c r="Y139" s="38"/>
      <c r="Z139" s="38"/>
      <c r="AA139" s="38"/>
    </row>
    <row r="140" spans="1:27" x14ac:dyDescent="0.2">
      <c r="A140" s="92">
        <v>135</v>
      </c>
      <c r="B140" s="92" t="s">
        <v>276</v>
      </c>
      <c r="C140" s="92" t="s">
        <v>277</v>
      </c>
      <c r="D140" s="105" t="str">
        <f t="shared" si="2"/>
        <v/>
      </c>
      <c r="E140" s="96">
        <f>IF(Options!$D$24 = 1, MAX(F140, G140),
IF(Options!$D$25 = 1, AVERAGE(F140,G140),
IF(Options!$D$26 = 1, IFERROR(GEOMEAN(F140, G140), MAX(F140, G140)))))</f>
        <v>1.9765720236531312</v>
      </c>
      <c r="F140" s="96" cm="1">
        <f t="array" ref="F140">IF(Options!$D$18=1, IFERROR(MAX(IF($I$199:$R$199=1,(I140:R140),"")),
     MAX(IF($I$199:$R$199=2,(I140:R140),""))),
IF(Options!$D$19=1, IFERROR(AVERAGE(IF($I$199:$R$199=1,(I140:R140),"")),
     AVERAGE(IF($I$199:$R$199=2,(I140:R140),""))),
IF(Options!$D$20=1, IFERROR(GEOMEAN(IF($I$199:$R$199=1,(I140:R140)+0.0001,"")),
     GEOMEAN(IF($I$199:$R$199=2,(I140:R140)+0.0001,""))))))</f>
        <v>4.2975206611570202</v>
      </c>
      <c r="G140" s="96" cm="1">
        <f t="array" ref="G140">IF(Options!$D$18=1, IFERROR(MAX(IF($I$200:$R$200=1,(I140:R140),"")),
     MAX(IF($I$200:$R$200=2,(I140:R140),""))),
IF(Options!$D$19=1, IFERROR(AVERAGE(IF($I$200:$R$200=1,(I140:R140),"")),
     AVERAGE(IF($I$200:$R$200=2,(I140:R140),""))),
IF(Options!$D$20=1, IFERROR(GEOMEAN(IF($I$200:$R$200=1,(I140:R140)+0.0001,"")),
     GEOMEAN(IF($I$200:$R$200=2,(I140:R140)+0.0001,""))))))</f>
        <v>0.90909090909091705</v>
      </c>
      <c r="H140" s="151" t="s">
        <v>277</v>
      </c>
      <c r="I140" s="96">
        <v>0.90909090909091705</v>
      </c>
      <c r="J140" s="96">
        <v>4.2975206611570202</v>
      </c>
      <c r="K140" s="96"/>
      <c r="L140" s="96"/>
      <c r="M140" s="96"/>
      <c r="N140" s="150"/>
      <c r="O140" s="150"/>
      <c r="P140" s="150"/>
      <c r="Q140" s="172"/>
      <c r="R140" s="172"/>
      <c r="S140" s="38"/>
      <c r="T140" s="38"/>
      <c r="U140" s="38"/>
      <c r="V140" s="38"/>
      <c r="W140" s="38"/>
      <c r="X140" s="38"/>
      <c r="Y140" s="38"/>
      <c r="Z140" s="38"/>
      <c r="AA140" s="38"/>
    </row>
    <row r="141" spans="1:27" x14ac:dyDescent="0.2">
      <c r="A141" s="92">
        <v>136</v>
      </c>
      <c r="B141" s="92" t="s">
        <v>278</v>
      </c>
      <c r="C141" s="92" t="s">
        <v>279</v>
      </c>
      <c r="D141" s="105" t="str">
        <f t="shared" si="2"/>
        <v/>
      </c>
      <c r="E141" s="96">
        <f>IF(Options!$D$24 = 1, MAX(F141, G141),
IF(Options!$D$25 = 1, AVERAGE(F141,G141),
IF(Options!$D$26 = 1, IFERROR(GEOMEAN(F141, G141), MAX(F141, G141)))))</f>
        <v>4.3864760401818437</v>
      </c>
      <c r="F141" s="96" cm="1">
        <f t="array" ref="F141">IF(Options!$D$18=1, IFERROR(MAX(IF($I$199:$R$199=1,(I141:R141),"")),
     MAX(IF($I$199:$R$199=2,(I141:R141),""))),
IF(Options!$D$19=1, IFERROR(AVERAGE(IF($I$199:$R$199=1,(I141:R141),"")),
     AVERAGE(IF($I$199:$R$199=2,(I141:R141),""))),
IF(Options!$D$20=1, IFERROR(GEOMEAN(IF($I$199:$R$199=1,(I141:R141)+0.0001,"")),
     GEOMEAN(IF($I$199:$R$199=2,(I141:R141)+0.0001,""))))))</f>
        <v>6.5123966942148801</v>
      </c>
      <c r="G141" s="96" cm="1">
        <f t="array" ref="G141">IF(Options!$D$18=1, IFERROR(MAX(IF($I$200:$R$200=1,(I141:R141),"")),
     MAX(IF($I$200:$R$200=2,(I141:R141),""))),
IF(Options!$D$19=1, IFERROR(AVERAGE(IF($I$200:$R$200=1,(I141:R141),"")),
     AVERAGE(IF($I$200:$R$200=2,(I141:R141),""))),
IF(Options!$D$20=1, IFERROR(GEOMEAN(IF($I$200:$R$200=1,(I141:R141)+0.0001,"")),
     GEOMEAN(IF($I$200:$R$200=2,(I141:R141)+0.0001,""))))))</f>
        <v>2.9545454545454501</v>
      </c>
      <c r="H141" s="151" t="s">
        <v>279</v>
      </c>
      <c r="I141" s="96">
        <v>2.9545454545454501</v>
      </c>
      <c r="J141" s="96">
        <v>6.5123966942148801</v>
      </c>
      <c r="K141" s="96"/>
      <c r="L141" s="96"/>
      <c r="M141" s="96"/>
      <c r="N141" s="150"/>
      <c r="O141" s="150"/>
      <c r="P141" s="150"/>
      <c r="Q141" s="172"/>
      <c r="R141" s="172"/>
      <c r="S141" s="38"/>
      <c r="T141" s="38"/>
      <c r="U141" s="38"/>
      <c r="V141" s="38"/>
      <c r="W141" s="38"/>
      <c r="X141" s="38"/>
      <c r="Y141" s="38"/>
      <c r="Z141" s="38"/>
      <c r="AA141" s="38"/>
    </row>
    <row r="142" spans="1:27" x14ac:dyDescent="0.2">
      <c r="A142" s="92">
        <v>137</v>
      </c>
      <c r="B142" s="92" t="s">
        <v>280</v>
      </c>
      <c r="C142" s="92" t="s">
        <v>281</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t="s">
        <v>505</v>
      </c>
      <c r="J142" s="96" t="s">
        <v>505</v>
      </c>
      <c r="K142" s="96"/>
      <c r="L142" s="96"/>
      <c r="M142" s="96"/>
      <c r="N142" s="150"/>
      <c r="O142" s="150"/>
      <c r="P142" s="150"/>
      <c r="Q142" s="172"/>
      <c r="R142" s="172"/>
      <c r="S142" s="38"/>
      <c r="T142" s="38"/>
      <c r="U142" s="38"/>
      <c r="V142" s="38"/>
      <c r="W142" s="38"/>
      <c r="X142" s="38"/>
      <c r="Y142" s="38"/>
      <c r="Z142" s="38"/>
      <c r="AA142" s="38"/>
    </row>
    <row r="143" spans="1:27" x14ac:dyDescent="0.2">
      <c r="A143" s="92">
        <v>138</v>
      </c>
      <c r="B143" s="92" t="s">
        <v>282</v>
      </c>
      <c r="C143" s="92" t="s">
        <v>283</v>
      </c>
      <c r="D143" s="105" t="str">
        <f t="shared" si="2"/>
        <v/>
      </c>
      <c r="E143" s="96">
        <f>IF(Options!$D$24 = 1, MAX(F143, G143),
IF(Options!$D$25 = 1, AVERAGE(F143,G143),
IF(Options!$D$26 = 1, IFERROR(GEOMEAN(F143, G143), MAX(F143, G143)))))</f>
        <v>7.4603887600304617</v>
      </c>
      <c r="F143" s="96" cm="1">
        <f t="array" ref="F143">IF(Options!$D$18=1, IFERROR(MAX(IF($I$199:$R$199=1,(I143:R143),"")),
     MAX(IF($I$199:$R$199=2,(I143:R143),""))),
IF(Options!$D$19=1, IFERROR(AVERAGE(IF($I$199:$R$199=1,(I143:R143),"")),
     AVERAGE(IF($I$199:$R$199=2,(I143:R143),""))),
IF(Options!$D$20=1, IFERROR(GEOMEAN(IF($I$199:$R$199=1,(I143:R143)+0.0001,"")),
     GEOMEAN(IF($I$199:$R$199=2,(I143:R143)+0.0001,""))))))</f>
        <v>7.65289256198347</v>
      </c>
      <c r="G143" s="96" cm="1">
        <f t="array" ref="G143">IF(Options!$D$18=1, IFERROR(MAX(IF($I$200:$R$200=1,(I143:R143),"")),
     MAX(IF($I$200:$R$200=2,(I143:R143),""))),
IF(Options!$D$19=1, IFERROR(AVERAGE(IF($I$200:$R$200=1,(I143:R143),"")),
     AVERAGE(IF($I$200:$R$200=2,(I143:R143),""))),
IF(Options!$D$20=1, IFERROR(GEOMEAN(IF($I$200:$R$200=1,(I143:R143)+0.0001,"")),
     GEOMEAN(IF($I$200:$R$200=2,(I143:R143)+0.0001,""))))))</f>
        <v>7.2727272727272698</v>
      </c>
      <c r="H143" s="151" t="s">
        <v>283</v>
      </c>
      <c r="I143" s="96">
        <v>7.2727272727272698</v>
      </c>
      <c r="J143" s="96">
        <v>7.65289256198347</v>
      </c>
      <c r="K143" s="96"/>
      <c r="L143" s="96"/>
      <c r="M143" s="96"/>
      <c r="N143" s="150"/>
      <c r="O143" s="150"/>
      <c r="P143" s="150"/>
      <c r="Q143" s="172"/>
      <c r="R143" s="172"/>
      <c r="S143" s="38"/>
      <c r="T143" s="38"/>
      <c r="U143" s="38"/>
      <c r="V143" s="38"/>
      <c r="W143" s="38"/>
      <c r="X143" s="38"/>
      <c r="Y143" s="38"/>
      <c r="Z143" s="38"/>
      <c r="AA143" s="38"/>
    </row>
    <row r="144" spans="1:27" x14ac:dyDescent="0.2">
      <c r="A144" s="92">
        <v>139</v>
      </c>
      <c r="B144" s="92" t="s">
        <v>284</v>
      </c>
      <c r="C144" s="92" t="s">
        <v>285</v>
      </c>
      <c r="D144" s="105" t="str">
        <f t="shared" si="2"/>
        <v/>
      </c>
      <c r="E144" s="96">
        <f>IF(Options!$D$24 = 1, MAX(F144, G144),
IF(Options!$D$25 = 1, AVERAGE(F144,G144),
IF(Options!$D$26 = 1, IFERROR(GEOMEAN(F144, G144), MAX(F144, G144)))))</f>
        <v>3.30578512396694</v>
      </c>
      <c r="F144" s="96" cm="1">
        <f t="array" ref="F144">IF(Options!$D$18=1, IFERROR(MAX(IF($I$199:$R$199=1,(I144:R144),"")),
     MAX(IF($I$199:$R$199=2,(I144:R144),""))),
IF(Options!$D$19=1, IFERROR(AVERAGE(IF($I$199:$R$199=1,(I144:R144),"")),
     AVERAGE(IF($I$199:$R$199=2,(I144:R144),""))),
IF(Options!$D$20=1, IFERROR(GEOMEAN(IF($I$199:$R$199=1,(I144:R144)+0.0001,"")),
     GEOMEAN(IF($I$199:$R$199=2,(I144:R144)+0.0001,""))))))</f>
        <v>3.30578512396694</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v>0</v>
      </c>
      <c r="J144" s="96">
        <v>3.30578512396694</v>
      </c>
      <c r="K144" s="96"/>
      <c r="L144" s="96"/>
      <c r="M144" s="96"/>
      <c r="N144" s="150"/>
      <c r="O144" s="150"/>
      <c r="P144" s="150"/>
      <c r="Q144" s="172"/>
      <c r="R144" s="172"/>
      <c r="S144" s="38"/>
      <c r="T144" s="38"/>
      <c r="U144" s="38"/>
      <c r="V144" s="38"/>
      <c r="W144" s="38"/>
      <c r="X144" s="38"/>
      <c r="Y144" s="38"/>
      <c r="Z144" s="38"/>
      <c r="AA144" s="38"/>
    </row>
    <row r="145" spans="1:27" x14ac:dyDescent="0.2">
      <c r="A145" s="92">
        <v>140</v>
      </c>
      <c r="B145" s="92" t="s">
        <v>286</v>
      </c>
      <c r="C145" s="92" t="s">
        <v>287</v>
      </c>
      <c r="D145" s="105" t="str">
        <f t="shared" si="2"/>
        <v/>
      </c>
      <c r="E145" s="96">
        <f>IF(Options!$D$24 = 1, MAX(F145, G145),
IF(Options!$D$25 = 1, AVERAGE(F145,G145),
IF(Options!$D$26 = 1, IFERROR(GEOMEAN(F145, G145), MAX(F145, G145)))))</f>
        <v>6.7419986246324095</v>
      </c>
      <c r="F145" s="96" cm="1">
        <f t="array" ref="F145">IF(Options!$D$18=1, IFERROR(MAX(IF($I$199:$R$199=1,(I145:R145),"")),
     MAX(IF($I$199:$R$199=2,(I145:R145),""))),
IF(Options!$D$19=1, IFERROR(AVERAGE(IF($I$199:$R$199=1,(I145:R145),"")),
     AVERAGE(IF($I$199:$R$199=2,(I145:R145),""))),
IF(Options!$D$20=1, IFERROR(GEOMEAN(IF($I$199:$R$199=1,(I145:R145)+0.0001,"")),
     GEOMEAN(IF($I$199:$R$199=2,(I145:R145)+0.0001,""))))))</f>
        <v>10</v>
      </c>
      <c r="G145" s="96" cm="1">
        <f t="array" ref="G145">IF(Options!$D$18=1, IFERROR(MAX(IF($I$200:$R$200=1,(I145:R145),"")),
     MAX(IF($I$200:$R$200=2,(I145:R145),""))),
IF(Options!$D$19=1, IFERROR(AVERAGE(IF($I$200:$R$200=1,(I145:R145),"")),
     AVERAGE(IF($I$200:$R$200=2,(I145:R145),""))),
IF(Options!$D$20=1, IFERROR(GEOMEAN(IF($I$200:$R$200=1,(I145:R145)+0.0001,"")),
     GEOMEAN(IF($I$200:$R$200=2,(I145:R145)+0.0001,""))))))</f>
        <v>4.5454545454545299</v>
      </c>
      <c r="H145" s="151" t="s">
        <v>287</v>
      </c>
      <c r="I145" s="96">
        <v>4.5454545454545299</v>
      </c>
      <c r="J145" s="96">
        <v>10</v>
      </c>
      <c r="K145" s="96"/>
      <c r="L145" s="96"/>
      <c r="M145" s="96"/>
      <c r="N145" s="150"/>
      <c r="O145" s="150"/>
      <c r="P145" s="150"/>
      <c r="Q145" s="172"/>
      <c r="R145" s="172"/>
      <c r="S145" s="38"/>
      <c r="T145" s="38"/>
      <c r="U145" s="38"/>
      <c r="V145" s="38"/>
      <c r="W145" s="38"/>
      <c r="X145" s="38"/>
      <c r="Y145" s="38"/>
      <c r="Z145" s="38"/>
      <c r="AA145" s="38"/>
    </row>
    <row r="146" spans="1:27" x14ac:dyDescent="0.2">
      <c r="A146" s="92">
        <v>141</v>
      </c>
      <c r="B146" s="92" t="s">
        <v>288</v>
      </c>
      <c r="C146" s="92" t="s">
        <v>289</v>
      </c>
      <c r="D146" s="105" t="str">
        <f t="shared" si="2"/>
        <v/>
      </c>
      <c r="E146" s="96">
        <f>IF(Options!$D$24 = 1, MAX(F146, G146),
IF(Options!$D$25 = 1, AVERAGE(F146,G146),
IF(Options!$D$26 = 1, IFERROR(GEOMEAN(F146, G146), MAX(F146, G146)))))</f>
        <v>4.4205992774113794</v>
      </c>
      <c r="F146" s="96" cm="1">
        <f t="array" ref="F146">IF(Options!$D$18=1, IFERROR(MAX(IF($I$199:$R$199=1,(I146:R146),"")),
     MAX(IF($I$199:$R$199=2,(I146:R146),""))),
IF(Options!$D$19=1, IFERROR(AVERAGE(IF($I$199:$R$199=1,(I146:R146),"")),
     AVERAGE(IF($I$199:$R$199=2,(I146:R146),""))),
IF(Options!$D$20=1, IFERROR(GEOMEAN(IF($I$199:$R$199=1,(I146:R146)+0.0001,"")),
     GEOMEAN(IF($I$199:$R$199=2,(I146:R146)+0.0001,""))))))</f>
        <v>2.5289256198347099</v>
      </c>
      <c r="G146" s="96" cm="1">
        <f t="array" ref="G146">IF(Options!$D$18=1, IFERROR(MAX(IF($I$200:$R$200=1,(I146:R146),"")),
     MAX(IF($I$200:$R$200=2,(I146:R146),""))),
IF(Options!$D$19=1, IFERROR(AVERAGE(IF($I$200:$R$200=1,(I146:R146),"")),
     AVERAGE(IF($I$200:$R$200=2,(I146:R146),""))),
IF(Options!$D$20=1, IFERROR(GEOMEAN(IF($I$200:$R$200=1,(I146:R146)+0.0001,"")),
     GEOMEAN(IF($I$200:$R$200=2,(I146:R146)+0.0001,""))))))</f>
        <v>7.7272727272727204</v>
      </c>
      <c r="H146" s="151" t="s">
        <v>289</v>
      </c>
      <c r="I146" s="96">
        <v>7.7272727272727204</v>
      </c>
      <c r="J146" s="96">
        <v>2.5289256198347099</v>
      </c>
      <c r="K146" s="96"/>
      <c r="L146" s="96"/>
      <c r="M146" s="96"/>
      <c r="N146" s="150"/>
      <c r="O146" s="150"/>
      <c r="P146" s="150"/>
      <c r="Q146" s="172"/>
      <c r="R146" s="172"/>
      <c r="S146" s="38"/>
      <c r="T146" s="38"/>
      <c r="U146" s="38"/>
      <c r="V146" s="38"/>
      <c r="W146" s="38"/>
      <c r="X146" s="38"/>
      <c r="Y146" s="38"/>
      <c r="Z146" s="38"/>
      <c r="AA146" s="38"/>
    </row>
    <row r="147" spans="1:27" x14ac:dyDescent="0.2">
      <c r="A147" s="92">
        <v>142</v>
      </c>
      <c r="B147" s="92" t="s">
        <v>290</v>
      </c>
      <c r="C147" s="92" t="s">
        <v>291</v>
      </c>
      <c r="D147" s="105" t="str">
        <f t="shared" si="2"/>
        <v/>
      </c>
      <c r="E147" s="96">
        <f>IF(Options!$D$24 = 1, MAX(F147, G147),
IF(Options!$D$25 = 1, AVERAGE(F147,G147),
IF(Options!$D$26 = 1, IFERROR(GEOMEAN(F147, G147), MAX(F147, G147)))))</f>
        <v>6.1306217396852496</v>
      </c>
      <c r="F147" s="96" cm="1">
        <f t="array" ref="F147">IF(Options!$D$18=1, IFERROR(MAX(IF($I$199:$R$199=1,(I147:R147),"")),
     MAX(IF($I$199:$R$199=2,(I147:R147),""))),
IF(Options!$D$19=1, IFERROR(AVERAGE(IF($I$199:$R$199=1,(I147:R147),"")),
     AVERAGE(IF($I$199:$R$199=2,(I147:R147),""))),
IF(Options!$D$20=1, IFERROR(GEOMEAN(IF($I$199:$R$199=1,(I147:R147)+0.0001,"")),
     GEOMEAN(IF($I$199:$R$199=2,(I147:R147)+0.0001,""))))))</f>
        <v>5.7024793388429798</v>
      </c>
      <c r="G147" s="96" cm="1">
        <f t="array" ref="G147">IF(Options!$D$18=1, IFERROR(MAX(IF($I$200:$R$200=1,(I147:R147),"")),
     MAX(IF($I$200:$R$200=2,(I147:R147),""))),
IF(Options!$D$19=1, IFERROR(AVERAGE(IF($I$200:$R$200=1,(I147:R147),"")),
     AVERAGE(IF($I$200:$R$200=2,(I147:R147),""))),
IF(Options!$D$20=1, IFERROR(GEOMEAN(IF($I$200:$R$200=1,(I147:R147)+0.0001,"")),
     GEOMEAN(IF($I$200:$R$200=2,(I147:R147)+0.0001,""))))))</f>
        <v>6.5909090909090802</v>
      </c>
      <c r="H147" s="151" t="s">
        <v>291</v>
      </c>
      <c r="I147" s="96">
        <v>6.5909090909090802</v>
      </c>
      <c r="J147" s="96">
        <v>5.7024793388429798</v>
      </c>
      <c r="K147" s="96"/>
      <c r="L147" s="96"/>
      <c r="M147" s="96"/>
      <c r="N147" s="150"/>
      <c r="O147" s="150"/>
      <c r="P147" s="150"/>
      <c r="Q147" s="172"/>
      <c r="R147" s="172"/>
      <c r="S147" s="38"/>
      <c r="T147" s="38"/>
      <c r="U147" s="38"/>
      <c r="V147" s="38"/>
      <c r="W147" s="38"/>
      <c r="X147" s="38"/>
      <c r="Y147" s="38"/>
      <c r="Z147" s="38"/>
      <c r="AA147" s="38"/>
    </row>
    <row r="148" spans="1:27" x14ac:dyDescent="0.2">
      <c r="A148" s="92">
        <v>143</v>
      </c>
      <c r="B148" s="92" t="s">
        <v>292</v>
      </c>
      <c r="C148" s="92" t="s">
        <v>293</v>
      </c>
      <c r="D148" s="105" t="str">
        <f t="shared" si="2"/>
        <v/>
      </c>
      <c r="E148" s="96">
        <f>IF(Options!$D$24 = 1, MAX(F148, G148),
IF(Options!$D$25 = 1, AVERAGE(F148,G148),
IF(Options!$D$26 = 1, IFERROR(GEOMEAN(F148, G148), MAX(F148, G148)))))</f>
        <v>3.5041322314049599</v>
      </c>
      <c r="F148" s="96" cm="1">
        <f t="array" ref="F148">IF(Options!$D$18=1, IFERROR(MAX(IF($I$199:$R$199=1,(I148:R148),"")),
     MAX(IF($I$199:$R$199=2,(I148:R148),""))),
IF(Options!$D$19=1, IFERROR(AVERAGE(IF($I$199:$R$199=1,(I148:R148),"")),
     AVERAGE(IF($I$199:$R$199=2,(I148:R148),""))),
IF(Options!$D$20=1, IFERROR(GEOMEAN(IF($I$199:$R$199=1,(I148:R148)+0.0001,"")),
     GEOMEAN(IF($I$199:$R$199=2,(I148:R148)+0.0001,""))))))</f>
        <v>3.5041322314049599</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v>0</v>
      </c>
      <c r="J148" s="96">
        <v>3.5041322314049599</v>
      </c>
      <c r="K148" s="96"/>
      <c r="L148" s="96"/>
      <c r="M148" s="96"/>
      <c r="N148" s="150"/>
      <c r="O148" s="150"/>
      <c r="P148" s="150"/>
      <c r="Q148" s="172"/>
      <c r="R148" s="172"/>
      <c r="S148" s="38"/>
      <c r="T148" s="38"/>
      <c r="U148" s="38"/>
      <c r="V148" s="38"/>
      <c r="W148" s="38"/>
      <c r="X148" s="38"/>
      <c r="Y148" s="38"/>
      <c r="Z148" s="38"/>
      <c r="AA148" s="38"/>
    </row>
    <row r="149" spans="1:27" x14ac:dyDescent="0.2">
      <c r="A149" s="92">
        <v>144</v>
      </c>
      <c r="B149" s="92" t="s">
        <v>294</v>
      </c>
      <c r="C149" s="92" t="s">
        <v>295</v>
      </c>
      <c r="D149" s="105" t="str">
        <f t="shared" si="2"/>
        <v/>
      </c>
      <c r="E149" s="96">
        <f>IF(Options!$D$24 = 1, MAX(F149, G149),
IF(Options!$D$25 = 1, AVERAGE(F149,G149),
IF(Options!$D$26 = 1, IFERROR(GEOMEAN(F149, G149), MAX(F149, G149)))))</f>
        <v>3.7241470465924289</v>
      </c>
      <c r="F149" s="96" cm="1">
        <f t="array" ref="F149">IF(Options!$D$18=1, IFERROR(MAX(IF($I$199:$R$199=1,(I149:R149),"")),
     MAX(IF($I$199:$R$199=2,(I149:R149),""))),
IF(Options!$D$19=1, IFERROR(AVERAGE(IF($I$199:$R$199=1,(I149:R149),"")),
     AVERAGE(IF($I$199:$R$199=2,(I149:R149),""))),
IF(Options!$D$20=1, IFERROR(GEOMEAN(IF($I$199:$R$199=1,(I149:R149)+0.0001,"")),
     GEOMEAN(IF($I$199:$R$199=2,(I149:R149)+0.0001,""))))))</f>
        <v>4.69421487603306</v>
      </c>
      <c r="G149" s="96" cm="1">
        <f t="array" ref="G149">IF(Options!$D$18=1, IFERROR(MAX(IF($I$200:$R$200=1,(I149:R149),"")),
     MAX(IF($I$200:$R$200=2,(I149:R149),""))),
IF(Options!$D$19=1, IFERROR(AVERAGE(IF($I$200:$R$200=1,(I149:R149),"")),
     AVERAGE(IF($I$200:$R$200=2,(I149:R149),""))),
IF(Options!$D$20=1, IFERROR(GEOMEAN(IF($I$200:$R$200=1,(I149:R149)+0.0001,"")),
     GEOMEAN(IF($I$200:$R$200=2,(I149:R149)+0.0001,""))))))</f>
        <v>2.9545454545454501</v>
      </c>
      <c r="H149" s="151" t="s">
        <v>295</v>
      </c>
      <c r="I149" s="96">
        <v>2.9545454545454501</v>
      </c>
      <c r="J149" s="96">
        <v>4.69421487603306</v>
      </c>
      <c r="K149" s="96"/>
      <c r="L149" s="96"/>
      <c r="M149" s="96"/>
      <c r="N149" s="150"/>
      <c r="O149" s="150"/>
      <c r="P149" s="150"/>
      <c r="Q149" s="172"/>
      <c r="R149" s="172"/>
      <c r="S149" s="38"/>
      <c r="T149" s="38"/>
      <c r="U149" s="38"/>
      <c r="V149" s="38"/>
      <c r="W149" s="38"/>
      <c r="X149" s="38"/>
      <c r="Y149" s="38"/>
      <c r="Z149" s="38"/>
      <c r="AA149" s="38"/>
    </row>
    <row r="150" spans="1:27" x14ac:dyDescent="0.2">
      <c r="A150" s="92">
        <v>145</v>
      </c>
      <c r="B150" s="92" t="s">
        <v>296</v>
      </c>
      <c r="C150" s="92" t="s">
        <v>297</v>
      </c>
      <c r="D150" s="105" t="str">
        <f t="shared" si="2"/>
        <v/>
      </c>
      <c r="E150" s="96">
        <f>IF(Options!$D$24 = 1, MAX(F150, G150),
IF(Options!$D$25 = 1, AVERAGE(F150,G150),
IF(Options!$D$26 = 1, IFERROR(GEOMEAN(F150, G150), MAX(F150, G150)))))</f>
        <v>3.8172962373237596</v>
      </c>
      <c r="F150" s="96" cm="1">
        <f t="array" ref="F150">IF(Options!$D$18=1, IFERROR(MAX(IF($I$199:$R$199=1,(I150:R150),"")),
     MAX(IF($I$199:$R$199=2,(I150:R150),""))),
IF(Options!$D$19=1, IFERROR(AVERAGE(IF($I$199:$R$199=1,(I150:R150),"")),
     AVERAGE(IF($I$199:$R$199=2,(I150:R150),""))),
IF(Options!$D$20=1, IFERROR(GEOMEAN(IF($I$199:$R$199=1,(I150:R150)+0.0001,"")),
     GEOMEAN(IF($I$199:$R$199=2,(I150:R150)+0.0001,""))))))</f>
        <v>7.1239669421487601</v>
      </c>
      <c r="G150" s="96" cm="1">
        <f t="array" ref="G150">IF(Options!$D$18=1, IFERROR(MAX(IF($I$200:$R$200=1,(I150:R150),"")),
     MAX(IF($I$200:$R$200=2,(I150:R150),""))),
IF(Options!$D$19=1, IFERROR(AVERAGE(IF($I$200:$R$200=1,(I150:R150),"")),
     AVERAGE(IF($I$200:$R$200=2,(I150:R150),""))),
IF(Options!$D$20=1, IFERROR(GEOMEAN(IF($I$200:$R$200=1,(I150:R150)+0.0001,"")),
     GEOMEAN(IF($I$200:$R$200=2,(I150:R150)+0.0001,""))))))</f>
        <v>2.0454545454545499</v>
      </c>
      <c r="H150" s="151" t="s">
        <v>297</v>
      </c>
      <c r="I150" s="96">
        <v>2.0454545454545499</v>
      </c>
      <c r="J150" s="96">
        <v>7.1239669421487601</v>
      </c>
      <c r="K150" s="96"/>
      <c r="L150" s="96"/>
      <c r="M150" s="96"/>
      <c r="N150" s="150"/>
      <c r="O150" s="150"/>
      <c r="P150" s="150"/>
      <c r="Q150" s="172"/>
      <c r="R150" s="172"/>
      <c r="S150" s="38"/>
      <c r="T150" s="38"/>
      <c r="U150" s="38"/>
      <c r="V150" s="38"/>
      <c r="W150" s="38"/>
      <c r="X150" s="38"/>
      <c r="Y150" s="38"/>
      <c r="Z150" s="38"/>
      <c r="AA150" s="38"/>
    </row>
    <row r="151" spans="1:27" x14ac:dyDescent="0.2">
      <c r="A151" s="92">
        <v>146</v>
      </c>
      <c r="B151" s="92" t="s">
        <v>298</v>
      </c>
      <c r="C151" s="92" t="s">
        <v>299</v>
      </c>
      <c r="D151" s="105" t="str">
        <f t="shared" si="2"/>
        <v/>
      </c>
      <c r="E151" s="96">
        <f>IF(Options!$D$24 = 1, MAX(F151, G151),
IF(Options!$D$25 = 1, AVERAGE(F151,G151),
IF(Options!$D$26 = 1, IFERROR(GEOMEAN(F151, G151), MAX(F151, G151)))))</f>
        <v>7.4842685000751557</v>
      </c>
      <c r="F151" s="96" cm="1">
        <f t="array" ref="F151">IF(Options!$D$18=1, IFERROR(MAX(IF($I$199:$R$199=1,(I151:R151),"")),
     MAX(IF($I$199:$R$199=2,(I151:R151),""))),
IF(Options!$D$19=1, IFERROR(AVERAGE(IF($I$199:$R$199=1,(I151:R151),"")),
     AVERAGE(IF($I$199:$R$199=2,(I151:R151),""))),
IF(Options!$D$20=1, IFERROR(GEOMEAN(IF($I$199:$R$199=1,(I151:R151)+0.0001,"")),
     GEOMEAN(IF($I$199:$R$199=2,(I151:R151)+0.0001,""))))))</f>
        <v>6.6611570247933898</v>
      </c>
      <c r="G151" s="96" cm="1">
        <f t="array" ref="G151">IF(Options!$D$18=1, IFERROR(MAX(IF($I$200:$R$200=1,(I151:R151),"")),
     MAX(IF($I$200:$R$200=2,(I151:R151),""))),
IF(Options!$D$19=1, IFERROR(AVERAGE(IF($I$200:$R$200=1,(I151:R151),"")),
     AVERAGE(IF($I$200:$R$200=2,(I151:R151),""))),
IF(Options!$D$20=1, IFERROR(GEOMEAN(IF($I$200:$R$200=1,(I151:R151)+0.0001,"")),
     GEOMEAN(IF($I$200:$R$200=2,(I151:R151)+0.0001,""))))))</f>
        <v>8.4090909090909207</v>
      </c>
      <c r="H151" s="151" t="s">
        <v>299</v>
      </c>
      <c r="I151" s="96">
        <v>8.4090909090909207</v>
      </c>
      <c r="J151" s="96">
        <v>6.6611570247933898</v>
      </c>
      <c r="K151" s="96"/>
      <c r="L151" s="96"/>
      <c r="M151" s="96"/>
      <c r="N151" s="150"/>
      <c r="O151" s="150"/>
      <c r="P151" s="150"/>
      <c r="Q151" s="172"/>
      <c r="R151" s="172"/>
      <c r="S151" s="38"/>
      <c r="T151" s="38"/>
      <c r="U151" s="38"/>
      <c r="V151" s="38"/>
      <c r="W151" s="38"/>
      <c r="X151" s="38"/>
      <c r="Y151" s="38"/>
      <c r="Z151" s="38"/>
      <c r="AA151" s="38"/>
    </row>
    <row r="152" spans="1:27" x14ac:dyDescent="0.2">
      <c r="A152" s="92">
        <v>147</v>
      </c>
      <c r="B152" s="92" t="s">
        <v>300</v>
      </c>
      <c r="C152" s="92" t="s">
        <v>301</v>
      </c>
      <c r="D152" s="105" t="str">
        <f t="shared" si="2"/>
        <v/>
      </c>
      <c r="E152" s="96">
        <f>IF(Options!$D$24 = 1, MAX(F152, G152),
IF(Options!$D$25 = 1, AVERAGE(F152,G152),
IF(Options!$D$26 = 1, IFERROR(GEOMEAN(F152, G152), MAX(F152, G152)))))</f>
        <v>4.3916114285241044</v>
      </c>
      <c r="F152" s="96" cm="1">
        <f t="array" ref="F152">IF(Options!$D$18=1, IFERROR(MAX(IF($I$199:$R$199=1,(I152:R152),"")),
     MAX(IF($I$199:$R$199=2,(I152:R152),""))),
IF(Options!$D$19=1, IFERROR(AVERAGE(IF($I$199:$R$199=1,(I152:R152),"")),
     AVERAGE(IF($I$199:$R$199=2,(I152:R152),""))),
IF(Options!$D$20=1, IFERROR(GEOMEAN(IF($I$199:$R$199=1,(I152:R152)+0.0001,"")),
     GEOMEAN(IF($I$199:$R$199=2,(I152:R152)+0.0001,""))))))</f>
        <v>4.9917355371900802</v>
      </c>
      <c r="G152" s="96" cm="1">
        <f t="array" ref="G152">IF(Options!$D$18=1, IFERROR(MAX(IF($I$200:$R$200=1,(I152:R152),"")),
     MAX(IF($I$200:$R$200=2,(I152:R152),""))),
IF(Options!$D$19=1, IFERROR(AVERAGE(IF($I$200:$R$200=1,(I152:R152),"")),
     AVERAGE(IF($I$200:$R$200=2,(I152:R152),""))),
IF(Options!$D$20=1, IFERROR(GEOMEAN(IF($I$200:$R$200=1,(I152:R152)+0.0001,"")),
     GEOMEAN(IF($I$200:$R$200=2,(I152:R152)+0.0001,""))))))</f>
        <v>3.86363636363637</v>
      </c>
      <c r="H152" s="151" t="s">
        <v>301</v>
      </c>
      <c r="I152" s="96">
        <v>3.86363636363637</v>
      </c>
      <c r="J152" s="96">
        <v>4.9917355371900802</v>
      </c>
      <c r="K152" s="96"/>
      <c r="L152" s="96"/>
      <c r="M152" s="96"/>
      <c r="N152" s="150"/>
      <c r="O152" s="150"/>
      <c r="P152" s="150"/>
      <c r="Q152" s="172"/>
      <c r="R152" s="172"/>
      <c r="S152" s="38"/>
      <c r="T152" s="38"/>
      <c r="U152" s="38"/>
      <c r="V152" s="38"/>
      <c r="W152" s="38"/>
      <c r="X152" s="38"/>
      <c r="Y152" s="38"/>
      <c r="Z152" s="38"/>
      <c r="AA152" s="38"/>
    </row>
    <row r="153" spans="1:27" x14ac:dyDescent="0.2">
      <c r="A153" s="92">
        <v>148</v>
      </c>
      <c r="B153" s="92" t="s">
        <v>302</v>
      </c>
      <c r="C153" s="92" t="s">
        <v>303</v>
      </c>
      <c r="D153" s="105" t="str">
        <f t="shared" si="2"/>
        <v/>
      </c>
      <c r="E153" s="96">
        <f>IF(Options!$D$24 = 1, MAX(F153, G153),
IF(Options!$D$25 = 1, AVERAGE(F153,G153),
IF(Options!$D$26 = 1, IFERROR(GEOMEAN(F153, G153), MAX(F153, G153)))))</f>
        <v>8.6602540378443873</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7.5</v>
      </c>
      <c r="H153" s="151" t="s">
        <v>303</v>
      </c>
      <c r="I153" s="96">
        <v>7.5</v>
      </c>
      <c r="J153" s="96">
        <v>10</v>
      </c>
      <c r="K153" s="96"/>
      <c r="L153" s="96"/>
      <c r="M153" s="96"/>
      <c r="N153" s="150"/>
      <c r="O153" s="150"/>
      <c r="P153" s="150"/>
      <c r="Q153" s="172"/>
      <c r="R153" s="172"/>
      <c r="S153" s="38"/>
      <c r="T153" s="38"/>
      <c r="U153" s="38"/>
      <c r="V153" s="38"/>
      <c r="W153" s="38"/>
      <c r="X153" s="38"/>
      <c r="Y153" s="38"/>
      <c r="Z153" s="38"/>
      <c r="AA153" s="38"/>
    </row>
    <row r="154" spans="1:27" x14ac:dyDescent="0.2">
      <c r="A154" s="92">
        <v>149</v>
      </c>
      <c r="B154" s="92" t="s">
        <v>304</v>
      </c>
      <c r="C154" s="92" t="s">
        <v>305</v>
      </c>
      <c r="D154" s="105" t="str">
        <f t="shared" si="2"/>
        <v/>
      </c>
      <c r="E154" s="96">
        <f>IF(Options!$D$24 = 1, MAX(F154, G154),
IF(Options!$D$25 = 1, AVERAGE(F154,G154),
IF(Options!$D$26 = 1, IFERROR(GEOMEAN(F154, G154), MAX(F154, G154)))))</f>
        <v>4.6334458490158958</v>
      </c>
      <c r="F154" s="96" cm="1">
        <f t="array" ref="F154">IF(Options!$D$18=1, IFERROR(MAX(IF($I$199:$R$199=1,(I154:R154),"")),
     MAX(IF($I$199:$R$199=2,(I154:R154),""))),
IF(Options!$D$19=1, IFERROR(AVERAGE(IF($I$199:$R$199=1,(I154:R154),"")),
     AVERAGE(IF($I$199:$R$199=2,(I154:R154),""))),
IF(Options!$D$20=1, IFERROR(GEOMEAN(IF($I$199:$R$199=1,(I154:R154)+0.0001,"")),
     GEOMEAN(IF($I$199:$R$199=2,(I154:R154)+0.0001,""))))))</f>
        <v>6.2975206611570202</v>
      </c>
      <c r="G154" s="96" cm="1">
        <f t="array" ref="G154">IF(Options!$D$18=1, IFERROR(MAX(IF($I$200:$R$200=1,(I154:R154),"")),
     MAX(IF($I$200:$R$200=2,(I154:R154),""))),
IF(Options!$D$19=1, IFERROR(AVERAGE(IF($I$200:$R$200=1,(I154:R154),"")),
     AVERAGE(IF($I$200:$R$200=2,(I154:R154),""))),
IF(Options!$D$20=1, IFERROR(GEOMEAN(IF($I$200:$R$200=1,(I154:R154)+0.0001,"")),
     GEOMEAN(IF($I$200:$R$200=2,(I154:R154)+0.0001,""))))))</f>
        <v>3.4090909090909198</v>
      </c>
      <c r="H154" s="151" t="s">
        <v>305</v>
      </c>
      <c r="I154" s="96">
        <v>3.4090909090909198</v>
      </c>
      <c r="J154" s="96">
        <v>6.2975206611570202</v>
      </c>
      <c r="K154" s="96"/>
      <c r="L154" s="96"/>
      <c r="M154" s="96"/>
      <c r="N154" s="150"/>
      <c r="O154" s="150"/>
      <c r="P154" s="150"/>
      <c r="Q154" s="172"/>
      <c r="R154" s="172"/>
      <c r="S154" s="38"/>
      <c r="T154" s="38"/>
      <c r="U154" s="38"/>
      <c r="V154" s="38"/>
      <c r="W154" s="38"/>
      <c r="X154" s="38"/>
      <c r="Y154" s="38"/>
      <c r="Z154" s="38"/>
      <c r="AA154" s="38"/>
    </row>
    <row r="155" spans="1:27" x14ac:dyDescent="0.2">
      <c r="A155" s="92">
        <v>150</v>
      </c>
      <c r="B155" s="92" t="s">
        <v>306</v>
      </c>
      <c r="C155" s="92" t="s">
        <v>307</v>
      </c>
      <c r="D155" s="105" t="str">
        <f t="shared" si="2"/>
        <v/>
      </c>
      <c r="E155" s="96">
        <f>IF(Options!$D$24 = 1, MAX(F155, G155),
IF(Options!$D$25 = 1, AVERAGE(F155,G155),
IF(Options!$D$26 = 1, IFERROR(GEOMEAN(F155, G155), MAX(F155, G155)))))</f>
        <v>1.36363636363636</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1.36363636363636</v>
      </c>
      <c r="H155" s="151" t="s">
        <v>307</v>
      </c>
      <c r="I155" s="96">
        <v>1.36363636363636</v>
      </c>
      <c r="J155" s="96">
        <v>0</v>
      </c>
      <c r="K155" s="96"/>
      <c r="L155" s="96"/>
      <c r="M155" s="96"/>
      <c r="N155" s="150"/>
      <c r="O155" s="150"/>
      <c r="P155" s="150"/>
      <c r="Q155" s="172"/>
      <c r="R155" s="172"/>
      <c r="S155" s="38"/>
      <c r="T155" s="38"/>
      <c r="U155" s="38"/>
      <c r="V155" s="38"/>
      <c r="W155" s="38"/>
      <c r="X155" s="38"/>
      <c r="Y155" s="38"/>
      <c r="Z155" s="38"/>
      <c r="AA155" s="38"/>
    </row>
    <row r="156" spans="1:27" x14ac:dyDescent="0.2">
      <c r="A156" s="92">
        <v>151</v>
      </c>
      <c r="B156" s="92" t="s">
        <v>308</v>
      </c>
      <c r="C156" s="92" t="s">
        <v>309</v>
      </c>
      <c r="D156" s="105" t="str">
        <f t="shared" si="2"/>
        <v/>
      </c>
      <c r="E156" s="96">
        <f>IF(Options!$D$24 = 1, MAX(F156, G156),
IF(Options!$D$25 = 1, AVERAGE(F156,G156),
IF(Options!$D$26 = 1, IFERROR(GEOMEAN(F156, G156), MAX(F156, G156)))))</f>
        <v>0</v>
      </c>
      <c r="F156" s="96" cm="1">
        <f t="array" ref="F156">IF(Options!$D$18=1, IFERROR(MAX(IF($I$199:$R$199=1,(I156:R156),"")),
     MAX(IF($I$199:$R$199=2,(I156:R156),""))),
IF(Options!$D$19=1, IFERROR(AVERAGE(IF($I$199:$R$199=1,(I156:R156),"")),
     AVERAGE(IF($I$199:$R$199=2,(I156:R156),""))),
IF(Options!$D$20=1, IFERROR(GEOMEAN(IF($I$199:$R$199=1,(I156:R156)+0.0001,"")),
     GEOMEAN(IF($I$199:$R$199=2,(I156:R156)+0.0001,""))))))</f>
        <v>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t="s">
        <v>505</v>
      </c>
      <c r="J156" s="96" t="s">
        <v>505</v>
      </c>
      <c r="K156" s="96"/>
      <c r="L156" s="96"/>
      <c r="M156" s="96"/>
      <c r="N156" s="150"/>
      <c r="O156" s="150"/>
      <c r="P156" s="150"/>
      <c r="Q156" s="172"/>
      <c r="R156" s="172"/>
      <c r="S156" s="38"/>
      <c r="T156" s="38"/>
      <c r="U156" s="38"/>
      <c r="V156" s="38"/>
      <c r="W156" s="38"/>
      <c r="X156" s="38"/>
      <c r="Y156" s="38"/>
      <c r="Z156" s="38"/>
      <c r="AA156" s="38"/>
    </row>
    <row r="157" spans="1:27" x14ac:dyDescent="0.2">
      <c r="A157" s="92">
        <v>152</v>
      </c>
      <c r="B157" s="92" t="s">
        <v>310</v>
      </c>
      <c r="C157" s="92" t="s">
        <v>311</v>
      </c>
      <c r="D157" s="105" t="str">
        <f t="shared" si="2"/>
        <v/>
      </c>
      <c r="E157" s="96">
        <f>IF(Options!$D$24 = 1, MAX(F157, G157),
IF(Options!$D$25 = 1, AVERAGE(F157,G157),
IF(Options!$D$26 = 1, IFERROR(GEOMEAN(F157, G157), MAX(F157, G157)))))</f>
        <v>3.6223905087312112</v>
      </c>
      <c r="F157" s="96" cm="1">
        <f t="array" ref="F157">IF(Options!$D$18=1, IFERROR(MAX(IF($I$199:$R$199=1,(I157:R157),"")),
     MAX(IF($I$199:$R$199=2,(I157:R157),""))),
IF(Options!$D$19=1, IFERROR(AVERAGE(IF($I$199:$R$199=1,(I157:R157),"")),
     AVERAGE(IF($I$199:$R$199=2,(I157:R157),""))),
IF(Options!$D$20=1, IFERROR(GEOMEAN(IF($I$199:$R$199=1,(I157:R157)+0.0001,"")),
     GEOMEAN(IF($I$199:$R$199=2,(I157:R157)+0.0001,""))))))</f>
        <v>8.2479338842975203</v>
      </c>
      <c r="G157" s="96" cm="1">
        <f t="array" ref="G157">IF(Options!$D$18=1, IFERROR(MAX(IF($I$200:$R$200=1,(I157:R157),"")),
     MAX(IF($I$200:$R$200=2,(I157:R157),""))),
IF(Options!$D$19=1, IFERROR(AVERAGE(IF($I$200:$R$200=1,(I157:R157),"")),
     AVERAGE(IF($I$200:$R$200=2,(I157:R157),""))),
IF(Options!$D$20=1, IFERROR(GEOMEAN(IF($I$200:$R$200=1,(I157:R157)+0.0001,"")),
     GEOMEAN(IF($I$200:$R$200=2,(I157:R157)+0.0001,""))))))</f>
        <v>1.5909090909090799</v>
      </c>
      <c r="H157" s="151" t="s">
        <v>311</v>
      </c>
      <c r="I157" s="96">
        <v>1.5909090909090799</v>
      </c>
      <c r="J157" s="96">
        <v>8.2479338842975203</v>
      </c>
      <c r="K157" s="96"/>
      <c r="L157" s="96"/>
      <c r="M157" s="96"/>
      <c r="N157" s="150"/>
      <c r="O157" s="150"/>
      <c r="P157" s="150"/>
      <c r="Q157" s="172"/>
      <c r="R157" s="172"/>
      <c r="S157" s="38"/>
      <c r="T157" s="38"/>
      <c r="U157" s="38"/>
      <c r="V157" s="38"/>
      <c r="W157" s="38"/>
      <c r="X157" s="38"/>
      <c r="Y157" s="38"/>
      <c r="Z157" s="38"/>
      <c r="AA157" s="38"/>
    </row>
    <row r="158" spans="1:27" x14ac:dyDescent="0.2">
      <c r="A158" s="92">
        <v>153</v>
      </c>
      <c r="B158" s="92" t="s">
        <v>312</v>
      </c>
      <c r="C158" s="92" t="s">
        <v>313</v>
      </c>
      <c r="D158" s="105" t="str">
        <f t="shared" si="2"/>
        <v/>
      </c>
      <c r="E158" s="96">
        <f>IF(Options!$D$24 = 1, MAX(F158, G158),
IF(Options!$D$25 = 1, AVERAGE(F158,G158),
IF(Options!$D$26 = 1, IFERROR(GEOMEAN(F158, G158), MAX(F158, G158)))))</f>
        <v>1.9196872397404336</v>
      </c>
      <c r="F158" s="96" cm="1">
        <f t="array" ref="F158">IF(Options!$D$18=1, IFERROR(MAX(IF($I$199:$R$199=1,(I158:R158),"")),
     MAX(IF($I$199:$R$199=2,(I158:R158),""))),
IF(Options!$D$19=1, IFERROR(AVERAGE(IF($I$199:$R$199=1,(I158:R158),"")),
     AVERAGE(IF($I$199:$R$199=2,(I158:R158),""))),
IF(Options!$D$20=1, IFERROR(GEOMEAN(IF($I$199:$R$199=1,(I158:R158)+0.0001,"")),
     GEOMEAN(IF($I$199:$R$199=2,(I158:R158)+0.0001,""))))))</f>
        <v>5.4049586776859497</v>
      </c>
      <c r="G158" s="96" cm="1">
        <f t="array" ref="G158">IF(Options!$D$18=1, IFERROR(MAX(IF($I$200:$R$200=1,(I158:R158),"")),
     MAX(IF($I$200:$R$200=2,(I158:R158),""))),
IF(Options!$D$19=1, IFERROR(AVERAGE(IF($I$200:$R$200=1,(I158:R158),"")),
     AVERAGE(IF($I$200:$R$200=2,(I158:R158),""))),
IF(Options!$D$20=1, IFERROR(GEOMEAN(IF($I$200:$R$200=1,(I158:R158)+0.0001,"")),
     GEOMEAN(IF($I$200:$R$200=2,(I158:R158)+0.0001,""))))))</f>
        <v>0.68181818181818299</v>
      </c>
      <c r="H158" s="151" t="s">
        <v>313</v>
      </c>
      <c r="I158" s="96">
        <v>0.68181818181818299</v>
      </c>
      <c r="J158" s="96">
        <v>5.4049586776859497</v>
      </c>
      <c r="K158" s="96"/>
      <c r="L158" s="96"/>
      <c r="M158" s="96"/>
      <c r="N158" s="150"/>
      <c r="O158" s="150"/>
      <c r="P158" s="150"/>
      <c r="Q158" s="172"/>
      <c r="R158" s="172"/>
      <c r="S158" s="38"/>
      <c r="T158" s="38"/>
      <c r="U158" s="38"/>
      <c r="V158" s="38"/>
      <c r="W158" s="38"/>
      <c r="X158" s="38"/>
      <c r="Y158" s="38"/>
      <c r="Z158" s="38"/>
      <c r="AA158" s="38"/>
    </row>
    <row r="159" spans="1:27" x14ac:dyDescent="0.2">
      <c r="A159" s="92">
        <v>154</v>
      </c>
      <c r="B159" s="92" t="s">
        <v>314</v>
      </c>
      <c r="C159" s="92" t="s">
        <v>315</v>
      </c>
      <c r="D159" s="105" t="str">
        <f t="shared" si="2"/>
        <v/>
      </c>
      <c r="E159" s="96">
        <f>IF(Options!$D$24 = 1, MAX(F159, G159),
IF(Options!$D$25 = 1, AVERAGE(F159,G159),
IF(Options!$D$26 = 1, IFERROR(GEOMEAN(F159, G159), MAX(F159, G159)))))</f>
        <v>8.3937205966451671</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7.0454545454545299</v>
      </c>
      <c r="H159" s="151" t="s">
        <v>315</v>
      </c>
      <c r="I159" s="96">
        <v>7.0454545454545299</v>
      </c>
      <c r="J159" s="96">
        <v>10</v>
      </c>
      <c r="K159" s="96"/>
      <c r="L159" s="96"/>
      <c r="M159" s="96"/>
      <c r="N159" s="150"/>
      <c r="O159" s="150"/>
      <c r="P159" s="150"/>
      <c r="Q159" s="172"/>
      <c r="R159" s="172"/>
      <c r="S159" s="38"/>
      <c r="T159" s="38"/>
      <c r="U159" s="38"/>
      <c r="V159" s="38"/>
      <c r="W159" s="38"/>
      <c r="X159" s="38"/>
      <c r="Y159" s="38"/>
      <c r="Z159" s="38"/>
      <c r="AA159" s="38"/>
    </row>
    <row r="160" spans="1:27" x14ac:dyDescent="0.2">
      <c r="A160" s="92">
        <v>155</v>
      </c>
      <c r="B160" s="92" t="s">
        <v>316</v>
      </c>
      <c r="C160" s="92" t="s">
        <v>317</v>
      </c>
      <c r="D160" s="105" t="str">
        <f t="shared" si="2"/>
        <v/>
      </c>
      <c r="E160" s="96">
        <f>IF(Options!$D$24 = 1, MAX(F160, G160),
IF(Options!$D$25 = 1, AVERAGE(F160,G160),
IF(Options!$D$26 = 1, IFERROR(GEOMEAN(F160, G160), MAX(F160, G160)))))</f>
        <v>3.6415252622922751</v>
      </c>
      <c r="F160" s="96" cm="1">
        <f t="array" ref="F160">IF(Options!$D$18=1, IFERROR(MAX(IF($I$199:$R$199=1,(I160:R160),"")),
     MAX(IF($I$199:$R$199=2,(I160:R160),""))),
IF(Options!$D$19=1, IFERROR(AVERAGE(IF($I$199:$R$199=1,(I160:R160),"")),
     AVERAGE(IF($I$199:$R$199=2,(I160:R160),""))),
IF(Options!$D$20=1, IFERROR(GEOMEAN(IF($I$199:$R$199=1,(I160:R160)+0.0001,"")),
     GEOMEAN(IF($I$199:$R$199=2,(I160:R160)+0.0001,""))))))</f>
        <v>5.8347107438016499</v>
      </c>
      <c r="G160" s="96" cm="1">
        <f t="array" ref="G160">IF(Options!$D$18=1, IFERROR(MAX(IF($I$200:$R$200=1,(I160:R160),"")),
     MAX(IF($I$200:$R$200=2,(I160:R160),""))),
IF(Options!$D$19=1, IFERROR(AVERAGE(IF($I$200:$R$200=1,(I160:R160),"")),
     AVERAGE(IF($I$200:$R$200=2,(I160:R160),""))),
IF(Options!$D$20=1, IFERROR(GEOMEAN(IF($I$200:$R$200=1,(I160:R160)+0.0001,"")),
     GEOMEAN(IF($I$200:$R$200=2,(I160:R160)+0.0001,""))))))</f>
        <v>2.2727272727272698</v>
      </c>
      <c r="H160" s="151" t="s">
        <v>317</v>
      </c>
      <c r="I160" s="96">
        <v>2.2727272727272698</v>
      </c>
      <c r="J160" s="96">
        <v>5.8347107438016499</v>
      </c>
      <c r="K160" s="96"/>
      <c r="L160" s="96"/>
      <c r="M160" s="96"/>
      <c r="N160" s="150"/>
      <c r="O160" s="150"/>
      <c r="P160" s="150"/>
      <c r="Q160" s="172"/>
      <c r="R160" s="172"/>
      <c r="S160" s="38"/>
      <c r="T160" s="38"/>
      <c r="U160" s="38"/>
      <c r="V160" s="38"/>
      <c r="W160" s="38"/>
      <c r="X160" s="38"/>
      <c r="Y160" s="38"/>
      <c r="Z160" s="38"/>
      <c r="AA160" s="38"/>
    </row>
    <row r="161" spans="1:27" x14ac:dyDescent="0.2">
      <c r="A161" s="92">
        <v>156</v>
      </c>
      <c r="B161" s="92" t="s">
        <v>318</v>
      </c>
      <c r="C161" s="92" t="s">
        <v>319</v>
      </c>
      <c r="D161" s="105" t="str">
        <f t="shared" si="2"/>
        <v/>
      </c>
      <c r="E161" s="96">
        <f>IF(Options!$D$24 = 1, MAX(F161, G161),
IF(Options!$D$25 = 1, AVERAGE(F161,G161),
IF(Options!$D$26 = 1, IFERROR(GEOMEAN(F161, G161), MAX(F161, G161)))))</f>
        <v>0</v>
      </c>
      <c r="F161" s="96" cm="1">
        <f t="array" ref="F161">IF(Options!$D$18=1, IFERROR(MAX(IF($I$199:$R$199=1,(I161:R161),"")),
     MAX(IF($I$199:$R$199=2,(I161:R161),""))),
IF(Options!$D$19=1, IFERROR(AVERAGE(IF($I$199:$R$199=1,(I161:R161),"")),
     AVERAGE(IF($I$199:$R$199=2,(I161:R161),""))),
IF(Options!$D$20=1, IFERROR(GEOMEAN(IF($I$199:$R$199=1,(I161:R161)+0.0001,"")),
     GEOMEAN(IF($I$199:$R$199=2,(I161:R161)+0.0001,""))))))</f>
        <v>0</v>
      </c>
      <c r="G161" s="96" cm="1">
        <f t="array" ref="G161">IF(Options!$D$18=1, IFERROR(MAX(IF($I$200:$R$200=1,(I161:R161),"")),
     MAX(IF($I$200:$R$200=2,(I161:R161),""))),
IF(Options!$D$19=1, IFERROR(AVERAGE(IF($I$200:$R$200=1,(I161:R161),"")),
     AVERAGE(IF($I$200:$R$200=2,(I161:R161),""))),
IF(Options!$D$20=1, IFERROR(GEOMEAN(IF($I$200:$R$200=1,(I161:R161)+0.0001,"")),
     GEOMEAN(IF($I$200:$R$200=2,(I161:R161)+0.0001,""))))))</f>
        <v>0</v>
      </c>
      <c r="H161" s="151" t="s">
        <v>319</v>
      </c>
      <c r="I161" s="96" t="s">
        <v>505</v>
      </c>
      <c r="J161" s="96" t="s">
        <v>505</v>
      </c>
      <c r="K161" s="96"/>
      <c r="L161" s="96"/>
      <c r="M161" s="96"/>
      <c r="N161" s="150"/>
      <c r="O161" s="150"/>
      <c r="P161" s="150"/>
      <c r="Q161" s="172"/>
      <c r="R161" s="172"/>
      <c r="S161" s="38"/>
      <c r="T161" s="38"/>
      <c r="U161" s="38"/>
      <c r="V161" s="38"/>
      <c r="W161" s="38"/>
      <c r="X161" s="38"/>
      <c r="Y161" s="38"/>
      <c r="Z161" s="38"/>
      <c r="AA161" s="38"/>
    </row>
    <row r="162" spans="1:27" x14ac:dyDescent="0.2">
      <c r="A162" s="92">
        <v>157</v>
      </c>
      <c r="B162" s="92" t="s">
        <v>320</v>
      </c>
      <c r="C162" s="92" t="s">
        <v>321</v>
      </c>
      <c r="D162" s="105" t="str">
        <f t="shared" si="2"/>
        <v/>
      </c>
      <c r="E162" s="96">
        <f>IF(Options!$D$24 = 1, MAX(F162, G162),
IF(Options!$D$25 = 1, AVERAGE(F162,G162),
IF(Options!$D$26 = 1, IFERROR(GEOMEAN(F162, G162), MAX(F162, G162)))))</f>
        <v>3.4590010413929537</v>
      </c>
      <c r="F162" s="96" cm="1">
        <f t="array" ref="F162">IF(Options!$D$18=1, IFERROR(MAX(IF($I$199:$R$199=1,(I162:R162),"")),
     MAX(IF($I$199:$R$199=2,(I162:R162),""))),
IF(Options!$D$19=1, IFERROR(AVERAGE(IF($I$199:$R$199=1,(I162:R162),"")),
     AVERAGE(IF($I$199:$R$199=2,(I162:R162),""))),
IF(Options!$D$20=1, IFERROR(GEOMEAN(IF($I$199:$R$199=1,(I162:R162)+0.0001,"")),
     GEOMEAN(IF($I$199:$R$199=2,(I162:R162)+0.0001,""))))))</f>
        <v>7.5206611570247901</v>
      </c>
      <c r="G162" s="96" cm="1">
        <f t="array" ref="G162">IF(Options!$D$18=1, IFERROR(MAX(IF($I$200:$R$200=1,(I162:R162),"")),
     MAX(IF($I$200:$R$200=2,(I162:R162),""))),
IF(Options!$D$19=1, IFERROR(AVERAGE(IF($I$200:$R$200=1,(I162:R162),"")),
     AVERAGE(IF($I$200:$R$200=2,(I162:R162),""))),
IF(Options!$D$20=1, IFERROR(GEOMEAN(IF($I$200:$R$200=1,(I162:R162)+0.0001,"")),
     GEOMEAN(IF($I$200:$R$200=2,(I162:R162)+0.0001,""))))))</f>
        <v>1.5909090909090799</v>
      </c>
      <c r="H162" s="151" t="s">
        <v>321</v>
      </c>
      <c r="I162" s="96">
        <v>1.5909090909090799</v>
      </c>
      <c r="J162" s="96">
        <v>7.5206611570247901</v>
      </c>
      <c r="K162" s="96"/>
      <c r="L162" s="96"/>
      <c r="M162" s="96"/>
      <c r="N162" s="150"/>
      <c r="O162" s="150"/>
      <c r="P162" s="150"/>
      <c r="Q162" s="172"/>
      <c r="R162" s="172"/>
      <c r="S162" s="38"/>
      <c r="T162" s="38"/>
      <c r="U162" s="38"/>
      <c r="V162" s="38"/>
      <c r="W162" s="38"/>
      <c r="X162" s="38"/>
      <c r="Y162" s="38"/>
      <c r="Z162" s="38"/>
      <c r="AA162" s="38"/>
    </row>
    <row r="163" spans="1:27" x14ac:dyDescent="0.2">
      <c r="A163" s="92">
        <v>158</v>
      </c>
      <c r="B163" s="92" t="s">
        <v>322</v>
      </c>
      <c r="C163" s="92" t="s">
        <v>323</v>
      </c>
      <c r="D163" s="105" t="str">
        <f t="shared" si="2"/>
        <v/>
      </c>
      <c r="E163" s="96">
        <f>IF(Options!$D$24 = 1, MAX(F163, G163),
IF(Options!$D$25 = 1, AVERAGE(F163,G163),
IF(Options!$D$26 = 1, IFERROR(GEOMEAN(F163, G163), MAX(F163, G163)))))</f>
        <v>3.7682687984059542</v>
      </c>
      <c r="F163" s="96" cm="1">
        <f t="array" ref="F163">IF(Options!$D$18=1, IFERROR(MAX(IF($I$199:$R$199=1,(I163:R163),"")),
     MAX(IF($I$199:$R$199=2,(I163:R163),""))),
IF(Options!$D$19=1, IFERROR(AVERAGE(IF($I$199:$R$199=1,(I163:R163),"")),
     AVERAGE(IF($I$199:$R$199=2,(I163:R163),""))),
IF(Options!$D$20=1, IFERROR(GEOMEAN(IF($I$199:$R$199=1,(I163:R163)+0.0001,"")),
     GEOMEAN(IF($I$199:$R$199=2,(I163:R163)+0.0001,""))))))</f>
        <v>6.9421487603305803</v>
      </c>
      <c r="G163" s="96" cm="1">
        <f t="array" ref="G163">IF(Options!$D$18=1, IFERROR(MAX(IF($I$200:$R$200=1,(I163:R163),"")),
     MAX(IF($I$200:$R$200=2,(I163:R163),""))),
IF(Options!$D$19=1, IFERROR(AVERAGE(IF($I$200:$R$200=1,(I163:R163),"")),
     AVERAGE(IF($I$200:$R$200=2,(I163:R163),""))),
IF(Options!$D$20=1, IFERROR(GEOMEAN(IF($I$200:$R$200=1,(I163:R163)+0.0001,"")),
     GEOMEAN(IF($I$200:$R$200=2,(I163:R163)+0.0001,""))))))</f>
        <v>2.0454545454545499</v>
      </c>
      <c r="H163" s="151" t="s">
        <v>323</v>
      </c>
      <c r="I163" s="96">
        <v>2.0454545454545499</v>
      </c>
      <c r="J163" s="96">
        <v>6.9421487603305803</v>
      </c>
      <c r="K163" s="96"/>
      <c r="L163" s="96"/>
      <c r="M163" s="96"/>
      <c r="N163" s="150"/>
      <c r="O163" s="150"/>
      <c r="P163" s="150"/>
      <c r="Q163" s="172"/>
      <c r="R163" s="172"/>
      <c r="S163" s="38"/>
      <c r="T163" s="38"/>
      <c r="U163" s="38"/>
      <c r="V163" s="38"/>
      <c r="W163" s="38"/>
      <c r="X163" s="38"/>
      <c r="Y163" s="38"/>
      <c r="Z163" s="38"/>
      <c r="AA163" s="38"/>
    </row>
    <row r="164" spans="1:27" x14ac:dyDescent="0.2">
      <c r="A164" s="92">
        <v>159</v>
      </c>
      <c r="B164" s="92" t="s">
        <v>324</v>
      </c>
      <c r="C164" s="92" t="s">
        <v>325</v>
      </c>
      <c r="D164" s="105" t="str">
        <f t="shared" si="2"/>
        <v/>
      </c>
      <c r="E164" s="96">
        <f>IF(Options!$D$24 = 1, MAX(F164, G164),
IF(Options!$D$25 = 1, AVERAGE(F164,G164),
IF(Options!$D$26 = 1, IFERROR(GEOMEAN(F164, G164), MAX(F164, G164)))))</f>
        <v>4.8740716043681482</v>
      </c>
      <c r="F164" s="96" cm="1">
        <f t="array" ref="F164">IF(Options!$D$18=1, IFERROR(MAX(IF($I$199:$R$199=1,(I164:R164),"")),
     MAX(IF($I$199:$R$199=2,(I164:R164),""))),
IF(Options!$D$19=1, IFERROR(AVERAGE(IF($I$199:$R$199=1,(I164:R164),"")),
     AVERAGE(IF($I$199:$R$199=2,(I164:R164),""))),
IF(Options!$D$20=1, IFERROR(GEOMEAN(IF($I$199:$R$199=1,(I164:R164)+0.0001,"")),
     GEOMEAN(IF($I$199:$R$199=2,(I164:R164)+0.0001,""))))))</f>
        <v>3.0743801652892602</v>
      </c>
      <c r="G164" s="96" cm="1">
        <f t="array" ref="G164">IF(Options!$D$18=1, IFERROR(MAX(IF($I$200:$R$200=1,(I164:R164),"")),
     MAX(IF($I$200:$R$200=2,(I164:R164),""))),
IF(Options!$D$19=1, IFERROR(AVERAGE(IF($I$200:$R$200=1,(I164:R164),"")),
     AVERAGE(IF($I$200:$R$200=2,(I164:R164),""))),
IF(Options!$D$20=1, IFERROR(GEOMEAN(IF($I$200:$R$200=1,(I164:R164)+0.0001,"")),
     GEOMEAN(IF($I$200:$R$200=2,(I164:R164)+0.0001,""))))))</f>
        <v>7.7272727272727204</v>
      </c>
      <c r="H164" s="151" t="s">
        <v>325</v>
      </c>
      <c r="I164" s="96">
        <v>7.7272727272727204</v>
      </c>
      <c r="J164" s="96">
        <v>3.0743801652892602</v>
      </c>
      <c r="K164" s="96"/>
      <c r="L164" s="96"/>
      <c r="M164" s="96"/>
      <c r="N164" s="150"/>
      <c r="O164" s="150"/>
      <c r="P164" s="150"/>
      <c r="Q164" s="172"/>
      <c r="R164" s="172"/>
      <c r="S164" s="38"/>
      <c r="T164" s="38"/>
      <c r="U164" s="38"/>
      <c r="V164" s="38"/>
      <c r="W164" s="38"/>
      <c r="X164" s="38"/>
      <c r="Y164" s="38"/>
      <c r="Z164" s="38"/>
      <c r="AA164" s="38"/>
    </row>
    <row r="165" spans="1:27" x14ac:dyDescent="0.2">
      <c r="A165" s="92">
        <v>160</v>
      </c>
      <c r="B165" s="92" t="s">
        <v>326</v>
      </c>
      <c r="C165" s="92" t="s">
        <v>327</v>
      </c>
      <c r="D165" s="105" t="str">
        <f t="shared" si="2"/>
        <v/>
      </c>
      <c r="E165" s="96">
        <f>IF(Options!$D$24 = 1, MAX(F165, G165),
IF(Options!$D$25 = 1, AVERAGE(F165,G165),
IF(Options!$D$26 = 1, IFERROR(GEOMEAN(F165, G165), MAX(F165, G165)))))</f>
        <v>2.2314049586776901</v>
      </c>
      <c r="F165" s="96" cm="1">
        <f t="array" ref="F165">IF(Options!$D$18=1, IFERROR(MAX(IF($I$199:$R$199=1,(I165:R165),"")),
     MAX(IF($I$199:$R$199=2,(I165:R165),""))),
IF(Options!$D$19=1, IFERROR(AVERAGE(IF($I$199:$R$199=1,(I165:R165),"")),
     AVERAGE(IF($I$199:$R$199=2,(I165:R165),""))),
IF(Options!$D$20=1, IFERROR(GEOMEAN(IF($I$199:$R$199=1,(I165:R165)+0.0001,"")),
     GEOMEAN(IF($I$199:$R$199=2,(I165:R165)+0.0001,""))))))</f>
        <v>2.2314049586776901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v>0</v>
      </c>
      <c r="J165" s="96">
        <v>2.2314049586776901</v>
      </c>
      <c r="K165" s="96"/>
      <c r="L165" s="96"/>
      <c r="M165" s="96"/>
      <c r="N165" s="150"/>
      <c r="O165" s="150"/>
      <c r="P165" s="150"/>
      <c r="Q165" s="172"/>
      <c r="R165" s="172"/>
      <c r="S165" s="38"/>
      <c r="T165" s="38"/>
      <c r="U165" s="38"/>
      <c r="V165" s="38"/>
      <c r="W165" s="38"/>
      <c r="X165" s="38"/>
      <c r="Y165" s="38"/>
      <c r="Z165" s="38"/>
      <c r="AA165" s="38"/>
    </row>
    <row r="166" spans="1:27" x14ac:dyDescent="0.2">
      <c r="A166" s="92">
        <v>161</v>
      </c>
      <c r="B166" s="92" t="s">
        <v>328</v>
      </c>
      <c r="C166" s="92" t="s">
        <v>329</v>
      </c>
      <c r="D166" s="105" t="str">
        <f t="shared" si="2"/>
        <v/>
      </c>
      <c r="E166" s="96">
        <f>IF(Options!$D$24 = 1, MAX(F166, G166),
IF(Options!$D$25 = 1, AVERAGE(F166,G166),
IF(Options!$D$26 = 1, IFERROR(GEOMEAN(F166, G166), MAX(F166, G166)))))</f>
        <v>0.8667841720414482</v>
      </c>
      <c r="F166" s="96" cm="1">
        <f t="array" ref="F166">IF(Options!$D$18=1, IFERROR(MAX(IF($I$199:$R$199=1,(I166:R166),"")),
     MAX(IF($I$199:$R$199=2,(I166:R166),""))),
IF(Options!$D$19=1, IFERROR(AVERAGE(IF($I$199:$R$199=1,(I166:R166),"")),
     AVERAGE(IF($I$199:$R$199=2,(I166:R166),""))),
IF(Options!$D$20=1, IFERROR(GEOMEAN(IF($I$199:$R$199=1,(I166:R166)+0.0001,"")),
     GEOMEAN(IF($I$199:$R$199=2,(I166:R166)+0.0001,""))))))</f>
        <v>0.413223140495868</v>
      </c>
      <c r="G166" s="96" cm="1">
        <f t="array" ref="G166">IF(Options!$D$18=1, IFERROR(MAX(IF($I$200:$R$200=1,(I166:R166),"")),
     MAX(IF($I$200:$R$200=2,(I166:R166),""))),
IF(Options!$D$19=1, IFERROR(AVERAGE(IF($I$200:$R$200=1,(I166:R166),"")),
     AVERAGE(IF($I$200:$R$200=2,(I166:R166),""))),
IF(Options!$D$20=1, IFERROR(GEOMEAN(IF($I$200:$R$200=1,(I166:R166)+0.0001,"")),
     GEOMEAN(IF($I$200:$R$200=2,(I166:R166)+0.0001,""))))))</f>
        <v>1.8181818181818199</v>
      </c>
      <c r="H166" s="151" t="s">
        <v>329</v>
      </c>
      <c r="I166" s="96">
        <v>1.8181818181818199</v>
      </c>
      <c r="J166" s="96">
        <v>0.413223140495868</v>
      </c>
      <c r="K166" s="96"/>
      <c r="L166" s="96"/>
      <c r="M166" s="96"/>
      <c r="N166" s="150"/>
      <c r="O166" s="150"/>
      <c r="P166" s="150"/>
      <c r="Q166" s="172"/>
      <c r="R166" s="172"/>
      <c r="S166" s="38"/>
      <c r="T166" s="38"/>
      <c r="U166" s="38"/>
      <c r="V166" s="38"/>
      <c r="W166" s="38"/>
      <c r="X166" s="38"/>
      <c r="Y166" s="38"/>
      <c r="Z166" s="38"/>
      <c r="AA166" s="38"/>
    </row>
    <row r="167" spans="1:27" x14ac:dyDescent="0.2">
      <c r="A167" s="92">
        <v>162</v>
      </c>
      <c r="B167" s="92" t="s">
        <v>330</v>
      </c>
      <c r="C167" s="92" t="s">
        <v>331</v>
      </c>
      <c r="D167" s="105" t="str">
        <f t="shared" si="2"/>
        <v/>
      </c>
      <c r="E167" s="96">
        <f>IF(Options!$D$24 = 1, MAX(F167, G167),
IF(Options!$D$25 = 1, AVERAGE(F167,G167),
IF(Options!$D$26 = 1, IFERROR(GEOMEAN(F167, G167), MAX(F167, G167)))))</f>
        <v>1.8140448803568439</v>
      </c>
      <c r="F167" s="96" cm="1">
        <f t="array" ref="F167">IF(Options!$D$18=1, IFERROR(MAX(IF($I$199:$R$199=1,(I167:R167),"")),
     MAX(IF($I$199:$R$199=2,(I167:R167),""))),
IF(Options!$D$19=1, IFERROR(AVERAGE(IF($I$199:$R$199=1,(I167:R167),"")),
     AVERAGE(IF($I$199:$R$199=2,(I167:R167),""))),
IF(Options!$D$20=1, IFERROR(GEOMEAN(IF($I$199:$R$199=1,(I167:R167)+0.0001,"")),
     GEOMEAN(IF($I$199:$R$199=2,(I167:R167)+0.0001,""))))))</f>
        <v>7.2396694214875996</v>
      </c>
      <c r="G167" s="96" cm="1">
        <f t="array" ref="G167">IF(Options!$D$18=1, IFERROR(MAX(IF($I$200:$R$200=1,(I167:R167),"")),
     MAX(IF($I$200:$R$200=2,(I167:R167),""))),
IF(Options!$D$19=1, IFERROR(AVERAGE(IF($I$200:$R$200=1,(I167:R167),"")),
     AVERAGE(IF($I$200:$R$200=2,(I167:R167),""))),
IF(Options!$D$20=1, IFERROR(GEOMEAN(IF($I$200:$R$200=1,(I167:R167)+0.0001,"")),
     GEOMEAN(IF($I$200:$R$200=2,(I167:R167)+0.0001,""))))))</f>
        <v>0.45454545454544998</v>
      </c>
      <c r="H167" s="151" t="s">
        <v>331</v>
      </c>
      <c r="I167" s="96">
        <v>0.45454545454544998</v>
      </c>
      <c r="J167" s="96">
        <v>7.2396694214875996</v>
      </c>
      <c r="K167" s="96"/>
      <c r="L167" s="96"/>
      <c r="M167" s="96"/>
      <c r="N167" s="150"/>
      <c r="O167" s="150"/>
      <c r="P167" s="150"/>
      <c r="Q167" s="172"/>
      <c r="R167" s="172"/>
      <c r="S167" s="38"/>
      <c r="T167" s="38"/>
      <c r="U167" s="38"/>
      <c r="V167" s="38"/>
      <c r="W167" s="38"/>
      <c r="X167" s="38"/>
      <c r="Y167" s="38"/>
      <c r="Z167" s="38"/>
      <c r="AA167" s="38"/>
    </row>
    <row r="168" spans="1:27" x14ac:dyDescent="0.2">
      <c r="A168" s="92">
        <v>163</v>
      </c>
      <c r="B168" s="92" t="s">
        <v>332</v>
      </c>
      <c r="C168" s="92" t="s">
        <v>333</v>
      </c>
      <c r="D168" s="105" t="str">
        <f t="shared" si="2"/>
        <v/>
      </c>
      <c r="E168" s="96">
        <f>IF(Options!$D$24 = 1, MAX(F168, G168),
IF(Options!$D$25 = 1, AVERAGE(F168,G168),
IF(Options!$D$26 = 1, IFERROR(GEOMEAN(F168, G168), MAX(F168, G168)))))</f>
        <v>2.5433875905497656</v>
      </c>
      <c r="F168" s="96" cm="1">
        <f t="array" ref="F168">IF(Options!$D$18=1, IFERROR(MAX(IF($I$199:$R$199=1,(I168:R168),"")),
     MAX(IF($I$199:$R$199=2,(I168:R168),""))),
IF(Options!$D$19=1, IFERROR(AVERAGE(IF($I$199:$R$199=1,(I168:R168),"")),
     AVERAGE(IF($I$199:$R$199=2,(I168:R168),""))),
IF(Options!$D$20=1, IFERROR(GEOMEAN(IF($I$199:$R$199=1,(I168:R168)+0.0001,"")),
     GEOMEAN(IF($I$199:$R$199=2,(I168:R168)+0.0001,""))))))</f>
        <v>4.0661157024793404</v>
      </c>
      <c r="G168" s="96" cm="1">
        <f t="array" ref="G168">IF(Options!$D$18=1, IFERROR(MAX(IF($I$200:$R$200=1,(I168:R168),"")),
     MAX(IF($I$200:$R$200=2,(I168:R168),""))),
IF(Options!$D$19=1, IFERROR(AVERAGE(IF($I$200:$R$200=1,(I168:R168),"")),
     AVERAGE(IF($I$200:$R$200=2,(I168:R168),""))),
IF(Options!$D$20=1, IFERROR(GEOMEAN(IF($I$200:$R$200=1,(I168:R168)+0.0001,"")),
     GEOMEAN(IF($I$200:$R$200=2,(I168:R168)+0.0001,""))))))</f>
        <v>1.5909090909090799</v>
      </c>
      <c r="H168" s="151" t="s">
        <v>333</v>
      </c>
      <c r="I168" s="96">
        <v>1.5909090909090799</v>
      </c>
      <c r="J168" s="96">
        <v>4.0661157024793404</v>
      </c>
      <c r="K168" s="96"/>
      <c r="L168" s="96"/>
      <c r="M168" s="96"/>
      <c r="N168" s="150"/>
      <c r="O168" s="150"/>
      <c r="P168" s="150"/>
      <c r="Q168" s="172"/>
      <c r="R168" s="172"/>
      <c r="S168" s="38"/>
      <c r="T168" s="38"/>
      <c r="U168" s="38"/>
      <c r="V168" s="38"/>
      <c r="W168" s="38"/>
      <c r="X168" s="38"/>
      <c r="Y168" s="38"/>
      <c r="Z168" s="38"/>
      <c r="AA168" s="38"/>
    </row>
    <row r="169" spans="1:27" x14ac:dyDescent="0.2">
      <c r="A169" s="92">
        <v>164</v>
      </c>
      <c r="B169" s="92" t="s">
        <v>334</v>
      </c>
      <c r="C169" s="92" t="s">
        <v>335</v>
      </c>
      <c r="D169" s="105" t="str">
        <f t="shared" si="2"/>
        <v/>
      </c>
      <c r="E169" s="96">
        <f>IF(Options!$D$24 = 1, MAX(F169, G169),
IF(Options!$D$25 = 1, AVERAGE(F169,G169),
IF(Options!$D$26 = 1, IFERROR(GEOMEAN(F169, G169), MAX(F169, G169)))))</f>
        <v>6.7419986246324095</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4.5454545454545299</v>
      </c>
      <c r="H169" s="151" t="s">
        <v>335</v>
      </c>
      <c r="I169" s="96">
        <v>4.5454545454545299</v>
      </c>
      <c r="J169" s="96">
        <v>10</v>
      </c>
      <c r="K169" s="96"/>
      <c r="L169" s="96"/>
      <c r="M169" s="96"/>
      <c r="N169" s="150"/>
      <c r="O169" s="150"/>
      <c r="P169" s="150"/>
      <c r="Q169" s="172"/>
      <c r="R169" s="172"/>
      <c r="S169" s="38"/>
      <c r="T169" s="38"/>
      <c r="U169" s="38"/>
      <c r="V169" s="38"/>
      <c r="W169" s="38"/>
      <c r="X169" s="38"/>
      <c r="Y169" s="38"/>
      <c r="Z169" s="38"/>
      <c r="AA169" s="38"/>
    </row>
    <row r="170" spans="1:27" x14ac:dyDescent="0.2">
      <c r="A170" s="92">
        <v>165</v>
      </c>
      <c r="B170" s="92" t="s">
        <v>336</v>
      </c>
      <c r="C170" s="92" t="s">
        <v>337</v>
      </c>
      <c r="D170" s="105" t="str">
        <f t="shared" si="2"/>
        <v/>
      </c>
      <c r="E170" s="96">
        <f>IF(Options!$D$24 = 1, MAX(F170, G170),
IF(Options!$D$25 = 1, AVERAGE(F170,G170),
IF(Options!$D$26 = 1, IFERROR(GEOMEAN(F170, G170), MAX(F170, G170)))))</f>
        <v>6.527696296024585</v>
      </c>
      <c r="F170" s="96" cm="1">
        <f t="array" ref="F170">IF(Options!$D$18=1, IFERROR(MAX(IF($I$199:$R$199=1,(I170:R170),"")),
     MAX(IF($I$199:$R$199=2,(I170:R170),""))),
IF(Options!$D$19=1, IFERROR(AVERAGE(IF($I$199:$R$199=1,(I170:R170),"")),
     AVERAGE(IF($I$199:$R$199=2,(I170:R170),""))),
IF(Options!$D$20=1, IFERROR(GEOMEAN(IF($I$199:$R$199=1,(I170:R170)+0.0001,"")),
     GEOMEAN(IF($I$199:$R$199=2,(I170:R170)+0.0001,""))))))</f>
        <v>9.8677685950413192</v>
      </c>
      <c r="G170" s="96" cm="1">
        <f t="array" ref="G170">IF(Options!$D$18=1, IFERROR(MAX(IF($I$200:$R$200=1,(I170:R170),"")),
     MAX(IF($I$200:$R$200=2,(I170:R170),""))),
IF(Options!$D$19=1, IFERROR(AVERAGE(IF($I$200:$R$200=1,(I170:R170),"")),
     AVERAGE(IF($I$200:$R$200=2,(I170:R170),""))),
IF(Options!$D$20=1, IFERROR(GEOMEAN(IF($I$200:$R$200=1,(I170:R170)+0.0001,"")),
     GEOMEAN(IF($I$200:$R$200=2,(I170:R170)+0.0001,""))))))</f>
        <v>4.3181818181818299</v>
      </c>
      <c r="H170" s="151" t="s">
        <v>337</v>
      </c>
      <c r="I170" s="96">
        <v>4.3181818181818299</v>
      </c>
      <c r="J170" s="96">
        <v>9.8677685950413192</v>
      </c>
      <c r="K170" s="96"/>
      <c r="L170" s="96"/>
      <c r="M170" s="96"/>
      <c r="N170" s="150"/>
      <c r="O170" s="150"/>
      <c r="P170" s="150"/>
      <c r="Q170" s="172"/>
      <c r="R170" s="172"/>
      <c r="S170" s="38"/>
      <c r="T170" s="38"/>
      <c r="U170" s="38"/>
      <c r="V170" s="38"/>
      <c r="W170" s="38"/>
      <c r="X170" s="38"/>
      <c r="Y170" s="38"/>
      <c r="Z170" s="38"/>
      <c r="AA170" s="38"/>
    </row>
    <row r="171" spans="1:27" x14ac:dyDescent="0.2">
      <c r="A171" s="92">
        <v>166</v>
      </c>
      <c r="B171" s="92" t="s">
        <v>338</v>
      </c>
      <c r="C171" s="92" t="s">
        <v>339</v>
      </c>
      <c r="D171" s="105" t="str">
        <f t="shared" si="2"/>
        <v/>
      </c>
      <c r="E171" s="96">
        <f>IF(Options!$D$24 = 1, MAX(F171, G171),
IF(Options!$D$25 = 1, AVERAGE(F171,G171),
IF(Options!$D$26 = 1, IFERROR(GEOMEAN(F171, G171), MAX(F171, G171)))))</f>
        <v>6.3860290786166676</v>
      </c>
      <c r="F171" s="96" cm="1">
        <f t="array" ref="F171">IF(Options!$D$18=1, IFERROR(MAX(IF($I$199:$R$199=1,(I171:R171),"")),
     MAX(IF($I$199:$R$199=2,(I171:R171),""))),
IF(Options!$D$19=1, IFERROR(AVERAGE(IF($I$199:$R$199=1,(I171:R171),"")),
     AVERAGE(IF($I$199:$R$199=2,(I171:R171),""))),
IF(Options!$D$20=1, IFERROR(GEOMEAN(IF($I$199:$R$199=1,(I171:R171)+0.0001,"")),
     GEOMEAN(IF($I$199:$R$199=2,(I171:R171)+0.0001,""))))))</f>
        <v>7.8016528925619797</v>
      </c>
      <c r="G171" s="96" cm="1">
        <f t="array" ref="G171">IF(Options!$D$18=1, IFERROR(MAX(IF($I$200:$R$200=1,(I171:R171),"")),
     MAX(IF($I$200:$R$200=2,(I171:R171),""))),
IF(Options!$D$19=1, IFERROR(AVERAGE(IF($I$200:$R$200=1,(I171:R171),"")),
     AVERAGE(IF($I$200:$R$200=2,(I171:R171),""))),
IF(Options!$D$20=1, IFERROR(GEOMEAN(IF($I$200:$R$200=1,(I171:R171)+0.0001,"")),
     GEOMEAN(IF($I$200:$R$200=2,(I171:R171)+0.0001,""))))))</f>
        <v>5.2272727272727302</v>
      </c>
      <c r="H171" s="151" t="s">
        <v>339</v>
      </c>
      <c r="I171" s="96">
        <v>5.2272727272727302</v>
      </c>
      <c r="J171" s="96">
        <v>7.8016528925619797</v>
      </c>
      <c r="K171" s="96"/>
      <c r="L171" s="96"/>
      <c r="M171" s="96"/>
      <c r="N171" s="150"/>
      <c r="O171" s="150"/>
      <c r="P171" s="150"/>
      <c r="Q171" s="172"/>
      <c r="R171" s="172"/>
      <c r="S171" s="38"/>
      <c r="T171" s="38"/>
      <c r="U171" s="38"/>
      <c r="V171" s="38"/>
      <c r="W171" s="38"/>
      <c r="X171" s="38"/>
      <c r="Y171" s="38"/>
      <c r="Z171" s="38"/>
      <c r="AA171" s="38"/>
    </row>
    <row r="172" spans="1:27" x14ac:dyDescent="0.2">
      <c r="A172" s="92">
        <v>167</v>
      </c>
      <c r="B172" s="92" t="s">
        <v>340</v>
      </c>
      <c r="C172" s="92" t="s">
        <v>341</v>
      </c>
      <c r="D172" s="105" t="str">
        <f t="shared" si="2"/>
        <v/>
      </c>
      <c r="E172" s="96">
        <f>IF(Options!$D$24 = 1, MAX(F172, G172),
IF(Options!$D$25 = 1, AVERAGE(F172,G172),
IF(Options!$D$26 = 1, IFERROR(GEOMEAN(F172, G172), MAX(F172, G172)))))</f>
        <v>3.6528551660327326</v>
      </c>
      <c r="F172" s="96" cm="1">
        <f t="array" ref="F172">IF(Options!$D$18=1, IFERROR(MAX(IF($I$199:$R$199=1,(I172:R172),"")),
     MAX(IF($I$199:$R$199=2,(I172:R172),""))),
IF(Options!$D$19=1, IFERROR(AVERAGE(IF($I$199:$R$199=1,(I172:R172),"")),
     AVERAGE(IF($I$199:$R$199=2,(I172:R172),""))),
IF(Options!$D$20=1, IFERROR(GEOMEAN(IF($I$199:$R$199=1,(I172:R172)+0.0001,"")),
     GEOMEAN(IF($I$199:$R$199=2,(I172:R172)+0.0001,""))))))</f>
        <v>4.8925619834710696</v>
      </c>
      <c r="G172" s="96" cm="1">
        <f t="array" ref="G172">IF(Options!$D$18=1, IFERROR(MAX(IF($I$200:$R$200=1,(I172:R172),"")),
     MAX(IF($I$200:$R$200=2,(I172:R172),""))),
IF(Options!$D$19=1, IFERROR(AVERAGE(IF($I$200:$R$200=1,(I172:R172),"")),
     AVERAGE(IF($I$200:$R$200=2,(I172:R172),""))),
IF(Options!$D$20=1, IFERROR(GEOMEAN(IF($I$200:$R$200=1,(I172:R172)+0.0001,"")),
     GEOMEAN(IF($I$200:$R$200=2,(I172:R172)+0.0001,""))))))</f>
        <v>2.7272727272727302</v>
      </c>
      <c r="H172" s="151" t="s">
        <v>341</v>
      </c>
      <c r="I172" s="96">
        <v>2.7272727272727302</v>
      </c>
      <c r="J172" s="96">
        <v>4.8925619834710696</v>
      </c>
      <c r="K172" s="96"/>
      <c r="L172" s="96"/>
      <c r="M172" s="96"/>
      <c r="N172" s="150"/>
      <c r="O172" s="150"/>
      <c r="P172" s="150"/>
      <c r="Q172" s="172"/>
      <c r="R172" s="172"/>
      <c r="S172" s="38"/>
      <c r="T172" s="38"/>
      <c r="U172" s="38"/>
      <c r="V172" s="38"/>
      <c r="W172" s="38"/>
      <c r="X172" s="38"/>
      <c r="Y172" s="38"/>
      <c r="Z172" s="38"/>
      <c r="AA172" s="38"/>
    </row>
    <row r="173" spans="1:27" x14ac:dyDescent="0.2">
      <c r="A173" s="92">
        <v>168</v>
      </c>
      <c r="B173" s="92" t="s">
        <v>342</v>
      </c>
      <c r="C173" s="92" t="s">
        <v>343</v>
      </c>
      <c r="D173" s="105" t="str">
        <f t="shared" si="2"/>
        <v/>
      </c>
      <c r="E173" s="96">
        <f>IF(Options!$D$24 = 1, MAX(F173, G173),
IF(Options!$D$25 = 1, AVERAGE(F173,G173),
IF(Options!$D$26 = 1, IFERROR(GEOMEAN(F173, G173), MAX(F173, G173)))))</f>
        <v>4.7673129462279586</v>
      </c>
      <c r="F173" s="96" cm="1">
        <f t="array" ref="F173">IF(Options!$D$18=1, IFERROR(MAX(IF($I$199:$R$199=1,(I173:R173),"")),
     MAX(IF($I$199:$R$199=2,(I173:R173),""))),
IF(Options!$D$19=1, IFERROR(AVERAGE(IF($I$199:$R$199=1,(I173:R173),"")),
     AVERAGE(IF($I$199:$R$199=2,(I173:R173),""))),
IF(Options!$D$20=1, IFERROR(GEOMEAN(IF($I$199:$R$199=1,(I173:R173)+0.0001,"")),
     GEOMEAN(IF($I$199:$R$199=2,(I173:R173)+0.0001,""))))))</f>
        <v>10</v>
      </c>
      <c r="G173" s="96" cm="1">
        <f t="array" ref="G173">IF(Options!$D$18=1, IFERROR(MAX(IF($I$200:$R$200=1,(I173:R173),"")),
     MAX(IF($I$200:$R$200=2,(I173:R173),""))),
IF(Options!$D$19=1, IFERROR(AVERAGE(IF($I$200:$R$200=1,(I173:R173),"")),
     AVERAGE(IF($I$200:$R$200=2,(I173:R173),""))),
IF(Options!$D$20=1, IFERROR(GEOMEAN(IF($I$200:$R$200=1,(I173:R173)+0.0001,"")),
     GEOMEAN(IF($I$200:$R$200=2,(I173:R173)+0.0001,""))))))</f>
        <v>2.2727272727272698</v>
      </c>
      <c r="H173" s="151" t="s">
        <v>343</v>
      </c>
      <c r="I173" s="96">
        <v>2.2727272727272698</v>
      </c>
      <c r="J173" s="96">
        <v>10</v>
      </c>
      <c r="K173" s="96"/>
      <c r="L173" s="96"/>
      <c r="M173" s="96"/>
      <c r="N173" s="150"/>
      <c r="O173" s="150"/>
      <c r="P173" s="150"/>
      <c r="Q173" s="172"/>
      <c r="R173" s="172"/>
      <c r="S173" s="38"/>
      <c r="T173" s="38"/>
      <c r="U173" s="38"/>
      <c r="V173" s="38"/>
      <c r="W173" s="38"/>
      <c r="X173" s="38"/>
      <c r="Y173" s="38"/>
      <c r="Z173" s="38"/>
      <c r="AA173" s="38"/>
    </row>
    <row r="174" spans="1:27" x14ac:dyDescent="0.2">
      <c r="A174" s="92">
        <v>169</v>
      </c>
      <c r="B174" s="92" t="s">
        <v>344</v>
      </c>
      <c r="C174" s="92" t="s">
        <v>345</v>
      </c>
      <c r="D174" s="105" t="str">
        <f t="shared" si="2"/>
        <v/>
      </c>
      <c r="E174" s="96">
        <f>IF(Options!$D$24 = 1, MAX(F174, G174),
IF(Options!$D$25 = 1, AVERAGE(F174,G174),
IF(Options!$D$26 = 1, IFERROR(GEOMEAN(F174, G174), MAX(F174, G174)))))</f>
        <v>10</v>
      </c>
      <c r="F174" s="96" cm="1">
        <f t="array" ref="F174">IF(Options!$D$18=1, IFERROR(MAX(IF($I$199:$R$199=1,(I174:R174),"")),
     MAX(IF($I$199:$R$199=2,(I174:R174),""))),
IF(Options!$D$19=1, IFERROR(AVERAGE(IF($I$199:$R$199=1,(I174:R174),"")),
     AVERAGE(IF($I$199:$R$199=2,(I174:R174),""))),
IF(Options!$D$20=1, IFERROR(GEOMEAN(IF($I$199:$R$199=1,(I174:R174)+0.0001,"")),
     GEOMEAN(IF($I$199:$R$199=2,(I174:R174)+0.0001,""))))))</f>
        <v>10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v>0</v>
      </c>
      <c r="J174" s="96">
        <v>10</v>
      </c>
      <c r="K174" s="96"/>
      <c r="L174" s="96"/>
      <c r="M174" s="96"/>
      <c r="N174" s="150"/>
      <c r="O174" s="150"/>
      <c r="P174" s="150"/>
      <c r="Q174" s="172"/>
      <c r="R174" s="172"/>
      <c r="S174" s="38"/>
      <c r="T174" s="38"/>
      <c r="U174" s="38"/>
      <c r="V174" s="38"/>
      <c r="W174" s="38"/>
      <c r="X174" s="38"/>
      <c r="Y174" s="38"/>
      <c r="Z174" s="38"/>
      <c r="AA174" s="38"/>
    </row>
    <row r="175" spans="1:27" x14ac:dyDescent="0.2">
      <c r="A175" s="92">
        <v>170</v>
      </c>
      <c r="B175" s="92" t="s">
        <v>346</v>
      </c>
      <c r="C175" s="92" t="s">
        <v>347</v>
      </c>
      <c r="D175" s="105" t="str">
        <f t="shared" si="2"/>
        <v/>
      </c>
      <c r="E175" s="96">
        <f>IF(Options!$D$24 = 1, MAX(F175, G175),
IF(Options!$D$25 = 1, AVERAGE(F175,G175),
IF(Options!$D$26 = 1, IFERROR(GEOMEAN(F175, G175), MAX(F175, G175)))))</f>
        <v>3.6682486399026004</v>
      </c>
      <c r="F175" s="96" cm="1">
        <f t="array" ref="F175">IF(Options!$D$18=1, IFERROR(MAX(IF($I$199:$R$199=1,(I175:R175),"")),
     MAX(IF($I$199:$R$199=2,(I175:R175),""))),
IF(Options!$D$19=1, IFERROR(AVERAGE(IF($I$199:$R$199=1,(I175:R175),"")),
     AVERAGE(IF($I$199:$R$199=2,(I175:R175),""))),
IF(Options!$D$20=1, IFERROR(GEOMEAN(IF($I$199:$R$199=1,(I175:R175)+0.0001,"")),
     GEOMEAN(IF($I$199:$R$199=2,(I175:R175)+0.0001,""))))))</f>
        <v>6.5785123966942098</v>
      </c>
      <c r="G175" s="96" cm="1">
        <f t="array" ref="G175">IF(Options!$D$18=1, IFERROR(MAX(IF($I$200:$R$200=1,(I175:R175),"")),
     MAX(IF($I$200:$R$200=2,(I175:R175),""))),
IF(Options!$D$19=1, IFERROR(AVERAGE(IF($I$200:$R$200=1,(I175:R175),"")),
     AVERAGE(IF($I$200:$R$200=2,(I175:R175),""))),
IF(Options!$D$20=1, IFERROR(GEOMEAN(IF($I$200:$R$200=1,(I175:R175)+0.0001,"")),
     GEOMEAN(IF($I$200:$R$200=2,(I175:R175)+0.0001,""))))))</f>
        <v>2.0454545454545499</v>
      </c>
      <c r="H175" s="151" t="s">
        <v>347</v>
      </c>
      <c r="I175" s="96">
        <v>2.0454545454545499</v>
      </c>
      <c r="J175" s="96">
        <v>6.5785123966942098</v>
      </c>
      <c r="K175" s="96"/>
      <c r="L175" s="96"/>
      <c r="M175" s="96"/>
      <c r="N175" s="150"/>
      <c r="O175" s="150"/>
      <c r="P175" s="150"/>
      <c r="Q175" s="172"/>
      <c r="R175" s="172"/>
      <c r="S175" s="38"/>
      <c r="T175" s="38"/>
      <c r="U175" s="38"/>
      <c r="V175" s="38"/>
      <c r="W175" s="38"/>
      <c r="X175" s="38"/>
      <c r="Y175" s="38"/>
      <c r="Z175" s="38"/>
      <c r="AA175" s="38"/>
    </row>
    <row r="176" spans="1:27" x14ac:dyDescent="0.2">
      <c r="A176" s="92">
        <v>171</v>
      </c>
      <c r="B176" s="92" t="s">
        <v>348</v>
      </c>
      <c r="C176" s="92" t="s">
        <v>349</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t="s">
        <v>505</v>
      </c>
      <c r="J176" s="96" t="s">
        <v>505</v>
      </c>
      <c r="K176" s="96"/>
      <c r="L176" s="96"/>
      <c r="M176" s="96"/>
      <c r="N176" s="150"/>
      <c r="O176" s="150"/>
      <c r="P176" s="150"/>
      <c r="Q176" s="172"/>
      <c r="R176" s="172"/>
      <c r="S176" s="38"/>
      <c r="T176" s="38"/>
      <c r="U176" s="38"/>
      <c r="V176" s="38"/>
      <c r="W176" s="38"/>
      <c r="X176" s="38"/>
      <c r="Y176" s="38"/>
      <c r="Z176" s="38"/>
      <c r="AA176" s="38"/>
    </row>
    <row r="177" spans="1:27" x14ac:dyDescent="0.2">
      <c r="A177" s="92">
        <v>172</v>
      </c>
      <c r="B177" s="92" t="s">
        <v>350</v>
      </c>
      <c r="C177" s="92" t="s">
        <v>351</v>
      </c>
      <c r="D177" s="105" t="str">
        <f t="shared" si="2"/>
        <v/>
      </c>
      <c r="E177" s="96">
        <f>IF(Options!$D$24 = 1, MAX(F177, G177),
IF(Options!$D$25 = 1, AVERAGE(F177,G177),
IF(Options!$D$26 = 1, IFERROR(GEOMEAN(F177, G177), MAX(F177, G177)))))</f>
        <v>2.702365605310165</v>
      </c>
      <c r="F177" s="96" cm="1">
        <f t="array" ref="F177">IF(Options!$D$18=1, IFERROR(MAX(IF($I$199:$R$199=1,(I177:R177),"")),
     MAX(IF($I$199:$R$199=2,(I177:R177),""))),
IF(Options!$D$19=1, IFERROR(AVERAGE(IF($I$199:$R$199=1,(I177:R177),"")),
     AVERAGE(IF($I$199:$R$199=2,(I177:R177),""))),
IF(Options!$D$20=1, IFERROR(GEOMEAN(IF($I$199:$R$199=1,(I177:R177)+0.0001,"")),
     GEOMEAN(IF($I$199:$R$199=2,(I177:R177)+0.0001,""))))))</f>
        <v>5.3553719008264498</v>
      </c>
      <c r="G177" s="96" cm="1">
        <f t="array" ref="G177">IF(Options!$D$18=1, IFERROR(MAX(IF($I$200:$R$200=1,(I177:R177),"")),
     MAX(IF($I$200:$R$200=2,(I177:R177),""))),
IF(Options!$D$19=1, IFERROR(AVERAGE(IF($I$200:$R$200=1,(I177:R177),"")),
     AVERAGE(IF($I$200:$R$200=2,(I177:R177),""))),
IF(Options!$D$20=1, IFERROR(GEOMEAN(IF($I$200:$R$200=1,(I177:R177)+0.0001,"")),
     GEOMEAN(IF($I$200:$R$200=2,(I177:R177)+0.0001,""))))))</f>
        <v>1.36363636363637</v>
      </c>
      <c r="H177" s="151" t="s">
        <v>351</v>
      </c>
      <c r="I177" s="96">
        <v>1.36363636363637</v>
      </c>
      <c r="J177" s="96">
        <v>5.3553719008264498</v>
      </c>
      <c r="K177" s="96"/>
      <c r="L177" s="96"/>
      <c r="M177" s="96"/>
      <c r="N177" s="150"/>
      <c r="O177" s="150"/>
      <c r="P177" s="150"/>
      <c r="Q177" s="172"/>
      <c r="R177" s="172"/>
      <c r="S177" s="38"/>
      <c r="T177" s="38"/>
      <c r="U177" s="38"/>
      <c r="V177" s="38"/>
      <c r="W177" s="38"/>
      <c r="X177" s="38"/>
      <c r="Y177" s="38"/>
      <c r="Z177" s="38"/>
      <c r="AA177" s="38"/>
    </row>
    <row r="178" spans="1:27" x14ac:dyDescent="0.2">
      <c r="A178" s="92">
        <v>173</v>
      </c>
      <c r="B178" s="92" t="s">
        <v>352</v>
      </c>
      <c r="C178" s="92" t="s">
        <v>353</v>
      </c>
      <c r="D178" s="105" t="str">
        <f t="shared" si="2"/>
        <v/>
      </c>
      <c r="E178" s="96">
        <f>IF(Options!$D$24 = 1, MAX(F178, G178),
IF(Options!$D$25 = 1, AVERAGE(F178,G178),
IF(Options!$D$26 = 1, IFERROR(GEOMEAN(F178, G178), MAX(F178, G178)))))</f>
        <v>5.6732993989938132</v>
      </c>
      <c r="F178" s="96" cm="1">
        <f t="array" ref="F178">IF(Options!$D$18=1, IFERROR(MAX(IF($I$199:$R$199=1,(I178:R178),"")),
     MAX(IF($I$199:$R$199=2,(I178:R178),""))),
IF(Options!$D$19=1, IFERROR(AVERAGE(IF($I$199:$R$199=1,(I178:R178),"")),
     AVERAGE(IF($I$199:$R$199=2,(I178:R178),""))),
IF(Options!$D$20=1, IFERROR(GEOMEAN(IF($I$199:$R$199=1,(I178:R178)+0.0001,"")),
     GEOMEAN(IF($I$199:$R$199=2,(I178:R178)+0.0001,""))))))</f>
        <v>6.74380165289256</v>
      </c>
      <c r="G178" s="96" cm="1">
        <f t="array" ref="G178">IF(Options!$D$18=1, IFERROR(MAX(IF($I$200:$R$200=1,(I178:R178),"")),
     MAX(IF($I$200:$R$200=2,(I178:R178),""))),
IF(Options!$D$19=1, IFERROR(AVERAGE(IF($I$200:$R$200=1,(I178:R178),"")),
     AVERAGE(IF($I$200:$R$200=2,(I178:R178),""))),
IF(Options!$D$20=1, IFERROR(GEOMEAN(IF($I$200:$R$200=1,(I178:R178)+0.0001,"")),
     GEOMEAN(IF($I$200:$R$200=2,(I178:R178)+0.0001,""))))))</f>
        <v>4.7727272727272698</v>
      </c>
      <c r="H178" s="151" t="s">
        <v>353</v>
      </c>
      <c r="I178" s="96">
        <v>4.7727272727272698</v>
      </c>
      <c r="J178" s="96">
        <v>6.74380165289256</v>
      </c>
      <c r="K178" s="96"/>
      <c r="L178" s="96"/>
      <c r="M178" s="96"/>
      <c r="N178" s="150"/>
      <c r="O178" s="150"/>
      <c r="P178" s="150"/>
      <c r="Q178" s="172"/>
      <c r="R178" s="172"/>
      <c r="S178" s="38"/>
      <c r="T178" s="38"/>
      <c r="U178" s="38"/>
      <c r="V178" s="38"/>
      <c r="W178" s="38"/>
      <c r="X178" s="38"/>
      <c r="Y178" s="38"/>
      <c r="Z178" s="38"/>
      <c r="AA178" s="38"/>
    </row>
    <row r="179" spans="1:27" x14ac:dyDescent="0.2">
      <c r="A179" s="92">
        <v>174</v>
      </c>
      <c r="B179" s="92" t="s">
        <v>354</v>
      </c>
      <c r="C179" s="92" t="s">
        <v>355</v>
      </c>
      <c r="D179" s="105" t="str">
        <f t="shared" si="2"/>
        <v/>
      </c>
      <c r="E179" s="96">
        <f>IF(Options!$D$24 = 1, MAX(F179, G179),
IF(Options!$D$25 = 1, AVERAGE(F179,G179),
IF(Options!$D$26 = 1, IFERROR(GEOMEAN(F179, G179), MAX(F179, G179)))))</f>
        <v>6.7564700327004994</v>
      </c>
      <c r="F179" s="96" cm="1">
        <f t="array" ref="F179">IF(Options!$D$18=1, IFERROR(MAX(IF($I$199:$R$199=1,(I179:R179),"")),
     MAX(IF($I$199:$R$199=2,(I179:R179),""))),
IF(Options!$D$19=1, IFERROR(AVERAGE(IF($I$199:$R$199=1,(I179:R179),"")),
     AVERAGE(IF($I$199:$R$199=2,(I179:R179),""))),
IF(Options!$D$20=1, IFERROR(GEOMEAN(IF($I$199:$R$199=1,(I179:R179)+0.0001,"")),
     GEOMEAN(IF($I$199:$R$199=2,(I179:R179)+0.0001,""))))))</f>
        <v>7.1735537190082601</v>
      </c>
      <c r="G179" s="96" cm="1">
        <f t="array" ref="G179">IF(Options!$D$18=1, IFERROR(MAX(IF($I$200:$R$200=1,(I179:R179),"")),
     MAX(IF($I$200:$R$200=2,(I179:R179),""))),
IF(Options!$D$19=1, IFERROR(AVERAGE(IF($I$200:$R$200=1,(I179:R179),"")),
     AVERAGE(IF($I$200:$R$200=2,(I179:R179),""))),
IF(Options!$D$20=1, IFERROR(GEOMEAN(IF($I$200:$R$200=1,(I179:R179)+0.0001,"")),
     GEOMEAN(IF($I$200:$R$200=2,(I179:R179)+0.0001,""))))))</f>
        <v>6.3636363636363704</v>
      </c>
      <c r="H179" s="151" t="s">
        <v>355</v>
      </c>
      <c r="I179" s="96">
        <v>6.3636363636363704</v>
      </c>
      <c r="J179" s="96">
        <v>7.1735537190082601</v>
      </c>
      <c r="K179" s="96"/>
      <c r="L179" s="96"/>
      <c r="M179" s="96"/>
      <c r="N179" s="150"/>
      <c r="O179" s="150"/>
      <c r="P179" s="150"/>
      <c r="Q179" s="172"/>
      <c r="R179" s="172"/>
      <c r="S179" s="38"/>
      <c r="T179" s="38"/>
      <c r="U179" s="38"/>
      <c r="V179" s="38"/>
      <c r="W179" s="38"/>
      <c r="X179" s="38"/>
      <c r="Y179" s="38"/>
      <c r="Z179" s="38"/>
      <c r="AA179" s="38"/>
    </row>
    <row r="180" spans="1:27" x14ac:dyDescent="0.2">
      <c r="A180" s="92">
        <v>175</v>
      </c>
      <c r="B180" s="92" t="s">
        <v>356</v>
      </c>
      <c r="C180" s="92" t="s">
        <v>357</v>
      </c>
      <c r="D180" s="105" t="str">
        <f t="shared" si="2"/>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t="s">
        <v>505</v>
      </c>
      <c r="J180" s="96" t="s">
        <v>505</v>
      </c>
      <c r="K180" s="96"/>
      <c r="L180" s="96"/>
      <c r="M180" s="96"/>
      <c r="N180" s="150"/>
      <c r="O180" s="150"/>
      <c r="P180" s="150"/>
      <c r="Q180" s="172"/>
      <c r="R180" s="172"/>
      <c r="S180" s="38"/>
      <c r="T180" s="38"/>
      <c r="U180" s="38"/>
      <c r="V180" s="38"/>
      <c r="W180" s="38"/>
      <c r="X180" s="38"/>
      <c r="Y180" s="38"/>
      <c r="Z180" s="38"/>
      <c r="AA180" s="38"/>
    </row>
    <row r="181" spans="1:27" x14ac:dyDescent="0.2">
      <c r="A181" s="92">
        <v>176</v>
      </c>
      <c r="B181" s="92" t="s">
        <v>358</v>
      </c>
      <c r="C181" s="92" t="s">
        <v>359</v>
      </c>
      <c r="D181" s="105" t="str">
        <f t="shared" si="2"/>
        <v/>
      </c>
      <c r="E181" s="96">
        <f>IF(Options!$D$24 = 1, MAX(F181, G181),
IF(Options!$D$25 = 1, AVERAGE(F181,G181),
IF(Options!$D$26 = 1, IFERROR(GEOMEAN(F181, G181), MAX(F181, G181)))))</f>
        <v>6.0426731935308835</v>
      </c>
      <c r="F181" s="96" cm="1">
        <f t="array" ref="F181">IF(Options!$D$18=1, IFERROR(MAX(IF($I$199:$R$199=1,(I181:R181),"")),
     MAX(IF($I$199:$R$199=2,(I181:R181),""))),
IF(Options!$D$19=1, IFERROR(AVERAGE(IF($I$199:$R$199=1,(I181:R181),"")),
     AVERAGE(IF($I$199:$R$199=2,(I181:R181),""))),
IF(Options!$D$20=1, IFERROR(GEOMEAN(IF($I$199:$R$199=1,(I181:R181)+0.0001,"")),
     GEOMEAN(IF($I$199:$R$199=2,(I181:R181)+0.0001,""))))))</f>
        <v>8.0330578512396702</v>
      </c>
      <c r="G181" s="96" cm="1">
        <f t="array" ref="G181">IF(Options!$D$18=1, IFERROR(MAX(IF($I$200:$R$200=1,(I181:R181),"")),
     MAX(IF($I$200:$R$200=2,(I181:R181),""))),
IF(Options!$D$19=1, IFERROR(AVERAGE(IF($I$200:$R$200=1,(I181:R181),"")),
     AVERAGE(IF($I$200:$R$200=2,(I181:R181),""))),
IF(Options!$D$20=1, IFERROR(GEOMEAN(IF($I$200:$R$200=1,(I181:R181)+0.0001,"")),
     GEOMEAN(IF($I$200:$R$200=2,(I181:R181)+0.0001,""))))))</f>
        <v>4.5454545454545503</v>
      </c>
      <c r="H181" s="151" t="s">
        <v>359</v>
      </c>
      <c r="I181" s="96">
        <v>4.5454545454545503</v>
      </c>
      <c r="J181" s="96">
        <v>8.0330578512396702</v>
      </c>
      <c r="K181" s="96"/>
      <c r="L181" s="96"/>
      <c r="M181" s="96"/>
      <c r="N181" s="150"/>
      <c r="O181" s="150"/>
      <c r="P181" s="150"/>
      <c r="Q181" s="172"/>
      <c r="R181" s="172"/>
      <c r="S181" s="38"/>
      <c r="T181" s="38"/>
      <c r="U181" s="38"/>
      <c r="V181" s="38"/>
      <c r="W181" s="38"/>
      <c r="X181" s="38"/>
      <c r="Y181" s="38"/>
      <c r="Z181" s="38"/>
      <c r="AA181" s="38"/>
    </row>
    <row r="182" spans="1:27" x14ac:dyDescent="0.2">
      <c r="A182" s="92">
        <v>177</v>
      </c>
      <c r="B182" s="92" t="s">
        <v>360</v>
      </c>
      <c r="C182" s="92" t="s">
        <v>361</v>
      </c>
      <c r="D182" s="105" t="str">
        <f t="shared" si="2"/>
        <v/>
      </c>
      <c r="E182" s="96">
        <f>IF(Options!$D$24 = 1, MAX(F182, G182),
IF(Options!$D$25 = 1, AVERAGE(F182,G182),
IF(Options!$D$26 = 1, IFERROR(GEOMEAN(F182, G182), MAX(F182, G182)))))</f>
        <v>7.4374425857534332</v>
      </c>
      <c r="F182" s="96" cm="1">
        <f t="array" ref="F182">IF(Options!$D$18=1, IFERROR(MAX(IF($I$199:$R$199=1,(I182:R182),"")),
     MAX(IF($I$199:$R$199=2,(I182:R182),""))),
IF(Options!$D$19=1, IFERROR(AVERAGE(IF($I$199:$R$199=1,(I182:R182),"")),
     AVERAGE(IF($I$199:$R$199=2,(I182:R182),""))),
IF(Options!$D$20=1, IFERROR(GEOMEAN(IF($I$199:$R$199=1,(I182:R182)+0.0001,"")),
     GEOMEAN(IF($I$199:$R$199=2,(I182:R182)+0.0001,""))))))</f>
        <v>7.8512396694214903</v>
      </c>
      <c r="G182" s="96" cm="1">
        <f t="array" ref="G182">IF(Options!$D$18=1, IFERROR(MAX(IF($I$200:$R$200=1,(I182:R182),"")),
     MAX(IF($I$200:$R$200=2,(I182:R182),""))),
IF(Options!$D$19=1, IFERROR(AVERAGE(IF($I$200:$R$200=1,(I182:R182),"")),
     AVERAGE(IF($I$200:$R$200=2,(I182:R182),""))),
IF(Options!$D$20=1, IFERROR(GEOMEAN(IF($I$200:$R$200=1,(I182:R182)+0.0001,"")),
     GEOMEAN(IF($I$200:$R$200=2,(I182:R182)+0.0001,""))))))</f>
        <v>7.0454545454545503</v>
      </c>
      <c r="H182" s="151" t="s">
        <v>361</v>
      </c>
      <c r="I182" s="96">
        <v>7.0454545454545503</v>
      </c>
      <c r="J182" s="96">
        <v>7.8512396694214903</v>
      </c>
      <c r="K182" s="96"/>
      <c r="L182" s="96"/>
      <c r="M182" s="96"/>
      <c r="N182" s="150"/>
      <c r="O182" s="150"/>
      <c r="P182" s="150"/>
      <c r="Q182" s="172"/>
      <c r="R182" s="172"/>
      <c r="S182" s="38"/>
      <c r="T182" s="38"/>
      <c r="U182" s="38"/>
      <c r="V182" s="38"/>
      <c r="W182" s="38"/>
      <c r="X182" s="38"/>
      <c r="Y182" s="38"/>
      <c r="Z182" s="38"/>
      <c r="AA182" s="38"/>
    </row>
    <row r="183" spans="1:27" x14ac:dyDescent="0.2">
      <c r="A183" s="92">
        <v>178</v>
      </c>
      <c r="B183" s="92" t="s">
        <v>362</v>
      </c>
      <c r="C183" s="92" t="s">
        <v>363</v>
      </c>
      <c r="D183" s="105" t="str">
        <f t="shared" si="2"/>
        <v/>
      </c>
      <c r="E183" s="96">
        <f>IF(Options!$D$24 = 1, MAX(F183, G183),
IF(Options!$D$25 = 1, AVERAGE(F183,G183),
IF(Options!$D$26 = 1, IFERROR(GEOMEAN(F183, G183), MAX(F183, G183)))))</f>
        <v>5.8724227846249555</v>
      </c>
      <c r="F183" s="96" cm="1">
        <f t="array" ref="F183">IF(Options!$D$18=1, IFERROR(MAX(IF($I$199:$R$199=1,(I183:R183),"")),
     MAX(IF($I$199:$R$199=2,(I183:R183),""))),
IF(Options!$D$19=1, IFERROR(AVERAGE(IF($I$199:$R$199=1,(I183:R183),"")),
     AVERAGE(IF($I$199:$R$199=2,(I183:R183),""))),
IF(Options!$D$20=1, IFERROR(GEOMEAN(IF($I$199:$R$199=1,(I183:R183)+0.0001,"")),
     GEOMEAN(IF($I$199:$R$199=2,(I183:R183)+0.0001,""))))))</f>
        <v>8.4297520661157002</v>
      </c>
      <c r="G183" s="96" cm="1">
        <f t="array" ref="G183">IF(Options!$D$18=1, IFERROR(MAX(IF($I$200:$R$200=1,(I183:R183),"")),
     MAX(IF($I$200:$R$200=2,(I183:R183),""))),
IF(Options!$D$19=1, IFERROR(AVERAGE(IF($I$200:$R$200=1,(I183:R183),"")),
     AVERAGE(IF($I$200:$R$200=2,(I183:R183),""))),
IF(Options!$D$20=1, IFERROR(GEOMEAN(IF($I$200:$R$200=1,(I183:R183)+0.0001,"")),
     GEOMEAN(IF($I$200:$R$200=2,(I183:R183)+0.0001,""))))))</f>
        <v>4.0909090909090802</v>
      </c>
      <c r="H183" s="151" t="s">
        <v>363</v>
      </c>
      <c r="I183" s="96">
        <v>4.0909090909090802</v>
      </c>
      <c r="J183" s="96">
        <v>8.4297520661157002</v>
      </c>
      <c r="K183" s="96"/>
      <c r="L183" s="96"/>
      <c r="M183" s="96"/>
      <c r="N183" s="150"/>
      <c r="O183" s="150"/>
      <c r="P183" s="150"/>
      <c r="Q183" s="172"/>
      <c r="R183" s="172"/>
      <c r="S183" s="38"/>
      <c r="T183" s="38"/>
      <c r="U183" s="38"/>
      <c r="V183" s="38"/>
      <c r="W183" s="38"/>
      <c r="X183" s="38"/>
      <c r="Y183" s="38"/>
      <c r="Z183" s="38"/>
      <c r="AA183" s="38"/>
    </row>
    <row r="184" spans="1:27" x14ac:dyDescent="0.2">
      <c r="A184" s="92">
        <v>179</v>
      </c>
      <c r="B184" s="92" t="s">
        <v>364</v>
      </c>
      <c r="C184" s="92" t="s">
        <v>365</v>
      </c>
      <c r="D184" s="105" t="str">
        <f t="shared" si="2"/>
        <v/>
      </c>
      <c r="E184" s="96">
        <f>IF(Options!$D$24 = 1, MAX(F184, G184),
IF(Options!$D$25 = 1, AVERAGE(F184,G184),
IF(Options!$D$26 = 1, IFERROR(GEOMEAN(F184, G184), MAX(F184, G184)))))</f>
        <v>2.7086138578254126</v>
      </c>
      <c r="F184" s="96" cm="1">
        <f t="array" ref="F184">IF(Options!$D$18=1, IFERROR(MAX(IF($I$199:$R$199=1,(I184:R184),"")),
     MAX(IF($I$199:$R$199=2,(I184:R184),""))),
IF(Options!$D$19=1, IFERROR(AVERAGE(IF($I$199:$R$199=1,(I184:R184),"")),
     AVERAGE(IF($I$199:$R$199=2,(I184:R184),""))),
IF(Options!$D$20=1, IFERROR(GEOMEAN(IF($I$199:$R$199=1,(I184:R184)+0.0001,"")),
     GEOMEAN(IF($I$199:$R$199=2,(I184:R184)+0.0001,""))))))</f>
        <v>4.6115702479338898</v>
      </c>
      <c r="G184" s="96" cm="1">
        <f t="array" ref="G184">IF(Options!$D$18=1, IFERROR(MAX(IF($I$200:$R$200=1,(I184:R184),"")),
     MAX(IF($I$200:$R$200=2,(I184:R184),""))),
IF(Options!$D$19=1, IFERROR(AVERAGE(IF($I$200:$R$200=1,(I184:R184),"")),
     AVERAGE(IF($I$200:$R$200=2,(I184:R184),""))),
IF(Options!$D$20=1, IFERROR(GEOMEAN(IF($I$200:$R$200=1,(I184:R184)+0.0001,"")),
     GEOMEAN(IF($I$200:$R$200=2,(I184:R184)+0.0001,""))))))</f>
        <v>1.5909090909090799</v>
      </c>
      <c r="H184" s="151" t="s">
        <v>365</v>
      </c>
      <c r="I184" s="96">
        <v>1.5909090909090799</v>
      </c>
      <c r="J184" s="96">
        <v>4.6115702479338898</v>
      </c>
      <c r="K184" s="96"/>
      <c r="L184" s="96"/>
      <c r="M184" s="96"/>
      <c r="N184" s="150"/>
      <c r="O184" s="150"/>
      <c r="P184" s="150"/>
      <c r="Q184" s="172"/>
      <c r="R184" s="172"/>
      <c r="S184" s="38"/>
      <c r="T184" s="38"/>
      <c r="U184" s="38"/>
      <c r="V184" s="38"/>
      <c r="W184" s="38"/>
      <c r="X184" s="38"/>
      <c r="Y184" s="38"/>
      <c r="Z184" s="38"/>
      <c r="AA184" s="38"/>
    </row>
    <row r="185" spans="1:27" x14ac:dyDescent="0.2">
      <c r="A185" s="92">
        <v>180</v>
      </c>
      <c r="B185" s="92" t="s">
        <v>366</v>
      </c>
      <c r="C185" s="92" t="s">
        <v>367</v>
      </c>
      <c r="D185" s="105" t="str">
        <f t="shared" si="2"/>
        <v/>
      </c>
      <c r="E185" s="96">
        <f>IF(Options!$D$24 = 1, MAX(F185, G185),
IF(Options!$D$25 = 1, AVERAGE(F185,G185),
IF(Options!$D$26 = 1, IFERROR(GEOMEAN(F185, G185), MAX(F185, G185)))))</f>
        <v>1.8130091709487857</v>
      </c>
      <c r="F185" s="96" cm="1">
        <f t="array" ref="F185">IF(Options!$D$18=1, IFERROR(MAX(IF($I$199:$R$199=1,(I185:R185),"")),
     MAX(IF($I$199:$R$199=2,(I185:R185),""))),
IF(Options!$D$19=1, IFERROR(AVERAGE(IF($I$199:$R$199=1,(I185:R185),"")),
     AVERAGE(IF($I$199:$R$199=2,(I185:R185),""))),
IF(Options!$D$20=1, IFERROR(GEOMEAN(IF($I$199:$R$199=1,(I185:R185)+0.0001,"")),
     GEOMEAN(IF($I$199:$R$199=2,(I185:R185)+0.0001,""))))))</f>
        <v>2.06611570247934</v>
      </c>
      <c r="G185" s="96" cm="1">
        <f t="array" ref="G185">IF(Options!$D$18=1, IFERROR(MAX(IF($I$200:$R$200=1,(I185:R185),"")),
     MAX(IF($I$200:$R$200=2,(I185:R185),""))),
IF(Options!$D$19=1, IFERROR(AVERAGE(IF($I$200:$R$200=1,(I185:R185),"")),
     AVERAGE(IF($I$200:$R$200=2,(I185:R185),""))),
IF(Options!$D$20=1, IFERROR(GEOMEAN(IF($I$200:$R$200=1,(I185:R185)+0.0001,"")),
     GEOMEAN(IF($I$200:$R$200=2,(I185:R185)+0.0001,""))))))</f>
        <v>1.5909090909090899</v>
      </c>
      <c r="H185" s="151" t="s">
        <v>367</v>
      </c>
      <c r="I185" s="96">
        <v>1.5909090909090899</v>
      </c>
      <c r="J185" s="96">
        <v>2.06611570247934</v>
      </c>
      <c r="K185" s="96"/>
      <c r="L185" s="96"/>
      <c r="M185" s="96"/>
      <c r="N185" s="150"/>
      <c r="O185" s="150"/>
      <c r="P185" s="150"/>
      <c r="Q185" s="172"/>
      <c r="R185" s="172"/>
      <c r="S185" s="38"/>
      <c r="T185" s="38"/>
      <c r="U185" s="38"/>
      <c r="V185" s="38"/>
      <c r="W185" s="38"/>
      <c r="X185" s="38"/>
      <c r="Y185" s="38"/>
      <c r="Z185" s="38"/>
      <c r="AA185" s="38"/>
    </row>
    <row r="186" spans="1:27" x14ac:dyDescent="0.2">
      <c r="A186" s="92">
        <v>181</v>
      </c>
      <c r="B186" s="92" t="s">
        <v>368</v>
      </c>
      <c r="C186" s="92" t="s">
        <v>369</v>
      </c>
      <c r="D186" s="105" t="str">
        <f t="shared" si="2"/>
        <v/>
      </c>
      <c r="E186" s="96">
        <f>IF(Options!$D$24 = 1, MAX(F186, G186),
IF(Options!$D$25 = 1, AVERAGE(F186,G186),
IF(Options!$D$26 = 1, IFERROR(GEOMEAN(F186, G186), MAX(F186, G186)))))</f>
        <v>6.3001556275722637</v>
      </c>
      <c r="F186" s="96" cm="1">
        <f t="array" ref="F186">IF(Options!$D$18=1, IFERROR(MAX(IF($I$199:$R$199=1,(I186:R186),"")),
     MAX(IF($I$199:$R$199=2,(I186:R186),""))),
IF(Options!$D$19=1, IFERROR(AVERAGE(IF($I$199:$R$199=1,(I186:R186),"")),
     AVERAGE(IF($I$199:$R$199=2,(I186:R186),""))),
IF(Options!$D$20=1, IFERROR(GEOMEAN(IF($I$199:$R$199=1,(I186:R186)+0.0001,"")),
     GEOMEAN(IF($I$199:$R$199=2,(I186:R186)+0.0001,""))))))</f>
        <v>9.7024793388429806</v>
      </c>
      <c r="G186" s="96" cm="1">
        <f t="array" ref="G186">IF(Options!$D$18=1, IFERROR(MAX(IF($I$200:$R$200=1,(I186:R186),"")),
     MAX(IF($I$200:$R$200=2,(I186:R186),""))),
IF(Options!$D$19=1, IFERROR(AVERAGE(IF($I$200:$R$200=1,(I186:R186),"")),
     AVERAGE(IF($I$200:$R$200=2,(I186:R186),""))),
IF(Options!$D$20=1, IFERROR(GEOMEAN(IF($I$200:$R$200=1,(I186:R186)+0.0001,"")),
     GEOMEAN(IF($I$200:$R$200=2,(I186:R186)+0.0001,""))))))</f>
        <v>4.0909090909090997</v>
      </c>
      <c r="H186" s="151" t="s">
        <v>369</v>
      </c>
      <c r="I186" s="96">
        <v>4.0909090909090997</v>
      </c>
      <c r="J186" s="96">
        <v>9.7024793388429806</v>
      </c>
      <c r="K186" s="96"/>
      <c r="L186" s="96"/>
      <c r="M186" s="96"/>
      <c r="N186" s="150"/>
      <c r="O186" s="150"/>
      <c r="P186" s="150"/>
      <c r="Q186" s="172"/>
      <c r="R186" s="172"/>
      <c r="S186" s="38"/>
      <c r="T186" s="38"/>
      <c r="U186" s="38"/>
      <c r="V186" s="38"/>
      <c r="W186" s="38"/>
      <c r="X186" s="38"/>
      <c r="Y186" s="38"/>
      <c r="Z186" s="38"/>
      <c r="AA186" s="38"/>
    </row>
    <row r="187" spans="1:27" x14ac:dyDescent="0.2">
      <c r="A187" s="92">
        <v>182</v>
      </c>
      <c r="B187" s="92" t="s">
        <v>370</v>
      </c>
      <c r="C187" s="92" t="s">
        <v>371</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t="s">
        <v>505</v>
      </c>
      <c r="J187" s="96" t="s">
        <v>505</v>
      </c>
      <c r="K187" s="96"/>
      <c r="L187" s="96"/>
      <c r="M187" s="96"/>
      <c r="N187" s="150"/>
      <c r="O187" s="150"/>
      <c r="P187" s="150"/>
      <c r="Q187" s="172"/>
      <c r="R187" s="172"/>
      <c r="S187" s="38"/>
      <c r="T187" s="38"/>
      <c r="U187" s="38"/>
      <c r="V187" s="38"/>
      <c r="W187" s="38"/>
      <c r="X187" s="38"/>
      <c r="Y187" s="38"/>
      <c r="Z187" s="38"/>
      <c r="AA187" s="38"/>
    </row>
    <row r="188" spans="1:27" x14ac:dyDescent="0.2">
      <c r="A188" s="92">
        <v>183</v>
      </c>
      <c r="B188" s="92" t="s">
        <v>372</v>
      </c>
      <c r="C188" s="92" t="s">
        <v>373</v>
      </c>
      <c r="D188" s="105" t="str">
        <f t="shared" si="2"/>
        <v/>
      </c>
      <c r="E188" s="96">
        <f>IF(Options!$D$24 = 1, MAX(F188, G188),
IF(Options!$D$25 = 1, AVERAGE(F188,G188),
IF(Options!$D$26 = 1, IFERROR(GEOMEAN(F188, G188), MAX(F188, G188)))))</f>
        <v>7.0710678118654755</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5</v>
      </c>
      <c r="H188" s="151" t="s">
        <v>373</v>
      </c>
      <c r="I188" s="96">
        <v>5</v>
      </c>
      <c r="J188" s="96">
        <v>10</v>
      </c>
      <c r="K188" s="96"/>
      <c r="L188" s="96"/>
      <c r="M188" s="96"/>
      <c r="N188" s="150"/>
      <c r="O188" s="150"/>
      <c r="P188" s="150"/>
      <c r="Q188" s="172"/>
      <c r="R188" s="172"/>
      <c r="S188" s="38"/>
      <c r="T188" s="38"/>
      <c r="U188" s="38"/>
      <c r="V188" s="38"/>
      <c r="W188" s="38"/>
      <c r="X188" s="38"/>
      <c r="Y188" s="38"/>
      <c r="Z188" s="38"/>
      <c r="AA188" s="38"/>
    </row>
    <row r="189" spans="1:27" x14ac:dyDescent="0.2">
      <c r="A189" s="92">
        <v>184</v>
      </c>
      <c r="B189" s="92" t="s">
        <v>374</v>
      </c>
      <c r="C189" s="92" t="s">
        <v>375</v>
      </c>
      <c r="D189" s="105" t="str">
        <f t="shared" si="2"/>
        <v/>
      </c>
      <c r="E189" s="96">
        <f>IF(Options!$D$24 = 1, MAX(F189, G189),
IF(Options!$D$25 = 1, AVERAGE(F189,G189),
IF(Options!$D$26 = 1, IFERROR(GEOMEAN(F189, G189), MAX(F189, G189)))))</f>
        <v>5.5926054001272671</v>
      </c>
      <c r="F189" s="96" cm="1">
        <f t="array" ref="F189">IF(Options!$D$18=1, IFERROR(MAX(IF($I$199:$R$199=1,(I189:R189),"")),
     MAX(IF($I$199:$R$199=2,(I189:R189),""))),
IF(Options!$D$19=1, IFERROR(AVERAGE(IF($I$199:$R$199=1,(I189:R189),"")),
     AVERAGE(IF($I$199:$R$199=2,(I189:R189),""))),
IF(Options!$D$20=1, IFERROR(GEOMEAN(IF($I$199:$R$199=1,(I189:R189)+0.0001,"")),
     GEOMEAN(IF($I$199:$R$199=2,(I189:R189)+0.0001,""))))))</f>
        <v>5.9834710743801596</v>
      </c>
      <c r="G189" s="96" cm="1">
        <f t="array" ref="G189">IF(Options!$D$18=1, IFERROR(MAX(IF($I$200:$R$200=1,(I189:R189),"")),
     MAX(IF($I$200:$R$200=2,(I189:R189),""))),
IF(Options!$D$19=1, IFERROR(AVERAGE(IF($I$200:$R$200=1,(I189:R189),"")),
     AVERAGE(IF($I$200:$R$200=2,(I189:R189),""))),
IF(Options!$D$20=1, IFERROR(GEOMEAN(IF($I$200:$R$200=1,(I189:R189)+0.0001,"")),
     GEOMEAN(IF($I$200:$R$200=2,(I189:R189)+0.0001,""))))))</f>
        <v>5.2272727272727302</v>
      </c>
      <c r="H189" s="151" t="s">
        <v>375</v>
      </c>
      <c r="I189" s="96">
        <v>5.2272727272727302</v>
      </c>
      <c r="J189" s="96">
        <v>5.9834710743801596</v>
      </c>
      <c r="K189" s="96"/>
      <c r="L189" s="96"/>
      <c r="M189" s="96"/>
      <c r="N189" s="150"/>
      <c r="O189" s="150"/>
      <c r="P189" s="150"/>
      <c r="Q189" s="172"/>
      <c r="R189" s="172"/>
      <c r="S189" s="38"/>
      <c r="T189" s="38"/>
      <c r="U189" s="38"/>
      <c r="V189" s="38"/>
      <c r="W189" s="38"/>
      <c r="X189" s="38"/>
      <c r="Y189" s="38"/>
      <c r="Z189" s="38"/>
      <c r="AA189" s="38"/>
    </row>
    <row r="190" spans="1:27" x14ac:dyDescent="0.2">
      <c r="A190" s="92">
        <v>185</v>
      </c>
      <c r="B190" s="92" t="s">
        <v>376</v>
      </c>
      <c r="C190" s="92" t="s">
        <v>377</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t="s">
        <v>505</v>
      </c>
      <c r="J190" s="96" t="s">
        <v>505</v>
      </c>
      <c r="K190" s="96"/>
      <c r="L190" s="96"/>
      <c r="M190" s="96"/>
      <c r="N190" s="150"/>
      <c r="O190" s="150"/>
      <c r="P190" s="150"/>
      <c r="Q190" s="172"/>
      <c r="R190" s="172"/>
      <c r="S190" s="38"/>
      <c r="T190" s="38"/>
      <c r="U190" s="38"/>
      <c r="V190" s="38"/>
      <c r="W190" s="38"/>
      <c r="X190" s="38"/>
      <c r="Y190" s="38"/>
      <c r="Z190" s="38"/>
      <c r="AA190" s="38"/>
    </row>
    <row r="191" spans="1:27" x14ac:dyDescent="0.2">
      <c r="A191" s="92">
        <v>186</v>
      </c>
      <c r="B191" s="92" t="s">
        <v>378</v>
      </c>
      <c r="C191" s="92" t="s">
        <v>379</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t="s">
        <v>505</v>
      </c>
      <c r="J191" s="96" t="s">
        <v>505</v>
      </c>
      <c r="K191" s="96"/>
      <c r="L191" s="96"/>
      <c r="M191" s="96"/>
      <c r="N191" s="150"/>
      <c r="O191" s="150"/>
      <c r="P191" s="150"/>
      <c r="Q191" s="172"/>
      <c r="R191" s="172"/>
      <c r="S191" s="38"/>
      <c r="T191" s="38"/>
      <c r="U191" s="38"/>
      <c r="V191" s="38"/>
      <c r="W191" s="38"/>
      <c r="X191" s="38"/>
      <c r="Y191" s="38"/>
      <c r="Z191" s="38"/>
      <c r="AA191" s="38"/>
    </row>
    <row r="192" spans="1:27" x14ac:dyDescent="0.2">
      <c r="A192" s="92">
        <v>187</v>
      </c>
      <c r="B192" s="92" t="s">
        <v>380</v>
      </c>
      <c r="C192" s="92" t="s">
        <v>381</v>
      </c>
      <c r="D192" s="105" t="str">
        <f t="shared" si="2"/>
        <v/>
      </c>
      <c r="E192" s="96">
        <f>IF(Options!$D$24 = 1, MAX(F192, G192),
IF(Options!$D$25 = 1, AVERAGE(F192,G192),
IF(Options!$D$26 = 1, IFERROR(GEOMEAN(F192, G192), MAX(F192, G192)))))</f>
        <v>8.3937205966451671</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7.0454545454545299</v>
      </c>
      <c r="H192" s="151" t="s">
        <v>381</v>
      </c>
      <c r="I192" s="96">
        <v>7.0454545454545299</v>
      </c>
      <c r="J192" s="96">
        <v>10</v>
      </c>
      <c r="K192" s="96"/>
      <c r="L192" s="96"/>
      <c r="M192" s="96"/>
      <c r="N192" s="150"/>
      <c r="O192" s="150"/>
      <c r="P192" s="150"/>
      <c r="Q192" s="172"/>
      <c r="R192" s="172"/>
      <c r="S192" s="38"/>
      <c r="T192" s="38"/>
      <c r="U192" s="38"/>
      <c r="V192" s="38"/>
      <c r="W192" s="38"/>
      <c r="X192" s="38"/>
      <c r="Y192" s="38"/>
      <c r="Z192" s="38"/>
      <c r="AA192" s="38"/>
    </row>
    <row r="193" spans="1:27" x14ac:dyDescent="0.2">
      <c r="A193" s="92">
        <v>188</v>
      </c>
      <c r="B193" s="92" t="s">
        <v>382</v>
      </c>
      <c r="C193" s="92" t="s">
        <v>383</v>
      </c>
      <c r="D193" s="105" t="str">
        <f t="shared" si="2"/>
        <v/>
      </c>
      <c r="E193" s="96">
        <f>IF(Options!$D$24 = 1, MAX(F193, G193),
IF(Options!$D$25 = 1, AVERAGE(F193,G193),
IF(Options!$D$26 = 1, IFERROR(GEOMEAN(F193, G193), MAX(F193, G193)))))</f>
        <v>5.1502591241441671</v>
      </c>
      <c r="F193" s="96" cm="1">
        <f t="array" ref="F193">IF(Options!$D$18=1, IFERROR(MAX(IF($I$199:$R$199=1,(I193:R193),"")),
     MAX(IF($I$199:$R$199=2,(I193:R193),""))),
IF(Options!$D$19=1, IFERROR(AVERAGE(IF($I$199:$R$199=1,(I193:R193),"")),
     AVERAGE(IF($I$199:$R$199=2,(I193:R193),""))),
IF(Options!$D$20=1, IFERROR(GEOMEAN(IF($I$199:$R$199=1,(I193:R193)+0.0001,"")),
     GEOMEAN(IF($I$199:$R$199=2,(I193:R193)+0.0001,""))))))</f>
        <v>5.0743801652892602</v>
      </c>
      <c r="G193" s="96" cm="1">
        <f t="array" ref="G193">IF(Options!$D$18=1, IFERROR(MAX(IF($I$200:$R$200=1,(I193:R193),"")),
     MAX(IF($I$200:$R$200=2,(I193:R193),""))),
IF(Options!$D$19=1, IFERROR(AVERAGE(IF($I$200:$R$200=1,(I193:R193),"")),
     AVERAGE(IF($I$200:$R$200=2,(I193:R193),""))),
IF(Options!$D$20=1, IFERROR(GEOMEAN(IF($I$200:$R$200=1,(I193:R193)+0.0001,"")),
     GEOMEAN(IF($I$200:$R$200=2,(I193:R193)+0.0001,""))))))</f>
        <v>5.2272727272727302</v>
      </c>
      <c r="H193" s="151" t="s">
        <v>383</v>
      </c>
      <c r="I193" s="96">
        <v>5.2272727272727302</v>
      </c>
      <c r="J193" s="96">
        <v>5.0743801652892602</v>
      </c>
      <c r="K193" s="96"/>
      <c r="L193" s="96"/>
      <c r="M193" s="96"/>
      <c r="N193" s="150"/>
      <c r="O193" s="150"/>
      <c r="P193" s="150"/>
      <c r="Q193" s="172"/>
      <c r="R193" s="172"/>
      <c r="S193" s="38"/>
      <c r="T193" s="38"/>
      <c r="U193" s="38"/>
      <c r="V193" s="38"/>
      <c r="W193" s="38"/>
      <c r="X193" s="38"/>
      <c r="Y193" s="38"/>
      <c r="Z193" s="38"/>
      <c r="AA193" s="38"/>
    </row>
    <row r="194" spans="1:27" x14ac:dyDescent="0.2">
      <c r="A194" s="92">
        <v>189</v>
      </c>
      <c r="B194" s="92" t="s">
        <v>384</v>
      </c>
      <c r="C194" s="92" t="s">
        <v>385</v>
      </c>
      <c r="D194" s="105" t="str">
        <f t="shared" si="2"/>
        <v/>
      </c>
      <c r="E194" s="96">
        <f>IF(Options!$D$24 = 1, MAX(F194, G194),
IF(Options!$D$25 = 1, AVERAGE(F194,G194),
IF(Options!$D$26 = 1, IFERROR(GEOMEAN(F194, G194), MAX(F194, G194)))))</f>
        <v>8.4641374539860799</v>
      </c>
      <c r="F194" s="96" cm="1">
        <f t="array" ref="F194">IF(Options!$D$18=1, IFERROR(MAX(IF($I$199:$R$199=1,(I194:R194),"")),
     MAX(IF($I$199:$R$199=2,(I194:R194),""))),
IF(Options!$D$19=1, IFERROR(AVERAGE(IF($I$199:$R$199=1,(I194:R194),"")),
     AVERAGE(IF($I$199:$R$199=2,(I194:R194),""))),
IF(Options!$D$20=1, IFERROR(GEOMEAN(IF($I$199:$R$199=1,(I194:R194)+0.0001,"")),
     GEOMEAN(IF($I$199:$R$199=2,(I194:R194)+0.0001,""))))))</f>
        <v>8.0826446280991693</v>
      </c>
      <c r="G194" s="96" cm="1">
        <f t="array" ref="G194">IF(Options!$D$18=1, IFERROR(MAX(IF($I$200:$R$200=1,(I194:R194),"")),
     MAX(IF($I$200:$R$200=2,(I194:R194),""))),
IF(Options!$D$19=1, IFERROR(AVERAGE(IF($I$200:$R$200=1,(I194:R194),"")),
     AVERAGE(IF($I$200:$R$200=2,(I194:R194),""))),
IF(Options!$D$20=1, IFERROR(GEOMEAN(IF($I$200:$R$200=1,(I194:R194)+0.0001,"")),
     GEOMEAN(IF($I$200:$R$200=2,(I194:R194)+0.0001,""))))))</f>
        <v>8.8636363636363704</v>
      </c>
      <c r="H194" s="151" t="s">
        <v>385</v>
      </c>
      <c r="I194" s="96">
        <v>8.8636363636363704</v>
      </c>
      <c r="J194" s="96">
        <v>8.0826446280991693</v>
      </c>
      <c r="K194" s="96"/>
      <c r="L194" s="96"/>
      <c r="M194" s="96"/>
      <c r="N194" s="150"/>
      <c r="O194" s="150"/>
      <c r="P194" s="150"/>
      <c r="Q194" s="172"/>
      <c r="R194" s="172"/>
      <c r="S194" s="38"/>
      <c r="T194" s="38"/>
      <c r="U194" s="38"/>
      <c r="V194" s="38"/>
      <c r="W194" s="38"/>
      <c r="X194" s="38"/>
      <c r="Y194" s="38"/>
      <c r="Z194" s="38"/>
      <c r="AA194" s="38"/>
    </row>
    <row r="195" spans="1:27" x14ac:dyDescent="0.2">
      <c r="A195" s="92">
        <v>190</v>
      </c>
      <c r="B195" s="92" t="s">
        <v>386</v>
      </c>
      <c r="C195" s="92" t="s">
        <v>387</v>
      </c>
      <c r="D195" s="105" t="str">
        <f t="shared" si="2"/>
        <v/>
      </c>
      <c r="E195" s="96">
        <f>IF(Options!$D$24 = 1, MAX(F195, G195),
IF(Options!$D$25 = 1, AVERAGE(F195,G195),
IF(Options!$D$26 = 1, IFERROR(GEOMEAN(F195, G195), MAX(F195, G195)))))</f>
        <v>7.0710678118654755</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5</v>
      </c>
      <c r="H195" s="151" t="s">
        <v>387</v>
      </c>
      <c r="I195" s="96">
        <v>5</v>
      </c>
      <c r="J195" s="96">
        <v>10</v>
      </c>
      <c r="K195" s="96"/>
      <c r="L195" s="96"/>
      <c r="M195" s="96"/>
      <c r="N195" s="150"/>
      <c r="O195" s="150"/>
      <c r="P195" s="150"/>
      <c r="Q195" s="172"/>
      <c r="R195" s="172"/>
      <c r="S195" s="38"/>
      <c r="T195" s="38"/>
      <c r="U195" s="38"/>
      <c r="V195" s="38"/>
      <c r="W195" s="38"/>
      <c r="X195" s="38"/>
      <c r="Y195" s="38"/>
      <c r="Z195" s="38"/>
      <c r="AA195" s="38"/>
    </row>
    <row r="196" spans="1:27" x14ac:dyDescent="0.2">
      <c r="A196" s="92"/>
      <c r="B196" s="92"/>
      <c r="C196" s="92"/>
      <c r="D196" s="93"/>
      <c r="E196" s="96"/>
      <c r="F196" s="96"/>
      <c r="G196" s="96"/>
      <c r="H196" s="151"/>
      <c r="I196" s="96"/>
      <c r="J196" s="96"/>
      <c r="K196" s="96"/>
      <c r="L196" s="96"/>
      <c r="M196" s="96"/>
      <c r="N196" s="150"/>
      <c r="O196" s="150"/>
      <c r="P196" s="150"/>
      <c r="Q196" s="150"/>
      <c r="R196" s="150"/>
      <c r="S196" s="38"/>
      <c r="T196" s="38"/>
      <c r="U196" s="38"/>
      <c r="V196" s="38"/>
      <c r="W196" s="38"/>
      <c r="X196" s="38"/>
      <c r="Y196" s="38"/>
      <c r="Z196" s="38"/>
      <c r="AA196" s="38"/>
    </row>
    <row r="197" spans="1:27"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row>
    <row r="198" spans="1:27"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row>
    <row r="199" spans="1:27" x14ac:dyDescent="0.2">
      <c r="A199" s="92"/>
      <c r="B199" s="92"/>
      <c r="C199" s="92"/>
      <c r="D199" s="93"/>
      <c r="E199" s="96"/>
      <c r="F199" s="96"/>
      <c r="G199" s="96" t="s">
        <v>559</v>
      </c>
      <c r="H199" s="151"/>
      <c r="I199" s="96">
        <f>IFERROR(INDEX('Data Dictionary'!$H$8:$H$40,MATCH(I5,'Data Dictionary'!$J$8:$J$40,0)),"")</f>
        <v>0</v>
      </c>
      <c r="J199" s="96">
        <f>IFERROR(INDEX('Data Dictionary'!$H$8:$H$40,MATCH(J5,'Data Dictionary'!$J$8:$J$40,0)),"")</f>
        <v>1</v>
      </c>
      <c r="K199" s="96" t="str">
        <f>IFERROR(INDEX('Data Dictionary'!$H$8:$H$40,MATCH(K5,'Data Dictionary'!$J$8:$J$40,0)),"")</f>
        <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96" t="str">
        <f>IFERROR(INDEX('Data Dictionary'!$H$8:$H$40,MATCH(Q5,'Data Dictionary'!$J$8:$J$40,0)),"")</f>
        <v/>
      </c>
      <c r="R199" s="96"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151"/>
      <c r="I200" s="96">
        <f>IFERROR(INDEX('Data Dictionary'!$I$8:$I$40,MATCH(I5,'Data Dictionary'!$J$8:$J$40,0)),"")</f>
        <v>1</v>
      </c>
      <c r="J200" s="96">
        <f>IFERROR(INDEX('Data Dictionary'!$I$8:$I$40,MATCH(J5,'Data Dictionary'!$J$8:$J$40,0)),"")</f>
        <v>0</v>
      </c>
      <c r="K200" s="96" t="str">
        <f>IFERROR(INDEX('Data Dictionary'!$I$8:$I$40,MATCH(K5,'Data Dictionary'!$J$8:$J$40,0)),"")</f>
        <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96" t="str">
        <f>IFERROR(INDEX('Data Dictionary'!$I$8:$I$40,MATCH(Q5,'Data Dictionary'!$J$8:$J$40,0)),"")</f>
        <v/>
      </c>
      <c r="R200" s="96"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row>
    <row r="202" spans="1:27"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151" t="str">
        <v/>
      </c>
      <c r="I203" s="96" t="str">
        <v/>
      </c>
      <c r="J203" s="96" t="str">
        <v/>
      </c>
      <c r="K203" s="96" t="str">
        <v/>
      </c>
      <c r="L203" s="96" t="str">
        <v/>
      </c>
      <c r="M203" s="96" t="str">
        <v/>
      </c>
      <c r="N203" s="96" t="str">
        <v/>
      </c>
      <c r="O203" s="96" t="str">
        <v/>
      </c>
      <c r="P203" s="96"/>
      <c r="Q203" s="96"/>
      <c r="R203" s="96"/>
      <c r="S203" s="93"/>
      <c r="T203" s="93"/>
      <c r="U203" s="93"/>
      <c r="V203" s="93"/>
      <c r="W203" s="93"/>
      <c r="X203" s="93"/>
      <c r="Y203" s="93"/>
      <c r="Z203" s="93"/>
      <c r="AA203" s="93"/>
    </row>
  </sheetData>
  <mergeCells count="1">
    <mergeCell ref="I2:J2"/>
  </mergeCells>
  <conditionalFormatting sqref="E1:E3 E6:E195">
    <cfRule type="expression" dxfId="89" priority="35" stopIfTrue="1">
      <formula>E1=""</formula>
    </cfRule>
    <cfRule type="cellIs" dxfId="88" priority="38" stopIfTrue="1" operator="greaterThanOrEqual">
      <formula>0</formula>
    </cfRule>
  </conditionalFormatting>
  <conditionalFormatting sqref="F1:F3">
    <cfRule type="expression" dxfId="87" priority="31" stopIfTrue="1">
      <formula>F1=""</formula>
    </cfRule>
    <cfRule type="cellIs" dxfId="86" priority="43" operator="between">
      <formula>0</formula>
      <formula>6.999</formula>
    </cfRule>
    <cfRule type="cellIs" dxfId="85" priority="44" operator="between">
      <formula>7</formula>
      <formula>9.99</formula>
    </cfRule>
    <cfRule type="expression" dxfId="84" priority="45">
      <formula>F1=10</formula>
    </cfRule>
  </conditionalFormatting>
  <conditionalFormatting sqref="G1:G3">
    <cfRule type="expression" dxfId="83" priority="27">
      <formula>G1=""</formula>
    </cfRule>
    <cfRule type="cellIs" dxfId="82" priority="28" operator="between">
      <formula>0</formula>
      <formula>6.999</formula>
    </cfRule>
    <cfRule type="cellIs" dxfId="81" priority="29" operator="between">
      <formula>7</formula>
      <formula>9.99</formula>
    </cfRule>
    <cfRule type="expression" dxfId="80" priority="30">
      <formula>G1=10</formula>
    </cfRule>
    <cfRule type="expression" dxfId="79" priority="39">
      <formula>G1=""</formula>
    </cfRule>
    <cfRule type="cellIs" dxfId="78" priority="40" operator="between">
      <formula>0</formula>
      <formula>6.999</formula>
    </cfRule>
    <cfRule type="cellIs" dxfId="77" priority="41" operator="between">
      <formula>7</formula>
      <formula>9.99</formula>
    </cfRule>
    <cfRule type="expression" dxfId="76" priority="42">
      <formula>G1=10</formula>
    </cfRule>
  </conditionalFormatting>
  <conditionalFormatting sqref="G6:G195">
    <cfRule type="expression" dxfId="75" priority="1">
      <formula>G6=""</formula>
    </cfRule>
    <cfRule type="cellIs" dxfId="74" priority="4" stopIfTrue="1" operator="greaterThanOrEqual">
      <formula>0</formula>
    </cfRule>
  </conditionalFormatting>
  <conditionalFormatting sqref="F6:F195">
    <cfRule type="expression" dxfId="73" priority="5" stopIfTrue="1">
      <formula>F6=""</formula>
    </cfRule>
    <cfRule type="cellIs" dxfId="72" priority="9" operator="between">
      <formula>0</formula>
      <formula>6.999</formula>
    </cfRule>
    <cfRule type="cellIs" dxfId="71" priority="10" operator="between">
      <formula>7</formula>
      <formula>9.99</formula>
    </cfRule>
    <cfRule type="expression" dxfId="7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262F1D65-3281-DE42-993E-9427C5A03582}">
            <xm:f>Options!$D$41</xm:f>
            <x14:dxf>
              <font>
                <sz val="12"/>
                <color rgb="FF000000"/>
                <name val="Arial"/>
              </font>
              <fill>
                <patternFill patternType="solid">
                  <bgColor rgb="FFE35A3A"/>
                </patternFill>
              </fill>
            </x14:dxf>
          </x14:cfRule>
          <x14:cfRule type="cellIs" priority="37" stopIfTrue="1" operator="greaterThanOrEqual" id="{C4B02517-14EF-D64F-93EE-E497C218EE1D}">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D4EC793-C2CB-A54B-8339-0B224694457E}">
            <xm:f>Options!$D$37</xm:f>
            <x14:dxf>
              <font>
                <sz val="12"/>
                <color rgb="FF000000"/>
                <name val="Arial"/>
              </font>
              <fill>
                <patternFill patternType="solid">
                  <bgColor rgb="FFF2676B"/>
                </patternFill>
              </fill>
            </x14:dxf>
          </x14:cfRule>
          <x14:cfRule type="cellIs" priority="33" stopIfTrue="1" operator="greaterThanOrEqual" id="{0CCA4632-D7E8-284C-A141-EAB5EBB0DA6B}">
            <xm:f>Options!$D$38</xm:f>
            <x14:dxf>
              <font>
                <sz val="12"/>
                <color rgb="FF000000"/>
                <name val="Arial"/>
              </font>
              <fill>
                <patternFill patternType="solid">
                  <bgColor rgb="FFF7A9AC"/>
                </patternFill>
              </fill>
            </x14:dxf>
          </x14:cfRule>
          <x14:cfRule type="cellIs" priority="34" stopIfTrue="1" operator="between" id="{2BD14F26-B4E2-7446-A11D-583F3DA0479F}">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354962EB-DEEC-1E47-8C0C-B21B023AAF51}">
            <xm:f>Options!$D$41</xm:f>
            <x14:dxf>
              <font>
                <sz val="12"/>
                <color rgb="FF000000"/>
                <name val="Arial"/>
              </font>
              <fill>
                <patternFill patternType="solid">
                  <bgColor rgb="FFE06C25"/>
                </patternFill>
              </fill>
            </x14:dxf>
          </x14:cfRule>
          <x14:cfRule type="cellIs" priority="3" stopIfTrue="1" operator="greaterThanOrEqual" id="{2A466547-1F81-2C49-B058-C18098EDEA53}">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CB848A53-6B6A-374E-B3C8-C25E90DA55FD}">
            <xm:f>Options!$D$37</xm:f>
            <x14:dxf>
              <font>
                <sz val="12"/>
                <color rgb="FF000000"/>
                <name val="Arial"/>
              </font>
              <fill>
                <patternFill patternType="solid">
                  <bgColor rgb="FFF2676B"/>
                </patternFill>
              </fill>
            </x14:dxf>
          </x14:cfRule>
          <x14:cfRule type="cellIs" priority="7" stopIfTrue="1" operator="greaterThanOrEqual" id="{754FE5CA-E442-864B-AACE-51B1E4F32877}">
            <xm:f>Options!$D$38</xm:f>
            <x14:dxf>
              <font>
                <sz val="12"/>
                <color rgb="FF000000"/>
                <name val="Arial"/>
              </font>
              <fill>
                <patternFill patternType="solid">
                  <bgColor rgb="FFF7A9AC"/>
                </patternFill>
              </fill>
            </x14:dxf>
          </x14:cfRule>
          <x14:cfRule type="cellIs" priority="8" stopIfTrue="1" operator="between" id="{A1B45616-209E-C54A-BF1E-A9483783CAB0}">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A203"/>
  <sheetViews>
    <sheetView zoomScale="82" workbookViewId="0">
      <selection activeCell="I199" sqref="I199"/>
    </sheetView>
    <sheetView topLeftCell="A152" workbookViewId="1">
      <selection activeCell="N10" sqref="N10"/>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6" bestFit="1" customWidth="1"/>
    <col min="9" max="11" width="9.7109375" style="98" customWidth="1"/>
    <col min="12" max="17" width="8.7109375" style="98" customWidth="1"/>
    <col min="18" max="18" width="8.7109375" style="98"/>
    <col min="19" max="16384" width="8.7109375" style="94"/>
  </cols>
  <sheetData>
    <row r="1" spans="1:27" x14ac:dyDescent="0.2">
      <c r="A1" s="92"/>
      <c r="B1" s="160"/>
      <c r="C1" s="160"/>
      <c r="D1" s="161"/>
      <c r="E1" s="150"/>
      <c r="F1" s="150"/>
      <c r="G1" s="150"/>
      <c r="H1" s="173"/>
      <c r="I1" s="163"/>
      <c r="J1" s="164"/>
      <c r="K1" s="164"/>
      <c r="L1" s="164"/>
      <c r="M1" s="164"/>
      <c r="N1" s="164"/>
      <c r="O1" s="164"/>
      <c r="P1" s="164"/>
      <c r="Q1" s="164"/>
      <c r="R1" s="232"/>
      <c r="S1" s="228"/>
      <c r="T1" s="228"/>
      <c r="U1" s="228"/>
      <c r="V1" s="93"/>
      <c r="W1" s="93"/>
      <c r="X1" s="93"/>
      <c r="Y1" s="93"/>
      <c r="Z1" s="93"/>
      <c r="AA1" s="93"/>
    </row>
    <row r="2" spans="1:27" x14ac:dyDescent="0.2">
      <c r="A2" s="156"/>
      <c r="B2" s="241" t="s">
        <v>581</v>
      </c>
      <c r="C2" s="165"/>
      <c r="D2" s="166"/>
      <c r="E2" s="167"/>
      <c r="F2" s="167"/>
      <c r="G2" s="167"/>
      <c r="H2" s="174"/>
      <c r="I2" s="210" t="s">
        <v>561</v>
      </c>
      <c r="J2" s="210"/>
      <c r="K2" s="210"/>
      <c r="L2" s="235"/>
      <c r="M2" s="235"/>
      <c r="N2" s="235"/>
      <c r="O2" s="235"/>
      <c r="P2" s="235"/>
      <c r="Q2" s="235"/>
      <c r="R2" s="218"/>
      <c r="S2" s="217"/>
      <c r="T2" s="217"/>
      <c r="U2" s="217"/>
      <c r="V2" s="157"/>
      <c r="W2" s="157"/>
      <c r="X2" s="157"/>
      <c r="Y2" s="157"/>
      <c r="Z2" s="157"/>
      <c r="AA2" s="157"/>
    </row>
    <row r="3" spans="1:27" ht="28" x14ac:dyDescent="0.2">
      <c r="A3" s="156"/>
      <c r="B3" s="8" t="s">
        <v>392</v>
      </c>
      <c r="C3" s="165"/>
      <c r="D3" s="166"/>
      <c r="E3" s="167"/>
      <c r="F3" s="167"/>
      <c r="G3" s="167"/>
      <c r="H3" s="174"/>
      <c r="I3" s="169"/>
      <c r="J3" s="169"/>
      <c r="K3" s="169"/>
      <c r="L3" s="169"/>
      <c r="M3" s="169"/>
      <c r="N3" s="169"/>
      <c r="O3" s="169"/>
      <c r="P3" s="169"/>
      <c r="Q3" s="169"/>
      <c r="R3" s="164"/>
      <c r="S3" s="166"/>
      <c r="T3" s="166"/>
      <c r="U3" s="166"/>
      <c r="V3" s="170"/>
      <c r="W3" s="170"/>
      <c r="X3" s="170"/>
      <c r="Y3" s="170"/>
      <c r="Z3" s="170"/>
      <c r="AA3" s="170"/>
    </row>
    <row r="4" spans="1:27" ht="57" x14ac:dyDescent="0.2">
      <c r="A4" s="95" t="s">
        <v>0</v>
      </c>
      <c r="B4" s="95" t="s">
        <v>1</v>
      </c>
      <c r="C4" s="103" t="s">
        <v>2</v>
      </c>
      <c r="D4" s="106" t="s">
        <v>3</v>
      </c>
      <c r="E4" s="104" t="s">
        <v>4</v>
      </c>
      <c r="F4" s="97" t="s">
        <v>5</v>
      </c>
      <c r="G4" s="102" t="s">
        <v>6</v>
      </c>
      <c r="H4" s="175"/>
      <c r="I4" s="97" t="str">
        <f>IFERROR(INDEX('Data Dictionary'!$D$8:$D$40,MATCH(I5,'Data Dictionary'!$J$8:$J$40,0)),"")</f>
        <v>GDACS Live Hazard Tracker</v>
      </c>
      <c r="J4" s="97" t="str">
        <f>IFERROR(INDEX('Data Dictionary'!$D$8:$D$40,MATCH(J5,'Data Dictionary'!$J$8:$J$40,0)),"")</f>
        <v>INFORM Severity</v>
      </c>
      <c r="K4" s="102" t="str">
        <f>IFERROR(INDEX('Data Dictionary'!$D$8:$D$40,MATCH(K5,'Data Dictionary'!$J$8:$J$40,0)),"")</f>
        <v>ThinkHazard! Natural Hazard Risks</v>
      </c>
      <c r="L4" s="220"/>
      <c r="M4" s="220"/>
      <c r="N4" s="221"/>
      <c r="O4" s="221"/>
      <c r="P4" s="221"/>
      <c r="Q4" s="221"/>
      <c r="R4" s="221"/>
      <c r="S4" s="222"/>
      <c r="T4" s="222"/>
      <c r="U4" s="222"/>
      <c r="V4" s="38"/>
      <c r="W4" s="38"/>
      <c r="X4" s="38"/>
      <c r="Y4" s="38"/>
      <c r="Z4" s="38"/>
      <c r="AA4" s="38"/>
    </row>
    <row r="5" spans="1:27" s="101" customFormat="1" ht="43" x14ac:dyDescent="0.2">
      <c r="A5" s="99"/>
      <c r="B5" s="99"/>
      <c r="C5" s="99"/>
      <c r="D5" s="107"/>
      <c r="E5" s="100"/>
      <c r="F5" s="100"/>
      <c r="G5" s="100"/>
      <c r="H5" s="175" t="s">
        <v>2</v>
      </c>
      <c r="I5" s="100" t="s">
        <v>462</v>
      </c>
      <c r="J5" s="100" t="s">
        <v>461</v>
      </c>
      <c r="K5" s="100" t="s">
        <v>437</v>
      </c>
      <c r="L5" s="223"/>
      <c r="M5" s="223"/>
      <c r="N5" s="224"/>
      <c r="O5" s="224"/>
      <c r="P5" s="224"/>
      <c r="Q5" s="224"/>
      <c r="R5" s="224"/>
      <c r="S5" s="225"/>
      <c r="T5" s="225"/>
      <c r="U5" s="225"/>
      <c r="V5" s="171"/>
      <c r="W5" s="171"/>
      <c r="X5" s="171"/>
      <c r="Y5" s="171"/>
      <c r="Z5" s="171"/>
      <c r="AA5" s="171"/>
    </row>
    <row r="6" spans="1:27" x14ac:dyDescent="0.2">
      <c r="A6" s="92">
        <v>1</v>
      </c>
      <c r="B6" s="92" t="s">
        <v>8</v>
      </c>
      <c r="C6" s="92" t="s">
        <v>9</v>
      </c>
      <c r="D6" s="105" t="str">
        <f>IF(H6 &lt;&gt; C6, "Countries don't match", "")</f>
        <v/>
      </c>
      <c r="E6" s="96">
        <f>IF(Options!$D$24 = 1, MAX(F6, G6),
IF(Options!$D$25 = 1, AVERAGE(F6,G6),
IF(Options!$D$26 = 1, IFERROR(GEOMEAN(F6, G6), MAX(F6, G6)))))</f>
        <v>9.75</v>
      </c>
      <c r="F6" s="96" cm="1">
        <f t="array" ref="F6">IF(Options!$D$18=1, IFERROR(MAX(IF($I$199:$R$199=1,(I6:R6),"")),
     MAX(IF($I$199:$R$199=2,(I6:R6),""))),
IF(Options!$D$19=1, IFERROR(AVERAGE(IF($I$199:$R$199=1,(I6:R6),"")),
     AVERAGE(IF($I$199:$R$199=2,(I6:R6),""))),
IF(Options!$D$20=1, IFERROR(GEOMEAN(IF($I$199:$R$199=1,(I6:R6)+0.0001,"")),
     GEOMEAN(IF($I$199:$R$199=2,(I6:R6)+0.0001,""))))))</f>
        <v>9.75</v>
      </c>
      <c r="G6" s="96" cm="1">
        <f t="array" ref="G6">IF(Options!$D$18=1, IFERROR(MAX(IF($I$200:$R$200=1,(I6:R6),"")),
     MAX(IF($I$200:$R$200=2,(I6:R6),""))),
IF(Options!$D$19=1, IFERROR(AVERAGE(IF($I$200:$R$200=1,(I6:R6),"")),
     AVERAGE(IF($I$200:$R$200=2,(I6:R6),""))),
IF(Options!$D$20=1, IFERROR(GEOMEAN(IF($I$200:$R$200=1,(I6:R6)+0.0001,"")),
     GEOMEAN(IF($I$200:$R$200=2,(I6:R6)+0.0001,""))))))</f>
        <v>0</v>
      </c>
      <c r="H6" s="151" t="s">
        <v>9</v>
      </c>
      <c r="I6" s="96" t="s">
        <v>505</v>
      </c>
      <c r="J6" s="96">
        <v>0</v>
      </c>
      <c r="K6" s="96">
        <v>9.75</v>
      </c>
      <c r="L6" s="233"/>
      <c r="M6" s="233"/>
      <c r="N6" s="234"/>
      <c r="O6" s="234"/>
      <c r="P6" s="234"/>
      <c r="Q6" s="172"/>
      <c r="R6" s="172"/>
      <c r="S6" s="38"/>
      <c r="T6" s="38"/>
      <c r="U6" s="38"/>
      <c r="V6" s="38"/>
      <c r="W6" s="38"/>
      <c r="X6" s="38"/>
      <c r="Y6" s="38"/>
      <c r="Z6" s="38"/>
      <c r="AA6" s="38"/>
    </row>
    <row r="7" spans="1:27" x14ac:dyDescent="0.2">
      <c r="A7" s="92">
        <v>2</v>
      </c>
      <c r="B7" s="92" t="s">
        <v>10</v>
      </c>
      <c r="C7" s="92" t="s">
        <v>11</v>
      </c>
      <c r="D7" s="105" t="str">
        <f t="shared" ref="D7:D70" si="0">IF(H7 &lt;&gt; C7, "Countries don't match", "")</f>
        <v/>
      </c>
      <c r="E7" s="96">
        <f>IF(Options!$D$24 = 1, MAX(F7, G7),
IF(Options!$D$25 = 1, AVERAGE(F7,G7),
IF(Options!$D$26 = 1, IFERROR(GEOMEAN(F7, G7), MAX(F7, G7)))))</f>
        <v>3.25</v>
      </c>
      <c r="F7" s="96" cm="1">
        <f t="array" ref="F7">IF(Options!$D$18=1, IFERROR(MAX(IF($I$199:$R$199=1,(I7:R7),"")),
     MAX(IF($I$199:$R$199=2,(I7:R7),""))),
IF(Options!$D$19=1, IFERROR(AVERAGE(IF($I$199:$R$199=1,(I7:R7),"")),
     AVERAGE(IF($I$199:$R$199=2,(I7:R7),""))),
IF(Options!$D$20=1, IFERROR(GEOMEAN(IF($I$199:$R$199=1,(I7:R7)+0.0001,"")),
     GEOMEAN(IF($I$199:$R$199=2,(I7:R7)+0.0001,""))))))</f>
        <v>3.25</v>
      </c>
      <c r="G7" s="96" cm="1">
        <f t="array" ref="G7">IF(Options!$D$18=1, IFERROR(MAX(IF($I$200:$R$200=1,(I7:R7),"")),
     MAX(IF($I$200:$R$200=2,(I7:R7),""))),
IF(Options!$D$19=1, IFERROR(AVERAGE(IF($I$200:$R$200=1,(I7:R7),"")),
     AVERAGE(IF($I$200:$R$200=2,(I7:R7),""))),
IF(Options!$D$20=1, IFERROR(GEOMEAN(IF($I$200:$R$200=1,(I7:R7)+0.0001,"")),
     GEOMEAN(IF($I$200:$R$200=2,(I7:R7)+0.0001,""))))))</f>
        <v>0</v>
      </c>
      <c r="H7" s="151" t="s">
        <v>11</v>
      </c>
      <c r="I7" s="96" t="s">
        <v>505</v>
      </c>
      <c r="J7" s="96" t="s">
        <v>505</v>
      </c>
      <c r="K7" s="96">
        <v>3.25</v>
      </c>
      <c r="L7" s="96"/>
      <c r="M7" s="96"/>
      <c r="N7" s="150"/>
      <c r="O7" s="150"/>
      <c r="P7" s="150"/>
      <c r="Q7" s="172"/>
      <c r="R7" s="172"/>
      <c r="S7" s="38"/>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3.875</v>
      </c>
      <c r="F8" s="96" cm="1">
        <f t="array" ref="F8">IF(Options!$D$18=1, IFERROR(MAX(IF($I$199:$R$199=1,(I8:R8),"")),
     MAX(IF($I$199:$R$199=2,(I8:R8),""))),
IF(Options!$D$19=1, IFERROR(AVERAGE(IF($I$199:$R$199=1,(I8:R8),"")),
     AVERAGE(IF($I$199:$R$199=2,(I8:R8),""))),
IF(Options!$D$20=1, IFERROR(GEOMEAN(IF($I$199:$R$199=1,(I8:R8)+0.0001,"")),
     GEOMEAN(IF($I$199:$R$199=2,(I8:R8)+0.0001,""))))))</f>
        <v>3.875</v>
      </c>
      <c r="G8" s="96" cm="1">
        <f t="array" ref="G8">IF(Options!$D$18=1, IFERROR(MAX(IF($I$200:$R$200=1,(I8:R8),"")),
     MAX(IF($I$200:$R$200=2,(I8:R8),""))),
IF(Options!$D$19=1, IFERROR(AVERAGE(IF($I$200:$R$200=1,(I8:R8),"")),
     AVERAGE(IF($I$200:$R$200=2,(I8:R8),""))),
IF(Options!$D$20=1, IFERROR(GEOMEAN(IF($I$200:$R$200=1,(I8:R8)+0.0001,"")),
     GEOMEAN(IF($I$200:$R$200=2,(I8:R8)+0.0001,""))))))</f>
        <v>0</v>
      </c>
      <c r="H8" s="151" t="s">
        <v>13</v>
      </c>
      <c r="I8" s="96" t="s">
        <v>505</v>
      </c>
      <c r="J8" s="96" t="s">
        <v>505</v>
      </c>
      <c r="K8" s="96">
        <v>3.875</v>
      </c>
      <c r="L8" s="96"/>
      <c r="M8" s="96"/>
      <c r="N8" s="150"/>
      <c r="O8" s="150"/>
      <c r="P8" s="150"/>
      <c r="Q8" s="172"/>
      <c r="R8" s="172"/>
      <c r="S8" s="38"/>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1.625</v>
      </c>
      <c r="F9" s="96" cm="1">
        <f t="array" ref="F9">IF(Options!$D$18=1, IFERROR(MAX(IF($I$199:$R$199=1,(I9:R9),"")),
     MAX(IF($I$199:$R$199=2,(I9:R9),""))),
IF(Options!$D$19=1, IFERROR(AVERAGE(IF($I$199:$R$199=1,(I9:R9),"")),
     AVERAGE(IF($I$199:$R$199=2,(I9:R9),""))),
IF(Options!$D$20=1, IFERROR(GEOMEAN(IF($I$199:$R$199=1,(I9:R9)+0.0001,"")),
     GEOMEAN(IF($I$199:$R$199=2,(I9:R9)+0.0001,""))))))</f>
        <v>1.625</v>
      </c>
      <c r="G9" s="96" cm="1">
        <f t="array" ref="G9">IF(Options!$D$18=1, IFERROR(MAX(IF($I$200:$R$200=1,(I9:R9),"")),
     MAX(IF($I$200:$R$200=2,(I9:R9),""))),
IF(Options!$D$19=1, IFERROR(AVERAGE(IF($I$200:$R$200=1,(I9:R9),"")),
     AVERAGE(IF($I$200:$R$200=2,(I9:R9),""))),
IF(Options!$D$20=1, IFERROR(GEOMEAN(IF($I$200:$R$200=1,(I9:R9)+0.0001,"")),
     GEOMEAN(IF($I$200:$R$200=2,(I9:R9)+0.0001,""))))))</f>
        <v>0</v>
      </c>
      <c r="H9" s="151" t="s">
        <v>15</v>
      </c>
      <c r="I9" s="96" t="s">
        <v>505</v>
      </c>
      <c r="J9" s="96" t="s">
        <v>505</v>
      </c>
      <c r="K9" s="96">
        <v>1.625</v>
      </c>
      <c r="L9" s="96"/>
      <c r="M9" s="96"/>
      <c r="N9" s="150"/>
      <c r="O9" s="150"/>
      <c r="P9" s="150"/>
      <c r="Q9" s="172"/>
      <c r="R9" s="172"/>
      <c r="S9" s="38"/>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2.125</v>
      </c>
      <c r="F10" s="96" cm="1">
        <f t="array" ref="F10">IF(Options!$D$18=1, IFERROR(MAX(IF($I$199:$R$199=1,(I10:R10),"")),
     MAX(IF($I$199:$R$199=2,(I10:R10),""))),
IF(Options!$D$19=1, IFERROR(AVERAGE(IF($I$199:$R$199=1,(I10:R10),"")),
     AVERAGE(IF($I$199:$R$199=2,(I10:R10),""))),
IF(Options!$D$20=1, IFERROR(GEOMEAN(IF($I$199:$R$199=1,(I10:R10)+0.0001,"")),
     GEOMEAN(IF($I$199:$R$199=2,(I10:R10)+0.0001,""))))))</f>
        <v>2.125</v>
      </c>
      <c r="G10" s="96" cm="1">
        <f t="array" ref="G10">IF(Options!$D$18=1, IFERROR(MAX(IF($I$200:$R$200=1,(I10:R10),"")),
     MAX(IF($I$200:$R$200=2,(I10:R10),""))),
IF(Options!$D$19=1, IFERROR(AVERAGE(IF($I$200:$R$200=1,(I10:R10),"")),
     AVERAGE(IF($I$200:$R$200=2,(I10:R10),""))),
IF(Options!$D$20=1, IFERROR(GEOMEAN(IF($I$200:$R$200=1,(I10:R10)+0.0001,"")),
     GEOMEAN(IF($I$200:$R$200=2,(I10:R10)+0.0001,""))))))</f>
        <v>0</v>
      </c>
      <c r="H10" s="151" t="s">
        <v>17</v>
      </c>
      <c r="I10" s="96">
        <v>0</v>
      </c>
      <c r="J10" s="96" t="s">
        <v>505</v>
      </c>
      <c r="K10" s="96">
        <v>2.125</v>
      </c>
      <c r="L10" s="96"/>
      <c r="M10" s="96"/>
      <c r="N10" s="150"/>
      <c r="O10" s="150"/>
      <c r="P10" s="150"/>
      <c r="Q10" s="172"/>
      <c r="R10" s="172"/>
      <c r="S10" s="38"/>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2.625</v>
      </c>
      <c r="F11" s="96" cm="1">
        <f t="array" ref="F11">IF(Options!$D$18=1, IFERROR(MAX(IF($I$199:$R$199=1,(I11:R11),"")),
     MAX(IF($I$199:$R$199=2,(I11:R11),""))),
IF(Options!$D$19=1, IFERROR(AVERAGE(IF($I$199:$R$199=1,(I11:R11),"")),
     AVERAGE(IF($I$199:$R$199=2,(I11:R11),""))),
IF(Options!$D$20=1, IFERROR(GEOMEAN(IF($I$199:$R$199=1,(I11:R11)+0.0001,"")),
     GEOMEAN(IF($I$199:$R$199=2,(I11:R11)+0.0001,""))))))</f>
        <v>2.625</v>
      </c>
      <c r="G11" s="96" cm="1">
        <f t="array" ref="G11">IF(Options!$D$18=1, IFERROR(MAX(IF($I$200:$R$200=1,(I11:R11),"")),
     MAX(IF($I$200:$R$200=2,(I11:R11),""))),
IF(Options!$D$19=1, IFERROR(AVERAGE(IF($I$200:$R$200=1,(I11:R11),"")),
     AVERAGE(IF($I$200:$R$200=2,(I11:R11),""))),
IF(Options!$D$20=1, IFERROR(GEOMEAN(IF($I$200:$R$200=1,(I11:R11)+0.0001,"")),
     GEOMEAN(IF($I$200:$R$200=2,(I11:R11)+0.0001,""))))))</f>
        <v>0</v>
      </c>
      <c r="H11" s="151" t="s">
        <v>19</v>
      </c>
      <c r="I11" s="96" t="s">
        <v>505</v>
      </c>
      <c r="J11" s="96" t="s">
        <v>505</v>
      </c>
      <c r="K11" s="96">
        <v>2.625</v>
      </c>
      <c r="L11" s="96"/>
      <c r="M11" s="96"/>
      <c r="N11" s="150"/>
      <c r="O11" s="150"/>
      <c r="P11" s="150"/>
      <c r="Q11" s="172"/>
      <c r="R11" s="172"/>
      <c r="S11" s="38"/>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1.25</v>
      </c>
      <c r="F12" s="96" cm="1">
        <f t="array" ref="F12">IF(Options!$D$18=1, IFERROR(MAX(IF($I$199:$R$199=1,(I12:R12),"")),
     MAX(IF($I$199:$R$199=2,(I12:R12),""))),
IF(Options!$D$19=1, IFERROR(AVERAGE(IF($I$199:$R$199=1,(I12:R12),"")),
     AVERAGE(IF($I$199:$R$199=2,(I12:R12),""))),
IF(Options!$D$20=1, IFERROR(GEOMEAN(IF($I$199:$R$199=1,(I12:R12)+0.0001,"")),
     GEOMEAN(IF($I$199:$R$199=2,(I12:R12)+0.0001,""))))))</f>
        <v>1.25</v>
      </c>
      <c r="G12" s="96" cm="1">
        <f t="array" ref="G12">IF(Options!$D$18=1, IFERROR(MAX(IF($I$200:$R$200=1,(I12:R12),"")),
     MAX(IF($I$200:$R$200=2,(I12:R12),""))),
IF(Options!$D$19=1, IFERROR(AVERAGE(IF($I$200:$R$200=1,(I12:R12),"")),
     AVERAGE(IF($I$200:$R$200=2,(I12:R12),""))),
IF(Options!$D$20=1, IFERROR(GEOMEAN(IF($I$200:$R$200=1,(I12:R12)+0.0001,"")),
     GEOMEAN(IF($I$200:$R$200=2,(I12:R12)+0.0001,""))))))</f>
        <v>0</v>
      </c>
      <c r="H12" s="151" t="s">
        <v>21</v>
      </c>
      <c r="I12" s="96" t="s">
        <v>505</v>
      </c>
      <c r="J12" s="96" t="s">
        <v>505</v>
      </c>
      <c r="K12" s="96">
        <v>1.25</v>
      </c>
      <c r="L12" s="96"/>
      <c r="M12" s="96"/>
      <c r="N12" s="150"/>
      <c r="O12" s="150"/>
      <c r="P12" s="150"/>
      <c r="Q12" s="172"/>
      <c r="R12" s="172"/>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2.25</v>
      </c>
      <c r="F13" s="96" cm="1">
        <f t="array" ref="F13">IF(Options!$D$18=1, IFERROR(MAX(IF($I$199:$R$199=1,(I13:R13),"")),
     MAX(IF($I$199:$R$199=2,(I13:R13),""))),
IF(Options!$D$19=1, IFERROR(AVERAGE(IF($I$199:$R$199=1,(I13:R13),"")),
     AVERAGE(IF($I$199:$R$199=2,(I13:R13),""))),
IF(Options!$D$20=1, IFERROR(GEOMEAN(IF($I$199:$R$199=1,(I13:R13)+0.0001,"")),
     GEOMEAN(IF($I$199:$R$199=2,(I13:R13)+0.0001,""))))))</f>
        <v>2.25</v>
      </c>
      <c r="G13" s="96" cm="1">
        <f t="array" ref="G13">IF(Options!$D$18=1, IFERROR(MAX(IF($I$200:$R$200=1,(I13:R13),"")),
     MAX(IF($I$200:$R$200=2,(I13:R13),""))),
IF(Options!$D$19=1, IFERROR(AVERAGE(IF($I$200:$R$200=1,(I13:R13),"")),
     AVERAGE(IF($I$200:$R$200=2,(I13:R13),""))),
IF(Options!$D$20=1, IFERROR(GEOMEAN(IF($I$200:$R$200=1,(I13:R13)+0.0001,"")),
     GEOMEAN(IF($I$200:$R$200=2,(I13:R13)+0.0001,""))))))</f>
        <v>0</v>
      </c>
      <c r="H13" s="151" t="s">
        <v>23</v>
      </c>
      <c r="I13" s="96">
        <v>0</v>
      </c>
      <c r="J13" s="96" t="s">
        <v>505</v>
      </c>
      <c r="K13" s="96">
        <v>2.25</v>
      </c>
      <c r="L13" s="96"/>
      <c r="M13" s="96"/>
      <c r="N13" s="150"/>
      <c r="O13" s="150"/>
      <c r="P13" s="150"/>
      <c r="Q13" s="172"/>
      <c r="R13" s="172"/>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0.25</v>
      </c>
      <c r="F14" s="96" cm="1">
        <f t="array" ref="F14">IF(Options!$D$18=1, IFERROR(MAX(IF($I$199:$R$199=1,(I14:R14),"")),
     MAX(IF($I$199:$R$199=2,(I14:R14),""))),
IF(Options!$D$19=1, IFERROR(AVERAGE(IF($I$199:$R$199=1,(I14:R14),"")),
     AVERAGE(IF($I$199:$R$199=2,(I14:R14),""))),
IF(Options!$D$20=1, IFERROR(GEOMEAN(IF($I$199:$R$199=1,(I14:R14)+0.0001,"")),
     GEOMEAN(IF($I$199:$R$199=2,(I14:R14)+0.0001,""))))))</f>
        <v>0.25</v>
      </c>
      <c r="G14" s="96" cm="1">
        <f t="array" ref="G14">IF(Options!$D$18=1, IFERROR(MAX(IF($I$200:$R$200=1,(I14:R14),"")),
     MAX(IF($I$200:$R$200=2,(I14:R14),""))),
IF(Options!$D$19=1, IFERROR(AVERAGE(IF($I$200:$R$200=1,(I14:R14),"")),
     AVERAGE(IF($I$200:$R$200=2,(I14:R14),""))),
IF(Options!$D$20=1, IFERROR(GEOMEAN(IF($I$200:$R$200=1,(I14:R14)+0.0001,"")),
     GEOMEAN(IF($I$200:$R$200=2,(I14:R14)+0.0001,""))))))</f>
        <v>0</v>
      </c>
      <c r="H14" s="151" t="s">
        <v>25</v>
      </c>
      <c r="I14" s="96" t="s">
        <v>505</v>
      </c>
      <c r="J14" s="96" t="s">
        <v>505</v>
      </c>
      <c r="K14" s="96">
        <v>0.25</v>
      </c>
      <c r="L14" s="96"/>
      <c r="M14" s="96"/>
      <c r="N14" s="150"/>
      <c r="O14" s="150"/>
      <c r="P14" s="150"/>
      <c r="Q14" s="172"/>
      <c r="R14" s="172"/>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4.375</v>
      </c>
      <c r="F15" s="96" cm="1">
        <f t="array" ref="F15">IF(Options!$D$18=1, IFERROR(MAX(IF($I$199:$R$199=1,(I15:R15),"")),
     MAX(IF($I$199:$R$199=2,(I15:R15),""))),
IF(Options!$D$19=1, IFERROR(AVERAGE(IF($I$199:$R$199=1,(I15:R15),"")),
     AVERAGE(IF($I$199:$R$199=2,(I15:R15),""))),
IF(Options!$D$20=1, IFERROR(GEOMEAN(IF($I$199:$R$199=1,(I15:R15)+0.0001,"")),
     GEOMEAN(IF($I$199:$R$199=2,(I15:R15)+0.0001,""))))))</f>
        <v>4.375</v>
      </c>
      <c r="G15" s="96" cm="1">
        <f t="array" ref="G15">IF(Options!$D$18=1, IFERROR(MAX(IF($I$200:$R$200=1,(I15:R15),"")),
     MAX(IF($I$200:$R$200=2,(I15:R15),""))),
IF(Options!$D$19=1, IFERROR(AVERAGE(IF($I$200:$R$200=1,(I15:R15),"")),
     AVERAGE(IF($I$200:$R$200=2,(I15:R15),""))),
IF(Options!$D$20=1, IFERROR(GEOMEAN(IF($I$200:$R$200=1,(I15:R15)+0.0001,"")),
     GEOMEAN(IF($I$200:$R$200=2,(I15:R15)+0.0001,""))))))</f>
        <v>0</v>
      </c>
      <c r="H15" s="151" t="s">
        <v>27</v>
      </c>
      <c r="I15" s="96" t="s">
        <v>505</v>
      </c>
      <c r="J15" s="96" t="s">
        <v>505</v>
      </c>
      <c r="K15" s="96">
        <v>4.375</v>
      </c>
      <c r="L15" s="96"/>
      <c r="M15" s="96"/>
      <c r="N15" s="150"/>
      <c r="O15" s="150"/>
      <c r="P15" s="150"/>
      <c r="Q15" s="172"/>
      <c r="R15" s="172"/>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4.875</v>
      </c>
      <c r="F16" s="96" cm="1">
        <f t="array" ref="F16">IF(Options!$D$18=1, IFERROR(MAX(IF($I$199:$R$199=1,(I16:R16),"")),
     MAX(IF($I$199:$R$199=2,(I16:R16),""))),
IF(Options!$D$19=1, IFERROR(AVERAGE(IF($I$199:$R$199=1,(I16:R16),"")),
     AVERAGE(IF($I$199:$R$199=2,(I16:R16),""))),
IF(Options!$D$20=1, IFERROR(GEOMEAN(IF($I$199:$R$199=1,(I16:R16)+0.0001,"")),
     GEOMEAN(IF($I$199:$R$199=2,(I16:R16)+0.0001,""))))))</f>
        <v>4.875</v>
      </c>
      <c r="G16" s="96" cm="1">
        <f t="array" ref="G16">IF(Options!$D$18=1, IFERROR(MAX(IF($I$200:$R$200=1,(I16:R16),"")),
     MAX(IF($I$200:$R$200=2,(I16:R16),""))),
IF(Options!$D$19=1, IFERROR(AVERAGE(IF($I$200:$R$200=1,(I16:R16),"")),
     AVERAGE(IF($I$200:$R$200=2,(I16:R16),""))),
IF(Options!$D$20=1, IFERROR(GEOMEAN(IF($I$200:$R$200=1,(I16:R16)+0.0001,"")),
     GEOMEAN(IF($I$200:$R$200=2,(I16:R16)+0.0001,""))))))</f>
        <v>0</v>
      </c>
      <c r="H16" s="151" t="s">
        <v>29</v>
      </c>
      <c r="I16" s="96" t="s">
        <v>505</v>
      </c>
      <c r="J16" s="96" t="s">
        <v>505</v>
      </c>
      <c r="K16" s="96">
        <v>4.875</v>
      </c>
      <c r="L16" s="96"/>
      <c r="M16" s="96"/>
      <c r="N16" s="150"/>
      <c r="O16" s="150"/>
      <c r="P16" s="150"/>
      <c r="Q16" s="172"/>
      <c r="R16" s="172"/>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1.25</v>
      </c>
      <c r="F17" s="96" cm="1">
        <f t="array" ref="F17">IF(Options!$D$18=1, IFERROR(MAX(IF($I$199:$R$199=1,(I17:R17),"")),
     MAX(IF($I$199:$R$199=2,(I17:R17),""))),
IF(Options!$D$19=1, IFERROR(AVERAGE(IF($I$199:$R$199=1,(I17:R17),"")),
     AVERAGE(IF($I$199:$R$199=2,(I17:R17),""))),
IF(Options!$D$20=1, IFERROR(GEOMEAN(IF($I$199:$R$199=1,(I17:R17)+0.0001,"")),
     GEOMEAN(IF($I$199:$R$199=2,(I17:R17)+0.0001,""))))))</f>
        <v>1.25</v>
      </c>
      <c r="G17" s="96" cm="1">
        <f t="array" ref="G17">IF(Options!$D$18=1, IFERROR(MAX(IF($I$200:$R$200=1,(I17:R17),"")),
     MAX(IF($I$200:$R$200=2,(I17:R17),""))),
IF(Options!$D$19=1, IFERROR(AVERAGE(IF($I$200:$R$200=1,(I17:R17),"")),
     AVERAGE(IF($I$200:$R$200=2,(I17:R17),""))),
IF(Options!$D$20=1, IFERROR(GEOMEAN(IF($I$200:$R$200=1,(I17:R17)+0.0001,"")),
     GEOMEAN(IF($I$200:$R$200=2,(I17:R17)+0.0001,""))))))</f>
        <v>0</v>
      </c>
      <c r="H17" s="151" t="s">
        <v>31</v>
      </c>
      <c r="I17" s="96" t="s">
        <v>505</v>
      </c>
      <c r="J17" s="96" t="s">
        <v>505</v>
      </c>
      <c r="K17" s="96">
        <v>1.25</v>
      </c>
      <c r="L17" s="96"/>
      <c r="M17" s="96"/>
      <c r="N17" s="150"/>
      <c r="O17" s="150"/>
      <c r="P17" s="150"/>
      <c r="Q17" s="172"/>
      <c r="R17" s="172"/>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1.5</v>
      </c>
      <c r="F18" s="96" cm="1">
        <f t="array" ref="F18">IF(Options!$D$18=1, IFERROR(MAX(IF($I$199:$R$199=1,(I18:R18),"")),
     MAX(IF($I$199:$R$199=2,(I18:R18),""))),
IF(Options!$D$19=1, IFERROR(AVERAGE(IF($I$199:$R$199=1,(I18:R18),"")),
     AVERAGE(IF($I$199:$R$199=2,(I18:R18),""))),
IF(Options!$D$20=1, IFERROR(GEOMEAN(IF($I$199:$R$199=1,(I18:R18)+0.0001,"")),
     GEOMEAN(IF($I$199:$R$199=2,(I18:R18)+0.0001,""))))))</f>
        <v>1.5</v>
      </c>
      <c r="G18" s="96" cm="1">
        <f t="array" ref="G18">IF(Options!$D$18=1, IFERROR(MAX(IF($I$200:$R$200=1,(I18:R18),"")),
     MAX(IF($I$200:$R$200=2,(I18:R18),""))),
IF(Options!$D$19=1, IFERROR(AVERAGE(IF($I$200:$R$200=1,(I18:R18),"")),
     AVERAGE(IF($I$200:$R$200=2,(I18:R18),""))),
IF(Options!$D$20=1, IFERROR(GEOMEAN(IF($I$200:$R$200=1,(I18:R18)+0.0001,"")),
     GEOMEAN(IF($I$200:$R$200=2,(I18:R18)+0.0001,""))))))</f>
        <v>0</v>
      </c>
      <c r="H18" s="151" t="s">
        <v>33</v>
      </c>
      <c r="I18" s="96" t="s">
        <v>505</v>
      </c>
      <c r="J18" s="96" t="s">
        <v>505</v>
      </c>
      <c r="K18" s="96">
        <v>1.5</v>
      </c>
      <c r="L18" s="96"/>
      <c r="M18" s="96"/>
      <c r="N18" s="150"/>
      <c r="O18" s="150"/>
      <c r="P18" s="150"/>
      <c r="Q18" s="172"/>
      <c r="R18" s="172"/>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5.75</v>
      </c>
      <c r="F19" s="96" cm="1">
        <f t="array" ref="F19">IF(Options!$D$18=1, IFERROR(MAX(IF($I$199:$R$199=1,(I19:R19),"")),
     MAX(IF($I$199:$R$199=2,(I19:R19),""))),
IF(Options!$D$19=1, IFERROR(AVERAGE(IF($I$199:$R$199=1,(I19:R19),"")),
     AVERAGE(IF($I$199:$R$199=2,(I19:R19),""))),
IF(Options!$D$20=1, IFERROR(GEOMEAN(IF($I$199:$R$199=1,(I19:R19)+0.0001,"")),
     GEOMEAN(IF($I$199:$R$199=2,(I19:R19)+0.0001,""))))))</f>
        <v>5.75</v>
      </c>
      <c r="G19" s="96" cm="1">
        <f t="array" ref="G19">IF(Options!$D$18=1, IFERROR(MAX(IF($I$200:$R$200=1,(I19:R19),"")),
     MAX(IF($I$200:$R$200=2,(I19:R19),""))),
IF(Options!$D$19=1, IFERROR(AVERAGE(IF($I$200:$R$200=1,(I19:R19),"")),
     AVERAGE(IF($I$200:$R$200=2,(I19:R19),""))),
IF(Options!$D$20=1, IFERROR(GEOMEAN(IF($I$200:$R$200=1,(I19:R19)+0.0001,"")),
     GEOMEAN(IF($I$200:$R$200=2,(I19:R19)+0.0001,""))))))</f>
        <v>0</v>
      </c>
      <c r="H19" s="151" t="s">
        <v>35</v>
      </c>
      <c r="I19" s="96" t="s">
        <v>505</v>
      </c>
      <c r="J19" s="96">
        <v>0</v>
      </c>
      <c r="K19" s="96">
        <v>5.75</v>
      </c>
      <c r="L19" s="96"/>
      <c r="M19" s="96"/>
      <c r="N19" s="150"/>
      <c r="O19" s="150"/>
      <c r="P19" s="150"/>
      <c r="Q19" s="172"/>
      <c r="R19" s="172"/>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8</v>
      </c>
      <c r="F20" s="96" cm="1">
        <f t="array" ref="F20">IF(Options!$D$18=1, IFERROR(MAX(IF($I$199:$R$199=1,(I20:R20),"")),
     MAX(IF($I$199:$R$199=2,(I20:R20),""))),
IF(Options!$D$19=1, IFERROR(AVERAGE(IF($I$199:$R$199=1,(I20:R20),"")),
     AVERAGE(IF($I$199:$R$199=2,(I20:R20),""))),
IF(Options!$D$20=1, IFERROR(GEOMEAN(IF($I$199:$R$199=1,(I20:R20)+0.0001,"")),
     GEOMEAN(IF($I$199:$R$199=2,(I20:R20)+0.0001,""))))))</f>
        <v>8</v>
      </c>
      <c r="G20" s="96" cm="1">
        <f t="array" ref="G20">IF(Options!$D$18=1, IFERROR(MAX(IF($I$200:$R$200=1,(I20:R20),"")),
     MAX(IF($I$200:$R$200=2,(I20:R20),""))),
IF(Options!$D$19=1, IFERROR(AVERAGE(IF($I$200:$R$200=1,(I20:R20),"")),
     AVERAGE(IF($I$200:$R$200=2,(I20:R20),""))),
IF(Options!$D$20=1, IFERROR(GEOMEAN(IF($I$200:$R$200=1,(I20:R20)+0.0001,"")),
     GEOMEAN(IF($I$200:$R$200=2,(I20:R20)+0.0001,""))))))</f>
        <v>0</v>
      </c>
      <c r="H20" s="151" t="s">
        <v>37</v>
      </c>
      <c r="I20" s="96" t="s">
        <v>505</v>
      </c>
      <c r="J20" s="96">
        <v>0</v>
      </c>
      <c r="K20" s="96">
        <v>8</v>
      </c>
      <c r="L20" s="96"/>
      <c r="M20" s="96"/>
      <c r="N20" s="150"/>
      <c r="O20" s="150"/>
      <c r="P20" s="150"/>
      <c r="Q20" s="172"/>
      <c r="R20" s="172"/>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1.25</v>
      </c>
      <c r="F21" s="96" cm="1">
        <f t="array" ref="F21">IF(Options!$D$18=1, IFERROR(MAX(IF($I$199:$R$199=1,(I21:R21),"")),
     MAX(IF($I$199:$R$199=2,(I21:R21),""))),
IF(Options!$D$19=1, IFERROR(AVERAGE(IF($I$199:$R$199=1,(I21:R21),"")),
     AVERAGE(IF($I$199:$R$199=2,(I21:R21),""))),
IF(Options!$D$20=1, IFERROR(GEOMEAN(IF($I$199:$R$199=1,(I21:R21)+0.0001,"")),
     GEOMEAN(IF($I$199:$R$199=2,(I21:R21)+0.0001,""))))))</f>
        <v>1.25</v>
      </c>
      <c r="G21" s="96" cm="1">
        <f t="array" ref="G21">IF(Options!$D$18=1, IFERROR(MAX(IF($I$200:$R$200=1,(I21:R21),"")),
     MAX(IF($I$200:$R$200=2,(I21:R21),""))),
IF(Options!$D$19=1, IFERROR(AVERAGE(IF($I$200:$R$200=1,(I21:R21),"")),
     AVERAGE(IF($I$200:$R$200=2,(I21:R21),""))),
IF(Options!$D$20=1, IFERROR(GEOMEAN(IF($I$200:$R$200=1,(I21:R21)+0.0001,"")),
     GEOMEAN(IF($I$200:$R$200=2,(I21:R21)+0.0001,""))))))</f>
        <v>0</v>
      </c>
      <c r="H21" s="151" t="s">
        <v>39</v>
      </c>
      <c r="I21" s="96" t="s">
        <v>505</v>
      </c>
      <c r="J21" s="96" t="s">
        <v>505</v>
      </c>
      <c r="K21" s="96">
        <v>1.25</v>
      </c>
      <c r="L21" s="96"/>
      <c r="M21" s="96"/>
      <c r="N21" s="150"/>
      <c r="O21" s="150"/>
      <c r="P21" s="150"/>
      <c r="Q21" s="172"/>
      <c r="R21" s="172"/>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0</v>
      </c>
      <c r="F22" s="96" cm="1">
        <f t="array" ref="F22">IF(Options!$D$18=1, IFERROR(MAX(IF($I$199:$R$199=1,(I22:R22),"")),
     MAX(IF($I$199:$R$199=2,(I22:R22),""))),
IF(Options!$D$19=1, IFERROR(AVERAGE(IF($I$199:$R$199=1,(I22:R22),"")),
     AVERAGE(IF($I$199:$R$199=2,(I22:R22),""))),
IF(Options!$D$20=1, IFERROR(GEOMEAN(IF($I$199:$R$199=1,(I22:R22)+0.0001,"")),
     GEOMEAN(IF($I$199:$R$199=2,(I22:R22)+0.0001,""))))))</f>
        <v>0</v>
      </c>
      <c r="G22" s="96" cm="1">
        <f t="array" ref="G22">IF(Options!$D$18=1, IFERROR(MAX(IF($I$200:$R$200=1,(I22:R22),"")),
     MAX(IF($I$200:$R$200=2,(I22:R22),""))),
IF(Options!$D$19=1, IFERROR(AVERAGE(IF($I$200:$R$200=1,(I22:R22),"")),
     AVERAGE(IF($I$200:$R$200=2,(I22:R22),""))),
IF(Options!$D$20=1, IFERROR(GEOMEAN(IF($I$200:$R$200=1,(I22:R22)+0.0001,"")),
     GEOMEAN(IF($I$200:$R$200=2,(I22:R22)+0.0001,""))))))</f>
        <v>0</v>
      </c>
      <c r="H22" s="151" t="s">
        <v>41</v>
      </c>
      <c r="I22" s="96" t="s">
        <v>505</v>
      </c>
      <c r="J22" s="96" t="s">
        <v>505</v>
      </c>
      <c r="K22" s="96">
        <v>0</v>
      </c>
      <c r="L22" s="96"/>
      <c r="M22" s="96"/>
      <c r="N22" s="150"/>
      <c r="O22" s="150"/>
      <c r="P22" s="150"/>
      <c r="Q22" s="172"/>
      <c r="R22" s="172"/>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1.125</v>
      </c>
      <c r="F23" s="96" cm="1">
        <f t="array" ref="F23">IF(Options!$D$18=1, IFERROR(MAX(IF($I$199:$R$199=1,(I23:R23),"")),
     MAX(IF($I$199:$R$199=2,(I23:R23),""))),
IF(Options!$D$19=1, IFERROR(AVERAGE(IF($I$199:$R$199=1,(I23:R23),"")),
     AVERAGE(IF($I$199:$R$199=2,(I23:R23),""))),
IF(Options!$D$20=1, IFERROR(GEOMEAN(IF($I$199:$R$199=1,(I23:R23)+0.0001,"")),
     GEOMEAN(IF($I$199:$R$199=2,(I23:R23)+0.0001,""))))))</f>
        <v>1.125</v>
      </c>
      <c r="G23" s="96" cm="1">
        <f t="array" ref="G23">IF(Options!$D$18=1, IFERROR(MAX(IF($I$200:$R$200=1,(I23:R23),"")),
     MAX(IF($I$200:$R$200=2,(I23:R23),""))),
IF(Options!$D$19=1, IFERROR(AVERAGE(IF($I$200:$R$200=1,(I23:R23),"")),
     AVERAGE(IF($I$200:$R$200=2,(I23:R23),""))),
IF(Options!$D$20=1, IFERROR(GEOMEAN(IF($I$200:$R$200=1,(I23:R23)+0.0001,"")),
     GEOMEAN(IF($I$200:$R$200=2,(I23:R23)+0.0001,""))))))</f>
        <v>0</v>
      </c>
      <c r="H23" s="151" t="s">
        <v>43</v>
      </c>
      <c r="I23" s="96" t="s">
        <v>505</v>
      </c>
      <c r="J23" s="96" t="s">
        <v>505</v>
      </c>
      <c r="K23" s="96">
        <v>1.125</v>
      </c>
      <c r="L23" s="96"/>
      <c r="M23" s="96"/>
      <c r="N23" s="150"/>
      <c r="O23" s="150"/>
      <c r="P23" s="150"/>
      <c r="Q23" s="172"/>
      <c r="R23" s="172"/>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2.5</v>
      </c>
      <c r="F24" s="96" cm="1">
        <f t="array" ref="F24">IF(Options!$D$18=1, IFERROR(MAX(IF($I$199:$R$199=1,(I24:R24),"")),
     MAX(IF($I$199:$R$199=2,(I24:R24),""))),
IF(Options!$D$19=1, IFERROR(AVERAGE(IF($I$199:$R$199=1,(I24:R24),"")),
     AVERAGE(IF($I$199:$R$199=2,(I24:R24),""))),
IF(Options!$D$20=1, IFERROR(GEOMEAN(IF($I$199:$R$199=1,(I24:R24)+0.0001,"")),
     GEOMEAN(IF($I$199:$R$199=2,(I24:R24)+0.0001,""))))))</f>
        <v>2.5</v>
      </c>
      <c r="G24" s="96" cm="1">
        <f t="array" ref="G24">IF(Options!$D$18=1, IFERROR(MAX(IF($I$200:$R$200=1,(I24:R24),"")),
     MAX(IF($I$200:$R$200=2,(I24:R24),""))),
IF(Options!$D$19=1, IFERROR(AVERAGE(IF($I$200:$R$200=1,(I24:R24),"")),
     AVERAGE(IF($I$200:$R$200=2,(I24:R24),""))),
IF(Options!$D$20=1, IFERROR(GEOMEAN(IF($I$200:$R$200=1,(I24:R24)+0.0001,"")),
     GEOMEAN(IF($I$200:$R$200=2,(I24:R24)+0.0001,""))))))</f>
        <v>0</v>
      </c>
      <c r="H24" s="151" t="s">
        <v>45</v>
      </c>
      <c r="I24" s="96" t="s">
        <v>505</v>
      </c>
      <c r="J24" s="96" t="s">
        <v>505</v>
      </c>
      <c r="K24" s="96">
        <v>2.5</v>
      </c>
      <c r="L24" s="96"/>
      <c r="M24" s="96"/>
      <c r="N24" s="150"/>
      <c r="O24" s="150"/>
      <c r="P24" s="150"/>
      <c r="Q24" s="172"/>
      <c r="R24" s="172"/>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1</v>
      </c>
      <c r="F25" s="96" cm="1">
        <f t="array" ref="F25">IF(Options!$D$18=1, IFERROR(MAX(IF($I$199:$R$199=1,(I25:R25),"")),
     MAX(IF($I$199:$R$199=2,(I25:R25),""))),
IF(Options!$D$19=1, IFERROR(AVERAGE(IF($I$199:$R$199=1,(I25:R25),"")),
     AVERAGE(IF($I$199:$R$199=2,(I25:R25),""))),
IF(Options!$D$20=1, IFERROR(GEOMEAN(IF($I$199:$R$199=1,(I25:R25)+0.0001,"")),
     GEOMEAN(IF($I$199:$R$199=2,(I25:R25)+0.0001,""))))))</f>
        <v>1</v>
      </c>
      <c r="G25" s="96" cm="1">
        <f t="array" ref="G25">IF(Options!$D$18=1, IFERROR(MAX(IF($I$200:$R$200=1,(I25:R25),"")),
     MAX(IF($I$200:$R$200=2,(I25:R25),""))),
IF(Options!$D$19=1, IFERROR(AVERAGE(IF($I$200:$R$200=1,(I25:R25),"")),
     AVERAGE(IF($I$200:$R$200=2,(I25:R25),""))),
IF(Options!$D$20=1, IFERROR(GEOMEAN(IF($I$200:$R$200=1,(I25:R25)+0.0001,"")),
     GEOMEAN(IF($I$200:$R$200=2,(I25:R25)+0.0001,""))))))</f>
        <v>0</v>
      </c>
      <c r="H25" s="151" t="s">
        <v>47</v>
      </c>
      <c r="I25" s="96" t="s">
        <v>505</v>
      </c>
      <c r="J25" s="96" t="s">
        <v>505</v>
      </c>
      <c r="K25" s="96">
        <v>1</v>
      </c>
      <c r="L25" s="96"/>
      <c r="M25" s="96"/>
      <c r="N25" s="150"/>
      <c r="O25" s="150"/>
      <c r="P25" s="150"/>
      <c r="Q25" s="172"/>
      <c r="R25" s="172"/>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2.75</v>
      </c>
      <c r="F26" s="96" cm="1">
        <f t="array" ref="F26">IF(Options!$D$18=1, IFERROR(MAX(IF($I$199:$R$199=1,(I26:R26),"")),
     MAX(IF($I$199:$R$199=2,(I26:R26),""))),
IF(Options!$D$19=1, IFERROR(AVERAGE(IF($I$199:$R$199=1,(I26:R26),"")),
     AVERAGE(IF($I$199:$R$199=2,(I26:R26),""))),
IF(Options!$D$20=1, IFERROR(GEOMEAN(IF($I$199:$R$199=1,(I26:R26)+0.0001,"")),
     GEOMEAN(IF($I$199:$R$199=2,(I26:R26)+0.0001,""))))))</f>
        <v>2.75</v>
      </c>
      <c r="G26" s="96" cm="1">
        <f t="array" ref="G26">IF(Options!$D$18=1, IFERROR(MAX(IF($I$200:$R$200=1,(I26:R26),"")),
     MAX(IF($I$200:$R$200=2,(I26:R26),""))),
IF(Options!$D$19=1, IFERROR(AVERAGE(IF($I$200:$R$200=1,(I26:R26),"")),
     AVERAGE(IF($I$200:$R$200=2,(I26:R26),""))),
IF(Options!$D$20=1, IFERROR(GEOMEAN(IF($I$200:$R$200=1,(I26:R26)+0.0001,"")),
     GEOMEAN(IF($I$200:$R$200=2,(I26:R26)+0.0001,""))))))</f>
        <v>0</v>
      </c>
      <c r="H26" s="151" t="s">
        <v>49</v>
      </c>
      <c r="I26" s="96" t="s">
        <v>505</v>
      </c>
      <c r="J26" s="96" t="s">
        <v>505</v>
      </c>
      <c r="K26" s="96">
        <v>2.75</v>
      </c>
      <c r="L26" s="96"/>
      <c r="M26" s="96"/>
      <c r="N26" s="150"/>
      <c r="O26" s="150"/>
      <c r="P26" s="150"/>
      <c r="Q26" s="172"/>
      <c r="R26" s="172"/>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3.875</v>
      </c>
      <c r="F27" s="96" cm="1">
        <f t="array" ref="F27">IF(Options!$D$18=1, IFERROR(MAX(IF($I$199:$R$199=1,(I27:R27),"")),
     MAX(IF($I$199:$R$199=2,(I27:R27),""))),
IF(Options!$D$19=1, IFERROR(AVERAGE(IF($I$199:$R$199=1,(I27:R27),"")),
     AVERAGE(IF($I$199:$R$199=2,(I27:R27),""))),
IF(Options!$D$20=1, IFERROR(GEOMEAN(IF($I$199:$R$199=1,(I27:R27)+0.0001,"")),
     GEOMEAN(IF($I$199:$R$199=2,(I27:R27)+0.0001,""))))))</f>
        <v>3.875</v>
      </c>
      <c r="G27" s="96" cm="1">
        <f t="array" ref="G27">IF(Options!$D$18=1, IFERROR(MAX(IF($I$200:$R$200=1,(I27:R27),"")),
     MAX(IF($I$200:$R$200=2,(I27:R27),""))),
IF(Options!$D$19=1, IFERROR(AVERAGE(IF($I$200:$R$200=1,(I27:R27),"")),
     AVERAGE(IF($I$200:$R$200=2,(I27:R27),""))),
IF(Options!$D$20=1, IFERROR(GEOMEAN(IF($I$200:$R$200=1,(I27:R27)+0.0001,"")),
     GEOMEAN(IF($I$200:$R$200=2,(I27:R27)+0.0001,""))))))</f>
        <v>0</v>
      </c>
      <c r="H27" s="151" t="s">
        <v>51</v>
      </c>
      <c r="I27" s="96" t="s">
        <v>505</v>
      </c>
      <c r="J27" s="96" t="s">
        <v>505</v>
      </c>
      <c r="K27" s="96">
        <v>3.875</v>
      </c>
      <c r="L27" s="96"/>
      <c r="M27" s="96"/>
      <c r="N27" s="150"/>
      <c r="O27" s="150"/>
      <c r="P27" s="150"/>
      <c r="Q27" s="172"/>
      <c r="R27" s="172"/>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7.75</v>
      </c>
      <c r="F28" s="96" cm="1">
        <f t="array" ref="F28">IF(Options!$D$18=1, IFERROR(MAX(IF($I$199:$R$199=1,(I28:R28),"")),
     MAX(IF($I$199:$R$199=2,(I28:R28),""))),
IF(Options!$D$19=1, IFERROR(AVERAGE(IF($I$199:$R$199=1,(I28:R28),"")),
     AVERAGE(IF($I$199:$R$199=2,(I28:R28),""))),
IF(Options!$D$20=1, IFERROR(GEOMEAN(IF($I$199:$R$199=1,(I28:R28)+0.0001,"")),
     GEOMEAN(IF($I$199:$R$199=2,(I28:R28)+0.0001,""))))))</f>
        <v>7.75</v>
      </c>
      <c r="G28" s="96" cm="1">
        <f t="array" ref="G28">IF(Options!$D$18=1, IFERROR(MAX(IF($I$200:$R$200=1,(I28:R28),"")),
     MAX(IF($I$200:$R$200=2,(I28:R28),""))),
IF(Options!$D$19=1, IFERROR(AVERAGE(IF($I$200:$R$200=1,(I28:R28),"")),
     AVERAGE(IF($I$200:$R$200=2,(I28:R28),""))),
IF(Options!$D$20=1, IFERROR(GEOMEAN(IF($I$200:$R$200=1,(I28:R28)+0.0001,"")),
     GEOMEAN(IF($I$200:$R$200=2,(I28:R28)+0.0001,""))))))</f>
        <v>0</v>
      </c>
      <c r="H28" s="151" t="s">
        <v>53</v>
      </c>
      <c r="I28" s="96">
        <v>0</v>
      </c>
      <c r="J28" s="96">
        <v>0</v>
      </c>
      <c r="K28" s="96">
        <v>7.75</v>
      </c>
      <c r="L28" s="96"/>
      <c r="M28" s="96"/>
      <c r="N28" s="150"/>
      <c r="O28" s="150"/>
      <c r="P28" s="150"/>
      <c r="Q28" s="172"/>
      <c r="R28" s="172"/>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1.375</v>
      </c>
      <c r="F29" s="96" cm="1">
        <f t="array" ref="F29">IF(Options!$D$18=1, IFERROR(MAX(IF($I$199:$R$199=1,(I29:R29),"")),
     MAX(IF($I$199:$R$199=2,(I29:R29),""))),
IF(Options!$D$19=1, IFERROR(AVERAGE(IF($I$199:$R$199=1,(I29:R29),"")),
     AVERAGE(IF($I$199:$R$199=2,(I29:R29),""))),
IF(Options!$D$20=1, IFERROR(GEOMEAN(IF($I$199:$R$199=1,(I29:R29)+0.0001,"")),
     GEOMEAN(IF($I$199:$R$199=2,(I29:R29)+0.0001,""))))))</f>
        <v>1.375</v>
      </c>
      <c r="G29" s="96" cm="1">
        <f t="array" ref="G29">IF(Options!$D$18=1, IFERROR(MAX(IF($I$200:$R$200=1,(I29:R29),"")),
     MAX(IF($I$200:$R$200=2,(I29:R29),""))),
IF(Options!$D$19=1, IFERROR(AVERAGE(IF($I$200:$R$200=1,(I29:R29),"")),
     AVERAGE(IF($I$200:$R$200=2,(I29:R29),""))),
IF(Options!$D$20=1, IFERROR(GEOMEAN(IF($I$200:$R$200=1,(I29:R29)+0.0001,"")),
     GEOMEAN(IF($I$200:$R$200=2,(I29:R29)+0.0001,""))))))</f>
        <v>0</v>
      </c>
      <c r="H29" s="151" t="s">
        <v>55</v>
      </c>
      <c r="I29" s="96" t="s">
        <v>505</v>
      </c>
      <c r="J29" s="96" t="s">
        <v>505</v>
      </c>
      <c r="K29" s="96">
        <v>1.375</v>
      </c>
      <c r="L29" s="96"/>
      <c r="M29" s="96"/>
      <c r="N29" s="150"/>
      <c r="O29" s="150"/>
      <c r="P29" s="150"/>
      <c r="Q29" s="172"/>
      <c r="R29" s="172"/>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0.5</v>
      </c>
      <c r="F30" s="96" cm="1">
        <f t="array" ref="F30">IF(Options!$D$18=1, IFERROR(MAX(IF($I$199:$R$199=1,(I30:R30),"")),
     MAX(IF($I$199:$R$199=2,(I30:R30),""))),
IF(Options!$D$19=1, IFERROR(AVERAGE(IF($I$199:$R$199=1,(I30:R30),"")),
     AVERAGE(IF($I$199:$R$199=2,(I30:R30),""))),
IF(Options!$D$20=1, IFERROR(GEOMEAN(IF($I$199:$R$199=1,(I30:R30)+0.0001,"")),
     GEOMEAN(IF($I$199:$R$199=2,(I30:R30)+0.0001,""))))))</f>
        <v>0.5</v>
      </c>
      <c r="G30" s="96" cm="1">
        <f t="array" ref="G30">IF(Options!$D$18=1, IFERROR(MAX(IF($I$200:$R$200=1,(I30:R30),"")),
     MAX(IF($I$200:$R$200=2,(I30:R30),""))),
IF(Options!$D$19=1, IFERROR(AVERAGE(IF($I$200:$R$200=1,(I30:R30),"")),
     AVERAGE(IF($I$200:$R$200=2,(I30:R30),""))),
IF(Options!$D$20=1, IFERROR(GEOMEAN(IF($I$200:$R$200=1,(I30:R30)+0.0001,"")),
     GEOMEAN(IF($I$200:$R$200=2,(I30:R30)+0.0001,""))))))</f>
        <v>0</v>
      </c>
      <c r="H30" s="151" t="s">
        <v>57</v>
      </c>
      <c r="I30" s="96" t="s">
        <v>505</v>
      </c>
      <c r="J30" s="96" t="s">
        <v>505</v>
      </c>
      <c r="K30" s="96">
        <v>0.5</v>
      </c>
      <c r="L30" s="96"/>
      <c r="M30" s="96"/>
      <c r="N30" s="150"/>
      <c r="O30" s="150"/>
      <c r="P30" s="150"/>
      <c r="Q30" s="172"/>
      <c r="R30" s="172"/>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1.25</v>
      </c>
      <c r="F31" s="96" cm="1">
        <f t="array" ref="F31">IF(Options!$D$18=1, IFERROR(MAX(IF($I$199:$R$199=1,(I31:R31),"")),
     MAX(IF($I$199:$R$199=2,(I31:R31),""))),
IF(Options!$D$19=1, IFERROR(AVERAGE(IF($I$199:$R$199=1,(I31:R31),"")),
     AVERAGE(IF($I$199:$R$199=2,(I31:R31),""))),
IF(Options!$D$20=1, IFERROR(GEOMEAN(IF($I$199:$R$199=1,(I31:R31)+0.0001,"")),
     GEOMEAN(IF($I$199:$R$199=2,(I31:R31)+0.0001,""))))))</f>
        <v>1.25</v>
      </c>
      <c r="G31" s="96" cm="1">
        <f t="array" ref="G31">IF(Options!$D$18=1, IFERROR(MAX(IF($I$200:$R$200=1,(I31:R31),"")),
     MAX(IF($I$200:$R$200=2,(I31:R31),""))),
IF(Options!$D$19=1, IFERROR(AVERAGE(IF($I$200:$R$200=1,(I31:R31),"")),
     AVERAGE(IF($I$200:$R$200=2,(I31:R31),""))),
IF(Options!$D$20=1, IFERROR(GEOMEAN(IF($I$200:$R$200=1,(I31:R31)+0.0001,"")),
     GEOMEAN(IF($I$200:$R$200=2,(I31:R31)+0.0001,""))))))</f>
        <v>0</v>
      </c>
      <c r="H31" s="151" t="s">
        <v>59</v>
      </c>
      <c r="I31" s="96" t="s">
        <v>505</v>
      </c>
      <c r="J31" s="96" t="s">
        <v>505</v>
      </c>
      <c r="K31" s="96">
        <v>1.25</v>
      </c>
      <c r="L31" s="96"/>
      <c r="M31" s="96"/>
      <c r="N31" s="150"/>
      <c r="O31" s="150"/>
      <c r="P31" s="150"/>
      <c r="Q31" s="172"/>
      <c r="R31" s="172"/>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0.875</v>
      </c>
      <c r="F32" s="96" cm="1">
        <f t="array" ref="F32">IF(Options!$D$18=1, IFERROR(MAX(IF($I$199:$R$199=1,(I32:R32),"")),
     MAX(IF($I$199:$R$199=2,(I32:R32),""))),
IF(Options!$D$19=1, IFERROR(AVERAGE(IF($I$199:$R$199=1,(I32:R32),"")),
     AVERAGE(IF($I$199:$R$199=2,(I32:R32),""))),
IF(Options!$D$20=1, IFERROR(GEOMEAN(IF($I$199:$R$199=1,(I32:R32)+0.0001,"")),
     GEOMEAN(IF($I$199:$R$199=2,(I32:R32)+0.0001,""))))))</f>
        <v>0.875</v>
      </c>
      <c r="G32" s="96" cm="1">
        <f t="array" ref="G32">IF(Options!$D$18=1, IFERROR(MAX(IF($I$200:$R$200=1,(I32:R32),"")),
     MAX(IF($I$200:$R$200=2,(I32:R32),""))),
IF(Options!$D$19=1, IFERROR(AVERAGE(IF($I$200:$R$200=1,(I32:R32),"")),
     AVERAGE(IF($I$200:$R$200=2,(I32:R32),""))),
IF(Options!$D$20=1, IFERROR(GEOMEAN(IF($I$200:$R$200=1,(I32:R32)+0.0001,"")),
     GEOMEAN(IF($I$200:$R$200=2,(I32:R32)+0.0001,""))))))</f>
        <v>0</v>
      </c>
      <c r="H32" s="151" t="s">
        <v>61</v>
      </c>
      <c r="I32" s="96" t="s">
        <v>505</v>
      </c>
      <c r="J32" s="96" t="s">
        <v>505</v>
      </c>
      <c r="K32" s="96">
        <v>0.875</v>
      </c>
      <c r="L32" s="96"/>
      <c r="M32" s="96"/>
      <c r="N32" s="150"/>
      <c r="O32" s="150"/>
      <c r="P32" s="150"/>
      <c r="Q32" s="172"/>
      <c r="R32" s="172"/>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6.375</v>
      </c>
      <c r="F33" s="96" cm="1">
        <f t="array" ref="F33">IF(Options!$D$18=1, IFERROR(MAX(IF($I$199:$R$199=1,(I33:R33),"")),
     MAX(IF($I$199:$R$199=2,(I33:R33),""))),
IF(Options!$D$19=1, IFERROR(AVERAGE(IF($I$199:$R$199=1,(I33:R33),"")),
     AVERAGE(IF($I$199:$R$199=2,(I33:R33),""))),
IF(Options!$D$20=1, IFERROR(GEOMEAN(IF($I$199:$R$199=1,(I33:R33)+0.0001,"")),
     GEOMEAN(IF($I$199:$R$199=2,(I33:R33)+0.0001,""))))))</f>
        <v>6.375</v>
      </c>
      <c r="G33" s="96" cm="1">
        <f t="array" ref="G33">IF(Options!$D$18=1, IFERROR(MAX(IF($I$200:$R$200=1,(I33:R33),"")),
     MAX(IF($I$200:$R$200=2,(I33:R33),""))),
IF(Options!$D$19=1, IFERROR(AVERAGE(IF($I$200:$R$200=1,(I33:R33),"")),
     AVERAGE(IF($I$200:$R$200=2,(I33:R33),""))),
IF(Options!$D$20=1, IFERROR(GEOMEAN(IF($I$200:$R$200=1,(I33:R33)+0.0001,"")),
     GEOMEAN(IF($I$200:$R$200=2,(I33:R33)+0.0001,""))))))</f>
        <v>0</v>
      </c>
      <c r="H33" s="151" t="s">
        <v>63</v>
      </c>
      <c r="I33" s="96" t="s">
        <v>505</v>
      </c>
      <c r="J33" s="96">
        <v>0</v>
      </c>
      <c r="K33" s="96">
        <v>6.375</v>
      </c>
      <c r="L33" s="96"/>
      <c r="M33" s="96"/>
      <c r="N33" s="150"/>
      <c r="O33" s="150"/>
      <c r="P33" s="150"/>
      <c r="Q33" s="172"/>
      <c r="R33" s="172"/>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2</v>
      </c>
      <c r="F34" s="96" cm="1">
        <f t="array" ref="F34">IF(Options!$D$18=1, IFERROR(MAX(IF($I$199:$R$199=1,(I34:R34),"")),
     MAX(IF($I$199:$R$199=2,(I34:R34),""))),
IF(Options!$D$19=1, IFERROR(AVERAGE(IF($I$199:$R$199=1,(I34:R34),"")),
     AVERAGE(IF($I$199:$R$199=2,(I34:R34),""))),
IF(Options!$D$20=1, IFERROR(GEOMEAN(IF($I$199:$R$199=1,(I34:R34)+0.0001,"")),
     GEOMEAN(IF($I$199:$R$199=2,(I34:R34)+0.0001,""))))))</f>
        <v>2</v>
      </c>
      <c r="G34" s="96" cm="1">
        <f t="array" ref="G34">IF(Options!$D$18=1, IFERROR(MAX(IF($I$200:$R$200=1,(I34:R34),"")),
     MAX(IF($I$200:$R$200=2,(I34:R34),""))),
IF(Options!$D$19=1, IFERROR(AVERAGE(IF($I$200:$R$200=1,(I34:R34),"")),
     AVERAGE(IF($I$200:$R$200=2,(I34:R34),""))),
IF(Options!$D$20=1, IFERROR(GEOMEAN(IF($I$200:$R$200=1,(I34:R34)+0.0001,"")),
     GEOMEAN(IF($I$200:$R$200=2,(I34:R34)+0.0001,""))))))</f>
        <v>0</v>
      </c>
      <c r="H34" s="151" t="s">
        <v>65</v>
      </c>
      <c r="I34" s="96" t="s">
        <v>505</v>
      </c>
      <c r="J34" s="96" t="s">
        <v>505</v>
      </c>
      <c r="K34" s="96">
        <v>2</v>
      </c>
      <c r="L34" s="96"/>
      <c r="M34" s="96"/>
      <c r="N34" s="150"/>
      <c r="O34" s="150"/>
      <c r="P34" s="150"/>
      <c r="Q34" s="172"/>
      <c r="R34" s="172"/>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0.25</v>
      </c>
      <c r="F35" s="96" cm="1">
        <f t="array" ref="F35">IF(Options!$D$18=1, IFERROR(MAX(IF($I$199:$R$199=1,(I35:R35),"")),
     MAX(IF($I$199:$R$199=2,(I35:R35),""))),
IF(Options!$D$19=1, IFERROR(AVERAGE(IF($I$199:$R$199=1,(I35:R35),"")),
     AVERAGE(IF($I$199:$R$199=2,(I35:R35),""))),
IF(Options!$D$20=1, IFERROR(GEOMEAN(IF($I$199:$R$199=1,(I35:R35)+0.0001,"")),
     GEOMEAN(IF($I$199:$R$199=2,(I35:R35)+0.0001,""))))))</f>
        <v>0.25</v>
      </c>
      <c r="G35" s="96" cm="1">
        <f t="array" ref="G35">IF(Options!$D$18=1, IFERROR(MAX(IF($I$200:$R$200=1,(I35:R35),"")),
     MAX(IF($I$200:$R$200=2,(I35:R35),""))),
IF(Options!$D$19=1, IFERROR(AVERAGE(IF($I$200:$R$200=1,(I35:R35),"")),
     AVERAGE(IF($I$200:$R$200=2,(I35:R35),""))),
IF(Options!$D$20=1, IFERROR(GEOMEAN(IF($I$200:$R$200=1,(I35:R35)+0.0001,"")),
     GEOMEAN(IF($I$200:$R$200=2,(I35:R35)+0.0001,""))))))</f>
        <v>0</v>
      </c>
      <c r="H35" s="151" t="s">
        <v>67</v>
      </c>
      <c r="I35" s="96" t="s">
        <v>505</v>
      </c>
      <c r="J35" s="96" t="s">
        <v>505</v>
      </c>
      <c r="K35" s="96">
        <v>0.25</v>
      </c>
      <c r="L35" s="96"/>
      <c r="M35" s="96"/>
      <c r="N35" s="150"/>
      <c r="O35" s="150"/>
      <c r="P35" s="150"/>
      <c r="Q35" s="172"/>
      <c r="R35" s="172"/>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4.125</v>
      </c>
      <c r="F36" s="96" cm="1">
        <f t="array" ref="F36">IF(Options!$D$18=1, IFERROR(MAX(IF($I$199:$R$199=1,(I36:R36),"")),
     MAX(IF($I$199:$R$199=2,(I36:R36),""))),
IF(Options!$D$19=1, IFERROR(AVERAGE(IF($I$199:$R$199=1,(I36:R36),"")),
     AVERAGE(IF($I$199:$R$199=2,(I36:R36),""))),
IF(Options!$D$20=1, IFERROR(GEOMEAN(IF($I$199:$R$199=1,(I36:R36)+0.0001,"")),
     GEOMEAN(IF($I$199:$R$199=2,(I36:R36)+0.0001,""))))))</f>
        <v>4.125</v>
      </c>
      <c r="G36" s="96" cm="1">
        <f t="array" ref="G36">IF(Options!$D$18=1, IFERROR(MAX(IF($I$200:$R$200=1,(I36:R36),"")),
     MAX(IF($I$200:$R$200=2,(I36:R36),""))),
IF(Options!$D$19=1, IFERROR(AVERAGE(IF($I$200:$R$200=1,(I36:R36),"")),
     AVERAGE(IF($I$200:$R$200=2,(I36:R36),""))),
IF(Options!$D$20=1, IFERROR(GEOMEAN(IF($I$200:$R$200=1,(I36:R36)+0.0001,"")),
     GEOMEAN(IF($I$200:$R$200=2,(I36:R36)+0.0001,""))))))</f>
        <v>0</v>
      </c>
      <c r="H36" s="151" t="s">
        <v>69</v>
      </c>
      <c r="I36" s="96">
        <v>0</v>
      </c>
      <c r="J36" s="96" t="s">
        <v>505</v>
      </c>
      <c r="K36" s="96">
        <v>4.125</v>
      </c>
      <c r="L36" s="96"/>
      <c r="M36" s="96"/>
      <c r="N36" s="150"/>
      <c r="O36" s="150"/>
      <c r="P36" s="150"/>
      <c r="Q36" s="172"/>
      <c r="R36" s="172"/>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7.5</v>
      </c>
      <c r="F37" s="96" cm="1">
        <f t="array" ref="F37">IF(Options!$D$18=1, IFERROR(MAX(IF($I$199:$R$199=1,(I37:R37),"")),
     MAX(IF($I$199:$R$199=2,(I37:R37),""))),
IF(Options!$D$19=1, IFERROR(AVERAGE(IF($I$199:$R$199=1,(I37:R37),"")),
     AVERAGE(IF($I$199:$R$199=2,(I37:R37),""))),
IF(Options!$D$20=1, IFERROR(GEOMEAN(IF($I$199:$R$199=1,(I37:R37)+0.0001,"")),
     GEOMEAN(IF($I$199:$R$199=2,(I37:R37)+0.0001,""))))))</f>
        <v>7.5</v>
      </c>
      <c r="G37" s="96" cm="1">
        <f t="array" ref="G37">IF(Options!$D$18=1, IFERROR(MAX(IF($I$200:$R$200=1,(I37:R37),"")),
     MAX(IF($I$200:$R$200=2,(I37:R37),""))),
IF(Options!$D$19=1, IFERROR(AVERAGE(IF($I$200:$R$200=1,(I37:R37),"")),
     AVERAGE(IF($I$200:$R$200=2,(I37:R37),""))),
IF(Options!$D$20=1, IFERROR(GEOMEAN(IF($I$200:$R$200=1,(I37:R37)+0.0001,"")),
     GEOMEAN(IF($I$200:$R$200=2,(I37:R37)+0.0001,""))))))</f>
        <v>0</v>
      </c>
      <c r="H37" s="151" t="s">
        <v>71</v>
      </c>
      <c r="I37" s="96" t="s">
        <v>505</v>
      </c>
      <c r="J37" s="96" t="s">
        <v>505</v>
      </c>
      <c r="K37" s="96">
        <v>7.5</v>
      </c>
      <c r="L37" s="96"/>
      <c r="M37" s="96"/>
      <c r="N37" s="150"/>
      <c r="O37" s="150"/>
      <c r="P37" s="150"/>
      <c r="Q37" s="172"/>
      <c r="R37" s="172"/>
      <c r="S37" s="38"/>
      <c r="T37" s="38"/>
      <c r="U37" s="38"/>
      <c r="V37" s="38"/>
      <c r="W37" s="38"/>
      <c r="X37" s="38"/>
      <c r="Y37" s="38"/>
      <c r="Z37" s="38"/>
      <c r="AA37" s="38"/>
    </row>
    <row r="38" spans="1:27" x14ac:dyDescent="0.2">
      <c r="A38" s="92">
        <v>33</v>
      </c>
      <c r="B38" s="92" t="s">
        <v>72</v>
      </c>
      <c r="C38" s="92" t="s">
        <v>73</v>
      </c>
      <c r="D38" s="105" t="str">
        <f t="shared" si="0"/>
        <v/>
      </c>
      <c r="E38" s="96">
        <f>IF(Options!$D$24 = 1, MAX(F38, G38),
IF(Options!$D$25 = 1, AVERAGE(F38,G38),
IF(Options!$D$26 = 1, IFERROR(GEOMEAN(F38, G38), MAX(F38, G38)))))</f>
        <v>5.125</v>
      </c>
      <c r="F38" s="96" cm="1">
        <f t="array" ref="F38">IF(Options!$D$18=1, IFERROR(MAX(IF($I$199:$R$199=1,(I38:R38),"")),
     MAX(IF($I$199:$R$199=2,(I38:R38),""))),
IF(Options!$D$19=1, IFERROR(AVERAGE(IF($I$199:$R$199=1,(I38:R38),"")),
     AVERAGE(IF($I$199:$R$199=2,(I38:R38),""))),
IF(Options!$D$20=1, IFERROR(GEOMEAN(IF($I$199:$R$199=1,(I38:R38)+0.0001,"")),
     GEOMEAN(IF($I$199:$R$199=2,(I38:R38)+0.0001,""))))))</f>
        <v>5.125</v>
      </c>
      <c r="G38" s="96" cm="1">
        <f t="array" ref="G38">IF(Options!$D$18=1, IFERROR(MAX(IF($I$200:$R$200=1,(I38:R38),"")),
     MAX(IF($I$200:$R$200=2,(I38:R38),""))),
IF(Options!$D$19=1, IFERROR(AVERAGE(IF($I$200:$R$200=1,(I38:R38),"")),
     AVERAGE(IF($I$200:$R$200=2,(I38:R38),""))),
IF(Options!$D$20=1, IFERROR(GEOMEAN(IF($I$200:$R$200=1,(I38:R38)+0.0001,"")),
     GEOMEAN(IF($I$200:$R$200=2,(I38:R38)+0.0001,""))))))</f>
        <v>0</v>
      </c>
      <c r="H38" s="151" t="s">
        <v>73</v>
      </c>
      <c r="I38" s="96" t="s">
        <v>505</v>
      </c>
      <c r="J38" s="96" t="s">
        <v>505</v>
      </c>
      <c r="K38" s="96">
        <v>5.125</v>
      </c>
      <c r="L38" s="96"/>
      <c r="M38" s="96"/>
      <c r="N38" s="150"/>
      <c r="O38" s="150"/>
      <c r="P38" s="150"/>
      <c r="Q38" s="172"/>
      <c r="R38" s="172"/>
      <c r="S38" s="38"/>
      <c r="T38" s="38"/>
      <c r="U38" s="38"/>
      <c r="V38" s="38"/>
      <c r="W38" s="38"/>
      <c r="X38" s="38"/>
      <c r="Y38" s="38"/>
      <c r="Z38" s="38"/>
      <c r="AA38" s="38"/>
    </row>
    <row r="39" spans="1:27" x14ac:dyDescent="0.2">
      <c r="A39" s="92">
        <v>34</v>
      </c>
      <c r="B39" s="92" t="s">
        <v>74</v>
      </c>
      <c r="C39" s="92" t="s">
        <v>75</v>
      </c>
      <c r="D39" s="105" t="str">
        <f t="shared" si="0"/>
        <v/>
      </c>
      <c r="E39" s="96">
        <f>IF(Options!$D$24 = 1, MAX(F39, G39),
IF(Options!$D$25 = 1, AVERAGE(F39,G39),
IF(Options!$D$26 = 1, IFERROR(GEOMEAN(F39, G39), MAX(F39, G39)))))</f>
        <v>7.625</v>
      </c>
      <c r="F39" s="96" cm="1">
        <f t="array" ref="F39">IF(Options!$D$18=1, IFERROR(MAX(IF($I$199:$R$199=1,(I39:R39),"")),
     MAX(IF($I$199:$R$199=2,(I39:R39),""))),
IF(Options!$D$19=1, IFERROR(AVERAGE(IF($I$199:$R$199=1,(I39:R39),"")),
     AVERAGE(IF($I$199:$R$199=2,(I39:R39),""))),
IF(Options!$D$20=1, IFERROR(GEOMEAN(IF($I$199:$R$199=1,(I39:R39)+0.0001,"")),
     GEOMEAN(IF($I$199:$R$199=2,(I39:R39)+0.0001,""))))))</f>
        <v>7.625</v>
      </c>
      <c r="G39" s="96" cm="1">
        <f t="array" ref="G39">IF(Options!$D$18=1, IFERROR(MAX(IF($I$200:$R$200=1,(I39:R39),"")),
     MAX(IF($I$200:$R$200=2,(I39:R39),""))),
IF(Options!$D$19=1, IFERROR(AVERAGE(IF($I$200:$R$200=1,(I39:R39),"")),
     AVERAGE(IF($I$200:$R$200=2,(I39:R39),""))),
IF(Options!$D$20=1, IFERROR(GEOMEAN(IF($I$200:$R$200=1,(I39:R39)+0.0001,"")),
     GEOMEAN(IF($I$200:$R$200=2,(I39:R39)+0.0001,""))))))</f>
        <v>0</v>
      </c>
      <c r="H39" s="151" t="s">
        <v>75</v>
      </c>
      <c r="I39" s="96" t="s">
        <v>505</v>
      </c>
      <c r="J39" s="96">
        <v>0</v>
      </c>
      <c r="K39" s="96">
        <v>7.625</v>
      </c>
      <c r="L39" s="96"/>
      <c r="M39" s="96"/>
      <c r="N39" s="150"/>
      <c r="O39" s="150"/>
      <c r="P39" s="150"/>
      <c r="Q39" s="172"/>
      <c r="R39" s="172"/>
      <c r="S39" s="38"/>
      <c r="T39" s="38"/>
      <c r="U39" s="38"/>
      <c r="V39" s="38"/>
      <c r="W39" s="38"/>
      <c r="X39" s="38"/>
      <c r="Y39" s="38"/>
      <c r="Z39" s="38"/>
      <c r="AA39" s="38"/>
    </row>
    <row r="40" spans="1:27" x14ac:dyDescent="0.2">
      <c r="A40" s="92">
        <v>35</v>
      </c>
      <c r="B40" s="92" t="s">
        <v>76</v>
      </c>
      <c r="C40" s="92" t="s">
        <v>77</v>
      </c>
      <c r="D40" s="105" t="str">
        <f t="shared" si="0"/>
        <v/>
      </c>
      <c r="E40" s="96">
        <f>IF(Options!$D$24 = 1, MAX(F40, G40),
IF(Options!$D$25 = 1, AVERAGE(F40,G40),
IF(Options!$D$26 = 1, IFERROR(GEOMEAN(F40, G40), MAX(F40, G40)))))</f>
        <v>8</v>
      </c>
      <c r="F40" s="96" cm="1">
        <f t="array" ref="F40">IF(Options!$D$18=1, IFERROR(MAX(IF($I$199:$R$199=1,(I40:R40),"")),
     MAX(IF($I$199:$R$199=2,(I40:R40),""))),
IF(Options!$D$19=1, IFERROR(AVERAGE(IF($I$199:$R$199=1,(I40:R40),"")),
     AVERAGE(IF($I$199:$R$199=2,(I40:R40),""))),
IF(Options!$D$20=1, IFERROR(GEOMEAN(IF($I$199:$R$199=1,(I40:R40)+0.0001,"")),
     GEOMEAN(IF($I$199:$R$199=2,(I40:R40)+0.0001,""))))))</f>
        <v>8</v>
      </c>
      <c r="G40" s="96" cm="1">
        <f t="array" ref="G40">IF(Options!$D$18=1, IFERROR(MAX(IF($I$200:$R$200=1,(I40:R40),"")),
     MAX(IF($I$200:$R$200=2,(I40:R40),""))),
IF(Options!$D$19=1, IFERROR(AVERAGE(IF($I$200:$R$200=1,(I40:R40),"")),
     AVERAGE(IF($I$200:$R$200=2,(I40:R40),""))),
IF(Options!$D$20=1, IFERROR(GEOMEAN(IF($I$200:$R$200=1,(I40:R40)+0.0001,"")),
     GEOMEAN(IF($I$200:$R$200=2,(I40:R40)+0.0001,""))))))</f>
        <v>0</v>
      </c>
      <c r="H40" s="151" t="s">
        <v>77</v>
      </c>
      <c r="I40" s="96">
        <v>0</v>
      </c>
      <c r="J40" s="96">
        <v>0</v>
      </c>
      <c r="K40" s="96">
        <v>8</v>
      </c>
      <c r="L40" s="96"/>
      <c r="M40" s="96"/>
      <c r="N40" s="150"/>
      <c r="O40" s="150"/>
      <c r="P40" s="150"/>
      <c r="Q40" s="172"/>
      <c r="R40" s="172"/>
      <c r="S40" s="38"/>
      <c r="T40" s="38"/>
      <c r="U40" s="38"/>
      <c r="V40" s="38"/>
      <c r="W40" s="38"/>
      <c r="X40" s="38"/>
      <c r="Y40" s="38"/>
      <c r="Z40" s="38"/>
      <c r="AA40" s="38"/>
    </row>
    <row r="41" spans="1:27" x14ac:dyDescent="0.2">
      <c r="A41" s="92">
        <v>36</v>
      </c>
      <c r="B41" s="92" t="s">
        <v>78</v>
      </c>
      <c r="C41" s="92" t="s">
        <v>79</v>
      </c>
      <c r="D41" s="105" t="str">
        <f t="shared" si="0"/>
        <v/>
      </c>
      <c r="E41" s="96">
        <f>IF(Options!$D$24 = 1, MAX(F41, G41),
IF(Options!$D$25 = 1, AVERAGE(F41,G41),
IF(Options!$D$26 = 1, IFERROR(GEOMEAN(F41, G41), MAX(F41, G41)))))</f>
        <v>2.5</v>
      </c>
      <c r="F41" s="96" cm="1">
        <f t="array" ref="F41">IF(Options!$D$18=1, IFERROR(MAX(IF($I$199:$R$199=1,(I41:R41),"")),
     MAX(IF($I$199:$R$199=2,(I41:R41),""))),
IF(Options!$D$19=1, IFERROR(AVERAGE(IF($I$199:$R$199=1,(I41:R41),"")),
     AVERAGE(IF($I$199:$R$199=2,(I41:R41),""))),
IF(Options!$D$20=1, IFERROR(GEOMEAN(IF($I$199:$R$199=1,(I41:R41)+0.0001,"")),
     GEOMEAN(IF($I$199:$R$199=2,(I41:R41)+0.0001,""))))))</f>
        <v>2.5</v>
      </c>
      <c r="G41" s="96" cm="1">
        <f t="array" ref="G41">IF(Options!$D$18=1, IFERROR(MAX(IF($I$200:$R$200=1,(I41:R41),"")),
     MAX(IF($I$200:$R$200=2,(I41:R41),""))),
IF(Options!$D$19=1, IFERROR(AVERAGE(IF($I$200:$R$200=1,(I41:R41),"")),
     AVERAGE(IF($I$200:$R$200=2,(I41:R41),""))),
IF(Options!$D$20=1, IFERROR(GEOMEAN(IF($I$200:$R$200=1,(I41:R41)+0.0001,"")),
     GEOMEAN(IF($I$200:$R$200=2,(I41:R41)+0.0001,""))))))</f>
        <v>0</v>
      </c>
      <c r="H41" s="151" t="s">
        <v>79</v>
      </c>
      <c r="I41" s="96" t="s">
        <v>505</v>
      </c>
      <c r="J41" s="96" t="s">
        <v>505</v>
      </c>
      <c r="K41" s="96">
        <v>2.5</v>
      </c>
      <c r="L41" s="96"/>
      <c r="M41" s="96"/>
      <c r="N41" s="150"/>
      <c r="O41" s="150"/>
      <c r="P41" s="150"/>
      <c r="Q41" s="172"/>
      <c r="R41" s="172"/>
      <c r="S41" s="38"/>
      <c r="T41" s="38"/>
      <c r="U41" s="38"/>
      <c r="V41" s="38"/>
      <c r="W41" s="38"/>
      <c r="X41" s="38"/>
      <c r="Y41" s="38"/>
      <c r="Z41" s="38"/>
      <c r="AA41" s="38"/>
    </row>
    <row r="42" spans="1:27" x14ac:dyDescent="0.2">
      <c r="A42" s="92">
        <v>37</v>
      </c>
      <c r="B42" s="92" t="s">
        <v>80</v>
      </c>
      <c r="C42" s="92" t="s">
        <v>81</v>
      </c>
      <c r="D42" s="105" t="str">
        <f t="shared" si="0"/>
        <v/>
      </c>
      <c r="E42" s="96">
        <f>IF(Options!$D$24 = 1, MAX(F42, G42),
IF(Options!$D$25 = 1, AVERAGE(F42,G42),
IF(Options!$D$26 = 1, IFERROR(GEOMEAN(F42, G42), MAX(F42, G42)))))</f>
        <v>7.375</v>
      </c>
      <c r="F42" s="96" cm="1">
        <f t="array" ref="F42">IF(Options!$D$18=1, IFERROR(MAX(IF($I$199:$R$199=1,(I42:R42),"")),
     MAX(IF($I$199:$R$199=2,(I42:R42),""))),
IF(Options!$D$19=1, IFERROR(AVERAGE(IF($I$199:$R$199=1,(I42:R42),"")),
     AVERAGE(IF($I$199:$R$199=2,(I42:R42),""))),
IF(Options!$D$20=1, IFERROR(GEOMEAN(IF($I$199:$R$199=1,(I42:R42)+0.0001,"")),
     GEOMEAN(IF($I$199:$R$199=2,(I42:R42)+0.0001,""))))))</f>
        <v>7.375</v>
      </c>
      <c r="G42" s="96" cm="1">
        <f t="array" ref="G42">IF(Options!$D$18=1, IFERROR(MAX(IF($I$200:$R$200=1,(I42:R42),"")),
     MAX(IF($I$200:$R$200=2,(I42:R42),""))),
IF(Options!$D$19=1, IFERROR(AVERAGE(IF($I$200:$R$200=1,(I42:R42),"")),
     AVERAGE(IF($I$200:$R$200=2,(I42:R42),""))),
IF(Options!$D$20=1, IFERROR(GEOMEAN(IF($I$200:$R$200=1,(I42:R42)+0.0001,"")),
     GEOMEAN(IF($I$200:$R$200=2,(I42:R42)+0.0001,""))))))</f>
        <v>0</v>
      </c>
      <c r="H42" s="151" t="s">
        <v>81</v>
      </c>
      <c r="I42" s="96" t="s">
        <v>505</v>
      </c>
      <c r="J42" s="96">
        <v>0</v>
      </c>
      <c r="K42" s="96">
        <v>7.375</v>
      </c>
      <c r="L42" s="96"/>
      <c r="M42" s="96"/>
      <c r="N42" s="150"/>
      <c r="O42" s="150"/>
      <c r="P42" s="150"/>
      <c r="Q42" s="172"/>
      <c r="R42" s="172"/>
      <c r="S42" s="38"/>
      <c r="T42" s="38"/>
      <c r="U42" s="38"/>
      <c r="V42" s="38"/>
      <c r="W42" s="38"/>
      <c r="X42" s="38"/>
      <c r="Y42" s="38"/>
      <c r="Z42" s="38"/>
      <c r="AA42" s="38"/>
    </row>
    <row r="43" spans="1:27" x14ac:dyDescent="0.2">
      <c r="A43" s="92">
        <v>38</v>
      </c>
      <c r="B43" s="92" t="s">
        <v>82</v>
      </c>
      <c r="C43" s="92" t="s">
        <v>83</v>
      </c>
      <c r="D43" s="105" t="str">
        <f t="shared" si="0"/>
        <v/>
      </c>
      <c r="E43" s="96">
        <f>IF(Options!$D$24 = 1, MAX(F43, G43),
IF(Options!$D$25 = 1, AVERAGE(F43,G43),
IF(Options!$D$26 = 1, IFERROR(GEOMEAN(F43, G43), MAX(F43, G43)))))</f>
        <v>0.75</v>
      </c>
      <c r="F43" s="96" cm="1">
        <f t="array" ref="F43">IF(Options!$D$18=1, IFERROR(MAX(IF($I$199:$R$199=1,(I43:R43),"")),
     MAX(IF($I$199:$R$199=2,(I43:R43),""))),
IF(Options!$D$19=1, IFERROR(AVERAGE(IF($I$199:$R$199=1,(I43:R43),"")),
     AVERAGE(IF($I$199:$R$199=2,(I43:R43),""))),
IF(Options!$D$20=1, IFERROR(GEOMEAN(IF($I$199:$R$199=1,(I43:R43)+0.0001,"")),
     GEOMEAN(IF($I$199:$R$199=2,(I43:R43)+0.0001,""))))))</f>
        <v>0.75</v>
      </c>
      <c r="G43" s="96" cm="1">
        <f t="array" ref="G43">IF(Options!$D$18=1, IFERROR(MAX(IF($I$200:$R$200=1,(I43:R43),"")),
     MAX(IF($I$200:$R$200=2,(I43:R43),""))),
IF(Options!$D$19=1, IFERROR(AVERAGE(IF($I$200:$R$200=1,(I43:R43),"")),
     AVERAGE(IF($I$200:$R$200=2,(I43:R43),""))),
IF(Options!$D$20=1, IFERROR(GEOMEAN(IF($I$200:$R$200=1,(I43:R43)+0.0001,"")),
     GEOMEAN(IF($I$200:$R$200=2,(I43:R43)+0.0001,""))))))</f>
        <v>0</v>
      </c>
      <c r="H43" s="151" t="s">
        <v>83</v>
      </c>
      <c r="I43" s="96" t="s">
        <v>505</v>
      </c>
      <c r="J43" s="96" t="s">
        <v>505</v>
      </c>
      <c r="K43" s="96">
        <v>0.75</v>
      </c>
      <c r="L43" s="96"/>
      <c r="M43" s="96"/>
      <c r="N43" s="150"/>
      <c r="O43" s="150"/>
      <c r="P43" s="150"/>
      <c r="Q43" s="172"/>
      <c r="R43" s="172"/>
      <c r="S43" s="38"/>
      <c r="T43" s="38"/>
      <c r="U43" s="38"/>
      <c r="V43" s="38"/>
      <c r="W43" s="38"/>
      <c r="X43" s="38"/>
      <c r="Y43" s="38"/>
      <c r="Z43" s="38"/>
      <c r="AA43" s="38"/>
    </row>
    <row r="44" spans="1:27" x14ac:dyDescent="0.2">
      <c r="A44" s="92">
        <v>39</v>
      </c>
      <c r="B44" s="92" t="s">
        <v>84</v>
      </c>
      <c r="C44" s="92" t="s">
        <v>85</v>
      </c>
      <c r="D44" s="105" t="str">
        <f t="shared" si="0"/>
        <v/>
      </c>
      <c r="E44" s="96">
        <f>IF(Options!$D$24 = 1, MAX(F44, G44),
IF(Options!$D$25 = 1, AVERAGE(F44,G44),
IF(Options!$D$26 = 1, IFERROR(GEOMEAN(F44, G44), MAX(F44, G44)))))</f>
        <v>0.375</v>
      </c>
      <c r="F44" s="96" cm="1">
        <f t="array" ref="F44">IF(Options!$D$18=1, IFERROR(MAX(IF($I$199:$R$199=1,(I44:R44),"")),
     MAX(IF($I$199:$R$199=2,(I44:R44),""))),
IF(Options!$D$19=1, IFERROR(AVERAGE(IF($I$199:$R$199=1,(I44:R44),"")),
     AVERAGE(IF($I$199:$R$199=2,(I44:R44),""))),
IF(Options!$D$20=1, IFERROR(GEOMEAN(IF($I$199:$R$199=1,(I44:R44)+0.0001,"")),
     GEOMEAN(IF($I$199:$R$199=2,(I44:R44)+0.0001,""))))))</f>
        <v>0.375</v>
      </c>
      <c r="G44" s="96" cm="1">
        <f t="array" ref="G44">IF(Options!$D$18=1, IFERROR(MAX(IF($I$200:$R$200=1,(I44:R44),"")),
     MAX(IF($I$200:$R$200=2,(I44:R44),""))),
IF(Options!$D$19=1, IFERROR(AVERAGE(IF($I$200:$R$200=1,(I44:R44),"")),
     AVERAGE(IF($I$200:$R$200=2,(I44:R44),""))),
IF(Options!$D$20=1, IFERROR(GEOMEAN(IF($I$200:$R$200=1,(I44:R44)+0.0001,"")),
     GEOMEAN(IF($I$200:$R$200=2,(I44:R44)+0.0001,""))))))</f>
        <v>0</v>
      </c>
      <c r="H44" s="151" t="s">
        <v>85</v>
      </c>
      <c r="I44" s="96" t="s">
        <v>505</v>
      </c>
      <c r="J44" s="96" t="s">
        <v>505</v>
      </c>
      <c r="K44" s="96">
        <v>0.375</v>
      </c>
      <c r="L44" s="96"/>
      <c r="M44" s="96"/>
      <c r="N44" s="150"/>
      <c r="O44" s="150"/>
      <c r="P44" s="150"/>
      <c r="Q44" s="172"/>
      <c r="R44" s="172"/>
      <c r="S44" s="38"/>
      <c r="T44" s="38"/>
      <c r="U44" s="38"/>
      <c r="V44" s="38"/>
      <c r="W44" s="38"/>
      <c r="X44" s="38"/>
      <c r="Y44" s="38"/>
      <c r="Z44" s="38"/>
      <c r="AA44" s="38"/>
    </row>
    <row r="45" spans="1:27" x14ac:dyDescent="0.2">
      <c r="A45" s="92">
        <v>40</v>
      </c>
      <c r="B45" s="92" t="s">
        <v>86</v>
      </c>
      <c r="C45" s="92" t="s">
        <v>87</v>
      </c>
      <c r="D45" s="105" t="str">
        <f t="shared" si="0"/>
        <v/>
      </c>
      <c r="E45" s="96">
        <f>IF(Options!$D$24 = 1, MAX(F45, G45),
IF(Options!$D$25 = 1, AVERAGE(F45,G45),
IF(Options!$D$26 = 1, IFERROR(GEOMEAN(F45, G45), MAX(F45, G45)))))</f>
        <v>3.25</v>
      </c>
      <c r="F45" s="96" cm="1">
        <f t="array" ref="F45">IF(Options!$D$18=1, IFERROR(MAX(IF($I$199:$R$199=1,(I45:R45),"")),
     MAX(IF($I$199:$R$199=2,(I45:R45),""))),
IF(Options!$D$19=1, IFERROR(AVERAGE(IF($I$199:$R$199=1,(I45:R45),"")),
     AVERAGE(IF($I$199:$R$199=2,(I45:R45),""))),
IF(Options!$D$20=1, IFERROR(GEOMEAN(IF($I$199:$R$199=1,(I45:R45)+0.0001,"")),
     GEOMEAN(IF($I$199:$R$199=2,(I45:R45)+0.0001,""))))))</f>
        <v>3.25</v>
      </c>
      <c r="G45" s="96" cm="1">
        <f t="array" ref="G45">IF(Options!$D$18=1, IFERROR(MAX(IF($I$200:$R$200=1,(I45:R45),"")),
     MAX(IF($I$200:$R$200=2,(I45:R45),""))),
IF(Options!$D$19=1, IFERROR(AVERAGE(IF($I$200:$R$200=1,(I45:R45),"")),
     AVERAGE(IF($I$200:$R$200=2,(I45:R45),""))),
IF(Options!$D$20=1, IFERROR(GEOMEAN(IF($I$200:$R$200=1,(I45:R45)+0.0001,"")),
     GEOMEAN(IF($I$200:$R$200=2,(I45:R45)+0.0001,""))))))</f>
        <v>0</v>
      </c>
      <c r="H45" s="151" t="s">
        <v>87</v>
      </c>
      <c r="I45" s="96" t="s">
        <v>505</v>
      </c>
      <c r="J45" s="96" t="s">
        <v>505</v>
      </c>
      <c r="K45" s="96">
        <v>3.25</v>
      </c>
      <c r="L45" s="96"/>
      <c r="M45" s="96"/>
      <c r="N45" s="150"/>
      <c r="O45" s="150"/>
      <c r="P45" s="150"/>
      <c r="Q45" s="172"/>
      <c r="R45" s="172"/>
      <c r="S45" s="38"/>
      <c r="T45" s="38"/>
      <c r="U45" s="38"/>
      <c r="V45" s="38"/>
      <c r="W45" s="38"/>
      <c r="X45" s="38"/>
      <c r="Y45" s="38"/>
      <c r="Z45" s="38"/>
      <c r="AA45" s="38"/>
    </row>
    <row r="46" spans="1:27" x14ac:dyDescent="0.2">
      <c r="A46" s="92">
        <v>41</v>
      </c>
      <c r="B46" s="92" t="s">
        <v>88</v>
      </c>
      <c r="C46" s="92" t="s">
        <v>89</v>
      </c>
      <c r="D46" s="105" t="str">
        <f t="shared" si="0"/>
        <v/>
      </c>
      <c r="E46" s="96">
        <f>IF(Options!$D$24 = 1, MAX(F46, G46),
IF(Options!$D$25 = 1, AVERAGE(F46,G46),
IF(Options!$D$26 = 1, IFERROR(GEOMEAN(F46, G46), MAX(F46, G46)))))</f>
        <v>3.5</v>
      </c>
      <c r="F46" s="96" cm="1">
        <f t="array" ref="F46">IF(Options!$D$18=1, IFERROR(MAX(IF($I$199:$R$199=1,(I46:R46),"")),
     MAX(IF($I$199:$R$199=2,(I46:R46),""))),
IF(Options!$D$19=1, IFERROR(AVERAGE(IF($I$199:$R$199=1,(I46:R46),"")),
     AVERAGE(IF($I$199:$R$199=2,(I46:R46),""))),
IF(Options!$D$20=1, IFERROR(GEOMEAN(IF($I$199:$R$199=1,(I46:R46)+0.0001,"")),
     GEOMEAN(IF($I$199:$R$199=2,(I46:R46)+0.0001,""))))))</f>
        <v>3.5</v>
      </c>
      <c r="G46" s="96" cm="1">
        <f t="array" ref="G46">IF(Options!$D$18=1, IFERROR(MAX(IF($I$200:$R$200=1,(I46:R46),"")),
     MAX(IF($I$200:$R$200=2,(I46:R46),""))),
IF(Options!$D$19=1, IFERROR(AVERAGE(IF($I$200:$R$200=1,(I46:R46),"")),
     AVERAGE(IF($I$200:$R$200=2,(I46:R46),""))),
IF(Options!$D$20=1, IFERROR(GEOMEAN(IF($I$200:$R$200=1,(I46:R46)+0.0001,"")),
     GEOMEAN(IF($I$200:$R$200=2,(I46:R46)+0.0001,""))))))</f>
        <v>0</v>
      </c>
      <c r="H46" s="151" t="s">
        <v>89</v>
      </c>
      <c r="I46" s="96" t="s">
        <v>505</v>
      </c>
      <c r="J46" s="96" t="s">
        <v>505</v>
      </c>
      <c r="K46" s="96">
        <v>3.5</v>
      </c>
      <c r="L46" s="96"/>
      <c r="M46" s="96"/>
      <c r="N46" s="150"/>
      <c r="O46" s="150"/>
      <c r="P46" s="150"/>
      <c r="Q46" s="172"/>
      <c r="R46" s="172"/>
      <c r="S46" s="38"/>
      <c r="T46" s="38"/>
      <c r="U46" s="38"/>
      <c r="V46" s="38"/>
      <c r="W46" s="38"/>
      <c r="X46" s="38"/>
      <c r="Y46" s="38"/>
      <c r="Z46" s="38"/>
      <c r="AA46" s="38"/>
    </row>
    <row r="47" spans="1:27" x14ac:dyDescent="0.2">
      <c r="A47" s="92">
        <v>42</v>
      </c>
      <c r="B47" s="92" t="s">
        <v>90</v>
      </c>
      <c r="C47" s="92" t="s">
        <v>91</v>
      </c>
      <c r="D47" s="105" t="str">
        <f t="shared" si="0"/>
        <v/>
      </c>
      <c r="E47" s="96">
        <f>IF(Options!$D$24 = 1, MAX(F47, G47),
IF(Options!$D$25 = 1, AVERAGE(F47,G47),
IF(Options!$D$26 = 1, IFERROR(GEOMEAN(F47, G47), MAX(F47, G47)))))</f>
        <v>1.875</v>
      </c>
      <c r="F47" s="96" cm="1">
        <f t="array" ref="F47">IF(Options!$D$18=1, IFERROR(MAX(IF($I$199:$R$199=1,(I47:R47),"")),
     MAX(IF($I$199:$R$199=2,(I47:R47),""))),
IF(Options!$D$19=1, IFERROR(AVERAGE(IF($I$199:$R$199=1,(I47:R47),"")),
     AVERAGE(IF($I$199:$R$199=2,(I47:R47),""))),
IF(Options!$D$20=1, IFERROR(GEOMEAN(IF($I$199:$R$199=1,(I47:R47)+0.0001,"")),
     GEOMEAN(IF($I$199:$R$199=2,(I47:R47)+0.0001,""))))))</f>
        <v>1.875</v>
      </c>
      <c r="G47" s="96" cm="1">
        <f t="array" ref="G47">IF(Options!$D$18=1, IFERROR(MAX(IF($I$200:$R$200=1,(I47:R47),"")),
     MAX(IF($I$200:$R$200=2,(I47:R47),""))),
IF(Options!$D$19=1, IFERROR(AVERAGE(IF($I$200:$R$200=1,(I47:R47),"")),
     AVERAGE(IF($I$200:$R$200=2,(I47:R47),""))),
IF(Options!$D$20=1, IFERROR(GEOMEAN(IF($I$200:$R$200=1,(I47:R47)+0.0001,"")),
     GEOMEAN(IF($I$200:$R$200=2,(I47:R47)+0.0001,""))))))</f>
        <v>0</v>
      </c>
      <c r="H47" s="151" t="s">
        <v>91</v>
      </c>
      <c r="I47" s="96" t="s">
        <v>505</v>
      </c>
      <c r="J47" s="96" t="s">
        <v>505</v>
      </c>
      <c r="K47" s="96">
        <v>1.875</v>
      </c>
      <c r="L47" s="96"/>
      <c r="M47" s="96"/>
      <c r="N47" s="150"/>
      <c r="O47" s="150"/>
      <c r="P47" s="150"/>
      <c r="Q47" s="172"/>
      <c r="R47" s="172"/>
      <c r="S47" s="38"/>
      <c r="T47" s="38"/>
      <c r="U47" s="38"/>
      <c r="V47" s="38"/>
      <c r="W47" s="38"/>
      <c r="X47" s="38"/>
      <c r="Y47" s="38"/>
      <c r="Z47" s="38"/>
      <c r="AA47" s="38"/>
    </row>
    <row r="48" spans="1:27" x14ac:dyDescent="0.2">
      <c r="A48" s="92">
        <v>43</v>
      </c>
      <c r="B48" s="92" t="s">
        <v>92</v>
      </c>
      <c r="C48" s="92" t="s">
        <v>93</v>
      </c>
      <c r="D48" s="105" t="str">
        <f t="shared" si="0"/>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51" t="s">
        <v>93</v>
      </c>
      <c r="I48" s="96" t="s">
        <v>505</v>
      </c>
      <c r="J48" s="96" t="s">
        <v>505</v>
      </c>
      <c r="K48" s="96">
        <v>0</v>
      </c>
      <c r="L48" s="96"/>
      <c r="M48" s="96"/>
      <c r="N48" s="150"/>
      <c r="O48" s="150"/>
      <c r="P48" s="150"/>
      <c r="Q48" s="172"/>
      <c r="R48" s="172"/>
      <c r="S48" s="38"/>
      <c r="T48" s="38"/>
      <c r="U48" s="38"/>
      <c r="V48" s="38"/>
      <c r="W48" s="38"/>
      <c r="X48" s="38"/>
      <c r="Y48" s="38"/>
      <c r="Z48" s="38"/>
      <c r="AA48" s="38"/>
    </row>
    <row r="49" spans="1:27" x14ac:dyDescent="0.2">
      <c r="A49" s="92">
        <v>44</v>
      </c>
      <c r="B49" s="92" t="s">
        <v>94</v>
      </c>
      <c r="C49" s="92" t="s">
        <v>95</v>
      </c>
      <c r="D49" s="105" t="str">
        <f t="shared" si="0"/>
        <v/>
      </c>
      <c r="E49" s="96">
        <f>IF(Options!$D$24 = 1, MAX(F49, G49),
IF(Options!$D$25 = 1, AVERAGE(F49,G49),
IF(Options!$D$26 = 1, IFERROR(GEOMEAN(F49, G49), MAX(F49, G49)))))</f>
        <v>0.375</v>
      </c>
      <c r="F49" s="96" cm="1">
        <f t="array" ref="F49">IF(Options!$D$18=1, IFERROR(MAX(IF($I$199:$R$199=1,(I49:R49),"")),
     MAX(IF($I$199:$R$199=2,(I49:R49),""))),
IF(Options!$D$19=1, IFERROR(AVERAGE(IF($I$199:$R$199=1,(I49:R49),"")),
     AVERAGE(IF($I$199:$R$199=2,(I49:R49),""))),
IF(Options!$D$20=1, IFERROR(GEOMEAN(IF($I$199:$R$199=1,(I49:R49)+0.0001,"")),
     GEOMEAN(IF($I$199:$R$199=2,(I49:R49)+0.0001,""))))))</f>
        <v>0.375</v>
      </c>
      <c r="G49" s="96" cm="1">
        <f t="array" ref="G49">IF(Options!$D$18=1, IFERROR(MAX(IF($I$200:$R$200=1,(I49:R49),"")),
     MAX(IF($I$200:$R$200=2,(I49:R49),""))),
IF(Options!$D$19=1, IFERROR(AVERAGE(IF($I$200:$R$200=1,(I49:R49),"")),
     AVERAGE(IF($I$200:$R$200=2,(I49:R49),""))),
IF(Options!$D$20=1, IFERROR(GEOMEAN(IF($I$200:$R$200=1,(I49:R49)+0.0001,"")),
     GEOMEAN(IF($I$200:$R$200=2,(I49:R49)+0.0001,""))))))</f>
        <v>0</v>
      </c>
      <c r="H49" s="151" t="s">
        <v>95</v>
      </c>
      <c r="I49" s="96" t="s">
        <v>505</v>
      </c>
      <c r="J49" s="96" t="s">
        <v>505</v>
      </c>
      <c r="K49" s="96">
        <v>0.375</v>
      </c>
      <c r="L49" s="96"/>
      <c r="M49" s="96"/>
      <c r="N49" s="150"/>
      <c r="O49" s="150"/>
      <c r="P49" s="150"/>
      <c r="Q49" s="172"/>
      <c r="R49" s="172"/>
      <c r="S49" s="38"/>
      <c r="T49" s="38"/>
      <c r="U49" s="38"/>
      <c r="V49" s="38"/>
      <c r="W49" s="38"/>
      <c r="X49" s="38"/>
      <c r="Y49" s="38"/>
      <c r="Z49" s="38"/>
      <c r="AA49" s="38"/>
    </row>
    <row r="50" spans="1:27" x14ac:dyDescent="0.2">
      <c r="A50" s="92">
        <v>45</v>
      </c>
      <c r="B50" s="92" t="s">
        <v>96</v>
      </c>
      <c r="C50" s="92" t="s">
        <v>97</v>
      </c>
      <c r="D50" s="105" t="str">
        <f t="shared" si="0"/>
        <v/>
      </c>
      <c r="E50" s="96">
        <f>IF(Options!$D$24 = 1, MAX(F50, G50),
IF(Options!$D$25 = 1, AVERAGE(F50,G50),
IF(Options!$D$26 = 1, IFERROR(GEOMEAN(F50, G50), MAX(F50, G50)))))</f>
        <v>3.375</v>
      </c>
      <c r="F50" s="96" cm="1">
        <f t="array" ref="F50">IF(Options!$D$18=1, IFERROR(MAX(IF($I$199:$R$199=1,(I50:R50),"")),
     MAX(IF($I$199:$R$199=2,(I50:R50),""))),
IF(Options!$D$19=1, IFERROR(AVERAGE(IF($I$199:$R$199=1,(I50:R50),"")),
     AVERAGE(IF($I$199:$R$199=2,(I50:R50),""))),
IF(Options!$D$20=1, IFERROR(GEOMEAN(IF($I$199:$R$199=1,(I50:R50)+0.0001,"")),
     GEOMEAN(IF($I$199:$R$199=2,(I50:R50)+0.0001,""))))))</f>
        <v>3.375</v>
      </c>
      <c r="G50" s="96" cm="1">
        <f t="array" ref="G50">IF(Options!$D$18=1, IFERROR(MAX(IF($I$200:$R$200=1,(I50:R50),"")),
     MAX(IF($I$200:$R$200=2,(I50:R50),""))),
IF(Options!$D$19=1, IFERROR(AVERAGE(IF($I$200:$R$200=1,(I50:R50),"")),
     AVERAGE(IF($I$200:$R$200=2,(I50:R50),""))),
IF(Options!$D$20=1, IFERROR(GEOMEAN(IF($I$200:$R$200=1,(I50:R50)+0.0001,"")),
     GEOMEAN(IF($I$200:$R$200=2,(I50:R50)+0.0001,""))))))</f>
        <v>0</v>
      </c>
      <c r="H50" s="151" t="s">
        <v>97</v>
      </c>
      <c r="I50" s="96" t="s">
        <v>505</v>
      </c>
      <c r="J50" s="96" t="s">
        <v>505</v>
      </c>
      <c r="K50" s="96">
        <v>3.375</v>
      </c>
      <c r="L50" s="96"/>
      <c r="M50" s="96"/>
      <c r="N50" s="150"/>
      <c r="O50" s="150"/>
      <c r="P50" s="150"/>
      <c r="Q50" s="172"/>
      <c r="R50" s="172"/>
      <c r="S50" s="38"/>
      <c r="T50" s="38"/>
      <c r="U50" s="38"/>
      <c r="V50" s="38"/>
      <c r="W50" s="38"/>
      <c r="X50" s="38"/>
      <c r="Y50" s="38"/>
      <c r="Z50" s="38"/>
      <c r="AA50" s="38"/>
    </row>
    <row r="51" spans="1:27" x14ac:dyDescent="0.2">
      <c r="A51" s="92">
        <v>46</v>
      </c>
      <c r="B51" s="92" t="s">
        <v>98</v>
      </c>
      <c r="C51" s="92" t="s">
        <v>99</v>
      </c>
      <c r="D51" s="105" t="str">
        <f t="shared" si="0"/>
        <v/>
      </c>
      <c r="E51" s="96">
        <f>IF(Options!$D$24 = 1, MAX(F51, G51),
IF(Options!$D$25 = 1, AVERAGE(F51,G51),
IF(Options!$D$26 = 1, IFERROR(GEOMEAN(F51, G51), MAX(F51, G51)))))</f>
        <v>2.25</v>
      </c>
      <c r="F51" s="96" cm="1">
        <f t="array" ref="F51">IF(Options!$D$18=1, IFERROR(MAX(IF($I$199:$R$199=1,(I51:R51),"")),
     MAX(IF($I$199:$R$199=2,(I51:R51),""))),
IF(Options!$D$19=1, IFERROR(AVERAGE(IF($I$199:$R$199=1,(I51:R51),"")),
     AVERAGE(IF($I$199:$R$199=2,(I51:R51),""))),
IF(Options!$D$20=1, IFERROR(GEOMEAN(IF($I$199:$R$199=1,(I51:R51)+0.0001,"")),
     GEOMEAN(IF($I$199:$R$199=2,(I51:R51)+0.0001,""))))))</f>
        <v>2.25</v>
      </c>
      <c r="G51" s="96" cm="1">
        <f t="array" ref="G51">IF(Options!$D$18=1, IFERROR(MAX(IF($I$200:$R$200=1,(I51:R51),"")),
     MAX(IF($I$200:$R$200=2,(I51:R51),""))),
IF(Options!$D$19=1, IFERROR(AVERAGE(IF($I$200:$R$200=1,(I51:R51),"")),
     AVERAGE(IF($I$200:$R$200=2,(I51:R51),""))),
IF(Options!$D$20=1, IFERROR(GEOMEAN(IF($I$200:$R$200=1,(I51:R51)+0.0001,"")),
     GEOMEAN(IF($I$200:$R$200=2,(I51:R51)+0.0001,""))))))</f>
        <v>0</v>
      </c>
      <c r="H51" s="151" t="s">
        <v>99</v>
      </c>
      <c r="I51" s="96" t="s">
        <v>505</v>
      </c>
      <c r="J51" s="96" t="s">
        <v>505</v>
      </c>
      <c r="K51" s="96">
        <v>2.25</v>
      </c>
      <c r="L51" s="96"/>
      <c r="M51" s="96"/>
      <c r="N51" s="150"/>
      <c r="O51" s="150"/>
      <c r="P51" s="150"/>
      <c r="Q51" s="172"/>
      <c r="R51" s="172"/>
      <c r="S51" s="38"/>
      <c r="T51" s="38"/>
      <c r="U51" s="38"/>
      <c r="V51" s="38"/>
      <c r="W51" s="38"/>
      <c r="X51" s="38"/>
      <c r="Y51" s="38"/>
      <c r="Z51" s="38"/>
      <c r="AA51" s="38"/>
    </row>
    <row r="52" spans="1:27" x14ac:dyDescent="0.2">
      <c r="A52" s="92">
        <v>47</v>
      </c>
      <c r="B52" s="92" t="s">
        <v>100</v>
      </c>
      <c r="C52" s="92" t="s">
        <v>101</v>
      </c>
      <c r="D52" s="105" t="str">
        <f t="shared" si="0"/>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51" t="s">
        <v>101</v>
      </c>
      <c r="I52" s="96" t="s">
        <v>505</v>
      </c>
      <c r="J52" s="96" t="s">
        <v>505</v>
      </c>
      <c r="K52" s="96">
        <v>0</v>
      </c>
      <c r="L52" s="96"/>
      <c r="M52" s="96"/>
      <c r="N52" s="150"/>
      <c r="O52" s="150"/>
      <c r="P52" s="150"/>
      <c r="Q52" s="172"/>
      <c r="R52" s="172"/>
      <c r="S52" s="38"/>
      <c r="T52" s="38"/>
      <c r="U52" s="38"/>
      <c r="V52" s="38"/>
      <c r="W52" s="38"/>
      <c r="X52" s="38"/>
      <c r="Y52" s="38"/>
      <c r="Z52" s="38"/>
      <c r="AA52" s="38"/>
    </row>
    <row r="53" spans="1:27" x14ac:dyDescent="0.2">
      <c r="A53" s="92">
        <v>48</v>
      </c>
      <c r="B53" s="92" t="s">
        <v>102</v>
      </c>
      <c r="C53" s="92" t="s">
        <v>103</v>
      </c>
      <c r="D53" s="105" t="str">
        <f t="shared" si="0"/>
        <v/>
      </c>
      <c r="E53" s="96">
        <f>IF(Options!$D$24 = 1, MAX(F53, G53),
IF(Options!$D$25 = 1, AVERAGE(F53,G53),
IF(Options!$D$26 = 1, IFERROR(GEOMEAN(F53, G53), MAX(F53, G53)))))</f>
        <v>4.75</v>
      </c>
      <c r="F53" s="96" cm="1">
        <f t="array" ref="F53">IF(Options!$D$18=1, IFERROR(MAX(IF($I$199:$R$199=1,(I53:R53),"")),
     MAX(IF($I$199:$R$199=2,(I53:R53),""))),
IF(Options!$D$19=1, IFERROR(AVERAGE(IF($I$199:$R$199=1,(I53:R53),"")),
     AVERAGE(IF($I$199:$R$199=2,(I53:R53),""))),
IF(Options!$D$20=1, IFERROR(GEOMEAN(IF($I$199:$R$199=1,(I53:R53)+0.0001,"")),
     GEOMEAN(IF($I$199:$R$199=2,(I53:R53)+0.0001,""))))))</f>
        <v>4.75</v>
      </c>
      <c r="G53" s="96" cm="1">
        <f t="array" ref="G53">IF(Options!$D$18=1, IFERROR(MAX(IF($I$200:$R$200=1,(I53:R53),"")),
     MAX(IF($I$200:$R$200=2,(I53:R53),""))),
IF(Options!$D$19=1, IFERROR(AVERAGE(IF($I$200:$R$200=1,(I53:R53),"")),
     AVERAGE(IF($I$200:$R$200=2,(I53:R53),""))),
IF(Options!$D$20=1, IFERROR(GEOMEAN(IF($I$200:$R$200=1,(I53:R53)+0.0001,"")),
     GEOMEAN(IF($I$200:$R$200=2,(I53:R53)+0.0001,""))))))</f>
        <v>0</v>
      </c>
      <c r="H53" s="151" t="s">
        <v>103</v>
      </c>
      <c r="I53" s="96" t="s">
        <v>505</v>
      </c>
      <c r="J53" s="96" t="s">
        <v>505</v>
      </c>
      <c r="K53" s="96">
        <v>4.75</v>
      </c>
      <c r="L53" s="96"/>
      <c r="M53" s="96"/>
      <c r="N53" s="150"/>
      <c r="O53" s="150"/>
      <c r="P53" s="150"/>
      <c r="Q53" s="172"/>
      <c r="R53" s="172"/>
      <c r="S53" s="38"/>
      <c r="T53" s="38"/>
      <c r="U53" s="38"/>
      <c r="V53" s="38"/>
      <c r="W53" s="38"/>
      <c r="X53" s="38"/>
      <c r="Y53" s="38"/>
      <c r="Z53" s="38"/>
      <c r="AA53" s="38"/>
    </row>
    <row r="54" spans="1:27" x14ac:dyDescent="0.2">
      <c r="A54" s="92">
        <v>49</v>
      </c>
      <c r="B54" s="92" t="s">
        <v>104</v>
      </c>
      <c r="C54" s="92" t="s">
        <v>105</v>
      </c>
      <c r="D54" s="105" t="str">
        <f t="shared" si="0"/>
        <v/>
      </c>
      <c r="E54" s="96">
        <f>IF(Options!$D$24 = 1, MAX(F54, G54),
IF(Options!$D$25 = 1, AVERAGE(F54,G54),
IF(Options!$D$26 = 1, IFERROR(GEOMEAN(F54, G54), MAX(F54, G54)))))</f>
        <v>4.875</v>
      </c>
      <c r="F54" s="96" cm="1">
        <f t="array" ref="F54">IF(Options!$D$18=1, IFERROR(MAX(IF($I$199:$R$199=1,(I54:R54),"")),
     MAX(IF($I$199:$R$199=2,(I54:R54),""))),
IF(Options!$D$19=1, IFERROR(AVERAGE(IF($I$199:$R$199=1,(I54:R54),"")),
     AVERAGE(IF($I$199:$R$199=2,(I54:R54),""))),
IF(Options!$D$20=1, IFERROR(GEOMEAN(IF($I$199:$R$199=1,(I54:R54)+0.0001,"")),
     GEOMEAN(IF($I$199:$R$199=2,(I54:R54)+0.0001,""))))))</f>
        <v>4.875</v>
      </c>
      <c r="G54" s="96" cm="1">
        <f t="array" ref="G54">IF(Options!$D$18=1, IFERROR(MAX(IF($I$200:$R$200=1,(I54:R54),"")),
     MAX(IF($I$200:$R$200=2,(I54:R54),""))),
IF(Options!$D$19=1, IFERROR(AVERAGE(IF($I$200:$R$200=1,(I54:R54),"")),
     AVERAGE(IF($I$200:$R$200=2,(I54:R54),""))),
IF(Options!$D$20=1, IFERROR(GEOMEAN(IF($I$200:$R$200=1,(I54:R54)+0.0001,"")),
     GEOMEAN(IF($I$200:$R$200=2,(I54:R54)+0.0001,""))))))</f>
        <v>0</v>
      </c>
      <c r="H54" s="151" t="s">
        <v>105</v>
      </c>
      <c r="I54" s="96" t="s">
        <v>505</v>
      </c>
      <c r="J54" s="96" t="s">
        <v>505</v>
      </c>
      <c r="K54" s="96">
        <v>4.875</v>
      </c>
      <c r="L54" s="96"/>
      <c r="M54" s="96"/>
      <c r="N54" s="150"/>
      <c r="O54" s="150"/>
      <c r="P54" s="150"/>
      <c r="Q54" s="172"/>
      <c r="R54" s="172"/>
      <c r="S54" s="38"/>
      <c r="T54" s="38"/>
      <c r="U54" s="38"/>
      <c r="V54" s="38"/>
      <c r="W54" s="38"/>
      <c r="X54" s="38"/>
      <c r="Y54" s="38"/>
      <c r="Z54" s="38"/>
      <c r="AA54" s="38"/>
    </row>
    <row r="55" spans="1:27" x14ac:dyDescent="0.2">
      <c r="A55" s="92">
        <v>50</v>
      </c>
      <c r="B55" s="92" t="s">
        <v>106</v>
      </c>
      <c r="C55" s="92" t="s">
        <v>107</v>
      </c>
      <c r="D55" s="105" t="str">
        <f t="shared" si="0"/>
        <v/>
      </c>
      <c r="E55" s="96">
        <f>IF(Options!$D$24 = 1, MAX(F55, G55),
IF(Options!$D$25 = 1, AVERAGE(F55,G55),
IF(Options!$D$26 = 1, IFERROR(GEOMEAN(F55, G55), MAX(F55, G55)))))</f>
        <v>4.5</v>
      </c>
      <c r="F55" s="96" cm="1">
        <f t="array" ref="F55">IF(Options!$D$18=1, IFERROR(MAX(IF($I$199:$R$199=1,(I55:R55),"")),
     MAX(IF($I$199:$R$199=2,(I55:R55),""))),
IF(Options!$D$19=1, IFERROR(AVERAGE(IF($I$199:$R$199=1,(I55:R55),"")),
     AVERAGE(IF($I$199:$R$199=2,(I55:R55),""))),
IF(Options!$D$20=1, IFERROR(GEOMEAN(IF($I$199:$R$199=1,(I55:R55)+0.0001,"")),
     GEOMEAN(IF($I$199:$R$199=2,(I55:R55)+0.0001,""))))))</f>
        <v>4.5</v>
      </c>
      <c r="G55" s="96" cm="1">
        <f t="array" ref="G55">IF(Options!$D$18=1, IFERROR(MAX(IF($I$200:$R$200=1,(I55:R55),"")),
     MAX(IF($I$200:$R$200=2,(I55:R55),""))),
IF(Options!$D$19=1, IFERROR(AVERAGE(IF($I$200:$R$200=1,(I55:R55),"")),
     AVERAGE(IF($I$200:$R$200=2,(I55:R55),""))),
IF(Options!$D$20=1, IFERROR(GEOMEAN(IF($I$200:$R$200=1,(I55:R55)+0.0001,"")),
     GEOMEAN(IF($I$200:$R$200=2,(I55:R55)+0.0001,""))))))</f>
        <v>0</v>
      </c>
      <c r="H55" s="151" t="s">
        <v>107</v>
      </c>
      <c r="I55" s="96">
        <v>0</v>
      </c>
      <c r="J55" s="96">
        <v>0</v>
      </c>
      <c r="K55" s="96">
        <v>4.5</v>
      </c>
      <c r="L55" s="96"/>
      <c r="M55" s="96"/>
      <c r="N55" s="150"/>
      <c r="O55" s="150"/>
      <c r="P55" s="150"/>
      <c r="Q55" s="172"/>
      <c r="R55" s="172"/>
      <c r="S55" s="38"/>
      <c r="T55" s="38"/>
      <c r="U55" s="38"/>
      <c r="V55" s="38"/>
      <c r="W55" s="38"/>
      <c r="X55" s="38"/>
      <c r="Y55" s="38"/>
      <c r="Z55" s="38"/>
      <c r="AA55" s="38"/>
    </row>
    <row r="56" spans="1:27" x14ac:dyDescent="0.2">
      <c r="A56" s="92">
        <v>51</v>
      </c>
      <c r="B56" s="92" t="s">
        <v>108</v>
      </c>
      <c r="C56" s="92" t="s">
        <v>109</v>
      </c>
      <c r="D56" s="105" t="str">
        <f t="shared" si="0"/>
        <v/>
      </c>
      <c r="E56" s="96">
        <f>IF(Options!$D$24 = 1, MAX(F56, G56),
IF(Options!$D$25 = 1, AVERAGE(F56,G56),
IF(Options!$D$26 = 1, IFERROR(GEOMEAN(F56, G56), MAX(F56, G56)))))</f>
        <v>8.125</v>
      </c>
      <c r="F56" s="96" cm="1">
        <f t="array" ref="F56">IF(Options!$D$18=1, IFERROR(MAX(IF($I$199:$R$199=1,(I56:R56),"")),
     MAX(IF($I$199:$R$199=2,(I56:R56),""))),
IF(Options!$D$19=1, IFERROR(AVERAGE(IF($I$199:$R$199=1,(I56:R56),"")),
     AVERAGE(IF($I$199:$R$199=2,(I56:R56),""))),
IF(Options!$D$20=1, IFERROR(GEOMEAN(IF($I$199:$R$199=1,(I56:R56)+0.0001,"")),
     GEOMEAN(IF($I$199:$R$199=2,(I56:R56)+0.0001,""))))))</f>
        <v>8.125</v>
      </c>
      <c r="G56" s="96" cm="1">
        <f t="array" ref="G56">IF(Options!$D$18=1, IFERROR(MAX(IF($I$200:$R$200=1,(I56:R56),"")),
     MAX(IF($I$200:$R$200=2,(I56:R56),""))),
IF(Options!$D$19=1, IFERROR(AVERAGE(IF($I$200:$R$200=1,(I56:R56),"")),
     AVERAGE(IF($I$200:$R$200=2,(I56:R56),""))),
IF(Options!$D$20=1, IFERROR(GEOMEAN(IF($I$200:$R$200=1,(I56:R56)+0.0001,"")),
     GEOMEAN(IF($I$200:$R$200=2,(I56:R56)+0.0001,""))))))</f>
        <v>0</v>
      </c>
      <c r="H56" s="151" t="s">
        <v>109</v>
      </c>
      <c r="I56" s="96" t="s">
        <v>505</v>
      </c>
      <c r="J56" s="96">
        <v>0</v>
      </c>
      <c r="K56" s="96">
        <v>8.125</v>
      </c>
      <c r="L56" s="96"/>
      <c r="M56" s="96"/>
      <c r="N56" s="150"/>
      <c r="O56" s="150"/>
      <c r="P56" s="150"/>
      <c r="Q56" s="172"/>
      <c r="R56" s="172"/>
      <c r="S56" s="38"/>
      <c r="T56" s="38"/>
      <c r="U56" s="38"/>
      <c r="V56" s="38"/>
      <c r="W56" s="38"/>
      <c r="X56" s="38"/>
      <c r="Y56" s="38"/>
      <c r="Z56" s="38"/>
      <c r="AA56" s="38"/>
    </row>
    <row r="57" spans="1:27" x14ac:dyDescent="0.2">
      <c r="A57" s="92">
        <v>52</v>
      </c>
      <c r="B57" s="92" t="s">
        <v>110</v>
      </c>
      <c r="C57" s="92" t="s">
        <v>111</v>
      </c>
      <c r="D57" s="105" t="str">
        <f t="shared" si="0"/>
        <v/>
      </c>
      <c r="E57" s="96">
        <f>IF(Options!$D$24 = 1, MAX(F57, G57),
IF(Options!$D$25 = 1, AVERAGE(F57,G57),
IF(Options!$D$26 = 1, IFERROR(GEOMEAN(F57, G57), MAX(F57, G57)))))</f>
        <v>3</v>
      </c>
      <c r="F57" s="96" cm="1">
        <f t="array" ref="F57">IF(Options!$D$18=1, IFERROR(MAX(IF($I$199:$R$199=1,(I57:R57),"")),
     MAX(IF($I$199:$R$199=2,(I57:R57),""))),
IF(Options!$D$19=1, IFERROR(AVERAGE(IF($I$199:$R$199=1,(I57:R57),"")),
     AVERAGE(IF($I$199:$R$199=2,(I57:R57),""))),
IF(Options!$D$20=1, IFERROR(GEOMEAN(IF($I$199:$R$199=1,(I57:R57)+0.0001,"")),
     GEOMEAN(IF($I$199:$R$199=2,(I57:R57)+0.0001,""))))))</f>
        <v>3</v>
      </c>
      <c r="G57" s="96" cm="1">
        <f t="array" ref="G57">IF(Options!$D$18=1, IFERROR(MAX(IF($I$200:$R$200=1,(I57:R57),"")),
     MAX(IF($I$200:$R$200=2,(I57:R57),""))),
IF(Options!$D$19=1, IFERROR(AVERAGE(IF($I$200:$R$200=1,(I57:R57),"")),
     AVERAGE(IF($I$200:$R$200=2,(I57:R57),""))),
IF(Options!$D$20=1, IFERROR(GEOMEAN(IF($I$200:$R$200=1,(I57:R57)+0.0001,"")),
     GEOMEAN(IF($I$200:$R$200=2,(I57:R57)+0.0001,""))))))</f>
        <v>0</v>
      </c>
      <c r="H57" s="151" t="s">
        <v>111</v>
      </c>
      <c r="I57" s="96" t="s">
        <v>505</v>
      </c>
      <c r="J57" s="96">
        <v>0</v>
      </c>
      <c r="K57" s="96">
        <v>3</v>
      </c>
      <c r="L57" s="96"/>
      <c r="M57" s="96"/>
      <c r="N57" s="150"/>
      <c r="O57" s="150"/>
      <c r="P57" s="150"/>
      <c r="Q57" s="172"/>
      <c r="R57" s="172"/>
      <c r="S57" s="38"/>
      <c r="T57" s="38"/>
      <c r="U57" s="38"/>
      <c r="V57" s="38"/>
      <c r="W57" s="38"/>
      <c r="X57" s="38"/>
      <c r="Y57" s="38"/>
      <c r="Z57" s="38"/>
      <c r="AA57" s="38"/>
    </row>
    <row r="58" spans="1:27" x14ac:dyDescent="0.2">
      <c r="A58" s="92">
        <v>53</v>
      </c>
      <c r="B58" s="92" t="s">
        <v>112</v>
      </c>
      <c r="C58" s="92" t="s">
        <v>113</v>
      </c>
      <c r="D58" s="105" t="str">
        <f t="shared" si="0"/>
        <v/>
      </c>
      <c r="E58" s="96">
        <f>IF(Options!$D$24 = 1, MAX(F58, G58),
IF(Options!$D$25 = 1, AVERAGE(F58,G58),
IF(Options!$D$26 = 1, IFERROR(GEOMEAN(F58, G58), MAX(F58, G58)))))</f>
        <v>1.75</v>
      </c>
      <c r="F58" s="96" cm="1">
        <f t="array" ref="F58">IF(Options!$D$18=1, IFERROR(MAX(IF($I$199:$R$199=1,(I58:R58),"")),
     MAX(IF($I$199:$R$199=2,(I58:R58),""))),
IF(Options!$D$19=1, IFERROR(AVERAGE(IF($I$199:$R$199=1,(I58:R58),"")),
     AVERAGE(IF($I$199:$R$199=2,(I58:R58),""))),
IF(Options!$D$20=1, IFERROR(GEOMEAN(IF($I$199:$R$199=1,(I58:R58)+0.0001,"")),
     GEOMEAN(IF($I$199:$R$199=2,(I58:R58)+0.0001,""))))))</f>
        <v>1.75</v>
      </c>
      <c r="G58" s="96" cm="1">
        <f t="array" ref="G58">IF(Options!$D$18=1, IFERROR(MAX(IF($I$200:$R$200=1,(I58:R58),"")),
     MAX(IF($I$200:$R$200=2,(I58:R58),""))),
IF(Options!$D$19=1, IFERROR(AVERAGE(IF($I$200:$R$200=1,(I58:R58),"")),
     AVERAGE(IF($I$200:$R$200=2,(I58:R58),""))),
IF(Options!$D$20=1, IFERROR(GEOMEAN(IF($I$200:$R$200=1,(I58:R58)+0.0001,"")),
     GEOMEAN(IF($I$200:$R$200=2,(I58:R58)+0.0001,""))))))</f>
        <v>0</v>
      </c>
      <c r="H58" s="151" t="s">
        <v>113</v>
      </c>
      <c r="I58" s="96" t="s">
        <v>505</v>
      </c>
      <c r="J58" s="96" t="s">
        <v>505</v>
      </c>
      <c r="K58" s="96">
        <v>1.75</v>
      </c>
      <c r="L58" s="96"/>
      <c r="M58" s="96"/>
      <c r="N58" s="150"/>
      <c r="O58" s="150"/>
      <c r="P58" s="150"/>
      <c r="Q58" s="172"/>
      <c r="R58" s="172"/>
      <c r="S58" s="38"/>
      <c r="T58" s="38"/>
      <c r="U58" s="38"/>
      <c r="V58" s="38"/>
      <c r="W58" s="38"/>
      <c r="X58" s="38"/>
      <c r="Y58" s="38"/>
      <c r="Z58" s="38"/>
      <c r="AA58" s="38"/>
    </row>
    <row r="59" spans="1:27" x14ac:dyDescent="0.2">
      <c r="A59" s="92">
        <v>54</v>
      </c>
      <c r="B59" s="92" t="s">
        <v>114</v>
      </c>
      <c r="C59" s="92" t="s">
        <v>115</v>
      </c>
      <c r="D59" s="105" t="str">
        <f t="shared" si="0"/>
        <v/>
      </c>
      <c r="E59" s="96">
        <f>IF(Options!$D$24 = 1, MAX(F59, G59),
IF(Options!$D$25 = 1, AVERAGE(F59,G59),
IF(Options!$D$26 = 1, IFERROR(GEOMEAN(F59, G59), MAX(F59, G59)))))</f>
        <v>0</v>
      </c>
      <c r="F59" s="96" cm="1">
        <f t="array" ref="F59">IF(Options!$D$18=1, IFERROR(MAX(IF($I$199:$R$199=1,(I59:R59),"")),
     MAX(IF($I$199:$R$199=2,(I59:R59),""))),
IF(Options!$D$19=1, IFERROR(AVERAGE(IF($I$199:$R$199=1,(I59:R59),"")),
     AVERAGE(IF($I$199:$R$199=2,(I59:R59),""))),
IF(Options!$D$20=1, IFERROR(GEOMEAN(IF($I$199:$R$199=1,(I59:R59)+0.0001,"")),
     GEOMEAN(IF($I$199:$R$199=2,(I59:R59)+0.0001,""))))))</f>
        <v>0</v>
      </c>
      <c r="G59" s="96" cm="1">
        <f t="array" ref="G59">IF(Options!$D$18=1, IFERROR(MAX(IF($I$200:$R$200=1,(I59:R59),"")),
     MAX(IF($I$200:$R$200=2,(I59:R59),""))),
IF(Options!$D$19=1, IFERROR(AVERAGE(IF($I$200:$R$200=1,(I59:R59),"")),
     AVERAGE(IF($I$200:$R$200=2,(I59:R59),""))),
IF(Options!$D$20=1, IFERROR(GEOMEAN(IF($I$200:$R$200=1,(I59:R59)+0.0001,"")),
     GEOMEAN(IF($I$200:$R$200=2,(I59:R59)+0.0001,""))))))</f>
        <v>0</v>
      </c>
      <c r="H59" s="151" t="s">
        <v>115</v>
      </c>
      <c r="I59" s="96" t="s">
        <v>505</v>
      </c>
      <c r="J59" s="96" t="s">
        <v>505</v>
      </c>
      <c r="K59" s="96">
        <v>0</v>
      </c>
      <c r="L59" s="96"/>
      <c r="M59" s="96"/>
      <c r="N59" s="150"/>
      <c r="O59" s="150"/>
      <c r="P59" s="150"/>
      <c r="Q59" s="172"/>
      <c r="R59" s="172"/>
      <c r="S59" s="38"/>
      <c r="T59" s="38"/>
      <c r="U59" s="38"/>
      <c r="V59" s="38"/>
      <c r="W59" s="38"/>
      <c r="X59" s="38"/>
      <c r="Y59" s="38"/>
      <c r="Z59" s="38"/>
      <c r="AA59" s="38"/>
    </row>
    <row r="60" spans="1:27" x14ac:dyDescent="0.2">
      <c r="A60" s="92">
        <v>55</v>
      </c>
      <c r="B60" s="92" t="s">
        <v>116</v>
      </c>
      <c r="C60" s="92" t="s">
        <v>117</v>
      </c>
      <c r="D60" s="105" t="str">
        <f t="shared" si="0"/>
        <v/>
      </c>
      <c r="E60" s="96">
        <f>IF(Options!$D$24 = 1, MAX(F60, G60),
IF(Options!$D$25 = 1, AVERAGE(F60,G60),
IF(Options!$D$26 = 1, IFERROR(GEOMEAN(F60, G60), MAX(F60, G60)))))</f>
        <v>5.875</v>
      </c>
      <c r="F60" s="96" cm="1">
        <f t="array" ref="F60">IF(Options!$D$18=1, IFERROR(MAX(IF($I$199:$R$199=1,(I60:R60),"")),
     MAX(IF($I$199:$R$199=2,(I60:R60),""))),
IF(Options!$D$19=1, IFERROR(AVERAGE(IF($I$199:$R$199=1,(I60:R60),"")),
     AVERAGE(IF($I$199:$R$199=2,(I60:R60),""))),
IF(Options!$D$20=1, IFERROR(GEOMEAN(IF($I$199:$R$199=1,(I60:R60)+0.0001,"")),
     GEOMEAN(IF($I$199:$R$199=2,(I60:R60)+0.0001,""))))))</f>
        <v>5.875</v>
      </c>
      <c r="G60" s="96" cm="1">
        <f t="array" ref="G60">IF(Options!$D$18=1, IFERROR(MAX(IF($I$200:$R$200=1,(I60:R60),"")),
     MAX(IF($I$200:$R$200=2,(I60:R60),""))),
IF(Options!$D$19=1, IFERROR(AVERAGE(IF($I$200:$R$200=1,(I60:R60),"")),
     AVERAGE(IF($I$200:$R$200=2,(I60:R60),""))),
IF(Options!$D$20=1, IFERROR(GEOMEAN(IF($I$200:$R$200=1,(I60:R60)+0.0001,"")),
     GEOMEAN(IF($I$200:$R$200=2,(I60:R60)+0.0001,""))))))</f>
        <v>0</v>
      </c>
      <c r="H60" s="151" t="s">
        <v>117</v>
      </c>
      <c r="I60" s="96" t="s">
        <v>505</v>
      </c>
      <c r="J60" s="96">
        <v>0</v>
      </c>
      <c r="K60" s="96">
        <v>5.875</v>
      </c>
      <c r="L60" s="96"/>
      <c r="M60" s="96"/>
      <c r="N60" s="150"/>
      <c r="O60" s="150"/>
      <c r="P60" s="150"/>
      <c r="Q60" s="172"/>
      <c r="R60" s="172"/>
      <c r="S60" s="38"/>
      <c r="T60" s="38"/>
      <c r="U60" s="38"/>
      <c r="V60" s="38"/>
      <c r="W60" s="38"/>
      <c r="X60" s="38"/>
      <c r="Y60" s="38"/>
      <c r="Z60" s="38"/>
      <c r="AA60" s="38"/>
    </row>
    <row r="61" spans="1:27" x14ac:dyDescent="0.2">
      <c r="A61" s="92">
        <v>56</v>
      </c>
      <c r="B61" s="92" t="s">
        <v>118</v>
      </c>
      <c r="C61" s="92" t="s">
        <v>119</v>
      </c>
      <c r="D61" s="105" t="str">
        <f t="shared" si="0"/>
        <v/>
      </c>
      <c r="E61" s="96">
        <f>IF(Options!$D$24 = 1, MAX(F61, G61),
IF(Options!$D$25 = 1, AVERAGE(F61,G61),
IF(Options!$D$26 = 1, IFERROR(GEOMEAN(F61, G61), MAX(F61, G61)))))</f>
        <v>0</v>
      </c>
      <c r="F61" s="96" cm="1">
        <f t="array" ref="F61">IF(Options!$D$18=1, IFERROR(MAX(IF($I$199:$R$199=1,(I61:R61),"")),
     MAX(IF($I$199:$R$199=2,(I61:R61),""))),
IF(Options!$D$19=1, IFERROR(AVERAGE(IF($I$199:$R$199=1,(I61:R61),"")),
     AVERAGE(IF($I$199:$R$199=2,(I61:R61),""))),
IF(Options!$D$20=1, IFERROR(GEOMEAN(IF($I$199:$R$199=1,(I61:R61)+0.0001,"")),
     GEOMEAN(IF($I$199:$R$199=2,(I61:R61)+0.0001,""))))))</f>
        <v>0</v>
      </c>
      <c r="G61" s="96" cm="1">
        <f t="array" ref="G61">IF(Options!$D$18=1, IFERROR(MAX(IF($I$200:$R$200=1,(I61:R61),"")),
     MAX(IF($I$200:$R$200=2,(I61:R61),""))),
IF(Options!$D$19=1, IFERROR(AVERAGE(IF($I$200:$R$200=1,(I61:R61),"")),
     AVERAGE(IF($I$200:$R$200=2,(I61:R61),""))),
IF(Options!$D$20=1, IFERROR(GEOMEAN(IF($I$200:$R$200=1,(I61:R61)+0.0001,"")),
     GEOMEAN(IF($I$200:$R$200=2,(I61:R61)+0.0001,""))))))</f>
        <v>0</v>
      </c>
      <c r="H61" s="151" t="s">
        <v>119</v>
      </c>
      <c r="I61" s="96" t="s">
        <v>505</v>
      </c>
      <c r="J61" s="96" t="s">
        <v>505</v>
      </c>
      <c r="K61" s="96">
        <v>0</v>
      </c>
      <c r="L61" s="96"/>
      <c r="M61" s="96"/>
      <c r="N61" s="150"/>
      <c r="O61" s="150"/>
      <c r="P61" s="150"/>
      <c r="Q61" s="172"/>
      <c r="R61" s="172"/>
      <c r="S61" s="38"/>
      <c r="T61" s="38"/>
      <c r="U61" s="38"/>
      <c r="V61" s="38"/>
      <c r="W61" s="38"/>
      <c r="X61" s="38"/>
      <c r="Y61" s="38"/>
      <c r="Z61" s="38"/>
      <c r="AA61" s="38"/>
    </row>
    <row r="62" spans="1:27" x14ac:dyDescent="0.2">
      <c r="A62" s="92">
        <v>57</v>
      </c>
      <c r="B62" s="92" t="s">
        <v>120</v>
      </c>
      <c r="C62" s="92" t="s">
        <v>121</v>
      </c>
      <c r="D62" s="105" t="str">
        <f t="shared" si="0"/>
        <v/>
      </c>
      <c r="E62" s="96">
        <f>IF(Options!$D$24 = 1, MAX(F62, G62),
IF(Options!$D$25 = 1, AVERAGE(F62,G62),
IF(Options!$D$26 = 1, IFERROR(GEOMEAN(F62, G62), MAX(F62, G62)))))</f>
        <v>1.5</v>
      </c>
      <c r="F62" s="96" cm="1">
        <f t="array" ref="F62">IF(Options!$D$18=1, IFERROR(MAX(IF($I$199:$R$199=1,(I62:R62),"")),
     MAX(IF($I$199:$R$199=2,(I62:R62),""))),
IF(Options!$D$19=1, IFERROR(AVERAGE(IF($I$199:$R$199=1,(I62:R62),"")),
     AVERAGE(IF($I$199:$R$199=2,(I62:R62),""))),
IF(Options!$D$20=1, IFERROR(GEOMEAN(IF($I$199:$R$199=1,(I62:R62)+0.0001,"")),
     GEOMEAN(IF($I$199:$R$199=2,(I62:R62)+0.0001,""))))))</f>
        <v>1.5</v>
      </c>
      <c r="G62" s="96" cm="1">
        <f t="array" ref="G62">IF(Options!$D$18=1, IFERROR(MAX(IF($I$200:$R$200=1,(I62:R62),"")),
     MAX(IF($I$200:$R$200=2,(I62:R62),""))),
IF(Options!$D$19=1, IFERROR(AVERAGE(IF($I$200:$R$200=1,(I62:R62),"")),
     AVERAGE(IF($I$200:$R$200=2,(I62:R62),""))),
IF(Options!$D$20=1, IFERROR(GEOMEAN(IF($I$200:$R$200=1,(I62:R62)+0.0001,"")),
     GEOMEAN(IF($I$200:$R$200=2,(I62:R62)+0.0001,""))))))</f>
        <v>0</v>
      </c>
      <c r="H62" s="151" t="s">
        <v>121</v>
      </c>
      <c r="I62" s="96">
        <v>0</v>
      </c>
      <c r="J62" s="96" t="s">
        <v>505</v>
      </c>
      <c r="K62" s="96">
        <v>1.5</v>
      </c>
      <c r="L62" s="96"/>
      <c r="M62" s="96"/>
      <c r="N62" s="150"/>
      <c r="O62" s="150"/>
      <c r="P62" s="150"/>
      <c r="Q62" s="172"/>
      <c r="R62" s="172"/>
      <c r="S62" s="38"/>
      <c r="T62" s="38"/>
      <c r="U62" s="38"/>
      <c r="V62" s="38"/>
      <c r="W62" s="38"/>
      <c r="X62" s="38"/>
      <c r="Y62" s="38"/>
      <c r="Z62" s="38"/>
      <c r="AA62" s="38"/>
    </row>
    <row r="63" spans="1:27" x14ac:dyDescent="0.2">
      <c r="A63" s="92">
        <v>58</v>
      </c>
      <c r="B63" s="92" t="s">
        <v>122</v>
      </c>
      <c r="C63" s="92" t="s">
        <v>123</v>
      </c>
      <c r="D63" s="105" t="str">
        <f t="shared" si="0"/>
        <v/>
      </c>
      <c r="E63" s="96">
        <f>IF(Options!$D$24 = 1, MAX(F63, G63),
IF(Options!$D$25 = 1, AVERAGE(F63,G63),
IF(Options!$D$26 = 1, IFERROR(GEOMEAN(F63, G63), MAX(F63, G63)))))</f>
        <v>1.375</v>
      </c>
      <c r="F63" s="96" cm="1">
        <f t="array" ref="F63">IF(Options!$D$18=1, IFERROR(MAX(IF($I$199:$R$199=1,(I63:R63),"")),
     MAX(IF($I$199:$R$199=2,(I63:R63),""))),
IF(Options!$D$19=1, IFERROR(AVERAGE(IF($I$199:$R$199=1,(I63:R63),"")),
     AVERAGE(IF($I$199:$R$199=2,(I63:R63),""))),
IF(Options!$D$20=1, IFERROR(GEOMEAN(IF($I$199:$R$199=1,(I63:R63)+0.0001,"")),
     GEOMEAN(IF($I$199:$R$199=2,(I63:R63)+0.0001,""))))))</f>
        <v>1.375</v>
      </c>
      <c r="G63" s="96" cm="1">
        <f t="array" ref="G63">IF(Options!$D$18=1, IFERROR(MAX(IF($I$200:$R$200=1,(I63:R63),"")),
     MAX(IF($I$200:$R$200=2,(I63:R63),""))),
IF(Options!$D$19=1, IFERROR(AVERAGE(IF($I$200:$R$200=1,(I63:R63),"")),
     AVERAGE(IF($I$200:$R$200=2,(I63:R63),""))),
IF(Options!$D$20=1, IFERROR(GEOMEAN(IF($I$200:$R$200=1,(I63:R63)+0.0001,"")),
     GEOMEAN(IF($I$200:$R$200=2,(I63:R63)+0.0001,""))))))</f>
        <v>0</v>
      </c>
      <c r="H63" s="151" t="s">
        <v>123</v>
      </c>
      <c r="I63" s="96" t="s">
        <v>505</v>
      </c>
      <c r="J63" s="96" t="s">
        <v>505</v>
      </c>
      <c r="K63" s="96">
        <v>1.375</v>
      </c>
      <c r="L63" s="96"/>
      <c r="M63" s="96"/>
      <c r="N63" s="150"/>
      <c r="O63" s="150"/>
      <c r="P63" s="150"/>
      <c r="Q63" s="172"/>
      <c r="R63" s="172"/>
      <c r="S63" s="38"/>
      <c r="T63" s="38"/>
      <c r="U63" s="38"/>
      <c r="V63" s="38"/>
      <c r="W63" s="38"/>
      <c r="X63" s="38"/>
      <c r="Y63" s="38"/>
      <c r="Z63" s="38"/>
      <c r="AA63" s="38"/>
    </row>
    <row r="64" spans="1:27" x14ac:dyDescent="0.2">
      <c r="A64" s="92">
        <v>59</v>
      </c>
      <c r="B64" s="92" t="s">
        <v>124</v>
      </c>
      <c r="C64" s="92" t="s">
        <v>125</v>
      </c>
      <c r="D64" s="105" t="str">
        <f t="shared" si="0"/>
        <v/>
      </c>
      <c r="E64" s="96">
        <f>IF(Options!$D$24 = 1, MAX(F64, G64),
IF(Options!$D$25 = 1, AVERAGE(F64,G64),
IF(Options!$D$26 = 1, IFERROR(GEOMEAN(F64, G64), MAX(F64, G64)))))</f>
        <v>1.75</v>
      </c>
      <c r="F64" s="96" cm="1">
        <f t="array" ref="F64">IF(Options!$D$18=1, IFERROR(MAX(IF($I$199:$R$199=1,(I64:R64),"")),
     MAX(IF($I$199:$R$199=2,(I64:R64),""))),
IF(Options!$D$19=1, IFERROR(AVERAGE(IF($I$199:$R$199=1,(I64:R64),"")),
     AVERAGE(IF($I$199:$R$199=2,(I64:R64),""))),
IF(Options!$D$20=1, IFERROR(GEOMEAN(IF($I$199:$R$199=1,(I64:R64)+0.0001,"")),
     GEOMEAN(IF($I$199:$R$199=2,(I64:R64)+0.0001,""))))))</f>
        <v>1.75</v>
      </c>
      <c r="G64" s="96" cm="1">
        <f t="array" ref="G64">IF(Options!$D$18=1, IFERROR(MAX(IF($I$200:$R$200=1,(I64:R64),"")),
     MAX(IF($I$200:$R$200=2,(I64:R64),""))),
IF(Options!$D$19=1, IFERROR(AVERAGE(IF($I$200:$R$200=1,(I64:R64),"")),
     AVERAGE(IF($I$200:$R$200=2,(I64:R64),""))),
IF(Options!$D$20=1, IFERROR(GEOMEAN(IF($I$200:$R$200=1,(I64:R64)+0.0001,"")),
     GEOMEAN(IF($I$200:$R$200=2,(I64:R64)+0.0001,""))))))</f>
        <v>0</v>
      </c>
      <c r="H64" s="151" t="s">
        <v>125</v>
      </c>
      <c r="I64" s="96" t="s">
        <v>505</v>
      </c>
      <c r="J64" s="96" t="s">
        <v>505</v>
      </c>
      <c r="K64" s="96">
        <v>1.75</v>
      </c>
      <c r="L64" s="96"/>
      <c r="M64" s="96"/>
      <c r="N64" s="150"/>
      <c r="O64" s="150"/>
      <c r="P64" s="150"/>
      <c r="Q64" s="172"/>
      <c r="R64" s="172"/>
      <c r="S64" s="38"/>
      <c r="T64" s="38"/>
      <c r="U64" s="38"/>
      <c r="V64" s="38"/>
      <c r="W64" s="38"/>
      <c r="X64" s="38"/>
      <c r="Y64" s="38"/>
      <c r="Z64" s="38"/>
      <c r="AA64" s="38"/>
    </row>
    <row r="65" spans="1:27" x14ac:dyDescent="0.2">
      <c r="A65" s="92">
        <v>60</v>
      </c>
      <c r="B65" s="92" t="s">
        <v>126</v>
      </c>
      <c r="C65" s="92" t="s">
        <v>127</v>
      </c>
      <c r="D65" s="105" t="str">
        <f t="shared" si="0"/>
        <v/>
      </c>
      <c r="E65" s="96">
        <f>IF(Options!$D$24 = 1, MAX(F65, G65),
IF(Options!$D$25 = 1, AVERAGE(F65,G65),
IF(Options!$D$26 = 1, IFERROR(GEOMEAN(F65, G65), MAX(F65, G65)))))</f>
        <v>3</v>
      </c>
      <c r="F65" s="96" cm="1">
        <f t="array" ref="F65">IF(Options!$D$18=1, IFERROR(MAX(IF($I$199:$R$199=1,(I65:R65),"")),
     MAX(IF($I$199:$R$199=2,(I65:R65),""))),
IF(Options!$D$19=1, IFERROR(AVERAGE(IF($I$199:$R$199=1,(I65:R65),"")),
     AVERAGE(IF($I$199:$R$199=2,(I65:R65),""))),
IF(Options!$D$20=1, IFERROR(GEOMEAN(IF($I$199:$R$199=1,(I65:R65)+0.0001,"")),
     GEOMEAN(IF($I$199:$R$199=2,(I65:R65)+0.0001,""))))))</f>
        <v>3</v>
      </c>
      <c r="G65" s="96" cm="1">
        <f t="array" ref="G65">IF(Options!$D$18=1, IFERROR(MAX(IF($I$200:$R$200=1,(I65:R65),"")),
     MAX(IF($I$200:$R$200=2,(I65:R65),""))),
IF(Options!$D$19=1, IFERROR(AVERAGE(IF($I$200:$R$200=1,(I65:R65),"")),
     AVERAGE(IF($I$200:$R$200=2,(I65:R65),""))),
IF(Options!$D$20=1, IFERROR(GEOMEAN(IF($I$200:$R$200=1,(I65:R65)+0.0001,"")),
     GEOMEAN(IF($I$200:$R$200=2,(I65:R65)+0.0001,""))))))</f>
        <v>0</v>
      </c>
      <c r="H65" s="151" t="s">
        <v>127</v>
      </c>
      <c r="I65" s="96" t="s">
        <v>505</v>
      </c>
      <c r="J65" s="96" t="s">
        <v>505</v>
      </c>
      <c r="K65" s="96">
        <v>3</v>
      </c>
      <c r="L65" s="96"/>
      <c r="M65" s="96"/>
      <c r="N65" s="150"/>
      <c r="O65" s="150"/>
      <c r="P65" s="150"/>
      <c r="Q65" s="172"/>
      <c r="R65" s="172"/>
      <c r="S65" s="38"/>
      <c r="T65" s="38"/>
      <c r="U65" s="38"/>
      <c r="V65" s="38"/>
      <c r="W65" s="38"/>
      <c r="X65" s="38"/>
      <c r="Y65" s="38"/>
      <c r="Z65" s="38"/>
      <c r="AA65" s="38"/>
    </row>
    <row r="66" spans="1:27" x14ac:dyDescent="0.2">
      <c r="A66" s="92">
        <v>61</v>
      </c>
      <c r="B66" s="92" t="s">
        <v>128</v>
      </c>
      <c r="C66" s="92" t="s">
        <v>129</v>
      </c>
      <c r="D66" s="105" t="str">
        <f t="shared" si="0"/>
        <v/>
      </c>
      <c r="E66" s="96">
        <f>IF(Options!$D$24 = 1, MAX(F66, G66),
IF(Options!$D$25 = 1, AVERAGE(F66,G66),
IF(Options!$D$26 = 1, IFERROR(GEOMEAN(F66, G66), MAX(F66, G66)))))</f>
        <v>2.625</v>
      </c>
      <c r="F66" s="96" cm="1">
        <f t="array" ref="F66">IF(Options!$D$18=1, IFERROR(MAX(IF($I$199:$R$199=1,(I66:R66),"")),
     MAX(IF($I$199:$R$199=2,(I66:R66),""))),
IF(Options!$D$19=1, IFERROR(AVERAGE(IF($I$199:$R$199=1,(I66:R66),"")),
     AVERAGE(IF($I$199:$R$199=2,(I66:R66),""))),
IF(Options!$D$20=1, IFERROR(GEOMEAN(IF($I$199:$R$199=1,(I66:R66)+0.0001,"")),
     GEOMEAN(IF($I$199:$R$199=2,(I66:R66)+0.0001,""))))))</f>
        <v>2.625</v>
      </c>
      <c r="G66" s="96" cm="1">
        <f t="array" ref="G66">IF(Options!$D$18=1, IFERROR(MAX(IF($I$200:$R$200=1,(I66:R66),"")),
     MAX(IF($I$200:$R$200=2,(I66:R66),""))),
IF(Options!$D$19=1, IFERROR(AVERAGE(IF($I$200:$R$200=1,(I66:R66),"")),
     AVERAGE(IF($I$200:$R$200=2,(I66:R66),""))),
IF(Options!$D$20=1, IFERROR(GEOMEAN(IF($I$200:$R$200=1,(I66:R66)+0.0001,"")),
     GEOMEAN(IF($I$200:$R$200=2,(I66:R66)+0.0001,""))))))</f>
        <v>0</v>
      </c>
      <c r="H66" s="151" t="s">
        <v>129</v>
      </c>
      <c r="I66" s="96" t="s">
        <v>505</v>
      </c>
      <c r="J66" s="96" t="s">
        <v>505</v>
      </c>
      <c r="K66" s="96">
        <v>2.625</v>
      </c>
      <c r="L66" s="96"/>
      <c r="M66" s="96"/>
      <c r="N66" s="150"/>
      <c r="O66" s="150"/>
      <c r="P66" s="150"/>
      <c r="Q66" s="172"/>
      <c r="R66" s="172"/>
      <c r="S66" s="38"/>
      <c r="T66" s="38"/>
      <c r="U66" s="38"/>
      <c r="V66" s="38"/>
      <c r="W66" s="38"/>
      <c r="X66" s="38"/>
      <c r="Y66" s="38"/>
      <c r="Z66" s="38"/>
      <c r="AA66" s="38"/>
    </row>
    <row r="67" spans="1:27" x14ac:dyDescent="0.2">
      <c r="A67" s="92">
        <v>62</v>
      </c>
      <c r="B67" s="92" t="s">
        <v>130</v>
      </c>
      <c r="C67" s="92" t="s">
        <v>131</v>
      </c>
      <c r="D67" s="105" t="str">
        <f t="shared" si="0"/>
        <v/>
      </c>
      <c r="E67" s="96">
        <f>IF(Options!$D$24 = 1, MAX(F67, G67),
IF(Options!$D$25 = 1, AVERAGE(F67,G67),
IF(Options!$D$26 = 1, IFERROR(GEOMEAN(F67, G67), MAX(F67, G67)))))</f>
        <v>3.5</v>
      </c>
      <c r="F67" s="96" cm="1">
        <f t="array" ref="F67">IF(Options!$D$18=1, IFERROR(MAX(IF($I$199:$R$199=1,(I67:R67),"")),
     MAX(IF($I$199:$R$199=2,(I67:R67),""))),
IF(Options!$D$19=1, IFERROR(AVERAGE(IF($I$199:$R$199=1,(I67:R67),"")),
     AVERAGE(IF($I$199:$R$199=2,(I67:R67),""))),
IF(Options!$D$20=1, IFERROR(GEOMEAN(IF($I$199:$R$199=1,(I67:R67)+0.0001,"")),
     GEOMEAN(IF($I$199:$R$199=2,(I67:R67)+0.0001,""))))))</f>
        <v>3.5</v>
      </c>
      <c r="G67" s="96" cm="1">
        <f t="array" ref="G67">IF(Options!$D$18=1, IFERROR(MAX(IF($I$200:$R$200=1,(I67:R67),"")),
     MAX(IF($I$200:$R$200=2,(I67:R67),""))),
IF(Options!$D$19=1, IFERROR(AVERAGE(IF($I$200:$R$200=1,(I67:R67),"")),
     AVERAGE(IF($I$200:$R$200=2,(I67:R67),""))),
IF(Options!$D$20=1, IFERROR(GEOMEAN(IF($I$200:$R$200=1,(I67:R67)+0.0001,"")),
     GEOMEAN(IF($I$200:$R$200=2,(I67:R67)+0.0001,""))))))</f>
        <v>0</v>
      </c>
      <c r="H67" s="151" t="s">
        <v>131</v>
      </c>
      <c r="I67" s="96">
        <v>0</v>
      </c>
      <c r="J67" s="96" t="s">
        <v>505</v>
      </c>
      <c r="K67" s="96">
        <v>3.5</v>
      </c>
      <c r="L67" s="96"/>
      <c r="M67" s="96"/>
      <c r="N67" s="150"/>
      <c r="O67" s="150"/>
      <c r="P67" s="150"/>
      <c r="Q67" s="172"/>
      <c r="R67" s="172"/>
      <c r="S67" s="38"/>
      <c r="T67" s="38"/>
      <c r="U67" s="38"/>
      <c r="V67" s="38"/>
      <c r="W67" s="38"/>
      <c r="X67" s="38"/>
      <c r="Y67" s="38"/>
      <c r="Z67" s="38"/>
      <c r="AA67" s="38"/>
    </row>
    <row r="68" spans="1:27" x14ac:dyDescent="0.2">
      <c r="A68" s="92">
        <v>63</v>
      </c>
      <c r="B68" s="92" t="s">
        <v>132</v>
      </c>
      <c r="C68" s="92" t="s">
        <v>133</v>
      </c>
      <c r="D68" s="105" t="str">
        <f t="shared" si="0"/>
        <v/>
      </c>
      <c r="E68" s="96">
        <f>IF(Options!$D$24 = 1, MAX(F68, G68),
IF(Options!$D$25 = 1, AVERAGE(F68,G68),
IF(Options!$D$26 = 1, IFERROR(GEOMEAN(F68, G68), MAX(F68, G68)))))</f>
        <v>2.375</v>
      </c>
      <c r="F68" s="96" cm="1">
        <f t="array" ref="F68">IF(Options!$D$18=1, IFERROR(MAX(IF($I$199:$R$199=1,(I68:R68),"")),
     MAX(IF($I$199:$R$199=2,(I68:R68),""))),
IF(Options!$D$19=1, IFERROR(AVERAGE(IF($I$199:$R$199=1,(I68:R68),"")),
     AVERAGE(IF($I$199:$R$199=2,(I68:R68),""))),
IF(Options!$D$20=1, IFERROR(GEOMEAN(IF($I$199:$R$199=1,(I68:R68)+0.0001,"")),
     GEOMEAN(IF($I$199:$R$199=2,(I68:R68)+0.0001,""))))))</f>
        <v>2.375</v>
      </c>
      <c r="G68" s="96" cm="1">
        <f t="array" ref="G68">IF(Options!$D$18=1, IFERROR(MAX(IF($I$200:$R$200=1,(I68:R68),"")),
     MAX(IF($I$200:$R$200=2,(I68:R68),""))),
IF(Options!$D$19=1, IFERROR(AVERAGE(IF($I$200:$R$200=1,(I68:R68),"")),
     AVERAGE(IF($I$200:$R$200=2,(I68:R68),""))),
IF(Options!$D$20=1, IFERROR(GEOMEAN(IF($I$200:$R$200=1,(I68:R68)+0.0001,"")),
     GEOMEAN(IF($I$200:$R$200=2,(I68:R68)+0.0001,""))))))</f>
        <v>0</v>
      </c>
      <c r="H68" s="151" t="s">
        <v>133</v>
      </c>
      <c r="I68" s="96">
        <v>0</v>
      </c>
      <c r="J68" s="96" t="s">
        <v>505</v>
      </c>
      <c r="K68" s="96">
        <v>2.375</v>
      </c>
      <c r="L68" s="96"/>
      <c r="M68" s="96"/>
      <c r="N68" s="150"/>
      <c r="O68" s="150"/>
      <c r="P68" s="150"/>
      <c r="Q68" s="172"/>
      <c r="R68" s="172"/>
      <c r="S68" s="38"/>
      <c r="T68" s="38"/>
      <c r="U68" s="38"/>
      <c r="V68" s="38"/>
      <c r="W68" s="38"/>
      <c r="X68" s="38"/>
      <c r="Y68" s="38"/>
      <c r="Z68" s="38"/>
      <c r="AA68" s="38"/>
    </row>
    <row r="69" spans="1:27" x14ac:dyDescent="0.2">
      <c r="A69" s="92">
        <v>64</v>
      </c>
      <c r="B69" s="92" t="s">
        <v>134</v>
      </c>
      <c r="C69" s="92" t="s">
        <v>135</v>
      </c>
      <c r="D69" s="105" t="str">
        <f t="shared" si="0"/>
        <v/>
      </c>
      <c r="E69" s="96">
        <f>IF(Options!$D$24 = 1, MAX(F69, G69),
IF(Options!$D$25 = 1, AVERAGE(F69,G69),
IF(Options!$D$26 = 1, IFERROR(GEOMEAN(F69, G69), MAX(F69, G69)))))</f>
        <v>3.875</v>
      </c>
      <c r="F69" s="96" cm="1">
        <f t="array" ref="F69">IF(Options!$D$18=1, IFERROR(MAX(IF($I$199:$R$199=1,(I69:R69),"")),
     MAX(IF($I$199:$R$199=2,(I69:R69),""))),
IF(Options!$D$19=1, IFERROR(AVERAGE(IF($I$199:$R$199=1,(I69:R69),"")),
     AVERAGE(IF($I$199:$R$199=2,(I69:R69),""))),
IF(Options!$D$20=1, IFERROR(GEOMEAN(IF($I$199:$R$199=1,(I69:R69)+0.0001,"")),
     GEOMEAN(IF($I$199:$R$199=2,(I69:R69)+0.0001,""))))))</f>
        <v>3.875</v>
      </c>
      <c r="G69" s="96" cm="1">
        <f t="array" ref="G69">IF(Options!$D$18=1, IFERROR(MAX(IF($I$200:$R$200=1,(I69:R69),"")),
     MAX(IF($I$200:$R$200=2,(I69:R69),""))),
IF(Options!$D$19=1, IFERROR(AVERAGE(IF($I$200:$R$200=1,(I69:R69),"")),
     AVERAGE(IF($I$200:$R$200=2,(I69:R69),""))),
IF(Options!$D$20=1, IFERROR(GEOMEAN(IF($I$200:$R$200=1,(I69:R69)+0.0001,"")),
     GEOMEAN(IF($I$200:$R$200=2,(I69:R69)+0.0001,""))))))</f>
        <v>0</v>
      </c>
      <c r="H69" s="151" t="s">
        <v>135</v>
      </c>
      <c r="I69" s="96" t="s">
        <v>505</v>
      </c>
      <c r="J69" s="96" t="s">
        <v>505</v>
      </c>
      <c r="K69" s="96">
        <v>3.875</v>
      </c>
      <c r="L69" s="96"/>
      <c r="M69" s="96"/>
      <c r="N69" s="150"/>
      <c r="O69" s="150"/>
      <c r="P69" s="150"/>
      <c r="Q69" s="172"/>
      <c r="R69" s="172"/>
      <c r="S69" s="38"/>
      <c r="T69" s="38"/>
      <c r="U69" s="38"/>
      <c r="V69" s="38"/>
      <c r="W69" s="38"/>
      <c r="X69" s="38"/>
      <c r="Y69" s="38"/>
      <c r="Z69" s="38"/>
      <c r="AA69" s="38"/>
    </row>
    <row r="70" spans="1:27" x14ac:dyDescent="0.2">
      <c r="A70" s="92">
        <v>65</v>
      </c>
      <c r="B70" s="92" t="s">
        <v>136</v>
      </c>
      <c r="C70" s="92" t="s">
        <v>137</v>
      </c>
      <c r="D70" s="105" t="str">
        <f t="shared" si="0"/>
        <v/>
      </c>
      <c r="E70" s="96">
        <f>IF(Options!$D$24 = 1, MAX(F70, G70),
IF(Options!$D$25 = 1, AVERAGE(F70,G70),
IF(Options!$D$26 = 1, IFERROR(GEOMEAN(F70, G70), MAX(F70, G70)))))</f>
        <v>1.375</v>
      </c>
      <c r="F70" s="96" cm="1">
        <f t="array" ref="F70">IF(Options!$D$18=1, IFERROR(MAX(IF($I$199:$R$199=1,(I70:R70),"")),
     MAX(IF($I$199:$R$199=2,(I70:R70),""))),
IF(Options!$D$19=1, IFERROR(AVERAGE(IF($I$199:$R$199=1,(I70:R70),"")),
     AVERAGE(IF($I$199:$R$199=2,(I70:R70),""))),
IF(Options!$D$20=1, IFERROR(GEOMEAN(IF($I$199:$R$199=1,(I70:R70)+0.0001,"")),
     GEOMEAN(IF($I$199:$R$199=2,(I70:R70)+0.0001,""))))))</f>
        <v>1.375</v>
      </c>
      <c r="G70" s="96" cm="1">
        <f t="array" ref="G70">IF(Options!$D$18=1, IFERROR(MAX(IF($I$200:$R$200=1,(I70:R70),"")),
     MAX(IF($I$200:$R$200=2,(I70:R70),""))),
IF(Options!$D$19=1, IFERROR(AVERAGE(IF($I$200:$R$200=1,(I70:R70),"")),
     AVERAGE(IF($I$200:$R$200=2,(I70:R70),""))),
IF(Options!$D$20=1, IFERROR(GEOMEAN(IF($I$200:$R$200=1,(I70:R70)+0.0001,"")),
     GEOMEAN(IF($I$200:$R$200=2,(I70:R70)+0.0001,""))))))</f>
        <v>0</v>
      </c>
      <c r="H70" s="151" t="s">
        <v>137</v>
      </c>
      <c r="I70" s="96" t="s">
        <v>505</v>
      </c>
      <c r="J70" s="96" t="s">
        <v>505</v>
      </c>
      <c r="K70" s="96">
        <v>1.375</v>
      </c>
      <c r="L70" s="96"/>
      <c r="M70" s="96"/>
      <c r="N70" s="150"/>
      <c r="O70" s="150"/>
      <c r="P70" s="150"/>
      <c r="Q70" s="172"/>
      <c r="R70" s="172"/>
      <c r="S70" s="38"/>
      <c r="T70" s="38"/>
      <c r="U70" s="38"/>
      <c r="V70" s="38"/>
      <c r="W70" s="38"/>
      <c r="X70" s="38"/>
      <c r="Y70" s="38"/>
      <c r="Z70" s="38"/>
      <c r="AA70" s="38"/>
    </row>
    <row r="71" spans="1:27" x14ac:dyDescent="0.2">
      <c r="A71" s="92">
        <v>66</v>
      </c>
      <c r="B71" s="92" t="s">
        <v>138</v>
      </c>
      <c r="C71" s="92" t="s">
        <v>139</v>
      </c>
      <c r="D71" s="105" t="str">
        <f t="shared" ref="D71:D134" si="1">IF(H71 &lt;&gt; C71, "Countries don't match", "")</f>
        <v/>
      </c>
      <c r="E71" s="96">
        <f>IF(Options!$D$24 = 1, MAX(F71, G71),
IF(Options!$D$25 = 1, AVERAGE(F71,G71),
IF(Options!$D$26 = 1, IFERROR(GEOMEAN(F71, G71), MAX(F71, G71)))))</f>
        <v>1.75</v>
      </c>
      <c r="F71" s="96" cm="1">
        <f t="array" ref="F71">IF(Options!$D$18=1, IFERROR(MAX(IF($I$199:$R$199=1,(I71:R71),"")),
     MAX(IF($I$199:$R$199=2,(I71:R71),""))),
IF(Options!$D$19=1, IFERROR(AVERAGE(IF($I$199:$R$199=1,(I71:R71),"")),
     AVERAGE(IF($I$199:$R$199=2,(I71:R71),""))),
IF(Options!$D$20=1, IFERROR(GEOMEAN(IF($I$199:$R$199=1,(I71:R71)+0.0001,"")),
     GEOMEAN(IF($I$199:$R$199=2,(I71:R71)+0.0001,""))))))</f>
        <v>1.75</v>
      </c>
      <c r="G71" s="96" cm="1">
        <f t="array" ref="G71">IF(Options!$D$18=1, IFERROR(MAX(IF($I$200:$R$200=1,(I71:R71),"")),
     MAX(IF($I$200:$R$200=2,(I71:R71),""))),
IF(Options!$D$19=1, IFERROR(AVERAGE(IF($I$200:$R$200=1,(I71:R71),"")),
     AVERAGE(IF($I$200:$R$200=2,(I71:R71),""))),
IF(Options!$D$20=1, IFERROR(GEOMEAN(IF($I$200:$R$200=1,(I71:R71)+0.0001,"")),
     GEOMEAN(IF($I$200:$R$200=2,(I71:R71)+0.0001,""))))))</f>
        <v>0</v>
      </c>
      <c r="H71" s="151" t="s">
        <v>139</v>
      </c>
      <c r="I71" s="96" t="s">
        <v>505</v>
      </c>
      <c r="J71" s="96" t="s">
        <v>505</v>
      </c>
      <c r="K71" s="96">
        <v>1.75</v>
      </c>
      <c r="L71" s="96"/>
      <c r="M71" s="96"/>
      <c r="N71" s="150"/>
      <c r="O71" s="150"/>
      <c r="P71" s="150"/>
      <c r="Q71" s="172"/>
      <c r="R71" s="172"/>
      <c r="S71" s="38"/>
      <c r="T71" s="38"/>
      <c r="U71" s="38"/>
      <c r="V71" s="38"/>
      <c r="W71" s="38"/>
      <c r="X71" s="38"/>
      <c r="Y71" s="38"/>
      <c r="Z71" s="38"/>
      <c r="AA71" s="38"/>
    </row>
    <row r="72" spans="1:27" x14ac:dyDescent="0.2">
      <c r="A72" s="92">
        <v>67</v>
      </c>
      <c r="B72" s="92" t="s">
        <v>140</v>
      </c>
      <c r="C72" s="92" t="s">
        <v>141</v>
      </c>
      <c r="D72" s="105" t="str">
        <f t="shared" si="1"/>
        <v/>
      </c>
      <c r="E72" s="96">
        <f>IF(Options!$D$24 = 1, MAX(F72, G72),
IF(Options!$D$25 = 1, AVERAGE(F72,G72),
IF(Options!$D$26 = 1, IFERROR(GEOMEAN(F72, G72), MAX(F72, G72)))))</f>
        <v>1.875</v>
      </c>
      <c r="F72" s="96" cm="1">
        <f t="array" ref="F72">IF(Options!$D$18=1, IFERROR(MAX(IF($I$199:$R$199=1,(I72:R72),"")),
     MAX(IF($I$199:$R$199=2,(I72:R72),""))),
IF(Options!$D$19=1, IFERROR(AVERAGE(IF($I$199:$R$199=1,(I72:R72),"")),
     AVERAGE(IF($I$199:$R$199=2,(I72:R72),""))),
IF(Options!$D$20=1, IFERROR(GEOMEAN(IF($I$199:$R$199=1,(I72:R72)+0.0001,"")),
     GEOMEAN(IF($I$199:$R$199=2,(I72:R72)+0.0001,""))))))</f>
        <v>1.875</v>
      </c>
      <c r="G72" s="96" cm="1">
        <f t="array" ref="G72">IF(Options!$D$18=1, IFERROR(MAX(IF($I$200:$R$200=1,(I72:R72),"")),
     MAX(IF($I$200:$R$200=2,(I72:R72),""))),
IF(Options!$D$19=1, IFERROR(AVERAGE(IF($I$200:$R$200=1,(I72:R72),"")),
     AVERAGE(IF($I$200:$R$200=2,(I72:R72),""))),
IF(Options!$D$20=1, IFERROR(GEOMEAN(IF($I$200:$R$200=1,(I72:R72)+0.0001,"")),
     GEOMEAN(IF($I$200:$R$200=2,(I72:R72)+0.0001,""))))))</f>
        <v>0</v>
      </c>
      <c r="H72" s="151" t="s">
        <v>141</v>
      </c>
      <c r="I72" s="96" t="s">
        <v>505</v>
      </c>
      <c r="J72" s="96" t="s">
        <v>505</v>
      </c>
      <c r="K72" s="96">
        <v>1.875</v>
      </c>
      <c r="L72" s="96"/>
      <c r="M72" s="96"/>
      <c r="N72" s="150"/>
      <c r="O72" s="150"/>
      <c r="P72" s="150"/>
      <c r="Q72" s="172"/>
      <c r="R72" s="172"/>
      <c r="S72" s="38"/>
      <c r="T72" s="38"/>
      <c r="U72" s="38"/>
      <c r="V72" s="38"/>
      <c r="W72" s="38"/>
      <c r="X72" s="38"/>
      <c r="Y72" s="38"/>
      <c r="Z72" s="38"/>
      <c r="AA72" s="38"/>
    </row>
    <row r="73" spans="1:27" x14ac:dyDescent="0.2">
      <c r="A73" s="92">
        <v>68</v>
      </c>
      <c r="B73" s="92" t="s">
        <v>142</v>
      </c>
      <c r="C73" s="92" t="s">
        <v>143</v>
      </c>
      <c r="D73" s="105" t="str">
        <f t="shared" si="1"/>
        <v/>
      </c>
      <c r="E73" s="96">
        <f>IF(Options!$D$24 = 1, MAX(F73, G73),
IF(Options!$D$25 = 1, AVERAGE(F73,G73),
IF(Options!$D$26 = 1, IFERROR(GEOMEAN(F73, G73), MAX(F73, G73)))))</f>
        <v>3.375</v>
      </c>
      <c r="F73" s="96" cm="1">
        <f t="array" ref="F73">IF(Options!$D$18=1, IFERROR(MAX(IF($I$199:$R$199=1,(I73:R73),"")),
     MAX(IF($I$199:$R$199=2,(I73:R73),""))),
IF(Options!$D$19=1, IFERROR(AVERAGE(IF($I$199:$R$199=1,(I73:R73),"")),
     AVERAGE(IF($I$199:$R$199=2,(I73:R73),""))),
IF(Options!$D$20=1, IFERROR(GEOMEAN(IF($I$199:$R$199=1,(I73:R73)+0.0001,"")),
     GEOMEAN(IF($I$199:$R$199=2,(I73:R73)+0.0001,""))))))</f>
        <v>3.375</v>
      </c>
      <c r="G73" s="96" cm="1">
        <f t="array" ref="G73">IF(Options!$D$18=1, IFERROR(MAX(IF($I$200:$R$200=1,(I73:R73),"")),
     MAX(IF($I$200:$R$200=2,(I73:R73),""))),
IF(Options!$D$19=1, IFERROR(AVERAGE(IF($I$200:$R$200=1,(I73:R73),"")),
     AVERAGE(IF($I$200:$R$200=2,(I73:R73),""))),
IF(Options!$D$20=1, IFERROR(GEOMEAN(IF($I$200:$R$200=1,(I73:R73)+0.0001,"")),
     GEOMEAN(IF($I$200:$R$200=2,(I73:R73)+0.0001,""))))))</f>
        <v>0</v>
      </c>
      <c r="H73" s="151" t="s">
        <v>143</v>
      </c>
      <c r="I73" s="96" t="s">
        <v>505</v>
      </c>
      <c r="J73" s="96" t="s">
        <v>505</v>
      </c>
      <c r="K73" s="96">
        <v>3.375</v>
      </c>
      <c r="L73" s="96"/>
      <c r="M73" s="96"/>
      <c r="N73" s="150"/>
      <c r="O73" s="150"/>
      <c r="P73" s="150"/>
      <c r="Q73" s="172"/>
      <c r="R73" s="172"/>
      <c r="S73" s="38"/>
      <c r="T73" s="38"/>
      <c r="U73" s="38"/>
      <c r="V73" s="38"/>
      <c r="W73" s="38"/>
      <c r="X73" s="38"/>
      <c r="Y73" s="38"/>
      <c r="Z73" s="38"/>
      <c r="AA73" s="38"/>
    </row>
    <row r="74" spans="1:27" x14ac:dyDescent="0.2">
      <c r="A74" s="92">
        <v>69</v>
      </c>
      <c r="B74" s="92" t="s">
        <v>144</v>
      </c>
      <c r="C74" s="92" t="s">
        <v>145</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51" t="s">
        <v>145</v>
      </c>
      <c r="I74" s="96" t="s">
        <v>505</v>
      </c>
      <c r="J74" s="96" t="s">
        <v>505</v>
      </c>
      <c r="K74" s="96">
        <v>0</v>
      </c>
      <c r="L74" s="96"/>
      <c r="M74" s="96"/>
      <c r="N74" s="150"/>
      <c r="O74" s="150"/>
      <c r="P74" s="150"/>
      <c r="Q74" s="172"/>
      <c r="R74" s="172"/>
      <c r="S74" s="38"/>
      <c r="T74" s="38"/>
      <c r="U74" s="38"/>
      <c r="V74" s="38"/>
      <c r="W74" s="38"/>
      <c r="X74" s="38"/>
      <c r="Y74" s="38"/>
      <c r="Z74" s="38"/>
      <c r="AA74" s="38"/>
    </row>
    <row r="75" spans="1:27" x14ac:dyDescent="0.2">
      <c r="A75" s="92">
        <v>70</v>
      </c>
      <c r="B75" s="92" t="s">
        <v>146</v>
      </c>
      <c r="C75" s="92" t="s">
        <v>147</v>
      </c>
      <c r="D75" s="105" t="str">
        <f t="shared" si="1"/>
        <v/>
      </c>
      <c r="E75" s="96">
        <f>IF(Options!$D$24 = 1, MAX(F75, G75),
IF(Options!$D$25 = 1, AVERAGE(F75,G75),
IF(Options!$D$26 = 1, IFERROR(GEOMEAN(F75, G75), MAX(F75, G75)))))</f>
        <v>5.75</v>
      </c>
      <c r="F75" s="96" cm="1">
        <f t="array" ref="F75">IF(Options!$D$18=1, IFERROR(MAX(IF($I$199:$R$199=1,(I75:R75),"")),
     MAX(IF($I$199:$R$199=2,(I75:R75),""))),
IF(Options!$D$19=1, IFERROR(AVERAGE(IF($I$199:$R$199=1,(I75:R75),"")),
     AVERAGE(IF($I$199:$R$199=2,(I75:R75),""))),
IF(Options!$D$20=1, IFERROR(GEOMEAN(IF($I$199:$R$199=1,(I75:R75)+0.0001,"")),
     GEOMEAN(IF($I$199:$R$199=2,(I75:R75)+0.0001,""))))))</f>
        <v>5.75</v>
      </c>
      <c r="G75" s="96" cm="1">
        <f t="array" ref="G75">IF(Options!$D$18=1, IFERROR(MAX(IF($I$200:$R$200=1,(I75:R75),"")),
     MAX(IF($I$200:$R$200=2,(I75:R75),""))),
IF(Options!$D$19=1, IFERROR(AVERAGE(IF($I$200:$R$200=1,(I75:R75),"")),
     AVERAGE(IF($I$200:$R$200=2,(I75:R75),""))),
IF(Options!$D$20=1, IFERROR(GEOMEAN(IF($I$200:$R$200=1,(I75:R75)+0.0001,"")),
     GEOMEAN(IF($I$200:$R$200=2,(I75:R75)+0.0001,""))))))</f>
        <v>0</v>
      </c>
      <c r="H75" s="151" t="s">
        <v>147</v>
      </c>
      <c r="I75" s="96">
        <v>0</v>
      </c>
      <c r="J75" s="96">
        <v>0</v>
      </c>
      <c r="K75" s="96">
        <v>5.75</v>
      </c>
      <c r="L75" s="96"/>
      <c r="M75" s="96"/>
      <c r="N75" s="150"/>
      <c r="O75" s="150"/>
      <c r="P75" s="150"/>
      <c r="Q75" s="172"/>
      <c r="R75" s="172"/>
      <c r="S75" s="38"/>
      <c r="T75" s="38"/>
      <c r="U75" s="38"/>
      <c r="V75" s="38"/>
      <c r="W75" s="38"/>
      <c r="X75" s="38"/>
      <c r="Y75" s="38"/>
      <c r="Z75" s="38"/>
      <c r="AA75" s="38"/>
    </row>
    <row r="76" spans="1:27" x14ac:dyDescent="0.2">
      <c r="A76" s="92">
        <v>71</v>
      </c>
      <c r="B76" s="92" t="s">
        <v>148</v>
      </c>
      <c r="C76" s="92" t="s">
        <v>149</v>
      </c>
      <c r="D76" s="105" t="str">
        <f t="shared" si="1"/>
        <v/>
      </c>
      <c r="E76" s="96">
        <f>IF(Options!$D$24 = 1, MAX(F76, G76),
IF(Options!$D$25 = 1, AVERAGE(F76,G76),
IF(Options!$D$26 = 1, IFERROR(GEOMEAN(F76, G76), MAX(F76, G76)))))</f>
        <v>1.625</v>
      </c>
      <c r="F76" s="96" cm="1">
        <f t="array" ref="F76">IF(Options!$D$18=1, IFERROR(MAX(IF($I$199:$R$199=1,(I76:R76),"")),
     MAX(IF($I$199:$R$199=2,(I76:R76),""))),
IF(Options!$D$19=1, IFERROR(AVERAGE(IF($I$199:$R$199=1,(I76:R76),"")),
     AVERAGE(IF($I$199:$R$199=2,(I76:R76),""))),
IF(Options!$D$20=1, IFERROR(GEOMEAN(IF($I$199:$R$199=1,(I76:R76)+0.0001,"")),
     GEOMEAN(IF($I$199:$R$199=2,(I76:R76)+0.0001,""))))))</f>
        <v>1.625</v>
      </c>
      <c r="G76" s="96" cm="1">
        <f t="array" ref="G76">IF(Options!$D$18=1, IFERROR(MAX(IF($I$200:$R$200=1,(I76:R76),"")),
     MAX(IF($I$200:$R$200=2,(I76:R76),""))),
IF(Options!$D$19=1, IFERROR(AVERAGE(IF($I$200:$R$200=1,(I76:R76),"")),
     AVERAGE(IF($I$200:$R$200=2,(I76:R76),""))),
IF(Options!$D$20=1, IFERROR(GEOMEAN(IF($I$200:$R$200=1,(I76:R76)+0.0001,"")),
     GEOMEAN(IF($I$200:$R$200=2,(I76:R76)+0.0001,""))))))</f>
        <v>0</v>
      </c>
      <c r="H76" s="151" t="s">
        <v>149</v>
      </c>
      <c r="I76" s="96" t="s">
        <v>505</v>
      </c>
      <c r="J76" s="96" t="s">
        <v>505</v>
      </c>
      <c r="K76" s="96">
        <v>1.625</v>
      </c>
      <c r="L76" s="96"/>
      <c r="M76" s="96"/>
      <c r="N76" s="150"/>
      <c r="O76" s="150"/>
      <c r="P76" s="150"/>
      <c r="Q76" s="172"/>
      <c r="R76" s="172"/>
      <c r="S76" s="38"/>
      <c r="T76" s="38"/>
      <c r="U76" s="38"/>
      <c r="V76" s="38"/>
      <c r="W76" s="38"/>
      <c r="X76" s="38"/>
      <c r="Y76" s="38"/>
      <c r="Z76" s="38"/>
      <c r="AA76" s="38"/>
    </row>
    <row r="77" spans="1:27" x14ac:dyDescent="0.2">
      <c r="A77" s="92">
        <v>72</v>
      </c>
      <c r="B77" s="92" t="s">
        <v>150</v>
      </c>
      <c r="C77" s="92" t="s">
        <v>151</v>
      </c>
      <c r="D77" s="105" t="str">
        <f t="shared" si="1"/>
        <v/>
      </c>
      <c r="E77" s="96">
        <f>IF(Options!$D$24 = 1, MAX(F77, G77),
IF(Options!$D$25 = 1, AVERAGE(F77,G77),
IF(Options!$D$26 = 1, IFERROR(GEOMEAN(F77, G77), MAX(F77, G77)))))</f>
        <v>4.875</v>
      </c>
      <c r="F77" s="96" cm="1">
        <f t="array" ref="F77">IF(Options!$D$18=1, IFERROR(MAX(IF($I$199:$R$199=1,(I77:R77),"")),
     MAX(IF($I$199:$R$199=2,(I77:R77),""))),
IF(Options!$D$19=1, IFERROR(AVERAGE(IF($I$199:$R$199=1,(I77:R77),"")),
     AVERAGE(IF($I$199:$R$199=2,(I77:R77),""))),
IF(Options!$D$20=1, IFERROR(GEOMEAN(IF($I$199:$R$199=1,(I77:R77)+0.0001,"")),
     GEOMEAN(IF($I$199:$R$199=2,(I77:R77)+0.0001,""))))))</f>
        <v>4.875</v>
      </c>
      <c r="G77" s="96" cm="1">
        <f t="array" ref="G77">IF(Options!$D$18=1, IFERROR(MAX(IF($I$200:$R$200=1,(I77:R77),"")),
     MAX(IF($I$200:$R$200=2,(I77:R77),""))),
IF(Options!$D$19=1, IFERROR(AVERAGE(IF($I$200:$R$200=1,(I77:R77),"")),
     AVERAGE(IF($I$200:$R$200=2,(I77:R77),""))),
IF(Options!$D$20=1, IFERROR(GEOMEAN(IF($I$200:$R$200=1,(I77:R77)+0.0001,"")),
     GEOMEAN(IF($I$200:$R$200=2,(I77:R77)+0.0001,""))))))</f>
        <v>0</v>
      </c>
      <c r="H77" s="151" t="s">
        <v>151</v>
      </c>
      <c r="I77" s="96" t="s">
        <v>505</v>
      </c>
      <c r="J77" s="96">
        <v>0</v>
      </c>
      <c r="K77" s="96">
        <v>4.875</v>
      </c>
      <c r="L77" s="96"/>
      <c r="M77" s="96"/>
      <c r="N77" s="150"/>
      <c r="O77" s="150"/>
      <c r="P77" s="150"/>
      <c r="Q77" s="172"/>
      <c r="R77" s="172"/>
      <c r="S77" s="38"/>
      <c r="T77" s="38"/>
      <c r="U77" s="38"/>
      <c r="V77" s="38"/>
      <c r="W77" s="38"/>
      <c r="X77" s="38"/>
      <c r="Y77" s="38"/>
      <c r="Z77" s="38"/>
      <c r="AA77" s="38"/>
    </row>
    <row r="78" spans="1:27" x14ac:dyDescent="0.2">
      <c r="A78" s="92">
        <v>73</v>
      </c>
      <c r="B78" s="92" t="s">
        <v>152</v>
      </c>
      <c r="C78" s="92" t="s">
        <v>153</v>
      </c>
      <c r="D78" s="105" t="str">
        <f t="shared" si="1"/>
        <v/>
      </c>
      <c r="E78" s="96">
        <f>IF(Options!$D$24 = 1, MAX(F78, G78),
IF(Options!$D$25 = 1, AVERAGE(F78,G78),
IF(Options!$D$26 = 1, IFERROR(GEOMEAN(F78, G78), MAX(F78, G78)))))</f>
        <v>2.375</v>
      </c>
      <c r="F78" s="96" cm="1">
        <f t="array" ref="F78">IF(Options!$D$18=1, IFERROR(MAX(IF($I$199:$R$199=1,(I78:R78),"")),
     MAX(IF($I$199:$R$199=2,(I78:R78),""))),
IF(Options!$D$19=1, IFERROR(AVERAGE(IF($I$199:$R$199=1,(I78:R78),"")),
     AVERAGE(IF($I$199:$R$199=2,(I78:R78),""))),
IF(Options!$D$20=1, IFERROR(GEOMEAN(IF($I$199:$R$199=1,(I78:R78)+0.0001,"")),
     GEOMEAN(IF($I$199:$R$199=2,(I78:R78)+0.0001,""))))))</f>
        <v>2.375</v>
      </c>
      <c r="G78" s="96" cm="1">
        <f t="array" ref="G78">IF(Options!$D$18=1, IFERROR(MAX(IF($I$200:$R$200=1,(I78:R78),"")),
     MAX(IF($I$200:$R$200=2,(I78:R78),""))),
IF(Options!$D$19=1, IFERROR(AVERAGE(IF($I$200:$R$200=1,(I78:R78),"")),
     AVERAGE(IF($I$200:$R$200=2,(I78:R78),""))),
IF(Options!$D$20=1, IFERROR(GEOMEAN(IF($I$200:$R$200=1,(I78:R78)+0.0001,"")),
     GEOMEAN(IF($I$200:$R$200=2,(I78:R78)+0.0001,""))))))</f>
        <v>0</v>
      </c>
      <c r="H78" s="151" t="s">
        <v>153</v>
      </c>
      <c r="I78" s="96" t="s">
        <v>505</v>
      </c>
      <c r="J78" s="96" t="s">
        <v>505</v>
      </c>
      <c r="K78" s="96">
        <v>2.375</v>
      </c>
      <c r="L78" s="96"/>
      <c r="M78" s="96"/>
      <c r="N78" s="150"/>
      <c r="O78" s="150"/>
      <c r="P78" s="150"/>
      <c r="Q78" s="172"/>
      <c r="R78" s="172"/>
      <c r="S78" s="38"/>
      <c r="T78" s="38"/>
      <c r="U78" s="38"/>
      <c r="V78" s="38"/>
      <c r="W78" s="38"/>
      <c r="X78" s="38"/>
      <c r="Y78" s="38"/>
      <c r="Z78" s="38"/>
      <c r="AA78" s="38"/>
    </row>
    <row r="79" spans="1:27" x14ac:dyDescent="0.2">
      <c r="A79" s="92">
        <v>74</v>
      </c>
      <c r="B79" s="92" t="s">
        <v>154</v>
      </c>
      <c r="C79" s="92" t="s">
        <v>155</v>
      </c>
      <c r="D79" s="105" t="str">
        <f t="shared" si="1"/>
        <v/>
      </c>
      <c r="E79" s="96">
        <f>IF(Options!$D$24 = 1, MAX(F79, G79),
IF(Options!$D$25 = 1, AVERAGE(F79,G79),
IF(Options!$D$26 = 1, IFERROR(GEOMEAN(F79, G79), MAX(F79, G79)))))</f>
        <v>5.875</v>
      </c>
      <c r="F79" s="96" cm="1">
        <f t="array" ref="F79">IF(Options!$D$18=1, IFERROR(MAX(IF($I$199:$R$199=1,(I79:R79),"")),
     MAX(IF($I$199:$R$199=2,(I79:R79),""))),
IF(Options!$D$19=1, IFERROR(AVERAGE(IF($I$199:$R$199=1,(I79:R79),"")),
     AVERAGE(IF($I$199:$R$199=2,(I79:R79),""))),
IF(Options!$D$20=1, IFERROR(GEOMEAN(IF($I$199:$R$199=1,(I79:R79)+0.0001,"")),
     GEOMEAN(IF($I$199:$R$199=2,(I79:R79)+0.0001,""))))))</f>
        <v>5.875</v>
      </c>
      <c r="G79" s="96" cm="1">
        <f t="array" ref="G79">IF(Options!$D$18=1, IFERROR(MAX(IF($I$200:$R$200=1,(I79:R79),"")),
     MAX(IF($I$200:$R$200=2,(I79:R79),""))),
IF(Options!$D$19=1, IFERROR(AVERAGE(IF($I$200:$R$200=1,(I79:R79),"")),
     AVERAGE(IF($I$200:$R$200=2,(I79:R79),""))),
IF(Options!$D$20=1, IFERROR(GEOMEAN(IF($I$200:$R$200=1,(I79:R79)+0.0001,"")),
     GEOMEAN(IF($I$200:$R$200=2,(I79:R79)+0.0001,""))))))</f>
        <v>0</v>
      </c>
      <c r="H79" s="151" t="s">
        <v>155</v>
      </c>
      <c r="I79" s="96" t="s">
        <v>505</v>
      </c>
      <c r="J79" s="96">
        <v>0</v>
      </c>
      <c r="K79" s="96">
        <v>5.875</v>
      </c>
      <c r="L79" s="96"/>
      <c r="M79" s="96"/>
      <c r="N79" s="150"/>
      <c r="O79" s="150"/>
      <c r="P79" s="150"/>
      <c r="Q79" s="172"/>
      <c r="R79" s="172"/>
      <c r="S79" s="38"/>
      <c r="T79" s="38"/>
      <c r="U79" s="38"/>
      <c r="V79" s="38"/>
      <c r="W79" s="38"/>
      <c r="X79" s="38"/>
      <c r="Y79" s="38"/>
      <c r="Z79" s="38"/>
      <c r="AA79" s="38"/>
    </row>
    <row r="80" spans="1:27" x14ac:dyDescent="0.2">
      <c r="A80" s="92">
        <v>75</v>
      </c>
      <c r="B80" s="92" t="s">
        <v>156</v>
      </c>
      <c r="C80" s="92" t="s">
        <v>157</v>
      </c>
      <c r="D80" s="105" t="str">
        <f t="shared" si="1"/>
        <v/>
      </c>
      <c r="E80" s="96">
        <f>IF(Options!$D$24 = 1, MAX(F80, G80),
IF(Options!$D$25 = 1, AVERAGE(F80,G80),
IF(Options!$D$26 = 1, IFERROR(GEOMEAN(F80, G80), MAX(F80, G80)))))</f>
        <v>1.25</v>
      </c>
      <c r="F80" s="96" cm="1">
        <f t="array" ref="F80">IF(Options!$D$18=1, IFERROR(MAX(IF($I$199:$R$199=1,(I80:R80),"")),
     MAX(IF($I$199:$R$199=2,(I80:R80),""))),
IF(Options!$D$19=1, IFERROR(AVERAGE(IF($I$199:$R$199=1,(I80:R80),"")),
     AVERAGE(IF($I$199:$R$199=2,(I80:R80),""))),
IF(Options!$D$20=1, IFERROR(GEOMEAN(IF($I$199:$R$199=1,(I80:R80)+0.0001,"")),
     GEOMEAN(IF($I$199:$R$199=2,(I80:R80)+0.0001,""))))))</f>
        <v>1.25</v>
      </c>
      <c r="G80" s="96" cm="1">
        <f t="array" ref="G80">IF(Options!$D$18=1, IFERROR(MAX(IF($I$200:$R$200=1,(I80:R80),"")),
     MAX(IF($I$200:$R$200=2,(I80:R80),""))),
IF(Options!$D$19=1, IFERROR(AVERAGE(IF($I$200:$R$200=1,(I80:R80),"")),
     AVERAGE(IF($I$200:$R$200=2,(I80:R80),""))),
IF(Options!$D$20=1, IFERROR(GEOMEAN(IF($I$200:$R$200=1,(I80:R80)+0.0001,"")),
     GEOMEAN(IF($I$200:$R$200=2,(I80:R80)+0.0001,""))))))</f>
        <v>0</v>
      </c>
      <c r="H80" s="151" t="s">
        <v>157</v>
      </c>
      <c r="I80" s="96" t="s">
        <v>505</v>
      </c>
      <c r="J80" s="96" t="s">
        <v>505</v>
      </c>
      <c r="K80" s="96">
        <v>1.25</v>
      </c>
      <c r="L80" s="96"/>
      <c r="M80" s="96"/>
      <c r="N80" s="150"/>
      <c r="O80" s="150"/>
      <c r="P80" s="150"/>
      <c r="Q80" s="172"/>
      <c r="R80" s="172"/>
      <c r="S80" s="38"/>
      <c r="T80" s="38"/>
      <c r="U80" s="38"/>
      <c r="V80" s="38"/>
      <c r="W80" s="38"/>
      <c r="X80" s="38"/>
      <c r="Y80" s="38"/>
      <c r="Z80" s="38"/>
      <c r="AA80" s="38"/>
    </row>
    <row r="81" spans="1:27" x14ac:dyDescent="0.2">
      <c r="A81" s="92">
        <v>76</v>
      </c>
      <c r="B81" s="92" t="s">
        <v>158</v>
      </c>
      <c r="C81" s="92" t="s">
        <v>159</v>
      </c>
      <c r="D81" s="105" t="str">
        <f t="shared" si="1"/>
        <v/>
      </c>
      <c r="E81" s="96">
        <f>IF(Options!$D$24 = 1, MAX(F81, G81),
IF(Options!$D$25 = 1, AVERAGE(F81,G81),
IF(Options!$D$26 = 1, IFERROR(GEOMEAN(F81, G81), MAX(F81, G81)))))</f>
        <v>8</v>
      </c>
      <c r="F81" s="96" cm="1">
        <f t="array" ref="F81">IF(Options!$D$18=1, IFERROR(MAX(IF($I$199:$R$199=1,(I81:R81),"")),
     MAX(IF($I$199:$R$199=2,(I81:R81),""))),
IF(Options!$D$19=1, IFERROR(AVERAGE(IF($I$199:$R$199=1,(I81:R81),"")),
     AVERAGE(IF($I$199:$R$199=2,(I81:R81),""))),
IF(Options!$D$20=1, IFERROR(GEOMEAN(IF($I$199:$R$199=1,(I81:R81)+0.0001,"")),
     GEOMEAN(IF($I$199:$R$199=2,(I81:R81)+0.0001,""))))))</f>
        <v>8</v>
      </c>
      <c r="G81" s="96" cm="1">
        <f t="array" ref="G81">IF(Options!$D$18=1, IFERROR(MAX(IF($I$200:$R$200=1,(I81:R81),"")),
     MAX(IF($I$200:$R$200=2,(I81:R81),""))),
IF(Options!$D$19=1, IFERROR(AVERAGE(IF($I$200:$R$200=1,(I81:R81),"")),
     AVERAGE(IF($I$200:$R$200=2,(I81:R81),""))),
IF(Options!$D$20=1, IFERROR(GEOMEAN(IF($I$200:$R$200=1,(I81:R81)+0.0001,"")),
     GEOMEAN(IF($I$200:$R$200=2,(I81:R81)+0.0001,""))))))</f>
        <v>0</v>
      </c>
      <c r="H81" s="151" t="s">
        <v>159</v>
      </c>
      <c r="I81" s="96">
        <v>0</v>
      </c>
      <c r="J81" s="96" t="s">
        <v>505</v>
      </c>
      <c r="K81" s="96">
        <v>8</v>
      </c>
      <c r="L81" s="96"/>
      <c r="M81" s="96"/>
      <c r="N81" s="150"/>
      <c r="O81" s="150"/>
      <c r="P81" s="150"/>
      <c r="Q81" s="172"/>
      <c r="R81" s="172"/>
      <c r="S81" s="38"/>
      <c r="T81" s="38"/>
      <c r="U81" s="38"/>
      <c r="V81" s="38"/>
      <c r="W81" s="38"/>
      <c r="X81" s="38"/>
      <c r="Y81" s="38"/>
      <c r="Z81" s="38"/>
      <c r="AA81" s="38"/>
    </row>
    <row r="82" spans="1:27" x14ac:dyDescent="0.2">
      <c r="A82" s="92">
        <v>77</v>
      </c>
      <c r="B82" s="92" t="s">
        <v>160</v>
      </c>
      <c r="C82" s="92" t="s">
        <v>161</v>
      </c>
      <c r="D82" s="105" t="str">
        <f t="shared" si="1"/>
        <v/>
      </c>
      <c r="E82" s="96">
        <f>IF(Options!$D$24 = 1, MAX(F82, G82),
IF(Options!$D$25 = 1, AVERAGE(F82,G82),
IF(Options!$D$26 = 1, IFERROR(GEOMEAN(F82, G82), MAX(F82, G82)))))</f>
        <v>8</v>
      </c>
      <c r="F82" s="96" cm="1">
        <f t="array" ref="F82">IF(Options!$D$18=1, IFERROR(MAX(IF($I$199:$R$199=1,(I82:R82),"")),
     MAX(IF($I$199:$R$199=2,(I82:R82),""))),
IF(Options!$D$19=1, IFERROR(AVERAGE(IF($I$199:$R$199=1,(I82:R82),"")),
     AVERAGE(IF($I$199:$R$199=2,(I82:R82),""))),
IF(Options!$D$20=1, IFERROR(GEOMEAN(IF($I$199:$R$199=1,(I82:R82)+0.0001,"")),
     GEOMEAN(IF($I$199:$R$199=2,(I82:R82)+0.0001,""))))))</f>
        <v>8</v>
      </c>
      <c r="G82" s="96" cm="1">
        <f t="array" ref="G82">IF(Options!$D$18=1, IFERROR(MAX(IF($I$200:$R$200=1,(I82:R82),"")),
     MAX(IF($I$200:$R$200=2,(I82:R82),""))),
IF(Options!$D$19=1, IFERROR(AVERAGE(IF($I$200:$R$200=1,(I82:R82),"")),
     AVERAGE(IF($I$200:$R$200=2,(I82:R82),""))),
IF(Options!$D$20=1, IFERROR(GEOMEAN(IF($I$200:$R$200=1,(I82:R82)+0.0001,"")),
     GEOMEAN(IF($I$200:$R$200=2,(I82:R82)+0.0001,""))))))</f>
        <v>0</v>
      </c>
      <c r="H82" s="151" t="s">
        <v>161</v>
      </c>
      <c r="I82" s="96">
        <v>0</v>
      </c>
      <c r="J82" s="96" t="s">
        <v>505</v>
      </c>
      <c r="K82" s="96">
        <v>8</v>
      </c>
      <c r="L82" s="96"/>
      <c r="M82" s="96"/>
      <c r="N82" s="150"/>
      <c r="O82" s="150"/>
      <c r="P82" s="150"/>
      <c r="Q82" s="172"/>
      <c r="R82" s="172"/>
      <c r="S82" s="38"/>
      <c r="T82" s="38"/>
      <c r="U82" s="38"/>
      <c r="V82" s="38"/>
      <c r="W82" s="38"/>
      <c r="X82" s="38"/>
      <c r="Y82" s="38"/>
      <c r="Z82" s="38"/>
      <c r="AA82" s="38"/>
    </row>
    <row r="83" spans="1:27" x14ac:dyDescent="0.2">
      <c r="A83" s="92">
        <v>78</v>
      </c>
      <c r="B83" s="92" t="s">
        <v>162</v>
      </c>
      <c r="C83" s="92" t="s">
        <v>163</v>
      </c>
      <c r="D83" s="105" t="str">
        <f t="shared" si="1"/>
        <v/>
      </c>
      <c r="E83" s="96">
        <f>IF(Options!$D$24 = 1, MAX(F83, G83),
IF(Options!$D$25 = 1, AVERAGE(F83,G83),
IF(Options!$D$26 = 1, IFERROR(GEOMEAN(F83, G83), MAX(F83, G83)))))</f>
        <v>0.25</v>
      </c>
      <c r="F83" s="96" cm="1">
        <f t="array" ref="F83">IF(Options!$D$18=1, IFERROR(MAX(IF($I$199:$R$199=1,(I83:R83),"")),
     MAX(IF($I$199:$R$199=2,(I83:R83),""))),
IF(Options!$D$19=1, IFERROR(AVERAGE(IF($I$199:$R$199=1,(I83:R83),"")),
     AVERAGE(IF($I$199:$R$199=2,(I83:R83),""))),
IF(Options!$D$20=1, IFERROR(GEOMEAN(IF($I$199:$R$199=1,(I83:R83)+0.0001,"")),
     GEOMEAN(IF($I$199:$R$199=2,(I83:R83)+0.0001,""))))))</f>
        <v>0.25</v>
      </c>
      <c r="G83" s="96" cm="1">
        <f t="array" ref="G83">IF(Options!$D$18=1, IFERROR(MAX(IF($I$200:$R$200=1,(I83:R83),"")),
     MAX(IF($I$200:$R$200=2,(I83:R83),""))),
IF(Options!$D$19=1, IFERROR(AVERAGE(IF($I$200:$R$200=1,(I83:R83),"")),
     AVERAGE(IF($I$200:$R$200=2,(I83:R83),""))),
IF(Options!$D$20=1, IFERROR(GEOMEAN(IF($I$200:$R$200=1,(I83:R83)+0.0001,"")),
     GEOMEAN(IF($I$200:$R$200=2,(I83:R83)+0.0001,""))))))</f>
        <v>0</v>
      </c>
      <c r="H83" s="151" t="s">
        <v>163</v>
      </c>
      <c r="I83" s="96" t="s">
        <v>505</v>
      </c>
      <c r="J83" s="96" t="s">
        <v>505</v>
      </c>
      <c r="K83" s="96">
        <v>0.25</v>
      </c>
      <c r="L83" s="96"/>
      <c r="M83" s="96"/>
      <c r="N83" s="150"/>
      <c r="O83" s="150"/>
      <c r="P83" s="150"/>
      <c r="Q83" s="172"/>
      <c r="R83" s="172"/>
      <c r="S83" s="38"/>
      <c r="T83" s="38"/>
      <c r="U83" s="38"/>
      <c r="V83" s="38"/>
      <c r="W83" s="38"/>
      <c r="X83" s="38"/>
      <c r="Y83" s="38"/>
      <c r="Z83" s="38"/>
      <c r="AA83" s="38"/>
    </row>
    <row r="84" spans="1:27" x14ac:dyDescent="0.2">
      <c r="A84" s="92">
        <v>79</v>
      </c>
      <c r="B84" s="92" t="s">
        <v>164</v>
      </c>
      <c r="C84" s="92" t="s">
        <v>165</v>
      </c>
      <c r="D84" s="105" t="str">
        <f t="shared" si="1"/>
        <v/>
      </c>
      <c r="E84" s="96">
        <f>IF(Options!$D$24 = 1, MAX(F84, G84),
IF(Options!$D$25 = 1, AVERAGE(F84,G84),
IF(Options!$D$26 = 1, IFERROR(GEOMEAN(F84, G84), MAX(F84, G84)))))</f>
        <v>6.5</v>
      </c>
      <c r="F84" s="96" cm="1">
        <f t="array" ref="F84">IF(Options!$D$18=1, IFERROR(MAX(IF($I$199:$R$199=1,(I84:R84),"")),
     MAX(IF($I$199:$R$199=2,(I84:R84),""))),
IF(Options!$D$19=1, IFERROR(AVERAGE(IF($I$199:$R$199=1,(I84:R84),"")),
     AVERAGE(IF($I$199:$R$199=2,(I84:R84),""))),
IF(Options!$D$20=1, IFERROR(GEOMEAN(IF($I$199:$R$199=1,(I84:R84)+0.0001,"")),
     GEOMEAN(IF($I$199:$R$199=2,(I84:R84)+0.0001,""))))))</f>
        <v>6.5</v>
      </c>
      <c r="G84" s="96" cm="1">
        <f t="array" ref="G84">IF(Options!$D$18=1, IFERROR(MAX(IF($I$200:$R$200=1,(I84:R84),"")),
     MAX(IF($I$200:$R$200=2,(I84:R84),""))),
IF(Options!$D$19=1, IFERROR(AVERAGE(IF($I$200:$R$200=1,(I84:R84),"")),
     AVERAGE(IF($I$200:$R$200=2,(I84:R84),""))),
IF(Options!$D$20=1, IFERROR(GEOMEAN(IF($I$200:$R$200=1,(I84:R84)+0.0001,"")),
     GEOMEAN(IF($I$200:$R$200=2,(I84:R84)+0.0001,""))))))</f>
        <v>0</v>
      </c>
      <c r="H84" s="151" t="s">
        <v>165</v>
      </c>
      <c r="I84" s="96" t="s">
        <v>505</v>
      </c>
      <c r="J84" s="96">
        <v>0</v>
      </c>
      <c r="K84" s="96">
        <v>6.5</v>
      </c>
      <c r="L84" s="96"/>
      <c r="M84" s="96"/>
      <c r="N84" s="150"/>
      <c r="O84" s="150"/>
      <c r="P84" s="150"/>
      <c r="Q84" s="172"/>
      <c r="R84" s="172"/>
      <c r="S84" s="38"/>
      <c r="T84" s="38"/>
      <c r="U84" s="38"/>
      <c r="V84" s="38"/>
      <c r="W84" s="38"/>
      <c r="X84" s="38"/>
      <c r="Y84" s="38"/>
      <c r="Z84" s="38"/>
      <c r="AA84" s="38"/>
    </row>
    <row r="85" spans="1:27" x14ac:dyDescent="0.2">
      <c r="A85" s="92">
        <v>80</v>
      </c>
      <c r="B85" s="92" t="s">
        <v>166</v>
      </c>
      <c r="C85" s="92" t="s">
        <v>167</v>
      </c>
      <c r="D85" s="105" t="str">
        <f t="shared" si="1"/>
        <v/>
      </c>
      <c r="E85" s="96">
        <f>IF(Options!$D$24 = 1, MAX(F85, G85),
IF(Options!$D$25 = 1, AVERAGE(F85,G85),
IF(Options!$D$26 = 1, IFERROR(GEOMEAN(F85, G85), MAX(F85, G85)))))</f>
        <v>8.25</v>
      </c>
      <c r="F85" s="96" cm="1">
        <f t="array" ref="F85">IF(Options!$D$18=1, IFERROR(MAX(IF($I$199:$R$199=1,(I85:R85),"")),
     MAX(IF($I$199:$R$199=2,(I85:R85),""))),
IF(Options!$D$19=1, IFERROR(AVERAGE(IF($I$199:$R$199=1,(I85:R85),"")),
     AVERAGE(IF($I$199:$R$199=2,(I85:R85),""))),
IF(Options!$D$20=1, IFERROR(GEOMEAN(IF($I$199:$R$199=1,(I85:R85)+0.0001,"")),
     GEOMEAN(IF($I$199:$R$199=2,(I85:R85)+0.0001,""))))))</f>
        <v>8.25</v>
      </c>
      <c r="G85" s="96" cm="1">
        <f t="array" ref="G85">IF(Options!$D$18=1, IFERROR(MAX(IF($I$200:$R$200=1,(I85:R85),"")),
     MAX(IF($I$200:$R$200=2,(I85:R85),""))),
IF(Options!$D$19=1, IFERROR(AVERAGE(IF($I$200:$R$200=1,(I85:R85),"")),
     AVERAGE(IF($I$200:$R$200=2,(I85:R85),""))),
IF(Options!$D$20=1, IFERROR(GEOMEAN(IF($I$200:$R$200=1,(I85:R85)+0.0001,"")),
     GEOMEAN(IF($I$200:$R$200=2,(I85:R85)+0.0001,""))))))</f>
        <v>0</v>
      </c>
      <c r="H85" s="151" t="s">
        <v>167</v>
      </c>
      <c r="I85" s="96" t="s">
        <v>505</v>
      </c>
      <c r="J85" s="96">
        <v>0</v>
      </c>
      <c r="K85" s="96">
        <v>8.25</v>
      </c>
      <c r="L85" s="96"/>
      <c r="M85" s="96"/>
      <c r="N85" s="150"/>
      <c r="O85" s="150"/>
      <c r="P85" s="150"/>
      <c r="Q85" s="172"/>
      <c r="R85" s="172"/>
      <c r="S85" s="38"/>
      <c r="T85" s="38"/>
      <c r="U85" s="38"/>
      <c r="V85" s="38"/>
      <c r="W85" s="38"/>
      <c r="X85" s="38"/>
      <c r="Y85" s="38"/>
      <c r="Z85" s="38"/>
      <c r="AA85" s="38"/>
    </row>
    <row r="86" spans="1:27" x14ac:dyDescent="0.2">
      <c r="A86" s="92">
        <v>81</v>
      </c>
      <c r="B86" s="92" t="s">
        <v>168</v>
      </c>
      <c r="C86" s="92" t="s">
        <v>169</v>
      </c>
      <c r="D86" s="105" t="str">
        <f t="shared" si="1"/>
        <v/>
      </c>
      <c r="E86" s="96">
        <f>IF(Options!$D$24 = 1, MAX(F86, G86),
IF(Options!$D$25 = 1, AVERAGE(F86,G86),
IF(Options!$D$26 = 1, IFERROR(GEOMEAN(F86, G86), MAX(F86, G86)))))</f>
        <v>0.25</v>
      </c>
      <c r="F86" s="96" cm="1">
        <f t="array" ref="F86">IF(Options!$D$18=1, IFERROR(MAX(IF($I$199:$R$199=1,(I86:R86),"")),
     MAX(IF($I$199:$R$199=2,(I86:R86),""))),
IF(Options!$D$19=1, IFERROR(AVERAGE(IF($I$199:$R$199=1,(I86:R86),"")),
     AVERAGE(IF($I$199:$R$199=2,(I86:R86),""))),
IF(Options!$D$20=1, IFERROR(GEOMEAN(IF($I$199:$R$199=1,(I86:R86)+0.0001,"")),
     GEOMEAN(IF($I$199:$R$199=2,(I86:R86)+0.0001,""))))))</f>
        <v>0.25</v>
      </c>
      <c r="G86" s="96" cm="1">
        <f t="array" ref="G86">IF(Options!$D$18=1, IFERROR(MAX(IF($I$200:$R$200=1,(I86:R86),"")),
     MAX(IF($I$200:$R$200=2,(I86:R86),""))),
IF(Options!$D$19=1, IFERROR(AVERAGE(IF($I$200:$R$200=1,(I86:R86),"")),
     AVERAGE(IF($I$200:$R$200=2,(I86:R86),""))),
IF(Options!$D$20=1, IFERROR(GEOMEAN(IF($I$200:$R$200=1,(I86:R86)+0.0001,"")),
     GEOMEAN(IF($I$200:$R$200=2,(I86:R86)+0.0001,""))))))</f>
        <v>0</v>
      </c>
      <c r="H86" s="151" t="s">
        <v>169</v>
      </c>
      <c r="I86" s="96">
        <v>0</v>
      </c>
      <c r="J86" s="96" t="s">
        <v>505</v>
      </c>
      <c r="K86" s="96">
        <v>0.25</v>
      </c>
      <c r="L86" s="96"/>
      <c r="M86" s="96"/>
      <c r="N86" s="150"/>
      <c r="O86" s="150"/>
      <c r="P86" s="150"/>
      <c r="Q86" s="172"/>
      <c r="R86" s="172"/>
      <c r="S86" s="38"/>
      <c r="T86" s="38"/>
      <c r="U86" s="38"/>
      <c r="V86" s="38"/>
      <c r="W86" s="38"/>
      <c r="X86" s="38"/>
      <c r="Y86" s="38"/>
      <c r="Z86" s="38"/>
      <c r="AA86" s="38"/>
    </row>
    <row r="87" spans="1:27" x14ac:dyDescent="0.2">
      <c r="A87" s="92">
        <v>82</v>
      </c>
      <c r="B87" s="92" t="s">
        <v>170</v>
      </c>
      <c r="C87" s="92" t="s">
        <v>171</v>
      </c>
      <c r="D87" s="105" t="str">
        <f t="shared" si="1"/>
        <v/>
      </c>
      <c r="E87" s="96">
        <f>IF(Options!$D$24 = 1, MAX(F87, G87),
IF(Options!$D$25 = 1, AVERAGE(F87,G87),
IF(Options!$D$26 = 1, IFERROR(GEOMEAN(F87, G87), MAX(F87, G87)))))</f>
        <v>5.375</v>
      </c>
      <c r="F87" s="96" cm="1">
        <f t="array" ref="F87">IF(Options!$D$18=1, IFERROR(MAX(IF($I$199:$R$199=1,(I87:R87),"")),
     MAX(IF($I$199:$R$199=2,(I87:R87),""))),
IF(Options!$D$19=1, IFERROR(AVERAGE(IF($I$199:$R$199=1,(I87:R87),"")),
     AVERAGE(IF($I$199:$R$199=2,(I87:R87),""))),
IF(Options!$D$20=1, IFERROR(GEOMEAN(IF($I$199:$R$199=1,(I87:R87)+0.0001,"")),
     GEOMEAN(IF($I$199:$R$199=2,(I87:R87)+0.0001,""))))))</f>
        <v>5.375</v>
      </c>
      <c r="G87" s="96" cm="1">
        <f t="array" ref="G87">IF(Options!$D$18=1, IFERROR(MAX(IF($I$200:$R$200=1,(I87:R87),"")),
     MAX(IF($I$200:$R$200=2,(I87:R87),""))),
IF(Options!$D$19=1, IFERROR(AVERAGE(IF($I$200:$R$200=1,(I87:R87),"")),
     AVERAGE(IF($I$200:$R$200=2,(I87:R87),""))),
IF(Options!$D$20=1, IFERROR(GEOMEAN(IF($I$200:$R$200=1,(I87:R87)+0.0001,"")),
     GEOMEAN(IF($I$200:$R$200=2,(I87:R87)+0.0001,""))))))</f>
        <v>0</v>
      </c>
      <c r="H87" s="151" t="s">
        <v>171</v>
      </c>
      <c r="I87" s="96" t="s">
        <v>505</v>
      </c>
      <c r="J87" s="96" t="s">
        <v>505</v>
      </c>
      <c r="K87" s="96">
        <v>5.375</v>
      </c>
      <c r="L87" s="96"/>
      <c r="M87" s="96"/>
      <c r="N87" s="150"/>
      <c r="O87" s="150"/>
      <c r="P87" s="150"/>
      <c r="Q87" s="172"/>
      <c r="R87" s="172"/>
      <c r="S87" s="38"/>
      <c r="T87" s="38"/>
      <c r="U87" s="38"/>
      <c r="V87" s="38"/>
      <c r="W87" s="38"/>
      <c r="X87" s="38"/>
      <c r="Y87" s="38"/>
      <c r="Z87" s="38"/>
      <c r="AA87" s="38"/>
    </row>
    <row r="88" spans="1:27" x14ac:dyDescent="0.2">
      <c r="A88" s="92">
        <v>83</v>
      </c>
      <c r="B88" s="92" t="s">
        <v>172</v>
      </c>
      <c r="C88" s="92" t="s">
        <v>173</v>
      </c>
      <c r="D88" s="105" t="str">
        <f t="shared" si="1"/>
        <v/>
      </c>
      <c r="E88" s="96">
        <f>IF(Options!$D$24 = 1, MAX(F88, G88),
IF(Options!$D$25 = 1, AVERAGE(F88,G88),
IF(Options!$D$26 = 1, IFERROR(GEOMEAN(F88, G88), MAX(F88, G88)))))</f>
        <v>2.625</v>
      </c>
      <c r="F88" s="96" cm="1">
        <f t="array" ref="F88">IF(Options!$D$18=1, IFERROR(MAX(IF($I$199:$R$199=1,(I88:R88),"")),
     MAX(IF($I$199:$R$199=2,(I88:R88),""))),
IF(Options!$D$19=1, IFERROR(AVERAGE(IF($I$199:$R$199=1,(I88:R88),"")),
     AVERAGE(IF($I$199:$R$199=2,(I88:R88),""))),
IF(Options!$D$20=1, IFERROR(GEOMEAN(IF($I$199:$R$199=1,(I88:R88)+0.0001,"")),
     GEOMEAN(IF($I$199:$R$199=2,(I88:R88)+0.0001,""))))))</f>
        <v>2.625</v>
      </c>
      <c r="G88" s="96" cm="1">
        <f t="array" ref="G88">IF(Options!$D$18=1, IFERROR(MAX(IF($I$200:$R$200=1,(I88:R88),"")),
     MAX(IF($I$200:$R$200=2,(I88:R88),""))),
IF(Options!$D$19=1, IFERROR(AVERAGE(IF($I$200:$R$200=1,(I88:R88),"")),
     AVERAGE(IF($I$200:$R$200=2,(I88:R88),""))),
IF(Options!$D$20=1, IFERROR(GEOMEAN(IF($I$200:$R$200=1,(I88:R88)+0.0001,"")),
     GEOMEAN(IF($I$200:$R$200=2,(I88:R88)+0.0001,""))))))</f>
        <v>0</v>
      </c>
      <c r="H88" s="151" t="s">
        <v>173</v>
      </c>
      <c r="I88" s="96">
        <v>0</v>
      </c>
      <c r="J88" s="96" t="s">
        <v>505</v>
      </c>
      <c r="K88" s="96">
        <v>2.625</v>
      </c>
      <c r="L88" s="96"/>
      <c r="M88" s="96"/>
      <c r="N88" s="150"/>
      <c r="O88" s="150"/>
      <c r="P88" s="150"/>
      <c r="Q88" s="172"/>
      <c r="R88" s="172"/>
      <c r="S88" s="38"/>
      <c r="T88" s="38"/>
      <c r="U88" s="38"/>
      <c r="V88" s="38"/>
      <c r="W88" s="38"/>
      <c r="X88" s="38"/>
      <c r="Y88" s="38"/>
      <c r="Z88" s="38"/>
      <c r="AA88" s="38"/>
    </row>
    <row r="89" spans="1:27" x14ac:dyDescent="0.2">
      <c r="A89" s="92">
        <v>84</v>
      </c>
      <c r="B89" s="92" t="s">
        <v>174</v>
      </c>
      <c r="C89" s="92" t="s">
        <v>175</v>
      </c>
      <c r="D89" s="105" t="str">
        <f t="shared" si="1"/>
        <v/>
      </c>
      <c r="E89" s="96">
        <f>IF(Options!$D$24 = 1, MAX(F89, G89),
IF(Options!$D$25 = 1, AVERAGE(F89,G89),
IF(Options!$D$26 = 1, IFERROR(GEOMEAN(F89, G89), MAX(F89, G89)))))</f>
        <v>2.875</v>
      </c>
      <c r="F89" s="96" cm="1">
        <f t="array" ref="F89">IF(Options!$D$18=1, IFERROR(MAX(IF($I$199:$R$199=1,(I89:R89),"")),
     MAX(IF($I$199:$R$199=2,(I89:R89),""))),
IF(Options!$D$19=1, IFERROR(AVERAGE(IF($I$199:$R$199=1,(I89:R89),"")),
     AVERAGE(IF($I$199:$R$199=2,(I89:R89),""))),
IF(Options!$D$20=1, IFERROR(GEOMEAN(IF($I$199:$R$199=1,(I89:R89)+0.0001,"")),
     GEOMEAN(IF($I$199:$R$199=2,(I89:R89)+0.0001,""))))))</f>
        <v>2.875</v>
      </c>
      <c r="G89" s="96" cm="1">
        <f t="array" ref="G89">IF(Options!$D$18=1, IFERROR(MAX(IF($I$200:$R$200=1,(I89:R89),"")),
     MAX(IF($I$200:$R$200=2,(I89:R89),""))),
IF(Options!$D$19=1, IFERROR(AVERAGE(IF($I$200:$R$200=1,(I89:R89),"")),
     AVERAGE(IF($I$200:$R$200=2,(I89:R89),""))),
IF(Options!$D$20=1, IFERROR(GEOMEAN(IF($I$200:$R$200=1,(I89:R89)+0.0001,"")),
     GEOMEAN(IF($I$200:$R$200=2,(I89:R89)+0.0001,""))))))</f>
        <v>0</v>
      </c>
      <c r="H89" s="151" t="s">
        <v>175</v>
      </c>
      <c r="I89" s="96" t="s">
        <v>505</v>
      </c>
      <c r="J89" s="96" t="s">
        <v>505</v>
      </c>
      <c r="K89" s="96">
        <v>2.875</v>
      </c>
      <c r="L89" s="96"/>
      <c r="M89" s="96"/>
      <c r="N89" s="150"/>
      <c r="O89" s="150"/>
      <c r="P89" s="150"/>
      <c r="Q89" s="172"/>
      <c r="R89" s="172"/>
      <c r="S89" s="38"/>
      <c r="T89" s="38"/>
      <c r="U89" s="38"/>
      <c r="V89" s="38"/>
      <c r="W89" s="38"/>
      <c r="X89" s="38"/>
      <c r="Y89" s="38"/>
      <c r="Z89" s="38"/>
      <c r="AA89" s="38"/>
    </row>
    <row r="90" spans="1:27" x14ac:dyDescent="0.2">
      <c r="A90" s="92">
        <v>85</v>
      </c>
      <c r="B90" s="92" t="s">
        <v>176</v>
      </c>
      <c r="C90" s="92" t="s">
        <v>177</v>
      </c>
      <c r="D90" s="105" t="str">
        <f t="shared" si="1"/>
        <v/>
      </c>
      <c r="E90" s="96">
        <f>IF(Options!$D$24 = 1, MAX(F90, G90),
IF(Options!$D$25 = 1, AVERAGE(F90,G90),
IF(Options!$D$26 = 1, IFERROR(GEOMEAN(F90, G90), MAX(F90, G90)))))</f>
        <v>3</v>
      </c>
      <c r="F90" s="96" cm="1">
        <f t="array" ref="F90">IF(Options!$D$18=1, IFERROR(MAX(IF($I$199:$R$199=1,(I90:R90),"")),
     MAX(IF($I$199:$R$199=2,(I90:R90),""))),
IF(Options!$D$19=1, IFERROR(AVERAGE(IF($I$199:$R$199=1,(I90:R90),"")),
     AVERAGE(IF($I$199:$R$199=2,(I90:R90),""))),
IF(Options!$D$20=1, IFERROR(GEOMEAN(IF($I$199:$R$199=1,(I90:R90)+0.0001,"")),
     GEOMEAN(IF($I$199:$R$199=2,(I90:R90)+0.0001,""))))))</f>
        <v>3</v>
      </c>
      <c r="G90" s="96" cm="1">
        <f t="array" ref="G90">IF(Options!$D$18=1, IFERROR(MAX(IF($I$200:$R$200=1,(I90:R90),"")),
     MAX(IF($I$200:$R$200=2,(I90:R90),""))),
IF(Options!$D$19=1, IFERROR(AVERAGE(IF($I$200:$R$200=1,(I90:R90),"")),
     AVERAGE(IF($I$200:$R$200=2,(I90:R90),""))),
IF(Options!$D$20=1, IFERROR(GEOMEAN(IF($I$200:$R$200=1,(I90:R90)+0.0001,"")),
     GEOMEAN(IF($I$200:$R$200=2,(I90:R90)+0.0001,""))))))</f>
        <v>0</v>
      </c>
      <c r="H90" s="151" t="s">
        <v>177</v>
      </c>
      <c r="I90" s="96" t="s">
        <v>505</v>
      </c>
      <c r="J90" s="96">
        <v>0</v>
      </c>
      <c r="K90" s="96">
        <v>3</v>
      </c>
      <c r="L90" s="96"/>
      <c r="M90" s="96"/>
      <c r="N90" s="150"/>
      <c r="O90" s="150"/>
      <c r="P90" s="150"/>
      <c r="Q90" s="172"/>
      <c r="R90" s="172"/>
      <c r="S90" s="38"/>
      <c r="T90" s="38"/>
      <c r="U90" s="38"/>
      <c r="V90" s="38"/>
      <c r="W90" s="38"/>
      <c r="X90" s="38"/>
      <c r="Y90" s="38"/>
      <c r="Z90" s="38"/>
      <c r="AA90" s="38"/>
    </row>
    <row r="91" spans="1:27" x14ac:dyDescent="0.2">
      <c r="A91" s="92">
        <v>86</v>
      </c>
      <c r="B91" s="92" t="s">
        <v>178</v>
      </c>
      <c r="C91" s="92" t="s">
        <v>179</v>
      </c>
      <c r="D91" s="105" t="str">
        <f t="shared" si="1"/>
        <v/>
      </c>
      <c r="E91" s="96">
        <f>IF(Options!$D$24 = 1, MAX(F91, G91),
IF(Options!$D$25 = 1, AVERAGE(F91,G91),
IF(Options!$D$26 = 1, IFERROR(GEOMEAN(F91, G91), MAX(F91, G91)))))</f>
        <v>5.625</v>
      </c>
      <c r="F91" s="96" cm="1">
        <f t="array" ref="F91">IF(Options!$D$18=1, IFERROR(MAX(IF($I$199:$R$199=1,(I91:R91),"")),
     MAX(IF($I$199:$R$199=2,(I91:R91),""))),
IF(Options!$D$19=1, IFERROR(AVERAGE(IF($I$199:$R$199=1,(I91:R91),"")),
     AVERAGE(IF($I$199:$R$199=2,(I91:R91),""))),
IF(Options!$D$20=1, IFERROR(GEOMEAN(IF($I$199:$R$199=1,(I91:R91)+0.0001,"")),
     GEOMEAN(IF($I$199:$R$199=2,(I91:R91)+0.0001,""))))))</f>
        <v>5.625</v>
      </c>
      <c r="G91" s="96" cm="1">
        <f t="array" ref="G91">IF(Options!$D$18=1, IFERROR(MAX(IF($I$200:$R$200=1,(I91:R91),"")),
     MAX(IF($I$200:$R$200=2,(I91:R91),""))),
IF(Options!$D$19=1, IFERROR(AVERAGE(IF($I$200:$R$200=1,(I91:R91),"")),
     AVERAGE(IF($I$200:$R$200=2,(I91:R91),""))),
IF(Options!$D$20=1, IFERROR(GEOMEAN(IF($I$200:$R$200=1,(I91:R91)+0.0001,"")),
     GEOMEAN(IF($I$200:$R$200=2,(I91:R91)+0.0001,""))))))</f>
        <v>0</v>
      </c>
      <c r="H91" s="151" t="s">
        <v>179</v>
      </c>
      <c r="I91" s="96">
        <v>0</v>
      </c>
      <c r="J91" s="96" t="s">
        <v>505</v>
      </c>
      <c r="K91" s="96">
        <v>5.625</v>
      </c>
      <c r="L91" s="96"/>
      <c r="M91" s="96"/>
      <c r="N91" s="150"/>
      <c r="O91" s="150"/>
      <c r="P91" s="150"/>
      <c r="Q91" s="172"/>
      <c r="R91" s="172"/>
      <c r="S91" s="38"/>
      <c r="T91" s="38"/>
      <c r="U91" s="38"/>
      <c r="V91" s="38"/>
      <c r="W91" s="38"/>
      <c r="X91" s="38"/>
      <c r="Y91" s="38"/>
      <c r="Z91" s="38"/>
      <c r="AA91" s="38"/>
    </row>
    <row r="92" spans="1:27" x14ac:dyDescent="0.2">
      <c r="A92" s="92">
        <v>87</v>
      </c>
      <c r="B92" s="92" t="s">
        <v>180</v>
      </c>
      <c r="C92" s="92" t="s">
        <v>181</v>
      </c>
      <c r="D92" s="105" t="str">
        <f t="shared" si="1"/>
        <v/>
      </c>
      <c r="E92" s="96">
        <f>IF(Options!$D$24 = 1, MAX(F92, G92),
IF(Options!$D$25 = 1, AVERAGE(F92,G92),
IF(Options!$D$26 = 1, IFERROR(GEOMEAN(F92, G92), MAX(F92, G92)))))</f>
        <v>1.625</v>
      </c>
      <c r="F92" s="96" cm="1">
        <f t="array" ref="F92">IF(Options!$D$18=1, IFERROR(MAX(IF($I$199:$R$199=1,(I92:R92),"")),
     MAX(IF($I$199:$R$199=2,(I92:R92),""))),
IF(Options!$D$19=1, IFERROR(AVERAGE(IF($I$199:$R$199=1,(I92:R92),"")),
     AVERAGE(IF($I$199:$R$199=2,(I92:R92),""))),
IF(Options!$D$20=1, IFERROR(GEOMEAN(IF($I$199:$R$199=1,(I92:R92)+0.0001,"")),
     GEOMEAN(IF($I$199:$R$199=2,(I92:R92)+0.0001,""))))))</f>
        <v>1.625</v>
      </c>
      <c r="G92" s="96" cm="1">
        <f t="array" ref="G92">IF(Options!$D$18=1, IFERROR(MAX(IF($I$200:$R$200=1,(I92:R92),"")),
     MAX(IF($I$200:$R$200=2,(I92:R92),""))),
IF(Options!$D$19=1, IFERROR(AVERAGE(IF($I$200:$R$200=1,(I92:R92),"")),
     AVERAGE(IF($I$200:$R$200=2,(I92:R92),""))),
IF(Options!$D$20=1, IFERROR(GEOMEAN(IF($I$200:$R$200=1,(I92:R92)+0.0001,"")),
     GEOMEAN(IF($I$200:$R$200=2,(I92:R92)+0.0001,""))))))</f>
        <v>0</v>
      </c>
      <c r="H92" s="151" t="s">
        <v>181</v>
      </c>
      <c r="I92" s="96" t="s">
        <v>505</v>
      </c>
      <c r="J92" s="96" t="s">
        <v>505</v>
      </c>
      <c r="K92" s="96">
        <v>1.625</v>
      </c>
      <c r="L92" s="96"/>
      <c r="M92" s="96"/>
      <c r="N92" s="150"/>
      <c r="O92" s="150"/>
      <c r="P92" s="150"/>
      <c r="Q92" s="172"/>
      <c r="R92" s="172"/>
      <c r="S92" s="38"/>
      <c r="T92" s="38"/>
      <c r="U92" s="38"/>
      <c r="V92" s="38"/>
      <c r="W92" s="38"/>
      <c r="X92" s="38"/>
      <c r="Y92" s="38"/>
      <c r="Z92" s="38"/>
      <c r="AA92" s="38"/>
    </row>
    <row r="93" spans="1:27" x14ac:dyDescent="0.2">
      <c r="A93" s="92">
        <v>88</v>
      </c>
      <c r="B93" s="92" t="s">
        <v>182</v>
      </c>
      <c r="C93" s="92" t="s">
        <v>183</v>
      </c>
      <c r="D93" s="105" t="str">
        <f t="shared" si="1"/>
        <v/>
      </c>
      <c r="E93" s="96">
        <f>IF(Options!$D$24 = 1, MAX(F93, G93),
IF(Options!$D$25 = 1, AVERAGE(F93,G93),
IF(Options!$D$26 = 1, IFERROR(GEOMEAN(F93, G93), MAX(F93, G93)))))</f>
        <v>6.125</v>
      </c>
      <c r="F93" s="96" cm="1">
        <f t="array" ref="F93">IF(Options!$D$18=1, IFERROR(MAX(IF($I$199:$R$199=1,(I93:R93),"")),
     MAX(IF($I$199:$R$199=2,(I93:R93),""))),
IF(Options!$D$19=1, IFERROR(AVERAGE(IF($I$199:$R$199=1,(I93:R93),"")),
     AVERAGE(IF($I$199:$R$199=2,(I93:R93),""))),
IF(Options!$D$20=1, IFERROR(GEOMEAN(IF($I$199:$R$199=1,(I93:R93)+0.0001,"")),
     GEOMEAN(IF($I$199:$R$199=2,(I93:R93)+0.0001,""))))))</f>
        <v>6.125</v>
      </c>
      <c r="G93" s="96" cm="1">
        <f t="array" ref="G93">IF(Options!$D$18=1, IFERROR(MAX(IF($I$200:$R$200=1,(I93:R93),"")),
     MAX(IF($I$200:$R$200=2,(I93:R93),""))),
IF(Options!$D$19=1, IFERROR(AVERAGE(IF($I$200:$R$200=1,(I93:R93),"")),
     AVERAGE(IF($I$200:$R$200=2,(I93:R93),""))),
IF(Options!$D$20=1, IFERROR(GEOMEAN(IF($I$200:$R$200=1,(I93:R93)+0.0001,"")),
     GEOMEAN(IF($I$200:$R$200=2,(I93:R93)+0.0001,""))))))</f>
        <v>0</v>
      </c>
      <c r="H93" s="151" t="s">
        <v>183</v>
      </c>
      <c r="I93" s="96" t="s">
        <v>505</v>
      </c>
      <c r="J93" s="96">
        <v>0</v>
      </c>
      <c r="K93" s="96">
        <v>6.125</v>
      </c>
      <c r="L93" s="96"/>
      <c r="M93" s="96"/>
      <c r="N93" s="150"/>
      <c r="O93" s="150"/>
      <c r="P93" s="150"/>
      <c r="Q93" s="172"/>
      <c r="R93" s="172"/>
      <c r="S93" s="38"/>
      <c r="T93" s="38"/>
      <c r="U93" s="38"/>
      <c r="V93" s="38"/>
      <c r="W93" s="38"/>
      <c r="X93" s="38"/>
      <c r="Y93" s="38"/>
      <c r="Z93" s="38"/>
      <c r="AA93" s="38"/>
    </row>
    <row r="94" spans="1:27" x14ac:dyDescent="0.2">
      <c r="A94" s="92">
        <v>89</v>
      </c>
      <c r="B94" s="92" t="s">
        <v>184</v>
      </c>
      <c r="C94" s="92" t="s">
        <v>185</v>
      </c>
      <c r="D94" s="105" t="str">
        <f t="shared" si="1"/>
        <v/>
      </c>
      <c r="E94" s="96">
        <f>IF(Options!$D$24 = 1, MAX(F94, G94),
IF(Options!$D$25 = 1, AVERAGE(F94,G94),
IF(Options!$D$26 = 1, IFERROR(GEOMEAN(F94, G94), MAX(F94, G94)))))</f>
        <v>4.625</v>
      </c>
      <c r="F94" s="96" cm="1">
        <f t="array" ref="F94">IF(Options!$D$18=1, IFERROR(MAX(IF($I$199:$R$199=1,(I94:R94),"")),
     MAX(IF($I$199:$R$199=2,(I94:R94),""))),
IF(Options!$D$19=1, IFERROR(AVERAGE(IF($I$199:$R$199=1,(I94:R94),"")),
     AVERAGE(IF($I$199:$R$199=2,(I94:R94),""))),
IF(Options!$D$20=1, IFERROR(GEOMEAN(IF($I$199:$R$199=1,(I94:R94)+0.0001,"")),
     GEOMEAN(IF($I$199:$R$199=2,(I94:R94)+0.0001,""))))))</f>
        <v>4.625</v>
      </c>
      <c r="G94" s="96" cm="1">
        <f t="array" ref="G94">IF(Options!$D$18=1, IFERROR(MAX(IF($I$200:$R$200=1,(I94:R94),"")),
     MAX(IF($I$200:$R$200=2,(I94:R94),""))),
IF(Options!$D$19=1, IFERROR(AVERAGE(IF($I$200:$R$200=1,(I94:R94),"")),
     AVERAGE(IF($I$200:$R$200=2,(I94:R94),""))),
IF(Options!$D$20=1, IFERROR(GEOMEAN(IF($I$200:$R$200=1,(I94:R94)+0.0001,"")),
     GEOMEAN(IF($I$200:$R$200=2,(I94:R94)+0.0001,""))))))</f>
        <v>0</v>
      </c>
      <c r="H94" s="151" t="s">
        <v>185</v>
      </c>
      <c r="I94" s="96" t="s">
        <v>505</v>
      </c>
      <c r="J94" s="96" t="s">
        <v>505</v>
      </c>
      <c r="K94" s="96">
        <v>4.625</v>
      </c>
      <c r="L94" s="96"/>
      <c r="M94" s="96"/>
      <c r="N94" s="150"/>
      <c r="O94" s="150"/>
      <c r="P94" s="150"/>
      <c r="Q94" s="172"/>
      <c r="R94" s="172"/>
      <c r="S94" s="38"/>
      <c r="T94" s="38"/>
      <c r="U94" s="38"/>
      <c r="V94" s="38"/>
      <c r="W94" s="38"/>
      <c r="X94" s="38"/>
      <c r="Y94" s="38"/>
      <c r="Z94" s="38"/>
      <c r="AA94" s="38"/>
    </row>
    <row r="95" spans="1:27" x14ac:dyDescent="0.2">
      <c r="A95" s="92">
        <v>90</v>
      </c>
      <c r="B95" s="92" t="s">
        <v>186</v>
      </c>
      <c r="C95" s="92" t="s">
        <v>187</v>
      </c>
      <c r="D95" s="105" t="str">
        <f t="shared" si="1"/>
        <v/>
      </c>
      <c r="E95" s="96">
        <f>IF(Options!$D$24 = 1, MAX(F95, G95),
IF(Options!$D$25 = 1, AVERAGE(F95,G95),
IF(Options!$D$26 = 1, IFERROR(GEOMEAN(F95, G95), MAX(F95, G95)))))</f>
        <v>4</v>
      </c>
      <c r="F95" s="96" cm="1">
        <f t="array" ref="F95">IF(Options!$D$18=1, IFERROR(MAX(IF($I$199:$R$199=1,(I95:R95),"")),
     MAX(IF($I$199:$R$199=2,(I95:R95),""))),
IF(Options!$D$19=1, IFERROR(AVERAGE(IF($I$199:$R$199=1,(I95:R95),"")),
     AVERAGE(IF($I$199:$R$199=2,(I95:R95),""))),
IF(Options!$D$20=1, IFERROR(GEOMEAN(IF($I$199:$R$199=1,(I95:R95)+0.0001,"")),
     GEOMEAN(IF($I$199:$R$199=2,(I95:R95)+0.0001,""))))))</f>
        <v>4</v>
      </c>
      <c r="G95" s="96" cm="1">
        <f t="array" ref="G95">IF(Options!$D$18=1, IFERROR(MAX(IF($I$200:$R$200=1,(I95:R95),"")),
     MAX(IF($I$200:$R$200=2,(I95:R95),""))),
IF(Options!$D$19=1, IFERROR(AVERAGE(IF($I$200:$R$200=1,(I95:R95),"")),
     AVERAGE(IF($I$200:$R$200=2,(I95:R95),""))),
IF(Options!$D$20=1, IFERROR(GEOMEAN(IF($I$200:$R$200=1,(I95:R95)+0.0001,"")),
     GEOMEAN(IF($I$200:$R$200=2,(I95:R95)+0.0001,""))))))</f>
        <v>0</v>
      </c>
      <c r="H95" s="151" t="s">
        <v>187</v>
      </c>
      <c r="I95" s="96" t="s">
        <v>505</v>
      </c>
      <c r="J95" s="96" t="s">
        <v>505</v>
      </c>
      <c r="K95" s="96">
        <v>4</v>
      </c>
      <c r="L95" s="96"/>
      <c r="M95" s="96"/>
      <c r="N95" s="150"/>
      <c r="O95" s="150"/>
      <c r="P95" s="150"/>
      <c r="Q95" s="172"/>
      <c r="R95" s="172"/>
      <c r="S95" s="38"/>
      <c r="T95" s="38"/>
      <c r="U95" s="38"/>
      <c r="V95" s="38"/>
      <c r="W95" s="38"/>
      <c r="X95" s="38"/>
      <c r="Y95" s="38"/>
      <c r="Z95" s="38"/>
      <c r="AA95" s="38"/>
    </row>
    <row r="96" spans="1:27" x14ac:dyDescent="0.2">
      <c r="A96" s="92">
        <v>91</v>
      </c>
      <c r="B96" s="92" t="s">
        <v>188</v>
      </c>
      <c r="C96" s="92" t="s">
        <v>189</v>
      </c>
      <c r="D96" s="105" t="str">
        <f t="shared" si="1"/>
        <v/>
      </c>
      <c r="E96" s="96">
        <f>IF(Options!$D$24 = 1, MAX(F96, G96),
IF(Options!$D$25 = 1, AVERAGE(F96,G96),
IF(Options!$D$26 = 1, IFERROR(GEOMEAN(F96, G96), MAX(F96, G96)))))</f>
        <v>1.375</v>
      </c>
      <c r="F96" s="96" cm="1">
        <f t="array" ref="F96">IF(Options!$D$18=1, IFERROR(MAX(IF($I$199:$R$199=1,(I96:R96),"")),
     MAX(IF($I$199:$R$199=2,(I96:R96),""))),
IF(Options!$D$19=1, IFERROR(AVERAGE(IF($I$199:$R$199=1,(I96:R96),"")),
     AVERAGE(IF($I$199:$R$199=2,(I96:R96),""))),
IF(Options!$D$20=1, IFERROR(GEOMEAN(IF($I$199:$R$199=1,(I96:R96)+0.0001,"")),
     GEOMEAN(IF($I$199:$R$199=2,(I96:R96)+0.0001,""))))))</f>
        <v>1.375</v>
      </c>
      <c r="G96" s="96" cm="1">
        <f t="array" ref="G96">IF(Options!$D$18=1, IFERROR(MAX(IF($I$200:$R$200=1,(I96:R96),"")),
     MAX(IF($I$200:$R$200=2,(I96:R96),""))),
IF(Options!$D$19=1, IFERROR(AVERAGE(IF($I$200:$R$200=1,(I96:R96),"")),
     AVERAGE(IF($I$200:$R$200=2,(I96:R96),""))),
IF(Options!$D$20=1, IFERROR(GEOMEAN(IF($I$200:$R$200=1,(I96:R96)+0.0001,"")),
     GEOMEAN(IF($I$200:$R$200=2,(I96:R96)+0.0001,""))))))</f>
        <v>0</v>
      </c>
      <c r="H96" s="151" t="s">
        <v>189</v>
      </c>
      <c r="I96" s="96" t="s">
        <v>505</v>
      </c>
      <c r="J96" s="96" t="s">
        <v>505</v>
      </c>
      <c r="K96" s="96">
        <v>1.375</v>
      </c>
      <c r="L96" s="96"/>
      <c r="M96" s="96"/>
      <c r="N96" s="150"/>
      <c r="O96" s="150"/>
      <c r="P96" s="150"/>
      <c r="Q96" s="172"/>
      <c r="R96" s="172"/>
      <c r="S96" s="38"/>
      <c r="T96" s="38"/>
      <c r="U96" s="38"/>
      <c r="V96" s="38"/>
      <c r="W96" s="38"/>
      <c r="X96" s="38"/>
      <c r="Y96" s="38"/>
      <c r="Z96" s="38"/>
      <c r="AA96" s="38"/>
    </row>
    <row r="97" spans="1:27" x14ac:dyDescent="0.2">
      <c r="A97" s="92">
        <v>92</v>
      </c>
      <c r="B97" s="92" t="s">
        <v>190</v>
      </c>
      <c r="C97" s="92" t="s">
        <v>191</v>
      </c>
      <c r="D97" s="105" t="str">
        <f t="shared" si="1"/>
        <v/>
      </c>
      <c r="E97" s="96">
        <f>IF(Options!$D$24 = 1, MAX(F97, G97),
IF(Options!$D$25 = 1, AVERAGE(F97,G97),
IF(Options!$D$26 = 1, IFERROR(GEOMEAN(F97, G97), MAX(F97, G97)))))</f>
        <v>0.625</v>
      </c>
      <c r="F97" s="96" cm="1">
        <f t="array" ref="F97">IF(Options!$D$18=1, IFERROR(MAX(IF($I$199:$R$199=1,(I97:R97),"")),
     MAX(IF($I$199:$R$199=2,(I97:R97),""))),
IF(Options!$D$19=1, IFERROR(AVERAGE(IF($I$199:$R$199=1,(I97:R97),"")),
     AVERAGE(IF($I$199:$R$199=2,(I97:R97),""))),
IF(Options!$D$20=1, IFERROR(GEOMEAN(IF($I$199:$R$199=1,(I97:R97)+0.0001,"")),
     GEOMEAN(IF($I$199:$R$199=2,(I97:R97)+0.0001,""))))))</f>
        <v>0.625</v>
      </c>
      <c r="G97" s="96" cm="1">
        <f t="array" ref="G97">IF(Options!$D$18=1, IFERROR(MAX(IF($I$200:$R$200=1,(I97:R97),"")),
     MAX(IF($I$200:$R$200=2,(I97:R97),""))),
IF(Options!$D$19=1, IFERROR(AVERAGE(IF($I$200:$R$200=1,(I97:R97),"")),
     AVERAGE(IF($I$200:$R$200=2,(I97:R97),""))),
IF(Options!$D$20=1, IFERROR(GEOMEAN(IF($I$200:$R$200=1,(I97:R97)+0.0001,"")),
     GEOMEAN(IF($I$200:$R$200=2,(I97:R97)+0.0001,""))))))</f>
        <v>0</v>
      </c>
      <c r="H97" s="151" t="s">
        <v>191</v>
      </c>
      <c r="I97" s="96" t="s">
        <v>505</v>
      </c>
      <c r="J97" s="96" t="s">
        <v>505</v>
      </c>
      <c r="K97" s="96">
        <v>0.625</v>
      </c>
      <c r="L97" s="96"/>
      <c r="M97" s="96"/>
      <c r="N97" s="150"/>
      <c r="O97" s="150"/>
      <c r="P97" s="150"/>
      <c r="Q97" s="172"/>
      <c r="R97" s="172"/>
      <c r="S97" s="38"/>
      <c r="T97" s="38"/>
      <c r="U97" s="38"/>
      <c r="V97" s="38"/>
      <c r="W97" s="38"/>
      <c r="X97" s="38"/>
      <c r="Y97" s="38"/>
      <c r="Z97" s="38"/>
      <c r="AA97" s="38"/>
    </row>
    <row r="98" spans="1:27" x14ac:dyDescent="0.2">
      <c r="A98" s="92">
        <v>93</v>
      </c>
      <c r="B98" s="92" t="s">
        <v>192</v>
      </c>
      <c r="C98" s="92" t="s">
        <v>193</v>
      </c>
      <c r="D98" s="105" t="str">
        <f t="shared" si="1"/>
        <v/>
      </c>
      <c r="E98" s="96">
        <f>IF(Options!$D$24 = 1, MAX(F98, G98),
IF(Options!$D$25 = 1, AVERAGE(F98,G98),
IF(Options!$D$26 = 1, IFERROR(GEOMEAN(F98, G98), MAX(F98, G98)))))</f>
        <v>3.375</v>
      </c>
      <c r="F98" s="96" cm="1">
        <f t="array" ref="F98">IF(Options!$D$18=1, IFERROR(MAX(IF($I$199:$R$199=1,(I98:R98),"")),
     MAX(IF($I$199:$R$199=2,(I98:R98),""))),
IF(Options!$D$19=1, IFERROR(AVERAGE(IF($I$199:$R$199=1,(I98:R98),"")),
     AVERAGE(IF($I$199:$R$199=2,(I98:R98),""))),
IF(Options!$D$20=1, IFERROR(GEOMEAN(IF($I$199:$R$199=1,(I98:R98)+0.0001,"")),
     GEOMEAN(IF($I$199:$R$199=2,(I98:R98)+0.0001,""))))))</f>
        <v>3.375</v>
      </c>
      <c r="G98" s="96" cm="1">
        <f t="array" ref="G98">IF(Options!$D$18=1, IFERROR(MAX(IF($I$200:$R$200=1,(I98:R98),"")),
     MAX(IF($I$200:$R$200=2,(I98:R98),""))),
IF(Options!$D$19=1, IFERROR(AVERAGE(IF($I$200:$R$200=1,(I98:R98),"")),
     AVERAGE(IF($I$200:$R$200=2,(I98:R98),""))),
IF(Options!$D$20=1, IFERROR(GEOMEAN(IF($I$200:$R$200=1,(I98:R98)+0.0001,"")),
     GEOMEAN(IF($I$200:$R$200=2,(I98:R98)+0.0001,""))))))</f>
        <v>0</v>
      </c>
      <c r="H98" s="151" t="s">
        <v>193</v>
      </c>
      <c r="I98" s="96" t="s">
        <v>505</v>
      </c>
      <c r="J98" s="96" t="s">
        <v>505</v>
      </c>
      <c r="K98" s="96">
        <v>3.375</v>
      </c>
      <c r="L98" s="96"/>
      <c r="M98" s="96"/>
      <c r="N98" s="150"/>
      <c r="O98" s="150"/>
      <c r="P98" s="150"/>
      <c r="Q98" s="172"/>
      <c r="R98" s="172"/>
      <c r="S98" s="38"/>
      <c r="T98" s="38"/>
      <c r="U98" s="38"/>
      <c r="V98" s="38"/>
      <c r="W98" s="38"/>
      <c r="X98" s="38"/>
      <c r="Y98" s="38"/>
      <c r="Z98" s="38"/>
      <c r="AA98" s="38"/>
    </row>
    <row r="99" spans="1:27" x14ac:dyDescent="0.2">
      <c r="A99" s="92">
        <v>94</v>
      </c>
      <c r="B99" s="92" t="s">
        <v>194</v>
      </c>
      <c r="C99" s="92" t="s">
        <v>195</v>
      </c>
      <c r="D99" s="105" t="str">
        <f t="shared" si="1"/>
        <v/>
      </c>
      <c r="E99" s="96">
        <f>IF(Options!$D$24 = 1, MAX(F99, G99),
IF(Options!$D$25 = 1, AVERAGE(F99,G99),
IF(Options!$D$26 = 1, IFERROR(GEOMEAN(F99, G99), MAX(F99, G99)))))</f>
        <v>0.25</v>
      </c>
      <c r="F99" s="96" cm="1">
        <f t="array" ref="F99">IF(Options!$D$18=1, IFERROR(MAX(IF($I$199:$R$199=1,(I99:R99),"")),
     MAX(IF($I$199:$R$199=2,(I99:R99),""))),
IF(Options!$D$19=1, IFERROR(AVERAGE(IF($I$199:$R$199=1,(I99:R99),"")),
     AVERAGE(IF($I$199:$R$199=2,(I99:R99),""))),
IF(Options!$D$20=1, IFERROR(GEOMEAN(IF($I$199:$R$199=1,(I99:R99)+0.0001,"")),
     GEOMEAN(IF($I$199:$R$199=2,(I99:R99)+0.0001,""))))))</f>
        <v>0.25</v>
      </c>
      <c r="G99" s="96" cm="1">
        <f t="array" ref="G99">IF(Options!$D$18=1, IFERROR(MAX(IF($I$200:$R$200=1,(I99:R99),"")),
     MAX(IF($I$200:$R$200=2,(I99:R99),""))),
IF(Options!$D$19=1, IFERROR(AVERAGE(IF($I$200:$R$200=1,(I99:R99),"")),
     AVERAGE(IF($I$200:$R$200=2,(I99:R99),""))),
IF(Options!$D$20=1, IFERROR(GEOMEAN(IF($I$200:$R$200=1,(I99:R99)+0.0001,"")),
     GEOMEAN(IF($I$200:$R$200=2,(I99:R99)+0.0001,""))))))</f>
        <v>0</v>
      </c>
      <c r="H99" s="151" t="s">
        <v>195</v>
      </c>
      <c r="I99" s="96" t="s">
        <v>505</v>
      </c>
      <c r="J99" s="96" t="s">
        <v>505</v>
      </c>
      <c r="K99" s="96">
        <v>0.25</v>
      </c>
      <c r="L99" s="96"/>
      <c r="M99" s="96"/>
      <c r="N99" s="150"/>
      <c r="O99" s="150"/>
      <c r="P99" s="150"/>
      <c r="Q99" s="172"/>
      <c r="R99" s="172"/>
      <c r="S99" s="38"/>
      <c r="T99" s="38"/>
      <c r="U99" s="38"/>
      <c r="V99" s="38"/>
      <c r="W99" s="38"/>
      <c r="X99" s="38"/>
      <c r="Y99" s="38"/>
      <c r="Z99" s="38"/>
      <c r="AA99" s="38"/>
    </row>
    <row r="100" spans="1:27" x14ac:dyDescent="0.2">
      <c r="A100" s="92">
        <v>95</v>
      </c>
      <c r="B100" s="92" t="s">
        <v>196</v>
      </c>
      <c r="C100" s="92" t="s">
        <v>197</v>
      </c>
      <c r="D100" s="105" t="str">
        <f t="shared" si="1"/>
        <v/>
      </c>
      <c r="E100" s="96">
        <f>IF(Options!$D$24 = 1, MAX(F100, G100),
IF(Options!$D$25 = 1, AVERAGE(F100,G100),
IF(Options!$D$26 = 1, IFERROR(GEOMEAN(F100, G100), MAX(F100, G100)))))</f>
        <v>2.5</v>
      </c>
      <c r="F100" s="96" cm="1">
        <f t="array" ref="F100">IF(Options!$D$18=1, IFERROR(MAX(IF($I$199:$R$199=1,(I100:R100),"")),
     MAX(IF($I$199:$R$199=2,(I100:R100),""))),
IF(Options!$D$19=1, IFERROR(AVERAGE(IF($I$199:$R$199=1,(I100:R100),"")),
     AVERAGE(IF($I$199:$R$199=2,(I100:R100),""))),
IF(Options!$D$20=1, IFERROR(GEOMEAN(IF($I$199:$R$199=1,(I100:R100)+0.0001,"")),
     GEOMEAN(IF($I$199:$R$199=2,(I100:R100)+0.0001,""))))))</f>
        <v>2.5</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51" t="s">
        <v>197</v>
      </c>
      <c r="I100" s="96" t="s">
        <v>505</v>
      </c>
      <c r="J100" s="96" t="s">
        <v>505</v>
      </c>
      <c r="K100" s="96">
        <v>2.5</v>
      </c>
      <c r="L100" s="96"/>
      <c r="M100" s="96"/>
      <c r="N100" s="150"/>
      <c r="O100" s="150"/>
      <c r="P100" s="150"/>
      <c r="Q100" s="172"/>
      <c r="R100" s="172"/>
      <c r="S100" s="38"/>
      <c r="T100" s="38"/>
      <c r="U100" s="38"/>
      <c r="V100" s="38"/>
      <c r="W100" s="38"/>
      <c r="X100" s="38"/>
      <c r="Y100" s="38"/>
      <c r="Z100" s="38"/>
      <c r="AA100" s="38"/>
    </row>
    <row r="101" spans="1:27" x14ac:dyDescent="0.2">
      <c r="A101" s="92">
        <v>96</v>
      </c>
      <c r="B101" s="92" t="s">
        <v>198</v>
      </c>
      <c r="C101" s="92" t="s">
        <v>199</v>
      </c>
      <c r="D101" s="105" t="str">
        <f t="shared" si="1"/>
        <v/>
      </c>
      <c r="E101" s="96">
        <f>IF(Options!$D$24 = 1, MAX(F101, G101),
IF(Options!$D$25 = 1, AVERAGE(F101,G101),
IF(Options!$D$26 = 1, IFERROR(GEOMEAN(F101, G101), MAX(F101, G101)))))</f>
        <v>4.625</v>
      </c>
      <c r="F101" s="96" cm="1">
        <f t="array" ref="F101">IF(Options!$D$18=1, IFERROR(MAX(IF($I$199:$R$199=1,(I101:R101),"")),
     MAX(IF($I$199:$R$199=2,(I101:R101),""))),
IF(Options!$D$19=1, IFERROR(AVERAGE(IF($I$199:$R$199=1,(I101:R101),"")),
     AVERAGE(IF($I$199:$R$199=2,(I101:R101),""))),
IF(Options!$D$20=1, IFERROR(GEOMEAN(IF($I$199:$R$199=1,(I101:R101)+0.0001,"")),
     GEOMEAN(IF($I$199:$R$199=2,(I101:R101)+0.0001,""))))))</f>
        <v>4.625</v>
      </c>
      <c r="G101" s="96" cm="1">
        <f t="array" ref="G101">IF(Options!$D$18=1, IFERROR(MAX(IF($I$200:$R$200=1,(I101:R101),"")),
     MAX(IF($I$200:$R$200=2,(I101:R101),""))),
IF(Options!$D$19=1, IFERROR(AVERAGE(IF($I$200:$R$200=1,(I101:R101),"")),
     AVERAGE(IF($I$200:$R$200=2,(I101:R101),""))),
IF(Options!$D$20=1, IFERROR(GEOMEAN(IF($I$200:$R$200=1,(I101:R101)+0.0001,"")),
     GEOMEAN(IF($I$200:$R$200=2,(I101:R101)+0.0001,""))))))</f>
        <v>0</v>
      </c>
      <c r="H101" s="151" t="s">
        <v>199</v>
      </c>
      <c r="I101" s="96" t="s">
        <v>505</v>
      </c>
      <c r="J101" s="96">
        <v>0</v>
      </c>
      <c r="K101" s="96">
        <v>4.625</v>
      </c>
      <c r="L101" s="96"/>
      <c r="M101" s="96"/>
      <c r="N101" s="150"/>
      <c r="O101" s="150"/>
      <c r="P101" s="150"/>
      <c r="Q101" s="172"/>
      <c r="R101" s="172"/>
      <c r="S101" s="38"/>
      <c r="T101" s="38"/>
      <c r="U101" s="38"/>
      <c r="V101" s="38"/>
      <c r="W101" s="38"/>
      <c r="X101" s="38"/>
      <c r="Y101" s="38"/>
      <c r="Z101" s="38"/>
      <c r="AA101" s="38"/>
    </row>
    <row r="102" spans="1:27" x14ac:dyDescent="0.2">
      <c r="A102" s="92">
        <v>97</v>
      </c>
      <c r="B102" s="92" t="s">
        <v>200</v>
      </c>
      <c r="C102" s="92" t="s">
        <v>201</v>
      </c>
      <c r="D102" s="105" t="str">
        <f t="shared" si="1"/>
        <v/>
      </c>
      <c r="E102" s="96">
        <f>IF(Options!$D$24 = 1, MAX(F102, G102),
IF(Options!$D$25 = 1, AVERAGE(F102,G102),
IF(Options!$D$26 = 1, IFERROR(GEOMEAN(F102, G102), MAX(F102, G102)))))</f>
        <v>2.25</v>
      </c>
      <c r="F102" s="96" cm="1">
        <f t="array" ref="F102">IF(Options!$D$18=1, IFERROR(MAX(IF($I$199:$R$199=1,(I102:R102),"")),
     MAX(IF($I$199:$R$199=2,(I102:R102),""))),
IF(Options!$D$19=1, IFERROR(AVERAGE(IF($I$199:$R$199=1,(I102:R102),"")),
     AVERAGE(IF($I$199:$R$199=2,(I102:R102),""))),
IF(Options!$D$20=1, IFERROR(GEOMEAN(IF($I$199:$R$199=1,(I102:R102)+0.0001,"")),
     GEOMEAN(IF($I$199:$R$199=2,(I102:R102)+0.0001,""))))))</f>
        <v>2.25</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51" t="s">
        <v>201</v>
      </c>
      <c r="I102" s="96" t="s">
        <v>505</v>
      </c>
      <c r="J102" s="96" t="s">
        <v>505</v>
      </c>
      <c r="K102" s="96">
        <v>2.25</v>
      </c>
      <c r="L102" s="96"/>
      <c r="M102" s="96"/>
      <c r="N102" s="150"/>
      <c r="O102" s="150"/>
      <c r="P102" s="150"/>
      <c r="Q102" s="172"/>
      <c r="R102" s="172"/>
      <c r="S102" s="38"/>
      <c r="T102" s="38"/>
      <c r="U102" s="38"/>
      <c r="V102" s="38"/>
      <c r="W102" s="38"/>
      <c r="X102" s="38"/>
      <c r="Y102" s="38"/>
      <c r="Z102" s="38"/>
      <c r="AA102" s="38"/>
    </row>
    <row r="103" spans="1:27" x14ac:dyDescent="0.2">
      <c r="A103" s="92">
        <v>98</v>
      </c>
      <c r="B103" s="92" t="s">
        <v>202</v>
      </c>
      <c r="C103" s="92" t="s">
        <v>203</v>
      </c>
      <c r="D103" s="105" t="str">
        <f t="shared" si="1"/>
        <v/>
      </c>
      <c r="E103" s="96">
        <f>IF(Options!$D$24 = 1, MAX(F103, G103),
IF(Options!$D$25 = 1, AVERAGE(F103,G103),
IF(Options!$D$26 = 1, IFERROR(GEOMEAN(F103, G103), MAX(F103, G103)))))</f>
        <v>9</v>
      </c>
      <c r="F103" s="96" cm="1">
        <f t="array" ref="F103">IF(Options!$D$18=1, IFERROR(MAX(IF($I$199:$R$199=1,(I103:R103),"")),
     MAX(IF($I$199:$R$199=2,(I103:R103),""))),
IF(Options!$D$19=1, IFERROR(AVERAGE(IF($I$199:$R$199=1,(I103:R103),"")),
     AVERAGE(IF($I$199:$R$199=2,(I103:R103),""))),
IF(Options!$D$20=1, IFERROR(GEOMEAN(IF($I$199:$R$199=1,(I103:R103)+0.0001,"")),
     GEOMEAN(IF($I$199:$R$199=2,(I103:R103)+0.0001,""))))))</f>
        <v>9</v>
      </c>
      <c r="G103" s="96" cm="1">
        <f t="array" ref="G103">IF(Options!$D$18=1, IFERROR(MAX(IF($I$200:$R$200=1,(I103:R103),"")),
     MAX(IF($I$200:$R$200=2,(I103:R103),""))),
IF(Options!$D$19=1, IFERROR(AVERAGE(IF($I$200:$R$200=1,(I103:R103),"")),
     AVERAGE(IF($I$200:$R$200=2,(I103:R103),""))),
IF(Options!$D$20=1, IFERROR(GEOMEAN(IF($I$200:$R$200=1,(I103:R103)+0.0001,"")),
     GEOMEAN(IF($I$200:$R$200=2,(I103:R103)+0.0001,""))))))</f>
        <v>0</v>
      </c>
      <c r="H103" s="151" t="s">
        <v>203</v>
      </c>
      <c r="I103" s="96" t="s">
        <v>505</v>
      </c>
      <c r="J103" s="96">
        <v>0</v>
      </c>
      <c r="K103" s="96">
        <v>9</v>
      </c>
      <c r="L103" s="96"/>
      <c r="M103" s="96"/>
      <c r="N103" s="150"/>
      <c r="O103" s="150"/>
      <c r="P103" s="150"/>
      <c r="Q103" s="172"/>
      <c r="R103" s="172"/>
      <c r="S103" s="38"/>
      <c r="T103" s="38"/>
      <c r="U103" s="38"/>
      <c r="V103" s="38"/>
      <c r="W103" s="38"/>
      <c r="X103" s="38"/>
      <c r="Y103" s="38"/>
      <c r="Z103" s="38"/>
      <c r="AA103" s="38"/>
    </row>
    <row r="104" spans="1:27" x14ac:dyDescent="0.2">
      <c r="A104" s="92">
        <v>99</v>
      </c>
      <c r="B104" s="92" t="s">
        <v>204</v>
      </c>
      <c r="C104" s="92" t="s">
        <v>205</v>
      </c>
      <c r="D104" s="105" t="str">
        <f t="shared" si="1"/>
        <v/>
      </c>
      <c r="E104" s="96">
        <f>IF(Options!$D$24 = 1, MAX(F104, G104),
IF(Options!$D$25 = 1, AVERAGE(F104,G104),
IF(Options!$D$26 = 1, IFERROR(GEOMEAN(F104, G104), MAX(F104, G104)))))</f>
        <v>0.5</v>
      </c>
      <c r="F104" s="96" cm="1">
        <f t="array" ref="F104">IF(Options!$D$18=1, IFERROR(MAX(IF($I$199:$R$199=1,(I104:R104),"")),
     MAX(IF($I$199:$R$199=2,(I104:R104),""))),
IF(Options!$D$19=1, IFERROR(AVERAGE(IF($I$199:$R$199=1,(I104:R104),"")),
     AVERAGE(IF($I$199:$R$199=2,(I104:R104),""))),
IF(Options!$D$20=1, IFERROR(GEOMEAN(IF($I$199:$R$199=1,(I104:R104)+0.0001,"")),
     GEOMEAN(IF($I$199:$R$199=2,(I104:R104)+0.0001,""))))))</f>
        <v>0.5</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51" t="s">
        <v>205</v>
      </c>
      <c r="I104" s="96" t="s">
        <v>505</v>
      </c>
      <c r="J104" s="96" t="s">
        <v>505</v>
      </c>
      <c r="K104" s="96">
        <v>0.5</v>
      </c>
      <c r="L104" s="96"/>
      <c r="M104" s="96"/>
      <c r="N104" s="150"/>
      <c r="O104" s="150"/>
      <c r="P104" s="150"/>
      <c r="Q104" s="172"/>
      <c r="R104" s="172"/>
      <c r="S104" s="38"/>
      <c r="T104" s="38"/>
      <c r="U104" s="38"/>
      <c r="V104" s="38"/>
      <c r="W104" s="38"/>
      <c r="X104" s="38"/>
      <c r="Y104" s="38"/>
      <c r="Z104" s="38"/>
      <c r="AA104" s="38"/>
    </row>
    <row r="105" spans="1:27" x14ac:dyDescent="0.2">
      <c r="A105" s="92">
        <v>100</v>
      </c>
      <c r="B105" s="92" t="s">
        <v>206</v>
      </c>
      <c r="C105" s="92" t="s">
        <v>207</v>
      </c>
      <c r="D105" s="105" t="str">
        <f t="shared" si="1"/>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51" t="s">
        <v>207</v>
      </c>
      <c r="I105" s="96" t="s">
        <v>505</v>
      </c>
      <c r="J105" s="96" t="s">
        <v>505</v>
      </c>
      <c r="K105" s="96">
        <v>0</v>
      </c>
      <c r="L105" s="96"/>
      <c r="M105" s="96"/>
      <c r="N105" s="150"/>
      <c r="O105" s="150"/>
      <c r="P105" s="150"/>
      <c r="Q105" s="172"/>
      <c r="R105" s="172"/>
      <c r="S105" s="38"/>
      <c r="T105" s="38"/>
      <c r="U105" s="38"/>
      <c r="V105" s="38"/>
      <c r="W105" s="38"/>
      <c r="X105" s="38"/>
      <c r="Y105" s="38"/>
      <c r="Z105" s="38"/>
      <c r="AA105" s="38"/>
    </row>
    <row r="106" spans="1:27" x14ac:dyDescent="0.2">
      <c r="A106" s="92">
        <v>101</v>
      </c>
      <c r="B106" s="92" t="s">
        <v>208</v>
      </c>
      <c r="C106" s="92" t="s">
        <v>209</v>
      </c>
      <c r="D106" s="105" t="str">
        <f t="shared" si="1"/>
        <v/>
      </c>
      <c r="E106" s="96">
        <f>IF(Options!$D$24 = 1, MAX(F106, G106),
IF(Options!$D$25 = 1, AVERAGE(F106,G106),
IF(Options!$D$26 = 1, IFERROR(GEOMEAN(F106, G106), MAX(F106, G106)))))</f>
        <v>4.25</v>
      </c>
      <c r="F106" s="96" cm="1">
        <f t="array" ref="F106">IF(Options!$D$18=1, IFERROR(MAX(IF($I$199:$R$199=1,(I106:R106),"")),
     MAX(IF($I$199:$R$199=2,(I106:R106),""))),
IF(Options!$D$19=1, IFERROR(AVERAGE(IF($I$199:$R$199=1,(I106:R106),"")),
     AVERAGE(IF($I$199:$R$199=2,(I106:R106),""))),
IF(Options!$D$20=1, IFERROR(GEOMEAN(IF($I$199:$R$199=1,(I106:R106)+0.0001,"")),
     GEOMEAN(IF($I$199:$R$199=2,(I106:R106)+0.0001,""))))))</f>
        <v>4.25</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51" t="s">
        <v>209</v>
      </c>
      <c r="I106" s="96" t="s">
        <v>505</v>
      </c>
      <c r="J106" s="96" t="s">
        <v>505</v>
      </c>
      <c r="K106" s="96">
        <v>4.25</v>
      </c>
      <c r="L106" s="96"/>
      <c r="M106" s="96"/>
      <c r="N106" s="150"/>
      <c r="O106" s="150"/>
      <c r="P106" s="150"/>
      <c r="Q106" s="172"/>
      <c r="R106" s="172"/>
      <c r="S106" s="38"/>
      <c r="T106" s="38"/>
      <c r="U106" s="38"/>
      <c r="V106" s="38"/>
      <c r="W106" s="38"/>
      <c r="X106" s="38"/>
      <c r="Y106" s="38"/>
      <c r="Z106" s="38"/>
      <c r="AA106" s="38"/>
    </row>
    <row r="107" spans="1:27" x14ac:dyDescent="0.2">
      <c r="A107" s="92">
        <v>102</v>
      </c>
      <c r="B107" s="92" t="s">
        <v>210</v>
      </c>
      <c r="C107" s="92" t="s">
        <v>211</v>
      </c>
      <c r="D107" s="105" t="str">
        <f t="shared" si="1"/>
        <v/>
      </c>
      <c r="E107" s="96">
        <f>IF(Options!$D$24 = 1, MAX(F107, G107),
IF(Options!$D$25 = 1, AVERAGE(F107,G107),
IF(Options!$D$26 = 1, IFERROR(GEOMEAN(F107, G107), MAX(F107, G107)))))</f>
        <v>2.9580398915498081</v>
      </c>
      <c r="F107" s="96" cm="1">
        <f t="array" ref="F107">IF(Options!$D$18=1, IFERROR(MAX(IF($I$199:$R$199=1,(I107:R107),"")),
     MAX(IF($I$199:$R$199=2,(I107:R107),""))),
IF(Options!$D$19=1, IFERROR(AVERAGE(IF($I$199:$R$199=1,(I107:R107),"")),
     AVERAGE(IF($I$199:$R$199=2,(I107:R107),""))),
IF(Options!$D$20=1, IFERROR(GEOMEAN(IF($I$199:$R$199=1,(I107:R107)+0.0001,"")),
     GEOMEAN(IF($I$199:$R$199=2,(I107:R107)+0.0001,""))))))</f>
        <v>0.875</v>
      </c>
      <c r="G107" s="96" cm="1">
        <f t="array" ref="G107">IF(Options!$D$18=1, IFERROR(MAX(IF($I$200:$R$200=1,(I107:R107),"")),
     MAX(IF($I$200:$R$200=2,(I107:R107),""))),
IF(Options!$D$19=1, IFERROR(AVERAGE(IF($I$200:$R$200=1,(I107:R107),"")),
     AVERAGE(IF($I$200:$R$200=2,(I107:R107),""))),
IF(Options!$D$20=1, IFERROR(GEOMEAN(IF($I$200:$R$200=1,(I107:R107)+0.0001,"")),
     GEOMEAN(IF($I$200:$R$200=2,(I107:R107)+0.0001,""))))))</f>
        <v>10</v>
      </c>
      <c r="H107" s="151" t="s">
        <v>211</v>
      </c>
      <c r="I107" s="96">
        <v>10</v>
      </c>
      <c r="J107" s="96">
        <v>0</v>
      </c>
      <c r="K107" s="96">
        <v>0.875</v>
      </c>
      <c r="L107" s="96"/>
      <c r="M107" s="96"/>
      <c r="N107" s="150"/>
      <c r="O107" s="150"/>
      <c r="P107" s="150"/>
      <c r="Q107" s="172"/>
      <c r="R107" s="172"/>
      <c r="S107" s="38"/>
      <c r="T107" s="38"/>
      <c r="U107" s="38"/>
      <c r="V107" s="38"/>
      <c r="W107" s="38"/>
      <c r="X107" s="38"/>
      <c r="Y107" s="38"/>
      <c r="Z107" s="38"/>
      <c r="AA107" s="38"/>
    </row>
    <row r="108" spans="1:27" x14ac:dyDescent="0.2">
      <c r="A108" s="92">
        <v>103</v>
      </c>
      <c r="B108" s="92" t="s">
        <v>212</v>
      </c>
      <c r="C108" s="92" t="s">
        <v>213</v>
      </c>
      <c r="D108" s="105" t="str">
        <f t="shared" si="1"/>
        <v/>
      </c>
      <c r="E108" s="96">
        <f>IF(Options!$D$24 = 1, MAX(F108, G108),
IF(Options!$D$25 = 1, AVERAGE(F108,G108),
IF(Options!$D$26 = 1, IFERROR(GEOMEAN(F108, G108), MAX(F108, G108)))))</f>
        <v>0</v>
      </c>
      <c r="F108" s="96" cm="1">
        <f t="array" ref="F108">IF(Options!$D$18=1, IFERROR(MAX(IF($I$199:$R$199=1,(I108:R108),"")),
     MAX(IF($I$199:$R$199=2,(I108:R108),""))),
IF(Options!$D$19=1, IFERROR(AVERAGE(IF($I$199:$R$199=1,(I108:R108),"")),
     AVERAGE(IF($I$199:$R$199=2,(I108:R108),""))),
IF(Options!$D$20=1, IFERROR(GEOMEAN(IF($I$199:$R$199=1,(I108:R108)+0.0001,"")),
     GEOMEAN(IF($I$199:$R$199=2,(I108:R108)+0.0001,""))))))</f>
        <v>0</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51" t="s">
        <v>213</v>
      </c>
      <c r="I108" s="96" t="s">
        <v>505</v>
      </c>
      <c r="J108" s="96" t="s">
        <v>505</v>
      </c>
      <c r="K108" s="96">
        <v>0</v>
      </c>
      <c r="L108" s="96"/>
      <c r="M108" s="96"/>
      <c r="N108" s="150"/>
      <c r="O108" s="150"/>
      <c r="P108" s="150"/>
      <c r="Q108" s="172"/>
      <c r="R108" s="172"/>
      <c r="S108" s="38"/>
      <c r="T108" s="38"/>
      <c r="U108" s="38"/>
      <c r="V108" s="38"/>
      <c r="W108" s="38"/>
      <c r="X108" s="38"/>
      <c r="Y108" s="38"/>
      <c r="Z108" s="38"/>
      <c r="AA108" s="38"/>
    </row>
    <row r="109" spans="1:27" x14ac:dyDescent="0.2">
      <c r="A109" s="92">
        <v>104</v>
      </c>
      <c r="B109" s="92" t="s">
        <v>214</v>
      </c>
      <c r="C109" s="92" t="s">
        <v>215</v>
      </c>
      <c r="D109" s="105" t="str">
        <f t="shared" si="1"/>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51" t="s">
        <v>215</v>
      </c>
      <c r="I109" s="96" t="s">
        <v>505</v>
      </c>
      <c r="J109" s="96" t="s">
        <v>505</v>
      </c>
      <c r="K109" s="96">
        <v>0</v>
      </c>
      <c r="L109" s="96"/>
      <c r="M109" s="96"/>
      <c r="N109" s="150"/>
      <c r="O109" s="150"/>
      <c r="P109" s="150"/>
      <c r="Q109" s="172"/>
      <c r="R109" s="172"/>
      <c r="S109" s="38"/>
      <c r="T109" s="38"/>
      <c r="U109" s="38"/>
      <c r="V109" s="38"/>
      <c r="W109" s="38"/>
      <c r="X109" s="38"/>
      <c r="Y109" s="38"/>
      <c r="Z109" s="38"/>
      <c r="AA109" s="38"/>
    </row>
    <row r="110" spans="1:27" x14ac:dyDescent="0.2">
      <c r="A110" s="92">
        <v>105</v>
      </c>
      <c r="B110" s="92" t="s">
        <v>216</v>
      </c>
      <c r="C110" s="92" t="s">
        <v>217</v>
      </c>
      <c r="D110" s="105" t="str">
        <f t="shared" si="1"/>
        <v/>
      </c>
      <c r="E110" s="96">
        <f>IF(Options!$D$24 = 1, MAX(F110, G110),
IF(Options!$D$25 = 1, AVERAGE(F110,G110),
IF(Options!$D$26 = 1, IFERROR(GEOMEAN(F110, G110), MAX(F110, G110)))))</f>
        <v>0.125</v>
      </c>
      <c r="F110" s="96" cm="1">
        <f t="array" ref="F110">IF(Options!$D$18=1, IFERROR(MAX(IF($I$199:$R$199=1,(I110:R110),"")),
     MAX(IF($I$199:$R$199=2,(I110:R110),""))),
IF(Options!$D$19=1, IFERROR(AVERAGE(IF($I$199:$R$199=1,(I110:R110),"")),
     AVERAGE(IF($I$199:$R$199=2,(I110:R110),""))),
IF(Options!$D$20=1, IFERROR(GEOMEAN(IF($I$199:$R$199=1,(I110:R110)+0.0001,"")),
     GEOMEAN(IF($I$199:$R$199=2,(I110:R110)+0.0001,""))))))</f>
        <v>0.125</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51" t="s">
        <v>217</v>
      </c>
      <c r="I110" s="96" t="s">
        <v>505</v>
      </c>
      <c r="J110" s="96" t="s">
        <v>505</v>
      </c>
      <c r="K110" s="96">
        <v>0.125</v>
      </c>
      <c r="L110" s="96"/>
      <c r="M110" s="96"/>
      <c r="N110" s="150"/>
      <c r="O110" s="150"/>
      <c r="P110" s="150"/>
      <c r="Q110" s="172"/>
      <c r="R110" s="172"/>
      <c r="S110" s="38"/>
      <c r="T110" s="38"/>
      <c r="U110" s="38"/>
      <c r="V110" s="38"/>
      <c r="W110" s="38"/>
      <c r="X110" s="38"/>
      <c r="Y110" s="38"/>
      <c r="Z110" s="38"/>
      <c r="AA110" s="38"/>
    </row>
    <row r="111" spans="1:27" x14ac:dyDescent="0.2">
      <c r="A111" s="92">
        <v>106</v>
      </c>
      <c r="B111" s="92" t="s">
        <v>218</v>
      </c>
      <c r="C111" s="92" t="s">
        <v>219</v>
      </c>
      <c r="D111" s="105" t="str">
        <f t="shared" si="1"/>
        <v/>
      </c>
      <c r="E111" s="96">
        <f>IF(Options!$D$24 = 1, MAX(F111, G111),
IF(Options!$D$25 = 1, AVERAGE(F111,G111),
IF(Options!$D$26 = 1, IFERROR(GEOMEAN(F111, G111), MAX(F111, G111)))))</f>
        <v>3.875</v>
      </c>
      <c r="F111" s="96" cm="1">
        <f t="array" ref="F111">IF(Options!$D$18=1, IFERROR(MAX(IF($I$199:$R$199=1,(I111:R111),"")),
     MAX(IF($I$199:$R$199=2,(I111:R111),""))),
IF(Options!$D$19=1, IFERROR(AVERAGE(IF($I$199:$R$199=1,(I111:R111),"")),
     AVERAGE(IF($I$199:$R$199=2,(I111:R111),""))),
IF(Options!$D$20=1, IFERROR(GEOMEAN(IF($I$199:$R$199=1,(I111:R111)+0.0001,"")),
     GEOMEAN(IF($I$199:$R$199=2,(I111:R111)+0.0001,""))))))</f>
        <v>3.875</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51" t="s">
        <v>219</v>
      </c>
      <c r="I111" s="96" t="s">
        <v>505</v>
      </c>
      <c r="J111" s="96" t="s">
        <v>505</v>
      </c>
      <c r="K111" s="96">
        <v>3.875</v>
      </c>
      <c r="L111" s="96"/>
      <c r="M111" s="96"/>
      <c r="N111" s="150"/>
      <c r="O111" s="150"/>
      <c r="P111" s="150"/>
      <c r="Q111" s="172"/>
      <c r="R111" s="172"/>
      <c r="S111" s="38"/>
      <c r="T111" s="38"/>
      <c r="U111" s="38"/>
      <c r="V111" s="38"/>
      <c r="W111" s="38"/>
      <c r="X111" s="38"/>
      <c r="Y111" s="38"/>
      <c r="Z111" s="38"/>
      <c r="AA111" s="38"/>
    </row>
    <row r="112" spans="1:27" x14ac:dyDescent="0.2">
      <c r="A112" s="92">
        <v>107</v>
      </c>
      <c r="B112" s="92" t="s">
        <v>220</v>
      </c>
      <c r="C112" s="92" t="s">
        <v>221</v>
      </c>
      <c r="D112" s="105" t="str">
        <f t="shared" si="1"/>
        <v/>
      </c>
      <c r="E112" s="96">
        <f>IF(Options!$D$24 = 1, MAX(F112, G112),
IF(Options!$D$25 = 1, AVERAGE(F112,G112),
IF(Options!$D$26 = 1, IFERROR(GEOMEAN(F112, G112), MAX(F112, G112)))))</f>
        <v>2.375</v>
      </c>
      <c r="F112" s="96" cm="1">
        <f t="array" ref="F112">IF(Options!$D$18=1, IFERROR(MAX(IF($I$199:$R$199=1,(I112:R112),"")),
     MAX(IF($I$199:$R$199=2,(I112:R112),""))),
IF(Options!$D$19=1, IFERROR(AVERAGE(IF($I$199:$R$199=1,(I112:R112),"")),
     AVERAGE(IF($I$199:$R$199=2,(I112:R112),""))),
IF(Options!$D$20=1, IFERROR(GEOMEAN(IF($I$199:$R$199=1,(I112:R112)+0.0001,"")),
     GEOMEAN(IF($I$199:$R$199=2,(I112:R112)+0.0001,""))))))</f>
        <v>2.375</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51" t="s">
        <v>221</v>
      </c>
      <c r="I112" s="96" t="s">
        <v>505</v>
      </c>
      <c r="J112" s="96" t="s">
        <v>505</v>
      </c>
      <c r="K112" s="96">
        <v>2.375</v>
      </c>
      <c r="L112" s="96"/>
      <c r="M112" s="96"/>
      <c r="N112" s="150"/>
      <c r="O112" s="150"/>
      <c r="P112" s="150"/>
      <c r="Q112" s="172"/>
      <c r="R112" s="172"/>
      <c r="S112" s="38"/>
      <c r="T112" s="38"/>
      <c r="U112" s="38"/>
      <c r="V112" s="38"/>
      <c r="W112" s="38"/>
      <c r="X112" s="38"/>
      <c r="Y112" s="38"/>
      <c r="Z112" s="38"/>
      <c r="AA112" s="38"/>
    </row>
    <row r="113" spans="1:27" x14ac:dyDescent="0.2">
      <c r="A113" s="92">
        <v>108</v>
      </c>
      <c r="B113" s="92" t="s">
        <v>222</v>
      </c>
      <c r="C113" s="92" t="s">
        <v>223</v>
      </c>
      <c r="D113" s="105" t="str">
        <f t="shared" si="1"/>
        <v/>
      </c>
      <c r="E113" s="96">
        <f>IF(Options!$D$24 = 1, MAX(F113, G113),
IF(Options!$D$25 = 1, AVERAGE(F113,G113),
IF(Options!$D$26 = 1, IFERROR(GEOMEAN(F113, G113), MAX(F113, G113)))))</f>
        <v>3.5</v>
      </c>
      <c r="F113" s="96" cm="1">
        <f t="array" ref="F113">IF(Options!$D$18=1, IFERROR(MAX(IF($I$199:$R$199=1,(I113:R113),"")),
     MAX(IF($I$199:$R$199=2,(I113:R113),""))),
IF(Options!$D$19=1, IFERROR(AVERAGE(IF($I$199:$R$199=1,(I113:R113),"")),
     AVERAGE(IF($I$199:$R$199=2,(I113:R113),""))),
IF(Options!$D$20=1, IFERROR(GEOMEAN(IF($I$199:$R$199=1,(I113:R113)+0.0001,"")),
     GEOMEAN(IF($I$199:$R$199=2,(I113:R113)+0.0001,""))))))</f>
        <v>3.5</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51" t="s">
        <v>223</v>
      </c>
      <c r="I113" s="96" t="s">
        <v>505</v>
      </c>
      <c r="J113" s="96">
        <v>0</v>
      </c>
      <c r="K113" s="96">
        <v>3.5</v>
      </c>
      <c r="L113" s="96"/>
      <c r="M113" s="96"/>
      <c r="N113" s="150"/>
      <c r="O113" s="150"/>
      <c r="P113" s="150"/>
      <c r="Q113" s="172"/>
      <c r="R113" s="172"/>
      <c r="S113" s="38"/>
      <c r="T113" s="38"/>
      <c r="U113" s="38"/>
      <c r="V113" s="38"/>
      <c r="W113" s="38"/>
      <c r="X113" s="38"/>
      <c r="Y113" s="38"/>
      <c r="Z113" s="38"/>
      <c r="AA113" s="38"/>
    </row>
    <row r="114" spans="1:27" x14ac:dyDescent="0.2">
      <c r="A114" s="92">
        <v>109</v>
      </c>
      <c r="B114" s="92" t="s">
        <v>224</v>
      </c>
      <c r="C114" s="92" t="s">
        <v>225</v>
      </c>
      <c r="D114" s="105" t="str">
        <f t="shared" si="1"/>
        <v/>
      </c>
      <c r="E114" s="96">
        <f>IF(Options!$D$24 = 1, MAX(F114, G114),
IF(Options!$D$25 = 1, AVERAGE(F114,G114),
IF(Options!$D$26 = 1, IFERROR(GEOMEAN(F114, G114), MAX(F114, G114)))))</f>
        <v>1</v>
      </c>
      <c r="F114" s="96" cm="1">
        <f t="array" ref="F114">IF(Options!$D$18=1, IFERROR(MAX(IF($I$199:$R$199=1,(I114:R114),"")),
     MAX(IF($I$199:$R$199=2,(I114:R114),""))),
IF(Options!$D$19=1, IFERROR(AVERAGE(IF($I$199:$R$199=1,(I114:R114),"")),
     AVERAGE(IF($I$199:$R$199=2,(I114:R114),""))),
IF(Options!$D$20=1, IFERROR(GEOMEAN(IF($I$199:$R$199=1,(I114:R114)+0.0001,"")),
     GEOMEAN(IF($I$199:$R$199=2,(I114:R114)+0.0001,""))))))</f>
        <v>1</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51" t="s">
        <v>225</v>
      </c>
      <c r="I114" s="96" t="s">
        <v>505</v>
      </c>
      <c r="J114" s="96" t="s">
        <v>505</v>
      </c>
      <c r="K114" s="96">
        <v>1</v>
      </c>
      <c r="L114" s="96"/>
      <c r="M114" s="96"/>
      <c r="N114" s="150"/>
      <c r="O114" s="150"/>
      <c r="P114" s="150"/>
      <c r="Q114" s="172"/>
      <c r="R114" s="172"/>
      <c r="S114" s="38"/>
      <c r="T114" s="38"/>
      <c r="U114" s="38"/>
      <c r="V114" s="38"/>
      <c r="W114" s="38"/>
      <c r="X114" s="38"/>
      <c r="Y114" s="38"/>
      <c r="Z114" s="38"/>
      <c r="AA114" s="38"/>
    </row>
    <row r="115" spans="1:27" x14ac:dyDescent="0.2">
      <c r="A115" s="92">
        <v>110</v>
      </c>
      <c r="B115" s="92" t="s">
        <v>226</v>
      </c>
      <c r="C115" s="92" t="s">
        <v>227</v>
      </c>
      <c r="D115" s="105" t="str">
        <f t="shared" si="1"/>
        <v/>
      </c>
      <c r="E115" s="96">
        <f>IF(Options!$D$24 = 1, MAX(F115, G115),
IF(Options!$D$25 = 1, AVERAGE(F115,G115),
IF(Options!$D$26 = 1, IFERROR(GEOMEAN(F115, G115), MAX(F115, G115)))))</f>
        <v>8.875</v>
      </c>
      <c r="F115" s="96" cm="1">
        <f t="array" ref="F115">IF(Options!$D$18=1, IFERROR(MAX(IF($I$199:$R$199=1,(I115:R115),"")),
     MAX(IF($I$199:$R$199=2,(I115:R115),""))),
IF(Options!$D$19=1, IFERROR(AVERAGE(IF($I$199:$R$199=1,(I115:R115),"")),
     AVERAGE(IF($I$199:$R$199=2,(I115:R115),""))),
IF(Options!$D$20=1, IFERROR(GEOMEAN(IF($I$199:$R$199=1,(I115:R115)+0.0001,"")),
     GEOMEAN(IF($I$199:$R$199=2,(I115:R115)+0.0001,""))))))</f>
        <v>8.875</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51" t="s">
        <v>227</v>
      </c>
      <c r="I115" s="96">
        <v>0</v>
      </c>
      <c r="J115" s="96" t="s">
        <v>505</v>
      </c>
      <c r="K115" s="96">
        <v>8.875</v>
      </c>
      <c r="L115" s="96"/>
      <c r="M115" s="96"/>
      <c r="N115" s="150"/>
      <c r="O115" s="150"/>
      <c r="P115" s="150"/>
      <c r="Q115" s="172"/>
      <c r="R115" s="172"/>
      <c r="S115" s="38"/>
      <c r="T115" s="38"/>
      <c r="U115" s="38"/>
      <c r="V115" s="38"/>
      <c r="W115" s="38"/>
      <c r="X115" s="38"/>
      <c r="Y115" s="38"/>
      <c r="Z115" s="38"/>
      <c r="AA115" s="38"/>
    </row>
    <row r="116" spans="1:27" x14ac:dyDescent="0.2">
      <c r="A116" s="92">
        <v>111</v>
      </c>
      <c r="B116" s="92" t="s">
        <v>228</v>
      </c>
      <c r="C116" s="92" t="s">
        <v>229</v>
      </c>
      <c r="D116" s="105" t="str">
        <f t="shared" si="1"/>
        <v/>
      </c>
      <c r="E116" s="96">
        <f>IF(Options!$D$24 = 1, MAX(F116, G116),
IF(Options!$D$25 = 1, AVERAGE(F116,G116),
IF(Options!$D$26 = 1, IFERROR(GEOMEAN(F116, G116), MAX(F116, G116)))))</f>
        <v>1.25</v>
      </c>
      <c r="F116" s="96" cm="1">
        <f t="array" ref="F116">IF(Options!$D$18=1, IFERROR(MAX(IF($I$199:$R$199=1,(I116:R116),"")),
     MAX(IF($I$199:$R$199=2,(I116:R116),""))),
IF(Options!$D$19=1, IFERROR(AVERAGE(IF($I$199:$R$199=1,(I116:R116),"")),
     AVERAGE(IF($I$199:$R$199=2,(I116:R116),""))),
IF(Options!$D$20=1, IFERROR(GEOMEAN(IF($I$199:$R$199=1,(I116:R116)+0.0001,"")),
     GEOMEAN(IF($I$199:$R$199=2,(I116:R116)+0.0001,""))))))</f>
        <v>1.25</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51" t="s">
        <v>229</v>
      </c>
      <c r="I116" s="96" t="s">
        <v>505</v>
      </c>
      <c r="J116" s="96" t="s">
        <v>505</v>
      </c>
      <c r="K116" s="96">
        <v>1.25</v>
      </c>
      <c r="L116" s="96"/>
      <c r="M116" s="96"/>
      <c r="N116" s="150"/>
      <c r="O116" s="150"/>
      <c r="P116" s="150"/>
      <c r="Q116" s="172"/>
      <c r="R116" s="172"/>
      <c r="S116" s="38"/>
      <c r="T116" s="38"/>
      <c r="U116" s="38"/>
      <c r="V116" s="38"/>
      <c r="W116" s="38"/>
      <c r="X116" s="38"/>
      <c r="Y116" s="38"/>
      <c r="Z116" s="38"/>
      <c r="AA116" s="38"/>
    </row>
    <row r="117" spans="1:27" x14ac:dyDescent="0.2">
      <c r="A117" s="92">
        <v>112</v>
      </c>
      <c r="B117" s="92" t="s">
        <v>230</v>
      </c>
      <c r="C117" s="92" t="s">
        <v>231</v>
      </c>
      <c r="D117" s="105" t="str">
        <f t="shared" si="1"/>
        <v/>
      </c>
      <c r="E117" s="96">
        <f>IF(Options!$D$24 = 1, MAX(F117, G117),
IF(Options!$D$25 = 1, AVERAGE(F117,G117),
IF(Options!$D$26 = 1, IFERROR(GEOMEAN(F117, G117), MAX(F117, G117)))))</f>
        <v>1.5</v>
      </c>
      <c r="F117" s="96" cm="1">
        <f t="array" ref="F117">IF(Options!$D$18=1, IFERROR(MAX(IF($I$199:$R$199=1,(I117:R117),"")),
     MAX(IF($I$199:$R$199=2,(I117:R117),""))),
IF(Options!$D$19=1, IFERROR(AVERAGE(IF($I$199:$R$199=1,(I117:R117),"")),
     AVERAGE(IF($I$199:$R$199=2,(I117:R117),""))),
IF(Options!$D$20=1, IFERROR(GEOMEAN(IF($I$199:$R$199=1,(I117:R117)+0.0001,"")),
     GEOMEAN(IF($I$199:$R$199=2,(I117:R117)+0.0001,""))))))</f>
        <v>1.5</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51" t="s">
        <v>231</v>
      </c>
      <c r="I117" s="96" t="s">
        <v>505</v>
      </c>
      <c r="J117" s="96" t="s">
        <v>505</v>
      </c>
      <c r="K117" s="96">
        <v>1.5</v>
      </c>
      <c r="L117" s="96"/>
      <c r="M117" s="96"/>
      <c r="N117" s="150"/>
      <c r="O117" s="150"/>
      <c r="P117" s="150"/>
      <c r="Q117" s="172"/>
      <c r="R117" s="172"/>
      <c r="S117" s="38"/>
      <c r="T117" s="38"/>
      <c r="U117" s="38"/>
      <c r="V117" s="38"/>
      <c r="W117" s="38"/>
      <c r="X117" s="38"/>
      <c r="Y117" s="38"/>
      <c r="Z117" s="38"/>
      <c r="AA117" s="38"/>
    </row>
    <row r="118" spans="1:27" x14ac:dyDescent="0.2">
      <c r="A118" s="92">
        <v>113</v>
      </c>
      <c r="B118" s="92" t="s">
        <v>232</v>
      </c>
      <c r="C118" s="92" t="s">
        <v>233</v>
      </c>
      <c r="D118" s="105" t="str">
        <f t="shared" si="1"/>
        <v/>
      </c>
      <c r="E118" s="96">
        <f>IF(Options!$D$24 = 1, MAX(F118, G118),
IF(Options!$D$25 = 1, AVERAGE(F118,G118),
IF(Options!$D$26 = 1, IFERROR(GEOMEAN(F118, G118), MAX(F118, G118)))))</f>
        <v>5.75</v>
      </c>
      <c r="F118" s="96" cm="1">
        <f t="array" ref="F118">IF(Options!$D$18=1, IFERROR(MAX(IF($I$199:$R$199=1,(I118:R118),"")),
     MAX(IF($I$199:$R$199=2,(I118:R118),""))),
IF(Options!$D$19=1, IFERROR(AVERAGE(IF($I$199:$R$199=1,(I118:R118),"")),
     AVERAGE(IF($I$199:$R$199=2,(I118:R118),""))),
IF(Options!$D$20=1, IFERROR(GEOMEAN(IF($I$199:$R$199=1,(I118:R118)+0.0001,"")),
     GEOMEAN(IF($I$199:$R$199=2,(I118:R118)+0.0001,""))))))</f>
        <v>5.75</v>
      </c>
      <c r="G118" s="96" cm="1">
        <f t="array" ref="G118">IF(Options!$D$18=1, IFERROR(MAX(IF($I$200:$R$200=1,(I118:R118),"")),
     MAX(IF($I$200:$R$200=2,(I118:R118),""))),
IF(Options!$D$19=1, IFERROR(AVERAGE(IF($I$200:$R$200=1,(I118:R118),"")),
     AVERAGE(IF($I$200:$R$200=2,(I118:R118),""))),
IF(Options!$D$20=1, IFERROR(GEOMEAN(IF($I$200:$R$200=1,(I118:R118)+0.0001,"")),
     GEOMEAN(IF($I$200:$R$200=2,(I118:R118)+0.0001,""))))))</f>
        <v>0</v>
      </c>
      <c r="H118" s="151" t="s">
        <v>233</v>
      </c>
      <c r="I118" s="96" t="s">
        <v>505</v>
      </c>
      <c r="J118" s="96">
        <v>0</v>
      </c>
      <c r="K118" s="96">
        <v>5.75</v>
      </c>
      <c r="L118" s="96"/>
      <c r="M118" s="96"/>
      <c r="N118" s="150"/>
      <c r="O118" s="150"/>
      <c r="P118" s="150"/>
      <c r="Q118" s="172"/>
      <c r="R118" s="172"/>
      <c r="S118" s="38"/>
      <c r="T118" s="38"/>
      <c r="U118" s="38"/>
      <c r="V118" s="38"/>
      <c r="W118" s="38"/>
      <c r="X118" s="38"/>
      <c r="Y118" s="38"/>
      <c r="Z118" s="38"/>
      <c r="AA118" s="38"/>
    </row>
    <row r="119" spans="1:27" x14ac:dyDescent="0.2">
      <c r="A119" s="92">
        <v>114</v>
      </c>
      <c r="B119" s="92" t="s">
        <v>234</v>
      </c>
      <c r="C119" s="92" t="s">
        <v>235</v>
      </c>
      <c r="D119" s="105" t="str">
        <f t="shared" si="1"/>
        <v/>
      </c>
      <c r="E119" s="96">
        <f>IF(Options!$D$24 = 1, MAX(F119, G119),
IF(Options!$D$25 = 1, AVERAGE(F119,G119),
IF(Options!$D$26 = 1, IFERROR(GEOMEAN(F119, G119), MAX(F119, G119)))))</f>
        <v>0.375</v>
      </c>
      <c r="F119" s="96" cm="1">
        <f t="array" ref="F119">IF(Options!$D$18=1, IFERROR(MAX(IF($I$199:$R$199=1,(I119:R119),"")),
     MAX(IF($I$199:$R$199=2,(I119:R119),""))),
IF(Options!$D$19=1, IFERROR(AVERAGE(IF($I$199:$R$199=1,(I119:R119),"")),
     AVERAGE(IF($I$199:$R$199=2,(I119:R119),""))),
IF(Options!$D$20=1, IFERROR(GEOMEAN(IF($I$199:$R$199=1,(I119:R119)+0.0001,"")),
     GEOMEAN(IF($I$199:$R$199=2,(I119:R119)+0.0001,""))))))</f>
        <v>0.375</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51" t="s">
        <v>235</v>
      </c>
      <c r="I119" s="96" t="s">
        <v>505</v>
      </c>
      <c r="J119" s="96" t="s">
        <v>505</v>
      </c>
      <c r="K119" s="96">
        <v>0.375</v>
      </c>
      <c r="L119" s="96"/>
      <c r="M119" s="96"/>
      <c r="N119" s="150"/>
      <c r="O119" s="150"/>
      <c r="P119" s="150"/>
      <c r="Q119" s="172"/>
      <c r="R119" s="172"/>
      <c r="S119" s="38"/>
      <c r="T119" s="38"/>
      <c r="U119" s="38"/>
      <c r="V119" s="38"/>
      <c r="W119" s="38"/>
      <c r="X119" s="38"/>
      <c r="Y119" s="38"/>
      <c r="Z119" s="38"/>
      <c r="AA119" s="38"/>
    </row>
    <row r="120" spans="1:27" x14ac:dyDescent="0.2">
      <c r="A120" s="92">
        <v>115</v>
      </c>
      <c r="B120" s="92" t="s">
        <v>236</v>
      </c>
      <c r="C120" s="92" t="s">
        <v>237</v>
      </c>
      <c r="D120" s="105" t="str">
        <f t="shared" si="1"/>
        <v/>
      </c>
      <c r="E120" s="96">
        <f>IF(Options!$D$24 = 1, MAX(F120, G120),
IF(Options!$D$25 = 1, AVERAGE(F120,G120),
IF(Options!$D$26 = 1, IFERROR(GEOMEAN(F120, G120), MAX(F120, G120)))))</f>
        <v>8</v>
      </c>
      <c r="F120" s="96" cm="1">
        <f t="array" ref="F120">IF(Options!$D$18=1, IFERROR(MAX(IF($I$199:$R$199=1,(I120:R120),"")),
     MAX(IF($I$199:$R$199=2,(I120:R120),""))),
IF(Options!$D$19=1, IFERROR(AVERAGE(IF($I$199:$R$199=1,(I120:R120),"")),
     AVERAGE(IF($I$199:$R$199=2,(I120:R120),""))),
IF(Options!$D$20=1, IFERROR(GEOMEAN(IF($I$199:$R$199=1,(I120:R120)+0.0001,"")),
     GEOMEAN(IF($I$199:$R$199=2,(I120:R120)+0.0001,""))))))</f>
        <v>8</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51" t="s">
        <v>237</v>
      </c>
      <c r="I120" s="96">
        <v>0</v>
      </c>
      <c r="J120" s="96">
        <v>0</v>
      </c>
      <c r="K120" s="96">
        <v>8</v>
      </c>
      <c r="L120" s="96"/>
      <c r="M120" s="96"/>
      <c r="N120" s="150"/>
      <c r="O120" s="150"/>
      <c r="P120" s="150"/>
      <c r="Q120" s="172"/>
      <c r="R120" s="172"/>
      <c r="S120" s="38"/>
      <c r="T120" s="38"/>
      <c r="U120" s="38"/>
      <c r="V120" s="38"/>
      <c r="W120" s="38"/>
      <c r="X120" s="38"/>
      <c r="Y120" s="38"/>
      <c r="Z120" s="38"/>
      <c r="AA120" s="38"/>
    </row>
    <row r="121" spans="1:27" x14ac:dyDescent="0.2">
      <c r="A121" s="92">
        <v>116</v>
      </c>
      <c r="B121" s="92" t="s">
        <v>238</v>
      </c>
      <c r="C121" s="92" t="s">
        <v>239</v>
      </c>
      <c r="D121" s="105" t="str">
        <f t="shared" si="1"/>
        <v/>
      </c>
      <c r="E121" s="96">
        <f>IF(Options!$D$24 = 1, MAX(F121, G121),
IF(Options!$D$25 = 1, AVERAGE(F121,G121),
IF(Options!$D$26 = 1, IFERROR(GEOMEAN(F121, G121), MAX(F121, G121)))))</f>
        <v>1.75</v>
      </c>
      <c r="F121" s="96" cm="1">
        <f t="array" ref="F121">IF(Options!$D$18=1, IFERROR(MAX(IF($I$199:$R$199=1,(I121:R121),"")),
     MAX(IF($I$199:$R$199=2,(I121:R121),""))),
IF(Options!$D$19=1, IFERROR(AVERAGE(IF($I$199:$R$199=1,(I121:R121),"")),
     AVERAGE(IF($I$199:$R$199=2,(I121:R121),""))),
IF(Options!$D$20=1, IFERROR(GEOMEAN(IF($I$199:$R$199=1,(I121:R121)+0.0001,"")),
     GEOMEAN(IF($I$199:$R$199=2,(I121:R121)+0.0001,""))))))</f>
        <v>1.75</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51" t="s">
        <v>239</v>
      </c>
      <c r="I121" s="96" t="s">
        <v>505</v>
      </c>
      <c r="J121" s="96" t="s">
        <v>505</v>
      </c>
      <c r="K121" s="96">
        <v>1.75</v>
      </c>
      <c r="L121" s="96"/>
      <c r="M121" s="96"/>
      <c r="N121" s="150"/>
      <c r="O121" s="150"/>
      <c r="P121" s="150"/>
      <c r="Q121" s="172"/>
      <c r="R121" s="172"/>
      <c r="S121" s="38"/>
      <c r="T121" s="38"/>
      <c r="U121" s="38"/>
      <c r="V121" s="38"/>
      <c r="W121" s="38"/>
      <c r="X121" s="38"/>
      <c r="Y121" s="38"/>
      <c r="Z121" s="38"/>
      <c r="AA121" s="38"/>
    </row>
    <row r="122" spans="1:27" x14ac:dyDescent="0.2">
      <c r="A122" s="92">
        <v>117</v>
      </c>
      <c r="B122" s="92" t="s">
        <v>240</v>
      </c>
      <c r="C122" s="92" t="s">
        <v>241</v>
      </c>
      <c r="D122" s="105" t="str">
        <f t="shared" si="1"/>
        <v/>
      </c>
      <c r="E122" s="96">
        <f>IF(Options!$D$24 = 1, MAX(F122, G122),
IF(Options!$D$25 = 1, AVERAGE(F122,G122),
IF(Options!$D$26 = 1, IFERROR(GEOMEAN(F122, G122), MAX(F122, G122)))))</f>
        <v>0.625</v>
      </c>
      <c r="F122" s="96" cm="1">
        <f t="array" ref="F122">IF(Options!$D$18=1, IFERROR(MAX(IF($I$199:$R$199=1,(I122:R122),"")),
     MAX(IF($I$199:$R$199=2,(I122:R122),""))),
IF(Options!$D$19=1, IFERROR(AVERAGE(IF($I$199:$R$199=1,(I122:R122),"")),
     AVERAGE(IF($I$199:$R$199=2,(I122:R122),""))),
IF(Options!$D$20=1, IFERROR(GEOMEAN(IF($I$199:$R$199=1,(I122:R122)+0.0001,"")),
     GEOMEAN(IF($I$199:$R$199=2,(I122:R122)+0.0001,""))))))</f>
        <v>0.625</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51" t="s">
        <v>241</v>
      </c>
      <c r="I122" s="96">
        <v>0</v>
      </c>
      <c r="J122" s="96" t="s">
        <v>505</v>
      </c>
      <c r="K122" s="96">
        <v>0.625</v>
      </c>
      <c r="L122" s="96"/>
      <c r="M122" s="96"/>
      <c r="N122" s="150"/>
      <c r="O122" s="150"/>
      <c r="P122" s="150"/>
      <c r="Q122" s="172"/>
      <c r="R122" s="172"/>
      <c r="S122" s="38"/>
      <c r="T122" s="38"/>
      <c r="U122" s="38"/>
      <c r="V122" s="38"/>
      <c r="W122" s="38"/>
      <c r="X122" s="38"/>
      <c r="Y122" s="38"/>
      <c r="Z122" s="38"/>
      <c r="AA122" s="38"/>
    </row>
    <row r="123" spans="1:27" x14ac:dyDescent="0.2">
      <c r="A123" s="92">
        <v>118</v>
      </c>
      <c r="B123" s="92" t="s">
        <v>242</v>
      </c>
      <c r="C123" s="92" t="s">
        <v>243</v>
      </c>
      <c r="D123" s="105" t="str">
        <f t="shared" si="1"/>
        <v/>
      </c>
      <c r="E123" s="96">
        <f>IF(Options!$D$24 = 1, MAX(F123, G123),
IF(Options!$D$25 = 1, AVERAGE(F123,G123),
IF(Options!$D$26 = 1, IFERROR(GEOMEAN(F123, G123), MAX(F123, G123)))))</f>
        <v>8.2915619758885004</v>
      </c>
      <c r="F123" s="96" cm="1">
        <f t="array" ref="F123">IF(Options!$D$18=1, IFERROR(MAX(IF($I$199:$R$199=1,(I123:R123),"")),
     MAX(IF($I$199:$R$199=2,(I123:R123),""))),
IF(Options!$D$19=1, IFERROR(AVERAGE(IF($I$199:$R$199=1,(I123:R123),"")),
     AVERAGE(IF($I$199:$R$199=2,(I123:R123),""))),
IF(Options!$D$20=1, IFERROR(GEOMEAN(IF($I$199:$R$199=1,(I123:R123)+0.0001,"")),
     GEOMEAN(IF($I$199:$R$199=2,(I123:R123)+0.0001,""))))))</f>
        <v>6.875</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51" t="s">
        <v>243</v>
      </c>
      <c r="I123" s="96">
        <v>10</v>
      </c>
      <c r="J123" s="96">
        <v>0</v>
      </c>
      <c r="K123" s="96">
        <v>6.875</v>
      </c>
      <c r="L123" s="96"/>
      <c r="M123" s="96"/>
      <c r="N123" s="150"/>
      <c r="O123" s="150"/>
      <c r="P123" s="150"/>
      <c r="Q123" s="172"/>
      <c r="R123" s="172"/>
      <c r="S123" s="38"/>
      <c r="T123" s="38"/>
      <c r="U123" s="38"/>
      <c r="V123" s="38"/>
      <c r="W123" s="38"/>
      <c r="X123" s="38"/>
      <c r="Y123" s="38"/>
      <c r="Z123" s="38"/>
      <c r="AA123" s="38"/>
    </row>
    <row r="124" spans="1:27" x14ac:dyDescent="0.2">
      <c r="A124" s="92">
        <v>119</v>
      </c>
      <c r="B124" s="92" t="s">
        <v>244</v>
      </c>
      <c r="C124" s="92" t="s">
        <v>245</v>
      </c>
      <c r="D124" s="105" t="str">
        <f t="shared" si="1"/>
        <v/>
      </c>
      <c r="E124" s="96">
        <f>IF(Options!$D$24 = 1, MAX(F124, G124),
IF(Options!$D$25 = 1, AVERAGE(F124,G124),
IF(Options!$D$26 = 1, IFERROR(GEOMEAN(F124, G124), MAX(F124, G124)))))</f>
        <v>3.875</v>
      </c>
      <c r="F124" s="96" cm="1">
        <f t="array" ref="F124">IF(Options!$D$18=1, IFERROR(MAX(IF($I$199:$R$199=1,(I124:R124),"")),
     MAX(IF($I$199:$R$199=2,(I124:R124),""))),
IF(Options!$D$19=1, IFERROR(AVERAGE(IF($I$199:$R$199=1,(I124:R124),"")),
     AVERAGE(IF($I$199:$R$199=2,(I124:R124),""))),
IF(Options!$D$20=1, IFERROR(GEOMEAN(IF($I$199:$R$199=1,(I124:R124)+0.0001,"")),
     GEOMEAN(IF($I$199:$R$199=2,(I124:R124)+0.0001,""))))))</f>
        <v>3.875</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51" t="s">
        <v>245</v>
      </c>
      <c r="I124" s="96" t="s">
        <v>505</v>
      </c>
      <c r="J124" s="96" t="s">
        <v>505</v>
      </c>
      <c r="K124" s="96">
        <v>3.875</v>
      </c>
      <c r="L124" s="96"/>
      <c r="M124" s="96"/>
      <c r="N124" s="150"/>
      <c r="O124" s="150"/>
      <c r="P124" s="150"/>
      <c r="Q124" s="172"/>
      <c r="R124" s="172"/>
      <c r="S124" s="38"/>
      <c r="T124" s="38"/>
      <c r="U124" s="38"/>
      <c r="V124" s="38"/>
      <c r="W124" s="38"/>
      <c r="X124" s="38"/>
      <c r="Y124" s="38"/>
      <c r="Z124" s="38"/>
      <c r="AA124" s="38"/>
    </row>
    <row r="125" spans="1:27" x14ac:dyDescent="0.2">
      <c r="A125" s="92">
        <v>120</v>
      </c>
      <c r="B125" s="92" t="s">
        <v>246</v>
      </c>
      <c r="C125" s="92" t="s">
        <v>247</v>
      </c>
      <c r="D125" s="105" t="str">
        <f t="shared" si="1"/>
        <v/>
      </c>
      <c r="E125" s="96">
        <f>IF(Options!$D$24 = 1, MAX(F125, G125),
IF(Options!$D$25 = 1, AVERAGE(F125,G125),
IF(Options!$D$26 = 1, IFERROR(GEOMEAN(F125, G125), MAX(F125, G125)))))</f>
        <v>1.375</v>
      </c>
      <c r="F125" s="96" cm="1">
        <f t="array" ref="F125">IF(Options!$D$18=1, IFERROR(MAX(IF($I$199:$R$199=1,(I125:R125),"")),
     MAX(IF($I$199:$R$199=2,(I125:R125),""))),
IF(Options!$D$19=1, IFERROR(AVERAGE(IF($I$199:$R$199=1,(I125:R125),"")),
     AVERAGE(IF($I$199:$R$199=2,(I125:R125),""))),
IF(Options!$D$20=1, IFERROR(GEOMEAN(IF($I$199:$R$199=1,(I125:R125)+0.0001,"")),
     GEOMEAN(IF($I$199:$R$199=2,(I125:R125)+0.0001,""))))))</f>
        <v>1.375</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51" t="s">
        <v>247</v>
      </c>
      <c r="I125" s="96" t="s">
        <v>505</v>
      </c>
      <c r="J125" s="96" t="s">
        <v>505</v>
      </c>
      <c r="K125" s="96">
        <v>1.375</v>
      </c>
      <c r="L125" s="96"/>
      <c r="M125" s="96"/>
      <c r="N125" s="150"/>
      <c r="O125" s="150"/>
      <c r="P125" s="150"/>
      <c r="Q125" s="172"/>
      <c r="R125" s="172"/>
      <c r="S125" s="38"/>
      <c r="T125" s="38"/>
      <c r="U125" s="38"/>
      <c r="V125" s="38"/>
      <c r="W125" s="38"/>
      <c r="X125" s="38"/>
      <c r="Y125" s="38"/>
      <c r="Z125" s="38"/>
      <c r="AA125" s="38"/>
    </row>
    <row r="126" spans="1:27" x14ac:dyDescent="0.2">
      <c r="A126" s="92">
        <v>121</v>
      </c>
      <c r="B126" s="92" t="s">
        <v>248</v>
      </c>
      <c r="C126" s="92" t="s">
        <v>249</v>
      </c>
      <c r="D126" s="105" t="str">
        <f t="shared" si="1"/>
        <v/>
      </c>
      <c r="E126" s="96">
        <f>IF(Options!$D$24 = 1, MAX(F126, G126),
IF(Options!$D$25 = 1, AVERAGE(F126,G126),
IF(Options!$D$26 = 1, IFERROR(GEOMEAN(F126, G126), MAX(F126, G126)))))</f>
        <v>4.8733971724044816</v>
      </c>
      <c r="F126" s="96" cm="1">
        <f t="array" ref="F126">IF(Options!$D$18=1, IFERROR(MAX(IF($I$199:$R$199=1,(I126:R126),"")),
     MAX(IF($I$199:$R$199=2,(I126:R126),""))),
IF(Options!$D$19=1, IFERROR(AVERAGE(IF($I$199:$R$199=1,(I126:R126),"")),
     AVERAGE(IF($I$199:$R$199=2,(I126:R126),""))),
IF(Options!$D$20=1, IFERROR(GEOMEAN(IF($I$199:$R$199=1,(I126:R126)+0.0001,"")),
     GEOMEAN(IF($I$199:$R$199=2,(I126:R126)+0.0001,""))))))</f>
        <v>2.375</v>
      </c>
      <c r="G126" s="96" cm="1">
        <f t="array" ref="G126">IF(Options!$D$18=1, IFERROR(MAX(IF($I$200:$R$200=1,(I126:R126),"")),
     MAX(IF($I$200:$R$200=2,(I126:R126),""))),
IF(Options!$D$19=1, IFERROR(AVERAGE(IF($I$200:$R$200=1,(I126:R126),"")),
     AVERAGE(IF($I$200:$R$200=2,(I126:R126),""))),
IF(Options!$D$20=1, IFERROR(GEOMEAN(IF($I$200:$R$200=1,(I126:R126)+0.0001,"")),
     GEOMEAN(IF($I$200:$R$200=2,(I126:R126)+0.0001,""))))))</f>
        <v>10</v>
      </c>
      <c r="H126" s="151" t="s">
        <v>249</v>
      </c>
      <c r="I126" s="96">
        <v>10</v>
      </c>
      <c r="J126" s="96">
        <v>0</v>
      </c>
      <c r="K126" s="96">
        <v>2.375</v>
      </c>
      <c r="L126" s="96"/>
      <c r="M126" s="96"/>
      <c r="N126" s="150"/>
      <c r="O126" s="150"/>
      <c r="P126" s="150"/>
      <c r="Q126" s="172"/>
      <c r="R126" s="172"/>
      <c r="S126" s="38"/>
      <c r="T126" s="38"/>
      <c r="U126" s="38"/>
      <c r="V126" s="38"/>
      <c r="W126" s="38"/>
      <c r="X126" s="38"/>
      <c r="Y126" s="38"/>
      <c r="Z126" s="38"/>
      <c r="AA126" s="38"/>
    </row>
    <row r="127" spans="1:27" x14ac:dyDescent="0.2">
      <c r="A127" s="92">
        <v>122</v>
      </c>
      <c r="B127" s="92" t="s">
        <v>250</v>
      </c>
      <c r="C127" s="92" t="s">
        <v>251</v>
      </c>
      <c r="D127" s="105" t="str">
        <f t="shared" si="1"/>
        <v/>
      </c>
      <c r="E127" s="96">
        <f>IF(Options!$D$24 = 1, MAX(F127, G127),
IF(Options!$D$25 = 1, AVERAGE(F127,G127),
IF(Options!$D$26 = 1, IFERROR(GEOMEAN(F127, G127), MAX(F127, G127)))))</f>
        <v>3</v>
      </c>
      <c r="F127" s="96" cm="1">
        <f t="array" ref="F127">IF(Options!$D$18=1, IFERROR(MAX(IF($I$199:$R$199=1,(I127:R127),"")),
     MAX(IF($I$199:$R$199=2,(I127:R127),""))),
IF(Options!$D$19=1, IFERROR(AVERAGE(IF($I$199:$R$199=1,(I127:R127),"")),
     AVERAGE(IF($I$199:$R$199=2,(I127:R127),""))),
IF(Options!$D$20=1, IFERROR(GEOMEAN(IF($I$199:$R$199=1,(I127:R127)+0.0001,"")),
     GEOMEAN(IF($I$199:$R$199=2,(I127:R127)+0.0001,""))))))</f>
        <v>3</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51" t="s">
        <v>251</v>
      </c>
      <c r="I127" s="96" t="s">
        <v>505</v>
      </c>
      <c r="J127" s="96" t="s">
        <v>505</v>
      </c>
      <c r="K127" s="96">
        <v>3</v>
      </c>
      <c r="L127" s="96"/>
      <c r="M127" s="96"/>
      <c r="N127" s="150"/>
      <c r="O127" s="150"/>
      <c r="P127" s="150"/>
      <c r="Q127" s="172"/>
      <c r="R127" s="172"/>
      <c r="S127" s="38"/>
      <c r="T127" s="38"/>
      <c r="U127" s="38"/>
      <c r="V127" s="38"/>
      <c r="W127" s="38"/>
      <c r="X127" s="38"/>
      <c r="Y127" s="38"/>
      <c r="Z127" s="38"/>
      <c r="AA127" s="38"/>
    </row>
    <row r="128" spans="1:27" x14ac:dyDescent="0.2">
      <c r="A128" s="92">
        <v>123</v>
      </c>
      <c r="B128" s="92" t="s">
        <v>252</v>
      </c>
      <c r="C128" s="92" t="s">
        <v>253</v>
      </c>
      <c r="D128" s="105" t="str">
        <f t="shared" si="1"/>
        <v/>
      </c>
      <c r="E128" s="96">
        <f>IF(Options!$D$24 = 1, MAX(F128, G128),
IF(Options!$D$25 = 1, AVERAGE(F128,G128),
IF(Options!$D$26 = 1, IFERROR(GEOMEAN(F128, G128), MAX(F128, G128)))))</f>
        <v>1.75</v>
      </c>
      <c r="F128" s="96" cm="1">
        <f t="array" ref="F128">IF(Options!$D$18=1, IFERROR(MAX(IF($I$199:$R$199=1,(I128:R128),"")),
     MAX(IF($I$199:$R$199=2,(I128:R128),""))),
IF(Options!$D$19=1, IFERROR(AVERAGE(IF($I$199:$R$199=1,(I128:R128),"")),
     AVERAGE(IF($I$199:$R$199=2,(I128:R128),""))),
IF(Options!$D$20=1, IFERROR(GEOMEAN(IF($I$199:$R$199=1,(I128:R128)+0.0001,"")),
     GEOMEAN(IF($I$199:$R$199=2,(I128:R128)+0.0001,""))))))</f>
        <v>1.75</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51" t="s">
        <v>253</v>
      </c>
      <c r="I128" s="96" t="s">
        <v>505</v>
      </c>
      <c r="J128" s="96">
        <v>0</v>
      </c>
      <c r="K128" s="96">
        <v>1.75</v>
      </c>
      <c r="L128" s="96"/>
      <c r="M128" s="96"/>
      <c r="N128" s="150"/>
      <c r="O128" s="150"/>
      <c r="P128" s="150"/>
      <c r="Q128" s="172"/>
      <c r="R128" s="172"/>
      <c r="S128" s="38"/>
      <c r="T128" s="38"/>
      <c r="U128" s="38"/>
      <c r="V128" s="38"/>
      <c r="W128" s="38"/>
      <c r="X128" s="38"/>
      <c r="Y128" s="38"/>
      <c r="Z128" s="38"/>
      <c r="AA128" s="38"/>
    </row>
    <row r="129" spans="1:27" x14ac:dyDescent="0.2">
      <c r="A129" s="92">
        <v>124</v>
      </c>
      <c r="B129" s="92" t="s">
        <v>254</v>
      </c>
      <c r="C129" s="92" t="s">
        <v>255</v>
      </c>
      <c r="D129" s="105" t="str">
        <f t="shared" si="1"/>
        <v/>
      </c>
      <c r="E129" s="96">
        <f>IF(Options!$D$24 = 1, MAX(F129, G129),
IF(Options!$D$25 = 1, AVERAGE(F129,G129),
IF(Options!$D$26 = 1, IFERROR(GEOMEAN(F129, G129), MAX(F129, G129)))))</f>
        <v>7.875</v>
      </c>
      <c r="F129" s="96" cm="1">
        <f t="array" ref="F129">IF(Options!$D$18=1, IFERROR(MAX(IF($I$199:$R$199=1,(I129:R129),"")),
     MAX(IF($I$199:$R$199=2,(I129:R129),""))),
IF(Options!$D$19=1, IFERROR(AVERAGE(IF($I$199:$R$199=1,(I129:R129),"")),
     AVERAGE(IF($I$199:$R$199=2,(I129:R129),""))),
IF(Options!$D$20=1, IFERROR(GEOMEAN(IF($I$199:$R$199=1,(I129:R129)+0.0001,"")),
     GEOMEAN(IF($I$199:$R$199=2,(I129:R129)+0.0001,""))))))</f>
        <v>7.875</v>
      </c>
      <c r="G129" s="96" cm="1">
        <f t="array" ref="G129">IF(Options!$D$18=1, IFERROR(MAX(IF($I$200:$R$200=1,(I129:R129),"")),
     MAX(IF($I$200:$R$200=2,(I129:R129),""))),
IF(Options!$D$19=1, IFERROR(AVERAGE(IF($I$200:$R$200=1,(I129:R129),"")),
     AVERAGE(IF($I$200:$R$200=2,(I129:R129),""))),
IF(Options!$D$20=1, IFERROR(GEOMEAN(IF($I$200:$R$200=1,(I129:R129)+0.0001,"")),
     GEOMEAN(IF($I$200:$R$200=2,(I129:R129)+0.0001,""))))))</f>
        <v>0</v>
      </c>
      <c r="H129" s="151" t="s">
        <v>255</v>
      </c>
      <c r="I129" s="96" t="s">
        <v>505</v>
      </c>
      <c r="J129" s="96">
        <v>0</v>
      </c>
      <c r="K129" s="96">
        <v>7.875</v>
      </c>
      <c r="L129" s="96"/>
      <c r="M129" s="96"/>
      <c r="N129" s="150"/>
      <c r="O129" s="150"/>
      <c r="P129" s="150"/>
      <c r="Q129" s="172"/>
      <c r="R129" s="172"/>
      <c r="S129" s="38"/>
      <c r="T129" s="38"/>
      <c r="U129" s="38"/>
      <c r="V129" s="38"/>
      <c r="W129" s="38"/>
      <c r="X129" s="38"/>
      <c r="Y129" s="38"/>
      <c r="Z129" s="38"/>
      <c r="AA129" s="38"/>
    </row>
    <row r="130" spans="1:27" x14ac:dyDescent="0.2">
      <c r="A130" s="92">
        <v>125</v>
      </c>
      <c r="B130" s="92" t="s">
        <v>256</v>
      </c>
      <c r="C130" s="92" t="s">
        <v>257</v>
      </c>
      <c r="D130" s="105" t="str">
        <f t="shared" si="1"/>
        <v/>
      </c>
      <c r="E130" s="96">
        <f>IF(Options!$D$24 = 1, MAX(F130, G130),
IF(Options!$D$25 = 1, AVERAGE(F130,G130),
IF(Options!$D$26 = 1, IFERROR(GEOMEAN(F130, G130), MAX(F130, G130)))))</f>
        <v>7.75</v>
      </c>
      <c r="F130" s="96" cm="1">
        <f t="array" ref="F130">IF(Options!$D$18=1, IFERROR(MAX(IF($I$199:$R$199=1,(I130:R130),"")),
     MAX(IF($I$199:$R$199=2,(I130:R130),""))),
IF(Options!$D$19=1, IFERROR(AVERAGE(IF($I$199:$R$199=1,(I130:R130),"")),
     AVERAGE(IF($I$199:$R$199=2,(I130:R130),""))),
IF(Options!$D$20=1, IFERROR(GEOMEAN(IF($I$199:$R$199=1,(I130:R130)+0.0001,"")),
     GEOMEAN(IF($I$199:$R$199=2,(I130:R130)+0.0001,""))))))</f>
        <v>7.75</v>
      </c>
      <c r="G130" s="96" cm="1">
        <f t="array" ref="G130">IF(Options!$D$18=1, IFERROR(MAX(IF($I$200:$R$200=1,(I130:R130),"")),
     MAX(IF($I$200:$R$200=2,(I130:R130),""))),
IF(Options!$D$19=1, IFERROR(AVERAGE(IF($I$200:$R$200=1,(I130:R130),"")),
     AVERAGE(IF($I$200:$R$200=2,(I130:R130),""))),
IF(Options!$D$20=1, IFERROR(GEOMEAN(IF($I$200:$R$200=1,(I130:R130)+0.0001,"")),
     GEOMEAN(IF($I$200:$R$200=2,(I130:R130)+0.0001,""))))))</f>
        <v>0</v>
      </c>
      <c r="H130" s="151" t="s">
        <v>257</v>
      </c>
      <c r="I130" s="96" t="s">
        <v>505</v>
      </c>
      <c r="J130" s="96">
        <v>0</v>
      </c>
      <c r="K130" s="96">
        <v>7.75</v>
      </c>
      <c r="L130" s="96"/>
      <c r="M130" s="96"/>
      <c r="N130" s="150"/>
      <c r="O130" s="150"/>
      <c r="P130" s="150"/>
      <c r="Q130" s="172"/>
      <c r="R130" s="172"/>
      <c r="S130" s="38"/>
      <c r="T130" s="38"/>
      <c r="U130" s="38"/>
      <c r="V130" s="38"/>
      <c r="W130" s="38"/>
      <c r="X130" s="38"/>
      <c r="Y130" s="38"/>
      <c r="Z130" s="38"/>
      <c r="AA130" s="38"/>
    </row>
    <row r="131" spans="1:27" x14ac:dyDescent="0.2">
      <c r="A131" s="92">
        <v>126</v>
      </c>
      <c r="B131" s="92" t="s">
        <v>258</v>
      </c>
      <c r="C131" s="92" t="s">
        <v>259</v>
      </c>
      <c r="D131" s="105" t="str">
        <f t="shared" si="1"/>
        <v/>
      </c>
      <c r="E131" s="96">
        <f>IF(Options!$D$24 = 1, MAX(F131, G131),
IF(Options!$D$25 = 1, AVERAGE(F131,G131),
IF(Options!$D$26 = 1, IFERROR(GEOMEAN(F131, G131), MAX(F131, G131)))))</f>
        <v>5.25</v>
      </c>
      <c r="F131" s="96" cm="1">
        <f t="array" ref="F131">IF(Options!$D$18=1, IFERROR(MAX(IF($I$199:$R$199=1,(I131:R131),"")),
     MAX(IF($I$199:$R$199=2,(I131:R131),""))),
IF(Options!$D$19=1, IFERROR(AVERAGE(IF($I$199:$R$199=1,(I131:R131),"")),
     AVERAGE(IF($I$199:$R$199=2,(I131:R131),""))),
IF(Options!$D$20=1, IFERROR(GEOMEAN(IF($I$199:$R$199=1,(I131:R131)+0.0001,"")),
     GEOMEAN(IF($I$199:$R$199=2,(I131:R131)+0.0001,""))))))</f>
        <v>5.25</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51" t="s">
        <v>259</v>
      </c>
      <c r="I131" s="96" t="s">
        <v>505</v>
      </c>
      <c r="J131" s="96" t="s">
        <v>505</v>
      </c>
      <c r="K131" s="96">
        <v>5.25</v>
      </c>
      <c r="L131" s="96"/>
      <c r="M131" s="96"/>
      <c r="N131" s="150"/>
      <c r="O131" s="150"/>
      <c r="P131" s="150"/>
      <c r="Q131" s="172"/>
      <c r="R131" s="172"/>
      <c r="S131" s="38"/>
      <c r="T131" s="38"/>
      <c r="U131" s="38"/>
      <c r="V131" s="38"/>
      <c r="W131" s="38"/>
      <c r="X131" s="38"/>
      <c r="Y131" s="38"/>
      <c r="Z131" s="38"/>
      <c r="AA131" s="38"/>
    </row>
    <row r="132" spans="1:27" x14ac:dyDescent="0.2">
      <c r="A132" s="92">
        <v>127</v>
      </c>
      <c r="B132" s="92" t="s">
        <v>260</v>
      </c>
      <c r="C132" s="92" t="s">
        <v>261</v>
      </c>
      <c r="D132" s="105" t="str">
        <f t="shared" si="1"/>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51" t="s">
        <v>261</v>
      </c>
      <c r="I132" s="96" t="s">
        <v>505</v>
      </c>
      <c r="J132" s="96" t="s">
        <v>505</v>
      </c>
      <c r="K132" s="96">
        <v>0</v>
      </c>
      <c r="L132" s="96"/>
      <c r="M132" s="96"/>
      <c r="N132" s="150"/>
      <c r="O132" s="150"/>
      <c r="P132" s="150"/>
      <c r="Q132" s="172"/>
      <c r="R132" s="172"/>
      <c r="S132" s="38"/>
      <c r="T132" s="38"/>
      <c r="U132" s="38"/>
      <c r="V132" s="38"/>
      <c r="W132" s="38"/>
      <c r="X132" s="38"/>
      <c r="Y132" s="38"/>
      <c r="Z132" s="38"/>
      <c r="AA132" s="38"/>
    </row>
    <row r="133" spans="1:27" x14ac:dyDescent="0.2">
      <c r="A133" s="92">
        <v>128</v>
      </c>
      <c r="B133" s="92" t="s">
        <v>262</v>
      </c>
      <c r="C133" s="92" t="s">
        <v>263</v>
      </c>
      <c r="D133" s="105" t="str">
        <f t="shared" si="1"/>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51" t="s">
        <v>263</v>
      </c>
      <c r="I133" s="96" t="s">
        <v>505</v>
      </c>
      <c r="J133" s="96" t="s">
        <v>505</v>
      </c>
      <c r="K133" s="96">
        <v>0</v>
      </c>
      <c r="L133" s="96"/>
      <c r="M133" s="96"/>
      <c r="N133" s="150"/>
      <c r="O133" s="150"/>
      <c r="P133" s="150"/>
      <c r="Q133" s="172"/>
      <c r="R133" s="172"/>
      <c r="S133" s="38"/>
      <c r="T133" s="38"/>
      <c r="U133" s="38"/>
      <c r="V133" s="38"/>
      <c r="W133" s="38"/>
      <c r="X133" s="38"/>
      <c r="Y133" s="38"/>
      <c r="Z133" s="38"/>
      <c r="AA133" s="38"/>
    </row>
    <row r="134" spans="1:27" x14ac:dyDescent="0.2">
      <c r="A134" s="92">
        <v>129</v>
      </c>
      <c r="B134" s="92" t="s">
        <v>264</v>
      </c>
      <c r="C134" s="92" t="s">
        <v>265</v>
      </c>
      <c r="D134" s="105" t="str">
        <f t="shared" si="1"/>
        <v/>
      </c>
      <c r="E134" s="96">
        <f>IF(Options!$D$24 = 1, MAX(F134, G134),
IF(Options!$D$25 = 1, AVERAGE(F134,G134),
IF(Options!$D$26 = 1, IFERROR(GEOMEAN(F134, G134), MAX(F134, G134)))))</f>
        <v>5.75</v>
      </c>
      <c r="F134" s="96" cm="1">
        <f t="array" ref="F134">IF(Options!$D$18=1, IFERROR(MAX(IF($I$199:$R$199=1,(I134:R134),"")),
     MAX(IF($I$199:$R$199=2,(I134:R134),""))),
IF(Options!$D$19=1, IFERROR(AVERAGE(IF($I$199:$R$199=1,(I134:R134),"")),
     AVERAGE(IF($I$199:$R$199=2,(I134:R134),""))),
IF(Options!$D$20=1, IFERROR(GEOMEAN(IF($I$199:$R$199=1,(I134:R134)+0.0001,"")),
     GEOMEAN(IF($I$199:$R$199=2,(I134:R134)+0.0001,""))))))</f>
        <v>5.75</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51" t="s">
        <v>265</v>
      </c>
      <c r="I134" s="96" t="s">
        <v>505</v>
      </c>
      <c r="J134" s="96" t="s">
        <v>505</v>
      </c>
      <c r="K134" s="96">
        <v>5.75</v>
      </c>
      <c r="L134" s="96"/>
      <c r="M134" s="96"/>
      <c r="N134" s="150"/>
      <c r="O134" s="150"/>
      <c r="P134" s="150"/>
      <c r="Q134" s="172"/>
      <c r="R134" s="172"/>
      <c r="S134" s="38"/>
      <c r="T134" s="38"/>
      <c r="U134" s="38"/>
      <c r="V134" s="38"/>
      <c r="W134" s="38"/>
      <c r="X134" s="38"/>
      <c r="Y134" s="38"/>
      <c r="Z134" s="38"/>
      <c r="AA134" s="38"/>
    </row>
    <row r="135" spans="1:27" x14ac:dyDescent="0.2">
      <c r="A135" s="92">
        <v>130</v>
      </c>
      <c r="B135" s="92" t="s">
        <v>266</v>
      </c>
      <c r="C135" s="92" t="s">
        <v>267</v>
      </c>
      <c r="D135" s="105" t="str">
        <f t="shared" ref="D135:D195" si="2">IF(H135 &lt;&gt; C135, "Countries don't match", "")</f>
        <v/>
      </c>
      <c r="E135" s="96">
        <f>IF(Options!$D$24 = 1, MAX(F135, G135),
IF(Options!$D$25 = 1, AVERAGE(F135,G135),
IF(Options!$D$26 = 1, IFERROR(GEOMEAN(F135, G135), MAX(F135, G135)))))</f>
        <v>0.625</v>
      </c>
      <c r="F135" s="96" cm="1">
        <f t="array" ref="F135">IF(Options!$D$18=1, IFERROR(MAX(IF($I$199:$R$199=1,(I135:R135),"")),
     MAX(IF($I$199:$R$199=2,(I135:R135),""))),
IF(Options!$D$19=1, IFERROR(AVERAGE(IF($I$199:$R$199=1,(I135:R135),"")),
     AVERAGE(IF($I$199:$R$199=2,(I135:R135),""))),
IF(Options!$D$20=1, IFERROR(GEOMEAN(IF($I$199:$R$199=1,(I135:R135)+0.0001,"")),
     GEOMEAN(IF($I$199:$R$199=2,(I135:R135)+0.0001,""))))))</f>
        <v>0.625</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51" t="s">
        <v>267</v>
      </c>
      <c r="I135" s="96" t="s">
        <v>505</v>
      </c>
      <c r="J135" s="96" t="s">
        <v>505</v>
      </c>
      <c r="K135" s="96">
        <v>0.625</v>
      </c>
      <c r="L135" s="96"/>
      <c r="M135" s="96"/>
      <c r="N135" s="150"/>
      <c r="O135" s="150"/>
      <c r="P135" s="150"/>
      <c r="Q135" s="172"/>
      <c r="R135" s="172"/>
      <c r="S135" s="38"/>
      <c r="T135" s="38"/>
      <c r="U135" s="38"/>
      <c r="V135" s="38"/>
      <c r="W135" s="38"/>
      <c r="X135" s="38"/>
      <c r="Y135" s="38"/>
      <c r="Z135" s="38"/>
      <c r="AA135" s="38"/>
    </row>
    <row r="136" spans="1:27" x14ac:dyDescent="0.2">
      <c r="A136" s="92">
        <v>131</v>
      </c>
      <c r="B136" s="92" t="s">
        <v>268</v>
      </c>
      <c r="C136" s="92" t="s">
        <v>269</v>
      </c>
      <c r="D136" s="105" t="str">
        <f t="shared" si="2"/>
        <v/>
      </c>
      <c r="E136" s="96">
        <f>IF(Options!$D$24 = 1, MAX(F136, G136),
IF(Options!$D$25 = 1, AVERAGE(F136,G136),
IF(Options!$D$26 = 1, IFERROR(GEOMEAN(F136, G136), MAX(F136, G136)))))</f>
        <v>1.875</v>
      </c>
      <c r="F136" s="96" cm="1">
        <f t="array" ref="F136">IF(Options!$D$18=1, IFERROR(MAX(IF($I$199:$R$199=1,(I136:R136),"")),
     MAX(IF($I$199:$R$199=2,(I136:R136),""))),
IF(Options!$D$19=1, IFERROR(AVERAGE(IF($I$199:$R$199=1,(I136:R136),"")),
     AVERAGE(IF($I$199:$R$199=2,(I136:R136),""))),
IF(Options!$D$20=1, IFERROR(GEOMEAN(IF($I$199:$R$199=1,(I136:R136)+0.0001,"")),
     GEOMEAN(IF($I$199:$R$199=2,(I136:R136)+0.0001,""))))))</f>
        <v>1.875</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51" t="s">
        <v>269</v>
      </c>
      <c r="I136" s="96" t="s">
        <v>505</v>
      </c>
      <c r="J136" s="96" t="s">
        <v>505</v>
      </c>
      <c r="K136" s="96">
        <v>1.875</v>
      </c>
      <c r="L136" s="96"/>
      <c r="M136" s="96"/>
      <c r="N136" s="150"/>
      <c r="O136" s="150"/>
      <c r="P136" s="150"/>
      <c r="Q136" s="172"/>
      <c r="R136" s="172"/>
      <c r="S136" s="38"/>
      <c r="T136" s="38"/>
      <c r="U136" s="38"/>
      <c r="V136" s="38"/>
      <c r="W136" s="38"/>
      <c r="X136" s="38"/>
      <c r="Y136" s="38"/>
      <c r="Z136" s="38"/>
      <c r="AA136" s="38"/>
    </row>
    <row r="137" spans="1:27" x14ac:dyDescent="0.2">
      <c r="A137" s="92">
        <v>132</v>
      </c>
      <c r="B137" s="92" t="s">
        <v>270</v>
      </c>
      <c r="C137" s="92" t="s">
        <v>271</v>
      </c>
      <c r="D137" s="105" t="str">
        <f t="shared" si="2"/>
        <v/>
      </c>
      <c r="E137" s="96">
        <f>IF(Options!$D$24 = 1, MAX(F137, G137),
IF(Options!$D$25 = 1, AVERAGE(F137,G137),
IF(Options!$D$26 = 1, IFERROR(GEOMEAN(F137, G137), MAX(F137, G137)))))</f>
        <v>2.5</v>
      </c>
      <c r="F137" s="96" cm="1">
        <f t="array" ref="F137">IF(Options!$D$18=1, IFERROR(MAX(IF($I$199:$R$199=1,(I137:R137),"")),
     MAX(IF($I$199:$R$199=2,(I137:R137),""))),
IF(Options!$D$19=1, IFERROR(AVERAGE(IF($I$199:$R$199=1,(I137:R137),"")),
     AVERAGE(IF($I$199:$R$199=2,(I137:R137),""))),
IF(Options!$D$20=1, IFERROR(GEOMEAN(IF($I$199:$R$199=1,(I137:R137)+0.0001,"")),
     GEOMEAN(IF($I$199:$R$199=2,(I137:R137)+0.0001,""))))))</f>
        <v>2.5</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51" t="s">
        <v>271</v>
      </c>
      <c r="I137" s="96" t="s">
        <v>505</v>
      </c>
      <c r="J137" s="96" t="s">
        <v>505</v>
      </c>
      <c r="K137" s="96">
        <v>2.5</v>
      </c>
      <c r="L137" s="96"/>
      <c r="M137" s="96"/>
      <c r="N137" s="150"/>
      <c r="O137" s="150"/>
      <c r="P137" s="150"/>
      <c r="Q137" s="172"/>
      <c r="R137" s="172"/>
      <c r="S137" s="38"/>
      <c r="T137" s="38"/>
      <c r="U137" s="38"/>
      <c r="V137" s="38"/>
      <c r="W137" s="38"/>
      <c r="X137" s="38"/>
      <c r="Y137" s="38"/>
      <c r="Z137" s="38"/>
      <c r="AA137" s="38"/>
    </row>
    <row r="138" spans="1:27" x14ac:dyDescent="0.2">
      <c r="A138" s="92">
        <v>133</v>
      </c>
      <c r="B138" s="92" t="s">
        <v>272</v>
      </c>
      <c r="C138" s="92" t="s">
        <v>273</v>
      </c>
      <c r="D138" s="105" t="str">
        <f t="shared" si="2"/>
        <v/>
      </c>
      <c r="E138" s="96">
        <f>IF(Options!$D$24 = 1, MAX(F138, G138),
IF(Options!$D$25 = 1, AVERAGE(F138,G138),
IF(Options!$D$26 = 1, IFERROR(GEOMEAN(F138, G138), MAX(F138, G138)))))</f>
        <v>7.75</v>
      </c>
      <c r="F138" s="96" cm="1">
        <f t="array" ref="F138">IF(Options!$D$18=1, IFERROR(MAX(IF($I$199:$R$199=1,(I138:R138),"")),
     MAX(IF($I$199:$R$199=2,(I138:R138),""))),
IF(Options!$D$19=1, IFERROR(AVERAGE(IF($I$199:$R$199=1,(I138:R138),"")),
     AVERAGE(IF($I$199:$R$199=2,(I138:R138),""))),
IF(Options!$D$20=1, IFERROR(GEOMEAN(IF($I$199:$R$199=1,(I138:R138)+0.0001,"")),
     GEOMEAN(IF($I$199:$R$199=2,(I138:R138)+0.0001,""))))))</f>
        <v>7.75</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51" t="s">
        <v>273</v>
      </c>
      <c r="I138" s="96" t="s">
        <v>505</v>
      </c>
      <c r="J138" s="96">
        <v>0</v>
      </c>
      <c r="K138" s="96">
        <v>7.75</v>
      </c>
      <c r="L138" s="96"/>
      <c r="M138" s="96"/>
      <c r="N138" s="150"/>
      <c r="O138" s="150"/>
      <c r="P138" s="150"/>
      <c r="Q138" s="172"/>
      <c r="R138" s="172"/>
      <c r="S138" s="38"/>
      <c r="T138" s="38"/>
      <c r="U138" s="38"/>
      <c r="V138" s="38"/>
      <c r="W138" s="38"/>
      <c r="X138" s="38"/>
      <c r="Y138" s="38"/>
      <c r="Z138" s="38"/>
      <c r="AA138" s="38"/>
    </row>
    <row r="139" spans="1:27" x14ac:dyDescent="0.2">
      <c r="A139" s="92">
        <v>134</v>
      </c>
      <c r="B139" s="92" t="s">
        <v>274</v>
      </c>
      <c r="C139" s="92" t="s">
        <v>275</v>
      </c>
      <c r="D139" s="105" t="str">
        <f t="shared" si="2"/>
        <v/>
      </c>
      <c r="E139" s="96">
        <f>IF(Options!$D$24 = 1, MAX(F139, G139),
IF(Options!$D$25 = 1, AVERAGE(F139,G139),
IF(Options!$D$26 = 1, IFERROR(GEOMEAN(F139, G139), MAX(F139, G139)))))</f>
        <v>3.5</v>
      </c>
      <c r="F139" s="96" cm="1">
        <f t="array" ref="F139">IF(Options!$D$18=1, IFERROR(MAX(IF($I$199:$R$199=1,(I139:R139),"")),
     MAX(IF($I$199:$R$199=2,(I139:R139),""))),
IF(Options!$D$19=1, IFERROR(AVERAGE(IF($I$199:$R$199=1,(I139:R139),"")),
     AVERAGE(IF($I$199:$R$199=2,(I139:R139),""))),
IF(Options!$D$20=1, IFERROR(GEOMEAN(IF($I$199:$R$199=1,(I139:R139)+0.0001,"")),
     GEOMEAN(IF($I$199:$R$199=2,(I139:R139)+0.0001,""))))))</f>
        <v>3.5</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51" t="s">
        <v>275</v>
      </c>
      <c r="I139" s="96" t="s">
        <v>505</v>
      </c>
      <c r="J139" s="96" t="s">
        <v>505</v>
      </c>
      <c r="K139" s="96">
        <v>3.5</v>
      </c>
      <c r="L139" s="96"/>
      <c r="M139" s="96"/>
      <c r="N139" s="150"/>
      <c r="O139" s="150"/>
      <c r="P139" s="150"/>
      <c r="Q139" s="172"/>
      <c r="R139" s="172"/>
      <c r="S139" s="38"/>
      <c r="T139" s="38"/>
      <c r="U139" s="38"/>
      <c r="V139" s="38"/>
      <c r="W139" s="38"/>
      <c r="X139" s="38"/>
      <c r="Y139" s="38"/>
      <c r="Z139" s="38"/>
      <c r="AA139" s="38"/>
    </row>
    <row r="140" spans="1:27" x14ac:dyDescent="0.2">
      <c r="A140" s="92">
        <v>135</v>
      </c>
      <c r="B140" s="92" t="s">
        <v>276</v>
      </c>
      <c r="C140" s="92" t="s">
        <v>277</v>
      </c>
      <c r="D140" s="105" t="str">
        <f t="shared" si="2"/>
        <v/>
      </c>
      <c r="E140" s="96">
        <f>IF(Options!$D$24 = 1, MAX(F140, G140),
IF(Options!$D$25 = 1, AVERAGE(F140,G140),
IF(Options!$D$26 = 1, IFERROR(GEOMEAN(F140, G140), MAX(F140, G140)))))</f>
        <v>5.25</v>
      </c>
      <c r="F140" s="96" cm="1">
        <f t="array" ref="F140">IF(Options!$D$18=1, IFERROR(MAX(IF($I$199:$R$199=1,(I140:R140),"")),
     MAX(IF($I$199:$R$199=2,(I140:R140),""))),
IF(Options!$D$19=1, IFERROR(AVERAGE(IF($I$199:$R$199=1,(I140:R140),"")),
     AVERAGE(IF($I$199:$R$199=2,(I140:R140),""))),
IF(Options!$D$20=1, IFERROR(GEOMEAN(IF($I$199:$R$199=1,(I140:R140)+0.0001,"")),
     GEOMEAN(IF($I$199:$R$199=2,(I140:R140)+0.0001,""))))))</f>
        <v>5.25</v>
      </c>
      <c r="G140" s="96" cm="1">
        <f t="array" ref="G140">IF(Options!$D$18=1, IFERROR(MAX(IF($I$200:$R$200=1,(I140:R140),"")),
     MAX(IF($I$200:$R$200=2,(I140:R140),""))),
IF(Options!$D$19=1, IFERROR(AVERAGE(IF($I$200:$R$200=1,(I140:R140),"")),
     AVERAGE(IF($I$200:$R$200=2,(I140:R140),""))),
IF(Options!$D$20=1, IFERROR(GEOMEAN(IF($I$200:$R$200=1,(I140:R140)+0.0001,"")),
     GEOMEAN(IF($I$200:$R$200=2,(I140:R140)+0.0001,""))))))</f>
        <v>0</v>
      </c>
      <c r="H140" s="151" t="s">
        <v>277</v>
      </c>
      <c r="I140" s="96">
        <v>0</v>
      </c>
      <c r="J140" s="96">
        <v>0</v>
      </c>
      <c r="K140" s="96">
        <v>5.25</v>
      </c>
      <c r="L140" s="96"/>
      <c r="M140" s="96"/>
      <c r="N140" s="150"/>
      <c r="O140" s="150"/>
      <c r="P140" s="150"/>
      <c r="Q140" s="172"/>
      <c r="R140" s="172"/>
      <c r="S140" s="38"/>
      <c r="T140" s="38"/>
      <c r="U140" s="38"/>
      <c r="V140" s="38"/>
      <c r="W140" s="38"/>
      <c r="X140" s="38"/>
      <c r="Y140" s="38"/>
      <c r="Z140" s="38"/>
      <c r="AA140" s="38"/>
    </row>
    <row r="141" spans="1:27" x14ac:dyDescent="0.2">
      <c r="A141" s="92">
        <v>136</v>
      </c>
      <c r="B141" s="92" t="s">
        <v>278</v>
      </c>
      <c r="C141" s="92" t="s">
        <v>279</v>
      </c>
      <c r="D141" s="105" t="str">
        <f t="shared" si="2"/>
        <v/>
      </c>
      <c r="E141" s="96">
        <f>IF(Options!$D$24 = 1, MAX(F141, G141),
IF(Options!$D$25 = 1, AVERAGE(F141,G141),
IF(Options!$D$26 = 1, IFERROR(GEOMEAN(F141, G141), MAX(F141, G141)))))</f>
        <v>8.5</v>
      </c>
      <c r="F141" s="96" cm="1">
        <f t="array" ref="F141">IF(Options!$D$18=1, IFERROR(MAX(IF($I$199:$R$199=1,(I141:R141),"")),
     MAX(IF($I$199:$R$199=2,(I141:R141),""))),
IF(Options!$D$19=1, IFERROR(AVERAGE(IF($I$199:$R$199=1,(I141:R141),"")),
     AVERAGE(IF($I$199:$R$199=2,(I141:R141),""))),
IF(Options!$D$20=1, IFERROR(GEOMEAN(IF($I$199:$R$199=1,(I141:R141)+0.0001,"")),
     GEOMEAN(IF($I$199:$R$199=2,(I141:R141)+0.0001,""))))))</f>
        <v>8.5</v>
      </c>
      <c r="G141" s="96" cm="1">
        <f t="array" ref="G141">IF(Options!$D$18=1, IFERROR(MAX(IF($I$200:$R$200=1,(I141:R141),"")),
     MAX(IF($I$200:$R$200=2,(I141:R141),""))),
IF(Options!$D$19=1, IFERROR(AVERAGE(IF($I$200:$R$200=1,(I141:R141),"")),
     AVERAGE(IF($I$200:$R$200=2,(I141:R141),""))),
IF(Options!$D$20=1, IFERROR(GEOMEAN(IF($I$200:$R$200=1,(I141:R141)+0.0001,"")),
     GEOMEAN(IF($I$200:$R$200=2,(I141:R141)+0.0001,""))))))</f>
        <v>0</v>
      </c>
      <c r="H141" s="151" t="s">
        <v>279</v>
      </c>
      <c r="I141" s="96">
        <v>0</v>
      </c>
      <c r="J141" s="96" t="s">
        <v>505</v>
      </c>
      <c r="K141" s="96">
        <v>8.5</v>
      </c>
      <c r="L141" s="96"/>
      <c r="M141" s="96"/>
      <c r="N141" s="150"/>
      <c r="O141" s="150"/>
      <c r="P141" s="150"/>
      <c r="Q141" s="172"/>
      <c r="R141" s="172"/>
      <c r="S141" s="38"/>
      <c r="T141" s="38"/>
      <c r="U141" s="38"/>
      <c r="V141" s="38"/>
      <c r="W141" s="38"/>
      <c r="X141" s="38"/>
      <c r="Y141" s="38"/>
      <c r="Z141" s="38"/>
      <c r="AA141" s="38"/>
    </row>
    <row r="142" spans="1:27" x14ac:dyDescent="0.2">
      <c r="A142" s="92">
        <v>137</v>
      </c>
      <c r="B142" s="92" t="s">
        <v>280</v>
      </c>
      <c r="C142" s="92" t="s">
        <v>281</v>
      </c>
      <c r="D142" s="105" t="str">
        <f t="shared" si="2"/>
        <v/>
      </c>
      <c r="E142" s="96">
        <f>IF(Options!$D$24 = 1, MAX(F142, G142),
IF(Options!$D$25 = 1, AVERAGE(F142,G142),
IF(Options!$D$26 = 1, IFERROR(GEOMEAN(F142, G142), MAX(F142, G142)))))</f>
        <v>0.875</v>
      </c>
      <c r="F142" s="96" cm="1">
        <f t="array" ref="F142">IF(Options!$D$18=1, IFERROR(MAX(IF($I$199:$R$199=1,(I142:R142),"")),
     MAX(IF($I$199:$R$199=2,(I142:R142),""))),
IF(Options!$D$19=1, IFERROR(AVERAGE(IF($I$199:$R$199=1,(I142:R142),"")),
     AVERAGE(IF($I$199:$R$199=2,(I142:R142),""))),
IF(Options!$D$20=1, IFERROR(GEOMEAN(IF($I$199:$R$199=1,(I142:R142)+0.0001,"")),
     GEOMEAN(IF($I$199:$R$199=2,(I142:R142)+0.0001,""))))))</f>
        <v>0.875</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51" t="s">
        <v>281</v>
      </c>
      <c r="I142" s="96" t="s">
        <v>505</v>
      </c>
      <c r="J142" s="96" t="s">
        <v>505</v>
      </c>
      <c r="K142" s="96">
        <v>0.875</v>
      </c>
      <c r="L142" s="96"/>
      <c r="M142" s="96"/>
      <c r="N142" s="150"/>
      <c r="O142" s="150"/>
      <c r="P142" s="150"/>
      <c r="Q142" s="172"/>
      <c r="R142" s="172"/>
      <c r="S142" s="38"/>
      <c r="T142" s="38"/>
      <c r="U142" s="38"/>
      <c r="V142" s="38"/>
      <c r="W142" s="38"/>
      <c r="X142" s="38"/>
      <c r="Y142" s="38"/>
      <c r="Z142" s="38"/>
      <c r="AA142" s="38"/>
    </row>
    <row r="143" spans="1:27" x14ac:dyDescent="0.2">
      <c r="A143" s="92">
        <v>138</v>
      </c>
      <c r="B143" s="92" t="s">
        <v>282</v>
      </c>
      <c r="C143" s="92" t="s">
        <v>283</v>
      </c>
      <c r="D143" s="105" t="str">
        <f t="shared" si="2"/>
        <v/>
      </c>
      <c r="E143" s="96">
        <f>IF(Options!$D$24 = 1, MAX(F143, G143),
IF(Options!$D$25 = 1, AVERAGE(F143,G143),
IF(Options!$D$26 = 1, IFERROR(GEOMEAN(F143, G143), MAX(F143, G143)))))</f>
        <v>4.875</v>
      </c>
      <c r="F143" s="96" cm="1">
        <f t="array" ref="F143">IF(Options!$D$18=1, IFERROR(MAX(IF($I$199:$R$199=1,(I143:R143),"")),
     MAX(IF($I$199:$R$199=2,(I143:R143),""))),
IF(Options!$D$19=1, IFERROR(AVERAGE(IF($I$199:$R$199=1,(I143:R143),"")),
     AVERAGE(IF($I$199:$R$199=2,(I143:R143),""))),
IF(Options!$D$20=1, IFERROR(GEOMEAN(IF($I$199:$R$199=1,(I143:R143)+0.0001,"")),
     GEOMEAN(IF($I$199:$R$199=2,(I143:R143)+0.0001,""))))))</f>
        <v>4.875</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51" t="s">
        <v>283</v>
      </c>
      <c r="I143" s="96">
        <v>0</v>
      </c>
      <c r="J143" s="96" t="s">
        <v>505</v>
      </c>
      <c r="K143" s="96">
        <v>4.875</v>
      </c>
      <c r="L143" s="96"/>
      <c r="M143" s="96"/>
      <c r="N143" s="150"/>
      <c r="O143" s="150"/>
      <c r="P143" s="150"/>
      <c r="Q143" s="172"/>
      <c r="R143" s="172"/>
      <c r="S143" s="38"/>
      <c r="T143" s="38"/>
      <c r="U143" s="38"/>
      <c r="V143" s="38"/>
      <c r="W143" s="38"/>
      <c r="X143" s="38"/>
      <c r="Y143" s="38"/>
      <c r="Z143" s="38"/>
      <c r="AA143" s="38"/>
    </row>
    <row r="144" spans="1:27" x14ac:dyDescent="0.2">
      <c r="A144" s="92">
        <v>139</v>
      </c>
      <c r="B144" s="92" t="s">
        <v>284</v>
      </c>
      <c r="C144" s="92" t="s">
        <v>285</v>
      </c>
      <c r="D144" s="105" t="str">
        <f t="shared" si="2"/>
        <v/>
      </c>
      <c r="E144" s="96">
        <f>IF(Options!$D$24 = 1, MAX(F144, G144),
IF(Options!$D$25 = 1, AVERAGE(F144,G144),
IF(Options!$D$26 = 1, IFERROR(GEOMEAN(F144, G144), MAX(F144, G144)))))</f>
        <v>0.25</v>
      </c>
      <c r="F144" s="96" cm="1">
        <f t="array" ref="F144">IF(Options!$D$18=1, IFERROR(MAX(IF($I$199:$R$199=1,(I144:R144),"")),
     MAX(IF($I$199:$R$199=2,(I144:R144),""))),
IF(Options!$D$19=1, IFERROR(AVERAGE(IF($I$199:$R$199=1,(I144:R144),"")),
     AVERAGE(IF($I$199:$R$199=2,(I144:R144),""))),
IF(Options!$D$20=1, IFERROR(GEOMEAN(IF($I$199:$R$199=1,(I144:R144)+0.0001,"")),
     GEOMEAN(IF($I$199:$R$199=2,(I144:R144)+0.0001,""))))))</f>
        <v>0.25</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51" t="s">
        <v>285</v>
      </c>
      <c r="I144" s="96" t="s">
        <v>505</v>
      </c>
      <c r="J144" s="96" t="s">
        <v>505</v>
      </c>
      <c r="K144" s="96">
        <v>0.25</v>
      </c>
      <c r="L144" s="96"/>
      <c r="M144" s="96"/>
      <c r="N144" s="150"/>
      <c r="O144" s="150"/>
      <c r="P144" s="150"/>
      <c r="Q144" s="172"/>
      <c r="R144" s="172"/>
      <c r="S144" s="38"/>
      <c r="T144" s="38"/>
      <c r="U144" s="38"/>
      <c r="V144" s="38"/>
      <c r="W144" s="38"/>
      <c r="X144" s="38"/>
      <c r="Y144" s="38"/>
      <c r="Z144" s="38"/>
      <c r="AA144" s="38"/>
    </row>
    <row r="145" spans="1:27" x14ac:dyDescent="0.2">
      <c r="A145" s="92">
        <v>140</v>
      </c>
      <c r="B145" s="92" t="s">
        <v>286</v>
      </c>
      <c r="C145" s="92" t="s">
        <v>287</v>
      </c>
      <c r="D145" s="105" t="str">
        <f t="shared" si="2"/>
        <v/>
      </c>
      <c r="E145" s="96">
        <f>IF(Options!$D$24 = 1, MAX(F145, G145),
IF(Options!$D$25 = 1, AVERAGE(F145,G145),
IF(Options!$D$26 = 1, IFERROR(GEOMEAN(F145, G145), MAX(F145, G145)))))</f>
        <v>4.25</v>
      </c>
      <c r="F145" s="96" cm="1">
        <f t="array" ref="F145">IF(Options!$D$18=1, IFERROR(MAX(IF($I$199:$R$199=1,(I145:R145),"")),
     MAX(IF($I$199:$R$199=2,(I145:R145),""))),
IF(Options!$D$19=1, IFERROR(AVERAGE(IF($I$199:$R$199=1,(I145:R145),"")),
     AVERAGE(IF($I$199:$R$199=2,(I145:R145),""))),
IF(Options!$D$20=1, IFERROR(GEOMEAN(IF($I$199:$R$199=1,(I145:R145)+0.0001,"")),
     GEOMEAN(IF($I$199:$R$199=2,(I145:R145)+0.0001,""))))))</f>
        <v>4.25</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51" t="s">
        <v>287</v>
      </c>
      <c r="I145" s="96" t="s">
        <v>505</v>
      </c>
      <c r="J145" s="96">
        <v>0</v>
      </c>
      <c r="K145" s="96">
        <v>4.25</v>
      </c>
      <c r="L145" s="96"/>
      <c r="M145" s="96"/>
      <c r="N145" s="150"/>
      <c r="O145" s="150"/>
      <c r="P145" s="150"/>
      <c r="Q145" s="172"/>
      <c r="R145" s="172"/>
      <c r="S145" s="38"/>
      <c r="T145" s="38"/>
      <c r="U145" s="38"/>
      <c r="V145" s="38"/>
      <c r="W145" s="38"/>
      <c r="X145" s="38"/>
      <c r="Y145" s="38"/>
      <c r="Z145" s="38"/>
      <c r="AA145" s="38"/>
    </row>
    <row r="146" spans="1:27" x14ac:dyDescent="0.2">
      <c r="A146" s="92">
        <v>141</v>
      </c>
      <c r="B146" s="92" t="s">
        <v>288</v>
      </c>
      <c r="C146" s="92" t="s">
        <v>289</v>
      </c>
      <c r="D146" s="105" t="str">
        <f t="shared" si="2"/>
        <v/>
      </c>
      <c r="E146" s="96">
        <f>IF(Options!$D$24 = 1, MAX(F146, G146),
IF(Options!$D$25 = 1, AVERAGE(F146,G146),
IF(Options!$D$26 = 1, IFERROR(GEOMEAN(F146, G146), MAX(F146, G146)))))</f>
        <v>1</v>
      </c>
      <c r="F146" s="96" cm="1">
        <f t="array" ref="F146">IF(Options!$D$18=1, IFERROR(MAX(IF($I$199:$R$199=1,(I146:R146),"")),
     MAX(IF($I$199:$R$199=2,(I146:R146),""))),
IF(Options!$D$19=1, IFERROR(AVERAGE(IF($I$199:$R$199=1,(I146:R146),"")),
     AVERAGE(IF($I$199:$R$199=2,(I146:R146),""))),
IF(Options!$D$20=1, IFERROR(GEOMEAN(IF($I$199:$R$199=1,(I146:R146)+0.0001,"")),
     GEOMEAN(IF($I$199:$R$199=2,(I146:R146)+0.0001,""))))))</f>
        <v>1</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51" t="s">
        <v>289</v>
      </c>
      <c r="I146" s="96" t="s">
        <v>505</v>
      </c>
      <c r="J146" s="96" t="s">
        <v>505</v>
      </c>
      <c r="K146" s="96">
        <v>1</v>
      </c>
      <c r="L146" s="96"/>
      <c r="M146" s="96"/>
      <c r="N146" s="150"/>
      <c r="O146" s="150"/>
      <c r="P146" s="150"/>
      <c r="Q146" s="172"/>
      <c r="R146" s="172"/>
      <c r="S146" s="38"/>
      <c r="T146" s="38"/>
      <c r="U146" s="38"/>
      <c r="V146" s="38"/>
      <c r="W146" s="38"/>
      <c r="X146" s="38"/>
      <c r="Y146" s="38"/>
      <c r="Z146" s="38"/>
      <c r="AA146" s="38"/>
    </row>
    <row r="147" spans="1:27" x14ac:dyDescent="0.2">
      <c r="A147" s="92">
        <v>142</v>
      </c>
      <c r="B147" s="92" t="s">
        <v>290</v>
      </c>
      <c r="C147" s="92" t="s">
        <v>291</v>
      </c>
      <c r="D147" s="105" t="str">
        <f t="shared" si="2"/>
        <v/>
      </c>
      <c r="E147" s="96">
        <f>IF(Options!$D$24 = 1, MAX(F147, G147),
IF(Options!$D$25 = 1, AVERAGE(F147,G147),
IF(Options!$D$26 = 1, IFERROR(GEOMEAN(F147, G147), MAX(F147, G147)))))</f>
        <v>1.375</v>
      </c>
      <c r="F147" s="96" cm="1">
        <f t="array" ref="F147">IF(Options!$D$18=1, IFERROR(MAX(IF($I$199:$R$199=1,(I147:R147),"")),
     MAX(IF($I$199:$R$199=2,(I147:R147),""))),
IF(Options!$D$19=1, IFERROR(AVERAGE(IF($I$199:$R$199=1,(I147:R147),"")),
     AVERAGE(IF($I$199:$R$199=2,(I147:R147),""))),
IF(Options!$D$20=1, IFERROR(GEOMEAN(IF($I$199:$R$199=1,(I147:R147)+0.0001,"")),
     GEOMEAN(IF($I$199:$R$199=2,(I147:R147)+0.0001,""))))))</f>
        <v>1.375</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51" t="s">
        <v>291</v>
      </c>
      <c r="I147" s="96" t="s">
        <v>505</v>
      </c>
      <c r="J147" s="96" t="s">
        <v>505</v>
      </c>
      <c r="K147" s="96">
        <v>1.375</v>
      </c>
      <c r="L147" s="96"/>
      <c r="M147" s="96"/>
      <c r="N147" s="150"/>
      <c r="O147" s="150"/>
      <c r="P147" s="150"/>
      <c r="Q147" s="172"/>
      <c r="R147" s="172"/>
      <c r="S147" s="38"/>
      <c r="T147" s="38"/>
      <c r="U147" s="38"/>
      <c r="V147" s="38"/>
      <c r="W147" s="38"/>
      <c r="X147" s="38"/>
      <c r="Y147" s="38"/>
      <c r="Z147" s="38"/>
      <c r="AA147" s="38"/>
    </row>
    <row r="148" spans="1:27" x14ac:dyDescent="0.2">
      <c r="A148" s="92">
        <v>143</v>
      </c>
      <c r="B148" s="92" t="s">
        <v>292</v>
      </c>
      <c r="C148" s="92" t="s">
        <v>293</v>
      </c>
      <c r="D148" s="105" t="str">
        <f t="shared" si="2"/>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51" t="s">
        <v>293</v>
      </c>
      <c r="I148" s="96" t="s">
        <v>505</v>
      </c>
      <c r="J148" s="96" t="s">
        <v>505</v>
      </c>
      <c r="K148" s="96">
        <v>0</v>
      </c>
      <c r="L148" s="96"/>
      <c r="M148" s="96"/>
      <c r="N148" s="150"/>
      <c r="O148" s="150"/>
      <c r="P148" s="150"/>
      <c r="Q148" s="172"/>
      <c r="R148" s="172"/>
      <c r="S148" s="38"/>
      <c r="T148" s="38"/>
      <c r="U148" s="38"/>
      <c r="V148" s="38"/>
      <c r="W148" s="38"/>
      <c r="X148" s="38"/>
      <c r="Y148" s="38"/>
      <c r="Z148" s="38"/>
      <c r="AA148" s="38"/>
    </row>
    <row r="149" spans="1:27" x14ac:dyDescent="0.2">
      <c r="A149" s="92">
        <v>144</v>
      </c>
      <c r="B149" s="92" t="s">
        <v>294</v>
      </c>
      <c r="C149" s="92" t="s">
        <v>295</v>
      </c>
      <c r="D149" s="105" t="str">
        <f t="shared" si="2"/>
        <v/>
      </c>
      <c r="E149" s="96">
        <f>IF(Options!$D$24 = 1, MAX(F149, G149),
IF(Options!$D$25 = 1, AVERAGE(F149,G149),
IF(Options!$D$26 = 1, IFERROR(GEOMEAN(F149, G149), MAX(F149, G149)))))</f>
        <v>2.375</v>
      </c>
      <c r="F149" s="96" cm="1">
        <f t="array" ref="F149">IF(Options!$D$18=1, IFERROR(MAX(IF($I$199:$R$199=1,(I149:R149),"")),
     MAX(IF($I$199:$R$199=2,(I149:R149),""))),
IF(Options!$D$19=1, IFERROR(AVERAGE(IF($I$199:$R$199=1,(I149:R149),"")),
     AVERAGE(IF($I$199:$R$199=2,(I149:R149),""))),
IF(Options!$D$20=1, IFERROR(GEOMEAN(IF($I$199:$R$199=1,(I149:R149)+0.0001,"")),
     GEOMEAN(IF($I$199:$R$199=2,(I149:R149)+0.0001,""))))))</f>
        <v>2.375</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51" t="s">
        <v>295</v>
      </c>
      <c r="I149" s="96" t="s">
        <v>505</v>
      </c>
      <c r="J149" s="96" t="s">
        <v>505</v>
      </c>
      <c r="K149" s="96">
        <v>2.375</v>
      </c>
      <c r="L149" s="96"/>
      <c r="M149" s="96"/>
      <c r="N149" s="150"/>
      <c r="O149" s="150"/>
      <c r="P149" s="150"/>
      <c r="Q149" s="172"/>
      <c r="R149" s="172"/>
      <c r="S149" s="38"/>
      <c r="T149" s="38"/>
      <c r="U149" s="38"/>
      <c r="V149" s="38"/>
      <c r="W149" s="38"/>
      <c r="X149" s="38"/>
      <c r="Y149" s="38"/>
      <c r="Z149" s="38"/>
      <c r="AA149" s="38"/>
    </row>
    <row r="150" spans="1:27" x14ac:dyDescent="0.2">
      <c r="A150" s="92">
        <v>145</v>
      </c>
      <c r="B150" s="92" t="s">
        <v>296</v>
      </c>
      <c r="C150" s="92" t="s">
        <v>297</v>
      </c>
      <c r="D150" s="105" t="str">
        <f t="shared" si="2"/>
        <v/>
      </c>
      <c r="E150" s="96">
        <f>IF(Options!$D$24 = 1, MAX(F150, G150),
IF(Options!$D$25 = 1, AVERAGE(F150,G150),
IF(Options!$D$26 = 1, IFERROR(GEOMEAN(F150, G150), MAX(F150, G150)))))</f>
        <v>6.25</v>
      </c>
      <c r="F150" s="96" cm="1">
        <f t="array" ref="F150">IF(Options!$D$18=1, IFERROR(MAX(IF($I$199:$R$199=1,(I150:R150),"")),
     MAX(IF($I$199:$R$199=2,(I150:R150),""))),
IF(Options!$D$19=1, IFERROR(AVERAGE(IF($I$199:$R$199=1,(I150:R150),"")),
     AVERAGE(IF($I$199:$R$199=2,(I150:R150),""))),
IF(Options!$D$20=1, IFERROR(GEOMEAN(IF($I$199:$R$199=1,(I150:R150)+0.0001,"")),
     GEOMEAN(IF($I$199:$R$199=2,(I150:R150)+0.0001,""))))))</f>
        <v>6.25</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51" t="s">
        <v>297</v>
      </c>
      <c r="I150" s="96" t="s">
        <v>505</v>
      </c>
      <c r="J150" s="96" t="s">
        <v>505</v>
      </c>
      <c r="K150" s="96">
        <v>6.25</v>
      </c>
      <c r="L150" s="96"/>
      <c r="M150" s="96"/>
      <c r="N150" s="150"/>
      <c r="O150" s="150"/>
      <c r="P150" s="150"/>
      <c r="Q150" s="172"/>
      <c r="R150" s="172"/>
      <c r="S150" s="38"/>
      <c r="T150" s="38"/>
      <c r="U150" s="38"/>
      <c r="V150" s="38"/>
      <c r="W150" s="38"/>
      <c r="X150" s="38"/>
      <c r="Y150" s="38"/>
      <c r="Z150" s="38"/>
      <c r="AA150" s="38"/>
    </row>
    <row r="151" spans="1:27" x14ac:dyDescent="0.2">
      <c r="A151" s="92">
        <v>146</v>
      </c>
      <c r="B151" s="92" t="s">
        <v>298</v>
      </c>
      <c r="C151" s="92" t="s">
        <v>299</v>
      </c>
      <c r="D151" s="105" t="str">
        <f t="shared" si="2"/>
        <v/>
      </c>
      <c r="E151" s="96">
        <f>IF(Options!$D$24 = 1, MAX(F151, G151),
IF(Options!$D$25 = 1, AVERAGE(F151,G151),
IF(Options!$D$26 = 1, IFERROR(GEOMEAN(F151, G151), MAX(F151, G151)))))</f>
        <v>1.875</v>
      </c>
      <c r="F151" s="96" cm="1">
        <f t="array" ref="F151">IF(Options!$D$18=1, IFERROR(MAX(IF($I$199:$R$199=1,(I151:R151),"")),
     MAX(IF($I$199:$R$199=2,(I151:R151),""))),
IF(Options!$D$19=1, IFERROR(AVERAGE(IF($I$199:$R$199=1,(I151:R151),"")),
     AVERAGE(IF($I$199:$R$199=2,(I151:R151),""))),
IF(Options!$D$20=1, IFERROR(GEOMEAN(IF($I$199:$R$199=1,(I151:R151)+0.0001,"")),
     GEOMEAN(IF($I$199:$R$199=2,(I151:R151)+0.0001,""))))))</f>
        <v>1.875</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51" t="s">
        <v>299</v>
      </c>
      <c r="I151" s="96" t="s">
        <v>505</v>
      </c>
      <c r="J151" s="96" t="s">
        <v>505</v>
      </c>
      <c r="K151" s="96">
        <v>1.875</v>
      </c>
      <c r="L151" s="96"/>
      <c r="M151" s="96"/>
      <c r="N151" s="150"/>
      <c r="O151" s="150"/>
      <c r="P151" s="150"/>
      <c r="Q151" s="172"/>
      <c r="R151" s="172"/>
      <c r="S151" s="38"/>
      <c r="T151" s="38"/>
      <c r="U151" s="38"/>
      <c r="V151" s="38"/>
      <c r="W151" s="38"/>
      <c r="X151" s="38"/>
      <c r="Y151" s="38"/>
      <c r="Z151" s="38"/>
      <c r="AA151" s="38"/>
    </row>
    <row r="152" spans="1:27" x14ac:dyDescent="0.2">
      <c r="A152" s="92">
        <v>147</v>
      </c>
      <c r="B152" s="92" t="s">
        <v>300</v>
      </c>
      <c r="C152" s="92" t="s">
        <v>301</v>
      </c>
      <c r="D152" s="105" t="str">
        <f t="shared" si="2"/>
        <v/>
      </c>
      <c r="E152" s="96">
        <f>IF(Options!$D$24 = 1, MAX(F152, G152),
IF(Options!$D$25 = 1, AVERAGE(F152,G152),
IF(Options!$D$26 = 1, IFERROR(GEOMEAN(F152, G152), MAX(F152, G152)))))</f>
        <v>4.125</v>
      </c>
      <c r="F152" s="96" cm="1">
        <f t="array" ref="F152">IF(Options!$D$18=1, IFERROR(MAX(IF($I$199:$R$199=1,(I152:R152),"")),
     MAX(IF($I$199:$R$199=2,(I152:R152),""))),
IF(Options!$D$19=1, IFERROR(AVERAGE(IF($I$199:$R$199=1,(I152:R152),"")),
     AVERAGE(IF($I$199:$R$199=2,(I152:R152),""))),
IF(Options!$D$20=1, IFERROR(GEOMEAN(IF($I$199:$R$199=1,(I152:R152)+0.0001,"")),
     GEOMEAN(IF($I$199:$R$199=2,(I152:R152)+0.0001,""))))))</f>
        <v>4.125</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51" t="s">
        <v>301</v>
      </c>
      <c r="I152" s="96" t="s">
        <v>505</v>
      </c>
      <c r="J152" s="96" t="s">
        <v>505</v>
      </c>
      <c r="K152" s="96">
        <v>4.125</v>
      </c>
      <c r="L152" s="96"/>
      <c r="M152" s="96"/>
      <c r="N152" s="150"/>
      <c r="O152" s="150"/>
      <c r="P152" s="150"/>
      <c r="Q152" s="172"/>
      <c r="R152" s="172"/>
      <c r="S152" s="38"/>
      <c r="T152" s="38"/>
      <c r="U152" s="38"/>
      <c r="V152" s="38"/>
      <c r="W152" s="38"/>
      <c r="X152" s="38"/>
      <c r="Y152" s="38"/>
      <c r="Z152" s="38"/>
      <c r="AA152" s="38"/>
    </row>
    <row r="153" spans="1:27" x14ac:dyDescent="0.2">
      <c r="A153" s="92">
        <v>148</v>
      </c>
      <c r="B153" s="92" t="s">
        <v>302</v>
      </c>
      <c r="C153" s="92" t="s">
        <v>303</v>
      </c>
      <c r="D153" s="105" t="str">
        <f t="shared" si="2"/>
        <v/>
      </c>
      <c r="E153" s="96">
        <f>IF(Options!$D$24 = 1, MAX(F153, G153),
IF(Options!$D$25 = 1, AVERAGE(F153,G153),
IF(Options!$D$26 = 1, IFERROR(GEOMEAN(F153, G153), MAX(F153, G153)))))</f>
        <v>6.875</v>
      </c>
      <c r="F153" s="96" cm="1">
        <f t="array" ref="F153">IF(Options!$D$18=1, IFERROR(MAX(IF($I$199:$R$199=1,(I153:R153),"")),
     MAX(IF($I$199:$R$199=2,(I153:R153),""))),
IF(Options!$D$19=1, IFERROR(AVERAGE(IF($I$199:$R$199=1,(I153:R153),"")),
     AVERAGE(IF($I$199:$R$199=2,(I153:R153),""))),
IF(Options!$D$20=1, IFERROR(GEOMEAN(IF($I$199:$R$199=1,(I153:R153)+0.0001,"")),
     GEOMEAN(IF($I$199:$R$199=2,(I153:R153)+0.0001,""))))))</f>
        <v>6.875</v>
      </c>
      <c r="G153" s="96" cm="1">
        <f t="array" ref="G153">IF(Options!$D$18=1, IFERROR(MAX(IF($I$200:$R$200=1,(I153:R153),"")),
     MAX(IF($I$200:$R$200=2,(I153:R153),""))),
IF(Options!$D$19=1, IFERROR(AVERAGE(IF($I$200:$R$200=1,(I153:R153),"")),
     AVERAGE(IF($I$200:$R$200=2,(I153:R153),""))),
IF(Options!$D$20=1, IFERROR(GEOMEAN(IF($I$200:$R$200=1,(I153:R153)+0.0001,"")),
     GEOMEAN(IF($I$200:$R$200=2,(I153:R153)+0.0001,""))))))</f>
        <v>0</v>
      </c>
      <c r="H153" s="151" t="s">
        <v>303</v>
      </c>
      <c r="I153" s="96" t="s">
        <v>505</v>
      </c>
      <c r="J153" s="96">
        <v>0</v>
      </c>
      <c r="K153" s="96">
        <v>6.875</v>
      </c>
      <c r="L153" s="96"/>
      <c r="M153" s="96"/>
      <c r="N153" s="150"/>
      <c r="O153" s="150"/>
      <c r="P153" s="150"/>
      <c r="Q153" s="172"/>
      <c r="R153" s="172"/>
      <c r="S153" s="38"/>
      <c r="T153" s="38"/>
      <c r="U153" s="38"/>
      <c r="V153" s="38"/>
      <c r="W153" s="38"/>
      <c r="X153" s="38"/>
      <c r="Y153" s="38"/>
      <c r="Z153" s="38"/>
      <c r="AA153" s="38"/>
    </row>
    <row r="154" spans="1:27" x14ac:dyDescent="0.2">
      <c r="A154" s="92">
        <v>149</v>
      </c>
      <c r="B154" s="92" t="s">
        <v>304</v>
      </c>
      <c r="C154" s="92" t="s">
        <v>305</v>
      </c>
      <c r="D154" s="105" t="str">
        <f t="shared" si="2"/>
        <v/>
      </c>
      <c r="E154" s="96">
        <f>IF(Options!$D$24 = 1, MAX(F154, G154),
IF(Options!$D$25 = 1, AVERAGE(F154,G154),
IF(Options!$D$26 = 1, IFERROR(GEOMEAN(F154, G154), MAX(F154, G154)))))</f>
        <v>3.125</v>
      </c>
      <c r="F154" s="96" cm="1">
        <f t="array" ref="F154">IF(Options!$D$18=1, IFERROR(MAX(IF($I$199:$R$199=1,(I154:R154),"")),
     MAX(IF($I$199:$R$199=2,(I154:R154),""))),
IF(Options!$D$19=1, IFERROR(AVERAGE(IF($I$199:$R$199=1,(I154:R154),"")),
     AVERAGE(IF($I$199:$R$199=2,(I154:R154),""))),
IF(Options!$D$20=1, IFERROR(GEOMEAN(IF($I$199:$R$199=1,(I154:R154)+0.0001,"")),
     GEOMEAN(IF($I$199:$R$199=2,(I154:R154)+0.0001,""))))))</f>
        <v>3.125</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51" t="s">
        <v>305</v>
      </c>
      <c r="I154" s="96" t="s">
        <v>505</v>
      </c>
      <c r="J154" s="96" t="s">
        <v>505</v>
      </c>
      <c r="K154" s="96">
        <v>3.125</v>
      </c>
      <c r="L154" s="96"/>
      <c r="M154" s="96"/>
      <c r="N154" s="150"/>
      <c r="O154" s="150"/>
      <c r="P154" s="150"/>
      <c r="Q154" s="172"/>
      <c r="R154" s="172"/>
      <c r="S154" s="38"/>
      <c r="T154" s="38"/>
      <c r="U154" s="38"/>
      <c r="V154" s="38"/>
      <c r="W154" s="38"/>
      <c r="X154" s="38"/>
      <c r="Y154" s="38"/>
      <c r="Z154" s="38"/>
      <c r="AA154" s="38"/>
    </row>
    <row r="155" spans="1:27" x14ac:dyDescent="0.2">
      <c r="A155" s="92">
        <v>150</v>
      </c>
      <c r="B155" s="92" t="s">
        <v>306</v>
      </c>
      <c r="C155" s="92" t="s">
        <v>307</v>
      </c>
      <c r="D155" s="105" t="str">
        <f t="shared" si="2"/>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51" t="s">
        <v>307</v>
      </c>
      <c r="I155" s="96" t="s">
        <v>505</v>
      </c>
      <c r="J155" s="96" t="s">
        <v>505</v>
      </c>
      <c r="K155" s="96">
        <v>0</v>
      </c>
      <c r="L155" s="96"/>
      <c r="M155" s="96"/>
      <c r="N155" s="150"/>
      <c r="O155" s="150"/>
      <c r="P155" s="150"/>
      <c r="Q155" s="172"/>
      <c r="R155" s="172"/>
      <c r="S155" s="38"/>
      <c r="T155" s="38"/>
      <c r="U155" s="38"/>
      <c r="V155" s="38"/>
      <c r="W155" s="38"/>
      <c r="X155" s="38"/>
      <c r="Y155" s="38"/>
      <c r="Z155" s="38"/>
      <c r="AA155" s="38"/>
    </row>
    <row r="156" spans="1:27" x14ac:dyDescent="0.2">
      <c r="A156" s="92">
        <v>151</v>
      </c>
      <c r="B156" s="92" t="s">
        <v>308</v>
      </c>
      <c r="C156" s="92" t="s">
        <v>309</v>
      </c>
      <c r="D156" s="105" t="str">
        <f t="shared" si="2"/>
        <v/>
      </c>
      <c r="E156" s="96">
        <f>IF(Options!$D$24 = 1, MAX(F156, G156),
IF(Options!$D$25 = 1, AVERAGE(F156,G156),
IF(Options!$D$26 = 1, IFERROR(GEOMEAN(F156, G156), MAX(F156, G156)))))</f>
        <v>3.25</v>
      </c>
      <c r="F156" s="96" cm="1">
        <f t="array" ref="F156">IF(Options!$D$18=1, IFERROR(MAX(IF($I$199:$R$199=1,(I156:R156),"")),
     MAX(IF($I$199:$R$199=2,(I156:R156),""))),
IF(Options!$D$19=1, IFERROR(AVERAGE(IF($I$199:$R$199=1,(I156:R156),"")),
     AVERAGE(IF($I$199:$R$199=2,(I156:R156),""))),
IF(Options!$D$20=1, IFERROR(GEOMEAN(IF($I$199:$R$199=1,(I156:R156)+0.0001,"")),
     GEOMEAN(IF($I$199:$R$199=2,(I156:R156)+0.0001,""))))))</f>
        <v>3.25</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51" t="s">
        <v>309</v>
      </c>
      <c r="I156" s="96" t="s">
        <v>505</v>
      </c>
      <c r="J156" s="96" t="s">
        <v>505</v>
      </c>
      <c r="K156" s="96">
        <v>3.25</v>
      </c>
      <c r="L156" s="96"/>
      <c r="M156" s="96"/>
      <c r="N156" s="150"/>
      <c r="O156" s="150"/>
      <c r="P156" s="150"/>
      <c r="Q156" s="172"/>
      <c r="R156" s="172"/>
      <c r="S156" s="38"/>
      <c r="T156" s="38"/>
      <c r="U156" s="38"/>
      <c r="V156" s="38"/>
      <c r="W156" s="38"/>
      <c r="X156" s="38"/>
      <c r="Y156" s="38"/>
      <c r="Z156" s="38"/>
      <c r="AA156" s="38"/>
    </row>
    <row r="157" spans="1:27" x14ac:dyDescent="0.2">
      <c r="A157" s="92">
        <v>152</v>
      </c>
      <c r="B157" s="92" t="s">
        <v>310</v>
      </c>
      <c r="C157" s="92" t="s">
        <v>311</v>
      </c>
      <c r="D157" s="105" t="str">
        <f t="shared" si="2"/>
        <v/>
      </c>
      <c r="E157" s="96">
        <f>IF(Options!$D$24 = 1, MAX(F157, G157),
IF(Options!$D$25 = 1, AVERAGE(F157,G157),
IF(Options!$D$26 = 1, IFERROR(GEOMEAN(F157, G157), MAX(F157, G157)))))</f>
        <v>3.5</v>
      </c>
      <c r="F157" s="96" cm="1">
        <f t="array" ref="F157">IF(Options!$D$18=1, IFERROR(MAX(IF($I$199:$R$199=1,(I157:R157),"")),
     MAX(IF($I$199:$R$199=2,(I157:R157),""))),
IF(Options!$D$19=1, IFERROR(AVERAGE(IF($I$199:$R$199=1,(I157:R157),"")),
     AVERAGE(IF($I$199:$R$199=2,(I157:R157),""))),
IF(Options!$D$20=1, IFERROR(GEOMEAN(IF($I$199:$R$199=1,(I157:R157)+0.0001,"")),
     GEOMEAN(IF($I$199:$R$199=2,(I157:R157)+0.0001,""))))))</f>
        <v>3.5</v>
      </c>
      <c r="G157" s="96" cm="1">
        <f t="array" ref="G157">IF(Options!$D$18=1, IFERROR(MAX(IF($I$200:$R$200=1,(I157:R157),"")),
     MAX(IF($I$200:$R$200=2,(I157:R157),""))),
IF(Options!$D$19=1, IFERROR(AVERAGE(IF($I$200:$R$200=1,(I157:R157),"")),
     AVERAGE(IF($I$200:$R$200=2,(I157:R157),""))),
IF(Options!$D$20=1, IFERROR(GEOMEAN(IF($I$200:$R$200=1,(I157:R157)+0.0001,"")),
     GEOMEAN(IF($I$200:$R$200=2,(I157:R157)+0.0001,""))))))</f>
        <v>0</v>
      </c>
      <c r="H157" s="151" t="s">
        <v>311</v>
      </c>
      <c r="I157" s="96" t="s">
        <v>505</v>
      </c>
      <c r="J157" s="96" t="s">
        <v>505</v>
      </c>
      <c r="K157" s="96">
        <v>3.5</v>
      </c>
      <c r="L157" s="96"/>
      <c r="M157" s="96"/>
      <c r="N157" s="150"/>
      <c r="O157" s="150"/>
      <c r="P157" s="150"/>
      <c r="Q157" s="172"/>
      <c r="R157" s="172"/>
      <c r="S157" s="38"/>
      <c r="T157" s="38"/>
      <c r="U157" s="38"/>
      <c r="V157" s="38"/>
      <c r="W157" s="38"/>
      <c r="X157" s="38"/>
      <c r="Y157" s="38"/>
      <c r="Z157" s="38"/>
      <c r="AA157" s="38"/>
    </row>
    <row r="158" spans="1:27" x14ac:dyDescent="0.2">
      <c r="A158" s="92">
        <v>153</v>
      </c>
      <c r="B158" s="92" t="s">
        <v>312</v>
      </c>
      <c r="C158" s="92" t="s">
        <v>313</v>
      </c>
      <c r="D158" s="105" t="str">
        <f t="shared" si="2"/>
        <v/>
      </c>
      <c r="E158" s="96">
        <f>IF(Options!$D$24 = 1, MAX(F158, G158),
IF(Options!$D$25 = 1, AVERAGE(F158,G158),
IF(Options!$D$26 = 1, IFERROR(GEOMEAN(F158, G158), MAX(F158, G158)))))</f>
        <v>5.125</v>
      </c>
      <c r="F158" s="96" cm="1">
        <f t="array" ref="F158">IF(Options!$D$18=1, IFERROR(MAX(IF($I$199:$R$199=1,(I158:R158),"")),
     MAX(IF($I$199:$R$199=2,(I158:R158),""))),
IF(Options!$D$19=1, IFERROR(AVERAGE(IF($I$199:$R$199=1,(I158:R158),"")),
     AVERAGE(IF($I$199:$R$199=2,(I158:R158),""))),
IF(Options!$D$20=1, IFERROR(GEOMEAN(IF($I$199:$R$199=1,(I158:R158)+0.0001,"")),
     GEOMEAN(IF($I$199:$R$199=2,(I158:R158)+0.0001,""))))))</f>
        <v>5.125</v>
      </c>
      <c r="G158" s="96" cm="1">
        <f t="array" ref="G158">IF(Options!$D$18=1, IFERROR(MAX(IF($I$200:$R$200=1,(I158:R158),"")),
     MAX(IF($I$200:$R$200=2,(I158:R158),""))),
IF(Options!$D$19=1, IFERROR(AVERAGE(IF($I$200:$R$200=1,(I158:R158),"")),
     AVERAGE(IF($I$200:$R$200=2,(I158:R158),""))),
IF(Options!$D$20=1, IFERROR(GEOMEAN(IF($I$200:$R$200=1,(I158:R158)+0.0001,"")),
     GEOMEAN(IF($I$200:$R$200=2,(I158:R158)+0.0001,""))))))</f>
        <v>0</v>
      </c>
      <c r="H158" s="151" t="s">
        <v>313</v>
      </c>
      <c r="I158" s="96" t="s">
        <v>505</v>
      </c>
      <c r="J158" s="96" t="s">
        <v>505</v>
      </c>
      <c r="K158" s="96">
        <v>5.125</v>
      </c>
      <c r="L158" s="96"/>
      <c r="M158" s="96"/>
      <c r="N158" s="150"/>
      <c r="O158" s="150"/>
      <c r="P158" s="150"/>
      <c r="Q158" s="172"/>
      <c r="R158" s="172"/>
      <c r="S158" s="38"/>
      <c r="T158" s="38"/>
      <c r="U158" s="38"/>
      <c r="V158" s="38"/>
      <c r="W158" s="38"/>
      <c r="X158" s="38"/>
      <c r="Y158" s="38"/>
      <c r="Z158" s="38"/>
      <c r="AA158" s="38"/>
    </row>
    <row r="159" spans="1:27" x14ac:dyDescent="0.2">
      <c r="A159" s="92">
        <v>154</v>
      </c>
      <c r="B159" s="92" t="s">
        <v>314</v>
      </c>
      <c r="C159" s="92" t="s">
        <v>315</v>
      </c>
      <c r="D159" s="105" t="str">
        <f t="shared" si="2"/>
        <v/>
      </c>
      <c r="E159" s="96">
        <f>IF(Options!$D$24 = 1, MAX(F159, G159),
IF(Options!$D$25 = 1, AVERAGE(F159,G159),
IF(Options!$D$26 = 1, IFERROR(GEOMEAN(F159, G159), MAX(F159, G159)))))</f>
        <v>9.875</v>
      </c>
      <c r="F159" s="96" cm="1">
        <f t="array" ref="F159">IF(Options!$D$18=1, IFERROR(MAX(IF($I$199:$R$199=1,(I159:R159),"")),
     MAX(IF($I$199:$R$199=2,(I159:R159),""))),
IF(Options!$D$19=1, IFERROR(AVERAGE(IF($I$199:$R$199=1,(I159:R159),"")),
     AVERAGE(IF($I$199:$R$199=2,(I159:R159),""))),
IF(Options!$D$20=1, IFERROR(GEOMEAN(IF($I$199:$R$199=1,(I159:R159)+0.0001,"")),
     GEOMEAN(IF($I$199:$R$199=2,(I159:R159)+0.0001,""))))))</f>
        <v>9.875</v>
      </c>
      <c r="G159" s="96" cm="1">
        <f t="array" ref="G159">IF(Options!$D$18=1, IFERROR(MAX(IF($I$200:$R$200=1,(I159:R159),"")),
     MAX(IF($I$200:$R$200=2,(I159:R159),""))),
IF(Options!$D$19=1, IFERROR(AVERAGE(IF($I$200:$R$200=1,(I159:R159),"")),
     AVERAGE(IF($I$200:$R$200=2,(I159:R159),""))),
IF(Options!$D$20=1, IFERROR(GEOMEAN(IF($I$200:$R$200=1,(I159:R159)+0.0001,"")),
     GEOMEAN(IF($I$200:$R$200=2,(I159:R159)+0.0001,""))))))</f>
        <v>0</v>
      </c>
      <c r="H159" s="151" t="s">
        <v>315</v>
      </c>
      <c r="I159" s="96" t="s">
        <v>505</v>
      </c>
      <c r="J159" s="96">
        <v>0</v>
      </c>
      <c r="K159" s="96">
        <v>9.875</v>
      </c>
      <c r="L159" s="96"/>
      <c r="M159" s="96"/>
      <c r="N159" s="150"/>
      <c r="O159" s="150"/>
      <c r="P159" s="150"/>
      <c r="Q159" s="172"/>
      <c r="R159" s="172"/>
      <c r="S159" s="38"/>
      <c r="T159" s="38"/>
      <c r="U159" s="38"/>
      <c r="V159" s="38"/>
      <c r="W159" s="38"/>
      <c r="X159" s="38"/>
      <c r="Y159" s="38"/>
      <c r="Z159" s="38"/>
      <c r="AA159" s="38"/>
    </row>
    <row r="160" spans="1:27" x14ac:dyDescent="0.2">
      <c r="A160" s="92">
        <v>155</v>
      </c>
      <c r="B160" s="92" t="s">
        <v>316</v>
      </c>
      <c r="C160" s="92" t="s">
        <v>317</v>
      </c>
      <c r="D160" s="105" t="str">
        <f t="shared" si="2"/>
        <v/>
      </c>
      <c r="E160" s="96">
        <f>IF(Options!$D$24 = 1, MAX(F160, G160),
IF(Options!$D$25 = 1, AVERAGE(F160,G160),
IF(Options!$D$26 = 1, IFERROR(GEOMEAN(F160, G160), MAX(F160, G160)))))</f>
        <v>2.75</v>
      </c>
      <c r="F160" s="96" cm="1">
        <f t="array" ref="F160">IF(Options!$D$18=1, IFERROR(MAX(IF($I$199:$R$199=1,(I160:R160),"")),
     MAX(IF($I$199:$R$199=2,(I160:R160),""))),
IF(Options!$D$19=1, IFERROR(AVERAGE(IF($I$199:$R$199=1,(I160:R160),"")),
     AVERAGE(IF($I$199:$R$199=2,(I160:R160),""))),
IF(Options!$D$20=1, IFERROR(GEOMEAN(IF($I$199:$R$199=1,(I160:R160)+0.0001,"")),
     GEOMEAN(IF($I$199:$R$199=2,(I160:R160)+0.0001,""))))))</f>
        <v>2.75</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51" t="s">
        <v>317</v>
      </c>
      <c r="I160" s="96" t="s">
        <v>505</v>
      </c>
      <c r="J160" s="96" t="s">
        <v>505</v>
      </c>
      <c r="K160" s="96">
        <v>2.75</v>
      </c>
      <c r="L160" s="96"/>
      <c r="M160" s="96"/>
      <c r="N160" s="150"/>
      <c r="O160" s="150"/>
      <c r="P160" s="150"/>
      <c r="Q160" s="172"/>
      <c r="R160" s="172"/>
      <c r="S160" s="38"/>
      <c r="T160" s="38"/>
      <c r="U160" s="38"/>
      <c r="V160" s="38"/>
      <c r="W160" s="38"/>
      <c r="X160" s="38"/>
      <c r="Y160" s="38"/>
      <c r="Z160" s="38"/>
      <c r="AA160" s="38"/>
    </row>
    <row r="161" spans="1:27" x14ac:dyDescent="0.2">
      <c r="A161" s="92">
        <v>156</v>
      </c>
      <c r="B161" s="92" t="s">
        <v>318</v>
      </c>
      <c r="C161" s="92" t="s">
        <v>319</v>
      </c>
      <c r="D161" s="105" t="str">
        <f t="shared" si="2"/>
        <v/>
      </c>
      <c r="E161" s="96">
        <f>IF(Options!$D$24 = 1, MAX(F161, G161),
IF(Options!$D$25 = 1, AVERAGE(F161,G161),
IF(Options!$D$26 = 1, IFERROR(GEOMEAN(F161, G161), MAX(F161, G161)))))</f>
        <v>6.75</v>
      </c>
      <c r="F161" s="96" cm="1">
        <f t="array" ref="F161">IF(Options!$D$18=1, IFERROR(MAX(IF($I$199:$R$199=1,(I161:R161),"")),
     MAX(IF($I$199:$R$199=2,(I161:R161),""))),
IF(Options!$D$19=1, IFERROR(AVERAGE(IF($I$199:$R$199=1,(I161:R161),"")),
     AVERAGE(IF($I$199:$R$199=2,(I161:R161),""))),
IF(Options!$D$20=1, IFERROR(GEOMEAN(IF($I$199:$R$199=1,(I161:R161)+0.0001,"")),
     GEOMEAN(IF($I$199:$R$199=2,(I161:R161)+0.0001,""))))))</f>
        <v>6.75</v>
      </c>
      <c r="G161" s="96" cm="1">
        <f t="array" ref="G161">IF(Options!$D$18=1, IFERROR(MAX(IF($I$200:$R$200=1,(I161:R161),"")),
     MAX(IF($I$200:$R$200=2,(I161:R161),""))),
IF(Options!$D$19=1, IFERROR(AVERAGE(IF($I$200:$R$200=1,(I161:R161),"")),
     AVERAGE(IF($I$200:$R$200=2,(I161:R161),""))),
IF(Options!$D$20=1, IFERROR(GEOMEAN(IF($I$200:$R$200=1,(I161:R161)+0.0001,"")),
     GEOMEAN(IF($I$200:$R$200=2,(I161:R161)+0.0001,""))))))</f>
        <v>0</v>
      </c>
      <c r="H161" s="151" t="s">
        <v>319</v>
      </c>
      <c r="I161" s="96" t="s">
        <v>505</v>
      </c>
      <c r="J161" s="96">
        <v>0</v>
      </c>
      <c r="K161" s="96">
        <v>6.75</v>
      </c>
      <c r="L161" s="96"/>
      <c r="M161" s="96"/>
      <c r="N161" s="150"/>
      <c r="O161" s="150"/>
      <c r="P161" s="150"/>
      <c r="Q161" s="172"/>
      <c r="R161" s="172"/>
      <c r="S161" s="38"/>
      <c r="T161" s="38"/>
      <c r="U161" s="38"/>
      <c r="V161" s="38"/>
      <c r="W161" s="38"/>
      <c r="X161" s="38"/>
      <c r="Y161" s="38"/>
      <c r="Z161" s="38"/>
      <c r="AA161" s="38"/>
    </row>
    <row r="162" spans="1:27" x14ac:dyDescent="0.2">
      <c r="A162" s="92">
        <v>157</v>
      </c>
      <c r="B162" s="92" t="s">
        <v>320</v>
      </c>
      <c r="C162" s="92" t="s">
        <v>321</v>
      </c>
      <c r="D162" s="105" t="str">
        <f t="shared" si="2"/>
        <v/>
      </c>
      <c r="E162" s="96">
        <f>IF(Options!$D$24 = 1, MAX(F162, G162),
IF(Options!$D$25 = 1, AVERAGE(F162,G162),
IF(Options!$D$26 = 1, IFERROR(GEOMEAN(F162, G162), MAX(F162, G162)))))</f>
        <v>0</v>
      </c>
      <c r="F162" s="96" cm="1">
        <f t="array" ref="F162">IF(Options!$D$18=1, IFERROR(MAX(IF($I$199:$R$199=1,(I162:R162),"")),
     MAX(IF($I$199:$R$199=2,(I162:R162),""))),
IF(Options!$D$19=1, IFERROR(AVERAGE(IF($I$199:$R$199=1,(I162:R162),"")),
     AVERAGE(IF($I$199:$R$199=2,(I162:R162),""))),
IF(Options!$D$20=1, IFERROR(GEOMEAN(IF($I$199:$R$199=1,(I162:R162)+0.0001,"")),
     GEOMEAN(IF($I$199:$R$199=2,(I162:R162)+0.0001,""))))))</f>
        <v>0</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51" t="s">
        <v>321</v>
      </c>
      <c r="I162" s="96" t="s">
        <v>505</v>
      </c>
      <c r="J162" s="96" t="s">
        <v>505</v>
      </c>
      <c r="K162" s="96">
        <v>0</v>
      </c>
      <c r="L162" s="96"/>
      <c r="M162" s="96"/>
      <c r="N162" s="150"/>
      <c r="O162" s="150"/>
      <c r="P162" s="150"/>
      <c r="Q162" s="172"/>
      <c r="R162" s="172"/>
      <c r="S162" s="38"/>
      <c r="T162" s="38"/>
      <c r="U162" s="38"/>
      <c r="V162" s="38"/>
      <c r="W162" s="38"/>
      <c r="X162" s="38"/>
      <c r="Y162" s="38"/>
      <c r="Z162" s="38"/>
      <c r="AA162" s="38"/>
    </row>
    <row r="163" spans="1:27" x14ac:dyDescent="0.2">
      <c r="A163" s="92">
        <v>158</v>
      </c>
      <c r="B163" s="92" t="s">
        <v>322</v>
      </c>
      <c r="C163" s="92" t="s">
        <v>323</v>
      </c>
      <c r="D163" s="105" t="str">
        <f t="shared" si="2"/>
        <v/>
      </c>
      <c r="E163" s="96">
        <f>IF(Options!$D$24 = 1, MAX(F163, G163),
IF(Options!$D$25 = 1, AVERAGE(F163,G163),
IF(Options!$D$26 = 1, IFERROR(GEOMEAN(F163, G163), MAX(F163, G163)))))</f>
        <v>1.5</v>
      </c>
      <c r="F163" s="96" cm="1">
        <f t="array" ref="F163">IF(Options!$D$18=1, IFERROR(MAX(IF($I$199:$R$199=1,(I163:R163),"")),
     MAX(IF($I$199:$R$199=2,(I163:R163),""))),
IF(Options!$D$19=1, IFERROR(AVERAGE(IF($I$199:$R$199=1,(I163:R163),"")),
     AVERAGE(IF($I$199:$R$199=2,(I163:R163),""))),
IF(Options!$D$20=1, IFERROR(GEOMEAN(IF($I$199:$R$199=1,(I163:R163)+0.0001,"")),
     GEOMEAN(IF($I$199:$R$199=2,(I163:R163)+0.0001,""))))))</f>
        <v>1.5</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51" t="s">
        <v>323</v>
      </c>
      <c r="I163" s="96" t="s">
        <v>505</v>
      </c>
      <c r="J163" s="96" t="s">
        <v>505</v>
      </c>
      <c r="K163" s="96">
        <v>1.5</v>
      </c>
      <c r="L163" s="96"/>
      <c r="M163" s="96"/>
      <c r="N163" s="150"/>
      <c r="O163" s="150"/>
      <c r="P163" s="150"/>
      <c r="Q163" s="172"/>
      <c r="R163" s="172"/>
      <c r="S163" s="38"/>
      <c r="T163" s="38"/>
      <c r="U163" s="38"/>
      <c r="V163" s="38"/>
      <c r="W163" s="38"/>
      <c r="X163" s="38"/>
      <c r="Y163" s="38"/>
      <c r="Z163" s="38"/>
      <c r="AA163" s="38"/>
    </row>
    <row r="164" spans="1:27" x14ac:dyDescent="0.2">
      <c r="A164" s="92">
        <v>159</v>
      </c>
      <c r="B164" s="92" t="s">
        <v>324</v>
      </c>
      <c r="C164" s="92" t="s">
        <v>325</v>
      </c>
      <c r="D164" s="105" t="str">
        <f t="shared" si="2"/>
        <v/>
      </c>
      <c r="E164" s="96">
        <f>IF(Options!$D$24 = 1, MAX(F164, G164),
IF(Options!$D$25 = 1, AVERAGE(F164,G164),
IF(Options!$D$26 = 1, IFERROR(GEOMEAN(F164, G164), MAX(F164, G164)))))</f>
        <v>0.75</v>
      </c>
      <c r="F164" s="96" cm="1">
        <f t="array" ref="F164">IF(Options!$D$18=1, IFERROR(MAX(IF($I$199:$R$199=1,(I164:R164),"")),
     MAX(IF($I$199:$R$199=2,(I164:R164),""))),
IF(Options!$D$19=1, IFERROR(AVERAGE(IF($I$199:$R$199=1,(I164:R164),"")),
     AVERAGE(IF($I$199:$R$199=2,(I164:R164),""))),
IF(Options!$D$20=1, IFERROR(GEOMEAN(IF($I$199:$R$199=1,(I164:R164)+0.0001,"")),
     GEOMEAN(IF($I$199:$R$199=2,(I164:R164)+0.0001,""))))))</f>
        <v>0.75</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51" t="s">
        <v>325</v>
      </c>
      <c r="I164" s="96" t="s">
        <v>505</v>
      </c>
      <c r="J164" s="96" t="s">
        <v>505</v>
      </c>
      <c r="K164" s="96">
        <v>0.75</v>
      </c>
      <c r="L164" s="96"/>
      <c r="M164" s="96"/>
      <c r="N164" s="150"/>
      <c r="O164" s="150"/>
      <c r="P164" s="150"/>
      <c r="Q164" s="172"/>
      <c r="R164" s="172"/>
      <c r="S164" s="38"/>
      <c r="T164" s="38"/>
      <c r="U164" s="38"/>
      <c r="V164" s="38"/>
      <c r="W164" s="38"/>
      <c r="X164" s="38"/>
      <c r="Y164" s="38"/>
      <c r="Z164" s="38"/>
      <c r="AA164" s="38"/>
    </row>
    <row r="165" spans="1:27" x14ac:dyDescent="0.2">
      <c r="A165" s="92">
        <v>160</v>
      </c>
      <c r="B165" s="92" t="s">
        <v>326</v>
      </c>
      <c r="C165" s="92" t="s">
        <v>327</v>
      </c>
      <c r="D165" s="105" t="str">
        <f t="shared" si="2"/>
        <v/>
      </c>
      <c r="E165" s="96">
        <f>IF(Options!$D$24 = 1, MAX(F165, G165),
IF(Options!$D$25 = 1, AVERAGE(F165,G165),
IF(Options!$D$26 = 1, IFERROR(GEOMEAN(F165, G165), MAX(F165, G165)))))</f>
        <v>1.125</v>
      </c>
      <c r="F165" s="96" cm="1">
        <f t="array" ref="F165">IF(Options!$D$18=1, IFERROR(MAX(IF($I$199:$R$199=1,(I165:R165),"")),
     MAX(IF($I$199:$R$199=2,(I165:R165),""))),
IF(Options!$D$19=1, IFERROR(AVERAGE(IF($I$199:$R$199=1,(I165:R165),"")),
     AVERAGE(IF($I$199:$R$199=2,(I165:R165),""))),
IF(Options!$D$20=1, IFERROR(GEOMEAN(IF($I$199:$R$199=1,(I165:R165)+0.0001,"")),
     GEOMEAN(IF($I$199:$R$199=2,(I165:R165)+0.0001,""))))))</f>
        <v>1.125</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51" t="s">
        <v>327</v>
      </c>
      <c r="I165" s="96" t="s">
        <v>505</v>
      </c>
      <c r="J165" s="96" t="s">
        <v>505</v>
      </c>
      <c r="K165" s="96">
        <v>1.125</v>
      </c>
      <c r="L165" s="96"/>
      <c r="M165" s="96"/>
      <c r="N165" s="150"/>
      <c r="O165" s="150"/>
      <c r="P165" s="150"/>
      <c r="Q165" s="172"/>
      <c r="R165" s="172"/>
      <c r="S165" s="38"/>
      <c r="T165" s="38"/>
      <c r="U165" s="38"/>
      <c r="V165" s="38"/>
      <c r="W165" s="38"/>
      <c r="X165" s="38"/>
      <c r="Y165" s="38"/>
      <c r="Z165" s="38"/>
      <c r="AA165" s="38"/>
    </row>
    <row r="166" spans="1:27" x14ac:dyDescent="0.2">
      <c r="A166" s="92">
        <v>161</v>
      </c>
      <c r="B166" s="92" t="s">
        <v>328</v>
      </c>
      <c r="C166" s="92" t="s">
        <v>329</v>
      </c>
      <c r="D166" s="105" t="str">
        <f t="shared" si="2"/>
        <v/>
      </c>
      <c r="E166" s="96">
        <f>IF(Options!$D$24 = 1, MAX(F166, G166),
IF(Options!$D$25 = 1, AVERAGE(F166,G166),
IF(Options!$D$26 = 1, IFERROR(GEOMEAN(F166, G166), MAX(F166, G166)))))</f>
        <v>0</v>
      </c>
      <c r="F166" s="96" cm="1">
        <f t="array" ref="F166">IF(Options!$D$18=1, IFERROR(MAX(IF($I$199:$R$199=1,(I166:R166),"")),
     MAX(IF($I$199:$R$199=2,(I166:R166),""))),
IF(Options!$D$19=1, IFERROR(AVERAGE(IF($I$199:$R$199=1,(I166:R166),"")),
     AVERAGE(IF($I$199:$R$199=2,(I166:R166),""))),
IF(Options!$D$20=1, IFERROR(GEOMEAN(IF($I$199:$R$199=1,(I166:R166)+0.0001,"")),
     GEOMEAN(IF($I$199:$R$199=2,(I166:R166)+0.0001,""))))))</f>
        <v>0</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51" t="s">
        <v>329</v>
      </c>
      <c r="I166" s="96" t="s">
        <v>505</v>
      </c>
      <c r="J166" s="96" t="s">
        <v>505</v>
      </c>
      <c r="K166" s="96">
        <v>0</v>
      </c>
      <c r="L166" s="96"/>
      <c r="M166" s="96"/>
      <c r="N166" s="150"/>
      <c r="O166" s="150"/>
      <c r="P166" s="150"/>
      <c r="Q166" s="172"/>
      <c r="R166" s="172"/>
      <c r="S166" s="38"/>
      <c r="T166" s="38"/>
      <c r="U166" s="38"/>
      <c r="V166" s="38"/>
      <c r="W166" s="38"/>
      <c r="X166" s="38"/>
      <c r="Y166" s="38"/>
      <c r="Z166" s="38"/>
      <c r="AA166" s="38"/>
    </row>
    <row r="167" spans="1:27" x14ac:dyDescent="0.2">
      <c r="A167" s="92">
        <v>162</v>
      </c>
      <c r="B167" s="92" t="s">
        <v>330</v>
      </c>
      <c r="C167" s="92" t="s">
        <v>331</v>
      </c>
      <c r="D167" s="105" t="str">
        <f t="shared" si="2"/>
        <v/>
      </c>
      <c r="E167" s="96">
        <f>IF(Options!$D$24 = 1, MAX(F167, G167),
IF(Options!$D$25 = 1, AVERAGE(F167,G167),
IF(Options!$D$26 = 1, IFERROR(GEOMEAN(F167, G167), MAX(F167, G167)))))</f>
        <v>1</v>
      </c>
      <c r="F167" s="96" cm="1">
        <f t="array" ref="F167">IF(Options!$D$18=1, IFERROR(MAX(IF($I$199:$R$199=1,(I167:R167),"")),
     MAX(IF($I$199:$R$199=2,(I167:R167),""))),
IF(Options!$D$19=1, IFERROR(AVERAGE(IF($I$199:$R$199=1,(I167:R167),"")),
     AVERAGE(IF($I$199:$R$199=2,(I167:R167),""))),
IF(Options!$D$20=1, IFERROR(GEOMEAN(IF($I$199:$R$199=1,(I167:R167)+0.0001,"")),
     GEOMEAN(IF($I$199:$R$199=2,(I167:R167)+0.0001,""))))))</f>
        <v>1</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51" t="s">
        <v>331</v>
      </c>
      <c r="I167" s="96" t="s">
        <v>505</v>
      </c>
      <c r="J167" s="96">
        <v>0</v>
      </c>
      <c r="K167" s="96">
        <v>1</v>
      </c>
      <c r="L167" s="96"/>
      <c r="M167" s="96"/>
      <c r="N167" s="150"/>
      <c r="O167" s="150"/>
      <c r="P167" s="150"/>
      <c r="Q167" s="172"/>
      <c r="R167" s="172"/>
      <c r="S167" s="38"/>
      <c r="T167" s="38"/>
      <c r="U167" s="38"/>
      <c r="V167" s="38"/>
      <c r="W167" s="38"/>
      <c r="X167" s="38"/>
      <c r="Y167" s="38"/>
      <c r="Z167" s="38"/>
      <c r="AA167" s="38"/>
    </row>
    <row r="168" spans="1:27" x14ac:dyDescent="0.2">
      <c r="A168" s="92">
        <v>163</v>
      </c>
      <c r="B168" s="92" t="s">
        <v>332</v>
      </c>
      <c r="C168" s="92" t="s">
        <v>333</v>
      </c>
      <c r="D168" s="105" t="str">
        <f t="shared" si="2"/>
        <v/>
      </c>
      <c r="E168" s="96">
        <f>IF(Options!$D$24 = 1, MAX(F168, G168),
IF(Options!$D$25 = 1, AVERAGE(F168,G168),
IF(Options!$D$26 = 1, IFERROR(GEOMEAN(F168, G168), MAX(F168, G168)))))</f>
        <v>0.625</v>
      </c>
      <c r="F168" s="96" cm="1">
        <f t="array" ref="F168">IF(Options!$D$18=1, IFERROR(MAX(IF($I$199:$R$199=1,(I168:R168),"")),
     MAX(IF($I$199:$R$199=2,(I168:R168),""))),
IF(Options!$D$19=1, IFERROR(AVERAGE(IF($I$199:$R$199=1,(I168:R168),"")),
     AVERAGE(IF($I$199:$R$199=2,(I168:R168),""))),
IF(Options!$D$20=1, IFERROR(GEOMEAN(IF($I$199:$R$199=1,(I168:R168)+0.0001,"")),
     GEOMEAN(IF($I$199:$R$199=2,(I168:R168)+0.0001,""))))))</f>
        <v>0.625</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51" t="s">
        <v>333</v>
      </c>
      <c r="I168" s="96" t="s">
        <v>505</v>
      </c>
      <c r="J168" s="96" t="s">
        <v>505</v>
      </c>
      <c r="K168" s="96">
        <v>0.625</v>
      </c>
      <c r="L168" s="96"/>
      <c r="M168" s="96"/>
      <c r="N168" s="150"/>
      <c r="O168" s="150"/>
      <c r="P168" s="150"/>
      <c r="Q168" s="172"/>
      <c r="R168" s="172"/>
      <c r="S168" s="38"/>
      <c r="T168" s="38"/>
      <c r="U168" s="38"/>
      <c r="V168" s="38"/>
      <c r="W168" s="38"/>
      <c r="X168" s="38"/>
      <c r="Y168" s="38"/>
      <c r="Z168" s="38"/>
      <c r="AA168" s="38"/>
    </row>
    <row r="169" spans="1:27" x14ac:dyDescent="0.2">
      <c r="A169" s="92">
        <v>164</v>
      </c>
      <c r="B169" s="92" t="s">
        <v>334</v>
      </c>
      <c r="C169" s="92" t="s">
        <v>335</v>
      </c>
      <c r="D169" s="105" t="str">
        <f t="shared" si="2"/>
        <v/>
      </c>
      <c r="E169" s="96">
        <f>IF(Options!$D$24 = 1, MAX(F169, G169),
IF(Options!$D$25 = 1, AVERAGE(F169,G169),
IF(Options!$D$26 = 1, IFERROR(GEOMEAN(F169, G169), MAX(F169, G169)))))</f>
        <v>9.5</v>
      </c>
      <c r="F169" s="96" cm="1">
        <f t="array" ref="F169">IF(Options!$D$18=1, IFERROR(MAX(IF($I$199:$R$199=1,(I169:R169),"")),
     MAX(IF($I$199:$R$199=2,(I169:R169),""))),
IF(Options!$D$19=1, IFERROR(AVERAGE(IF($I$199:$R$199=1,(I169:R169),"")),
     AVERAGE(IF($I$199:$R$199=2,(I169:R169),""))),
IF(Options!$D$20=1, IFERROR(GEOMEAN(IF($I$199:$R$199=1,(I169:R169)+0.0001,"")),
     GEOMEAN(IF($I$199:$R$199=2,(I169:R169)+0.0001,""))))))</f>
        <v>9.5</v>
      </c>
      <c r="G169" s="96" cm="1">
        <f t="array" ref="G169">IF(Options!$D$18=1, IFERROR(MAX(IF($I$200:$R$200=1,(I169:R169),"")),
     MAX(IF($I$200:$R$200=2,(I169:R169),""))),
IF(Options!$D$19=1, IFERROR(AVERAGE(IF($I$200:$R$200=1,(I169:R169),"")),
     AVERAGE(IF($I$200:$R$200=2,(I169:R169),""))),
IF(Options!$D$20=1, IFERROR(GEOMEAN(IF($I$200:$R$200=1,(I169:R169)+0.0001,"")),
     GEOMEAN(IF($I$200:$R$200=2,(I169:R169)+0.0001,""))))))</f>
        <v>0</v>
      </c>
      <c r="H169" s="151" t="s">
        <v>335</v>
      </c>
      <c r="I169" s="96" t="s">
        <v>505</v>
      </c>
      <c r="J169" s="96">
        <v>0</v>
      </c>
      <c r="K169" s="96">
        <v>9.5</v>
      </c>
      <c r="L169" s="96"/>
      <c r="M169" s="96"/>
      <c r="N169" s="150"/>
      <c r="O169" s="150"/>
      <c r="P169" s="150"/>
      <c r="Q169" s="172"/>
      <c r="R169" s="172"/>
      <c r="S169" s="38"/>
      <c r="T169" s="38"/>
      <c r="U169" s="38"/>
      <c r="V169" s="38"/>
      <c r="W169" s="38"/>
      <c r="X169" s="38"/>
      <c r="Y169" s="38"/>
      <c r="Z169" s="38"/>
      <c r="AA169" s="38"/>
    </row>
    <row r="170" spans="1:27" x14ac:dyDescent="0.2">
      <c r="A170" s="92">
        <v>165</v>
      </c>
      <c r="B170" s="92" t="s">
        <v>336</v>
      </c>
      <c r="C170" s="92" t="s">
        <v>337</v>
      </c>
      <c r="D170" s="105" t="str">
        <f t="shared" si="2"/>
        <v/>
      </c>
      <c r="E170" s="96">
        <f>IF(Options!$D$24 = 1, MAX(F170, G170),
IF(Options!$D$25 = 1, AVERAGE(F170,G170),
IF(Options!$D$26 = 1, IFERROR(GEOMEAN(F170, G170), MAX(F170, G170)))))</f>
        <v>5.875</v>
      </c>
      <c r="F170" s="96" cm="1">
        <f t="array" ref="F170">IF(Options!$D$18=1, IFERROR(MAX(IF($I$199:$R$199=1,(I170:R170),"")),
     MAX(IF($I$199:$R$199=2,(I170:R170),""))),
IF(Options!$D$19=1, IFERROR(AVERAGE(IF($I$199:$R$199=1,(I170:R170),"")),
     AVERAGE(IF($I$199:$R$199=2,(I170:R170),""))),
IF(Options!$D$20=1, IFERROR(GEOMEAN(IF($I$199:$R$199=1,(I170:R170)+0.0001,"")),
     GEOMEAN(IF($I$199:$R$199=2,(I170:R170)+0.0001,""))))))</f>
        <v>5.875</v>
      </c>
      <c r="G170" s="96" cm="1">
        <f t="array" ref="G170">IF(Options!$D$18=1, IFERROR(MAX(IF($I$200:$R$200=1,(I170:R170),"")),
     MAX(IF($I$200:$R$200=2,(I170:R170),""))),
IF(Options!$D$19=1, IFERROR(AVERAGE(IF($I$200:$R$200=1,(I170:R170),"")),
     AVERAGE(IF($I$200:$R$200=2,(I170:R170),""))),
IF(Options!$D$20=1, IFERROR(GEOMEAN(IF($I$200:$R$200=1,(I170:R170)+0.0001,"")),
     GEOMEAN(IF($I$200:$R$200=2,(I170:R170)+0.0001,""))))))</f>
        <v>0</v>
      </c>
      <c r="H170" s="151" t="s">
        <v>337</v>
      </c>
      <c r="I170" s="96" t="s">
        <v>505</v>
      </c>
      <c r="J170" s="96">
        <v>0</v>
      </c>
      <c r="K170" s="96">
        <v>5.875</v>
      </c>
      <c r="L170" s="96"/>
      <c r="M170" s="96"/>
      <c r="N170" s="150"/>
      <c r="O170" s="150"/>
      <c r="P170" s="150"/>
      <c r="Q170" s="172"/>
      <c r="R170" s="172"/>
      <c r="S170" s="38"/>
      <c r="T170" s="38"/>
      <c r="U170" s="38"/>
      <c r="V170" s="38"/>
      <c r="W170" s="38"/>
      <c r="X170" s="38"/>
      <c r="Y170" s="38"/>
      <c r="Z170" s="38"/>
      <c r="AA170" s="38"/>
    </row>
    <row r="171" spans="1:27" x14ac:dyDescent="0.2">
      <c r="A171" s="92">
        <v>166</v>
      </c>
      <c r="B171" s="92" t="s">
        <v>338</v>
      </c>
      <c r="C171" s="92" t="s">
        <v>339</v>
      </c>
      <c r="D171" s="105" t="str">
        <f t="shared" si="2"/>
        <v/>
      </c>
      <c r="E171" s="96">
        <f>IF(Options!$D$24 = 1, MAX(F171, G171),
IF(Options!$D$25 = 1, AVERAGE(F171,G171),
IF(Options!$D$26 = 1, IFERROR(GEOMEAN(F171, G171), MAX(F171, G171)))))</f>
        <v>1.75</v>
      </c>
      <c r="F171" s="96" cm="1">
        <f t="array" ref="F171">IF(Options!$D$18=1, IFERROR(MAX(IF($I$199:$R$199=1,(I171:R171),"")),
     MAX(IF($I$199:$R$199=2,(I171:R171),""))),
IF(Options!$D$19=1, IFERROR(AVERAGE(IF($I$199:$R$199=1,(I171:R171),"")),
     AVERAGE(IF($I$199:$R$199=2,(I171:R171),""))),
IF(Options!$D$20=1, IFERROR(GEOMEAN(IF($I$199:$R$199=1,(I171:R171)+0.0001,"")),
     GEOMEAN(IF($I$199:$R$199=2,(I171:R171)+0.0001,""))))))</f>
        <v>1.75</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51" t="s">
        <v>339</v>
      </c>
      <c r="I171" s="96" t="s">
        <v>505</v>
      </c>
      <c r="J171" s="96" t="s">
        <v>505</v>
      </c>
      <c r="K171" s="96">
        <v>1.75</v>
      </c>
      <c r="L171" s="96"/>
      <c r="M171" s="96"/>
      <c r="N171" s="150"/>
      <c r="O171" s="150"/>
      <c r="P171" s="150"/>
      <c r="Q171" s="172"/>
      <c r="R171" s="172"/>
      <c r="S171" s="38"/>
      <c r="T171" s="38"/>
      <c r="U171" s="38"/>
      <c r="V171" s="38"/>
      <c r="W171" s="38"/>
      <c r="X171" s="38"/>
      <c r="Y171" s="38"/>
      <c r="Z171" s="38"/>
      <c r="AA171" s="38"/>
    </row>
    <row r="172" spans="1:27" x14ac:dyDescent="0.2">
      <c r="A172" s="92">
        <v>167</v>
      </c>
      <c r="B172" s="92" t="s">
        <v>340</v>
      </c>
      <c r="C172" s="92" t="s">
        <v>341</v>
      </c>
      <c r="D172" s="105" t="str">
        <f t="shared" si="2"/>
        <v/>
      </c>
      <c r="E172" s="96">
        <f>IF(Options!$D$24 = 1, MAX(F172, G172),
IF(Options!$D$25 = 1, AVERAGE(F172,G172),
IF(Options!$D$26 = 1, IFERROR(GEOMEAN(F172, G172), MAX(F172, G172)))))</f>
        <v>5.625</v>
      </c>
      <c r="F172" s="96" cm="1">
        <f t="array" ref="F172">IF(Options!$D$18=1, IFERROR(MAX(IF($I$199:$R$199=1,(I172:R172),"")),
     MAX(IF($I$199:$R$199=2,(I172:R172),""))),
IF(Options!$D$19=1, IFERROR(AVERAGE(IF($I$199:$R$199=1,(I172:R172),"")),
     AVERAGE(IF($I$199:$R$199=2,(I172:R172),""))),
IF(Options!$D$20=1, IFERROR(GEOMEAN(IF($I$199:$R$199=1,(I172:R172)+0.0001,"")),
     GEOMEAN(IF($I$199:$R$199=2,(I172:R172)+0.0001,""))))))</f>
        <v>5.625</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51" t="s">
        <v>341</v>
      </c>
      <c r="I172" s="96" t="s">
        <v>505</v>
      </c>
      <c r="J172" s="96" t="s">
        <v>505</v>
      </c>
      <c r="K172" s="96">
        <v>5.625</v>
      </c>
      <c r="L172" s="96"/>
      <c r="M172" s="96"/>
      <c r="N172" s="150"/>
      <c r="O172" s="150"/>
      <c r="P172" s="150"/>
      <c r="Q172" s="172"/>
      <c r="R172" s="172"/>
      <c r="S172" s="38"/>
      <c r="T172" s="38"/>
      <c r="U172" s="38"/>
      <c r="V172" s="38"/>
      <c r="W172" s="38"/>
      <c r="X172" s="38"/>
      <c r="Y172" s="38"/>
      <c r="Z172" s="38"/>
      <c r="AA172" s="38"/>
    </row>
    <row r="173" spans="1:27" x14ac:dyDescent="0.2">
      <c r="A173" s="92">
        <v>168</v>
      </c>
      <c r="B173" s="92" t="s">
        <v>342</v>
      </c>
      <c r="C173" s="92" t="s">
        <v>343</v>
      </c>
      <c r="D173" s="105" t="str">
        <f t="shared" si="2"/>
        <v/>
      </c>
      <c r="E173" s="96">
        <f>IF(Options!$D$24 = 1, MAX(F173, G173),
IF(Options!$D$25 = 1, AVERAGE(F173,G173),
IF(Options!$D$26 = 1, IFERROR(GEOMEAN(F173, G173), MAX(F173, G173)))))</f>
        <v>5.125</v>
      </c>
      <c r="F173" s="96" cm="1">
        <f t="array" ref="F173">IF(Options!$D$18=1, IFERROR(MAX(IF($I$199:$R$199=1,(I173:R173),"")),
     MAX(IF($I$199:$R$199=2,(I173:R173),""))),
IF(Options!$D$19=1, IFERROR(AVERAGE(IF($I$199:$R$199=1,(I173:R173),"")),
     AVERAGE(IF($I$199:$R$199=2,(I173:R173),""))),
IF(Options!$D$20=1, IFERROR(GEOMEAN(IF($I$199:$R$199=1,(I173:R173)+0.0001,"")),
     GEOMEAN(IF($I$199:$R$199=2,(I173:R173)+0.0001,""))))))</f>
        <v>5.125</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51" t="s">
        <v>343</v>
      </c>
      <c r="I173" s="96" t="s">
        <v>505</v>
      </c>
      <c r="J173" s="96" t="s">
        <v>505</v>
      </c>
      <c r="K173" s="96">
        <v>5.125</v>
      </c>
      <c r="L173" s="96"/>
      <c r="M173" s="96"/>
      <c r="N173" s="150"/>
      <c r="O173" s="150"/>
      <c r="P173" s="150"/>
      <c r="Q173" s="172"/>
      <c r="R173" s="172"/>
      <c r="S173" s="38"/>
      <c r="T173" s="38"/>
      <c r="U173" s="38"/>
      <c r="V173" s="38"/>
      <c r="W173" s="38"/>
      <c r="X173" s="38"/>
      <c r="Y173" s="38"/>
      <c r="Z173" s="38"/>
      <c r="AA173" s="38"/>
    </row>
    <row r="174" spans="1:27" x14ac:dyDescent="0.2">
      <c r="A174" s="92">
        <v>169</v>
      </c>
      <c r="B174" s="92" t="s">
        <v>344</v>
      </c>
      <c r="C174" s="92" t="s">
        <v>345</v>
      </c>
      <c r="D174" s="105" t="str">
        <f t="shared" si="2"/>
        <v/>
      </c>
      <c r="E174" s="96">
        <f>IF(Options!$D$24 = 1, MAX(F174, G174),
IF(Options!$D$25 = 1, AVERAGE(F174,G174),
IF(Options!$D$26 = 1, IFERROR(GEOMEAN(F174, G174), MAX(F174, G174)))))</f>
        <v>1.5</v>
      </c>
      <c r="F174" s="96" cm="1">
        <f t="array" ref="F174">IF(Options!$D$18=1, IFERROR(MAX(IF($I$199:$R$199=1,(I174:R174),"")),
     MAX(IF($I$199:$R$199=2,(I174:R174),""))),
IF(Options!$D$19=1, IFERROR(AVERAGE(IF($I$199:$R$199=1,(I174:R174),"")),
     AVERAGE(IF($I$199:$R$199=2,(I174:R174),""))),
IF(Options!$D$20=1, IFERROR(GEOMEAN(IF($I$199:$R$199=1,(I174:R174)+0.0001,"")),
     GEOMEAN(IF($I$199:$R$199=2,(I174:R174)+0.0001,""))))))</f>
        <v>1.5</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51" t="s">
        <v>345</v>
      </c>
      <c r="I174" s="96" t="s">
        <v>505</v>
      </c>
      <c r="J174" s="96" t="s">
        <v>505</v>
      </c>
      <c r="K174" s="96">
        <v>1.5</v>
      </c>
      <c r="L174" s="96"/>
      <c r="M174" s="96"/>
      <c r="N174" s="150"/>
      <c r="O174" s="150"/>
      <c r="P174" s="150"/>
      <c r="Q174" s="172"/>
      <c r="R174" s="172"/>
      <c r="S174" s="38"/>
      <c r="T174" s="38"/>
      <c r="U174" s="38"/>
      <c r="V174" s="38"/>
      <c r="W174" s="38"/>
      <c r="X174" s="38"/>
      <c r="Y174" s="38"/>
      <c r="Z174" s="38"/>
      <c r="AA174" s="38"/>
    </row>
    <row r="175" spans="1:27" x14ac:dyDescent="0.2">
      <c r="A175" s="92">
        <v>170</v>
      </c>
      <c r="B175" s="92" t="s">
        <v>346</v>
      </c>
      <c r="C175" s="92" t="s">
        <v>347</v>
      </c>
      <c r="D175" s="105" t="str">
        <f t="shared" si="2"/>
        <v/>
      </c>
      <c r="E175" s="96">
        <f>IF(Options!$D$24 = 1, MAX(F175, G175),
IF(Options!$D$25 = 1, AVERAGE(F175,G175),
IF(Options!$D$26 = 1, IFERROR(GEOMEAN(F175, G175), MAX(F175, G175)))))</f>
        <v>2.5</v>
      </c>
      <c r="F175" s="96" cm="1">
        <f t="array" ref="F175">IF(Options!$D$18=1, IFERROR(MAX(IF($I$199:$R$199=1,(I175:R175),"")),
     MAX(IF($I$199:$R$199=2,(I175:R175),""))),
IF(Options!$D$19=1, IFERROR(AVERAGE(IF($I$199:$R$199=1,(I175:R175),"")),
     AVERAGE(IF($I$199:$R$199=2,(I175:R175),""))),
IF(Options!$D$20=1, IFERROR(GEOMEAN(IF($I$199:$R$199=1,(I175:R175)+0.0001,"")),
     GEOMEAN(IF($I$199:$R$199=2,(I175:R175)+0.0001,""))))))</f>
        <v>2.5</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51" t="s">
        <v>347</v>
      </c>
      <c r="I175" s="96" t="s">
        <v>505</v>
      </c>
      <c r="J175" s="96" t="s">
        <v>505</v>
      </c>
      <c r="K175" s="96">
        <v>2.5</v>
      </c>
      <c r="L175" s="96"/>
      <c r="M175" s="96"/>
      <c r="N175" s="150"/>
      <c r="O175" s="150"/>
      <c r="P175" s="150"/>
      <c r="Q175" s="172"/>
      <c r="R175" s="172"/>
      <c r="S175" s="38"/>
      <c r="T175" s="38"/>
      <c r="U175" s="38"/>
      <c r="V175" s="38"/>
      <c r="W175" s="38"/>
      <c r="X175" s="38"/>
      <c r="Y175" s="38"/>
      <c r="Z175" s="38"/>
      <c r="AA175" s="38"/>
    </row>
    <row r="176" spans="1:27" x14ac:dyDescent="0.2">
      <c r="A176" s="92">
        <v>171</v>
      </c>
      <c r="B176" s="92" t="s">
        <v>348</v>
      </c>
      <c r="C176" s="92" t="s">
        <v>349</v>
      </c>
      <c r="D176" s="105" t="str">
        <f t="shared" si="2"/>
        <v/>
      </c>
      <c r="E176" s="96">
        <f>IF(Options!$D$24 = 1, MAX(F176, G176),
IF(Options!$D$25 = 1, AVERAGE(F176,G176),
IF(Options!$D$26 = 1, IFERROR(GEOMEAN(F176, G176), MAX(F176, G176)))))</f>
        <v>2.5</v>
      </c>
      <c r="F176" s="96" cm="1">
        <f t="array" ref="F176">IF(Options!$D$18=1, IFERROR(MAX(IF($I$199:$R$199=1,(I176:R176),"")),
     MAX(IF($I$199:$R$199=2,(I176:R176),""))),
IF(Options!$D$19=1, IFERROR(AVERAGE(IF($I$199:$R$199=1,(I176:R176),"")),
     AVERAGE(IF($I$199:$R$199=2,(I176:R176),""))),
IF(Options!$D$20=1, IFERROR(GEOMEAN(IF($I$199:$R$199=1,(I176:R176)+0.0001,"")),
     GEOMEAN(IF($I$199:$R$199=2,(I176:R176)+0.0001,""))))))</f>
        <v>2.5</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51" t="s">
        <v>349</v>
      </c>
      <c r="I176" s="96" t="s">
        <v>505</v>
      </c>
      <c r="J176" s="96" t="s">
        <v>505</v>
      </c>
      <c r="K176" s="96">
        <v>2.5</v>
      </c>
      <c r="L176" s="96"/>
      <c r="M176" s="96"/>
      <c r="N176" s="150"/>
      <c r="O176" s="150"/>
      <c r="P176" s="150"/>
      <c r="Q176" s="172"/>
      <c r="R176" s="172"/>
      <c r="S176" s="38"/>
      <c r="T176" s="38"/>
      <c r="U176" s="38"/>
      <c r="V176" s="38"/>
      <c r="W176" s="38"/>
      <c r="X176" s="38"/>
      <c r="Y176" s="38"/>
      <c r="Z176" s="38"/>
      <c r="AA176" s="38"/>
    </row>
    <row r="177" spans="1:27" x14ac:dyDescent="0.2">
      <c r="A177" s="92">
        <v>172</v>
      </c>
      <c r="B177" s="92" t="s">
        <v>350</v>
      </c>
      <c r="C177" s="92" t="s">
        <v>351</v>
      </c>
      <c r="D177" s="105" t="str">
        <f t="shared" si="2"/>
        <v/>
      </c>
      <c r="E177" s="96">
        <f>IF(Options!$D$24 = 1, MAX(F177, G177),
IF(Options!$D$25 = 1, AVERAGE(F177,G177),
IF(Options!$D$26 = 1, IFERROR(GEOMEAN(F177, G177), MAX(F177, G177)))))</f>
        <v>0.875</v>
      </c>
      <c r="F177" s="96" cm="1">
        <f t="array" ref="F177">IF(Options!$D$18=1, IFERROR(MAX(IF($I$199:$R$199=1,(I177:R177),"")),
     MAX(IF($I$199:$R$199=2,(I177:R177),""))),
IF(Options!$D$19=1, IFERROR(AVERAGE(IF($I$199:$R$199=1,(I177:R177),"")),
     AVERAGE(IF($I$199:$R$199=2,(I177:R177),""))),
IF(Options!$D$20=1, IFERROR(GEOMEAN(IF($I$199:$R$199=1,(I177:R177)+0.0001,"")),
     GEOMEAN(IF($I$199:$R$199=2,(I177:R177)+0.0001,""))))))</f>
        <v>0.875</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51" t="s">
        <v>351</v>
      </c>
      <c r="I177" s="96" t="s">
        <v>505</v>
      </c>
      <c r="J177" s="96">
        <v>0</v>
      </c>
      <c r="K177" s="96">
        <v>0.875</v>
      </c>
      <c r="L177" s="96"/>
      <c r="M177" s="96"/>
      <c r="N177" s="150"/>
      <c r="O177" s="150"/>
      <c r="P177" s="150"/>
      <c r="Q177" s="172"/>
      <c r="R177" s="172"/>
      <c r="S177" s="38"/>
      <c r="T177" s="38"/>
      <c r="U177" s="38"/>
      <c r="V177" s="38"/>
      <c r="W177" s="38"/>
      <c r="X177" s="38"/>
      <c r="Y177" s="38"/>
      <c r="Z177" s="38"/>
      <c r="AA177" s="38"/>
    </row>
    <row r="178" spans="1:27" x14ac:dyDescent="0.2">
      <c r="A178" s="92">
        <v>173</v>
      </c>
      <c r="B178" s="92" t="s">
        <v>352</v>
      </c>
      <c r="C178" s="92" t="s">
        <v>353</v>
      </c>
      <c r="D178" s="105" t="str">
        <f t="shared" si="2"/>
        <v/>
      </c>
      <c r="E178" s="96">
        <f>IF(Options!$D$24 = 1, MAX(F178, G178),
IF(Options!$D$25 = 1, AVERAGE(F178,G178),
IF(Options!$D$26 = 1, IFERROR(GEOMEAN(F178, G178), MAX(F178, G178)))))</f>
        <v>3.25</v>
      </c>
      <c r="F178" s="96" cm="1">
        <f t="array" ref="F178">IF(Options!$D$18=1, IFERROR(MAX(IF($I$199:$R$199=1,(I178:R178),"")),
     MAX(IF($I$199:$R$199=2,(I178:R178),""))),
IF(Options!$D$19=1, IFERROR(AVERAGE(IF($I$199:$R$199=1,(I178:R178),"")),
     AVERAGE(IF($I$199:$R$199=2,(I178:R178),""))),
IF(Options!$D$20=1, IFERROR(GEOMEAN(IF($I$199:$R$199=1,(I178:R178)+0.0001,"")),
     GEOMEAN(IF($I$199:$R$199=2,(I178:R178)+0.0001,""))))))</f>
        <v>3.25</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51" t="s">
        <v>353</v>
      </c>
      <c r="I178" s="96" t="s">
        <v>505</v>
      </c>
      <c r="J178" s="96" t="s">
        <v>505</v>
      </c>
      <c r="K178" s="96">
        <v>3.25</v>
      </c>
      <c r="L178" s="96"/>
      <c r="M178" s="96"/>
      <c r="N178" s="150"/>
      <c r="O178" s="150"/>
      <c r="P178" s="150"/>
      <c r="Q178" s="172"/>
      <c r="R178" s="172"/>
      <c r="S178" s="38"/>
      <c r="T178" s="38"/>
      <c r="U178" s="38"/>
      <c r="V178" s="38"/>
      <c r="W178" s="38"/>
      <c r="X178" s="38"/>
      <c r="Y178" s="38"/>
      <c r="Z178" s="38"/>
      <c r="AA178" s="38"/>
    </row>
    <row r="179" spans="1:27" x14ac:dyDescent="0.2">
      <c r="A179" s="92">
        <v>174</v>
      </c>
      <c r="B179" s="92" t="s">
        <v>354</v>
      </c>
      <c r="C179" s="92" t="s">
        <v>355</v>
      </c>
      <c r="D179" s="105" t="str">
        <f t="shared" si="2"/>
        <v/>
      </c>
      <c r="E179" s="96">
        <f>IF(Options!$D$24 = 1, MAX(F179, G179),
IF(Options!$D$25 = 1, AVERAGE(F179,G179),
IF(Options!$D$26 = 1, IFERROR(GEOMEAN(F179, G179), MAX(F179, G179)))))</f>
        <v>8.625</v>
      </c>
      <c r="F179" s="96" cm="1">
        <f t="array" ref="F179">IF(Options!$D$18=1, IFERROR(MAX(IF($I$199:$R$199=1,(I179:R179),"")),
     MAX(IF($I$199:$R$199=2,(I179:R179),""))),
IF(Options!$D$19=1, IFERROR(AVERAGE(IF($I$199:$R$199=1,(I179:R179),"")),
     AVERAGE(IF($I$199:$R$199=2,(I179:R179),""))),
IF(Options!$D$20=1, IFERROR(GEOMEAN(IF($I$199:$R$199=1,(I179:R179)+0.0001,"")),
     GEOMEAN(IF($I$199:$R$199=2,(I179:R179)+0.0001,""))))))</f>
        <v>8.625</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51" t="s">
        <v>355</v>
      </c>
      <c r="I179" s="96" t="s">
        <v>505</v>
      </c>
      <c r="J179" s="96">
        <v>0</v>
      </c>
      <c r="K179" s="96">
        <v>8.625</v>
      </c>
      <c r="L179" s="96"/>
      <c r="M179" s="96"/>
      <c r="N179" s="150"/>
      <c r="O179" s="150"/>
      <c r="P179" s="150"/>
      <c r="Q179" s="172"/>
      <c r="R179" s="172"/>
      <c r="S179" s="38"/>
      <c r="T179" s="38"/>
      <c r="U179" s="38"/>
      <c r="V179" s="38"/>
      <c r="W179" s="38"/>
      <c r="X179" s="38"/>
      <c r="Y179" s="38"/>
      <c r="Z179" s="38"/>
      <c r="AA179" s="38"/>
    </row>
    <row r="180" spans="1:27" x14ac:dyDescent="0.2">
      <c r="A180" s="92">
        <v>175</v>
      </c>
      <c r="B180" s="92" t="s">
        <v>356</v>
      </c>
      <c r="C180" s="92" t="s">
        <v>357</v>
      </c>
      <c r="D180" s="105" t="str">
        <f t="shared" si="2"/>
        <v/>
      </c>
      <c r="E180" s="96">
        <f>IF(Options!$D$24 = 1, MAX(F180, G180),
IF(Options!$D$25 = 1, AVERAGE(F180,G180),
IF(Options!$D$26 = 1, IFERROR(GEOMEAN(F180, G180), MAX(F180, G180)))))</f>
        <v>0.75</v>
      </c>
      <c r="F180" s="96" cm="1">
        <f t="array" ref="F180">IF(Options!$D$18=1, IFERROR(MAX(IF($I$199:$R$199=1,(I180:R180),"")),
     MAX(IF($I$199:$R$199=2,(I180:R180),""))),
IF(Options!$D$19=1, IFERROR(AVERAGE(IF($I$199:$R$199=1,(I180:R180),"")),
     AVERAGE(IF($I$199:$R$199=2,(I180:R180),""))),
IF(Options!$D$20=1, IFERROR(GEOMEAN(IF($I$199:$R$199=1,(I180:R180)+0.0001,"")),
     GEOMEAN(IF($I$199:$R$199=2,(I180:R180)+0.0001,""))))))</f>
        <v>0.75</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51" t="s">
        <v>357</v>
      </c>
      <c r="I180" s="96" t="s">
        <v>505</v>
      </c>
      <c r="J180" s="96" t="s">
        <v>505</v>
      </c>
      <c r="K180" s="96">
        <v>0.75</v>
      </c>
      <c r="L180" s="96"/>
      <c r="M180" s="96"/>
      <c r="N180" s="150"/>
      <c r="O180" s="150"/>
      <c r="P180" s="150"/>
      <c r="Q180" s="172"/>
      <c r="R180" s="172"/>
      <c r="S180" s="38"/>
      <c r="T180" s="38"/>
      <c r="U180" s="38"/>
      <c r="V180" s="38"/>
      <c r="W180" s="38"/>
      <c r="X180" s="38"/>
      <c r="Y180" s="38"/>
      <c r="Z180" s="38"/>
      <c r="AA180" s="38"/>
    </row>
    <row r="181" spans="1:27" x14ac:dyDescent="0.2">
      <c r="A181" s="92">
        <v>176</v>
      </c>
      <c r="B181" s="92" t="s">
        <v>358</v>
      </c>
      <c r="C181" s="92" t="s">
        <v>359</v>
      </c>
      <c r="D181" s="105" t="str">
        <f t="shared" si="2"/>
        <v/>
      </c>
      <c r="E181" s="96">
        <f>IF(Options!$D$24 = 1, MAX(F181, G181),
IF(Options!$D$25 = 1, AVERAGE(F181,G181),
IF(Options!$D$26 = 1, IFERROR(GEOMEAN(F181, G181), MAX(F181, G181)))))</f>
        <v>3.5</v>
      </c>
      <c r="F181" s="96" cm="1">
        <f t="array" ref="F181">IF(Options!$D$18=1, IFERROR(MAX(IF($I$199:$R$199=1,(I181:R181),"")),
     MAX(IF($I$199:$R$199=2,(I181:R181),""))),
IF(Options!$D$19=1, IFERROR(AVERAGE(IF($I$199:$R$199=1,(I181:R181),"")),
     AVERAGE(IF($I$199:$R$199=2,(I181:R181),""))),
IF(Options!$D$20=1, IFERROR(GEOMEAN(IF($I$199:$R$199=1,(I181:R181)+0.0001,"")),
     GEOMEAN(IF($I$199:$R$199=2,(I181:R181)+0.0001,""))))))</f>
        <v>3.5</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51" t="s">
        <v>359</v>
      </c>
      <c r="I181" s="96" t="s">
        <v>505</v>
      </c>
      <c r="J181" s="96">
        <v>0</v>
      </c>
      <c r="K181" s="96">
        <v>3.5</v>
      </c>
      <c r="L181" s="96"/>
      <c r="M181" s="96"/>
      <c r="N181" s="150"/>
      <c r="O181" s="150"/>
      <c r="P181" s="150"/>
      <c r="Q181" s="172"/>
      <c r="R181" s="172"/>
      <c r="S181" s="38"/>
      <c r="T181" s="38"/>
      <c r="U181" s="38"/>
      <c r="V181" s="38"/>
      <c r="W181" s="38"/>
      <c r="X181" s="38"/>
      <c r="Y181" s="38"/>
      <c r="Z181" s="38"/>
      <c r="AA181" s="38"/>
    </row>
    <row r="182" spans="1:27" x14ac:dyDescent="0.2">
      <c r="A182" s="92">
        <v>177</v>
      </c>
      <c r="B182" s="92" t="s">
        <v>360</v>
      </c>
      <c r="C182" s="92" t="s">
        <v>361</v>
      </c>
      <c r="D182" s="105" t="str">
        <f t="shared" si="2"/>
        <v/>
      </c>
      <c r="E182" s="96">
        <f>IF(Options!$D$24 = 1, MAX(F182, G182),
IF(Options!$D$25 = 1, AVERAGE(F182,G182),
IF(Options!$D$26 = 1, IFERROR(GEOMEAN(F182, G182), MAX(F182, G182)))))</f>
        <v>5.625</v>
      </c>
      <c r="F182" s="96" cm="1">
        <f t="array" ref="F182">IF(Options!$D$18=1, IFERROR(MAX(IF($I$199:$R$199=1,(I182:R182),"")),
     MAX(IF($I$199:$R$199=2,(I182:R182),""))),
IF(Options!$D$19=1, IFERROR(AVERAGE(IF($I$199:$R$199=1,(I182:R182),"")),
     AVERAGE(IF($I$199:$R$199=2,(I182:R182),""))),
IF(Options!$D$20=1, IFERROR(GEOMEAN(IF($I$199:$R$199=1,(I182:R182)+0.0001,"")),
     GEOMEAN(IF($I$199:$R$199=2,(I182:R182)+0.0001,""))))))</f>
        <v>5.625</v>
      </c>
      <c r="G182" s="96" cm="1">
        <f t="array" ref="G182">IF(Options!$D$18=1, IFERROR(MAX(IF($I$200:$R$200=1,(I182:R182),"")),
     MAX(IF($I$200:$R$200=2,(I182:R182),""))),
IF(Options!$D$19=1, IFERROR(AVERAGE(IF($I$200:$R$200=1,(I182:R182),"")),
     AVERAGE(IF($I$200:$R$200=2,(I182:R182),""))),
IF(Options!$D$20=1, IFERROR(GEOMEAN(IF($I$200:$R$200=1,(I182:R182)+0.0001,"")),
     GEOMEAN(IF($I$200:$R$200=2,(I182:R182)+0.0001,""))))))</f>
        <v>0</v>
      </c>
      <c r="H182" s="151" t="s">
        <v>361</v>
      </c>
      <c r="I182" s="96" t="s">
        <v>505</v>
      </c>
      <c r="J182" s="96" t="s">
        <v>505</v>
      </c>
      <c r="K182" s="96">
        <v>5.625</v>
      </c>
      <c r="L182" s="96"/>
      <c r="M182" s="96"/>
      <c r="N182" s="150"/>
      <c r="O182" s="150"/>
      <c r="P182" s="150"/>
      <c r="Q182" s="172"/>
      <c r="R182" s="172"/>
      <c r="S182" s="38"/>
      <c r="T182" s="38"/>
      <c r="U182" s="38"/>
      <c r="V182" s="38"/>
      <c r="W182" s="38"/>
      <c r="X182" s="38"/>
      <c r="Y182" s="38"/>
      <c r="Z182" s="38"/>
      <c r="AA182" s="38"/>
    </row>
    <row r="183" spans="1:27" x14ac:dyDescent="0.2">
      <c r="A183" s="92">
        <v>178</v>
      </c>
      <c r="B183" s="92" t="s">
        <v>362</v>
      </c>
      <c r="C183" s="92" t="s">
        <v>363</v>
      </c>
      <c r="D183" s="105" t="str">
        <f t="shared" si="2"/>
        <v/>
      </c>
      <c r="E183" s="96">
        <f>IF(Options!$D$24 = 1, MAX(F183, G183),
IF(Options!$D$25 = 1, AVERAGE(F183,G183),
IF(Options!$D$26 = 1, IFERROR(GEOMEAN(F183, G183), MAX(F183, G183)))))</f>
        <v>5.5</v>
      </c>
      <c r="F183" s="96" cm="1">
        <f t="array" ref="F183">IF(Options!$D$18=1, IFERROR(MAX(IF($I$199:$R$199=1,(I183:R183),"")),
     MAX(IF($I$199:$R$199=2,(I183:R183),""))),
IF(Options!$D$19=1, IFERROR(AVERAGE(IF($I$199:$R$199=1,(I183:R183),"")),
     AVERAGE(IF($I$199:$R$199=2,(I183:R183),""))),
IF(Options!$D$20=1, IFERROR(GEOMEAN(IF($I$199:$R$199=1,(I183:R183)+0.0001,"")),
     GEOMEAN(IF($I$199:$R$199=2,(I183:R183)+0.0001,""))))))</f>
        <v>5.5</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51" t="s">
        <v>363</v>
      </c>
      <c r="I183" s="96" t="s">
        <v>505</v>
      </c>
      <c r="J183" s="96">
        <v>0</v>
      </c>
      <c r="K183" s="96">
        <v>5.5</v>
      </c>
      <c r="L183" s="96"/>
      <c r="M183" s="96"/>
      <c r="N183" s="150"/>
      <c r="O183" s="150"/>
      <c r="P183" s="150"/>
      <c r="Q183" s="172"/>
      <c r="R183" s="172"/>
      <c r="S183" s="38"/>
      <c r="T183" s="38"/>
      <c r="U183" s="38"/>
      <c r="V183" s="38"/>
      <c r="W183" s="38"/>
      <c r="X183" s="38"/>
      <c r="Y183" s="38"/>
      <c r="Z183" s="38"/>
      <c r="AA183" s="38"/>
    </row>
    <row r="184" spans="1:27" x14ac:dyDescent="0.2">
      <c r="A184" s="92">
        <v>179</v>
      </c>
      <c r="B184" s="92" t="s">
        <v>364</v>
      </c>
      <c r="C184" s="92" t="s">
        <v>365</v>
      </c>
      <c r="D184" s="105" t="str">
        <f t="shared" si="2"/>
        <v/>
      </c>
      <c r="E184" s="96">
        <f>IF(Options!$D$24 = 1, MAX(F184, G184),
IF(Options!$D$25 = 1, AVERAGE(F184,G184),
IF(Options!$D$26 = 1, IFERROR(GEOMEAN(F184, G184), MAX(F184, G184)))))</f>
        <v>0</v>
      </c>
      <c r="F184" s="96" cm="1">
        <f t="array" ref="F184">IF(Options!$D$18=1, IFERROR(MAX(IF($I$199:$R$199=1,(I184:R184),"")),
     MAX(IF($I$199:$R$199=2,(I184:R184),""))),
IF(Options!$D$19=1, IFERROR(AVERAGE(IF($I$199:$R$199=1,(I184:R184),"")),
     AVERAGE(IF($I$199:$R$199=2,(I184:R184),""))),
IF(Options!$D$20=1, IFERROR(GEOMEAN(IF($I$199:$R$199=1,(I184:R184)+0.0001,"")),
     GEOMEAN(IF($I$199:$R$199=2,(I184:R184)+0.0001,""))))))</f>
        <v>0</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51" t="s">
        <v>365</v>
      </c>
      <c r="I184" s="96" t="s">
        <v>505</v>
      </c>
      <c r="J184" s="96" t="s">
        <v>505</v>
      </c>
      <c r="K184" s="96">
        <v>0</v>
      </c>
      <c r="L184" s="96"/>
      <c r="M184" s="96"/>
      <c r="N184" s="150"/>
      <c r="O184" s="150"/>
      <c r="P184" s="150"/>
      <c r="Q184" s="172"/>
      <c r="R184" s="172"/>
      <c r="S184" s="38"/>
      <c r="T184" s="38"/>
      <c r="U184" s="38"/>
      <c r="V184" s="38"/>
      <c r="W184" s="38"/>
      <c r="X184" s="38"/>
      <c r="Y184" s="38"/>
      <c r="Z184" s="38"/>
      <c r="AA184" s="38"/>
    </row>
    <row r="185" spans="1:27" x14ac:dyDescent="0.2">
      <c r="A185" s="92">
        <v>180</v>
      </c>
      <c r="B185" s="92" t="s">
        <v>366</v>
      </c>
      <c r="C185" s="92" t="s">
        <v>367</v>
      </c>
      <c r="D185" s="105" t="str">
        <f t="shared" si="2"/>
        <v/>
      </c>
      <c r="E185" s="96">
        <f>IF(Options!$D$24 = 1, MAX(F185, G185),
IF(Options!$D$25 = 1, AVERAGE(F185,G185),
IF(Options!$D$26 = 1, IFERROR(GEOMEAN(F185, G185), MAX(F185, G185)))))</f>
        <v>6.625</v>
      </c>
      <c r="F185" s="96" cm="1">
        <f t="array" ref="F185">IF(Options!$D$18=1, IFERROR(MAX(IF($I$199:$R$199=1,(I185:R185),"")),
     MAX(IF($I$199:$R$199=2,(I185:R185),""))),
IF(Options!$D$19=1, IFERROR(AVERAGE(IF($I$199:$R$199=1,(I185:R185),"")),
     AVERAGE(IF($I$199:$R$199=2,(I185:R185),""))),
IF(Options!$D$20=1, IFERROR(GEOMEAN(IF($I$199:$R$199=1,(I185:R185)+0.0001,"")),
     GEOMEAN(IF($I$199:$R$199=2,(I185:R185)+0.0001,""))))))</f>
        <v>6.625</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51" t="s">
        <v>367</v>
      </c>
      <c r="I185" s="96">
        <v>0</v>
      </c>
      <c r="J185" s="96" t="s">
        <v>505</v>
      </c>
      <c r="K185" s="96">
        <v>6.625</v>
      </c>
      <c r="L185" s="96"/>
      <c r="M185" s="96"/>
      <c r="N185" s="150"/>
      <c r="O185" s="150"/>
      <c r="P185" s="150"/>
      <c r="Q185" s="172"/>
      <c r="R185" s="172"/>
      <c r="S185" s="38"/>
      <c r="T185" s="38"/>
      <c r="U185" s="38"/>
      <c r="V185" s="38"/>
      <c r="W185" s="38"/>
      <c r="X185" s="38"/>
      <c r="Y185" s="38"/>
      <c r="Z185" s="38"/>
      <c r="AA185" s="38"/>
    </row>
    <row r="186" spans="1:27" x14ac:dyDescent="0.2">
      <c r="A186" s="92">
        <v>181</v>
      </c>
      <c r="B186" s="92" t="s">
        <v>368</v>
      </c>
      <c r="C186" s="92" t="s">
        <v>369</v>
      </c>
      <c r="D186" s="105" t="str">
        <f t="shared" si="2"/>
        <v/>
      </c>
      <c r="E186" s="96">
        <f>IF(Options!$D$24 = 1, MAX(F186, G186),
IF(Options!$D$25 = 1, AVERAGE(F186,G186),
IF(Options!$D$26 = 1, IFERROR(GEOMEAN(F186, G186), MAX(F186, G186)))))</f>
        <v>3.5</v>
      </c>
      <c r="F186" s="96" cm="1">
        <f t="array" ref="F186">IF(Options!$D$18=1, IFERROR(MAX(IF($I$199:$R$199=1,(I186:R186),"")),
     MAX(IF($I$199:$R$199=2,(I186:R186),""))),
IF(Options!$D$19=1, IFERROR(AVERAGE(IF($I$199:$R$199=1,(I186:R186),"")),
     AVERAGE(IF($I$199:$R$199=2,(I186:R186),""))),
IF(Options!$D$20=1, IFERROR(GEOMEAN(IF($I$199:$R$199=1,(I186:R186)+0.0001,"")),
     GEOMEAN(IF($I$199:$R$199=2,(I186:R186)+0.0001,""))))))</f>
        <v>3.5</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51" t="s">
        <v>369</v>
      </c>
      <c r="I186" s="96" t="s">
        <v>505</v>
      </c>
      <c r="J186" s="96" t="s">
        <v>505</v>
      </c>
      <c r="K186" s="96">
        <v>3.5</v>
      </c>
      <c r="L186" s="96"/>
      <c r="M186" s="96"/>
      <c r="N186" s="150"/>
      <c r="O186" s="150"/>
      <c r="P186" s="150"/>
      <c r="Q186" s="172"/>
      <c r="R186" s="172"/>
      <c r="S186" s="38"/>
      <c r="T186" s="38"/>
      <c r="U186" s="38"/>
      <c r="V186" s="38"/>
      <c r="W186" s="38"/>
      <c r="X186" s="38"/>
      <c r="Y186" s="38"/>
      <c r="Z186" s="38"/>
      <c r="AA186" s="38"/>
    </row>
    <row r="187" spans="1:27" x14ac:dyDescent="0.2">
      <c r="A187" s="92">
        <v>182</v>
      </c>
      <c r="B187" s="92" t="s">
        <v>370</v>
      </c>
      <c r="C187" s="92" t="s">
        <v>371</v>
      </c>
      <c r="D187" s="105" t="str">
        <f t="shared" si="2"/>
        <v/>
      </c>
      <c r="E187" s="96">
        <f>IF(Options!$D$24 = 1, MAX(F187, G187),
IF(Options!$D$25 = 1, AVERAGE(F187,G187),
IF(Options!$D$26 = 1, IFERROR(GEOMEAN(F187, G187), MAX(F187, G187)))))</f>
        <v>0.5</v>
      </c>
      <c r="F187" s="96" cm="1">
        <f t="array" ref="F187">IF(Options!$D$18=1, IFERROR(MAX(IF($I$199:$R$199=1,(I187:R187),"")),
     MAX(IF($I$199:$R$199=2,(I187:R187),""))),
IF(Options!$D$19=1, IFERROR(AVERAGE(IF($I$199:$R$199=1,(I187:R187),"")),
     AVERAGE(IF($I$199:$R$199=2,(I187:R187),""))),
IF(Options!$D$20=1, IFERROR(GEOMEAN(IF($I$199:$R$199=1,(I187:R187)+0.0001,"")),
     GEOMEAN(IF($I$199:$R$199=2,(I187:R187)+0.0001,""))))))</f>
        <v>0.5</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51" t="s">
        <v>371</v>
      </c>
      <c r="I187" s="96" t="s">
        <v>505</v>
      </c>
      <c r="J187" s="96" t="s">
        <v>505</v>
      </c>
      <c r="K187" s="96">
        <v>0.5</v>
      </c>
      <c r="L187" s="96"/>
      <c r="M187" s="96"/>
      <c r="N187" s="150"/>
      <c r="O187" s="150"/>
      <c r="P187" s="150"/>
      <c r="Q187" s="172"/>
      <c r="R187" s="172"/>
      <c r="S187" s="38"/>
      <c r="T187" s="38"/>
      <c r="U187" s="38"/>
      <c r="V187" s="38"/>
      <c r="W187" s="38"/>
      <c r="X187" s="38"/>
      <c r="Y187" s="38"/>
      <c r="Z187" s="38"/>
      <c r="AA187" s="38"/>
    </row>
    <row r="188" spans="1:27" x14ac:dyDescent="0.2">
      <c r="A188" s="92">
        <v>183</v>
      </c>
      <c r="B188" s="92" t="s">
        <v>372</v>
      </c>
      <c r="C188" s="92" t="s">
        <v>373</v>
      </c>
      <c r="D188" s="105" t="str">
        <f t="shared" si="2"/>
        <v/>
      </c>
      <c r="E188" s="96">
        <f>IF(Options!$D$24 = 1, MAX(F188, G188),
IF(Options!$D$25 = 1, AVERAGE(F188,G188),
IF(Options!$D$26 = 1, IFERROR(GEOMEAN(F188, G188), MAX(F188, G188)))))</f>
        <v>4.5</v>
      </c>
      <c r="F188" s="96" cm="1">
        <f t="array" ref="F188">IF(Options!$D$18=1, IFERROR(MAX(IF($I$199:$R$199=1,(I188:R188),"")),
     MAX(IF($I$199:$R$199=2,(I188:R188),""))),
IF(Options!$D$19=1, IFERROR(AVERAGE(IF($I$199:$R$199=1,(I188:R188),"")),
     AVERAGE(IF($I$199:$R$199=2,(I188:R188),""))),
IF(Options!$D$20=1, IFERROR(GEOMEAN(IF($I$199:$R$199=1,(I188:R188)+0.0001,"")),
     GEOMEAN(IF($I$199:$R$199=2,(I188:R188)+0.0001,""))))))</f>
        <v>4.5</v>
      </c>
      <c r="G188" s="96" cm="1">
        <f t="array" ref="G188">IF(Options!$D$18=1, IFERROR(MAX(IF($I$200:$R$200=1,(I188:R188),"")),
     MAX(IF($I$200:$R$200=2,(I188:R188),""))),
IF(Options!$D$19=1, IFERROR(AVERAGE(IF($I$200:$R$200=1,(I188:R188),"")),
     AVERAGE(IF($I$200:$R$200=2,(I188:R188),""))),
IF(Options!$D$20=1, IFERROR(GEOMEAN(IF($I$200:$R$200=1,(I188:R188)+0.0001,"")),
     GEOMEAN(IF($I$200:$R$200=2,(I188:R188)+0.0001,""))))))</f>
        <v>0</v>
      </c>
      <c r="H188" s="151" t="s">
        <v>373</v>
      </c>
      <c r="I188" s="96" t="s">
        <v>505</v>
      </c>
      <c r="J188" s="96">
        <v>0</v>
      </c>
      <c r="K188" s="96">
        <v>4.5</v>
      </c>
      <c r="L188" s="96"/>
      <c r="M188" s="96"/>
      <c r="N188" s="150"/>
      <c r="O188" s="150"/>
      <c r="P188" s="150"/>
      <c r="Q188" s="172"/>
      <c r="R188" s="172"/>
      <c r="S188" s="38"/>
      <c r="T188" s="38"/>
      <c r="U188" s="38"/>
      <c r="V188" s="38"/>
      <c r="W188" s="38"/>
      <c r="X188" s="38"/>
      <c r="Y188" s="38"/>
      <c r="Z188" s="38"/>
      <c r="AA188" s="38"/>
    </row>
    <row r="189" spans="1:27" x14ac:dyDescent="0.2">
      <c r="A189" s="92">
        <v>184</v>
      </c>
      <c r="B189" s="92" t="s">
        <v>374</v>
      </c>
      <c r="C189" s="92" t="s">
        <v>375</v>
      </c>
      <c r="D189" s="105" t="str">
        <f t="shared" si="2"/>
        <v/>
      </c>
      <c r="E189" s="96">
        <f>IF(Options!$D$24 = 1, MAX(F189, G189),
IF(Options!$D$25 = 1, AVERAGE(F189,G189),
IF(Options!$D$26 = 1, IFERROR(GEOMEAN(F189, G189), MAX(F189, G189)))))</f>
        <v>5.375</v>
      </c>
      <c r="F189" s="96" cm="1">
        <f t="array" ref="F189">IF(Options!$D$18=1, IFERROR(MAX(IF($I$199:$R$199=1,(I189:R189),"")),
     MAX(IF($I$199:$R$199=2,(I189:R189),""))),
IF(Options!$D$19=1, IFERROR(AVERAGE(IF($I$199:$R$199=1,(I189:R189),"")),
     AVERAGE(IF($I$199:$R$199=2,(I189:R189),""))),
IF(Options!$D$20=1, IFERROR(GEOMEAN(IF($I$199:$R$199=1,(I189:R189)+0.0001,"")),
     GEOMEAN(IF($I$199:$R$199=2,(I189:R189)+0.0001,""))))))</f>
        <v>5.375</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51" t="s">
        <v>375</v>
      </c>
      <c r="I189" s="96">
        <v>0</v>
      </c>
      <c r="J189" s="96" t="s">
        <v>505</v>
      </c>
      <c r="K189" s="96">
        <v>5.375</v>
      </c>
      <c r="L189" s="96"/>
      <c r="M189" s="96"/>
      <c r="N189" s="150"/>
      <c r="O189" s="150"/>
      <c r="P189" s="150"/>
      <c r="Q189" s="172"/>
      <c r="R189" s="172"/>
      <c r="S189" s="38"/>
      <c r="T189" s="38"/>
      <c r="U189" s="38"/>
      <c r="V189" s="38"/>
      <c r="W189" s="38"/>
      <c r="X189" s="38"/>
      <c r="Y189" s="38"/>
      <c r="Z189" s="38"/>
      <c r="AA189" s="38"/>
    </row>
    <row r="190" spans="1:27" x14ac:dyDescent="0.2">
      <c r="A190" s="92">
        <v>185</v>
      </c>
      <c r="B190" s="92" t="s">
        <v>376</v>
      </c>
      <c r="C190" s="92" t="s">
        <v>377</v>
      </c>
      <c r="D190" s="105" t="str">
        <f t="shared" si="2"/>
        <v/>
      </c>
      <c r="E190" s="96">
        <f>IF(Options!$D$24 = 1, MAX(F190, G190),
IF(Options!$D$25 = 1, AVERAGE(F190,G190),
IF(Options!$D$26 = 1, IFERROR(GEOMEAN(F190, G190), MAX(F190, G190)))))</f>
        <v>2.5</v>
      </c>
      <c r="F190" s="96" cm="1">
        <f t="array" ref="F190">IF(Options!$D$18=1, IFERROR(MAX(IF($I$199:$R$199=1,(I190:R190),"")),
     MAX(IF($I$199:$R$199=2,(I190:R190),""))),
IF(Options!$D$19=1, IFERROR(AVERAGE(IF($I$199:$R$199=1,(I190:R190),"")),
     AVERAGE(IF($I$199:$R$199=2,(I190:R190),""))),
IF(Options!$D$20=1, IFERROR(GEOMEAN(IF($I$199:$R$199=1,(I190:R190)+0.0001,"")),
     GEOMEAN(IF($I$199:$R$199=2,(I190:R190)+0.0001,""))))))</f>
        <v>2.5</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51" t="s">
        <v>377</v>
      </c>
      <c r="I190" s="96" t="s">
        <v>505</v>
      </c>
      <c r="J190" s="96" t="s">
        <v>505</v>
      </c>
      <c r="K190" s="96">
        <v>2.5</v>
      </c>
      <c r="L190" s="96"/>
      <c r="M190" s="96"/>
      <c r="N190" s="150"/>
      <c r="O190" s="150"/>
      <c r="P190" s="150"/>
      <c r="Q190" s="172"/>
      <c r="R190" s="172"/>
      <c r="S190" s="38"/>
      <c r="T190" s="38"/>
      <c r="U190" s="38"/>
      <c r="V190" s="38"/>
      <c r="W190" s="38"/>
      <c r="X190" s="38"/>
      <c r="Y190" s="38"/>
      <c r="Z190" s="38"/>
      <c r="AA190" s="38"/>
    </row>
    <row r="191" spans="1:27" x14ac:dyDescent="0.2">
      <c r="A191" s="92">
        <v>186</v>
      </c>
      <c r="B191" s="92" t="s">
        <v>378</v>
      </c>
      <c r="C191" s="92" t="s">
        <v>379</v>
      </c>
      <c r="D191" s="105" t="str">
        <f t="shared" si="2"/>
        <v/>
      </c>
      <c r="E191" s="96">
        <f>IF(Options!$D$24 = 1, MAX(F191, G191),
IF(Options!$D$25 = 1, AVERAGE(F191,G191),
IF(Options!$D$26 = 1, IFERROR(GEOMEAN(F191, G191), MAX(F191, G191)))))</f>
        <v>1.125</v>
      </c>
      <c r="F191" s="96" cm="1">
        <f t="array" ref="F191">IF(Options!$D$18=1, IFERROR(MAX(IF($I$199:$R$199=1,(I191:R191),"")),
     MAX(IF($I$199:$R$199=2,(I191:R191),""))),
IF(Options!$D$19=1, IFERROR(AVERAGE(IF($I$199:$R$199=1,(I191:R191),"")),
     AVERAGE(IF($I$199:$R$199=2,(I191:R191),""))),
IF(Options!$D$20=1, IFERROR(GEOMEAN(IF($I$199:$R$199=1,(I191:R191)+0.0001,"")),
     GEOMEAN(IF($I$199:$R$199=2,(I191:R191)+0.0001,""))))))</f>
        <v>1.125</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51" t="s">
        <v>379</v>
      </c>
      <c r="I191" s="96" t="s">
        <v>505</v>
      </c>
      <c r="J191" s="96" t="s">
        <v>505</v>
      </c>
      <c r="K191" s="96">
        <v>1.125</v>
      </c>
      <c r="L191" s="96"/>
      <c r="M191" s="96"/>
      <c r="N191" s="150"/>
      <c r="O191" s="150"/>
      <c r="P191" s="150"/>
      <c r="Q191" s="172"/>
      <c r="R191" s="172"/>
      <c r="S191" s="38"/>
      <c r="T191" s="38"/>
      <c r="U191" s="38"/>
      <c r="V191" s="38"/>
      <c r="W191" s="38"/>
      <c r="X191" s="38"/>
      <c r="Y191" s="38"/>
      <c r="Z191" s="38"/>
      <c r="AA191" s="38"/>
    </row>
    <row r="192" spans="1:27" x14ac:dyDescent="0.2">
      <c r="A192" s="92">
        <v>187</v>
      </c>
      <c r="B192" s="92" t="s">
        <v>380</v>
      </c>
      <c r="C192" s="92" t="s">
        <v>381</v>
      </c>
      <c r="D192" s="105" t="str">
        <f t="shared" si="2"/>
        <v/>
      </c>
      <c r="E192" s="96">
        <f>IF(Options!$D$24 = 1, MAX(F192, G192),
IF(Options!$D$25 = 1, AVERAGE(F192,G192),
IF(Options!$D$26 = 1, IFERROR(GEOMEAN(F192, G192), MAX(F192, G192)))))</f>
        <v>9.125</v>
      </c>
      <c r="F192" s="96" cm="1">
        <f t="array" ref="F192">IF(Options!$D$18=1, IFERROR(MAX(IF($I$199:$R$199=1,(I192:R192),"")),
     MAX(IF($I$199:$R$199=2,(I192:R192),""))),
IF(Options!$D$19=1, IFERROR(AVERAGE(IF($I$199:$R$199=1,(I192:R192),"")),
     AVERAGE(IF($I$199:$R$199=2,(I192:R192),""))),
IF(Options!$D$20=1, IFERROR(GEOMEAN(IF($I$199:$R$199=1,(I192:R192)+0.0001,"")),
     GEOMEAN(IF($I$199:$R$199=2,(I192:R192)+0.0001,""))))))</f>
        <v>9.125</v>
      </c>
      <c r="G192" s="96" cm="1">
        <f t="array" ref="G192">IF(Options!$D$18=1, IFERROR(MAX(IF($I$200:$R$200=1,(I192:R192),"")),
     MAX(IF($I$200:$R$200=2,(I192:R192),""))),
IF(Options!$D$19=1, IFERROR(AVERAGE(IF($I$200:$R$200=1,(I192:R192),"")),
     AVERAGE(IF($I$200:$R$200=2,(I192:R192),""))),
IF(Options!$D$20=1, IFERROR(GEOMEAN(IF($I$200:$R$200=1,(I192:R192)+0.0001,"")),
     GEOMEAN(IF($I$200:$R$200=2,(I192:R192)+0.0001,""))))))</f>
        <v>0</v>
      </c>
      <c r="H192" s="151" t="s">
        <v>381</v>
      </c>
      <c r="I192" s="96" t="s">
        <v>505</v>
      </c>
      <c r="J192" s="96">
        <v>0</v>
      </c>
      <c r="K192" s="96">
        <v>9.125</v>
      </c>
      <c r="L192" s="96"/>
      <c r="M192" s="96"/>
      <c r="N192" s="150"/>
      <c r="O192" s="150"/>
      <c r="P192" s="150"/>
      <c r="Q192" s="172"/>
      <c r="R192" s="172"/>
      <c r="S192" s="38"/>
      <c r="T192" s="38"/>
      <c r="U192" s="38"/>
      <c r="V192" s="38"/>
      <c r="W192" s="38"/>
      <c r="X192" s="38"/>
      <c r="Y192" s="38"/>
      <c r="Z192" s="38"/>
      <c r="AA192" s="38"/>
    </row>
    <row r="193" spans="1:27" x14ac:dyDescent="0.2">
      <c r="A193" s="92">
        <v>188</v>
      </c>
      <c r="B193" s="92" t="s">
        <v>382</v>
      </c>
      <c r="C193" s="92" t="s">
        <v>383</v>
      </c>
      <c r="D193" s="105" t="str">
        <f t="shared" si="2"/>
        <v/>
      </c>
      <c r="E193" s="96">
        <f>IF(Options!$D$24 = 1, MAX(F193, G193),
IF(Options!$D$25 = 1, AVERAGE(F193,G193),
IF(Options!$D$26 = 1, IFERROR(GEOMEAN(F193, G193), MAX(F193, G193)))))</f>
        <v>7.245688373094719</v>
      </c>
      <c r="F193" s="96" cm="1">
        <f t="array" ref="F193">IF(Options!$D$18=1, IFERROR(MAX(IF($I$199:$R$199=1,(I193:R193),"")),
     MAX(IF($I$199:$R$199=2,(I193:R193),""))),
IF(Options!$D$19=1, IFERROR(AVERAGE(IF($I$199:$R$199=1,(I193:R193),"")),
     AVERAGE(IF($I$199:$R$199=2,(I193:R193),""))),
IF(Options!$D$20=1, IFERROR(GEOMEAN(IF($I$199:$R$199=1,(I193:R193)+0.0001,"")),
     GEOMEAN(IF($I$199:$R$199=2,(I193:R193)+0.0001,""))))))</f>
        <v>5.25</v>
      </c>
      <c r="G193" s="96" cm="1">
        <f t="array" ref="G193">IF(Options!$D$18=1, IFERROR(MAX(IF($I$200:$R$200=1,(I193:R193),"")),
     MAX(IF($I$200:$R$200=2,(I193:R193),""))),
IF(Options!$D$19=1, IFERROR(AVERAGE(IF($I$200:$R$200=1,(I193:R193),"")),
     AVERAGE(IF($I$200:$R$200=2,(I193:R193),""))),
IF(Options!$D$20=1, IFERROR(GEOMEAN(IF($I$200:$R$200=1,(I193:R193)+0.0001,"")),
     GEOMEAN(IF($I$200:$R$200=2,(I193:R193)+0.0001,""))))))</f>
        <v>10</v>
      </c>
      <c r="H193" s="151" t="s">
        <v>383</v>
      </c>
      <c r="I193" s="96">
        <v>10</v>
      </c>
      <c r="J193" s="96" t="s">
        <v>505</v>
      </c>
      <c r="K193" s="96">
        <v>5.25</v>
      </c>
      <c r="L193" s="96"/>
      <c r="M193" s="96"/>
      <c r="N193" s="150"/>
      <c r="O193" s="150"/>
      <c r="P193" s="150"/>
      <c r="Q193" s="172"/>
      <c r="R193" s="172"/>
      <c r="S193" s="38"/>
      <c r="T193" s="38"/>
      <c r="U193" s="38"/>
      <c r="V193" s="38"/>
      <c r="W193" s="38"/>
      <c r="X193" s="38"/>
      <c r="Y193" s="38"/>
      <c r="Z193" s="38"/>
      <c r="AA193" s="38"/>
    </row>
    <row r="194" spans="1:27" x14ac:dyDescent="0.2">
      <c r="A194" s="92">
        <v>189</v>
      </c>
      <c r="B194" s="92" t="s">
        <v>384</v>
      </c>
      <c r="C194" s="92" t="s">
        <v>385</v>
      </c>
      <c r="D194" s="105" t="str">
        <f t="shared" si="2"/>
        <v/>
      </c>
      <c r="E194" s="96">
        <f>IF(Options!$D$24 = 1, MAX(F194, G194),
IF(Options!$D$25 = 1, AVERAGE(F194,G194),
IF(Options!$D$26 = 1, IFERROR(GEOMEAN(F194, G194), MAX(F194, G194)))))</f>
        <v>1.625</v>
      </c>
      <c r="F194" s="96" cm="1">
        <f t="array" ref="F194">IF(Options!$D$18=1, IFERROR(MAX(IF($I$199:$R$199=1,(I194:R194),"")),
     MAX(IF($I$199:$R$199=2,(I194:R194),""))),
IF(Options!$D$19=1, IFERROR(AVERAGE(IF($I$199:$R$199=1,(I194:R194),"")),
     AVERAGE(IF($I$199:$R$199=2,(I194:R194),""))),
IF(Options!$D$20=1, IFERROR(GEOMEAN(IF($I$199:$R$199=1,(I194:R194)+0.0001,"")),
     GEOMEAN(IF($I$199:$R$199=2,(I194:R194)+0.0001,""))))))</f>
        <v>1.625</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51" t="s">
        <v>385</v>
      </c>
      <c r="I194" s="96" t="s">
        <v>505</v>
      </c>
      <c r="J194" s="96">
        <v>0</v>
      </c>
      <c r="K194" s="96">
        <v>1.625</v>
      </c>
      <c r="L194" s="96"/>
      <c r="M194" s="96"/>
      <c r="N194" s="150"/>
      <c r="O194" s="150"/>
      <c r="P194" s="150"/>
      <c r="Q194" s="172"/>
      <c r="R194" s="172"/>
      <c r="S194" s="38"/>
      <c r="T194" s="38"/>
      <c r="U194" s="38"/>
      <c r="V194" s="38"/>
      <c r="W194" s="38"/>
      <c r="X194" s="38"/>
      <c r="Y194" s="38"/>
      <c r="Z194" s="38"/>
      <c r="AA194" s="38"/>
    </row>
    <row r="195" spans="1:27" x14ac:dyDescent="0.2">
      <c r="A195" s="92">
        <v>190</v>
      </c>
      <c r="B195" s="92" t="s">
        <v>386</v>
      </c>
      <c r="C195" s="92" t="s">
        <v>387</v>
      </c>
      <c r="D195" s="105" t="str">
        <f t="shared" si="2"/>
        <v/>
      </c>
      <c r="E195" s="96">
        <f>IF(Options!$D$24 = 1, MAX(F195, G195),
IF(Options!$D$25 = 1, AVERAGE(F195,G195),
IF(Options!$D$26 = 1, IFERROR(GEOMEAN(F195, G195), MAX(F195, G195)))))</f>
        <v>3.5</v>
      </c>
      <c r="F195" s="96" cm="1">
        <f t="array" ref="F195">IF(Options!$D$18=1, IFERROR(MAX(IF($I$199:$R$199=1,(I195:R195),"")),
     MAX(IF($I$199:$R$199=2,(I195:R195),""))),
IF(Options!$D$19=1, IFERROR(AVERAGE(IF($I$199:$R$199=1,(I195:R195),"")),
     AVERAGE(IF($I$199:$R$199=2,(I195:R195),""))),
IF(Options!$D$20=1, IFERROR(GEOMEAN(IF($I$199:$R$199=1,(I195:R195)+0.0001,"")),
     GEOMEAN(IF($I$199:$R$199=2,(I195:R195)+0.0001,""))))))</f>
        <v>3.5</v>
      </c>
      <c r="G195" s="96" cm="1">
        <f t="array" ref="G195">IF(Options!$D$18=1, IFERROR(MAX(IF($I$200:$R$200=1,(I195:R195),"")),
     MAX(IF($I$200:$R$200=2,(I195:R195),""))),
IF(Options!$D$19=1, IFERROR(AVERAGE(IF($I$200:$R$200=1,(I195:R195),"")),
     AVERAGE(IF($I$200:$R$200=2,(I195:R195),""))),
IF(Options!$D$20=1, IFERROR(GEOMEAN(IF($I$200:$R$200=1,(I195:R195)+0.0001,"")),
     GEOMEAN(IF($I$200:$R$200=2,(I195:R195)+0.0001,""))))))</f>
        <v>0</v>
      </c>
      <c r="H195" s="151" t="s">
        <v>387</v>
      </c>
      <c r="I195" s="96" t="s">
        <v>505</v>
      </c>
      <c r="J195" s="96">
        <v>0</v>
      </c>
      <c r="K195" s="96">
        <v>3.5</v>
      </c>
      <c r="L195" s="96"/>
      <c r="M195" s="96"/>
      <c r="N195" s="150"/>
      <c r="O195" s="150"/>
      <c r="P195" s="150"/>
      <c r="Q195" s="172"/>
      <c r="R195" s="172"/>
      <c r="S195" s="38"/>
      <c r="T195" s="38"/>
      <c r="U195" s="38"/>
      <c r="V195" s="38"/>
      <c r="W195" s="38"/>
      <c r="X195" s="38"/>
      <c r="Y195" s="38"/>
      <c r="Z195" s="38"/>
      <c r="AA195" s="38"/>
    </row>
    <row r="196" spans="1:27" x14ac:dyDescent="0.2">
      <c r="A196" s="92"/>
      <c r="B196" s="92"/>
      <c r="C196" s="92"/>
      <c r="D196" s="93"/>
      <c r="E196" s="96"/>
      <c r="F196" s="96"/>
      <c r="G196" s="96"/>
      <c r="H196" s="151"/>
      <c r="I196" s="96"/>
      <c r="J196" s="96"/>
      <c r="K196" s="96"/>
      <c r="L196" s="96"/>
      <c r="M196" s="96"/>
      <c r="N196" s="150"/>
      <c r="O196" s="150"/>
      <c r="P196" s="150"/>
      <c r="Q196" s="150"/>
      <c r="R196" s="150"/>
      <c r="S196" s="38"/>
      <c r="T196" s="38"/>
      <c r="U196" s="38"/>
      <c r="V196" s="38"/>
      <c r="W196" s="38"/>
      <c r="X196" s="38"/>
      <c r="Y196" s="38"/>
      <c r="Z196" s="38"/>
      <c r="AA196" s="38"/>
    </row>
    <row r="197" spans="1:27" x14ac:dyDescent="0.2">
      <c r="A197" s="92"/>
      <c r="B197" s="92"/>
      <c r="C197" s="92"/>
      <c r="D197" s="93"/>
      <c r="E197" s="96"/>
      <c r="F197" s="96"/>
      <c r="G197" s="96"/>
      <c r="H197" s="151"/>
      <c r="I197" s="96"/>
      <c r="J197" s="96"/>
      <c r="K197" s="96"/>
      <c r="L197" s="96"/>
      <c r="M197" s="96"/>
      <c r="N197" s="96"/>
      <c r="O197" s="96"/>
      <c r="P197" s="96"/>
      <c r="Q197" s="96"/>
      <c r="R197" s="96"/>
      <c r="S197" s="93"/>
      <c r="T197" s="93"/>
      <c r="U197" s="93"/>
      <c r="V197" s="93"/>
      <c r="W197" s="93"/>
      <c r="X197" s="93"/>
      <c r="Y197" s="93"/>
      <c r="Z197" s="93"/>
      <c r="AA197" s="93"/>
    </row>
    <row r="198" spans="1:27" x14ac:dyDescent="0.2">
      <c r="A198" s="92"/>
      <c r="B198" s="92"/>
      <c r="C198" s="92"/>
      <c r="D198" s="93"/>
      <c r="E198" s="96"/>
      <c r="F198" s="96"/>
      <c r="G198" s="96"/>
      <c r="H198" s="151"/>
      <c r="I198" s="96"/>
      <c r="J198" s="96"/>
      <c r="K198" s="96"/>
      <c r="L198" s="96"/>
      <c r="M198" s="96"/>
      <c r="N198" s="96"/>
      <c r="O198" s="96"/>
      <c r="P198" s="96"/>
      <c r="Q198" s="96"/>
      <c r="R198" s="96"/>
      <c r="S198" s="93"/>
      <c r="T198" s="93"/>
      <c r="U198" s="93"/>
      <c r="V198" s="93"/>
      <c r="W198" s="93"/>
      <c r="X198" s="93"/>
      <c r="Y198" s="93"/>
      <c r="Z198" s="93"/>
      <c r="AA198" s="93"/>
    </row>
    <row r="199" spans="1:27" x14ac:dyDescent="0.2">
      <c r="A199" s="92"/>
      <c r="B199" s="92"/>
      <c r="C199" s="92"/>
      <c r="D199" s="93"/>
      <c r="E199" s="96"/>
      <c r="F199" s="96"/>
      <c r="G199" s="96" t="s">
        <v>559</v>
      </c>
      <c r="H199" s="151"/>
      <c r="I199" s="96">
        <f>IFERROR(INDEX('Data Dictionary'!$H$8:$H$40,MATCH(I5,'Data Dictionary'!$J$8:$J$40,0)),"")</f>
        <v>0</v>
      </c>
      <c r="J199" s="96">
        <f>IFERROR(INDEX('Data Dictionary'!$H$8:$H$40,MATCH(J5,'Data Dictionary'!$J$8:$J$40,0)),"")</f>
        <v>0</v>
      </c>
      <c r="K199" s="96">
        <f>IFERROR(INDEX('Data Dictionary'!$H$8:$H$40,MATCH(K5,'Data Dictionary'!$J$8:$J$40,0)),"")</f>
        <v>1</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96" t="str">
        <f>IFERROR(INDEX('Data Dictionary'!$H$8:$H$40,MATCH(Q5,'Data Dictionary'!$J$8:$J$40,0)),"")</f>
        <v/>
      </c>
      <c r="R199" s="96"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151"/>
      <c r="I200" s="96">
        <f>IFERROR(INDEX('Data Dictionary'!$I$8:$I$40,MATCH(I5,'Data Dictionary'!$J$8:$J$40,0)),"")</f>
        <v>1</v>
      </c>
      <c r="J200" s="96">
        <f>IFERROR(INDEX('Data Dictionary'!$I$8:$I$40,MATCH(J5,'Data Dictionary'!$J$8:$J$40,0)),"")</f>
        <v>1</v>
      </c>
      <c r="K200" s="96">
        <f>IFERROR(INDEX('Data Dictionary'!$I$8:$I$40,MATCH(K5,'Data Dictionary'!$J$8:$J$40,0)),"")</f>
        <v>0</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96" t="str">
        <f>IFERROR(INDEX('Data Dictionary'!$I$8:$I$40,MATCH(Q5,'Data Dictionary'!$J$8:$J$40,0)),"")</f>
        <v/>
      </c>
      <c r="R200" s="96"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151"/>
      <c r="I201" s="96"/>
      <c r="J201" s="96"/>
      <c r="K201" s="96"/>
      <c r="L201" s="96"/>
      <c r="M201" s="96"/>
      <c r="N201" s="96"/>
      <c r="O201" s="96"/>
      <c r="P201" s="96"/>
      <c r="Q201" s="96"/>
      <c r="R201" s="96"/>
      <c r="S201" s="93"/>
      <c r="T201" s="93"/>
      <c r="U201" s="93"/>
      <c r="V201" s="93"/>
      <c r="W201" s="93"/>
      <c r="X201" s="93"/>
      <c r="Y201" s="93"/>
      <c r="Z201" s="93"/>
      <c r="AA201" s="93"/>
    </row>
    <row r="202" spans="1:27" x14ac:dyDescent="0.2">
      <c r="A202" s="92"/>
      <c r="B202" s="92"/>
      <c r="C202" s="92"/>
      <c r="D202" s="93"/>
      <c r="E202" s="96"/>
      <c r="F202" s="96"/>
      <c r="G202" s="96"/>
      <c r="H202" s="151"/>
      <c r="I202" s="96"/>
      <c r="J202" s="96"/>
      <c r="K202" s="96"/>
      <c r="L202" s="96"/>
      <c r="M202" s="96"/>
      <c r="N202" s="96"/>
      <c r="O202" s="96"/>
      <c r="P202" s="96"/>
      <c r="Q202" s="96"/>
      <c r="R202" s="96"/>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151" t="str">
        <v/>
      </c>
      <c r="I203" s="96" t="str">
        <v/>
      </c>
      <c r="J203" s="96" t="str">
        <v/>
      </c>
      <c r="K203" s="96" t="str">
        <v/>
      </c>
      <c r="L203" s="96" t="str">
        <v/>
      </c>
      <c r="M203" s="96" t="str">
        <v/>
      </c>
      <c r="N203" s="96" t="str">
        <v/>
      </c>
      <c r="O203" s="96" t="str">
        <v/>
      </c>
      <c r="P203" s="96"/>
      <c r="Q203" s="96"/>
      <c r="R203" s="96"/>
      <c r="S203" s="93"/>
      <c r="T203" s="93"/>
      <c r="U203" s="93"/>
      <c r="V203" s="93"/>
      <c r="W203" s="93"/>
      <c r="X203" s="93"/>
      <c r="Y203" s="93"/>
      <c r="Z203" s="93"/>
      <c r="AA203" s="93"/>
    </row>
  </sheetData>
  <mergeCells count="1">
    <mergeCell ref="I2:K2"/>
  </mergeCells>
  <conditionalFormatting sqref="E1:E3 E6:E195">
    <cfRule type="expression" dxfId="59" priority="35" stopIfTrue="1">
      <formula>E1=""</formula>
    </cfRule>
    <cfRule type="cellIs" dxfId="58" priority="38" stopIfTrue="1" operator="greaterThanOrEqual">
      <formula>0</formula>
    </cfRule>
  </conditionalFormatting>
  <conditionalFormatting sqref="F1:F3">
    <cfRule type="expression" dxfId="57" priority="31" stopIfTrue="1">
      <formula>F1=""</formula>
    </cfRule>
    <cfRule type="cellIs" dxfId="56" priority="43" operator="between">
      <formula>0</formula>
      <formula>6.999</formula>
    </cfRule>
    <cfRule type="cellIs" dxfId="55" priority="44" operator="between">
      <formula>7</formula>
      <formula>9.99</formula>
    </cfRule>
    <cfRule type="expression" dxfId="54" priority="45">
      <formula>F1=10</formula>
    </cfRule>
  </conditionalFormatting>
  <conditionalFormatting sqref="G1:G3">
    <cfRule type="expression" dxfId="53" priority="27">
      <formula>G1=""</formula>
    </cfRule>
    <cfRule type="cellIs" dxfId="52" priority="28" operator="between">
      <formula>0</formula>
      <formula>6.999</formula>
    </cfRule>
    <cfRule type="cellIs" dxfId="51" priority="29" operator="between">
      <formula>7</formula>
      <formula>9.99</formula>
    </cfRule>
    <cfRule type="expression" dxfId="50" priority="30">
      <formula>G1=10</formula>
    </cfRule>
    <cfRule type="expression" dxfId="49" priority="39">
      <formula>G1=""</formula>
    </cfRule>
    <cfRule type="cellIs" dxfId="48" priority="40" operator="between">
      <formula>0</formula>
      <formula>6.999</formula>
    </cfRule>
    <cfRule type="cellIs" dxfId="47" priority="41" operator="between">
      <formula>7</formula>
      <formula>9.99</formula>
    </cfRule>
    <cfRule type="expression" dxfId="46" priority="42">
      <formula>G1=10</formula>
    </cfRule>
  </conditionalFormatting>
  <conditionalFormatting sqref="G6:G195">
    <cfRule type="expression" dxfId="45" priority="1">
      <formula>G6=""</formula>
    </cfRule>
    <cfRule type="cellIs" dxfId="44" priority="4" stopIfTrue="1" operator="greaterThanOrEqual">
      <formula>0</formula>
    </cfRule>
  </conditionalFormatting>
  <conditionalFormatting sqref="F6:F195">
    <cfRule type="expression" dxfId="43" priority="5" stopIfTrue="1">
      <formula>F6=""</formula>
    </cfRule>
    <cfRule type="cellIs" dxfId="42" priority="9" operator="between">
      <formula>0</formula>
      <formula>6.999</formula>
    </cfRule>
    <cfRule type="cellIs" dxfId="41" priority="10" operator="between">
      <formula>7</formula>
      <formula>9.99</formula>
    </cfRule>
    <cfRule type="expression" dxfId="4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F31EC7EB-AD7E-B449-BADF-FBFC28D93A7E}">
            <xm:f>Options!$D$41</xm:f>
            <x14:dxf>
              <font>
                <sz val="12"/>
                <color rgb="FF000000"/>
                <name val="Arial"/>
              </font>
              <fill>
                <patternFill patternType="solid">
                  <bgColor rgb="FFE35A3A"/>
                </patternFill>
              </fill>
            </x14:dxf>
          </x14:cfRule>
          <x14:cfRule type="cellIs" priority="37" stopIfTrue="1" operator="greaterThanOrEqual" id="{4519E693-AE1D-6249-BBB9-6C97DBB86D81}">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01C482E-9167-3640-8D5A-9AA4A1BD84EF}">
            <xm:f>Options!$D$37</xm:f>
            <x14:dxf>
              <font>
                <sz val="12"/>
                <color rgb="FF000000"/>
                <name val="Arial"/>
              </font>
              <fill>
                <patternFill patternType="solid">
                  <bgColor rgb="FFF2676B"/>
                </patternFill>
              </fill>
            </x14:dxf>
          </x14:cfRule>
          <x14:cfRule type="cellIs" priority="33" stopIfTrue="1" operator="greaterThanOrEqual" id="{520B1842-F7F2-7041-A10F-75B4DF78CA1D}">
            <xm:f>Options!$D$38</xm:f>
            <x14:dxf>
              <font>
                <sz val="12"/>
                <color rgb="FF000000"/>
                <name val="Arial"/>
              </font>
              <fill>
                <patternFill patternType="solid">
                  <bgColor rgb="FFF7A9AC"/>
                </patternFill>
              </fill>
            </x14:dxf>
          </x14:cfRule>
          <x14:cfRule type="cellIs" priority="34" stopIfTrue="1" operator="between" id="{45366D0F-186F-F941-B8D0-977498F37B43}">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56F1EEA2-750E-5148-853B-16A750C16C93}">
            <xm:f>Options!$D$41</xm:f>
            <x14:dxf>
              <font>
                <sz val="12"/>
                <color rgb="FF000000"/>
                <name val="Arial"/>
              </font>
              <fill>
                <patternFill patternType="solid">
                  <bgColor rgb="FFE06C25"/>
                </patternFill>
              </fill>
            </x14:dxf>
          </x14:cfRule>
          <x14:cfRule type="cellIs" priority="3" stopIfTrue="1" operator="greaterThanOrEqual" id="{8D093233-91D6-AF47-BE2D-6C0292A67A70}">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A023056A-C248-0F4B-AD2B-31C569AA1EDF}">
            <xm:f>Options!$D$37</xm:f>
            <x14:dxf>
              <font>
                <sz val="12"/>
                <color rgb="FF000000"/>
                <name val="Arial"/>
              </font>
              <fill>
                <patternFill patternType="solid">
                  <bgColor rgb="FFF2676B"/>
                </patternFill>
              </fill>
            </x14:dxf>
          </x14:cfRule>
          <x14:cfRule type="cellIs" priority="7" stopIfTrue="1" operator="greaterThanOrEqual" id="{A0904991-B699-4C49-8C2D-7AE6345BA355}">
            <xm:f>Options!$D$38</xm:f>
            <x14:dxf>
              <font>
                <sz val="12"/>
                <color rgb="FF000000"/>
                <name val="Arial"/>
              </font>
              <fill>
                <patternFill patternType="solid">
                  <bgColor rgb="FFF7A9AC"/>
                </patternFill>
              </fill>
            </x14:dxf>
          </x14:cfRule>
          <x14:cfRule type="cellIs" priority="8" stopIfTrue="1" operator="between" id="{47423235-C018-4747-B709-F6E93D35DB7D}">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AA203"/>
  <sheetViews>
    <sheetView zoomScale="82" workbookViewId="0">
      <selection activeCell="O12" sqref="O12"/>
    </sheetView>
    <sheetView topLeftCell="A153" workbookViewId="1">
      <selection activeCell="N15" sqref="N15"/>
    </sheetView>
  </sheetViews>
  <sheetFormatPr baseColWidth="10" defaultColWidth="8.7109375" defaultRowHeight="16" x14ac:dyDescent="0.2"/>
  <cols>
    <col min="1" max="1" width="5.28515625" style="94" customWidth="1"/>
    <col min="2" max="2" width="22.7109375" style="94" customWidth="1"/>
    <col min="3" max="3" width="8.7109375" style="94"/>
    <col min="4" max="4" width="3.5703125" style="94" customWidth="1"/>
    <col min="5" max="7" width="9.7109375" style="98" customWidth="1"/>
    <col min="8" max="8" width="3.5703125" style="236" customWidth="1"/>
    <col min="9" max="17" width="9.7109375" style="98" customWidth="1"/>
    <col min="18" max="18" width="9.7109375" style="94" customWidth="1"/>
    <col min="19" max="16384" width="8.7109375" style="94"/>
  </cols>
  <sheetData>
    <row r="1" spans="1:27" x14ac:dyDescent="0.2">
      <c r="A1" s="92"/>
      <c r="B1" s="160"/>
      <c r="C1" s="160"/>
      <c r="D1" s="161"/>
      <c r="E1" s="150"/>
      <c r="F1" s="150"/>
      <c r="G1" s="150"/>
      <c r="H1" s="237"/>
      <c r="I1" s="163"/>
      <c r="J1" s="164"/>
      <c r="K1" s="164"/>
      <c r="L1" s="164"/>
      <c r="M1" s="164"/>
      <c r="N1" s="164"/>
      <c r="O1" s="164"/>
      <c r="P1" s="164"/>
      <c r="Q1" s="164"/>
      <c r="R1" s="227"/>
      <c r="S1" s="228"/>
      <c r="T1" s="93"/>
      <c r="U1" s="93"/>
      <c r="V1" s="93"/>
      <c r="W1" s="93"/>
      <c r="X1" s="93"/>
      <c r="Y1" s="93"/>
      <c r="Z1" s="93"/>
      <c r="AA1" s="93"/>
    </row>
    <row r="2" spans="1:27" x14ac:dyDescent="0.2">
      <c r="A2" s="156"/>
      <c r="B2" s="241" t="s">
        <v>580</v>
      </c>
      <c r="C2" s="165"/>
      <c r="D2" s="166"/>
      <c r="E2" s="167"/>
      <c r="F2" s="167"/>
      <c r="G2" s="167"/>
      <c r="H2" s="238"/>
      <c r="I2" s="210" t="s">
        <v>561</v>
      </c>
      <c r="J2" s="210"/>
      <c r="K2" s="210"/>
      <c r="L2" s="235"/>
      <c r="M2" s="235"/>
      <c r="N2" s="235"/>
      <c r="O2" s="235"/>
      <c r="P2" s="235"/>
      <c r="Q2" s="235"/>
      <c r="R2" s="217"/>
      <c r="S2" s="217"/>
      <c r="T2" s="157"/>
      <c r="U2" s="157"/>
      <c r="V2" s="157"/>
      <c r="W2" s="157"/>
      <c r="X2" s="157"/>
      <c r="Y2" s="157"/>
      <c r="Z2" s="157"/>
      <c r="AA2" s="157"/>
    </row>
    <row r="3" spans="1:27" ht="18" customHeight="1" x14ac:dyDescent="0.2">
      <c r="A3" s="156"/>
      <c r="B3" s="8" t="s">
        <v>392</v>
      </c>
      <c r="C3" s="165"/>
      <c r="D3" s="166"/>
      <c r="E3" s="167"/>
      <c r="F3" s="167"/>
      <c r="G3" s="167"/>
      <c r="H3" s="238"/>
      <c r="I3" s="169"/>
      <c r="J3" s="169"/>
      <c r="K3" s="169"/>
      <c r="L3" s="169"/>
      <c r="M3" s="169"/>
      <c r="N3" s="169"/>
      <c r="O3" s="169"/>
      <c r="P3" s="169"/>
      <c r="Q3" s="169"/>
      <c r="R3" s="166"/>
      <c r="S3" s="166"/>
      <c r="T3" s="170"/>
      <c r="U3" s="170"/>
      <c r="V3" s="170"/>
      <c r="W3" s="170"/>
      <c r="X3" s="170"/>
      <c r="Y3" s="170"/>
      <c r="Z3" s="170"/>
      <c r="AA3" s="170"/>
    </row>
    <row r="4" spans="1:27" ht="71" x14ac:dyDescent="0.2">
      <c r="A4" s="95" t="s">
        <v>0</v>
      </c>
      <c r="B4" s="95" t="s">
        <v>1</v>
      </c>
      <c r="C4" s="103" t="s">
        <v>2</v>
      </c>
      <c r="D4" s="106" t="s">
        <v>3</v>
      </c>
      <c r="E4" s="104" t="s">
        <v>4</v>
      </c>
      <c r="F4" s="97" t="s">
        <v>5</v>
      </c>
      <c r="G4" s="102" t="s">
        <v>6</v>
      </c>
      <c r="H4" s="239"/>
      <c r="I4" s="97" t="str">
        <f>IFERROR(INDEX('Data Dictionary'!$D$8:$D$40,MATCH(I5,'Data Dictionary'!$J$8:$J$40,0)),"")</f>
        <v>INFORM Socio-economic Vulnerability Index</v>
      </c>
      <c r="J4" s="97" t="str">
        <f>IFERROR(INDEX('Data Dictionary'!$D$8:$D$40,MATCH(J5,'Data Dictionary'!$J$8:$J$40,0)),"")</f>
        <v>Unemployment Rate, % Change</v>
      </c>
      <c r="K4" s="102" t="str">
        <f>IFERROR(INDEX('Data Dictionary'!$D$8:$D$40,MATCH(K5,'Data Dictionary'!$J$8:$J$40,0)),"")</f>
        <v>COVID Phone Survey Index</v>
      </c>
      <c r="L4" s="220"/>
      <c r="M4" s="220"/>
      <c r="N4" s="221"/>
      <c r="O4" s="221"/>
      <c r="P4" s="221"/>
      <c r="Q4" s="230"/>
      <c r="R4" s="230"/>
      <c r="S4" s="222"/>
      <c r="T4" s="38"/>
      <c r="U4" s="38"/>
      <c r="V4" s="38"/>
      <c r="W4" s="38"/>
      <c r="X4" s="38"/>
      <c r="Y4" s="38"/>
      <c r="Z4" s="38"/>
      <c r="AA4" s="38"/>
    </row>
    <row r="5" spans="1:27" s="101" customFormat="1" ht="43" x14ac:dyDescent="0.2">
      <c r="A5" s="99"/>
      <c r="B5" s="99"/>
      <c r="C5" s="99"/>
      <c r="D5" s="107"/>
      <c r="E5" s="100"/>
      <c r="F5" s="100"/>
      <c r="G5" s="100"/>
      <c r="H5" s="239" t="s">
        <v>2</v>
      </c>
      <c r="I5" s="100" t="s">
        <v>440</v>
      </c>
      <c r="J5" s="100" t="s">
        <v>464</v>
      </c>
      <c r="K5" s="100" t="s">
        <v>467</v>
      </c>
      <c r="L5" s="223"/>
      <c r="M5" s="223"/>
      <c r="N5" s="224"/>
      <c r="O5" s="224"/>
      <c r="P5" s="224"/>
      <c r="Q5" s="231"/>
      <c r="R5" s="231"/>
      <c r="S5" s="225"/>
      <c r="T5" s="171"/>
      <c r="U5" s="171"/>
      <c r="V5" s="171"/>
      <c r="W5" s="171"/>
      <c r="X5" s="171"/>
      <c r="Y5" s="171"/>
      <c r="Z5" s="171"/>
      <c r="AA5" s="171"/>
    </row>
    <row r="6" spans="1:27" x14ac:dyDescent="0.2">
      <c r="A6" s="92">
        <v>1</v>
      </c>
      <c r="B6" s="92" t="s">
        <v>8</v>
      </c>
      <c r="C6" s="92" t="s">
        <v>9</v>
      </c>
      <c r="D6" s="105" t="str">
        <f t="shared" ref="D6:D37" si="0">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0</v>
      </c>
      <c r="H6" s="240" t="s">
        <v>9</v>
      </c>
      <c r="I6" s="96">
        <v>10</v>
      </c>
      <c r="J6" s="96" t="s">
        <v>505</v>
      </c>
      <c r="K6" s="215" t="s">
        <v>505</v>
      </c>
      <c r="L6" s="218"/>
      <c r="M6" s="218"/>
      <c r="N6" s="164"/>
      <c r="O6" s="164"/>
      <c r="P6" s="164"/>
      <c r="Q6" s="222"/>
      <c r="R6" s="222"/>
      <c r="S6" s="222"/>
      <c r="T6" s="38"/>
      <c r="U6" s="38"/>
      <c r="V6" s="38"/>
      <c r="W6" s="38"/>
      <c r="X6" s="38"/>
      <c r="Y6" s="38"/>
      <c r="Z6" s="38"/>
      <c r="AA6" s="38"/>
    </row>
    <row r="7" spans="1:27" x14ac:dyDescent="0.2">
      <c r="A7" s="92">
        <v>2</v>
      </c>
      <c r="B7" s="92" t="s">
        <v>10</v>
      </c>
      <c r="C7" s="92" t="s">
        <v>11</v>
      </c>
      <c r="D7" s="105" t="str">
        <f t="shared" si="0"/>
        <v/>
      </c>
      <c r="E7" s="96">
        <f>IF(Options!$D$24 = 1, MAX(F7, G7),
IF(Options!$D$25 = 1, AVERAGE(F7,G7),
IF(Options!$D$26 = 1, IFERROR(GEOMEAN(F7, G7), MAX(F7, G7)))))</f>
        <v>8.4285714285714306</v>
      </c>
      <c r="F7" s="96" cm="1">
        <f t="array" ref="F7">IF(Options!$D$18=1, IFERROR(MAX(IF($I$199:$R$199=1,(I7:R7),"")),
     MAX(IF($I$199:$R$199=2,(I7:R7),""))),
IF(Options!$D$19=1, IFERROR(AVERAGE(IF($I$199:$R$199=1,(I7:R7),"")),
     AVERAGE(IF($I$199:$R$199=2,(I7:R7),""))),
IF(Options!$D$20=1, IFERROR(GEOMEAN(IF($I$199:$R$199=1,(I7:R7)+0.0001,"")),
     GEOMEAN(IF($I$199:$R$199=2,(I7:R7)+0.0001,""))))))</f>
        <v>8.4285714285714306</v>
      </c>
      <c r="G7" s="96" cm="1">
        <f t="array" ref="G7">IF(Options!$D$18=1, IFERROR(MAX(IF($I$200:$R$200=1,(I7:R7),"")),
     MAX(IF($I$200:$R$200=2,(I7:R7),""))),
IF(Options!$D$19=1, IFERROR(AVERAGE(IF($I$200:$R$200=1,(I7:R7),"")),
     AVERAGE(IF($I$200:$R$200=2,(I7:R7),""))),
IF(Options!$D$20=1, IFERROR(GEOMEAN(IF($I$200:$R$200=1,(I7:R7)+0.0001,"")),
     GEOMEAN(IF($I$200:$R$200=2,(I7:R7)+0.0001,""))))))</f>
        <v>0</v>
      </c>
      <c r="H7" s="240" t="s">
        <v>11</v>
      </c>
      <c r="I7" s="96">
        <v>8.4285714285714306</v>
      </c>
      <c r="J7" s="96" t="s">
        <v>505</v>
      </c>
      <c r="K7" s="215" t="s">
        <v>505</v>
      </c>
      <c r="L7" s="218"/>
      <c r="M7" s="218"/>
      <c r="N7" s="164"/>
      <c r="O7" s="164"/>
      <c r="P7" s="164"/>
      <c r="Q7" s="222"/>
      <c r="R7" s="222"/>
      <c r="S7" s="222"/>
      <c r="T7" s="38"/>
      <c r="U7" s="38"/>
      <c r="V7" s="38"/>
      <c r="W7" s="38"/>
      <c r="X7" s="38"/>
      <c r="Y7" s="38"/>
      <c r="Z7" s="38"/>
      <c r="AA7" s="38"/>
    </row>
    <row r="8" spans="1:27" x14ac:dyDescent="0.2">
      <c r="A8" s="92">
        <v>3</v>
      </c>
      <c r="B8" s="92" t="s">
        <v>12</v>
      </c>
      <c r="C8" s="92" t="s">
        <v>13</v>
      </c>
      <c r="D8" s="105" t="str">
        <f t="shared" si="0"/>
        <v/>
      </c>
      <c r="E8" s="96">
        <f>IF(Options!$D$24 = 1, MAX(F8, G8),
IF(Options!$D$25 = 1, AVERAGE(F8,G8),
IF(Options!$D$26 = 1, IFERROR(GEOMEAN(F8, G8), MAX(F8, G8)))))</f>
        <v>4.690415759823428</v>
      </c>
      <c r="F8" s="96" cm="1">
        <f t="array" ref="F8">IF(Options!$D$18=1, IFERROR(MAX(IF($I$199:$R$199=1,(I8:R8),"")),
     MAX(IF($I$199:$R$199=2,(I8:R8),""))),
IF(Options!$D$19=1, IFERROR(AVERAGE(IF($I$199:$R$199=1,(I8:R8),"")),
     AVERAGE(IF($I$199:$R$199=2,(I8:R8),""))),
IF(Options!$D$20=1, IFERROR(GEOMEAN(IF($I$199:$R$199=1,(I8:R8)+0.0001,"")),
     GEOMEAN(IF($I$199:$R$199=2,(I8:R8)+0.0001,""))))))</f>
        <v>3.1428571428571401</v>
      </c>
      <c r="G8" s="96" cm="1">
        <f t="array" ref="G8">IF(Options!$D$18=1, IFERROR(MAX(IF($I$200:$R$200=1,(I8:R8),"")),
     MAX(IF($I$200:$R$200=2,(I8:R8),""))),
IF(Options!$D$19=1, IFERROR(AVERAGE(IF($I$200:$R$200=1,(I8:R8),"")),
     AVERAGE(IF($I$200:$R$200=2,(I8:R8),""))),
IF(Options!$D$20=1, IFERROR(GEOMEAN(IF($I$200:$R$200=1,(I8:R8)+0.0001,"")),
     GEOMEAN(IF($I$200:$R$200=2,(I8:R8)+0.0001,""))))))</f>
        <v>7</v>
      </c>
      <c r="H8" s="240" t="s">
        <v>13</v>
      </c>
      <c r="I8" s="96">
        <v>3.1428571428571401</v>
      </c>
      <c r="J8" s="96">
        <v>7</v>
      </c>
      <c r="K8" s="215" t="s">
        <v>505</v>
      </c>
      <c r="L8" s="218"/>
      <c r="M8" s="218"/>
      <c r="N8" s="164"/>
      <c r="O8" s="164"/>
      <c r="P8" s="164"/>
      <c r="Q8" s="222"/>
      <c r="R8" s="222"/>
      <c r="S8" s="222"/>
      <c r="T8" s="38"/>
      <c r="U8" s="38"/>
      <c r="V8" s="38"/>
      <c r="W8" s="38"/>
      <c r="X8" s="38"/>
      <c r="Y8" s="38"/>
      <c r="Z8" s="38"/>
      <c r="AA8" s="38"/>
    </row>
    <row r="9" spans="1:27" x14ac:dyDescent="0.2">
      <c r="A9" s="92">
        <v>4</v>
      </c>
      <c r="B9" s="92" t="s">
        <v>14</v>
      </c>
      <c r="C9" s="92" t="s">
        <v>15</v>
      </c>
      <c r="D9" s="105" t="str">
        <f t="shared" si="0"/>
        <v/>
      </c>
      <c r="E9" s="96">
        <f>IF(Options!$D$24 = 1, MAX(F9, G9),
IF(Options!$D$25 = 1, AVERAGE(F9,G9),
IF(Options!$D$26 = 1, IFERROR(GEOMEAN(F9, G9), MAX(F9, G9)))))</f>
        <v>1.1428571428571399</v>
      </c>
      <c r="F9" s="96" cm="1">
        <f t="array" ref="F9">IF(Options!$D$18=1, IFERROR(MAX(IF($I$199:$R$199=1,(I9:R9),"")),
     MAX(IF($I$199:$R$199=2,(I9:R9),""))),
IF(Options!$D$19=1, IFERROR(AVERAGE(IF($I$199:$R$199=1,(I9:R9),"")),
     AVERAGE(IF($I$199:$R$199=2,(I9:R9),""))),
IF(Options!$D$20=1, IFERROR(GEOMEAN(IF($I$199:$R$199=1,(I9:R9)+0.0001,"")),
     GEOMEAN(IF($I$199:$R$199=2,(I9:R9)+0.0001,""))))))</f>
        <v>1.1428571428571399</v>
      </c>
      <c r="G9" s="96" cm="1">
        <f t="array" ref="G9">IF(Options!$D$18=1, IFERROR(MAX(IF($I$200:$R$200=1,(I9:R9),"")),
     MAX(IF($I$200:$R$200=2,(I9:R9),""))),
IF(Options!$D$19=1, IFERROR(AVERAGE(IF($I$200:$R$200=1,(I9:R9),"")),
     AVERAGE(IF($I$200:$R$200=2,(I9:R9),""))),
IF(Options!$D$20=1, IFERROR(GEOMEAN(IF($I$200:$R$200=1,(I9:R9)+0.0001,"")),
     GEOMEAN(IF($I$200:$R$200=2,(I9:R9)+0.0001,""))))))</f>
        <v>0</v>
      </c>
      <c r="H9" s="240" t="s">
        <v>15</v>
      </c>
      <c r="I9" s="96">
        <v>1.1428571428571399</v>
      </c>
      <c r="J9" s="96" t="s">
        <v>505</v>
      </c>
      <c r="K9" s="215" t="s">
        <v>505</v>
      </c>
      <c r="L9" s="218"/>
      <c r="M9" s="218"/>
      <c r="N9" s="164"/>
      <c r="O9" s="164"/>
      <c r="P9" s="164"/>
      <c r="Q9" s="222"/>
      <c r="R9" s="222"/>
      <c r="S9" s="222"/>
      <c r="T9" s="38"/>
      <c r="U9" s="38"/>
      <c r="V9" s="38"/>
      <c r="W9" s="38"/>
      <c r="X9" s="38"/>
      <c r="Y9" s="38"/>
      <c r="Z9" s="38"/>
      <c r="AA9" s="38"/>
    </row>
    <row r="10" spans="1:27" x14ac:dyDescent="0.2">
      <c r="A10" s="92">
        <v>5</v>
      </c>
      <c r="B10" s="92" t="s">
        <v>16</v>
      </c>
      <c r="C10" s="92" t="s">
        <v>17</v>
      </c>
      <c r="D10" s="105" t="str">
        <f t="shared" si="0"/>
        <v/>
      </c>
      <c r="E10" s="96">
        <f>IF(Options!$D$24 = 1, MAX(F10, G10),
IF(Options!$D$25 = 1, AVERAGE(F10,G10),
IF(Options!$D$26 = 1, IFERROR(GEOMEAN(F10, G10), MAX(F10, G10)))))</f>
        <v>4.2426406871192839</v>
      </c>
      <c r="F10" s="96" cm="1">
        <f t="array" ref="F10">IF(Options!$D$18=1, IFERROR(MAX(IF($I$199:$R$199=1,(I10:R10),"")),
     MAX(IF($I$199:$R$199=2,(I10:R10),""))),
IF(Options!$D$19=1, IFERROR(AVERAGE(IF($I$199:$R$199=1,(I10:R10),"")),
     AVERAGE(IF($I$199:$R$199=2,(I10:R10),""))),
IF(Options!$D$20=1, IFERROR(GEOMEAN(IF($I$199:$R$199=1,(I10:R10)+0.0001,"")),
     GEOMEAN(IF($I$199:$R$199=2,(I10:R10)+0.0001,""))))))</f>
        <v>2.5714285714285698</v>
      </c>
      <c r="G10" s="96" cm="1">
        <f t="array" ref="G10">IF(Options!$D$18=1, IFERROR(MAX(IF($I$200:$R$200=1,(I10:R10),"")),
     MAX(IF($I$200:$R$200=2,(I10:R10),""))),
IF(Options!$D$19=1, IFERROR(AVERAGE(IF($I$200:$R$200=1,(I10:R10),"")),
     AVERAGE(IF($I$200:$R$200=2,(I10:R10),""))),
IF(Options!$D$20=1, IFERROR(GEOMEAN(IF($I$200:$R$200=1,(I10:R10)+0.0001,"")),
     GEOMEAN(IF($I$200:$R$200=2,(I10:R10)+0.0001,""))))))</f>
        <v>7</v>
      </c>
      <c r="H10" s="240" t="s">
        <v>17</v>
      </c>
      <c r="I10" s="96">
        <v>2.5714285714285698</v>
      </c>
      <c r="J10" s="96">
        <v>7</v>
      </c>
      <c r="K10" s="215" t="s">
        <v>505</v>
      </c>
      <c r="L10" s="218"/>
      <c r="M10" s="218"/>
      <c r="N10" s="164"/>
      <c r="O10" s="164"/>
      <c r="P10" s="164"/>
      <c r="Q10" s="222"/>
      <c r="R10" s="222"/>
      <c r="S10" s="222"/>
      <c r="T10" s="38"/>
      <c r="U10" s="38"/>
      <c r="V10" s="38"/>
      <c r="W10" s="38"/>
      <c r="X10" s="38"/>
      <c r="Y10" s="38"/>
      <c r="Z10" s="38"/>
      <c r="AA10" s="38"/>
    </row>
    <row r="11" spans="1:27" x14ac:dyDescent="0.2">
      <c r="A11" s="92">
        <v>6</v>
      </c>
      <c r="B11" s="92" t="s">
        <v>18</v>
      </c>
      <c r="C11" s="92" t="s">
        <v>19</v>
      </c>
      <c r="D11" s="105" t="str">
        <f t="shared" si="0"/>
        <v/>
      </c>
      <c r="E11" s="96">
        <f>IF(Options!$D$24 = 1, MAX(F11, G11),
IF(Options!$D$25 = 1, AVERAGE(F11,G11),
IF(Options!$D$26 = 1, IFERROR(GEOMEAN(F11, G11), MAX(F11, G11)))))</f>
        <v>5.3452248382484902</v>
      </c>
      <c r="F11" s="96" cm="1">
        <f t="array" ref="F11">IF(Options!$D$18=1, IFERROR(MAX(IF($I$199:$R$199=1,(I11:R11),"")),
     MAX(IF($I$199:$R$199=2,(I11:R11),""))),
IF(Options!$D$19=1, IFERROR(AVERAGE(IF($I$199:$R$199=1,(I11:R11),"")),
     AVERAGE(IF($I$199:$R$199=2,(I11:R11),""))),
IF(Options!$D$20=1, IFERROR(GEOMEAN(IF($I$199:$R$199=1,(I11:R11)+0.0001,"")),
     GEOMEAN(IF($I$199:$R$199=2,(I11:R11)+0.0001,""))))))</f>
        <v>2.8571428571428599</v>
      </c>
      <c r="G11" s="96" cm="1">
        <f t="array" ref="G11">IF(Options!$D$18=1, IFERROR(MAX(IF($I$200:$R$200=1,(I11:R11),"")),
     MAX(IF($I$200:$R$200=2,(I11:R11),""))),
IF(Options!$D$19=1, IFERROR(AVERAGE(IF($I$200:$R$200=1,(I11:R11),"")),
     AVERAGE(IF($I$200:$R$200=2,(I11:R11),""))),
IF(Options!$D$20=1, IFERROR(GEOMEAN(IF($I$200:$R$200=1,(I11:R11)+0.0001,"")),
     GEOMEAN(IF($I$200:$R$200=2,(I11:R11)+0.0001,""))))))</f>
        <v>10</v>
      </c>
      <c r="H11" s="240" t="s">
        <v>19</v>
      </c>
      <c r="I11" s="96">
        <v>2.8571428571428599</v>
      </c>
      <c r="J11" s="96">
        <v>10</v>
      </c>
      <c r="K11" s="215" t="s">
        <v>505</v>
      </c>
      <c r="L11" s="218"/>
      <c r="M11" s="218"/>
      <c r="N11" s="164"/>
      <c r="O11" s="164"/>
      <c r="P11" s="164"/>
      <c r="Q11" s="222"/>
      <c r="R11" s="222"/>
      <c r="S11" s="222"/>
      <c r="T11" s="38"/>
      <c r="U11" s="38"/>
      <c r="V11" s="38"/>
      <c r="W11" s="38"/>
      <c r="X11" s="38"/>
      <c r="Y11" s="38"/>
      <c r="Z11" s="38"/>
      <c r="AA11" s="38"/>
    </row>
    <row r="12" spans="1:27" x14ac:dyDescent="0.2">
      <c r="A12" s="92">
        <v>7</v>
      </c>
      <c r="B12" s="92" t="s">
        <v>20</v>
      </c>
      <c r="C12" s="92" t="s">
        <v>21</v>
      </c>
      <c r="D12" s="105" t="str">
        <f t="shared" si="0"/>
        <v/>
      </c>
      <c r="E12" s="96">
        <f>IF(Options!$D$24 = 1, MAX(F12, G12),
IF(Options!$D$25 = 1, AVERAGE(F12,G12),
IF(Options!$D$26 = 1, IFERROR(GEOMEAN(F12, G12), MAX(F12, G12)))))</f>
        <v>2.8571428571428599</v>
      </c>
      <c r="F12" s="96" cm="1">
        <f t="array" ref="F12">IF(Options!$D$18=1, IFERROR(MAX(IF($I$199:$R$199=1,(I12:R12),"")),
     MAX(IF($I$199:$R$199=2,(I12:R12),""))),
IF(Options!$D$19=1, IFERROR(AVERAGE(IF($I$199:$R$199=1,(I12:R12),"")),
     AVERAGE(IF($I$199:$R$199=2,(I12:R12),""))),
IF(Options!$D$20=1, IFERROR(GEOMEAN(IF($I$199:$R$199=1,(I12:R12)+0.0001,"")),
     GEOMEAN(IF($I$199:$R$199=2,(I12:R12)+0.0001,""))))))</f>
        <v>2.8571428571428599</v>
      </c>
      <c r="G12" s="96" cm="1">
        <f t="array" ref="G12">IF(Options!$D$18=1, IFERROR(MAX(IF($I$200:$R$200=1,(I12:R12),"")),
     MAX(IF($I$200:$R$200=2,(I12:R12),""))),
IF(Options!$D$19=1, IFERROR(AVERAGE(IF($I$200:$R$200=1,(I12:R12),"")),
     AVERAGE(IF($I$200:$R$200=2,(I12:R12),""))),
IF(Options!$D$20=1, IFERROR(GEOMEAN(IF($I$200:$R$200=1,(I12:R12)+0.0001,"")),
     GEOMEAN(IF($I$200:$R$200=2,(I12:R12)+0.0001,""))))))</f>
        <v>0</v>
      </c>
      <c r="H12" s="240" t="s">
        <v>21</v>
      </c>
      <c r="I12" s="96">
        <v>2.8571428571428599</v>
      </c>
      <c r="J12" s="96" t="s">
        <v>505</v>
      </c>
      <c r="K12" s="96" t="s">
        <v>505</v>
      </c>
      <c r="L12" s="233"/>
      <c r="M12" s="233"/>
      <c r="N12" s="234"/>
      <c r="O12" s="234"/>
      <c r="P12" s="234"/>
      <c r="Q12" s="38"/>
      <c r="R12" s="38"/>
      <c r="S12" s="38"/>
      <c r="T12" s="38"/>
      <c r="U12" s="38"/>
      <c r="V12" s="38"/>
      <c r="W12" s="38"/>
      <c r="X12" s="38"/>
      <c r="Y12" s="38"/>
      <c r="Z12" s="38"/>
      <c r="AA12" s="38"/>
    </row>
    <row r="13" spans="1:27" x14ac:dyDescent="0.2">
      <c r="A13" s="92">
        <v>8</v>
      </c>
      <c r="B13" s="92" t="s">
        <v>22</v>
      </c>
      <c r="C13" s="92" t="s">
        <v>23</v>
      </c>
      <c r="D13" s="105" t="str">
        <f t="shared" si="0"/>
        <v/>
      </c>
      <c r="E13" s="96">
        <f>IF(Options!$D$24 = 1, MAX(F13, G13),
IF(Options!$D$25 = 1, AVERAGE(F13,G13),
IF(Options!$D$26 = 1, IFERROR(GEOMEAN(F13, G13), MAX(F13, G13)))))</f>
        <v>2.2360679774997894</v>
      </c>
      <c r="F13" s="96" cm="1">
        <f t="array" ref="F13">IF(Options!$D$18=1, IFERROR(MAX(IF($I$199:$R$199=1,(I13:R13),"")),
     MAX(IF($I$199:$R$199=2,(I13:R13),""))),
IF(Options!$D$19=1, IFERROR(AVERAGE(IF($I$199:$R$199=1,(I13:R13),"")),
     AVERAGE(IF($I$199:$R$199=2,(I13:R13),""))),
IF(Options!$D$20=1, IFERROR(GEOMEAN(IF($I$199:$R$199=1,(I13:R13)+0.0001,"")),
     GEOMEAN(IF($I$199:$R$199=2,(I13:R13)+0.0001,""))))))</f>
        <v>0.71428571428571397</v>
      </c>
      <c r="G13" s="96" cm="1">
        <f t="array" ref="G13">IF(Options!$D$18=1, IFERROR(MAX(IF($I$200:$R$200=1,(I13:R13),"")),
     MAX(IF($I$200:$R$200=2,(I13:R13),""))),
IF(Options!$D$19=1, IFERROR(AVERAGE(IF($I$200:$R$200=1,(I13:R13),"")),
     AVERAGE(IF($I$200:$R$200=2,(I13:R13),""))),
IF(Options!$D$20=1, IFERROR(GEOMEAN(IF($I$200:$R$200=1,(I13:R13)+0.0001,"")),
     GEOMEAN(IF($I$200:$R$200=2,(I13:R13)+0.0001,""))))))</f>
        <v>7</v>
      </c>
      <c r="H13" s="240" t="s">
        <v>23</v>
      </c>
      <c r="I13" s="96">
        <v>0.71428571428571397</v>
      </c>
      <c r="J13" s="96">
        <v>7</v>
      </c>
      <c r="K13" s="96" t="s">
        <v>505</v>
      </c>
      <c r="L13" s="96"/>
      <c r="M13" s="96"/>
      <c r="N13" s="150"/>
      <c r="O13" s="150"/>
      <c r="P13" s="150"/>
      <c r="Q13" s="38"/>
      <c r="R13" s="38"/>
      <c r="S13" s="38"/>
      <c r="T13" s="38"/>
      <c r="U13" s="38"/>
      <c r="V13" s="38"/>
      <c r="W13" s="38"/>
      <c r="X13" s="38"/>
      <c r="Y13" s="38"/>
      <c r="Z13" s="38"/>
      <c r="AA13" s="38"/>
    </row>
    <row r="14" spans="1:27" x14ac:dyDescent="0.2">
      <c r="A14" s="92">
        <v>9</v>
      </c>
      <c r="B14" s="92" t="s">
        <v>24</v>
      </c>
      <c r="C14" s="92" t="s">
        <v>25</v>
      </c>
      <c r="D14" s="105" t="str">
        <f t="shared" si="0"/>
        <v/>
      </c>
      <c r="E14" s="96">
        <f>IF(Options!$D$24 = 1, MAX(F14, G14),
IF(Options!$D$25 = 1, AVERAGE(F14,G14),
IF(Options!$D$26 = 1, IFERROR(GEOMEAN(F14, G14), MAX(F14, G14)))))</f>
        <v>1.7320508075688781</v>
      </c>
      <c r="F14" s="96" cm="1">
        <f t="array" ref="F14">IF(Options!$D$18=1, IFERROR(MAX(IF($I$199:$R$199=1,(I14:R14),"")),
     MAX(IF($I$199:$R$199=2,(I14:R14),""))),
IF(Options!$D$19=1, IFERROR(AVERAGE(IF($I$199:$R$199=1,(I14:R14),"")),
     AVERAGE(IF($I$199:$R$199=2,(I14:R14),""))),
IF(Options!$D$20=1, IFERROR(GEOMEAN(IF($I$199:$R$199=1,(I14:R14)+0.0001,"")),
     GEOMEAN(IF($I$199:$R$199=2,(I14:R14)+0.0001,""))))))</f>
        <v>0.42857142857142899</v>
      </c>
      <c r="G14" s="96" cm="1">
        <f t="array" ref="G14">IF(Options!$D$18=1, IFERROR(MAX(IF($I$200:$R$200=1,(I14:R14),"")),
     MAX(IF($I$200:$R$200=2,(I14:R14),""))),
IF(Options!$D$19=1, IFERROR(AVERAGE(IF($I$200:$R$200=1,(I14:R14),"")),
     AVERAGE(IF($I$200:$R$200=2,(I14:R14),""))),
IF(Options!$D$20=1, IFERROR(GEOMEAN(IF($I$200:$R$200=1,(I14:R14)+0.0001,"")),
     GEOMEAN(IF($I$200:$R$200=2,(I14:R14)+0.0001,""))))))</f>
        <v>7</v>
      </c>
      <c r="H14" s="240" t="s">
        <v>25</v>
      </c>
      <c r="I14" s="96">
        <v>0.42857142857142899</v>
      </c>
      <c r="J14" s="96">
        <v>7</v>
      </c>
      <c r="K14" s="96" t="s">
        <v>505</v>
      </c>
      <c r="L14" s="96"/>
      <c r="M14" s="96"/>
      <c r="N14" s="150"/>
      <c r="O14" s="150"/>
      <c r="P14" s="150"/>
      <c r="Q14" s="38"/>
      <c r="R14" s="38"/>
      <c r="S14" s="38"/>
      <c r="T14" s="38"/>
      <c r="U14" s="38"/>
      <c r="V14" s="38"/>
      <c r="W14" s="38"/>
      <c r="X14" s="38"/>
      <c r="Y14" s="38"/>
      <c r="Z14" s="38"/>
      <c r="AA14" s="38"/>
    </row>
    <row r="15" spans="1:27" x14ac:dyDescent="0.2">
      <c r="A15" s="92">
        <v>10</v>
      </c>
      <c r="B15" s="92" t="s">
        <v>26</v>
      </c>
      <c r="C15" s="92" t="s">
        <v>27</v>
      </c>
      <c r="D15" s="105" t="str">
        <f t="shared" si="0"/>
        <v/>
      </c>
      <c r="E15" s="96">
        <f>IF(Options!$D$24 = 1, MAX(F15, G15),
IF(Options!$D$25 = 1, AVERAGE(F15,G15),
IF(Options!$D$26 = 1, IFERROR(GEOMEAN(F15, G15), MAX(F15, G15)))))</f>
        <v>5.0990195135927818</v>
      </c>
      <c r="F15" s="96" cm="1">
        <f t="array" ref="F15">IF(Options!$D$18=1, IFERROR(MAX(IF($I$199:$R$199=1,(I15:R15),"")),
     MAX(IF($I$199:$R$199=2,(I15:R15),""))),
IF(Options!$D$19=1, IFERROR(AVERAGE(IF($I$199:$R$199=1,(I15:R15),"")),
     AVERAGE(IF($I$199:$R$199=2,(I15:R15),""))),
IF(Options!$D$20=1, IFERROR(GEOMEAN(IF($I$199:$R$199=1,(I15:R15)+0.0001,"")),
     GEOMEAN(IF($I$199:$R$199=2,(I15:R15)+0.0001,""))))))</f>
        <v>3.71428571428571</v>
      </c>
      <c r="G15" s="96" cm="1">
        <f t="array" ref="G15">IF(Options!$D$18=1, IFERROR(MAX(IF($I$200:$R$200=1,(I15:R15),"")),
     MAX(IF($I$200:$R$200=2,(I15:R15),""))),
IF(Options!$D$19=1, IFERROR(AVERAGE(IF($I$200:$R$200=1,(I15:R15),"")),
     AVERAGE(IF($I$200:$R$200=2,(I15:R15),""))),
IF(Options!$D$20=1, IFERROR(GEOMEAN(IF($I$200:$R$200=1,(I15:R15)+0.0001,"")),
     GEOMEAN(IF($I$200:$R$200=2,(I15:R15)+0.0001,""))))))</f>
        <v>7</v>
      </c>
      <c r="H15" s="240" t="s">
        <v>27</v>
      </c>
      <c r="I15" s="96">
        <v>3.71428571428571</v>
      </c>
      <c r="J15" s="96">
        <v>7</v>
      </c>
      <c r="K15" s="96" t="s">
        <v>505</v>
      </c>
      <c r="L15" s="96"/>
      <c r="M15" s="96"/>
      <c r="N15" s="150"/>
      <c r="O15" s="150"/>
      <c r="P15" s="150"/>
      <c r="Q15" s="38"/>
      <c r="R15" s="38"/>
      <c r="S15" s="38"/>
      <c r="T15" s="38"/>
      <c r="U15" s="38"/>
      <c r="V15" s="38"/>
      <c r="W15" s="38"/>
      <c r="X15" s="38"/>
      <c r="Y15" s="38"/>
      <c r="Z15" s="38"/>
      <c r="AA15" s="38"/>
    </row>
    <row r="16" spans="1:27" x14ac:dyDescent="0.2">
      <c r="A16" s="92">
        <v>11</v>
      </c>
      <c r="B16" s="92" t="s">
        <v>28</v>
      </c>
      <c r="C16" s="92" t="s">
        <v>29</v>
      </c>
      <c r="D16" s="105"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0</v>
      </c>
      <c r="H16" s="240" t="s">
        <v>29</v>
      </c>
      <c r="I16" s="96">
        <v>10</v>
      </c>
      <c r="J16" s="96" t="s">
        <v>505</v>
      </c>
      <c r="K16" s="96" t="s">
        <v>505</v>
      </c>
      <c r="L16" s="96"/>
      <c r="M16" s="96"/>
      <c r="N16" s="150"/>
      <c r="O16" s="150"/>
      <c r="P16" s="150"/>
      <c r="Q16" s="38"/>
      <c r="R16" s="38"/>
      <c r="S16" s="38"/>
      <c r="T16" s="38"/>
      <c r="U16" s="38"/>
      <c r="V16" s="38"/>
      <c r="W16" s="38"/>
      <c r="X16" s="38"/>
      <c r="Y16" s="38"/>
      <c r="Z16" s="38"/>
      <c r="AA16" s="38"/>
    </row>
    <row r="17" spans="1:27" x14ac:dyDescent="0.2">
      <c r="A17" s="92">
        <v>12</v>
      </c>
      <c r="B17" s="92" t="s">
        <v>30</v>
      </c>
      <c r="C17" s="92" t="s">
        <v>31</v>
      </c>
      <c r="D17" s="105" t="str">
        <f t="shared" si="0"/>
        <v/>
      </c>
      <c r="E17" s="96">
        <f>IF(Options!$D$24 = 1, MAX(F17, G17),
IF(Options!$D$25 = 1, AVERAGE(F17,G17),
IF(Options!$D$26 = 1, IFERROR(GEOMEAN(F17, G17), MAX(F17, G17)))))</f>
        <v>1.7320508075688781</v>
      </c>
      <c r="F17" s="96" cm="1">
        <f t="array" ref="F17">IF(Options!$D$18=1, IFERROR(MAX(IF($I$199:$R$199=1,(I17:R17),"")),
     MAX(IF($I$199:$R$199=2,(I17:R17),""))),
IF(Options!$D$19=1, IFERROR(AVERAGE(IF($I$199:$R$199=1,(I17:R17),"")),
     AVERAGE(IF($I$199:$R$199=2,(I17:R17),""))),
IF(Options!$D$20=1, IFERROR(GEOMEAN(IF($I$199:$R$199=1,(I17:R17)+0.0001,"")),
     GEOMEAN(IF($I$199:$R$199=2,(I17:R17)+0.0001,""))))))</f>
        <v>0.42857142857142899</v>
      </c>
      <c r="G17" s="96" cm="1">
        <f t="array" ref="G17">IF(Options!$D$18=1, IFERROR(MAX(IF($I$200:$R$200=1,(I17:R17),"")),
     MAX(IF($I$200:$R$200=2,(I17:R17),""))),
IF(Options!$D$19=1, IFERROR(AVERAGE(IF($I$200:$R$200=1,(I17:R17),"")),
     AVERAGE(IF($I$200:$R$200=2,(I17:R17),""))),
IF(Options!$D$20=1, IFERROR(GEOMEAN(IF($I$200:$R$200=1,(I17:R17)+0.0001,"")),
     GEOMEAN(IF($I$200:$R$200=2,(I17:R17)+0.0001,""))))))</f>
        <v>7</v>
      </c>
      <c r="H17" s="240" t="s">
        <v>31</v>
      </c>
      <c r="I17" s="96">
        <v>0.42857142857142899</v>
      </c>
      <c r="J17" s="96">
        <v>7</v>
      </c>
      <c r="K17" s="96" t="s">
        <v>505</v>
      </c>
      <c r="L17" s="96"/>
      <c r="M17" s="96"/>
      <c r="N17" s="150"/>
      <c r="O17" s="150"/>
      <c r="P17" s="150"/>
      <c r="Q17" s="38"/>
      <c r="R17" s="38"/>
      <c r="S17" s="38"/>
      <c r="T17" s="38"/>
      <c r="U17" s="38"/>
      <c r="V17" s="38"/>
      <c r="W17" s="38"/>
      <c r="X17" s="38"/>
      <c r="Y17" s="38"/>
      <c r="Z17" s="38"/>
      <c r="AA17" s="38"/>
    </row>
    <row r="18" spans="1:27" x14ac:dyDescent="0.2">
      <c r="A18" s="92">
        <v>13</v>
      </c>
      <c r="B18" s="92" t="s">
        <v>32</v>
      </c>
      <c r="C18" s="92" t="s">
        <v>33</v>
      </c>
      <c r="D18" s="105" t="str">
        <f t="shared" si="0"/>
        <v/>
      </c>
      <c r="E18" s="96">
        <f>IF(Options!$D$24 = 1, MAX(F18, G18),
IF(Options!$D$25 = 1, AVERAGE(F18,G18),
IF(Options!$D$26 = 1, IFERROR(GEOMEAN(F18, G18), MAX(F18, G18)))))</f>
        <v>9.28571428571429</v>
      </c>
      <c r="F18" s="96" cm="1">
        <f t="array" ref="F18">IF(Options!$D$18=1, IFERROR(MAX(IF($I$199:$R$199=1,(I18:R18),"")),
     MAX(IF($I$199:$R$199=2,(I18:R18),""))),
IF(Options!$D$19=1, IFERROR(AVERAGE(IF($I$199:$R$199=1,(I18:R18),"")),
     AVERAGE(IF($I$199:$R$199=2,(I18:R18),""))),
IF(Options!$D$20=1, IFERROR(GEOMEAN(IF($I$199:$R$199=1,(I18:R18)+0.0001,"")),
     GEOMEAN(IF($I$199:$R$199=2,(I18:R18)+0.0001,""))))))</f>
        <v>9.28571428571429</v>
      </c>
      <c r="G18" s="96" cm="1">
        <f t="array" ref="G18">IF(Options!$D$18=1, IFERROR(MAX(IF($I$200:$R$200=1,(I18:R18),"")),
     MAX(IF($I$200:$R$200=2,(I18:R18),""))),
IF(Options!$D$19=1, IFERROR(AVERAGE(IF($I$200:$R$200=1,(I18:R18),"")),
     AVERAGE(IF($I$200:$R$200=2,(I18:R18),""))),
IF(Options!$D$20=1, IFERROR(GEOMEAN(IF($I$200:$R$200=1,(I18:R18)+0.0001,"")),
     GEOMEAN(IF($I$200:$R$200=2,(I18:R18)+0.0001,""))))))</f>
        <v>0</v>
      </c>
      <c r="H18" s="240" t="s">
        <v>33</v>
      </c>
      <c r="I18" s="96">
        <v>9.28571428571429</v>
      </c>
      <c r="J18" s="96" t="s">
        <v>505</v>
      </c>
      <c r="K18" s="96" t="s">
        <v>505</v>
      </c>
      <c r="L18" s="96"/>
      <c r="M18" s="96"/>
      <c r="N18" s="150"/>
      <c r="O18" s="150"/>
      <c r="P18" s="150"/>
      <c r="Q18" s="38"/>
      <c r="R18" s="38"/>
      <c r="S18" s="38"/>
      <c r="T18" s="38"/>
      <c r="U18" s="38"/>
      <c r="V18" s="38"/>
      <c r="W18" s="38"/>
      <c r="X18" s="38"/>
      <c r="Y18" s="38"/>
      <c r="Z18" s="38"/>
      <c r="AA18" s="38"/>
    </row>
    <row r="19" spans="1:27" x14ac:dyDescent="0.2">
      <c r="A19" s="92">
        <v>14</v>
      </c>
      <c r="B19" s="92" t="s">
        <v>34</v>
      </c>
      <c r="C19" s="92" t="s">
        <v>35</v>
      </c>
      <c r="D19" s="105" t="str">
        <f t="shared" si="0"/>
        <v/>
      </c>
      <c r="E19" s="96">
        <f>IF(Options!$D$24 = 1, MAX(F19, G19),
IF(Options!$D$25 = 1, AVERAGE(F19,G19),
IF(Options!$D$26 = 1, IFERROR(GEOMEAN(F19, G19), MAX(F19, G19)))))</f>
        <v>5.2341527774894665</v>
      </c>
      <c r="F19" s="96" cm="1">
        <f t="array" ref="F19">IF(Options!$D$18=1, IFERROR(MAX(IF($I$199:$R$199=1,(I19:R19),"")),
     MAX(IF($I$199:$R$199=2,(I19:R19),""))),
IF(Options!$D$19=1, IFERROR(AVERAGE(IF($I$199:$R$199=1,(I19:R19),"")),
     AVERAGE(IF($I$199:$R$199=2,(I19:R19),""))),
IF(Options!$D$20=1, IFERROR(GEOMEAN(IF($I$199:$R$199=1,(I19:R19)+0.0001,"")),
     GEOMEAN(IF($I$199:$R$199=2,(I19:R19)+0.0001,""))))))</f>
        <v>9.71428571428571</v>
      </c>
      <c r="G19" s="96" cm="1">
        <f t="array" ref="G19">IF(Options!$D$18=1, IFERROR(MAX(IF($I$200:$R$200=1,(I19:R19),"")),
     MAX(IF($I$200:$R$200=2,(I19:R19),""))),
IF(Options!$D$19=1, IFERROR(AVERAGE(IF($I$200:$R$200=1,(I19:R19),"")),
     AVERAGE(IF($I$200:$R$200=2,(I19:R19),""))),
IF(Options!$D$20=1, IFERROR(GEOMEAN(IF($I$200:$R$200=1,(I19:R19)+0.0001,"")),
     GEOMEAN(IF($I$200:$R$200=2,(I19:R19)+0.0001,""))))))</f>
        <v>2.8202130453927201</v>
      </c>
      <c r="H19" s="240" t="s">
        <v>35</v>
      </c>
      <c r="I19" s="96">
        <v>9.71428571428571</v>
      </c>
      <c r="J19" s="96" t="s">
        <v>505</v>
      </c>
      <c r="K19" s="96">
        <v>2.8202130453927201</v>
      </c>
      <c r="L19" s="96"/>
      <c r="M19" s="96"/>
      <c r="N19" s="150"/>
      <c r="O19" s="150"/>
      <c r="P19" s="150"/>
      <c r="Q19" s="38"/>
      <c r="R19" s="38"/>
      <c r="S19" s="38"/>
      <c r="T19" s="38"/>
      <c r="U19" s="38"/>
      <c r="V19" s="38"/>
      <c r="W19" s="38"/>
      <c r="X19" s="38"/>
      <c r="Y19" s="38"/>
      <c r="Z19" s="38"/>
      <c r="AA19" s="38"/>
    </row>
    <row r="20" spans="1:27" x14ac:dyDescent="0.2">
      <c r="A20" s="92">
        <v>15</v>
      </c>
      <c r="B20" s="92" t="s">
        <v>36</v>
      </c>
      <c r="C20" s="92" t="s">
        <v>37</v>
      </c>
      <c r="D20" s="105" t="str">
        <f t="shared" si="0"/>
        <v/>
      </c>
      <c r="E20" s="96">
        <f>IF(Options!$D$24 = 1, MAX(F20, G20),
IF(Options!$D$25 = 1, AVERAGE(F20,G20),
IF(Options!$D$26 = 1, IFERROR(GEOMEAN(F20, G20), MAX(F20, G20)))))</f>
        <v>6.8571428571428603</v>
      </c>
      <c r="F20" s="96" cm="1">
        <f t="array" ref="F20">IF(Options!$D$18=1, IFERROR(MAX(IF($I$199:$R$199=1,(I20:R20),"")),
     MAX(IF($I$199:$R$199=2,(I20:R20),""))),
IF(Options!$D$19=1, IFERROR(AVERAGE(IF($I$199:$R$199=1,(I20:R20),"")),
     AVERAGE(IF($I$199:$R$199=2,(I20:R20),""))),
IF(Options!$D$20=1, IFERROR(GEOMEAN(IF($I$199:$R$199=1,(I20:R20)+0.0001,"")),
     GEOMEAN(IF($I$199:$R$199=2,(I20:R20)+0.0001,""))))))</f>
        <v>6.8571428571428603</v>
      </c>
      <c r="G20" s="96" cm="1">
        <f t="array" ref="G20">IF(Options!$D$18=1, IFERROR(MAX(IF($I$200:$R$200=1,(I20:R20),"")),
     MAX(IF($I$200:$R$200=2,(I20:R20),""))),
IF(Options!$D$19=1, IFERROR(AVERAGE(IF($I$200:$R$200=1,(I20:R20),"")),
     AVERAGE(IF($I$200:$R$200=2,(I20:R20),""))),
IF(Options!$D$20=1, IFERROR(GEOMEAN(IF($I$200:$R$200=1,(I20:R20)+0.0001,"")),
     GEOMEAN(IF($I$200:$R$200=2,(I20:R20)+0.0001,""))))))</f>
        <v>0</v>
      </c>
      <c r="H20" s="240" t="s">
        <v>37</v>
      </c>
      <c r="I20" s="96">
        <v>6.8571428571428603</v>
      </c>
      <c r="J20" s="96" t="s">
        <v>505</v>
      </c>
      <c r="K20" s="96" t="s">
        <v>505</v>
      </c>
      <c r="L20" s="96"/>
      <c r="M20" s="96"/>
      <c r="N20" s="150"/>
      <c r="O20" s="150"/>
      <c r="P20" s="150"/>
      <c r="Q20" s="38"/>
      <c r="R20" s="38"/>
      <c r="S20" s="38"/>
      <c r="T20" s="38"/>
      <c r="U20" s="38"/>
      <c r="V20" s="38"/>
      <c r="W20" s="38"/>
      <c r="X20" s="38"/>
      <c r="Y20" s="38"/>
      <c r="Z20" s="38"/>
      <c r="AA20" s="38"/>
    </row>
    <row r="21" spans="1:27" x14ac:dyDescent="0.2">
      <c r="A21" s="92">
        <v>16</v>
      </c>
      <c r="B21" s="92" t="s">
        <v>38</v>
      </c>
      <c r="C21" s="92" t="s">
        <v>39</v>
      </c>
      <c r="D21" s="105" t="str">
        <f t="shared" si="0"/>
        <v/>
      </c>
      <c r="E21" s="96">
        <f>IF(Options!$D$24 = 1, MAX(F21, G21),
IF(Options!$D$25 = 1, AVERAGE(F21,G21),
IF(Options!$D$26 = 1, IFERROR(GEOMEAN(F21, G21), MAX(F21, G21)))))</f>
        <v>5.2098807225172727</v>
      </c>
      <c r="F21" s="96" cm="1">
        <f t="array" ref="F21">IF(Options!$D$18=1, IFERROR(MAX(IF($I$199:$R$199=1,(I21:R21),"")),
     MAX(IF($I$199:$R$199=2,(I21:R21),""))),
IF(Options!$D$19=1, IFERROR(AVERAGE(IF($I$199:$R$199=1,(I21:R21),"")),
     AVERAGE(IF($I$199:$R$199=2,(I21:R21),""))),
IF(Options!$D$20=1, IFERROR(GEOMEAN(IF($I$199:$R$199=1,(I21:R21)+0.0001,"")),
     GEOMEAN(IF($I$199:$R$199=2,(I21:R21)+0.0001,""))))))</f>
        <v>2.71428571428571</v>
      </c>
      <c r="G21" s="96" cm="1">
        <f t="array" ref="G21">IF(Options!$D$18=1, IFERROR(MAX(IF($I$200:$R$200=1,(I21:R21),"")),
     MAX(IF($I$200:$R$200=2,(I21:R21),""))),
IF(Options!$D$19=1, IFERROR(AVERAGE(IF($I$200:$R$200=1,(I21:R21),"")),
     AVERAGE(IF($I$200:$R$200=2,(I21:R21),""))),
IF(Options!$D$20=1, IFERROR(GEOMEAN(IF($I$200:$R$200=1,(I21:R21)+0.0001,"")),
     GEOMEAN(IF($I$200:$R$200=2,(I21:R21)+0.0001,""))))))</f>
        <v>10</v>
      </c>
      <c r="H21" s="240" t="s">
        <v>39</v>
      </c>
      <c r="I21" s="96">
        <v>2.71428571428571</v>
      </c>
      <c r="J21" s="96">
        <v>7</v>
      </c>
      <c r="K21" s="96">
        <v>10</v>
      </c>
      <c r="L21" s="96"/>
      <c r="M21" s="96"/>
      <c r="N21" s="150"/>
      <c r="O21" s="150"/>
      <c r="P21" s="150"/>
      <c r="Q21" s="38"/>
      <c r="R21" s="38"/>
      <c r="S21" s="38"/>
      <c r="T21" s="38"/>
      <c r="U21" s="38"/>
      <c r="V21" s="38"/>
      <c r="W21" s="38"/>
      <c r="X21" s="38"/>
      <c r="Y21" s="38"/>
      <c r="Z21" s="38"/>
      <c r="AA21" s="38"/>
    </row>
    <row r="22" spans="1:27" x14ac:dyDescent="0.2">
      <c r="A22" s="92">
        <v>17</v>
      </c>
      <c r="B22" s="92" t="s">
        <v>40</v>
      </c>
      <c r="C22" s="92" t="s">
        <v>41</v>
      </c>
      <c r="D22" s="105" t="str">
        <f t="shared" si="0"/>
        <v/>
      </c>
      <c r="E22" s="96">
        <f>IF(Options!$D$24 = 1, MAX(F22, G22),
IF(Options!$D$25 = 1, AVERAGE(F22,G22),
IF(Options!$D$26 = 1, IFERROR(GEOMEAN(F22, G22), MAX(F22, G22)))))</f>
        <v>1.8571428571428601</v>
      </c>
      <c r="F22" s="96" cm="1">
        <f t="array" ref="F22">IF(Options!$D$18=1, IFERROR(MAX(IF($I$199:$R$199=1,(I22:R22),"")),
     MAX(IF($I$199:$R$199=2,(I22:R22),""))),
IF(Options!$D$19=1, IFERROR(AVERAGE(IF($I$199:$R$199=1,(I22:R22),"")),
     AVERAGE(IF($I$199:$R$199=2,(I22:R22),""))),
IF(Options!$D$20=1, IFERROR(GEOMEAN(IF($I$199:$R$199=1,(I22:R22)+0.0001,"")),
     GEOMEAN(IF($I$199:$R$199=2,(I22:R22)+0.0001,""))))))</f>
        <v>1.8571428571428601</v>
      </c>
      <c r="G22" s="96" cm="1">
        <f t="array" ref="G22">IF(Options!$D$18=1, IFERROR(MAX(IF($I$200:$R$200=1,(I22:R22),"")),
     MAX(IF($I$200:$R$200=2,(I22:R22),""))),
IF(Options!$D$19=1, IFERROR(AVERAGE(IF($I$200:$R$200=1,(I22:R22),"")),
     AVERAGE(IF($I$200:$R$200=2,(I22:R22),""))),
IF(Options!$D$20=1, IFERROR(GEOMEAN(IF($I$200:$R$200=1,(I22:R22)+0.0001,"")),
     GEOMEAN(IF($I$200:$R$200=2,(I22:R22)+0.0001,""))))))</f>
        <v>0</v>
      </c>
      <c r="H22" s="240" t="s">
        <v>41</v>
      </c>
      <c r="I22" s="96">
        <v>1.8571428571428601</v>
      </c>
      <c r="J22" s="96">
        <v>0</v>
      </c>
      <c r="K22" s="96" t="s">
        <v>505</v>
      </c>
      <c r="L22" s="96"/>
      <c r="M22" s="96"/>
      <c r="N22" s="150"/>
      <c r="O22" s="150"/>
      <c r="P22" s="150"/>
      <c r="Q22" s="38"/>
      <c r="R22" s="38"/>
      <c r="S22" s="38"/>
      <c r="T22" s="38"/>
      <c r="U22" s="38"/>
      <c r="V22" s="38"/>
      <c r="W22" s="38"/>
      <c r="X22" s="38"/>
      <c r="Y22" s="38"/>
      <c r="Z22" s="38"/>
      <c r="AA22" s="38"/>
    </row>
    <row r="23" spans="1:27" x14ac:dyDescent="0.2">
      <c r="A23" s="92">
        <v>18</v>
      </c>
      <c r="B23" s="92" t="s">
        <v>42</v>
      </c>
      <c r="C23" s="92" t="s">
        <v>43</v>
      </c>
      <c r="D23" s="105" t="str">
        <f t="shared" si="0"/>
        <v/>
      </c>
      <c r="E23" s="96">
        <f>IF(Options!$D$24 = 1, MAX(F23, G23),
IF(Options!$D$25 = 1, AVERAGE(F23,G23),
IF(Options!$D$26 = 1, IFERROR(GEOMEAN(F23, G23), MAX(F23, G23)))))</f>
        <v>6.0944940022004364</v>
      </c>
      <c r="F23" s="96" cm="1">
        <f t="array" ref="F23">IF(Options!$D$18=1, IFERROR(MAX(IF($I$199:$R$199=1,(I23:R23),"")),
     MAX(IF($I$199:$R$199=2,(I23:R23),""))),
IF(Options!$D$19=1, IFERROR(AVERAGE(IF($I$199:$R$199=1,(I23:R23),"")),
     AVERAGE(IF($I$199:$R$199=2,(I23:R23),""))),
IF(Options!$D$20=1, IFERROR(GEOMEAN(IF($I$199:$R$199=1,(I23:R23)+0.0001,"")),
     GEOMEAN(IF($I$199:$R$199=2,(I23:R23)+0.0001,""))))))</f>
        <v>3.71428571428571</v>
      </c>
      <c r="G23" s="96" cm="1">
        <f t="array" ref="G23">IF(Options!$D$18=1, IFERROR(MAX(IF($I$200:$R$200=1,(I23:R23),"")),
     MAX(IF($I$200:$R$200=2,(I23:R23),""))),
IF(Options!$D$19=1, IFERROR(AVERAGE(IF($I$200:$R$200=1,(I23:R23),"")),
     AVERAGE(IF($I$200:$R$200=2,(I23:R23),""))),
IF(Options!$D$20=1, IFERROR(GEOMEAN(IF($I$200:$R$200=1,(I23:R23)+0.0001,"")),
     GEOMEAN(IF($I$200:$R$200=2,(I23:R23)+0.0001,""))))))</f>
        <v>10</v>
      </c>
      <c r="H23" s="240" t="s">
        <v>43</v>
      </c>
      <c r="I23" s="96">
        <v>3.71428571428571</v>
      </c>
      <c r="J23" s="96">
        <v>10</v>
      </c>
      <c r="K23" s="96" t="s">
        <v>505</v>
      </c>
      <c r="L23" s="96"/>
      <c r="M23" s="96"/>
      <c r="N23" s="150"/>
      <c r="O23" s="150"/>
      <c r="P23" s="150"/>
      <c r="Q23" s="38"/>
      <c r="R23" s="38"/>
      <c r="S23" s="38"/>
      <c r="T23" s="38"/>
      <c r="U23" s="38"/>
      <c r="V23" s="38"/>
      <c r="W23" s="38"/>
      <c r="X23" s="38"/>
      <c r="Y23" s="38"/>
      <c r="Z23" s="38"/>
      <c r="AA23" s="38"/>
    </row>
    <row r="24" spans="1:27" x14ac:dyDescent="0.2">
      <c r="A24" s="92">
        <v>19</v>
      </c>
      <c r="B24" s="92" t="s">
        <v>44</v>
      </c>
      <c r="C24" s="92" t="s">
        <v>45</v>
      </c>
      <c r="D24" s="105" t="str">
        <f t="shared" si="0"/>
        <v/>
      </c>
      <c r="E24" s="96">
        <f>IF(Options!$D$24 = 1, MAX(F24, G24),
IF(Options!$D$25 = 1, AVERAGE(F24,G24),
IF(Options!$D$26 = 1, IFERROR(GEOMEAN(F24, G24), MAX(F24, G24)))))</f>
        <v>5.1961524227066338</v>
      </c>
      <c r="F24" s="96" cm="1">
        <f t="array" ref="F24">IF(Options!$D$18=1, IFERROR(MAX(IF($I$199:$R$199=1,(I24:R24),"")),
     MAX(IF($I$199:$R$199=2,(I24:R24),""))),
IF(Options!$D$19=1, IFERROR(AVERAGE(IF($I$199:$R$199=1,(I24:R24),"")),
     AVERAGE(IF($I$199:$R$199=2,(I24:R24),""))),
IF(Options!$D$20=1, IFERROR(GEOMEAN(IF($I$199:$R$199=1,(I24:R24)+0.0001,"")),
     GEOMEAN(IF($I$199:$R$199=2,(I24:R24)+0.0001,""))))))</f>
        <v>3.8571428571428599</v>
      </c>
      <c r="G24" s="96" cm="1">
        <f t="array" ref="G24">IF(Options!$D$18=1, IFERROR(MAX(IF($I$200:$R$200=1,(I24:R24),"")),
     MAX(IF($I$200:$R$200=2,(I24:R24),""))),
IF(Options!$D$19=1, IFERROR(AVERAGE(IF($I$200:$R$200=1,(I24:R24),"")),
     AVERAGE(IF($I$200:$R$200=2,(I24:R24),""))),
IF(Options!$D$20=1, IFERROR(GEOMEAN(IF($I$200:$R$200=1,(I24:R24)+0.0001,"")),
     GEOMEAN(IF($I$200:$R$200=2,(I24:R24)+0.0001,""))))))</f>
        <v>7</v>
      </c>
      <c r="H24" s="240" t="s">
        <v>45</v>
      </c>
      <c r="I24" s="96">
        <v>3.8571428571428599</v>
      </c>
      <c r="J24" s="96">
        <v>7</v>
      </c>
      <c r="K24" s="96" t="s">
        <v>505</v>
      </c>
      <c r="L24" s="96"/>
      <c r="M24" s="96"/>
      <c r="N24" s="150"/>
      <c r="O24" s="150"/>
      <c r="P24" s="150"/>
      <c r="Q24" s="38"/>
      <c r="R24" s="38"/>
      <c r="S24" s="38"/>
      <c r="T24" s="38"/>
      <c r="U24" s="38"/>
      <c r="V24" s="38"/>
      <c r="W24" s="38"/>
      <c r="X24" s="38"/>
      <c r="Y24" s="38"/>
      <c r="Z24" s="38"/>
      <c r="AA24" s="38"/>
    </row>
    <row r="25" spans="1:27" x14ac:dyDescent="0.2">
      <c r="A25" s="92">
        <v>20</v>
      </c>
      <c r="B25" s="92" t="s">
        <v>46</v>
      </c>
      <c r="C25" s="92" t="s">
        <v>47</v>
      </c>
      <c r="D25" s="105" t="str">
        <f t="shared" si="0"/>
        <v/>
      </c>
      <c r="E25" s="96">
        <f>IF(Options!$D$24 = 1, MAX(F25, G25),
IF(Options!$D$25 = 1, AVERAGE(F25,G25),
IF(Options!$D$26 = 1, IFERROR(GEOMEAN(F25, G25), MAX(F25, G25)))))</f>
        <v>1.71428571428572</v>
      </c>
      <c r="F25" s="96" cm="1">
        <f t="array" ref="F25">IF(Options!$D$18=1, IFERROR(MAX(IF($I$199:$R$199=1,(I25:R25),"")),
     MAX(IF($I$199:$R$199=2,(I25:R25),""))),
IF(Options!$D$19=1, IFERROR(AVERAGE(IF($I$199:$R$199=1,(I25:R25),"")),
     AVERAGE(IF($I$199:$R$199=2,(I25:R25),""))),
IF(Options!$D$20=1, IFERROR(GEOMEAN(IF($I$199:$R$199=1,(I25:R25)+0.0001,"")),
     GEOMEAN(IF($I$199:$R$199=2,(I25:R25)+0.0001,""))))))</f>
        <v>1.71428571428572</v>
      </c>
      <c r="G25" s="96" cm="1">
        <f t="array" ref="G25">IF(Options!$D$18=1, IFERROR(MAX(IF($I$200:$R$200=1,(I25:R25),"")),
     MAX(IF($I$200:$R$200=2,(I25:R25),""))),
IF(Options!$D$19=1, IFERROR(AVERAGE(IF($I$200:$R$200=1,(I25:R25),"")),
     AVERAGE(IF($I$200:$R$200=2,(I25:R25),""))),
IF(Options!$D$20=1, IFERROR(GEOMEAN(IF($I$200:$R$200=1,(I25:R25)+0.0001,"")),
     GEOMEAN(IF($I$200:$R$200=2,(I25:R25)+0.0001,""))))))</f>
        <v>0</v>
      </c>
      <c r="H25" s="240" t="s">
        <v>47</v>
      </c>
      <c r="I25" s="96">
        <v>1.71428571428572</v>
      </c>
      <c r="J25" s="96">
        <v>0</v>
      </c>
      <c r="K25" s="96" t="s">
        <v>505</v>
      </c>
      <c r="L25" s="96"/>
      <c r="M25" s="96"/>
      <c r="N25" s="150"/>
      <c r="O25" s="150"/>
      <c r="P25" s="150"/>
      <c r="Q25" s="38"/>
      <c r="R25" s="38"/>
      <c r="S25" s="38"/>
      <c r="T25" s="38"/>
      <c r="U25" s="38"/>
      <c r="V25" s="38"/>
      <c r="W25" s="38"/>
      <c r="X25" s="38"/>
      <c r="Y25" s="38"/>
      <c r="Z25" s="38"/>
      <c r="AA25" s="38"/>
    </row>
    <row r="26" spans="1:27" x14ac:dyDescent="0.2">
      <c r="A26" s="92">
        <v>21</v>
      </c>
      <c r="B26" s="92" t="s">
        <v>48</v>
      </c>
      <c r="C26" s="92" t="s">
        <v>49</v>
      </c>
      <c r="D26" s="105" t="str">
        <f t="shared" si="0"/>
        <v/>
      </c>
      <c r="E26" s="96">
        <f>IF(Options!$D$24 = 1, MAX(F26, G26),
IF(Options!$D$25 = 1, AVERAGE(F26,G26),
IF(Options!$D$26 = 1, IFERROR(GEOMEAN(F26, G26), MAX(F26, G26)))))</f>
        <v>7.2702917999997023</v>
      </c>
      <c r="F26" s="96" cm="1">
        <f t="array" ref="F26">IF(Options!$D$18=1, IFERROR(MAX(IF($I$199:$R$199=1,(I26:R26),"")),
     MAX(IF($I$199:$R$199=2,(I26:R26),""))),
IF(Options!$D$19=1, IFERROR(AVERAGE(IF($I$199:$R$199=1,(I26:R26),"")),
     AVERAGE(IF($I$199:$R$199=2,(I26:R26),""))),
IF(Options!$D$20=1, IFERROR(GEOMEAN(IF($I$199:$R$199=1,(I26:R26)+0.0001,"")),
     GEOMEAN(IF($I$199:$R$199=2,(I26:R26)+0.0001,""))))))</f>
        <v>5.28571428571429</v>
      </c>
      <c r="G26" s="96" cm="1">
        <f t="array" ref="G26">IF(Options!$D$18=1, IFERROR(MAX(IF($I$200:$R$200=1,(I26:R26),"")),
     MAX(IF($I$200:$R$200=2,(I26:R26),""))),
IF(Options!$D$19=1, IFERROR(AVERAGE(IF($I$200:$R$200=1,(I26:R26),"")),
     AVERAGE(IF($I$200:$R$200=2,(I26:R26),""))),
IF(Options!$D$20=1, IFERROR(GEOMEAN(IF($I$200:$R$200=1,(I26:R26)+0.0001,"")),
     GEOMEAN(IF($I$200:$R$200=2,(I26:R26)+0.0001,""))))))</f>
        <v>10</v>
      </c>
      <c r="H26" s="240" t="s">
        <v>49</v>
      </c>
      <c r="I26" s="96">
        <v>5.28571428571429</v>
      </c>
      <c r="J26" s="96">
        <v>10</v>
      </c>
      <c r="K26" s="96" t="s">
        <v>505</v>
      </c>
      <c r="L26" s="96"/>
      <c r="M26" s="96"/>
      <c r="N26" s="150"/>
      <c r="O26" s="150"/>
      <c r="P26" s="150"/>
      <c r="Q26" s="38"/>
      <c r="R26" s="38"/>
      <c r="S26" s="38"/>
      <c r="T26" s="38"/>
      <c r="U26" s="38"/>
      <c r="V26" s="38"/>
      <c r="W26" s="38"/>
      <c r="X26" s="38"/>
      <c r="Y26" s="38"/>
      <c r="Z26" s="38"/>
      <c r="AA26" s="38"/>
    </row>
    <row r="27" spans="1:27" x14ac:dyDescent="0.2">
      <c r="A27" s="92">
        <v>22</v>
      </c>
      <c r="B27" s="92" t="s">
        <v>50</v>
      </c>
      <c r="C27" s="92" t="s">
        <v>51</v>
      </c>
      <c r="D27" s="105" t="str">
        <f t="shared" si="0"/>
        <v/>
      </c>
      <c r="E27" s="96">
        <f>IF(Options!$D$24 = 1, MAX(F27, G27),
IF(Options!$D$25 = 1, AVERAGE(F27,G27),
IF(Options!$D$26 = 1, IFERROR(GEOMEAN(F27, G27), MAX(F27, G27)))))</f>
        <v>6.7082039324993694</v>
      </c>
      <c r="F27" s="96" cm="1">
        <f t="array" ref="F27">IF(Options!$D$18=1, IFERROR(MAX(IF($I$199:$R$199=1,(I27:R27),"")),
     MAX(IF($I$199:$R$199=2,(I27:R27),""))),
IF(Options!$D$19=1, IFERROR(AVERAGE(IF($I$199:$R$199=1,(I27:R27),"")),
     AVERAGE(IF($I$199:$R$199=2,(I27:R27),""))),
IF(Options!$D$20=1, IFERROR(GEOMEAN(IF($I$199:$R$199=1,(I27:R27)+0.0001,"")),
     GEOMEAN(IF($I$199:$R$199=2,(I27:R27)+0.0001,""))))))</f>
        <v>6.4285714285714297</v>
      </c>
      <c r="G27" s="96" cm="1">
        <f t="array" ref="G27">IF(Options!$D$18=1, IFERROR(MAX(IF($I$200:$R$200=1,(I27:R27),"")),
     MAX(IF($I$200:$R$200=2,(I27:R27),""))),
IF(Options!$D$19=1, IFERROR(AVERAGE(IF($I$200:$R$200=1,(I27:R27),"")),
     AVERAGE(IF($I$200:$R$200=2,(I27:R27),""))),
IF(Options!$D$20=1, IFERROR(GEOMEAN(IF($I$200:$R$200=1,(I27:R27)+0.0001,"")),
     GEOMEAN(IF($I$200:$R$200=2,(I27:R27)+0.0001,""))))))</f>
        <v>7</v>
      </c>
      <c r="H27" s="240" t="s">
        <v>51</v>
      </c>
      <c r="I27" s="96">
        <v>6.4285714285714297</v>
      </c>
      <c r="J27" s="96">
        <v>7</v>
      </c>
      <c r="K27" s="96">
        <v>5.7790485563732297</v>
      </c>
      <c r="L27" s="96"/>
      <c r="M27" s="96"/>
      <c r="N27" s="150"/>
      <c r="O27" s="150"/>
      <c r="P27" s="150"/>
      <c r="Q27" s="38"/>
      <c r="R27" s="38"/>
      <c r="S27" s="38"/>
      <c r="T27" s="38"/>
      <c r="U27" s="38"/>
      <c r="V27" s="38"/>
      <c r="W27" s="38"/>
      <c r="X27" s="38"/>
      <c r="Y27" s="38"/>
      <c r="Z27" s="38"/>
      <c r="AA27" s="38"/>
    </row>
    <row r="28" spans="1:27" x14ac:dyDescent="0.2">
      <c r="A28" s="92">
        <v>23</v>
      </c>
      <c r="B28" s="92" t="s">
        <v>52</v>
      </c>
      <c r="C28" s="92" t="s">
        <v>53</v>
      </c>
      <c r="D28" s="105" t="str">
        <f t="shared" si="0"/>
        <v/>
      </c>
      <c r="E28" s="96">
        <f>IF(Options!$D$24 = 1, MAX(F28, G28),
IF(Options!$D$25 = 1, AVERAGE(F28,G28),
IF(Options!$D$26 = 1, IFERROR(GEOMEAN(F28, G28), MAX(F28, G28)))))</f>
        <v>5.8309518948453025</v>
      </c>
      <c r="F28" s="96" cm="1">
        <f t="array" ref="F28">IF(Options!$D$18=1, IFERROR(MAX(IF($I$199:$R$199=1,(I28:R28),"")),
     MAX(IF($I$199:$R$199=2,(I28:R28),""))),
IF(Options!$D$19=1, IFERROR(AVERAGE(IF($I$199:$R$199=1,(I28:R28),"")),
     AVERAGE(IF($I$199:$R$199=2,(I28:R28),""))),
IF(Options!$D$20=1, IFERROR(GEOMEAN(IF($I$199:$R$199=1,(I28:R28)+0.0001,"")),
     GEOMEAN(IF($I$199:$R$199=2,(I28:R28)+0.0001,""))))))</f>
        <v>4.8571428571428603</v>
      </c>
      <c r="G28" s="96" cm="1">
        <f t="array" ref="G28">IF(Options!$D$18=1, IFERROR(MAX(IF($I$200:$R$200=1,(I28:R28),"")),
     MAX(IF($I$200:$R$200=2,(I28:R28),""))),
IF(Options!$D$19=1, IFERROR(AVERAGE(IF($I$200:$R$200=1,(I28:R28),"")),
     AVERAGE(IF($I$200:$R$200=2,(I28:R28),""))),
IF(Options!$D$20=1, IFERROR(GEOMEAN(IF($I$200:$R$200=1,(I28:R28)+0.0001,"")),
     GEOMEAN(IF($I$200:$R$200=2,(I28:R28)+0.0001,""))))))</f>
        <v>7</v>
      </c>
      <c r="H28" s="240" t="s">
        <v>53</v>
      </c>
      <c r="I28" s="96">
        <v>4.8571428571428603</v>
      </c>
      <c r="J28" s="96">
        <v>7</v>
      </c>
      <c r="K28" s="96" t="s">
        <v>505</v>
      </c>
      <c r="L28" s="96"/>
      <c r="M28" s="96"/>
      <c r="N28" s="150"/>
      <c r="O28" s="150"/>
      <c r="P28" s="150"/>
      <c r="Q28" s="38"/>
      <c r="R28" s="38"/>
      <c r="S28" s="38"/>
      <c r="T28" s="38"/>
      <c r="U28" s="38"/>
      <c r="V28" s="38"/>
      <c r="W28" s="38"/>
      <c r="X28" s="38"/>
      <c r="Y28" s="38"/>
      <c r="Z28" s="38"/>
      <c r="AA28" s="38"/>
    </row>
    <row r="29" spans="1:27" x14ac:dyDescent="0.2">
      <c r="A29" s="92">
        <v>24</v>
      </c>
      <c r="B29" s="92" t="s">
        <v>54</v>
      </c>
      <c r="C29" s="92" t="s">
        <v>55</v>
      </c>
      <c r="D29" s="105" t="str">
        <f t="shared" si="0"/>
        <v/>
      </c>
      <c r="E29" s="96">
        <f>IF(Options!$D$24 = 1, MAX(F29, G29),
IF(Options!$D$25 = 1, AVERAGE(F29,G29),
IF(Options!$D$26 = 1, IFERROR(GEOMEAN(F29, G29), MAX(F29, G29)))))</f>
        <v>4.7958315233127147</v>
      </c>
      <c r="F29" s="96" cm="1">
        <f t="array" ref="F29">IF(Options!$D$18=1, IFERROR(MAX(IF($I$199:$R$199=1,(I29:R29),"")),
     MAX(IF($I$199:$R$199=2,(I29:R29),""))),
IF(Options!$D$19=1, IFERROR(AVERAGE(IF($I$199:$R$199=1,(I29:R29),"")),
     AVERAGE(IF($I$199:$R$199=2,(I29:R29),""))),
IF(Options!$D$20=1, IFERROR(GEOMEAN(IF($I$199:$R$199=1,(I29:R29)+0.0001,"")),
     GEOMEAN(IF($I$199:$R$199=2,(I29:R29)+0.0001,""))))))</f>
        <v>3.2857142857142798</v>
      </c>
      <c r="G29" s="96" cm="1">
        <f t="array" ref="G29">IF(Options!$D$18=1, IFERROR(MAX(IF($I$200:$R$200=1,(I29:R29),"")),
     MAX(IF($I$200:$R$200=2,(I29:R29),""))),
IF(Options!$D$19=1, IFERROR(AVERAGE(IF($I$200:$R$200=1,(I29:R29),"")),
     AVERAGE(IF($I$200:$R$200=2,(I29:R29),""))),
IF(Options!$D$20=1, IFERROR(GEOMEAN(IF($I$200:$R$200=1,(I29:R29)+0.0001,"")),
     GEOMEAN(IF($I$200:$R$200=2,(I29:R29)+0.0001,""))))))</f>
        <v>7</v>
      </c>
      <c r="H29" s="240" t="s">
        <v>55</v>
      </c>
      <c r="I29" s="96">
        <v>3.2857142857142798</v>
      </c>
      <c r="J29" s="96">
        <v>7</v>
      </c>
      <c r="K29" s="96" t="s">
        <v>505</v>
      </c>
      <c r="L29" s="96"/>
      <c r="M29" s="96"/>
      <c r="N29" s="150"/>
      <c r="O29" s="150"/>
      <c r="P29" s="150"/>
      <c r="Q29" s="38"/>
      <c r="R29" s="38"/>
      <c r="S29" s="38"/>
      <c r="T29" s="38"/>
      <c r="U29" s="38"/>
      <c r="V29" s="38"/>
      <c r="W29" s="38"/>
      <c r="X29" s="38"/>
      <c r="Y29" s="38"/>
      <c r="Z29" s="38"/>
      <c r="AA29" s="38"/>
    </row>
    <row r="30" spans="1:27" x14ac:dyDescent="0.2">
      <c r="A30" s="92">
        <v>25</v>
      </c>
      <c r="B30" s="92" t="s">
        <v>56</v>
      </c>
      <c r="C30" s="92" t="s">
        <v>57</v>
      </c>
      <c r="D30" s="105" t="str">
        <f t="shared" si="0"/>
        <v/>
      </c>
      <c r="E30" s="96">
        <f>IF(Options!$D$24 = 1, MAX(F30, G30),
IF(Options!$D$25 = 1, AVERAGE(F30,G30),
IF(Options!$D$26 = 1, IFERROR(GEOMEAN(F30, G30), MAX(F30, G30)))))</f>
        <v>3.6055512754639922</v>
      </c>
      <c r="F30" s="96" cm="1">
        <f t="array" ref="F30">IF(Options!$D$18=1, IFERROR(MAX(IF($I$199:$R$199=1,(I30:R30),"")),
     MAX(IF($I$199:$R$199=2,(I30:R30),""))),
IF(Options!$D$19=1, IFERROR(AVERAGE(IF($I$199:$R$199=1,(I30:R30),"")),
     AVERAGE(IF($I$199:$R$199=2,(I30:R30),""))),
IF(Options!$D$20=1, IFERROR(GEOMEAN(IF($I$199:$R$199=1,(I30:R30)+0.0001,"")),
     GEOMEAN(IF($I$199:$R$199=2,(I30:R30)+0.0001,""))))))</f>
        <v>1.8571428571428601</v>
      </c>
      <c r="G30" s="96" cm="1">
        <f t="array" ref="G30">IF(Options!$D$18=1, IFERROR(MAX(IF($I$200:$R$200=1,(I30:R30),"")),
     MAX(IF($I$200:$R$200=2,(I30:R30),""))),
IF(Options!$D$19=1, IFERROR(AVERAGE(IF($I$200:$R$200=1,(I30:R30),"")),
     AVERAGE(IF($I$200:$R$200=2,(I30:R30),""))),
IF(Options!$D$20=1, IFERROR(GEOMEAN(IF($I$200:$R$200=1,(I30:R30)+0.0001,"")),
     GEOMEAN(IF($I$200:$R$200=2,(I30:R30)+0.0001,""))))))</f>
        <v>7</v>
      </c>
      <c r="H30" s="240" t="s">
        <v>57</v>
      </c>
      <c r="I30" s="96">
        <v>1.8571428571428601</v>
      </c>
      <c r="J30" s="96">
        <v>7</v>
      </c>
      <c r="K30" s="96" t="s">
        <v>505</v>
      </c>
      <c r="L30" s="96"/>
      <c r="M30" s="96"/>
      <c r="N30" s="150"/>
      <c r="O30" s="150"/>
      <c r="P30" s="150"/>
      <c r="Q30" s="38"/>
      <c r="R30" s="38"/>
      <c r="S30" s="38"/>
      <c r="T30" s="38"/>
      <c r="U30" s="38"/>
      <c r="V30" s="38"/>
      <c r="W30" s="38"/>
      <c r="X30" s="38"/>
      <c r="Y30" s="38"/>
      <c r="Z30" s="38"/>
      <c r="AA30" s="38"/>
    </row>
    <row r="31" spans="1:27" x14ac:dyDescent="0.2">
      <c r="A31" s="92">
        <v>26</v>
      </c>
      <c r="B31" s="92" t="s">
        <v>58</v>
      </c>
      <c r="C31" s="92" t="s">
        <v>59</v>
      </c>
      <c r="D31" s="105" t="str">
        <f t="shared" si="0"/>
        <v/>
      </c>
      <c r="E31" s="96">
        <f>IF(Options!$D$24 = 1, MAX(F31, G31),
IF(Options!$D$25 = 1, AVERAGE(F31,G31),
IF(Options!$D$26 = 1, IFERROR(GEOMEAN(F31, G31), MAX(F31, G31)))))</f>
        <v>7.4285714285714297</v>
      </c>
      <c r="F31" s="96" cm="1">
        <f t="array" ref="F31">IF(Options!$D$18=1, IFERROR(MAX(IF($I$199:$R$199=1,(I31:R31),"")),
     MAX(IF($I$199:$R$199=2,(I31:R31),""))),
IF(Options!$D$19=1, IFERROR(AVERAGE(IF($I$199:$R$199=1,(I31:R31),"")),
     AVERAGE(IF($I$199:$R$199=2,(I31:R31),""))),
IF(Options!$D$20=1, IFERROR(GEOMEAN(IF($I$199:$R$199=1,(I31:R31)+0.0001,"")),
     GEOMEAN(IF($I$199:$R$199=2,(I31:R31)+0.0001,""))))))</f>
        <v>7.4285714285714297</v>
      </c>
      <c r="G31" s="96" cm="1">
        <f t="array" ref="G31">IF(Options!$D$18=1, IFERROR(MAX(IF($I$200:$R$200=1,(I31:R31),"")),
     MAX(IF($I$200:$R$200=2,(I31:R31),""))),
IF(Options!$D$19=1, IFERROR(AVERAGE(IF($I$200:$R$200=1,(I31:R31),"")),
     AVERAGE(IF($I$200:$R$200=2,(I31:R31),""))),
IF(Options!$D$20=1, IFERROR(GEOMEAN(IF($I$200:$R$200=1,(I31:R31)+0.0001,"")),
     GEOMEAN(IF($I$200:$R$200=2,(I31:R31)+0.0001,""))))))</f>
        <v>0</v>
      </c>
      <c r="H31" s="240" t="s">
        <v>59</v>
      </c>
      <c r="I31" s="96">
        <v>7.4285714285714297</v>
      </c>
      <c r="J31" s="96" t="s">
        <v>505</v>
      </c>
      <c r="K31" s="96" t="s">
        <v>505</v>
      </c>
      <c r="L31" s="96"/>
      <c r="M31" s="96"/>
      <c r="N31" s="150"/>
      <c r="O31" s="150"/>
      <c r="P31" s="150"/>
      <c r="Q31" s="38"/>
      <c r="R31" s="38"/>
      <c r="S31" s="38"/>
      <c r="T31" s="38"/>
      <c r="U31" s="38"/>
      <c r="V31" s="38"/>
      <c r="W31" s="38"/>
      <c r="X31" s="38"/>
      <c r="Y31" s="38"/>
      <c r="Z31" s="38"/>
      <c r="AA31" s="38"/>
    </row>
    <row r="32" spans="1:27" x14ac:dyDescent="0.2">
      <c r="A32" s="92">
        <v>27</v>
      </c>
      <c r="B32" s="92" t="s">
        <v>60</v>
      </c>
      <c r="C32" s="92" t="s">
        <v>61</v>
      </c>
      <c r="D32" s="105" t="str">
        <f t="shared" si="0"/>
        <v/>
      </c>
      <c r="E32" s="96">
        <f>IF(Options!$D$24 = 1, MAX(F32, G32),
IF(Options!$D$25 = 1, AVERAGE(F32,G32),
IF(Options!$D$26 = 1, IFERROR(GEOMEAN(F32, G32), MAX(F32, G32)))))</f>
        <v>6.4285714285714297</v>
      </c>
      <c r="F32" s="96" cm="1">
        <f t="array" ref="F32">IF(Options!$D$18=1, IFERROR(MAX(IF($I$199:$R$199=1,(I32:R32),"")),
     MAX(IF($I$199:$R$199=2,(I32:R32),""))),
IF(Options!$D$19=1, IFERROR(AVERAGE(IF($I$199:$R$199=1,(I32:R32),"")),
     AVERAGE(IF($I$199:$R$199=2,(I32:R32),""))),
IF(Options!$D$20=1, IFERROR(GEOMEAN(IF($I$199:$R$199=1,(I32:R32)+0.0001,"")),
     GEOMEAN(IF($I$199:$R$199=2,(I32:R32)+0.0001,""))))))</f>
        <v>6.4285714285714297</v>
      </c>
      <c r="G32" s="96" cm="1">
        <f t="array" ref="G32">IF(Options!$D$18=1, IFERROR(MAX(IF($I$200:$R$200=1,(I32:R32),"")),
     MAX(IF($I$200:$R$200=2,(I32:R32),""))),
IF(Options!$D$19=1, IFERROR(AVERAGE(IF($I$200:$R$200=1,(I32:R32),"")),
     AVERAGE(IF($I$200:$R$200=2,(I32:R32),""))),
IF(Options!$D$20=1, IFERROR(GEOMEAN(IF($I$200:$R$200=1,(I32:R32)+0.0001,"")),
     GEOMEAN(IF($I$200:$R$200=2,(I32:R32)+0.0001,""))))))</f>
        <v>0</v>
      </c>
      <c r="H32" s="240" t="s">
        <v>61</v>
      </c>
      <c r="I32" s="96">
        <v>6.4285714285714297</v>
      </c>
      <c r="J32" s="96" t="s">
        <v>505</v>
      </c>
      <c r="K32" s="96" t="s">
        <v>505</v>
      </c>
      <c r="L32" s="96"/>
      <c r="M32" s="96"/>
      <c r="N32" s="150"/>
      <c r="O32" s="150"/>
      <c r="P32" s="150"/>
      <c r="Q32" s="38"/>
      <c r="R32" s="38"/>
      <c r="S32" s="38"/>
      <c r="T32" s="38"/>
      <c r="U32" s="38"/>
      <c r="V32" s="38"/>
      <c r="W32" s="38"/>
      <c r="X32" s="38"/>
      <c r="Y32" s="38"/>
      <c r="Z32" s="38"/>
      <c r="AA32" s="38"/>
    </row>
    <row r="33" spans="1:27" x14ac:dyDescent="0.2">
      <c r="A33" s="92">
        <v>28</v>
      </c>
      <c r="B33" s="92" t="s">
        <v>62</v>
      </c>
      <c r="C33" s="92" t="s">
        <v>63</v>
      </c>
      <c r="D33" s="105" t="str">
        <f t="shared" si="0"/>
        <v/>
      </c>
      <c r="E33" s="96">
        <f>IF(Options!$D$24 = 1, MAX(F33, G33),
IF(Options!$D$25 = 1, AVERAGE(F33,G33),
IF(Options!$D$26 = 1, IFERROR(GEOMEAN(F33, G33), MAX(F33, G33)))))</f>
        <v>9.6310746905206948</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9.2757599694388304</v>
      </c>
      <c r="H33" s="240" t="s">
        <v>63</v>
      </c>
      <c r="I33" s="96">
        <v>10</v>
      </c>
      <c r="J33" s="96" t="s">
        <v>505</v>
      </c>
      <c r="K33" s="96">
        <v>9.2757599694388304</v>
      </c>
      <c r="L33" s="96"/>
      <c r="M33" s="96"/>
      <c r="N33" s="150"/>
      <c r="O33" s="150"/>
      <c r="P33" s="150"/>
      <c r="Q33" s="38"/>
      <c r="R33" s="38"/>
      <c r="S33" s="38"/>
      <c r="T33" s="38"/>
      <c r="U33" s="38"/>
      <c r="V33" s="38"/>
      <c r="W33" s="38"/>
      <c r="X33" s="38"/>
      <c r="Y33" s="38"/>
      <c r="Z33" s="38"/>
      <c r="AA33" s="38"/>
    </row>
    <row r="34" spans="1:27" x14ac:dyDescent="0.2">
      <c r="A34" s="92">
        <v>29</v>
      </c>
      <c r="B34" s="92" t="s">
        <v>64</v>
      </c>
      <c r="C34" s="92" t="s">
        <v>65</v>
      </c>
      <c r="D34" s="105" t="str">
        <f t="shared" si="0"/>
        <v/>
      </c>
      <c r="E34" s="96">
        <f>IF(Options!$D$24 = 1, MAX(F34, G34),
IF(Options!$D$25 = 1, AVERAGE(F34,G34),
IF(Options!$D$26 = 1, IFERROR(GEOMEAN(F34, G34), MAX(F34, G34)))))</f>
        <v>1.9999999999999991</v>
      </c>
      <c r="F34" s="96" cm="1">
        <f t="array" ref="F34">IF(Options!$D$18=1, IFERROR(MAX(IF($I$199:$R$199=1,(I34:R34),"")),
     MAX(IF($I$199:$R$199=2,(I34:R34),""))),
IF(Options!$D$19=1, IFERROR(AVERAGE(IF($I$199:$R$199=1,(I34:R34),"")),
     AVERAGE(IF($I$199:$R$199=2,(I34:R34),""))),
IF(Options!$D$20=1, IFERROR(GEOMEAN(IF($I$199:$R$199=1,(I34:R34)+0.0001,"")),
     GEOMEAN(IF($I$199:$R$199=2,(I34:R34)+0.0001,""))))))</f>
        <v>0.57142857142857095</v>
      </c>
      <c r="G34" s="96" cm="1">
        <f t="array" ref="G34">IF(Options!$D$18=1, IFERROR(MAX(IF($I$200:$R$200=1,(I34:R34),"")),
     MAX(IF($I$200:$R$200=2,(I34:R34),""))),
IF(Options!$D$19=1, IFERROR(AVERAGE(IF($I$200:$R$200=1,(I34:R34),"")),
     AVERAGE(IF($I$200:$R$200=2,(I34:R34),""))),
IF(Options!$D$20=1, IFERROR(GEOMEAN(IF($I$200:$R$200=1,(I34:R34)+0.0001,"")),
     GEOMEAN(IF($I$200:$R$200=2,(I34:R34)+0.0001,""))))))</f>
        <v>7</v>
      </c>
      <c r="H34" s="240" t="s">
        <v>65</v>
      </c>
      <c r="I34" s="96">
        <v>0.57142857142857095</v>
      </c>
      <c r="J34" s="96">
        <v>7</v>
      </c>
      <c r="K34" s="96" t="s">
        <v>505</v>
      </c>
      <c r="L34" s="96"/>
      <c r="M34" s="96"/>
      <c r="N34" s="150"/>
      <c r="O34" s="150"/>
      <c r="P34" s="150"/>
      <c r="Q34" s="38"/>
      <c r="R34" s="38"/>
      <c r="S34" s="38"/>
      <c r="T34" s="38"/>
      <c r="U34" s="38"/>
      <c r="V34" s="38"/>
      <c r="W34" s="38"/>
      <c r="X34" s="38"/>
      <c r="Y34" s="38"/>
      <c r="Z34" s="38"/>
      <c r="AA34" s="38"/>
    </row>
    <row r="35" spans="1:27" x14ac:dyDescent="0.2">
      <c r="A35" s="92">
        <v>30</v>
      </c>
      <c r="B35" s="92" t="s">
        <v>66</v>
      </c>
      <c r="C35" s="92" t="s">
        <v>67</v>
      </c>
      <c r="D35" s="105" t="str">
        <f t="shared" si="0"/>
        <v/>
      </c>
      <c r="E35" s="96">
        <f>IF(Options!$D$24 = 1, MAX(F35, G35),
IF(Options!$D$25 = 1, AVERAGE(F35,G35),
IF(Options!$D$26 = 1, IFERROR(GEOMEAN(F35, G35), MAX(F35, G35)))))</f>
        <v>0.42857142857142899</v>
      </c>
      <c r="F35" s="96" cm="1">
        <f t="array" ref="F35">IF(Options!$D$18=1, IFERROR(MAX(IF($I$199:$R$199=1,(I35:R35),"")),
     MAX(IF($I$199:$R$199=2,(I35:R35),""))),
IF(Options!$D$19=1, IFERROR(AVERAGE(IF($I$199:$R$199=1,(I35:R35),"")),
     AVERAGE(IF($I$199:$R$199=2,(I35:R35),""))),
IF(Options!$D$20=1, IFERROR(GEOMEAN(IF($I$199:$R$199=1,(I35:R35)+0.0001,"")),
     GEOMEAN(IF($I$199:$R$199=2,(I35:R35)+0.0001,""))))))</f>
        <v>0.42857142857142899</v>
      </c>
      <c r="G35" s="96" cm="1">
        <f t="array" ref="G35">IF(Options!$D$18=1, IFERROR(MAX(IF($I$200:$R$200=1,(I35:R35),"")),
     MAX(IF($I$200:$R$200=2,(I35:R35),""))),
IF(Options!$D$19=1, IFERROR(AVERAGE(IF($I$200:$R$200=1,(I35:R35),"")),
     AVERAGE(IF($I$200:$R$200=2,(I35:R35),""))),
IF(Options!$D$20=1, IFERROR(GEOMEAN(IF($I$200:$R$200=1,(I35:R35)+0.0001,"")),
     GEOMEAN(IF($I$200:$R$200=2,(I35:R35)+0.0001,""))))))</f>
        <v>0</v>
      </c>
      <c r="H35" s="240" t="s">
        <v>67</v>
      </c>
      <c r="I35" s="96">
        <v>0.42857142857142899</v>
      </c>
      <c r="J35" s="96">
        <v>0</v>
      </c>
      <c r="K35" s="96" t="s">
        <v>505</v>
      </c>
      <c r="L35" s="96"/>
      <c r="M35" s="96"/>
      <c r="N35" s="150"/>
      <c r="O35" s="150"/>
      <c r="P35" s="150"/>
      <c r="Q35" s="38"/>
      <c r="R35" s="38"/>
      <c r="S35" s="38"/>
      <c r="T35" s="38"/>
      <c r="U35" s="38"/>
      <c r="V35" s="38"/>
      <c r="W35" s="38"/>
      <c r="X35" s="38"/>
      <c r="Y35" s="38"/>
      <c r="Z35" s="38"/>
      <c r="AA35" s="38"/>
    </row>
    <row r="36" spans="1:27" x14ac:dyDescent="0.2">
      <c r="A36" s="92">
        <v>31</v>
      </c>
      <c r="B36" s="92" t="s">
        <v>68</v>
      </c>
      <c r="C36" s="92" t="s">
        <v>69</v>
      </c>
      <c r="D36" s="105" t="str">
        <f t="shared" si="0"/>
        <v/>
      </c>
      <c r="E36" s="96">
        <f>IF(Options!$D$24 = 1, MAX(F36, G36),
IF(Options!$D$25 = 1, AVERAGE(F36,G36),
IF(Options!$D$26 = 1, IFERROR(GEOMEAN(F36, G36), MAX(F36, G36)))))</f>
        <v>4.1231056256176615</v>
      </c>
      <c r="F36" s="96" cm="1">
        <f t="array" ref="F36">IF(Options!$D$18=1, IFERROR(MAX(IF($I$199:$R$199=1,(I36:R36),"")),
     MAX(IF($I$199:$R$199=2,(I36:R36),""))),
IF(Options!$D$19=1, IFERROR(AVERAGE(IF($I$199:$R$199=1,(I36:R36),"")),
     AVERAGE(IF($I$199:$R$199=2,(I36:R36),""))),
IF(Options!$D$20=1, IFERROR(GEOMEAN(IF($I$199:$R$199=1,(I36:R36)+0.0001,"")),
     GEOMEAN(IF($I$199:$R$199=2,(I36:R36)+0.0001,""))))))</f>
        <v>2.4285714285714302</v>
      </c>
      <c r="G36" s="96" cm="1">
        <f t="array" ref="G36">IF(Options!$D$18=1, IFERROR(MAX(IF($I$200:$R$200=1,(I36:R36),"")),
     MAX(IF($I$200:$R$200=2,(I36:R36),""))),
IF(Options!$D$19=1, IFERROR(AVERAGE(IF($I$200:$R$200=1,(I36:R36),"")),
     AVERAGE(IF($I$200:$R$200=2,(I36:R36),""))),
IF(Options!$D$20=1, IFERROR(GEOMEAN(IF($I$200:$R$200=1,(I36:R36)+0.0001,"")),
     GEOMEAN(IF($I$200:$R$200=2,(I36:R36)+0.0001,""))))))</f>
        <v>7</v>
      </c>
      <c r="H36" s="240" t="s">
        <v>69</v>
      </c>
      <c r="I36" s="96">
        <v>2.4285714285714302</v>
      </c>
      <c r="J36" s="96">
        <v>7</v>
      </c>
      <c r="K36" s="96">
        <v>1.94280619848342</v>
      </c>
      <c r="L36" s="96"/>
      <c r="M36" s="96"/>
      <c r="N36" s="150"/>
      <c r="O36" s="150"/>
      <c r="P36" s="150"/>
      <c r="Q36" s="38"/>
      <c r="R36" s="38"/>
      <c r="S36" s="38"/>
      <c r="T36" s="38"/>
      <c r="U36" s="38"/>
      <c r="V36" s="38"/>
      <c r="W36" s="38"/>
      <c r="X36" s="38"/>
      <c r="Y36" s="38"/>
      <c r="Z36" s="38"/>
      <c r="AA36" s="38"/>
    </row>
    <row r="37" spans="1:27" x14ac:dyDescent="0.2">
      <c r="A37" s="92">
        <v>32</v>
      </c>
      <c r="B37" s="92" t="s">
        <v>70</v>
      </c>
      <c r="C37" s="92" t="s">
        <v>71</v>
      </c>
      <c r="D37" s="105" t="str">
        <f t="shared" si="0"/>
        <v/>
      </c>
      <c r="E37" s="96">
        <f>IF(Options!$D$24 = 1, MAX(F37, G37),
IF(Options!$D$25 = 1, AVERAGE(F37,G37),
IF(Options!$D$26 = 1, IFERROR(GEOMEAN(F37, G37), MAX(F37, G37)))))</f>
        <v>3.71428571428571</v>
      </c>
      <c r="F37" s="96" cm="1">
        <f t="array" ref="F37">IF(Options!$D$18=1, IFERROR(MAX(IF($I$199:$R$199=1,(I37:R37),"")),
     MAX(IF($I$199:$R$199=2,(I37:R37),""))),
IF(Options!$D$19=1, IFERROR(AVERAGE(IF($I$199:$R$199=1,(I37:R37),"")),
     AVERAGE(IF($I$199:$R$199=2,(I37:R37),""))),
IF(Options!$D$20=1, IFERROR(GEOMEAN(IF($I$199:$R$199=1,(I37:R37)+0.0001,"")),
     GEOMEAN(IF($I$199:$R$199=2,(I37:R37)+0.0001,""))))))</f>
        <v>3.71428571428571</v>
      </c>
      <c r="G37" s="96" cm="1">
        <f t="array" ref="G37">IF(Options!$D$18=1, IFERROR(MAX(IF($I$200:$R$200=1,(I37:R37),"")),
     MAX(IF($I$200:$R$200=2,(I37:R37),""))),
IF(Options!$D$19=1, IFERROR(AVERAGE(IF($I$200:$R$200=1,(I37:R37),"")),
     AVERAGE(IF($I$200:$R$200=2,(I37:R37),""))),
IF(Options!$D$20=1, IFERROR(GEOMEAN(IF($I$200:$R$200=1,(I37:R37)+0.0001,"")),
     GEOMEAN(IF($I$200:$R$200=2,(I37:R37)+0.0001,""))))))</f>
        <v>0</v>
      </c>
      <c r="H37" s="240" t="s">
        <v>71</v>
      </c>
      <c r="I37" s="96">
        <v>3.71428571428571</v>
      </c>
      <c r="J37" s="96">
        <v>0</v>
      </c>
      <c r="K37" s="96" t="s">
        <v>505</v>
      </c>
      <c r="L37" s="96"/>
      <c r="M37" s="96"/>
      <c r="N37" s="150"/>
      <c r="O37" s="150"/>
      <c r="P37" s="150"/>
      <c r="Q37" s="38"/>
      <c r="R37" s="38"/>
      <c r="S37" s="38"/>
      <c r="T37" s="38"/>
      <c r="U37" s="38"/>
      <c r="V37" s="38"/>
      <c r="W37" s="38"/>
      <c r="X37" s="38"/>
      <c r="Y37" s="38"/>
      <c r="Z37" s="38"/>
      <c r="AA37" s="38"/>
    </row>
    <row r="38" spans="1:27" x14ac:dyDescent="0.2">
      <c r="A38" s="92">
        <v>33</v>
      </c>
      <c r="B38" s="92" t="s">
        <v>72</v>
      </c>
      <c r="C38" s="92" t="s">
        <v>73</v>
      </c>
      <c r="D38" s="105" t="str">
        <f t="shared" ref="D38:D69" si="1">IF(H38 &lt;&gt; C38, "Countries don't match", "")</f>
        <v/>
      </c>
      <c r="E38" s="96">
        <f>IF(Options!$D$24 = 1, MAX(F38, G38),
IF(Options!$D$25 = 1, AVERAGE(F38,G38),
IF(Options!$D$26 = 1, IFERROR(GEOMEAN(F38, G38), MAX(F38, G38)))))</f>
        <v>8.5714285714285694</v>
      </c>
      <c r="F38" s="96" cm="1">
        <f t="array" ref="F38">IF(Options!$D$18=1, IFERROR(MAX(IF($I$199:$R$199=1,(I38:R38),"")),
     MAX(IF($I$199:$R$199=2,(I38:R38),""))),
IF(Options!$D$19=1, IFERROR(AVERAGE(IF($I$199:$R$199=1,(I38:R38),"")),
     AVERAGE(IF($I$199:$R$199=2,(I38:R38),""))),
IF(Options!$D$20=1, IFERROR(GEOMEAN(IF($I$199:$R$199=1,(I38:R38)+0.0001,"")),
     GEOMEAN(IF($I$199:$R$199=2,(I38:R38)+0.0001,""))))))</f>
        <v>8.5714285714285694</v>
      </c>
      <c r="G38" s="96" cm="1">
        <f t="array" ref="G38">IF(Options!$D$18=1, IFERROR(MAX(IF($I$200:$R$200=1,(I38:R38),"")),
     MAX(IF($I$200:$R$200=2,(I38:R38),""))),
IF(Options!$D$19=1, IFERROR(AVERAGE(IF($I$200:$R$200=1,(I38:R38),"")),
     AVERAGE(IF($I$200:$R$200=2,(I38:R38),""))),
IF(Options!$D$20=1, IFERROR(GEOMEAN(IF($I$200:$R$200=1,(I38:R38)+0.0001,"")),
     GEOMEAN(IF($I$200:$R$200=2,(I38:R38)+0.0001,""))))))</f>
        <v>0</v>
      </c>
      <c r="H38" s="240" t="s">
        <v>73</v>
      </c>
      <c r="I38" s="96">
        <v>8.5714285714285694</v>
      </c>
      <c r="J38" s="96" t="s">
        <v>505</v>
      </c>
      <c r="K38" s="96" t="s">
        <v>505</v>
      </c>
      <c r="L38" s="96"/>
      <c r="M38" s="96"/>
      <c r="N38" s="150"/>
      <c r="O38" s="150"/>
      <c r="P38" s="150"/>
      <c r="Q38" s="38"/>
      <c r="R38" s="38"/>
      <c r="S38" s="38"/>
      <c r="T38" s="38"/>
      <c r="U38" s="38"/>
      <c r="V38" s="38"/>
      <c r="W38" s="38"/>
      <c r="X38" s="38"/>
      <c r="Y38" s="38"/>
      <c r="Z38" s="38"/>
      <c r="AA38" s="38"/>
    </row>
    <row r="39" spans="1:27" x14ac:dyDescent="0.2">
      <c r="A39" s="92">
        <v>34</v>
      </c>
      <c r="B39" s="92" t="s">
        <v>74</v>
      </c>
      <c r="C39" s="92" t="s">
        <v>75</v>
      </c>
      <c r="D39" s="105" t="str">
        <f t="shared" si="1"/>
        <v/>
      </c>
      <c r="E39" s="96">
        <f>IF(Options!$D$24 = 1, MAX(F39, G39),
IF(Options!$D$25 = 1, AVERAGE(F39,G39),
IF(Options!$D$26 = 1, IFERROR(GEOMEAN(F39, G39), MAX(F39, G39)))))</f>
        <v>8.4285714285714306</v>
      </c>
      <c r="F39" s="96" cm="1">
        <f t="array" ref="F39">IF(Options!$D$18=1, IFERROR(MAX(IF($I$199:$R$199=1,(I39:R39),"")),
     MAX(IF($I$199:$R$199=2,(I39:R39),""))),
IF(Options!$D$19=1, IFERROR(AVERAGE(IF($I$199:$R$199=1,(I39:R39),"")),
     AVERAGE(IF($I$199:$R$199=2,(I39:R39),""))),
IF(Options!$D$20=1, IFERROR(GEOMEAN(IF($I$199:$R$199=1,(I39:R39)+0.0001,"")),
     GEOMEAN(IF($I$199:$R$199=2,(I39:R39)+0.0001,""))))))</f>
        <v>8.4285714285714306</v>
      </c>
      <c r="G39" s="96" cm="1">
        <f t="array" ref="G39">IF(Options!$D$18=1, IFERROR(MAX(IF($I$200:$R$200=1,(I39:R39),"")),
     MAX(IF($I$200:$R$200=2,(I39:R39),""))),
IF(Options!$D$19=1, IFERROR(AVERAGE(IF($I$200:$R$200=1,(I39:R39),"")),
     AVERAGE(IF($I$200:$R$200=2,(I39:R39),""))),
IF(Options!$D$20=1, IFERROR(GEOMEAN(IF($I$200:$R$200=1,(I39:R39)+0.0001,"")),
     GEOMEAN(IF($I$200:$R$200=2,(I39:R39)+0.0001,""))))))</f>
        <v>0</v>
      </c>
      <c r="H39" s="240" t="s">
        <v>75</v>
      </c>
      <c r="I39" s="96">
        <v>8.4285714285714306</v>
      </c>
      <c r="J39" s="96" t="s">
        <v>505</v>
      </c>
      <c r="K39" s="96" t="s">
        <v>505</v>
      </c>
      <c r="L39" s="96"/>
      <c r="M39" s="96"/>
      <c r="N39" s="150"/>
      <c r="O39" s="150"/>
      <c r="P39" s="150"/>
      <c r="Q39" s="38"/>
      <c r="R39" s="38"/>
      <c r="S39" s="38"/>
      <c r="T39" s="38"/>
      <c r="U39" s="38"/>
      <c r="V39" s="38"/>
      <c r="W39" s="38"/>
      <c r="X39" s="38"/>
      <c r="Y39" s="38"/>
      <c r="Z39" s="38"/>
      <c r="AA39" s="38"/>
    </row>
    <row r="40" spans="1:27" x14ac:dyDescent="0.2">
      <c r="A40" s="92">
        <v>35</v>
      </c>
      <c r="B40" s="92" t="s">
        <v>76</v>
      </c>
      <c r="C40" s="92" t="s">
        <v>77</v>
      </c>
      <c r="D40" s="105" t="str">
        <f t="shared" si="1"/>
        <v/>
      </c>
      <c r="E40" s="96">
        <f>IF(Options!$D$24 = 1, MAX(F40, G40),
IF(Options!$D$25 = 1, AVERAGE(F40,G40),
IF(Options!$D$26 = 1, IFERROR(GEOMEAN(F40, G40), MAX(F40, G40)))))</f>
        <v>9.7833678104365323</v>
      </c>
      <c r="F40" s="96" cm="1">
        <f t="array" ref="F40">IF(Options!$D$18=1, IFERROR(MAX(IF($I$199:$R$199=1,(I40:R40),"")),
     MAX(IF($I$199:$R$199=2,(I40:R40),""))),
IF(Options!$D$19=1, IFERROR(AVERAGE(IF($I$199:$R$199=1,(I40:R40),"")),
     AVERAGE(IF($I$199:$R$199=2,(I40:R40),""))),
IF(Options!$D$20=1, IFERROR(GEOMEAN(IF($I$199:$R$199=1,(I40:R40)+0.0001,"")),
     GEOMEAN(IF($I$199:$R$199=2,(I40:R40)+0.0001,""))))))</f>
        <v>9.5714285714285694</v>
      </c>
      <c r="G40" s="96" cm="1">
        <f t="array" ref="G40">IF(Options!$D$18=1, IFERROR(MAX(IF($I$200:$R$200=1,(I40:R40),"")),
     MAX(IF($I$200:$R$200=2,(I40:R40),""))),
IF(Options!$D$19=1, IFERROR(AVERAGE(IF($I$200:$R$200=1,(I40:R40),"")),
     AVERAGE(IF($I$200:$R$200=2,(I40:R40),""))),
IF(Options!$D$20=1, IFERROR(GEOMEAN(IF($I$200:$R$200=1,(I40:R40)+0.0001,"")),
     GEOMEAN(IF($I$200:$R$200=2,(I40:R40)+0.0001,""))))))</f>
        <v>10</v>
      </c>
      <c r="H40" s="240" t="s">
        <v>77</v>
      </c>
      <c r="I40" s="96">
        <v>9.5714285714285694</v>
      </c>
      <c r="J40" s="96" t="s">
        <v>505</v>
      </c>
      <c r="K40" s="96">
        <v>10</v>
      </c>
      <c r="L40" s="96"/>
      <c r="M40" s="96"/>
      <c r="N40" s="150"/>
      <c r="O40" s="150"/>
      <c r="P40" s="150"/>
      <c r="Q40" s="38"/>
      <c r="R40" s="38"/>
      <c r="S40" s="38"/>
      <c r="T40" s="38"/>
      <c r="U40" s="38"/>
      <c r="V40" s="38"/>
      <c r="W40" s="38"/>
      <c r="X40" s="38"/>
      <c r="Y40" s="38"/>
      <c r="Z40" s="38"/>
      <c r="AA40" s="38"/>
    </row>
    <row r="41" spans="1:27" x14ac:dyDescent="0.2">
      <c r="A41" s="92">
        <v>36</v>
      </c>
      <c r="B41" s="92" t="s">
        <v>78</v>
      </c>
      <c r="C41" s="92" t="s">
        <v>79</v>
      </c>
      <c r="D41" s="105" t="str">
        <f t="shared" si="1"/>
        <v/>
      </c>
      <c r="E41" s="96">
        <f>IF(Options!$D$24 = 1, MAX(F41, G41),
IF(Options!$D$25 = 1, AVERAGE(F41,G41),
IF(Options!$D$26 = 1, IFERROR(GEOMEAN(F41, G41), MAX(F41, G41)))))</f>
        <v>7.5714285714285703</v>
      </c>
      <c r="F41" s="96" cm="1">
        <f t="array" ref="F41">IF(Options!$D$18=1, IFERROR(MAX(IF($I$199:$R$199=1,(I41:R41),"")),
     MAX(IF($I$199:$R$199=2,(I41:R41),""))),
IF(Options!$D$19=1, IFERROR(AVERAGE(IF($I$199:$R$199=1,(I41:R41),"")),
     AVERAGE(IF($I$199:$R$199=2,(I41:R41),""))),
IF(Options!$D$20=1, IFERROR(GEOMEAN(IF($I$199:$R$199=1,(I41:R41)+0.0001,"")),
     GEOMEAN(IF($I$199:$R$199=2,(I41:R41)+0.0001,""))))))</f>
        <v>7.5714285714285703</v>
      </c>
      <c r="G41" s="96" cm="1">
        <f t="array" ref="G41">IF(Options!$D$18=1, IFERROR(MAX(IF($I$200:$R$200=1,(I41:R41),"")),
     MAX(IF($I$200:$R$200=2,(I41:R41),""))),
IF(Options!$D$19=1, IFERROR(AVERAGE(IF($I$200:$R$200=1,(I41:R41),"")),
     AVERAGE(IF($I$200:$R$200=2,(I41:R41),""))),
IF(Options!$D$20=1, IFERROR(GEOMEAN(IF($I$200:$R$200=1,(I41:R41)+0.0001,"")),
     GEOMEAN(IF($I$200:$R$200=2,(I41:R41)+0.0001,""))))))</f>
        <v>0</v>
      </c>
      <c r="H41" s="240" t="s">
        <v>79</v>
      </c>
      <c r="I41" s="96">
        <v>7.5714285714285703</v>
      </c>
      <c r="J41" s="96" t="s">
        <v>505</v>
      </c>
      <c r="K41" s="96" t="s">
        <v>505</v>
      </c>
      <c r="L41" s="96"/>
      <c r="M41" s="96"/>
      <c r="N41" s="150"/>
      <c r="O41" s="150"/>
      <c r="P41" s="150"/>
      <c r="Q41" s="38"/>
      <c r="R41" s="38"/>
      <c r="S41" s="38"/>
      <c r="T41" s="38"/>
      <c r="U41" s="38"/>
      <c r="V41" s="38"/>
      <c r="W41" s="38"/>
      <c r="X41" s="38"/>
      <c r="Y41" s="38"/>
      <c r="Z41" s="38"/>
      <c r="AA41" s="38"/>
    </row>
    <row r="42" spans="1:27" x14ac:dyDescent="0.2">
      <c r="A42" s="92">
        <v>37</v>
      </c>
      <c r="B42" s="92" t="s">
        <v>80</v>
      </c>
      <c r="C42" s="92" t="s">
        <v>81</v>
      </c>
      <c r="D42" s="105" t="str">
        <f t="shared" si="1"/>
        <v/>
      </c>
      <c r="E42" s="96">
        <f>IF(Options!$D$24 = 1, MAX(F42, G42),
IF(Options!$D$25 = 1, AVERAGE(F42,G42),
IF(Options!$D$26 = 1, IFERROR(GEOMEAN(F42, G42), MAX(F42, G42)))))</f>
        <v>6.082762530298222</v>
      </c>
      <c r="F42" s="96" cm="1">
        <f t="array" ref="F42">IF(Options!$D$18=1, IFERROR(MAX(IF($I$199:$R$199=1,(I42:R42),"")),
     MAX(IF($I$199:$R$199=2,(I42:R42),""))),
IF(Options!$D$19=1, IFERROR(AVERAGE(IF($I$199:$R$199=1,(I42:R42),"")),
     AVERAGE(IF($I$199:$R$199=2,(I42:R42),""))),
IF(Options!$D$20=1, IFERROR(GEOMEAN(IF($I$199:$R$199=1,(I42:R42)+0.0001,"")),
     GEOMEAN(IF($I$199:$R$199=2,(I42:R42)+0.0001,""))))))</f>
        <v>5.28571428571429</v>
      </c>
      <c r="G42" s="96" cm="1">
        <f t="array" ref="G42">IF(Options!$D$18=1, IFERROR(MAX(IF($I$200:$R$200=1,(I42:R42),"")),
     MAX(IF($I$200:$R$200=2,(I42:R42),""))),
IF(Options!$D$19=1, IFERROR(AVERAGE(IF($I$200:$R$200=1,(I42:R42),"")),
     AVERAGE(IF($I$200:$R$200=2,(I42:R42),""))),
IF(Options!$D$20=1, IFERROR(GEOMEAN(IF($I$200:$R$200=1,(I42:R42)+0.0001,"")),
     GEOMEAN(IF($I$200:$R$200=2,(I42:R42)+0.0001,""))))))</f>
        <v>7</v>
      </c>
      <c r="H42" s="240" t="s">
        <v>81</v>
      </c>
      <c r="I42" s="96">
        <v>5.28571428571429</v>
      </c>
      <c r="J42" s="96">
        <v>7</v>
      </c>
      <c r="K42" s="96">
        <v>6.5377033778599296</v>
      </c>
      <c r="L42" s="96"/>
      <c r="M42" s="96"/>
      <c r="N42" s="150"/>
      <c r="O42" s="150"/>
      <c r="P42" s="150"/>
      <c r="Q42" s="38"/>
      <c r="R42" s="38"/>
      <c r="S42" s="38"/>
      <c r="T42" s="38"/>
      <c r="U42" s="38"/>
      <c r="V42" s="38"/>
      <c r="W42" s="38"/>
      <c r="X42" s="38"/>
      <c r="Y42" s="38"/>
      <c r="Z42" s="38"/>
      <c r="AA42" s="38"/>
    </row>
    <row r="43" spans="1:27" x14ac:dyDescent="0.2">
      <c r="A43" s="92">
        <v>38</v>
      </c>
      <c r="B43" s="92" t="s">
        <v>82</v>
      </c>
      <c r="C43" s="92" t="s">
        <v>83</v>
      </c>
      <c r="D43" s="105" t="str">
        <f t="shared" si="1"/>
        <v/>
      </c>
      <c r="E43" s="96">
        <f>IF(Options!$D$24 = 1, MAX(F43, G43),
IF(Options!$D$25 = 1, AVERAGE(F43,G43),
IF(Options!$D$26 = 1, IFERROR(GEOMEAN(F43, G43), MAX(F43, G43)))))</f>
        <v>8.71428571428571</v>
      </c>
      <c r="F43" s="96" cm="1">
        <f t="array" ref="F43">IF(Options!$D$18=1, IFERROR(MAX(IF($I$199:$R$199=1,(I43:R43),"")),
     MAX(IF($I$199:$R$199=2,(I43:R43),""))),
IF(Options!$D$19=1, IFERROR(AVERAGE(IF($I$199:$R$199=1,(I43:R43),"")),
     AVERAGE(IF($I$199:$R$199=2,(I43:R43),""))),
IF(Options!$D$20=1, IFERROR(GEOMEAN(IF($I$199:$R$199=1,(I43:R43)+0.0001,"")),
     GEOMEAN(IF($I$199:$R$199=2,(I43:R43)+0.0001,""))))))</f>
        <v>8.71428571428571</v>
      </c>
      <c r="G43" s="96" cm="1">
        <f t="array" ref="G43">IF(Options!$D$18=1, IFERROR(MAX(IF($I$200:$R$200=1,(I43:R43),"")),
     MAX(IF($I$200:$R$200=2,(I43:R43),""))),
IF(Options!$D$19=1, IFERROR(AVERAGE(IF($I$200:$R$200=1,(I43:R43),"")),
     AVERAGE(IF($I$200:$R$200=2,(I43:R43),""))),
IF(Options!$D$20=1, IFERROR(GEOMEAN(IF($I$200:$R$200=1,(I43:R43)+0.0001,"")),
     GEOMEAN(IF($I$200:$R$200=2,(I43:R43)+0.0001,""))))))</f>
        <v>0</v>
      </c>
      <c r="H43" s="240" t="s">
        <v>83</v>
      </c>
      <c r="I43" s="96">
        <v>8.71428571428571</v>
      </c>
      <c r="J43" s="96" t="s">
        <v>505</v>
      </c>
      <c r="K43" s="96" t="s">
        <v>505</v>
      </c>
      <c r="L43" s="96"/>
      <c r="M43" s="96"/>
      <c r="N43" s="150"/>
      <c r="O43" s="150"/>
      <c r="P43" s="150"/>
      <c r="Q43" s="38"/>
      <c r="R43" s="38"/>
      <c r="S43" s="38"/>
      <c r="T43" s="38"/>
      <c r="U43" s="38"/>
      <c r="V43" s="38"/>
      <c r="W43" s="38"/>
      <c r="X43" s="38"/>
      <c r="Y43" s="38"/>
      <c r="Z43" s="38"/>
      <c r="AA43" s="38"/>
    </row>
    <row r="44" spans="1:27" x14ac:dyDescent="0.2">
      <c r="A44" s="92">
        <v>39</v>
      </c>
      <c r="B44" s="92" t="s">
        <v>84</v>
      </c>
      <c r="C44" s="92" t="s">
        <v>85</v>
      </c>
      <c r="D44" s="105" t="str">
        <f t="shared" si="1"/>
        <v/>
      </c>
      <c r="E44" s="96">
        <f>IF(Options!$D$24 = 1, MAX(F44, G44),
IF(Options!$D$25 = 1, AVERAGE(F44,G44),
IF(Options!$D$26 = 1, IFERROR(GEOMEAN(F44, G44), MAX(F44, G44)))))</f>
        <v>6.8556546004010421</v>
      </c>
      <c r="F44" s="96" cm="1">
        <f t="array" ref="F44">IF(Options!$D$18=1, IFERROR(MAX(IF($I$199:$R$199=1,(I44:R44),"")),
     MAX(IF($I$199:$R$199=2,(I44:R44),""))),
IF(Options!$D$19=1, IFERROR(AVERAGE(IF($I$199:$R$199=1,(I44:R44),"")),
     AVERAGE(IF($I$199:$R$199=2,(I44:R44),""))),
IF(Options!$D$20=1, IFERROR(GEOMEAN(IF($I$199:$R$199=1,(I44:R44)+0.0001,"")),
     GEOMEAN(IF($I$199:$R$199=2,(I44:R44)+0.0001,""))))))</f>
        <v>6.71428571428571</v>
      </c>
      <c r="G44" s="96" cm="1">
        <f t="array" ref="G44">IF(Options!$D$18=1, IFERROR(MAX(IF($I$200:$R$200=1,(I44:R44),"")),
     MAX(IF($I$200:$R$200=2,(I44:R44),""))),
IF(Options!$D$19=1, IFERROR(AVERAGE(IF($I$200:$R$200=1,(I44:R44),"")),
     AVERAGE(IF($I$200:$R$200=2,(I44:R44),""))),
IF(Options!$D$20=1, IFERROR(GEOMEAN(IF($I$200:$R$200=1,(I44:R44)+0.0001,"")),
     GEOMEAN(IF($I$200:$R$200=2,(I44:R44)+0.0001,""))))))</f>
        <v>7</v>
      </c>
      <c r="H44" s="240" t="s">
        <v>85</v>
      </c>
      <c r="I44" s="96">
        <v>6.71428571428571</v>
      </c>
      <c r="J44" s="96">
        <v>7</v>
      </c>
      <c r="K44" s="96" t="s">
        <v>505</v>
      </c>
      <c r="L44" s="96"/>
      <c r="M44" s="96"/>
      <c r="N44" s="150"/>
      <c r="O44" s="150"/>
      <c r="P44" s="150"/>
      <c r="Q44" s="38"/>
      <c r="R44" s="38"/>
      <c r="S44" s="38"/>
      <c r="T44" s="38"/>
      <c r="U44" s="38"/>
      <c r="V44" s="38"/>
      <c r="W44" s="38"/>
      <c r="X44" s="38"/>
      <c r="Y44" s="38"/>
      <c r="Z44" s="38"/>
      <c r="AA44" s="38"/>
    </row>
    <row r="45" spans="1:27" x14ac:dyDescent="0.2">
      <c r="A45" s="92">
        <v>40</v>
      </c>
      <c r="B45" s="92" t="s">
        <v>86</v>
      </c>
      <c r="C45" s="92" t="s">
        <v>87</v>
      </c>
      <c r="D45" s="105" t="str">
        <f t="shared" si="1"/>
        <v/>
      </c>
      <c r="E45" s="96">
        <f>IF(Options!$D$24 = 1, MAX(F45, G45),
IF(Options!$D$25 = 1, AVERAGE(F45,G45),
IF(Options!$D$26 = 1, IFERROR(GEOMEAN(F45, G45), MAX(F45, G45)))))</f>
        <v>5.7321150422111034</v>
      </c>
      <c r="F45" s="96" cm="1">
        <f t="array" ref="F45">IF(Options!$D$18=1, IFERROR(MAX(IF($I$199:$R$199=1,(I45:R45),"")),
     MAX(IF($I$199:$R$199=2,(I45:R45),""))),
IF(Options!$D$19=1, IFERROR(AVERAGE(IF($I$199:$R$199=1,(I45:R45),"")),
     AVERAGE(IF($I$199:$R$199=2,(I45:R45),""))),
IF(Options!$D$20=1, IFERROR(GEOMEAN(IF($I$199:$R$199=1,(I45:R45)+0.0001,"")),
     GEOMEAN(IF($I$199:$R$199=2,(I45:R45)+0.0001,""))))))</f>
        <v>3.2857142857142798</v>
      </c>
      <c r="G45" s="96" cm="1">
        <f t="array" ref="G45">IF(Options!$D$18=1, IFERROR(MAX(IF($I$200:$R$200=1,(I45:R45),"")),
     MAX(IF($I$200:$R$200=2,(I45:R45),""))),
IF(Options!$D$19=1, IFERROR(AVERAGE(IF($I$200:$R$200=1,(I45:R45),"")),
     AVERAGE(IF($I$200:$R$200=2,(I45:R45),""))),
IF(Options!$D$20=1, IFERROR(GEOMEAN(IF($I$200:$R$200=1,(I45:R45)+0.0001,"")),
     GEOMEAN(IF($I$200:$R$200=2,(I45:R45)+0.0001,""))))))</f>
        <v>10</v>
      </c>
      <c r="H45" s="240" t="s">
        <v>87</v>
      </c>
      <c r="I45" s="96">
        <v>3.2857142857142798</v>
      </c>
      <c r="J45" s="96">
        <v>10</v>
      </c>
      <c r="K45" s="96">
        <v>3.7884474254789802</v>
      </c>
      <c r="L45" s="96"/>
      <c r="M45" s="96"/>
      <c r="N45" s="150"/>
      <c r="O45" s="150"/>
      <c r="P45" s="150"/>
      <c r="Q45" s="38"/>
      <c r="R45" s="38"/>
      <c r="S45" s="38"/>
      <c r="T45" s="38"/>
      <c r="U45" s="38"/>
      <c r="V45" s="38"/>
      <c r="W45" s="38"/>
      <c r="X45" s="38"/>
      <c r="Y45" s="38"/>
      <c r="Z45" s="38"/>
      <c r="AA45" s="38"/>
    </row>
    <row r="46" spans="1:27" x14ac:dyDescent="0.2">
      <c r="A46" s="92">
        <v>41</v>
      </c>
      <c r="B46" s="92" t="s">
        <v>88</v>
      </c>
      <c r="C46" s="92" t="s">
        <v>89</v>
      </c>
      <c r="D46" s="105" t="str">
        <f t="shared" si="1"/>
        <v/>
      </c>
      <c r="E46" s="96">
        <f>IF(Options!$D$24 = 1, MAX(F46, G46),
IF(Options!$D$25 = 1, AVERAGE(F46,G46),
IF(Options!$D$26 = 1, IFERROR(GEOMEAN(F46, G46), MAX(F46, G46)))))</f>
        <v>3.1428571428571401</v>
      </c>
      <c r="F46" s="96" cm="1">
        <f t="array" ref="F46">IF(Options!$D$18=1, IFERROR(MAX(IF($I$199:$R$199=1,(I46:R46),"")),
     MAX(IF($I$199:$R$199=2,(I46:R46),""))),
IF(Options!$D$19=1, IFERROR(AVERAGE(IF($I$199:$R$199=1,(I46:R46),"")),
     AVERAGE(IF($I$199:$R$199=2,(I46:R46),""))),
IF(Options!$D$20=1, IFERROR(GEOMEAN(IF($I$199:$R$199=1,(I46:R46)+0.0001,"")),
     GEOMEAN(IF($I$199:$R$199=2,(I46:R46)+0.0001,""))))))</f>
        <v>3.1428571428571401</v>
      </c>
      <c r="G46" s="96" cm="1">
        <f t="array" ref="G46">IF(Options!$D$18=1, IFERROR(MAX(IF($I$200:$R$200=1,(I46:R46),"")),
     MAX(IF($I$200:$R$200=2,(I46:R46),""))),
IF(Options!$D$19=1, IFERROR(AVERAGE(IF($I$200:$R$200=1,(I46:R46),"")),
     AVERAGE(IF($I$200:$R$200=2,(I46:R46),""))),
IF(Options!$D$20=1, IFERROR(GEOMEAN(IF($I$200:$R$200=1,(I46:R46)+0.0001,"")),
     GEOMEAN(IF($I$200:$R$200=2,(I46:R46)+0.0001,""))))))</f>
        <v>0</v>
      </c>
      <c r="H46" s="240" t="s">
        <v>89</v>
      </c>
      <c r="I46" s="96">
        <v>3.1428571428571401</v>
      </c>
      <c r="J46" s="96" t="s">
        <v>505</v>
      </c>
      <c r="K46" s="96" t="s">
        <v>505</v>
      </c>
      <c r="L46" s="96"/>
      <c r="M46" s="96"/>
      <c r="N46" s="150"/>
      <c r="O46" s="150"/>
      <c r="P46" s="150"/>
      <c r="Q46" s="38"/>
      <c r="R46" s="38"/>
      <c r="S46" s="38"/>
      <c r="T46" s="38"/>
      <c r="U46" s="38"/>
      <c r="V46" s="38"/>
      <c r="W46" s="38"/>
      <c r="X46" s="38"/>
      <c r="Y46" s="38"/>
      <c r="Z46" s="38"/>
      <c r="AA46" s="38"/>
    </row>
    <row r="47" spans="1:27" x14ac:dyDescent="0.2">
      <c r="A47" s="92">
        <v>42</v>
      </c>
      <c r="B47" s="92" t="s">
        <v>90</v>
      </c>
      <c r="C47" s="92" t="s">
        <v>91</v>
      </c>
      <c r="D47" s="105" t="str">
        <f t="shared" si="1"/>
        <v/>
      </c>
      <c r="E47" s="96">
        <f>IF(Options!$D$24 = 1, MAX(F47, G47),
IF(Options!$D$25 = 1, AVERAGE(F47,G47),
IF(Options!$D$26 = 1, IFERROR(GEOMEAN(F47, G47), MAX(F47, G47)))))</f>
        <v>2.6457513110645907</v>
      </c>
      <c r="F47" s="96" cm="1">
        <f t="array" ref="F47">IF(Options!$D$18=1, IFERROR(MAX(IF($I$199:$R$199=1,(I47:R47),"")),
     MAX(IF($I$199:$R$199=2,(I47:R47),""))),
IF(Options!$D$19=1, IFERROR(AVERAGE(IF($I$199:$R$199=1,(I47:R47),"")),
     AVERAGE(IF($I$199:$R$199=2,(I47:R47),""))),
IF(Options!$D$20=1, IFERROR(GEOMEAN(IF($I$199:$R$199=1,(I47:R47)+0.0001,"")),
     GEOMEAN(IF($I$199:$R$199=2,(I47:R47)+0.0001,""))))))</f>
        <v>1</v>
      </c>
      <c r="G47" s="96" cm="1">
        <f t="array" ref="G47">IF(Options!$D$18=1, IFERROR(MAX(IF($I$200:$R$200=1,(I47:R47),"")),
     MAX(IF($I$200:$R$200=2,(I47:R47),""))),
IF(Options!$D$19=1, IFERROR(AVERAGE(IF($I$200:$R$200=1,(I47:R47),"")),
     AVERAGE(IF($I$200:$R$200=2,(I47:R47),""))),
IF(Options!$D$20=1, IFERROR(GEOMEAN(IF($I$200:$R$200=1,(I47:R47)+0.0001,"")),
     GEOMEAN(IF($I$200:$R$200=2,(I47:R47)+0.0001,""))))))</f>
        <v>7</v>
      </c>
      <c r="H47" s="240" t="s">
        <v>91</v>
      </c>
      <c r="I47" s="96">
        <v>1</v>
      </c>
      <c r="J47" s="96">
        <v>7</v>
      </c>
      <c r="K47" s="96" t="s">
        <v>505</v>
      </c>
      <c r="L47" s="96"/>
      <c r="M47" s="96"/>
      <c r="N47" s="150"/>
      <c r="O47" s="150"/>
      <c r="P47" s="150"/>
      <c r="Q47" s="38"/>
      <c r="R47" s="38"/>
      <c r="S47" s="38"/>
      <c r="T47" s="38"/>
      <c r="U47" s="38"/>
      <c r="V47" s="38"/>
      <c r="W47" s="38"/>
      <c r="X47" s="38"/>
      <c r="Y47" s="38"/>
      <c r="Z47" s="38"/>
      <c r="AA47" s="38"/>
    </row>
    <row r="48" spans="1:27" x14ac:dyDescent="0.2">
      <c r="A48" s="92">
        <v>43</v>
      </c>
      <c r="B48" s="92" t="s">
        <v>92</v>
      </c>
      <c r="C48" s="92" t="s">
        <v>93</v>
      </c>
      <c r="D48" s="105" t="str">
        <f t="shared" si="1"/>
        <v/>
      </c>
      <c r="E48" s="96">
        <f>IF(Options!$D$24 = 1, MAX(F48, G48),
IF(Options!$D$25 = 1, AVERAGE(F48,G48),
IF(Options!$D$26 = 1, IFERROR(GEOMEAN(F48, G48), MAX(F48, G48)))))</f>
        <v>0.57142857142857095</v>
      </c>
      <c r="F48" s="96" cm="1">
        <f t="array" ref="F48">IF(Options!$D$18=1, IFERROR(MAX(IF($I$199:$R$199=1,(I48:R48),"")),
     MAX(IF($I$199:$R$199=2,(I48:R48),""))),
IF(Options!$D$19=1, IFERROR(AVERAGE(IF($I$199:$R$199=1,(I48:R48),"")),
     AVERAGE(IF($I$199:$R$199=2,(I48:R48),""))),
IF(Options!$D$20=1, IFERROR(GEOMEAN(IF($I$199:$R$199=1,(I48:R48)+0.0001,"")),
     GEOMEAN(IF($I$199:$R$199=2,(I48:R48)+0.0001,""))))))</f>
        <v>0.57142857142857095</v>
      </c>
      <c r="G48" s="96" cm="1">
        <f t="array" ref="G48">IF(Options!$D$18=1, IFERROR(MAX(IF($I$200:$R$200=1,(I48:R48),"")),
     MAX(IF($I$200:$R$200=2,(I48:R48),""))),
IF(Options!$D$19=1, IFERROR(AVERAGE(IF($I$200:$R$200=1,(I48:R48),"")),
     AVERAGE(IF($I$200:$R$200=2,(I48:R48),""))),
IF(Options!$D$20=1, IFERROR(GEOMEAN(IF($I$200:$R$200=1,(I48:R48)+0.0001,"")),
     GEOMEAN(IF($I$200:$R$200=2,(I48:R48)+0.0001,""))))))</f>
        <v>0</v>
      </c>
      <c r="H48" s="240" t="s">
        <v>93</v>
      </c>
      <c r="I48" s="96">
        <v>0.57142857142857095</v>
      </c>
      <c r="J48" s="96">
        <v>0</v>
      </c>
      <c r="K48" s="96" t="s">
        <v>505</v>
      </c>
      <c r="L48" s="96"/>
      <c r="M48" s="96"/>
      <c r="N48" s="150"/>
      <c r="O48" s="150"/>
      <c r="P48" s="150"/>
      <c r="Q48" s="38"/>
      <c r="R48" s="38"/>
      <c r="S48" s="38"/>
      <c r="T48" s="38"/>
      <c r="U48" s="38"/>
      <c r="V48" s="38"/>
      <c r="W48" s="38"/>
      <c r="X48" s="38"/>
      <c r="Y48" s="38"/>
      <c r="Z48" s="38"/>
      <c r="AA48" s="38"/>
    </row>
    <row r="49" spans="1:27" x14ac:dyDescent="0.2">
      <c r="A49" s="92">
        <v>44</v>
      </c>
      <c r="B49" s="92" t="s">
        <v>94</v>
      </c>
      <c r="C49" s="92" t="s">
        <v>95</v>
      </c>
      <c r="D49" s="105" t="str">
        <f t="shared" si="1"/>
        <v/>
      </c>
      <c r="E49" s="96">
        <f>IF(Options!$D$24 = 1, MAX(F49, G49),
IF(Options!$D$25 = 1, AVERAGE(F49,G49),
IF(Options!$D$26 = 1, IFERROR(GEOMEAN(F49, G49), MAX(F49, G49)))))</f>
        <v>0.57142857142857095</v>
      </c>
      <c r="F49" s="96" cm="1">
        <f t="array" ref="F49">IF(Options!$D$18=1, IFERROR(MAX(IF($I$199:$R$199=1,(I49:R49),"")),
     MAX(IF($I$199:$R$199=2,(I49:R49),""))),
IF(Options!$D$19=1, IFERROR(AVERAGE(IF($I$199:$R$199=1,(I49:R49),"")),
     AVERAGE(IF($I$199:$R$199=2,(I49:R49),""))),
IF(Options!$D$20=1, IFERROR(GEOMEAN(IF($I$199:$R$199=1,(I49:R49)+0.0001,"")),
     GEOMEAN(IF($I$199:$R$199=2,(I49:R49)+0.0001,""))))))</f>
        <v>0.57142857142857095</v>
      </c>
      <c r="G49" s="96" cm="1">
        <f t="array" ref="G49">IF(Options!$D$18=1, IFERROR(MAX(IF($I$200:$R$200=1,(I49:R49),"")),
     MAX(IF($I$200:$R$200=2,(I49:R49),""))),
IF(Options!$D$19=1, IFERROR(AVERAGE(IF($I$200:$R$200=1,(I49:R49),"")),
     AVERAGE(IF($I$200:$R$200=2,(I49:R49),""))),
IF(Options!$D$20=1, IFERROR(GEOMEAN(IF($I$200:$R$200=1,(I49:R49)+0.0001,"")),
     GEOMEAN(IF($I$200:$R$200=2,(I49:R49)+0.0001,""))))))</f>
        <v>0</v>
      </c>
      <c r="H49" s="240" t="s">
        <v>95</v>
      </c>
      <c r="I49" s="96">
        <v>0.57142857142857095</v>
      </c>
      <c r="J49" s="96">
        <v>0</v>
      </c>
      <c r="K49" s="96" t="s">
        <v>505</v>
      </c>
      <c r="L49" s="96"/>
      <c r="M49" s="96"/>
      <c r="N49" s="150"/>
      <c r="O49" s="150"/>
      <c r="P49" s="150"/>
      <c r="Q49" s="38"/>
      <c r="R49" s="38"/>
      <c r="S49" s="38"/>
      <c r="T49" s="38"/>
      <c r="U49" s="38"/>
      <c r="V49" s="38"/>
      <c r="W49" s="38"/>
      <c r="X49" s="38"/>
      <c r="Y49" s="38"/>
      <c r="Z49" s="38"/>
      <c r="AA49" s="38"/>
    </row>
    <row r="50" spans="1:27" x14ac:dyDescent="0.2">
      <c r="A50" s="92">
        <v>45</v>
      </c>
      <c r="B50" s="92" t="s">
        <v>96</v>
      </c>
      <c r="C50" s="92" t="s">
        <v>97</v>
      </c>
      <c r="D50" s="105" t="str">
        <f t="shared" si="1"/>
        <v/>
      </c>
      <c r="E50" s="96">
        <f>IF(Options!$D$24 = 1, MAX(F50, G50),
IF(Options!$D$25 = 1, AVERAGE(F50,G50),
IF(Options!$D$26 = 1, IFERROR(GEOMEAN(F50, G50), MAX(F50, G50)))))</f>
        <v>8.5799861524246204</v>
      </c>
      <c r="F50" s="96" cm="1">
        <f t="array" ref="F50">IF(Options!$D$18=1, IFERROR(MAX(IF($I$199:$R$199=1,(I50:R50),"")),
     MAX(IF($I$199:$R$199=2,(I50:R50),""))),
IF(Options!$D$19=1, IFERROR(AVERAGE(IF($I$199:$R$199=1,(I50:R50),"")),
     AVERAGE(IF($I$199:$R$199=2,(I50:R50),""))),
IF(Options!$D$20=1, IFERROR(GEOMEAN(IF($I$199:$R$199=1,(I50:R50)+0.0001,"")),
     GEOMEAN(IF($I$199:$R$199=2,(I50:R50)+0.0001,""))))))</f>
        <v>8.2857142857142794</v>
      </c>
      <c r="G50" s="96" cm="1">
        <f t="array" ref="G50">IF(Options!$D$18=1, IFERROR(MAX(IF($I$200:$R$200=1,(I50:R50),"")),
     MAX(IF($I$200:$R$200=2,(I50:R50),""))),
IF(Options!$D$19=1, IFERROR(AVERAGE(IF($I$200:$R$200=1,(I50:R50),"")),
     AVERAGE(IF($I$200:$R$200=2,(I50:R50),""))),
IF(Options!$D$20=1, IFERROR(GEOMEAN(IF($I$200:$R$200=1,(I50:R50)+0.0001,"")),
     GEOMEAN(IF($I$200:$R$200=2,(I50:R50)+0.0001,""))))))</f>
        <v>8.8847092522515201</v>
      </c>
      <c r="H50" s="240" t="s">
        <v>97</v>
      </c>
      <c r="I50" s="96">
        <v>8.2857142857142794</v>
      </c>
      <c r="J50" s="96" t="s">
        <v>505</v>
      </c>
      <c r="K50" s="96">
        <v>8.8847092522515201</v>
      </c>
      <c r="L50" s="96"/>
      <c r="M50" s="96"/>
      <c r="N50" s="150"/>
      <c r="O50" s="150"/>
      <c r="P50" s="150"/>
      <c r="Q50" s="38"/>
      <c r="R50" s="38"/>
      <c r="S50" s="38"/>
      <c r="T50" s="38"/>
      <c r="U50" s="38"/>
      <c r="V50" s="38"/>
      <c r="W50" s="38"/>
      <c r="X50" s="38"/>
      <c r="Y50" s="38"/>
      <c r="Z50" s="38"/>
      <c r="AA50" s="38"/>
    </row>
    <row r="51" spans="1:27" x14ac:dyDescent="0.2">
      <c r="A51" s="92">
        <v>46</v>
      </c>
      <c r="B51" s="92" t="s">
        <v>98</v>
      </c>
      <c r="C51" s="92" t="s">
        <v>99</v>
      </c>
      <c r="D51" s="105" t="str">
        <f t="shared" si="1"/>
        <v/>
      </c>
      <c r="E51" s="96">
        <f>IF(Options!$D$24 = 1, MAX(F51, G51),
IF(Options!$D$25 = 1, AVERAGE(F51,G51),
IF(Options!$D$26 = 1, IFERROR(GEOMEAN(F51, G51), MAX(F51, G51)))))</f>
        <v>4.71428571428571</v>
      </c>
      <c r="F51" s="96" cm="1">
        <f t="array" ref="F51">IF(Options!$D$18=1, IFERROR(MAX(IF($I$199:$R$199=1,(I51:R51),"")),
     MAX(IF($I$199:$R$199=2,(I51:R51),""))),
IF(Options!$D$19=1, IFERROR(AVERAGE(IF($I$199:$R$199=1,(I51:R51),"")),
     AVERAGE(IF($I$199:$R$199=2,(I51:R51),""))),
IF(Options!$D$20=1, IFERROR(GEOMEAN(IF($I$199:$R$199=1,(I51:R51)+0.0001,"")),
     GEOMEAN(IF($I$199:$R$199=2,(I51:R51)+0.0001,""))))))</f>
        <v>4.71428571428571</v>
      </c>
      <c r="G51" s="96" cm="1">
        <f t="array" ref="G51">IF(Options!$D$18=1, IFERROR(MAX(IF($I$200:$R$200=1,(I51:R51),"")),
     MAX(IF($I$200:$R$200=2,(I51:R51),""))),
IF(Options!$D$19=1, IFERROR(AVERAGE(IF($I$200:$R$200=1,(I51:R51),"")),
     AVERAGE(IF($I$200:$R$200=2,(I51:R51),""))),
IF(Options!$D$20=1, IFERROR(GEOMEAN(IF($I$200:$R$200=1,(I51:R51)+0.0001,"")),
     GEOMEAN(IF($I$200:$R$200=2,(I51:R51)+0.0001,""))))))</f>
        <v>0</v>
      </c>
      <c r="H51" s="240" t="s">
        <v>99</v>
      </c>
      <c r="I51" s="96">
        <v>4.71428571428571</v>
      </c>
      <c r="J51" s="96" t="s">
        <v>505</v>
      </c>
      <c r="K51" s="96" t="s">
        <v>505</v>
      </c>
      <c r="L51" s="96"/>
      <c r="M51" s="96"/>
      <c r="N51" s="150"/>
      <c r="O51" s="150"/>
      <c r="P51" s="150"/>
      <c r="Q51" s="38"/>
      <c r="R51" s="38"/>
      <c r="S51" s="38"/>
      <c r="T51" s="38"/>
      <c r="U51" s="38"/>
      <c r="V51" s="38"/>
      <c r="W51" s="38"/>
      <c r="X51" s="38"/>
      <c r="Y51" s="38"/>
      <c r="Z51" s="38"/>
      <c r="AA51" s="38"/>
    </row>
    <row r="52" spans="1:27" x14ac:dyDescent="0.2">
      <c r="A52" s="92">
        <v>47</v>
      </c>
      <c r="B52" s="92" t="s">
        <v>100</v>
      </c>
      <c r="C52" s="92" t="s">
        <v>101</v>
      </c>
      <c r="D52" s="105" t="str">
        <f t="shared" si="1"/>
        <v/>
      </c>
      <c r="E52" s="96">
        <f>IF(Options!$D$24 = 1, MAX(F52, G52),
IF(Options!$D$25 = 1, AVERAGE(F52,G52),
IF(Options!$D$26 = 1, IFERROR(GEOMEAN(F52, G52), MAX(F52, G52)))))</f>
        <v>1.4142135623730956</v>
      </c>
      <c r="F52" s="96" cm="1">
        <f t="array" ref="F52">IF(Options!$D$18=1, IFERROR(MAX(IF($I$199:$R$199=1,(I52:R52),"")),
     MAX(IF($I$199:$R$199=2,(I52:R52),""))),
IF(Options!$D$19=1, IFERROR(AVERAGE(IF($I$199:$R$199=1,(I52:R52),"")),
     AVERAGE(IF($I$199:$R$199=2,(I52:R52),""))),
IF(Options!$D$20=1, IFERROR(GEOMEAN(IF($I$199:$R$199=1,(I52:R52)+0.0001,"")),
     GEOMEAN(IF($I$199:$R$199=2,(I52:R52)+0.0001,""))))))</f>
        <v>0.28571428571428598</v>
      </c>
      <c r="G52" s="96" cm="1">
        <f t="array" ref="G52">IF(Options!$D$18=1, IFERROR(MAX(IF($I$200:$R$200=1,(I52:R52),"")),
     MAX(IF($I$200:$R$200=2,(I52:R52),""))),
IF(Options!$D$19=1, IFERROR(AVERAGE(IF($I$200:$R$200=1,(I52:R52),"")),
     AVERAGE(IF($I$200:$R$200=2,(I52:R52),""))),
IF(Options!$D$20=1, IFERROR(GEOMEAN(IF($I$200:$R$200=1,(I52:R52)+0.0001,"")),
     GEOMEAN(IF($I$200:$R$200=2,(I52:R52)+0.0001,""))))))</f>
        <v>7</v>
      </c>
      <c r="H52" s="240" t="s">
        <v>101</v>
      </c>
      <c r="I52" s="96">
        <v>0.28571428571428598</v>
      </c>
      <c r="J52" s="96">
        <v>7</v>
      </c>
      <c r="K52" s="96" t="s">
        <v>505</v>
      </c>
      <c r="L52" s="96"/>
      <c r="M52" s="96"/>
      <c r="N52" s="150"/>
      <c r="O52" s="150"/>
      <c r="P52" s="150"/>
      <c r="Q52" s="38"/>
      <c r="R52" s="38"/>
      <c r="S52" s="38"/>
      <c r="T52" s="38"/>
      <c r="U52" s="38"/>
      <c r="V52" s="38"/>
      <c r="W52" s="38"/>
      <c r="X52" s="38"/>
      <c r="Y52" s="38"/>
      <c r="Z52" s="38"/>
      <c r="AA52" s="38"/>
    </row>
    <row r="53" spans="1:27" x14ac:dyDescent="0.2">
      <c r="A53" s="92">
        <v>48</v>
      </c>
      <c r="B53" s="92" t="s">
        <v>102</v>
      </c>
      <c r="C53" s="92" t="s">
        <v>103</v>
      </c>
      <c r="D53" s="105" t="str">
        <f t="shared" si="1"/>
        <v/>
      </c>
      <c r="E53" s="96">
        <f>IF(Options!$D$24 = 1, MAX(F53, G53),
IF(Options!$D$25 = 1, AVERAGE(F53,G53),
IF(Options!$D$26 = 1, IFERROR(GEOMEAN(F53, G53), MAX(F53, G53)))))</f>
        <v>5.9160797830996161</v>
      </c>
      <c r="F53" s="96" cm="1">
        <f t="array" ref="F53">IF(Options!$D$18=1, IFERROR(MAX(IF($I$199:$R$199=1,(I53:R53),"")),
     MAX(IF($I$199:$R$199=2,(I53:R53),""))),
IF(Options!$D$19=1, IFERROR(AVERAGE(IF($I$199:$R$199=1,(I53:R53),"")),
     AVERAGE(IF($I$199:$R$199=2,(I53:R53),""))),
IF(Options!$D$20=1, IFERROR(GEOMEAN(IF($I$199:$R$199=1,(I53:R53)+0.0001,"")),
     GEOMEAN(IF($I$199:$R$199=2,(I53:R53)+0.0001,""))))))</f>
        <v>5</v>
      </c>
      <c r="G53" s="96" cm="1">
        <f t="array" ref="G53">IF(Options!$D$18=1, IFERROR(MAX(IF($I$200:$R$200=1,(I53:R53),"")),
     MAX(IF($I$200:$R$200=2,(I53:R53),""))),
IF(Options!$D$19=1, IFERROR(AVERAGE(IF($I$200:$R$200=1,(I53:R53),"")),
     AVERAGE(IF($I$200:$R$200=2,(I53:R53),""))),
IF(Options!$D$20=1, IFERROR(GEOMEAN(IF($I$200:$R$200=1,(I53:R53)+0.0001,"")),
     GEOMEAN(IF($I$200:$R$200=2,(I53:R53)+0.0001,""))))))</f>
        <v>7</v>
      </c>
      <c r="H53" s="240" t="s">
        <v>103</v>
      </c>
      <c r="I53" s="96">
        <v>5</v>
      </c>
      <c r="J53" s="96">
        <v>7</v>
      </c>
      <c r="K53" s="96">
        <v>6.1554059528169196</v>
      </c>
      <c r="L53" s="96"/>
      <c r="M53" s="96"/>
      <c r="N53" s="150"/>
      <c r="O53" s="150"/>
      <c r="P53" s="150"/>
      <c r="Q53" s="38"/>
      <c r="R53" s="38"/>
      <c r="S53" s="38"/>
      <c r="T53" s="38"/>
      <c r="U53" s="38"/>
      <c r="V53" s="38"/>
      <c r="W53" s="38"/>
      <c r="X53" s="38"/>
      <c r="Y53" s="38"/>
      <c r="Z53" s="38"/>
      <c r="AA53" s="38"/>
    </row>
    <row r="54" spans="1:27" x14ac:dyDescent="0.2">
      <c r="A54" s="92">
        <v>49</v>
      </c>
      <c r="B54" s="92" t="s">
        <v>104</v>
      </c>
      <c r="C54" s="92" t="s">
        <v>105</v>
      </c>
      <c r="D54" s="105" t="str">
        <f t="shared" si="1"/>
        <v/>
      </c>
      <c r="E54" s="96">
        <f>IF(Options!$D$24 = 1, MAX(F54, G54),
IF(Options!$D$25 = 1, AVERAGE(F54,G54),
IF(Options!$D$26 = 1, IFERROR(GEOMEAN(F54, G54), MAX(F54, G54)))))</f>
        <v>4.8989794855663575</v>
      </c>
      <c r="F54" s="96" cm="1">
        <f t="array" ref="F54">IF(Options!$D$18=1, IFERROR(MAX(IF($I$199:$R$199=1,(I54:R54),"")),
     MAX(IF($I$199:$R$199=2,(I54:R54),""))),
IF(Options!$D$19=1, IFERROR(AVERAGE(IF($I$199:$R$199=1,(I54:R54),"")),
     AVERAGE(IF($I$199:$R$199=2,(I54:R54),""))),
IF(Options!$D$20=1, IFERROR(GEOMEAN(IF($I$199:$R$199=1,(I54:R54)+0.0001,"")),
     GEOMEAN(IF($I$199:$R$199=2,(I54:R54)+0.0001,""))))))</f>
        <v>3.4285714285714302</v>
      </c>
      <c r="G54" s="96" cm="1">
        <f t="array" ref="G54">IF(Options!$D$18=1, IFERROR(MAX(IF($I$200:$R$200=1,(I54:R54),"")),
     MAX(IF($I$200:$R$200=2,(I54:R54),""))),
IF(Options!$D$19=1, IFERROR(AVERAGE(IF($I$200:$R$200=1,(I54:R54),"")),
     AVERAGE(IF($I$200:$R$200=2,(I54:R54),""))),
IF(Options!$D$20=1, IFERROR(GEOMEAN(IF($I$200:$R$200=1,(I54:R54)+0.0001,"")),
     GEOMEAN(IF($I$200:$R$200=2,(I54:R54)+0.0001,""))))))</f>
        <v>7</v>
      </c>
      <c r="H54" s="240" t="s">
        <v>105</v>
      </c>
      <c r="I54" s="96">
        <v>3.4285714285714302</v>
      </c>
      <c r="J54" s="96">
        <v>7</v>
      </c>
      <c r="K54" s="96" t="s">
        <v>505</v>
      </c>
      <c r="L54" s="96"/>
      <c r="M54" s="96"/>
      <c r="N54" s="150"/>
      <c r="O54" s="150"/>
      <c r="P54" s="150"/>
      <c r="Q54" s="38"/>
      <c r="R54" s="38"/>
      <c r="S54" s="38"/>
      <c r="T54" s="38"/>
      <c r="U54" s="38"/>
      <c r="V54" s="38"/>
      <c r="W54" s="38"/>
      <c r="X54" s="38"/>
      <c r="Y54" s="38"/>
      <c r="Z54" s="38"/>
      <c r="AA54" s="38"/>
    </row>
    <row r="55" spans="1:27" x14ac:dyDescent="0.2">
      <c r="A55" s="92">
        <v>50</v>
      </c>
      <c r="B55" s="92" t="s">
        <v>106</v>
      </c>
      <c r="C55" s="92" t="s">
        <v>107</v>
      </c>
      <c r="D55" s="105" t="str">
        <f t="shared" si="1"/>
        <v/>
      </c>
      <c r="E55" s="96">
        <f>IF(Options!$D$24 = 1, MAX(F55, G55),
IF(Options!$D$25 = 1, AVERAGE(F55,G55),
IF(Options!$D$26 = 1, IFERROR(GEOMEAN(F55, G55), MAX(F55, G55)))))</f>
        <v>5.8309518948453025</v>
      </c>
      <c r="F55" s="96" cm="1">
        <f t="array" ref="F55">IF(Options!$D$18=1, IFERROR(MAX(IF($I$199:$R$199=1,(I55:R55),"")),
     MAX(IF($I$199:$R$199=2,(I55:R55),""))),
IF(Options!$D$19=1, IFERROR(AVERAGE(IF($I$199:$R$199=1,(I55:R55),"")),
     AVERAGE(IF($I$199:$R$199=2,(I55:R55),""))),
IF(Options!$D$20=1, IFERROR(GEOMEAN(IF($I$199:$R$199=1,(I55:R55)+0.0001,"")),
     GEOMEAN(IF($I$199:$R$199=2,(I55:R55)+0.0001,""))))))</f>
        <v>4.8571428571428603</v>
      </c>
      <c r="G55" s="96" cm="1">
        <f t="array" ref="G55">IF(Options!$D$18=1, IFERROR(MAX(IF($I$200:$R$200=1,(I55:R55),"")),
     MAX(IF($I$200:$R$200=2,(I55:R55),""))),
IF(Options!$D$19=1, IFERROR(AVERAGE(IF($I$200:$R$200=1,(I55:R55),"")),
     AVERAGE(IF($I$200:$R$200=2,(I55:R55),""))),
IF(Options!$D$20=1, IFERROR(GEOMEAN(IF($I$200:$R$200=1,(I55:R55)+0.0001,"")),
     GEOMEAN(IF($I$200:$R$200=2,(I55:R55)+0.0001,""))))))</f>
        <v>7</v>
      </c>
      <c r="H55" s="240" t="s">
        <v>107</v>
      </c>
      <c r="I55" s="96">
        <v>4.8571428571428603</v>
      </c>
      <c r="J55" s="96">
        <v>7</v>
      </c>
      <c r="K55" s="96">
        <v>5.4263087681361597</v>
      </c>
      <c r="L55" s="96"/>
      <c r="M55" s="96"/>
      <c r="N55" s="150"/>
      <c r="O55" s="150"/>
      <c r="P55" s="150"/>
      <c r="Q55" s="38"/>
      <c r="R55" s="38"/>
      <c r="S55" s="38"/>
      <c r="T55" s="38"/>
      <c r="U55" s="38"/>
      <c r="V55" s="38"/>
      <c r="W55" s="38"/>
      <c r="X55" s="38"/>
      <c r="Y55" s="38"/>
      <c r="Z55" s="38"/>
      <c r="AA55" s="38"/>
    </row>
    <row r="56" spans="1:27" x14ac:dyDescent="0.2">
      <c r="A56" s="92">
        <v>51</v>
      </c>
      <c r="B56" s="92" t="s">
        <v>108</v>
      </c>
      <c r="C56" s="92" t="s">
        <v>109</v>
      </c>
      <c r="D56" s="105" t="str">
        <f t="shared" si="1"/>
        <v/>
      </c>
      <c r="E56" s="96">
        <f>IF(Options!$D$24 = 1, MAX(F56, G56),
IF(Options!$D$25 = 1, AVERAGE(F56,G56),
IF(Options!$D$26 = 1, IFERROR(GEOMEAN(F56, G56), MAX(F56, G56)))))</f>
        <v>6.7470972995184004</v>
      </c>
      <c r="F56" s="96" cm="1">
        <f t="array" ref="F56">IF(Options!$D$18=1, IFERROR(MAX(IF($I$199:$R$199=1,(I56:R56),"")),
     MAX(IF($I$199:$R$199=2,(I56:R56),""))),
IF(Options!$D$19=1, IFERROR(AVERAGE(IF($I$199:$R$199=1,(I56:R56),"")),
     AVERAGE(IF($I$199:$R$199=2,(I56:R56),""))),
IF(Options!$D$20=1, IFERROR(GEOMEAN(IF($I$199:$R$199=1,(I56:R56)+0.0001,"")),
     GEOMEAN(IF($I$199:$R$199=2,(I56:R56)+0.0001,""))))))</f>
        <v>5</v>
      </c>
      <c r="G56" s="96" cm="1">
        <f t="array" ref="G56">IF(Options!$D$18=1, IFERROR(MAX(IF($I$200:$R$200=1,(I56:R56),"")),
     MAX(IF($I$200:$R$200=2,(I56:R56),""))),
IF(Options!$D$19=1, IFERROR(AVERAGE(IF($I$200:$R$200=1,(I56:R56),"")),
     AVERAGE(IF($I$200:$R$200=2,(I56:R56),""))),
IF(Options!$D$20=1, IFERROR(GEOMEAN(IF($I$200:$R$200=1,(I56:R56)+0.0001,"")),
     GEOMEAN(IF($I$200:$R$200=2,(I56:R56)+0.0001,""))))))</f>
        <v>9.1046643938336995</v>
      </c>
      <c r="H56" s="240" t="s">
        <v>109</v>
      </c>
      <c r="I56" s="96">
        <v>5</v>
      </c>
      <c r="J56" s="96">
        <v>7</v>
      </c>
      <c r="K56" s="96">
        <v>9.1046643938336995</v>
      </c>
      <c r="L56" s="96"/>
      <c r="M56" s="96"/>
      <c r="N56" s="150"/>
      <c r="O56" s="150"/>
      <c r="P56" s="150"/>
      <c r="Q56" s="38"/>
      <c r="R56" s="38"/>
      <c r="S56" s="38"/>
      <c r="T56" s="38"/>
      <c r="U56" s="38"/>
      <c r="V56" s="38"/>
      <c r="W56" s="38"/>
      <c r="X56" s="38"/>
      <c r="Y56" s="38"/>
      <c r="Z56" s="38"/>
      <c r="AA56" s="38"/>
    </row>
    <row r="57" spans="1:27" x14ac:dyDescent="0.2">
      <c r="A57" s="92">
        <v>52</v>
      </c>
      <c r="B57" s="92" t="s">
        <v>110</v>
      </c>
      <c r="C57" s="92" t="s">
        <v>111</v>
      </c>
      <c r="D57" s="105" t="str">
        <f t="shared" si="1"/>
        <v/>
      </c>
      <c r="E57" s="96">
        <f>IF(Options!$D$24 = 1, MAX(F57, G57),
IF(Options!$D$25 = 1, AVERAGE(F57,G57),
IF(Options!$D$26 = 1, IFERROR(GEOMEAN(F57, G57), MAX(F57, G57)))))</f>
        <v>9</v>
      </c>
      <c r="F57" s="96" cm="1">
        <f t="array" ref="F57">IF(Options!$D$18=1, IFERROR(MAX(IF($I$199:$R$199=1,(I57:R57),"")),
     MAX(IF($I$199:$R$199=2,(I57:R57),""))),
IF(Options!$D$19=1, IFERROR(AVERAGE(IF($I$199:$R$199=1,(I57:R57),"")),
     AVERAGE(IF($I$199:$R$199=2,(I57:R57),""))),
IF(Options!$D$20=1, IFERROR(GEOMEAN(IF($I$199:$R$199=1,(I57:R57)+0.0001,"")),
     GEOMEAN(IF($I$199:$R$199=2,(I57:R57)+0.0001,""))))))</f>
        <v>9</v>
      </c>
      <c r="G57" s="96" cm="1">
        <f t="array" ref="G57">IF(Options!$D$18=1, IFERROR(MAX(IF($I$200:$R$200=1,(I57:R57),"")),
     MAX(IF($I$200:$R$200=2,(I57:R57),""))),
IF(Options!$D$19=1, IFERROR(AVERAGE(IF($I$200:$R$200=1,(I57:R57),"")),
     AVERAGE(IF($I$200:$R$200=2,(I57:R57),""))),
IF(Options!$D$20=1, IFERROR(GEOMEAN(IF($I$200:$R$200=1,(I57:R57)+0.0001,"")),
     GEOMEAN(IF($I$200:$R$200=2,(I57:R57)+0.0001,""))))))</f>
        <v>0</v>
      </c>
      <c r="H57" s="240" t="s">
        <v>111</v>
      </c>
      <c r="I57" s="96">
        <v>9</v>
      </c>
      <c r="J57" s="96" t="s">
        <v>505</v>
      </c>
      <c r="K57" s="96" t="s">
        <v>505</v>
      </c>
      <c r="L57" s="96"/>
      <c r="M57" s="96"/>
      <c r="N57" s="150"/>
      <c r="O57" s="150"/>
      <c r="P57" s="150"/>
      <c r="Q57" s="38"/>
      <c r="R57" s="38"/>
      <c r="S57" s="38"/>
      <c r="T57" s="38"/>
      <c r="U57" s="38"/>
      <c r="V57" s="38"/>
      <c r="W57" s="38"/>
      <c r="X57" s="38"/>
      <c r="Y57" s="38"/>
      <c r="Z57" s="38"/>
      <c r="AA57" s="38"/>
    </row>
    <row r="58" spans="1:27" x14ac:dyDescent="0.2">
      <c r="A58" s="92">
        <v>53</v>
      </c>
      <c r="B58" s="92" t="s">
        <v>112</v>
      </c>
      <c r="C58" s="92" t="s">
        <v>113</v>
      </c>
      <c r="D58" s="105" t="str">
        <f t="shared" si="1"/>
        <v/>
      </c>
      <c r="E58" s="96">
        <f>IF(Options!$D$24 = 1, MAX(F58, G58),
IF(Options!$D$25 = 1, AVERAGE(F58,G58),
IF(Options!$D$26 = 1, IFERROR(GEOMEAN(F58, G58), MAX(F58, G58)))))</f>
        <v>2.2360679774997894</v>
      </c>
      <c r="F58" s="96" cm="1">
        <f t="array" ref="F58">IF(Options!$D$18=1, IFERROR(MAX(IF($I$199:$R$199=1,(I58:R58),"")),
     MAX(IF($I$199:$R$199=2,(I58:R58),""))),
IF(Options!$D$19=1, IFERROR(AVERAGE(IF($I$199:$R$199=1,(I58:R58),"")),
     AVERAGE(IF($I$199:$R$199=2,(I58:R58),""))),
IF(Options!$D$20=1, IFERROR(GEOMEAN(IF($I$199:$R$199=1,(I58:R58)+0.0001,"")),
     GEOMEAN(IF($I$199:$R$199=2,(I58:R58)+0.0001,""))))))</f>
        <v>0.71428571428571397</v>
      </c>
      <c r="G58" s="96" cm="1">
        <f t="array" ref="G58">IF(Options!$D$18=1, IFERROR(MAX(IF($I$200:$R$200=1,(I58:R58),"")),
     MAX(IF($I$200:$R$200=2,(I58:R58),""))),
IF(Options!$D$19=1, IFERROR(AVERAGE(IF($I$200:$R$200=1,(I58:R58),"")),
     AVERAGE(IF($I$200:$R$200=2,(I58:R58),""))),
IF(Options!$D$20=1, IFERROR(GEOMEAN(IF($I$200:$R$200=1,(I58:R58)+0.0001,"")),
     GEOMEAN(IF($I$200:$R$200=2,(I58:R58)+0.0001,""))))))</f>
        <v>7</v>
      </c>
      <c r="H58" s="240" t="s">
        <v>113</v>
      </c>
      <c r="I58" s="96">
        <v>0.71428571428571397</v>
      </c>
      <c r="J58" s="96">
        <v>7</v>
      </c>
      <c r="K58" s="96" t="s">
        <v>505</v>
      </c>
      <c r="L58" s="96"/>
      <c r="M58" s="96"/>
      <c r="N58" s="150"/>
      <c r="O58" s="150"/>
      <c r="P58" s="150"/>
      <c r="Q58" s="38"/>
      <c r="R58" s="38"/>
      <c r="S58" s="38"/>
      <c r="T58" s="38"/>
      <c r="U58" s="38"/>
      <c r="V58" s="38"/>
      <c r="W58" s="38"/>
      <c r="X58" s="38"/>
      <c r="Y58" s="38"/>
      <c r="Z58" s="38"/>
      <c r="AA58" s="38"/>
    </row>
    <row r="59" spans="1:27" x14ac:dyDescent="0.2">
      <c r="A59" s="92">
        <v>54</v>
      </c>
      <c r="B59" s="92" t="s">
        <v>114</v>
      </c>
      <c r="C59" s="92" t="s">
        <v>115</v>
      </c>
      <c r="D59" s="105" t="str">
        <f t="shared" si="1"/>
        <v/>
      </c>
      <c r="E59" s="96">
        <f>IF(Options!$D$24 = 1, MAX(F59, G59),
IF(Options!$D$25 = 1, AVERAGE(F59,G59),
IF(Options!$D$26 = 1, IFERROR(GEOMEAN(F59, G59), MAX(F59, G59)))))</f>
        <v>2.4494897427831765</v>
      </c>
      <c r="F59" s="96" cm="1">
        <f t="array" ref="F59">IF(Options!$D$18=1, IFERROR(MAX(IF($I$199:$R$199=1,(I59:R59),"")),
     MAX(IF($I$199:$R$199=2,(I59:R59),""))),
IF(Options!$D$19=1, IFERROR(AVERAGE(IF($I$199:$R$199=1,(I59:R59),"")),
     AVERAGE(IF($I$199:$R$199=2,(I59:R59),""))),
IF(Options!$D$20=1, IFERROR(GEOMEAN(IF($I$199:$R$199=1,(I59:R59)+0.0001,"")),
     GEOMEAN(IF($I$199:$R$199=2,(I59:R59)+0.0001,""))))))</f>
        <v>0.85714285714285599</v>
      </c>
      <c r="G59" s="96" cm="1">
        <f t="array" ref="G59">IF(Options!$D$18=1, IFERROR(MAX(IF($I$200:$R$200=1,(I59:R59),"")),
     MAX(IF($I$200:$R$200=2,(I59:R59),""))),
IF(Options!$D$19=1, IFERROR(AVERAGE(IF($I$200:$R$200=1,(I59:R59),"")),
     AVERAGE(IF($I$200:$R$200=2,(I59:R59),""))),
IF(Options!$D$20=1, IFERROR(GEOMEAN(IF($I$200:$R$200=1,(I59:R59)+0.0001,"")),
     GEOMEAN(IF($I$200:$R$200=2,(I59:R59)+0.0001,""))))))</f>
        <v>7</v>
      </c>
      <c r="H59" s="240" t="s">
        <v>115</v>
      </c>
      <c r="I59" s="96">
        <v>0.85714285714285599</v>
      </c>
      <c r="J59" s="96">
        <v>7</v>
      </c>
      <c r="K59" s="96" t="s">
        <v>505</v>
      </c>
      <c r="L59" s="96"/>
      <c r="M59" s="96"/>
      <c r="N59" s="150"/>
      <c r="O59" s="150"/>
      <c r="P59" s="150"/>
      <c r="Q59" s="38"/>
      <c r="R59" s="38"/>
      <c r="S59" s="38"/>
      <c r="T59" s="38"/>
      <c r="U59" s="38"/>
      <c r="V59" s="38"/>
      <c r="W59" s="38"/>
      <c r="X59" s="38"/>
      <c r="Y59" s="38"/>
      <c r="Z59" s="38"/>
      <c r="AA59" s="38"/>
    </row>
    <row r="60" spans="1:27" x14ac:dyDescent="0.2">
      <c r="A60" s="92">
        <v>55</v>
      </c>
      <c r="B60" s="92" t="s">
        <v>116</v>
      </c>
      <c r="C60" s="92" t="s">
        <v>117</v>
      </c>
      <c r="D60" s="105" t="str">
        <f t="shared" si="1"/>
        <v/>
      </c>
      <c r="E60" s="96">
        <f>IF(Options!$D$24 = 1, MAX(F60, G60),
IF(Options!$D$25 = 1, AVERAGE(F60,G60),
IF(Options!$D$26 = 1, IFERROR(GEOMEAN(F60, G60), MAX(F60, G60)))))</f>
        <v>9.4868329805051381</v>
      </c>
      <c r="F60" s="96" cm="1">
        <f t="array" ref="F60">IF(Options!$D$18=1, IFERROR(MAX(IF($I$199:$R$199=1,(I60:R60),"")),
     MAX(IF($I$199:$R$199=2,(I60:R60),""))),
IF(Options!$D$19=1, IFERROR(AVERAGE(IF($I$199:$R$199=1,(I60:R60),"")),
     AVERAGE(IF($I$199:$R$199=2,(I60:R60),""))),
IF(Options!$D$20=1, IFERROR(GEOMEAN(IF($I$199:$R$199=1,(I60:R60)+0.0001,"")),
     GEOMEAN(IF($I$199:$R$199=2,(I60:R60)+0.0001,""))))))</f>
        <v>9</v>
      </c>
      <c r="G60" s="96" cm="1">
        <f t="array" ref="G60">IF(Options!$D$18=1, IFERROR(MAX(IF($I$200:$R$200=1,(I60:R60),"")),
     MAX(IF($I$200:$R$200=2,(I60:R60),""))),
IF(Options!$D$19=1, IFERROR(AVERAGE(IF($I$200:$R$200=1,(I60:R60),"")),
     AVERAGE(IF($I$200:$R$200=2,(I60:R60),""))),
IF(Options!$D$20=1, IFERROR(GEOMEAN(IF($I$200:$R$200=1,(I60:R60)+0.0001,"")),
     GEOMEAN(IF($I$200:$R$200=2,(I60:R60)+0.0001,""))))))</f>
        <v>10</v>
      </c>
      <c r="H60" s="240" t="s">
        <v>117</v>
      </c>
      <c r="I60" s="96">
        <v>9</v>
      </c>
      <c r="J60" s="96" t="s">
        <v>505</v>
      </c>
      <c r="K60" s="96">
        <v>10</v>
      </c>
      <c r="L60" s="96"/>
      <c r="M60" s="96"/>
      <c r="N60" s="150"/>
      <c r="O60" s="150"/>
      <c r="P60" s="150"/>
      <c r="Q60" s="38"/>
      <c r="R60" s="38"/>
      <c r="S60" s="38"/>
      <c r="T60" s="38"/>
      <c r="U60" s="38"/>
      <c r="V60" s="38"/>
      <c r="W60" s="38"/>
      <c r="X60" s="38"/>
      <c r="Y60" s="38"/>
      <c r="Z60" s="38"/>
      <c r="AA60" s="38"/>
    </row>
    <row r="61" spans="1:27" x14ac:dyDescent="0.2">
      <c r="A61" s="92">
        <v>56</v>
      </c>
      <c r="B61" s="92" t="s">
        <v>118</v>
      </c>
      <c r="C61" s="92" t="s">
        <v>119</v>
      </c>
      <c r="D61" s="105" t="str">
        <f t="shared" si="1"/>
        <v/>
      </c>
      <c r="E61" s="96">
        <f>IF(Options!$D$24 = 1, MAX(F61, G61),
IF(Options!$D$25 = 1, AVERAGE(F61,G61),
IF(Options!$D$26 = 1, IFERROR(GEOMEAN(F61, G61), MAX(F61, G61)))))</f>
        <v>1.4142135623730956</v>
      </c>
      <c r="F61" s="96" cm="1">
        <f t="array" ref="F61">IF(Options!$D$18=1, IFERROR(MAX(IF($I$199:$R$199=1,(I61:R61),"")),
     MAX(IF($I$199:$R$199=2,(I61:R61),""))),
IF(Options!$D$19=1, IFERROR(AVERAGE(IF($I$199:$R$199=1,(I61:R61),"")),
     AVERAGE(IF($I$199:$R$199=2,(I61:R61),""))),
IF(Options!$D$20=1, IFERROR(GEOMEAN(IF($I$199:$R$199=1,(I61:R61)+0.0001,"")),
     GEOMEAN(IF($I$199:$R$199=2,(I61:R61)+0.0001,""))))))</f>
        <v>0.28571428571428598</v>
      </c>
      <c r="G61" s="96" cm="1">
        <f t="array" ref="G61">IF(Options!$D$18=1, IFERROR(MAX(IF($I$200:$R$200=1,(I61:R61),"")),
     MAX(IF($I$200:$R$200=2,(I61:R61),""))),
IF(Options!$D$19=1, IFERROR(AVERAGE(IF($I$200:$R$200=1,(I61:R61),"")),
     AVERAGE(IF($I$200:$R$200=2,(I61:R61),""))),
IF(Options!$D$20=1, IFERROR(GEOMEAN(IF($I$200:$R$200=1,(I61:R61)+0.0001,"")),
     GEOMEAN(IF($I$200:$R$200=2,(I61:R61)+0.0001,""))))))</f>
        <v>7</v>
      </c>
      <c r="H61" s="240" t="s">
        <v>119</v>
      </c>
      <c r="I61" s="96">
        <v>0.28571428571428598</v>
      </c>
      <c r="J61" s="96">
        <v>7</v>
      </c>
      <c r="K61" s="96" t="s">
        <v>505</v>
      </c>
      <c r="L61" s="96"/>
      <c r="M61" s="96"/>
      <c r="N61" s="150"/>
      <c r="O61" s="150"/>
      <c r="P61" s="150"/>
      <c r="Q61" s="38"/>
      <c r="R61" s="38"/>
      <c r="S61" s="38"/>
      <c r="T61" s="38"/>
      <c r="U61" s="38"/>
      <c r="V61" s="38"/>
      <c r="W61" s="38"/>
      <c r="X61" s="38"/>
      <c r="Y61" s="38"/>
      <c r="Z61" s="38"/>
      <c r="AA61" s="38"/>
    </row>
    <row r="62" spans="1:27" x14ac:dyDescent="0.2">
      <c r="A62" s="92">
        <v>57</v>
      </c>
      <c r="B62" s="92" t="s">
        <v>120</v>
      </c>
      <c r="C62" s="92" t="s">
        <v>121</v>
      </c>
      <c r="D62" s="105" t="str">
        <f t="shared" si="1"/>
        <v/>
      </c>
      <c r="E62" s="96">
        <f>IF(Options!$D$24 = 1, MAX(F62, G62),
IF(Options!$D$25 = 1, AVERAGE(F62,G62),
IF(Options!$D$26 = 1, IFERROR(GEOMEAN(F62, G62), MAX(F62, G62)))))</f>
        <v>5.8309518948453025</v>
      </c>
      <c r="F62" s="96" cm="1">
        <f t="array" ref="F62">IF(Options!$D$18=1, IFERROR(MAX(IF($I$199:$R$199=1,(I62:R62),"")),
     MAX(IF($I$199:$R$199=2,(I62:R62),""))),
IF(Options!$D$19=1, IFERROR(AVERAGE(IF($I$199:$R$199=1,(I62:R62),"")),
     AVERAGE(IF($I$199:$R$199=2,(I62:R62),""))),
IF(Options!$D$20=1, IFERROR(GEOMEAN(IF($I$199:$R$199=1,(I62:R62)+0.0001,"")),
     GEOMEAN(IF($I$199:$R$199=2,(I62:R62)+0.0001,""))))))</f>
        <v>4.8571428571428603</v>
      </c>
      <c r="G62" s="96" cm="1">
        <f t="array" ref="G62">IF(Options!$D$18=1, IFERROR(MAX(IF($I$200:$R$200=1,(I62:R62),"")),
     MAX(IF($I$200:$R$200=2,(I62:R62),""))),
IF(Options!$D$19=1, IFERROR(AVERAGE(IF($I$200:$R$200=1,(I62:R62),"")),
     AVERAGE(IF($I$200:$R$200=2,(I62:R62),""))),
IF(Options!$D$20=1, IFERROR(GEOMEAN(IF($I$200:$R$200=1,(I62:R62)+0.0001,"")),
     GEOMEAN(IF($I$200:$R$200=2,(I62:R62)+0.0001,""))))))</f>
        <v>7</v>
      </c>
      <c r="H62" s="240" t="s">
        <v>121</v>
      </c>
      <c r="I62" s="96">
        <v>4.8571428571428603</v>
      </c>
      <c r="J62" s="96">
        <v>7</v>
      </c>
      <c r="K62" s="96" t="s">
        <v>505</v>
      </c>
      <c r="L62" s="96"/>
      <c r="M62" s="96"/>
      <c r="N62" s="150"/>
      <c r="O62" s="150"/>
      <c r="P62" s="150"/>
      <c r="Q62" s="38"/>
      <c r="R62" s="38"/>
      <c r="S62" s="38"/>
      <c r="T62" s="38"/>
      <c r="U62" s="38"/>
      <c r="V62" s="38"/>
      <c r="W62" s="38"/>
      <c r="X62" s="38"/>
      <c r="Y62" s="38"/>
      <c r="Z62" s="38"/>
      <c r="AA62" s="38"/>
    </row>
    <row r="63" spans="1:27" x14ac:dyDescent="0.2">
      <c r="A63" s="92">
        <v>58</v>
      </c>
      <c r="B63" s="92" t="s">
        <v>122</v>
      </c>
      <c r="C63" s="92" t="s">
        <v>123</v>
      </c>
      <c r="D63" s="105" t="str">
        <f t="shared" si="1"/>
        <v/>
      </c>
      <c r="E63" s="96">
        <f>IF(Options!$D$24 = 1, MAX(F63, G63),
IF(Options!$D$25 = 1, AVERAGE(F63,G63),
IF(Options!$D$26 = 1, IFERROR(GEOMEAN(F63, G63), MAX(F63, G63)))))</f>
        <v>2.2360679774997894</v>
      </c>
      <c r="F63" s="96" cm="1">
        <f t="array" ref="F63">IF(Options!$D$18=1, IFERROR(MAX(IF($I$199:$R$199=1,(I63:R63),"")),
     MAX(IF($I$199:$R$199=2,(I63:R63),""))),
IF(Options!$D$19=1, IFERROR(AVERAGE(IF($I$199:$R$199=1,(I63:R63),"")),
     AVERAGE(IF($I$199:$R$199=2,(I63:R63),""))),
IF(Options!$D$20=1, IFERROR(GEOMEAN(IF($I$199:$R$199=1,(I63:R63)+0.0001,"")),
     GEOMEAN(IF($I$199:$R$199=2,(I63:R63)+0.0001,""))))))</f>
        <v>0.71428571428571397</v>
      </c>
      <c r="G63" s="96" cm="1">
        <f t="array" ref="G63">IF(Options!$D$18=1, IFERROR(MAX(IF($I$200:$R$200=1,(I63:R63),"")),
     MAX(IF($I$200:$R$200=2,(I63:R63),""))),
IF(Options!$D$19=1, IFERROR(AVERAGE(IF($I$200:$R$200=1,(I63:R63),"")),
     AVERAGE(IF($I$200:$R$200=2,(I63:R63),""))),
IF(Options!$D$20=1, IFERROR(GEOMEAN(IF($I$200:$R$200=1,(I63:R63)+0.0001,"")),
     GEOMEAN(IF($I$200:$R$200=2,(I63:R63)+0.0001,""))))))</f>
        <v>7</v>
      </c>
      <c r="H63" s="240" t="s">
        <v>123</v>
      </c>
      <c r="I63" s="96">
        <v>0.71428571428571397</v>
      </c>
      <c r="J63" s="96">
        <v>7</v>
      </c>
      <c r="K63" s="96" t="s">
        <v>505</v>
      </c>
      <c r="L63" s="96"/>
      <c r="M63" s="96"/>
      <c r="N63" s="150"/>
      <c r="O63" s="150"/>
      <c r="P63" s="150"/>
      <c r="Q63" s="38"/>
      <c r="R63" s="38"/>
      <c r="S63" s="38"/>
      <c r="T63" s="38"/>
      <c r="U63" s="38"/>
      <c r="V63" s="38"/>
      <c r="W63" s="38"/>
      <c r="X63" s="38"/>
      <c r="Y63" s="38"/>
      <c r="Z63" s="38"/>
      <c r="AA63" s="38"/>
    </row>
    <row r="64" spans="1:27" x14ac:dyDescent="0.2">
      <c r="A64" s="92">
        <v>59</v>
      </c>
      <c r="B64" s="92" t="s">
        <v>124</v>
      </c>
      <c r="C64" s="92" t="s">
        <v>125</v>
      </c>
      <c r="D64" s="105" t="str">
        <f t="shared" si="1"/>
        <v/>
      </c>
      <c r="E64" s="96">
        <f>IF(Options!$D$24 = 1, MAX(F64, G64),
IF(Options!$D$25 = 1, AVERAGE(F64,G64),
IF(Options!$D$26 = 1, IFERROR(GEOMEAN(F64, G64), MAX(F64, G64)))))</f>
        <v>8</v>
      </c>
      <c r="F64" s="96" cm="1">
        <f t="array" ref="F64">IF(Options!$D$18=1, IFERROR(MAX(IF($I$199:$R$199=1,(I64:R64),"")),
     MAX(IF($I$199:$R$199=2,(I64:R64),""))),
IF(Options!$D$19=1, IFERROR(AVERAGE(IF($I$199:$R$199=1,(I64:R64),"")),
     AVERAGE(IF($I$199:$R$199=2,(I64:R64),""))),
IF(Options!$D$20=1, IFERROR(GEOMEAN(IF($I$199:$R$199=1,(I64:R64)+0.0001,"")),
     GEOMEAN(IF($I$199:$R$199=2,(I64:R64)+0.0001,""))))))</f>
        <v>8</v>
      </c>
      <c r="G64" s="96" cm="1">
        <f t="array" ref="G64">IF(Options!$D$18=1, IFERROR(MAX(IF($I$200:$R$200=1,(I64:R64),"")),
     MAX(IF($I$200:$R$200=2,(I64:R64),""))),
IF(Options!$D$19=1, IFERROR(AVERAGE(IF($I$200:$R$200=1,(I64:R64),"")),
     AVERAGE(IF($I$200:$R$200=2,(I64:R64),""))),
IF(Options!$D$20=1, IFERROR(GEOMEAN(IF($I$200:$R$200=1,(I64:R64)+0.0001,"")),
     GEOMEAN(IF($I$200:$R$200=2,(I64:R64)+0.0001,""))))))</f>
        <v>0</v>
      </c>
      <c r="H64" s="240" t="s">
        <v>125</v>
      </c>
      <c r="I64" s="96">
        <v>8</v>
      </c>
      <c r="J64" s="96" t="s">
        <v>505</v>
      </c>
      <c r="K64" s="96" t="s">
        <v>505</v>
      </c>
      <c r="L64" s="96"/>
      <c r="M64" s="96"/>
      <c r="N64" s="150"/>
      <c r="O64" s="150"/>
      <c r="P64" s="150"/>
      <c r="Q64" s="38"/>
      <c r="R64" s="38"/>
      <c r="S64" s="38"/>
      <c r="T64" s="38"/>
      <c r="U64" s="38"/>
      <c r="V64" s="38"/>
      <c r="W64" s="38"/>
      <c r="X64" s="38"/>
      <c r="Y64" s="38"/>
      <c r="Z64" s="38"/>
      <c r="AA64" s="38"/>
    </row>
    <row r="65" spans="1:27" x14ac:dyDescent="0.2">
      <c r="A65" s="92">
        <v>60</v>
      </c>
      <c r="B65" s="92" t="s">
        <v>126</v>
      </c>
      <c r="C65" s="92" t="s">
        <v>127</v>
      </c>
      <c r="D65" s="105" t="str">
        <f t="shared" si="1"/>
        <v/>
      </c>
      <c r="E65" s="96">
        <f>IF(Options!$D$24 = 1, MAX(F65, G65),
IF(Options!$D$25 = 1, AVERAGE(F65,G65),
IF(Options!$D$26 = 1, IFERROR(GEOMEAN(F65, G65), MAX(F65, G65)))))</f>
        <v>7.8376381281972565</v>
      </c>
      <c r="F65" s="96" cm="1">
        <f t="array" ref="F65">IF(Options!$D$18=1, IFERROR(MAX(IF($I$199:$R$199=1,(I65:R65),"")),
     MAX(IF($I$199:$R$199=2,(I65:R65),""))),
IF(Options!$D$19=1, IFERROR(AVERAGE(IF($I$199:$R$199=1,(I65:R65),"")),
     AVERAGE(IF($I$199:$R$199=2,(I65:R65),""))),
IF(Options!$D$20=1, IFERROR(GEOMEAN(IF($I$199:$R$199=1,(I65:R65)+0.0001,"")),
     GEOMEAN(IF($I$199:$R$199=2,(I65:R65)+0.0001,""))))))</f>
        <v>6.1428571428571397</v>
      </c>
      <c r="G65" s="96" cm="1">
        <f t="array" ref="G65">IF(Options!$D$18=1, IFERROR(MAX(IF($I$200:$R$200=1,(I65:R65),"")),
     MAX(IF($I$200:$R$200=2,(I65:R65),""))),
IF(Options!$D$19=1, IFERROR(AVERAGE(IF($I$200:$R$200=1,(I65:R65),"")),
     AVERAGE(IF($I$200:$R$200=2,(I65:R65),""))),
IF(Options!$D$20=1, IFERROR(GEOMEAN(IF($I$200:$R$200=1,(I65:R65)+0.0001,"")),
     GEOMEAN(IF($I$200:$R$200=2,(I65:R65)+0.0001,""))))))</f>
        <v>10</v>
      </c>
      <c r="H65" s="240" t="s">
        <v>127</v>
      </c>
      <c r="I65" s="96">
        <v>6.1428571428571397</v>
      </c>
      <c r="J65" s="96" t="s">
        <v>505</v>
      </c>
      <c r="K65" s="96">
        <v>10</v>
      </c>
      <c r="L65" s="96"/>
      <c r="M65" s="96"/>
      <c r="N65" s="150"/>
      <c r="O65" s="150"/>
      <c r="P65" s="150"/>
      <c r="Q65" s="38"/>
      <c r="R65" s="38"/>
      <c r="S65" s="38"/>
      <c r="T65" s="38"/>
      <c r="U65" s="38"/>
      <c r="V65" s="38"/>
      <c r="W65" s="38"/>
      <c r="X65" s="38"/>
      <c r="Y65" s="38"/>
      <c r="Z65" s="38"/>
      <c r="AA65" s="38"/>
    </row>
    <row r="66" spans="1:27" x14ac:dyDescent="0.2">
      <c r="A66" s="92">
        <v>61</v>
      </c>
      <c r="B66" s="92" t="s">
        <v>128</v>
      </c>
      <c r="C66" s="92" t="s">
        <v>129</v>
      </c>
      <c r="D66" s="105" t="str">
        <f t="shared" si="1"/>
        <v/>
      </c>
      <c r="E66" s="96">
        <f>IF(Options!$D$24 = 1, MAX(F66, G66),
IF(Options!$D$25 = 1, AVERAGE(F66,G66),
IF(Options!$D$26 = 1, IFERROR(GEOMEAN(F66, G66), MAX(F66, G66)))))</f>
        <v>2.2360679774997894</v>
      </c>
      <c r="F66" s="96" cm="1">
        <f t="array" ref="F66">IF(Options!$D$18=1, IFERROR(MAX(IF($I$199:$R$199=1,(I66:R66),"")),
     MAX(IF($I$199:$R$199=2,(I66:R66),""))),
IF(Options!$D$19=1, IFERROR(AVERAGE(IF($I$199:$R$199=1,(I66:R66),"")),
     AVERAGE(IF($I$199:$R$199=2,(I66:R66),""))),
IF(Options!$D$20=1, IFERROR(GEOMEAN(IF($I$199:$R$199=1,(I66:R66)+0.0001,"")),
     GEOMEAN(IF($I$199:$R$199=2,(I66:R66)+0.0001,""))))))</f>
        <v>0.71428571428571397</v>
      </c>
      <c r="G66" s="96" cm="1">
        <f t="array" ref="G66">IF(Options!$D$18=1, IFERROR(MAX(IF($I$200:$R$200=1,(I66:R66),"")),
     MAX(IF($I$200:$R$200=2,(I66:R66),""))),
IF(Options!$D$19=1, IFERROR(AVERAGE(IF($I$200:$R$200=1,(I66:R66),"")),
     AVERAGE(IF($I$200:$R$200=2,(I66:R66),""))),
IF(Options!$D$20=1, IFERROR(GEOMEAN(IF($I$200:$R$200=1,(I66:R66)+0.0001,"")),
     GEOMEAN(IF($I$200:$R$200=2,(I66:R66)+0.0001,""))))))</f>
        <v>7</v>
      </c>
      <c r="H66" s="240" t="s">
        <v>129</v>
      </c>
      <c r="I66" s="96">
        <v>0.71428571428571397</v>
      </c>
      <c r="J66" s="96">
        <v>7</v>
      </c>
      <c r="K66" s="96" t="s">
        <v>505</v>
      </c>
      <c r="L66" s="96"/>
      <c r="M66" s="96"/>
      <c r="N66" s="150"/>
      <c r="O66" s="150"/>
      <c r="P66" s="150"/>
      <c r="Q66" s="38"/>
      <c r="R66" s="38"/>
      <c r="S66" s="38"/>
      <c r="T66" s="38"/>
      <c r="U66" s="38"/>
      <c r="V66" s="38"/>
      <c r="W66" s="38"/>
      <c r="X66" s="38"/>
      <c r="Y66" s="38"/>
      <c r="Z66" s="38"/>
      <c r="AA66" s="38"/>
    </row>
    <row r="67" spans="1:27" x14ac:dyDescent="0.2">
      <c r="A67" s="92">
        <v>62</v>
      </c>
      <c r="B67" s="92" t="s">
        <v>130</v>
      </c>
      <c r="C67" s="92" t="s">
        <v>131</v>
      </c>
      <c r="D67" s="105" t="str">
        <f t="shared" si="1"/>
        <v/>
      </c>
      <c r="E67" s="96">
        <f>IF(Options!$D$24 = 1, MAX(F67, G67),
IF(Options!$D$25 = 1, AVERAGE(F67,G67),
IF(Options!$D$26 = 1, IFERROR(GEOMEAN(F67, G67), MAX(F67, G67)))))</f>
        <v>3.4285714285714302</v>
      </c>
      <c r="F67" s="96" cm="1">
        <f t="array" ref="F67">IF(Options!$D$18=1, IFERROR(MAX(IF($I$199:$R$199=1,(I67:R67),"")),
     MAX(IF($I$199:$R$199=2,(I67:R67),""))),
IF(Options!$D$19=1, IFERROR(AVERAGE(IF($I$199:$R$199=1,(I67:R67),"")),
     AVERAGE(IF($I$199:$R$199=2,(I67:R67),""))),
IF(Options!$D$20=1, IFERROR(GEOMEAN(IF($I$199:$R$199=1,(I67:R67)+0.0001,"")),
     GEOMEAN(IF($I$199:$R$199=2,(I67:R67)+0.0001,""))))))</f>
        <v>3.4285714285714302</v>
      </c>
      <c r="G67" s="96" cm="1">
        <f t="array" ref="G67">IF(Options!$D$18=1, IFERROR(MAX(IF($I$200:$R$200=1,(I67:R67),"")),
     MAX(IF($I$200:$R$200=2,(I67:R67),""))),
IF(Options!$D$19=1, IFERROR(AVERAGE(IF($I$200:$R$200=1,(I67:R67),"")),
     AVERAGE(IF($I$200:$R$200=2,(I67:R67),""))),
IF(Options!$D$20=1, IFERROR(GEOMEAN(IF($I$200:$R$200=1,(I67:R67)+0.0001,"")),
     GEOMEAN(IF($I$200:$R$200=2,(I67:R67)+0.0001,""))))))</f>
        <v>0</v>
      </c>
      <c r="H67" s="240" t="s">
        <v>131</v>
      </c>
      <c r="I67" s="96">
        <v>3.4285714285714302</v>
      </c>
      <c r="J67" s="96" t="s">
        <v>505</v>
      </c>
      <c r="K67" s="96" t="s">
        <v>505</v>
      </c>
      <c r="L67" s="96"/>
      <c r="M67" s="96"/>
      <c r="N67" s="150"/>
      <c r="O67" s="150"/>
      <c r="P67" s="150"/>
      <c r="Q67" s="38"/>
      <c r="R67" s="38"/>
      <c r="S67" s="38"/>
      <c r="T67" s="38"/>
      <c r="U67" s="38"/>
      <c r="V67" s="38"/>
      <c r="W67" s="38"/>
      <c r="X67" s="38"/>
      <c r="Y67" s="38"/>
      <c r="Z67" s="38"/>
      <c r="AA67" s="38"/>
    </row>
    <row r="68" spans="1:27" x14ac:dyDescent="0.2">
      <c r="A68" s="92">
        <v>63</v>
      </c>
      <c r="B68" s="92" t="s">
        <v>132</v>
      </c>
      <c r="C68" s="92" t="s">
        <v>133</v>
      </c>
      <c r="D68" s="105" t="str">
        <f t="shared" si="1"/>
        <v/>
      </c>
      <c r="E68" s="96">
        <f>IF(Options!$D$24 = 1, MAX(F68, G68),
IF(Options!$D$25 = 1, AVERAGE(F68,G68),
IF(Options!$D$26 = 1, IFERROR(GEOMEAN(F68, G68), MAX(F68, G68)))))</f>
        <v>8.7013956187663197</v>
      </c>
      <c r="F68" s="96" cm="1">
        <f t="array" ref="F68">IF(Options!$D$18=1, IFERROR(MAX(IF($I$199:$R$199=1,(I68:R68),"")),
     MAX(IF($I$199:$R$199=2,(I68:R68),""))),
IF(Options!$D$19=1, IFERROR(AVERAGE(IF($I$199:$R$199=1,(I68:R68),"")),
     AVERAGE(IF($I$199:$R$199=2,(I68:R68),""))),
IF(Options!$D$20=1, IFERROR(GEOMEAN(IF($I$199:$R$199=1,(I68:R68)+0.0001,"")),
     GEOMEAN(IF($I$199:$R$199=2,(I68:R68)+0.0001,""))))))</f>
        <v>7.5714285714285703</v>
      </c>
      <c r="G68" s="96" cm="1">
        <f t="array" ref="G68">IF(Options!$D$18=1, IFERROR(MAX(IF($I$200:$R$200=1,(I68:R68),"")),
     MAX(IF($I$200:$R$200=2,(I68:R68),""))),
IF(Options!$D$19=1, IFERROR(AVERAGE(IF($I$200:$R$200=1,(I68:R68),"")),
     AVERAGE(IF($I$200:$R$200=2,(I68:R68),""))),
IF(Options!$D$20=1, IFERROR(GEOMEAN(IF($I$200:$R$200=1,(I68:R68)+0.0001,"")),
     GEOMEAN(IF($I$200:$R$200=2,(I68:R68)+0.0001,""))))))</f>
        <v>10</v>
      </c>
      <c r="H68" s="240" t="s">
        <v>133</v>
      </c>
      <c r="I68" s="96">
        <v>7.5714285714285703</v>
      </c>
      <c r="J68" s="96" t="s">
        <v>505</v>
      </c>
      <c r="K68" s="96">
        <v>10</v>
      </c>
      <c r="L68" s="96"/>
      <c r="M68" s="96"/>
      <c r="N68" s="150"/>
      <c r="O68" s="150"/>
      <c r="P68" s="150"/>
      <c r="Q68" s="38"/>
      <c r="R68" s="38"/>
      <c r="S68" s="38"/>
      <c r="T68" s="38"/>
      <c r="U68" s="38"/>
      <c r="V68" s="38"/>
      <c r="W68" s="38"/>
      <c r="X68" s="38"/>
      <c r="Y68" s="38"/>
      <c r="Z68" s="38"/>
      <c r="AA68" s="38"/>
    </row>
    <row r="69" spans="1:27" x14ac:dyDescent="0.2">
      <c r="A69" s="92">
        <v>64</v>
      </c>
      <c r="B69" s="92" t="s">
        <v>134</v>
      </c>
      <c r="C69" s="92" t="s">
        <v>135</v>
      </c>
      <c r="D69" s="105" t="str">
        <f t="shared" si="1"/>
        <v/>
      </c>
      <c r="E69" s="96">
        <f>IF(Options!$D$24 = 1, MAX(F69, G69),
IF(Options!$D$25 = 1, AVERAGE(F69,G69),
IF(Options!$D$26 = 1, IFERROR(GEOMEAN(F69, G69), MAX(F69, G69)))))</f>
        <v>7.8571428571428603</v>
      </c>
      <c r="F69" s="96" cm="1">
        <f t="array" ref="F69">IF(Options!$D$18=1, IFERROR(MAX(IF($I$199:$R$199=1,(I69:R69),"")),
     MAX(IF($I$199:$R$199=2,(I69:R69),""))),
IF(Options!$D$19=1, IFERROR(AVERAGE(IF($I$199:$R$199=1,(I69:R69),"")),
     AVERAGE(IF($I$199:$R$199=2,(I69:R69),""))),
IF(Options!$D$20=1, IFERROR(GEOMEAN(IF($I$199:$R$199=1,(I69:R69)+0.0001,"")),
     GEOMEAN(IF($I$199:$R$199=2,(I69:R69)+0.0001,""))))))</f>
        <v>7.8571428571428603</v>
      </c>
      <c r="G69" s="96" cm="1">
        <f t="array" ref="G69">IF(Options!$D$18=1, IFERROR(MAX(IF($I$200:$R$200=1,(I69:R69),"")),
     MAX(IF($I$200:$R$200=2,(I69:R69),""))),
IF(Options!$D$19=1, IFERROR(AVERAGE(IF($I$200:$R$200=1,(I69:R69),"")),
     AVERAGE(IF($I$200:$R$200=2,(I69:R69),""))),
IF(Options!$D$20=1, IFERROR(GEOMEAN(IF($I$200:$R$200=1,(I69:R69)+0.0001,"")),
     GEOMEAN(IF($I$200:$R$200=2,(I69:R69)+0.0001,""))))))</f>
        <v>0</v>
      </c>
      <c r="H69" s="240" t="s">
        <v>135</v>
      </c>
      <c r="I69" s="96">
        <v>7.8571428571428603</v>
      </c>
      <c r="J69" s="96" t="s">
        <v>505</v>
      </c>
      <c r="K69" s="96" t="s">
        <v>505</v>
      </c>
      <c r="L69" s="96"/>
      <c r="M69" s="96"/>
      <c r="N69" s="150"/>
      <c r="O69" s="150"/>
      <c r="P69" s="150"/>
      <c r="Q69" s="38"/>
      <c r="R69" s="38"/>
      <c r="S69" s="38"/>
      <c r="T69" s="38"/>
      <c r="U69" s="38"/>
      <c r="V69" s="38"/>
      <c r="W69" s="38"/>
      <c r="X69" s="38"/>
      <c r="Y69" s="38"/>
      <c r="Z69" s="38"/>
      <c r="AA69" s="38"/>
    </row>
    <row r="70" spans="1:27" x14ac:dyDescent="0.2">
      <c r="A70" s="92">
        <v>65</v>
      </c>
      <c r="B70" s="92" t="s">
        <v>136</v>
      </c>
      <c r="C70" s="92" t="s">
        <v>137</v>
      </c>
      <c r="D70" s="105" t="str">
        <f t="shared" ref="D70:D101" si="2">IF(H70 &lt;&gt; C70, "Countries don't match", "")</f>
        <v/>
      </c>
      <c r="E70" s="96">
        <f>IF(Options!$D$24 = 1, MAX(F70, G70),
IF(Options!$D$25 = 1, AVERAGE(F70,G70),
IF(Options!$D$26 = 1, IFERROR(GEOMEAN(F70, G70), MAX(F70, G70)))))</f>
        <v>10</v>
      </c>
      <c r="F70" s="96" cm="1">
        <f t="array" ref="F70">IF(Options!$D$18=1, IFERROR(MAX(IF($I$199:$R$199=1,(I70:R70),"")),
     MAX(IF($I$199:$R$199=2,(I70:R70),""))),
IF(Options!$D$19=1, IFERROR(AVERAGE(IF($I$199:$R$199=1,(I70:R70),"")),
     AVERAGE(IF($I$199:$R$199=2,(I70:R70),""))),
IF(Options!$D$20=1, IFERROR(GEOMEAN(IF($I$199:$R$199=1,(I70:R70)+0.0001,"")),
     GEOMEAN(IF($I$199:$R$199=2,(I70:R70)+0.0001,""))))))</f>
        <v>10</v>
      </c>
      <c r="G70" s="96" cm="1">
        <f t="array" ref="G70">IF(Options!$D$18=1, IFERROR(MAX(IF($I$200:$R$200=1,(I70:R70),"")),
     MAX(IF($I$200:$R$200=2,(I70:R70),""))),
IF(Options!$D$19=1, IFERROR(AVERAGE(IF($I$200:$R$200=1,(I70:R70),"")),
     AVERAGE(IF($I$200:$R$200=2,(I70:R70),""))),
IF(Options!$D$20=1, IFERROR(GEOMEAN(IF($I$200:$R$200=1,(I70:R70)+0.0001,"")),
     GEOMEAN(IF($I$200:$R$200=2,(I70:R70)+0.0001,""))))))</f>
        <v>0</v>
      </c>
      <c r="H70" s="240" t="s">
        <v>137</v>
      </c>
      <c r="I70" s="96">
        <v>10</v>
      </c>
      <c r="J70" s="96" t="s">
        <v>505</v>
      </c>
      <c r="K70" s="96" t="s">
        <v>505</v>
      </c>
      <c r="L70" s="96"/>
      <c r="M70" s="96"/>
      <c r="N70" s="150"/>
      <c r="O70" s="150"/>
      <c r="P70" s="150"/>
      <c r="Q70" s="38"/>
      <c r="R70" s="38"/>
      <c r="S70" s="38"/>
      <c r="T70" s="38"/>
      <c r="U70" s="38"/>
      <c r="V70" s="38"/>
      <c r="W70" s="38"/>
      <c r="X70" s="38"/>
      <c r="Y70" s="38"/>
      <c r="Z70" s="38"/>
      <c r="AA70" s="38"/>
    </row>
    <row r="71" spans="1:27" x14ac:dyDescent="0.2">
      <c r="A71" s="92">
        <v>66</v>
      </c>
      <c r="B71" s="92" t="s">
        <v>138</v>
      </c>
      <c r="C71" s="92" t="s">
        <v>139</v>
      </c>
      <c r="D71" s="105" t="str">
        <f t="shared" si="2"/>
        <v/>
      </c>
      <c r="E71" s="96">
        <f>IF(Options!$D$24 = 1, MAX(F71, G71),
IF(Options!$D$25 = 1, AVERAGE(F71,G71),
IF(Options!$D$26 = 1, IFERROR(GEOMEAN(F71, G71), MAX(F71, G71)))))</f>
        <v>10</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0</v>
      </c>
      <c r="H71" s="240" t="s">
        <v>139</v>
      </c>
      <c r="I71" s="96">
        <v>10</v>
      </c>
      <c r="J71" s="96" t="s">
        <v>505</v>
      </c>
      <c r="K71" s="96" t="s">
        <v>505</v>
      </c>
      <c r="L71" s="96"/>
      <c r="M71" s="96"/>
      <c r="N71" s="150"/>
      <c r="O71" s="150"/>
      <c r="P71" s="150"/>
      <c r="Q71" s="38"/>
      <c r="R71" s="38"/>
      <c r="S71" s="38"/>
      <c r="T71" s="38"/>
      <c r="U71" s="38"/>
      <c r="V71" s="38"/>
      <c r="W71" s="38"/>
      <c r="X71" s="38"/>
      <c r="Y71" s="38"/>
      <c r="Z71" s="38"/>
      <c r="AA71" s="38"/>
    </row>
    <row r="72" spans="1:27" x14ac:dyDescent="0.2">
      <c r="A72" s="92">
        <v>67</v>
      </c>
      <c r="B72" s="92" t="s">
        <v>140</v>
      </c>
      <c r="C72" s="92" t="s">
        <v>141</v>
      </c>
      <c r="D72" s="105" t="str">
        <f t="shared" si="2"/>
        <v/>
      </c>
      <c r="E72" s="96">
        <f>IF(Options!$D$24 = 1, MAX(F72, G72),
IF(Options!$D$25 = 1, AVERAGE(F72,G72),
IF(Options!$D$26 = 1, IFERROR(GEOMEAN(F72, G72), MAX(F72, G72)))))</f>
        <v>6</v>
      </c>
      <c r="F72" s="96" cm="1">
        <f t="array" ref="F72">IF(Options!$D$18=1, IFERROR(MAX(IF($I$199:$R$199=1,(I72:R72),"")),
     MAX(IF($I$199:$R$199=2,(I72:R72),""))),
IF(Options!$D$19=1, IFERROR(AVERAGE(IF($I$199:$R$199=1,(I72:R72),"")),
     AVERAGE(IF($I$199:$R$199=2,(I72:R72),""))),
IF(Options!$D$20=1, IFERROR(GEOMEAN(IF($I$199:$R$199=1,(I72:R72)+0.0001,"")),
     GEOMEAN(IF($I$199:$R$199=2,(I72:R72)+0.0001,""))))))</f>
        <v>6</v>
      </c>
      <c r="G72" s="96" cm="1">
        <f t="array" ref="G72">IF(Options!$D$18=1, IFERROR(MAX(IF($I$200:$R$200=1,(I72:R72),"")),
     MAX(IF($I$200:$R$200=2,(I72:R72),""))),
IF(Options!$D$19=1, IFERROR(AVERAGE(IF($I$200:$R$200=1,(I72:R72),"")),
     AVERAGE(IF($I$200:$R$200=2,(I72:R72),""))),
IF(Options!$D$20=1, IFERROR(GEOMEAN(IF($I$200:$R$200=1,(I72:R72)+0.0001,"")),
     GEOMEAN(IF($I$200:$R$200=2,(I72:R72)+0.0001,""))))))</f>
        <v>0</v>
      </c>
      <c r="H72" s="240" t="s">
        <v>141</v>
      </c>
      <c r="I72" s="96">
        <v>6</v>
      </c>
      <c r="J72" s="96" t="s">
        <v>505</v>
      </c>
      <c r="K72" s="96" t="s">
        <v>505</v>
      </c>
      <c r="L72" s="96"/>
      <c r="M72" s="96"/>
      <c r="N72" s="150"/>
      <c r="O72" s="150"/>
      <c r="P72" s="150"/>
      <c r="Q72" s="38"/>
      <c r="R72" s="38"/>
      <c r="S72" s="38"/>
      <c r="T72" s="38"/>
      <c r="U72" s="38"/>
      <c r="V72" s="38"/>
      <c r="W72" s="38"/>
      <c r="X72" s="38"/>
      <c r="Y72" s="38"/>
      <c r="Z72" s="38"/>
      <c r="AA72" s="38"/>
    </row>
    <row r="73" spans="1:27" x14ac:dyDescent="0.2">
      <c r="A73" s="92">
        <v>68</v>
      </c>
      <c r="B73" s="92" t="s">
        <v>142</v>
      </c>
      <c r="C73" s="92" t="s">
        <v>143</v>
      </c>
      <c r="D73" s="105" t="str">
        <f t="shared" si="2"/>
        <v/>
      </c>
      <c r="E73" s="96">
        <f>IF(Options!$D$24 = 1, MAX(F73, G73),
IF(Options!$D$25 = 1, AVERAGE(F73,G73),
IF(Options!$D$26 = 1, IFERROR(GEOMEAN(F73, G73), MAX(F73, G73)))))</f>
        <v>3.0000000000000049</v>
      </c>
      <c r="F73" s="96" cm="1">
        <f t="array" ref="F73">IF(Options!$D$18=1, IFERROR(MAX(IF($I$199:$R$199=1,(I73:R73),"")),
     MAX(IF($I$199:$R$199=2,(I73:R73),""))),
IF(Options!$D$19=1, IFERROR(AVERAGE(IF($I$199:$R$199=1,(I73:R73),"")),
     AVERAGE(IF($I$199:$R$199=2,(I73:R73),""))),
IF(Options!$D$20=1, IFERROR(GEOMEAN(IF($I$199:$R$199=1,(I73:R73)+0.0001,"")),
     GEOMEAN(IF($I$199:$R$199=2,(I73:R73)+0.0001,""))))))</f>
        <v>1.28571428571429</v>
      </c>
      <c r="G73" s="96" cm="1">
        <f t="array" ref="G73">IF(Options!$D$18=1, IFERROR(MAX(IF($I$200:$R$200=1,(I73:R73),"")),
     MAX(IF($I$200:$R$200=2,(I73:R73),""))),
IF(Options!$D$19=1, IFERROR(AVERAGE(IF($I$200:$R$200=1,(I73:R73),"")),
     AVERAGE(IF($I$200:$R$200=2,(I73:R73),""))),
IF(Options!$D$20=1, IFERROR(GEOMEAN(IF($I$200:$R$200=1,(I73:R73)+0.0001,"")),
     GEOMEAN(IF($I$200:$R$200=2,(I73:R73)+0.0001,""))))))</f>
        <v>7</v>
      </c>
      <c r="H73" s="240" t="s">
        <v>143</v>
      </c>
      <c r="I73" s="96">
        <v>1.28571428571429</v>
      </c>
      <c r="J73" s="96">
        <v>7</v>
      </c>
      <c r="K73" s="96" t="s">
        <v>505</v>
      </c>
      <c r="L73" s="96"/>
      <c r="M73" s="96"/>
      <c r="N73" s="150"/>
      <c r="O73" s="150"/>
      <c r="P73" s="150"/>
      <c r="Q73" s="38"/>
      <c r="R73" s="38"/>
      <c r="S73" s="38"/>
      <c r="T73" s="38"/>
      <c r="U73" s="38"/>
      <c r="V73" s="38"/>
      <c r="W73" s="38"/>
      <c r="X73" s="38"/>
      <c r="Y73" s="38"/>
      <c r="Z73" s="38"/>
      <c r="AA73" s="38"/>
    </row>
    <row r="74" spans="1:27" x14ac:dyDescent="0.2">
      <c r="A74" s="92">
        <v>69</v>
      </c>
      <c r="B74" s="92" t="s">
        <v>144</v>
      </c>
      <c r="C74" s="92" t="s">
        <v>145</v>
      </c>
      <c r="D74" s="105" t="str">
        <f t="shared" si="2"/>
        <v/>
      </c>
      <c r="E74" s="96">
        <f>IF(Options!$D$24 = 1, MAX(F74, G74),
IF(Options!$D$25 = 1, AVERAGE(F74,G74),
IF(Options!$D$26 = 1, IFERROR(GEOMEAN(F74, G74), MAX(F74, G74)))))</f>
        <v>3.1428571428571401</v>
      </c>
      <c r="F74" s="96" cm="1">
        <f t="array" ref="F74">IF(Options!$D$18=1, IFERROR(MAX(IF($I$199:$R$199=1,(I74:R74),"")),
     MAX(IF($I$199:$R$199=2,(I74:R74),""))),
IF(Options!$D$19=1, IFERROR(AVERAGE(IF($I$199:$R$199=1,(I74:R74),"")),
     AVERAGE(IF($I$199:$R$199=2,(I74:R74),""))),
IF(Options!$D$20=1, IFERROR(GEOMEAN(IF($I$199:$R$199=1,(I74:R74)+0.0001,"")),
     GEOMEAN(IF($I$199:$R$199=2,(I74:R74)+0.0001,""))))))</f>
        <v>3.1428571428571401</v>
      </c>
      <c r="G74" s="96" cm="1">
        <f t="array" ref="G74">IF(Options!$D$18=1, IFERROR(MAX(IF($I$200:$R$200=1,(I74:R74),"")),
     MAX(IF($I$200:$R$200=2,(I74:R74),""))),
IF(Options!$D$19=1, IFERROR(AVERAGE(IF($I$200:$R$200=1,(I74:R74),"")),
     AVERAGE(IF($I$200:$R$200=2,(I74:R74),""))),
IF(Options!$D$20=1, IFERROR(GEOMEAN(IF($I$200:$R$200=1,(I74:R74)+0.0001,"")),
     GEOMEAN(IF($I$200:$R$200=2,(I74:R74)+0.0001,""))))))</f>
        <v>0</v>
      </c>
      <c r="H74" s="240" t="s">
        <v>145</v>
      </c>
      <c r="I74" s="96">
        <v>3.1428571428571401</v>
      </c>
      <c r="J74" s="96" t="s">
        <v>505</v>
      </c>
      <c r="K74" s="96" t="s">
        <v>505</v>
      </c>
      <c r="L74" s="96"/>
      <c r="M74" s="96"/>
      <c r="N74" s="150"/>
      <c r="O74" s="150"/>
      <c r="P74" s="150"/>
      <c r="Q74" s="38"/>
      <c r="R74" s="38"/>
      <c r="S74" s="38"/>
      <c r="T74" s="38"/>
      <c r="U74" s="38"/>
      <c r="V74" s="38"/>
      <c r="W74" s="38"/>
      <c r="X74" s="38"/>
      <c r="Y74" s="38"/>
      <c r="Z74" s="38"/>
      <c r="AA74" s="38"/>
    </row>
    <row r="75" spans="1:27" x14ac:dyDescent="0.2">
      <c r="A75" s="92">
        <v>70</v>
      </c>
      <c r="B75" s="92" t="s">
        <v>146</v>
      </c>
      <c r="C75" s="92" t="s">
        <v>147</v>
      </c>
      <c r="D75" s="105" t="str">
        <f t="shared" si="2"/>
        <v/>
      </c>
      <c r="E75" s="96">
        <f>IF(Options!$D$24 = 1, MAX(F75, G75),
IF(Options!$D$25 = 1, AVERAGE(F75,G75),
IF(Options!$D$26 = 1, IFERROR(GEOMEAN(F75, G75), MAX(F75, G75)))))</f>
        <v>4.9789029323189018</v>
      </c>
      <c r="F75" s="96" cm="1">
        <f t="array" ref="F75">IF(Options!$D$18=1, IFERROR(MAX(IF($I$199:$R$199=1,(I75:R75),"")),
     MAX(IF($I$199:$R$199=2,(I75:R75),""))),
IF(Options!$D$19=1, IFERROR(AVERAGE(IF($I$199:$R$199=1,(I75:R75),"")),
     AVERAGE(IF($I$199:$R$199=2,(I75:R75),""))),
IF(Options!$D$20=1, IFERROR(GEOMEAN(IF($I$199:$R$199=1,(I75:R75)+0.0001,"")),
     GEOMEAN(IF($I$199:$R$199=2,(I75:R75)+0.0001,""))))))</f>
        <v>7.7142857142857197</v>
      </c>
      <c r="G75" s="96" cm="1">
        <f t="array" ref="G75">IF(Options!$D$18=1, IFERROR(MAX(IF($I$200:$R$200=1,(I75:R75),"")),
     MAX(IF($I$200:$R$200=2,(I75:R75),""))),
IF(Options!$D$19=1, IFERROR(AVERAGE(IF($I$200:$R$200=1,(I75:R75),"")),
     AVERAGE(IF($I$200:$R$200=2,(I75:R75),""))),
IF(Options!$D$20=1, IFERROR(GEOMEAN(IF($I$200:$R$200=1,(I75:R75)+0.0001,"")),
     GEOMEAN(IF($I$200:$R$200=2,(I75:R75)+0.0001,""))))))</f>
        <v>3.21345038641067</v>
      </c>
      <c r="H75" s="240" t="s">
        <v>147</v>
      </c>
      <c r="I75" s="96">
        <v>7.7142857142857197</v>
      </c>
      <c r="J75" s="96" t="s">
        <v>505</v>
      </c>
      <c r="K75" s="96">
        <v>3.21345038641067</v>
      </c>
      <c r="L75" s="96"/>
      <c r="M75" s="96"/>
      <c r="N75" s="150"/>
      <c r="O75" s="150"/>
      <c r="P75" s="150"/>
      <c r="Q75" s="38"/>
      <c r="R75" s="38"/>
      <c r="S75" s="38"/>
      <c r="T75" s="38"/>
      <c r="U75" s="38"/>
      <c r="V75" s="38"/>
      <c r="W75" s="38"/>
      <c r="X75" s="38"/>
      <c r="Y75" s="38"/>
      <c r="Z75" s="38"/>
      <c r="AA75" s="38"/>
    </row>
    <row r="76" spans="1:27" x14ac:dyDescent="0.2">
      <c r="A76" s="92">
        <v>71</v>
      </c>
      <c r="B76" s="92" t="s">
        <v>148</v>
      </c>
      <c r="C76" s="92" t="s">
        <v>149</v>
      </c>
      <c r="D76" s="105" t="str">
        <f t="shared" si="2"/>
        <v/>
      </c>
      <c r="E76" s="96">
        <f>IF(Options!$D$24 = 1, MAX(F76, G76),
IF(Options!$D$25 = 1, AVERAGE(F76,G76),
IF(Options!$D$26 = 1, IFERROR(GEOMEAN(F76, G76), MAX(F76, G76)))))</f>
        <v>6.28571428571429</v>
      </c>
      <c r="F76" s="96" cm="1">
        <f t="array" ref="F76">IF(Options!$D$18=1, IFERROR(MAX(IF($I$199:$R$199=1,(I76:R76),"")),
     MAX(IF($I$199:$R$199=2,(I76:R76),""))),
IF(Options!$D$19=1, IFERROR(AVERAGE(IF($I$199:$R$199=1,(I76:R76),"")),
     AVERAGE(IF($I$199:$R$199=2,(I76:R76),""))),
IF(Options!$D$20=1, IFERROR(GEOMEAN(IF($I$199:$R$199=1,(I76:R76)+0.0001,"")),
     GEOMEAN(IF($I$199:$R$199=2,(I76:R76)+0.0001,""))))))</f>
        <v>6.28571428571429</v>
      </c>
      <c r="G76" s="96" cm="1">
        <f t="array" ref="G76">IF(Options!$D$18=1, IFERROR(MAX(IF($I$200:$R$200=1,(I76:R76),"")),
     MAX(IF($I$200:$R$200=2,(I76:R76),""))),
IF(Options!$D$19=1, IFERROR(AVERAGE(IF($I$200:$R$200=1,(I76:R76),"")),
     AVERAGE(IF($I$200:$R$200=2,(I76:R76),""))),
IF(Options!$D$20=1, IFERROR(GEOMEAN(IF($I$200:$R$200=1,(I76:R76)+0.0001,"")),
     GEOMEAN(IF($I$200:$R$200=2,(I76:R76)+0.0001,""))))))</f>
        <v>0</v>
      </c>
      <c r="H76" s="240" t="s">
        <v>149</v>
      </c>
      <c r="I76" s="96">
        <v>6.28571428571429</v>
      </c>
      <c r="J76" s="96" t="s">
        <v>505</v>
      </c>
      <c r="K76" s="96" t="s">
        <v>505</v>
      </c>
      <c r="L76" s="96"/>
      <c r="M76" s="96"/>
      <c r="N76" s="150"/>
      <c r="O76" s="150"/>
      <c r="P76" s="150"/>
      <c r="Q76" s="38"/>
      <c r="R76" s="38"/>
      <c r="S76" s="38"/>
      <c r="T76" s="38"/>
      <c r="U76" s="38"/>
      <c r="V76" s="38"/>
      <c r="W76" s="38"/>
      <c r="X76" s="38"/>
      <c r="Y76" s="38"/>
      <c r="Z76" s="38"/>
      <c r="AA76" s="38"/>
    </row>
    <row r="77" spans="1:27" x14ac:dyDescent="0.2">
      <c r="A77" s="92">
        <v>72</v>
      </c>
      <c r="B77" s="92" t="s">
        <v>150</v>
      </c>
      <c r="C77" s="92" t="s">
        <v>151</v>
      </c>
      <c r="D77" s="105" t="str">
        <f t="shared" si="2"/>
        <v/>
      </c>
      <c r="E77" s="96">
        <f>IF(Options!$D$24 = 1, MAX(F77, G77),
IF(Options!$D$25 = 1, AVERAGE(F77,G77),
IF(Options!$D$26 = 1, IFERROR(GEOMEAN(F77, G77), MAX(F77, G77)))))</f>
        <v>7.5498344352707489</v>
      </c>
      <c r="F77" s="96" cm="1">
        <f t="array" ref="F77">IF(Options!$D$18=1, IFERROR(MAX(IF($I$199:$R$199=1,(I77:R77),"")),
     MAX(IF($I$199:$R$199=2,(I77:R77),""))),
IF(Options!$D$19=1, IFERROR(AVERAGE(IF($I$199:$R$199=1,(I77:R77),"")),
     AVERAGE(IF($I$199:$R$199=2,(I77:R77),""))),
IF(Options!$D$20=1, IFERROR(GEOMEAN(IF($I$199:$R$199=1,(I77:R77)+0.0001,"")),
     GEOMEAN(IF($I$199:$R$199=2,(I77:R77)+0.0001,""))))))</f>
        <v>8.1428571428571406</v>
      </c>
      <c r="G77" s="96" cm="1">
        <f t="array" ref="G77">IF(Options!$D$18=1, IFERROR(MAX(IF($I$200:$R$200=1,(I77:R77),"")),
     MAX(IF($I$200:$R$200=2,(I77:R77),""))),
IF(Options!$D$19=1, IFERROR(AVERAGE(IF($I$200:$R$200=1,(I77:R77),"")),
     AVERAGE(IF($I$200:$R$200=2,(I77:R77),""))),
IF(Options!$D$20=1, IFERROR(GEOMEAN(IF($I$200:$R$200=1,(I77:R77)+0.0001,"")),
     GEOMEAN(IF($I$200:$R$200=2,(I77:R77)+0.0001,""))))))</f>
        <v>7</v>
      </c>
      <c r="H77" s="240" t="s">
        <v>151</v>
      </c>
      <c r="I77" s="96">
        <v>8.1428571428571406</v>
      </c>
      <c r="J77" s="96">
        <v>7</v>
      </c>
      <c r="K77" s="96">
        <v>5.3254800524030399</v>
      </c>
      <c r="L77" s="96"/>
      <c r="M77" s="96"/>
      <c r="N77" s="150"/>
      <c r="O77" s="150"/>
      <c r="P77" s="150"/>
      <c r="Q77" s="38"/>
      <c r="R77" s="38"/>
      <c r="S77" s="38"/>
      <c r="T77" s="38"/>
      <c r="U77" s="38"/>
      <c r="V77" s="38"/>
      <c r="W77" s="38"/>
      <c r="X77" s="38"/>
      <c r="Y77" s="38"/>
      <c r="Z77" s="38"/>
      <c r="AA77" s="38"/>
    </row>
    <row r="78" spans="1:27" x14ac:dyDescent="0.2">
      <c r="A78" s="92">
        <v>73</v>
      </c>
      <c r="B78" s="92" t="s">
        <v>152</v>
      </c>
      <c r="C78" s="92" t="s">
        <v>153</v>
      </c>
      <c r="D78" s="105" t="str">
        <f t="shared" si="2"/>
        <v/>
      </c>
      <c r="E78" s="96">
        <f>IF(Options!$D$24 = 1, MAX(F78, G78),
IF(Options!$D$25 = 1, AVERAGE(F78,G78),
IF(Options!$D$26 = 1, IFERROR(GEOMEAN(F78, G78), MAX(F78, G78)))))</f>
        <v>4.3094580368566771</v>
      </c>
      <c r="F78" s="96" cm="1">
        <f t="array" ref="F78">IF(Options!$D$18=1, IFERROR(MAX(IF($I$199:$R$199=1,(I78:R78),"")),
     MAX(IF($I$199:$R$199=2,(I78:R78),""))),
IF(Options!$D$19=1, IFERROR(AVERAGE(IF($I$199:$R$199=1,(I78:R78),"")),
     AVERAGE(IF($I$199:$R$199=2,(I78:R78),""))),
IF(Options!$D$20=1, IFERROR(GEOMEAN(IF($I$199:$R$199=1,(I78:R78)+0.0001,"")),
     GEOMEAN(IF($I$199:$R$199=2,(I78:R78)+0.0001,""))))))</f>
        <v>1.8571428571428601</v>
      </c>
      <c r="G78" s="96" cm="1">
        <f t="array" ref="G78">IF(Options!$D$18=1, IFERROR(MAX(IF($I$200:$R$200=1,(I78:R78),"")),
     MAX(IF($I$200:$R$200=2,(I78:R78),""))),
IF(Options!$D$19=1, IFERROR(AVERAGE(IF($I$200:$R$200=1,(I78:R78),"")),
     AVERAGE(IF($I$200:$R$200=2,(I78:R78),""))),
IF(Options!$D$20=1, IFERROR(GEOMEAN(IF($I$200:$R$200=1,(I78:R78)+0.0001,"")),
     GEOMEAN(IF($I$200:$R$200=2,(I78:R78)+0.0001,""))))))</f>
        <v>10</v>
      </c>
      <c r="H78" s="240" t="s">
        <v>153</v>
      </c>
      <c r="I78" s="96">
        <v>1.8571428571428601</v>
      </c>
      <c r="J78" s="96">
        <v>7</v>
      </c>
      <c r="K78" s="96">
        <v>10</v>
      </c>
      <c r="L78" s="96"/>
      <c r="M78" s="96"/>
      <c r="N78" s="150"/>
      <c r="O78" s="150"/>
      <c r="P78" s="150"/>
      <c r="Q78" s="38"/>
      <c r="R78" s="38"/>
      <c r="S78" s="38"/>
      <c r="T78" s="38"/>
      <c r="U78" s="38"/>
      <c r="V78" s="38"/>
      <c r="W78" s="38"/>
      <c r="X78" s="38"/>
      <c r="Y78" s="38"/>
      <c r="Z78" s="38"/>
      <c r="AA78" s="38"/>
    </row>
    <row r="79" spans="1:27" x14ac:dyDescent="0.2">
      <c r="A79" s="92">
        <v>74</v>
      </c>
      <c r="B79" s="92" t="s">
        <v>154</v>
      </c>
      <c r="C79" s="92" t="s">
        <v>155</v>
      </c>
      <c r="D79" s="105" t="str">
        <f t="shared" si="2"/>
        <v/>
      </c>
      <c r="E79" s="96">
        <f>IF(Options!$D$24 = 1, MAX(F79, G79),
IF(Options!$D$25 = 1, AVERAGE(F79,G79),
IF(Options!$D$26 = 1, IFERROR(GEOMEAN(F79, G79), MAX(F79, G79)))))</f>
        <v>10</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0</v>
      </c>
      <c r="H79" s="240" t="s">
        <v>155</v>
      </c>
      <c r="I79" s="96">
        <v>10</v>
      </c>
      <c r="J79" s="96" t="s">
        <v>505</v>
      </c>
      <c r="K79" s="96" t="s">
        <v>505</v>
      </c>
      <c r="L79" s="96"/>
      <c r="M79" s="96"/>
      <c r="N79" s="150"/>
      <c r="O79" s="150"/>
      <c r="P79" s="150"/>
      <c r="Q79" s="38"/>
      <c r="R79" s="38"/>
      <c r="S79" s="38"/>
      <c r="T79" s="38"/>
      <c r="U79" s="38"/>
      <c r="V79" s="38"/>
      <c r="W79" s="38"/>
      <c r="X79" s="38"/>
      <c r="Y79" s="38"/>
      <c r="Z79" s="38"/>
      <c r="AA79" s="38"/>
    </row>
    <row r="80" spans="1:27" x14ac:dyDescent="0.2">
      <c r="A80" s="92">
        <v>75</v>
      </c>
      <c r="B80" s="92" t="s">
        <v>156</v>
      </c>
      <c r="C80" s="92" t="s">
        <v>157</v>
      </c>
      <c r="D80" s="105" t="str">
        <f t="shared" si="2"/>
        <v/>
      </c>
      <c r="E80" s="96">
        <f>IF(Options!$D$24 = 1, MAX(F80, G80),
IF(Options!$D$25 = 1, AVERAGE(F80,G80),
IF(Options!$D$26 = 1, IFERROR(GEOMEAN(F80, G80), MAX(F80, G80)))))</f>
        <v>3.6055512754639922</v>
      </c>
      <c r="F80" s="96" cm="1">
        <f t="array" ref="F80">IF(Options!$D$18=1, IFERROR(MAX(IF($I$199:$R$199=1,(I80:R80),"")),
     MAX(IF($I$199:$R$199=2,(I80:R80),""))),
IF(Options!$D$19=1, IFERROR(AVERAGE(IF($I$199:$R$199=1,(I80:R80),"")),
     AVERAGE(IF($I$199:$R$199=2,(I80:R80),""))),
IF(Options!$D$20=1, IFERROR(GEOMEAN(IF($I$199:$R$199=1,(I80:R80)+0.0001,"")),
     GEOMEAN(IF($I$199:$R$199=2,(I80:R80)+0.0001,""))))))</f>
        <v>1.8571428571428601</v>
      </c>
      <c r="G80" s="96" cm="1">
        <f t="array" ref="G80">IF(Options!$D$18=1, IFERROR(MAX(IF($I$200:$R$200=1,(I80:R80),"")),
     MAX(IF($I$200:$R$200=2,(I80:R80),""))),
IF(Options!$D$19=1, IFERROR(AVERAGE(IF($I$200:$R$200=1,(I80:R80),"")),
     AVERAGE(IF($I$200:$R$200=2,(I80:R80),""))),
IF(Options!$D$20=1, IFERROR(GEOMEAN(IF($I$200:$R$200=1,(I80:R80)+0.0001,"")),
     GEOMEAN(IF($I$200:$R$200=2,(I80:R80)+0.0001,""))))))</f>
        <v>7</v>
      </c>
      <c r="H80" s="240" t="s">
        <v>157</v>
      </c>
      <c r="I80" s="96">
        <v>1.8571428571428601</v>
      </c>
      <c r="J80" s="96">
        <v>7</v>
      </c>
      <c r="K80" s="96" t="s">
        <v>505</v>
      </c>
      <c r="L80" s="96"/>
      <c r="M80" s="96"/>
      <c r="N80" s="150"/>
      <c r="O80" s="150"/>
      <c r="P80" s="150"/>
      <c r="Q80" s="38"/>
      <c r="R80" s="38"/>
      <c r="S80" s="38"/>
      <c r="T80" s="38"/>
      <c r="U80" s="38"/>
      <c r="V80" s="38"/>
      <c r="W80" s="38"/>
      <c r="X80" s="38"/>
      <c r="Y80" s="38"/>
      <c r="Z80" s="38"/>
      <c r="AA80" s="38"/>
    </row>
    <row r="81" spans="1:27" x14ac:dyDescent="0.2">
      <c r="A81" s="92">
        <v>76</v>
      </c>
      <c r="B81" s="92" t="s">
        <v>158</v>
      </c>
      <c r="C81" s="92" t="s">
        <v>159</v>
      </c>
      <c r="D81" s="105" t="str">
        <f t="shared" si="2"/>
        <v/>
      </c>
      <c r="E81" s="96">
        <f>IF(Options!$D$24 = 1, MAX(F81, G81),
IF(Options!$D$25 = 1, AVERAGE(F81,G81),
IF(Options!$D$26 = 1, IFERROR(GEOMEAN(F81, G81), MAX(F81, G81)))))</f>
        <v>5.744562646538026</v>
      </c>
      <c r="F81" s="96" cm="1">
        <f t="array" ref="F81">IF(Options!$D$18=1, IFERROR(MAX(IF($I$199:$R$199=1,(I81:R81),"")),
     MAX(IF($I$199:$R$199=2,(I81:R81),""))),
IF(Options!$D$19=1, IFERROR(AVERAGE(IF($I$199:$R$199=1,(I81:R81),"")),
     AVERAGE(IF($I$199:$R$199=2,(I81:R81),""))),
IF(Options!$D$20=1, IFERROR(GEOMEAN(IF($I$199:$R$199=1,(I81:R81)+0.0001,"")),
     GEOMEAN(IF($I$199:$R$199=2,(I81:R81)+0.0001,""))))))</f>
        <v>4.71428571428571</v>
      </c>
      <c r="G81" s="96" cm="1">
        <f t="array" ref="G81">IF(Options!$D$18=1, IFERROR(MAX(IF($I$200:$R$200=1,(I81:R81),"")),
     MAX(IF($I$200:$R$200=2,(I81:R81),""))),
IF(Options!$D$19=1, IFERROR(AVERAGE(IF($I$200:$R$200=1,(I81:R81),"")),
     AVERAGE(IF($I$200:$R$200=2,(I81:R81),""))),
IF(Options!$D$20=1, IFERROR(GEOMEAN(IF($I$200:$R$200=1,(I81:R81)+0.0001,"")),
     GEOMEAN(IF($I$200:$R$200=2,(I81:R81)+0.0001,""))))))</f>
        <v>7</v>
      </c>
      <c r="H81" s="240" t="s">
        <v>159</v>
      </c>
      <c r="I81" s="96">
        <v>4.71428571428571</v>
      </c>
      <c r="J81" s="96">
        <v>7</v>
      </c>
      <c r="K81" s="96">
        <v>3.4544496687631701</v>
      </c>
      <c r="L81" s="96"/>
      <c r="M81" s="96"/>
      <c r="N81" s="150"/>
      <c r="O81" s="150"/>
      <c r="P81" s="150"/>
      <c r="Q81" s="38"/>
      <c r="R81" s="38"/>
      <c r="S81" s="38"/>
      <c r="T81" s="38"/>
      <c r="U81" s="38"/>
      <c r="V81" s="38"/>
      <c r="W81" s="38"/>
      <c r="X81" s="38"/>
      <c r="Y81" s="38"/>
      <c r="Z81" s="38"/>
      <c r="AA81" s="38"/>
    </row>
    <row r="82" spans="1:27" x14ac:dyDescent="0.2">
      <c r="A82" s="92">
        <v>77</v>
      </c>
      <c r="B82" s="92" t="s">
        <v>160</v>
      </c>
      <c r="C82" s="92" t="s">
        <v>161</v>
      </c>
      <c r="D82" s="105" t="str">
        <f t="shared" si="2"/>
        <v/>
      </c>
      <c r="E82" s="96">
        <f>IF(Options!$D$24 = 1, MAX(F82, G82),
IF(Options!$D$25 = 1, AVERAGE(F82,G82),
IF(Options!$D$26 = 1, IFERROR(GEOMEAN(F82, G82), MAX(F82, G82)))))</f>
        <v>6.71428571428571</v>
      </c>
      <c r="F82" s="96" cm="1">
        <f t="array" ref="F82">IF(Options!$D$18=1, IFERROR(MAX(IF($I$199:$R$199=1,(I82:R82),"")),
     MAX(IF($I$199:$R$199=2,(I82:R82),""))),
IF(Options!$D$19=1, IFERROR(AVERAGE(IF($I$199:$R$199=1,(I82:R82),"")),
     AVERAGE(IF($I$199:$R$199=2,(I82:R82),""))),
IF(Options!$D$20=1, IFERROR(GEOMEAN(IF($I$199:$R$199=1,(I82:R82)+0.0001,"")),
     GEOMEAN(IF($I$199:$R$199=2,(I82:R82)+0.0001,""))))))</f>
        <v>6.71428571428571</v>
      </c>
      <c r="G82" s="96" cm="1">
        <f t="array" ref="G82">IF(Options!$D$18=1, IFERROR(MAX(IF($I$200:$R$200=1,(I82:R82),"")),
     MAX(IF($I$200:$R$200=2,(I82:R82),""))),
IF(Options!$D$19=1, IFERROR(AVERAGE(IF($I$200:$R$200=1,(I82:R82),"")),
     AVERAGE(IF($I$200:$R$200=2,(I82:R82),""))),
IF(Options!$D$20=1, IFERROR(GEOMEAN(IF($I$200:$R$200=1,(I82:R82)+0.0001,"")),
     GEOMEAN(IF($I$200:$R$200=2,(I82:R82)+0.0001,""))))))</f>
        <v>0</v>
      </c>
      <c r="H82" s="240" t="s">
        <v>161</v>
      </c>
      <c r="I82" s="96">
        <v>6.71428571428571</v>
      </c>
      <c r="J82" s="96" t="s">
        <v>505</v>
      </c>
      <c r="K82" s="96" t="s">
        <v>505</v>
      </c>
      <c r="L82" s="96"/>
      <c r="M82" s="96"/>
      <c r="N82" s="150"/>
      <c r="O82" s="150"/>
      <c r="P82" s="150"/>
      <c r="Q82" s="38"/>
      <c r="R82" s="38"/>
      <c r="S82" s="38"/>
      <c r="T82" s="38"/>
      <c r="U82" s="38"/>
      <c r="V82" s="38"/>
      <c r="W82" s="38"/>
      <c r="X82" s="38"/>
      <c r="Y82" s="38"/>
      <c r="Z82" s="38"/>
      <c r="AA82" s="38"/>
    </row>
    <row r="83" spans="1:27" x14ac:dyDescent="0.2">
      <c r="A83" s="92">
        <v>78</v>
      </c>
      <c r="B83" s="92" t="s">
        <v>162</v>
      </c>
      <c r="C83" s="92" t="s">
        <v>163</v>
      </c>
      <c r="D83" s="105" t="str">
        <f t="shared" si="2"/>
        <v/>
      </c>
      <c r="E83" s="96">
        <f>IF(Options!$D$24 = 1, MAX(F83, G83),
IF(Options!$D$25 = 1, AVERAGE(F83,G83),
IF(Options!$D$26 = 1, IFERROR(GEOMEAN(F83, G83), MAX(F83, G83)))))</f>
        <v>1.9999999999999991</v>
      </c>
      <c r="F83" s="96" cm="1">
        <f t="array" ref="F83">IF(Options!$D$18=1, IFERROR(MAX(IF($I$199:$R$199=1,(I83:R83),"")),
     MAX(IF($I$199:$R$199=2,(I83:R83),""))),
IF(Options!$D$19=1, IFERROR(AVERAGE(IF($I$199:$R$199=1,(I83:R83),"")),
     AVERAGE(IF($I$199:$R$199=2,(I83:R83),""))),
IF(Options!$D$20=1, IFERROR(GEOMEAN(IF($I$199:$R$199=1,(I83:R83)+0.0001,"")),
     GEOMEAN(IF($I$199:$R$199=2,(I83:R83)+0.0001,""))))))</f>
        <v>0.57142857142857095</v>
      </c>
      <c r="G83" s="96" cm="1">
        <f t="array" ref="G83">IF(Options!$D$18=1, IFERROR(MAX(IF($I$200:$R$200=1,(I83:R83),"")),
     MAX(IF($I$200:$R$200=2,(I83:R83),""))),
IF(Options!$D$19=1, IFERROR(AVERAGE(IF($I$200:$R$200=1,(I83:R83),"")),
     AVERAGE(IF($I$200:$R$200=2,(I83:R83),""))),
IF(Options!$D$20=1, IFERROR(GEOMEAN(IF($I$200:$R$200=1,(I83:R83)+0.0001,"")),
     GEOMEAN(IF($I$200:$R$200=2,(I83:R83)+0.0001,""))))))</f>
        <v>7</v>
      </c>
      <c r="H83" s="240" t="s">
        <v>163</v>
      </c>
      <c r="I83" s="96">
        <v>0.57142857142857095</v>
      </c>
      <c r="J83" s="96">
        <v>7</v>
      </c>
      <c r="K83" s="96" t="s">
        <v>505</v>
      </c>
      <c r="L83" s="96"/>
      <c r="M83" s="96"/>
      <c r="N83" s="150"/>
      <c r="O83" s="150"/>
      <c r="P83" s="150"/>
      <c r="Q83" s="38"/>
      <c r="R83" s="38"/>
      <c r="S83" s="38"/>
      <c r="T83" s="38"/>
      <c r="U83" s="38"/>
      <c r="V83" s="38"/>
      <c r="W83" s="38"/>
      <c r="X83" s="38"/>
      <c r="Y83" s="38"/>
      <c r="Z83" s="38"/>
      <c r="AA83" s="38"/>
    </row>
    <row r="84" spans="1:27" x14ac:dyDescent="0.2">
      <c r="A84" s="92">
        <v>79</v>
      </c>
      <c r="B84" s="92" t="s">
        <v>164</v>
      </c>
      <c r="C84" s="92" t="s">
        <v>165</v>
      </c>
      <c r="D84" s="105" t="str">
        <f t="shared" si="2"/>
        <v/>
      </c>
      <c r="E84" s="96">
        <f>IF(Options!$D$24 = 1, MAX(F84, G84),
IF(Options!$D$25 = 1, AVERAGE(F84,G84),
IF(Options!$D$26 = 1, IFERROR(GEOMEAN(F84, G84), MAX(F84, G84)))))</f>
        <v>4.8989794855663575</v>
      </c>
      <c r="F84" s="96" cm="1">
        <f t="array" ref="F84">IF(Options!$D$18=1, IFERROR(MAX(IF($I$199:$R$199=1,(I84:R84),"")),
     MAX(IF($I$199:$R$199=2,(I84:R84),""))),
IF(Options!$D$19=1, IFERROR(AVERAGE(IF($I$199:$R$199=1,(I84:R84),"")),
     AVERAGE(IF($I$199:$R$199=2,(I84:R84),""))),
IF(Options!$D$20=1, IFERROR(GEOMEAN(IF($I$199:$R$199=1,(I84:R84)+0.0001,"")),
     GEOMEAN(IF($I$199:$R$199=2,(I84:R84)+0.0001,""))))))</f>
        <v>3.4285714285714302</v>
      </c>
      <c r="G84" s="96" cm="1">
        <f t="array" ref="G84">IF(Options!$D$18=1, IFERROR(MAX(IF($I$200:$R$200=1,(I84:R84),"")),
     MAX(IF($I$200:$R$200=2,(I84:R84),""))),
IF(Options!$D$19=1, IFERROR(AVERAGE(IF($I$200:$R$200=1,(I84:R84),"")),
     AVERAGE(IF($I$200:$R$200=2,(I84:R84),""))),
IF(Options!$D$20=1, IFERROR(GEOMEAN(IF($I$200:$R$200=1,(I84:R84)+0.0001,"")),
     GEOMEAN(IF($I$200:$R$200=2,(I84:R84)+0.0001,""))))))</f>
        <v>7</v>
      </c>
      <c r="H84" s="240" t="s">
        <v>165</v>
      </c>
      <c r="I84" s="96">
        <v>3.4285714285714302</v>
      </c>
      <c r="J84" s="96">
        <v>7</v>
      </c>
      <c r="K84" s="96" t="s">
        <v>505</v>
      </c>
      <c r="L84" s="96"/>
      <c r="M84" s="96"/>
      <c r="N84" s="150"/>
      <c r="O84" s="150"/>
      <c r="P84" s="150"/>
      <c r="Q84" s="38"/>
      <c r="R84" s="38"/>
      <c r="S84" s="38"/>
      <c r="T84" s="38"/>
      <c r="U84" s="38"/>
      <c r="V84" s="38"/>
      <c r="W84" s="38"/>
      <c r="X84" s="38"/>
      <c r="Y84" s="38"/>
      <c r="Z84" s="38"/>
      <c r="AA84" s="38"/>
    </row>
    <row r="85" spans="1:27" x14ac:dyDescent="0.2">
      <c r="A85" s="92">
        <v>80</v>
      </c>
      <c r="B85" s="92" t="s">
        <v>166</v>
      </c>
      <c r="C85" s="92" t="s">
        <v>167</v>
      </c>
      <c r="D85" s="105" t="str">
        <f t="shared" si="2"/>
        <v/>
      </c>
      <c r="E85" s="96">
        <f>IF(Options!$D$24 = 1, MAX(F85, G85),
IF(Options!$D$25 = 1, AVERAGE(F85,G85),
IF(Options!$D$26 = 1, IFERROR(GEOMEAN(F85, G85), MAX(F85, G85)))))</f>
        <v>5.5714285714285703</v>
      </c>
      <c r="F85" s="96" cm="1">
        <f t="array" ref="F85">IF(Options!$D$18=1, IFERROR(MAX(IF($I$199:$R$199=1,(I85:R85),"")),
     MAX(IF($I$199:$R$199=2,(I85:R85),""))),
IF(Options!$D$19=1, IFERROR(AVERAGE(IF($I$199:$R$199=1,(I85:R85),"")),
     AVERAGE(IF($I$199:$R$199=2,(I85:R85),""))),
IF(Options!$D$20=1, IFERROR(GEOMEAN(IF($I$199:$R$199=1,(I85:R85)+0.0001,"")),
     GEOMEAN(IF($I$199:$R$199=2,(I85:R85)+0.0001,""))))))</f>
        <v>5.5714285714285703</v>
      </c>
      <c r="G85" s="96" cm="1">
        <f t="array" ref="G85">IF(Options!$D$18=1, IFERROR(MAX(IF($I$200:$R$200=1,(I85:R85),"")),
     MAX(IF($I$200:$R$200=2,(I85:R85),""))),
IF(Options!$D$19=1, IFERROR(AVERAGE(IF($I$200:$R$200=1,(I85:R85),"")),
     AVERAGE(IF($I$200:$R$200=2,(I85:R85),""))),
IF(Options!$D$20=1, IFERROR(GEOMEAN(IF($I$200:$R$200=1,(I85:R85)+0.0001,"")),
     GEOMEAN(IF($I$200:$R$200=2,(I85:R85)+0.0001,""))))))</f>
        <v>0</v>
      </c>
      <c r="H85" s="240" t="s">
        <v>167</v>
      </c>
      <c r="I85" s="96">
        <v>5.5714285714285703</v>
      </c>
      <c r="J85" s="96" t="s">
        <v>505</v>
      </c>
      <c r="K85" s="96" t="s">
        <v>505</v>
      </c>
      <c r="L85" s="96"/>
      <c r="M85" s="96"/>
      <c r="N85" s="150"/>
      <c r="O85" s="150"/>
      <c r="P85" s="150"/>
      <c r="Q85" s="38"/>
      <c r="R85" s="38"/>
      <c r="S85" s="38"/>
      <c r="T85" s="38"/>
      <c r="U85" s="38"/>
      <c r="V85" s="38"/>
      <c r="W85" s="38"/>
      <c r="X85" s="38"/>
      <c r="Y85" s="38"/>
      <c r="Z85" s="38"/>
      <c r="AA85" s="38"/>
    </row>
    <row r="86" spans="1:27" x14ac:dyDescent="0.2">
      <c r="A86" s="92">
        <v>81</v>
      </c>
      <c r="B86" s="92" t="s">
        <v>168</v>
      </c>
      <c r="C86" s="92" t="s">
        <v>169</v>
      </c>
      <c r="D86" s="105" t="str">
        <f t="shared" si="2"/>
        <v/>
      </c>
      <c r="E86" s="96">
        <f>IF(Options!$D$24 = 1, MAX(F86, G86),
IF(Options!$D$25 = 1, AVERAGE(F86,G86),
IF(Options!$D$26 = 1, IFERROR(GEOMEAN(F86, G86), MAX(F86, G86)))))</f>
        <v>1.4142135623730956</v>
      </c>
      <c r="F86" s="96" cm="1">
        <f t="array" ref="F86">IF(Options!$D$18=1, IFERROR(MAX(IF($I$199:$R$199=1,(I86:R86),"")),
     MAX(IF($I$199:$R$199=2,(I86:R86),""))),
IF(Options!$D$19=1, IFERROR(AVERAGE(IF($I$199:$R$199=1,(I86:R86),"")),
     AVERAGE(IF($I$199:$R$199=2,(I86:R86),""))),
IF(Options!$D$20=1, IFERROR(GEOMEAN(IF($I$199:$R$199=1,(I86:R86)+0.0001,"")),
     GEOMEAN(IF($I$199:$R$199=2,(I86:R86)+0.0001,""))))))</f>
        <v>0.28571428571428598</v>
      </c>
      <c r="G86" s="96" cm="1">
        <f t="array" ref="G86">IF(Options!$D$18=1, IFERROR(MAX(IF($I$200:$R$200=1,(I86:R86),"")),
     MAX(IF($I$200:$R$200=2,(I86:R86),""))),
IF(Options!$D$19=1, IFERROR(AVERAGE(IF($I$200:$R$200=1,(I86:R86),"")),
     AVERAGE(IF($I$200:$R$200=2,(I86:R86),""))),
IF(Options!$D$20=1, IFERROR(GEOMEAN(IF($I$200:$R$200=1,(I86:R86)+0.0001,"")),
     GEOMEAN(IF($I$200:$R$200=2,(I86:R86)+0.0001,""))))))</f>
        <v>7</v>
      </c>
      <c r="H86" s="240" t="s">
        <v>169</v>
      </c>
      <c r="I86" s="96">
        <v>0.28571428571428598</v>
      </c>
      <c r="J86" s="96">
        <v>7</v>
      </c>
      <c r="K86" s="96" t="s">
        <v>505</v>
      </c>
      <c r="L86" s="96"/>
      <c r="M86" s="96"/>
      <c r="N86" s="150"/>
      <c r="O86" s="150"/>
      <c r="P86" s="150"/>
      <c r="Q86" s="38"/>
      <c r="R86" s="38"/>
      <c r="S86" s="38"/>
      <c r="T86" s="38"/>
      <c r="U86" s="38"/>
      <c r="V86" s="38"/>
      <c r="W86" s="38"/>
      <c r="X86" s="38"/>
      <c r="Y86" s="38"/>
      <c r="Z86" s="38"/>
      <c r="AA86" s="38"/>
    </row>
    <row r="87" spans="1:27" x14ac:dyDescent="0.2">
      <c r="A87" s="92">
        <v>82</v>
      </c>
      <c r="B87" s="92" t="s">
        <v>170</v>
      </c>
      <c r="C87" s="92" t="s">
        <v>171</v>
      </c>
      <c r="D87" s="105" t="str">
        <f t="shared" si="2"/>
        <v/>
      </c>
      <c r="E87" s="96">
        <f>IF(Options!$D$24 = 1, MAX(F87, G87),
IF(Options!$D$25 = 1, AVERAGE(F87,G87),
IF(Options!$D$26 = 1, IFERROR(GEOMEAN(F87, G87), MAX(F87, G87)))))</f>
        <v>2.4494897427831765</v>
      </c>
      <c r="F87" s="96" cm="1">
        <f t="array" ref="F87">IF(Options!$D$18=1, IFERROR(MAX(IF($I$199:$R$199=1,(I87:R87),"")),
     MAX(IF($I$199:$R$199=2,(I87:R87),""))),
IF(Options!$D$19=1, IFERROR(AVERAGE(IF($I$199:$R$199=1,(I87:R87),"")),
     AVERAGE(IF($I$199:$R$199=2,(I87:R87),""))),
IF(Options!$D$20=1, IFERROR(GEOMEAN(IF($I$199:$R$199=1,(I87:R87)+0.0001,"")),
     GEOMEAN(IF($I$199:$R$199=2,(I87:R87)+0.0001,""))))))</f>
        <v>0.85714285714285599</v>
      </c>
      <c r="G87" s="96" cm="1">
        <f t="array" ref="G87">IF(Options!$D$18=1, IFERROR(MAX(IF($I$200:$R$200=1,(I87:R87),"")),
     MAX(IF($I$200:$R$200=2,(I87:R87),""))),
IF(Options!$D$19=1, IFERROR(AVERAGE(IF($I$200:$R$200=1,(I87:R87),"")),
     AVERAGE(IF($I$200:$R$200=2,(I87:R87),""))),
IF(Options!$D$20=1, IFERROR(GEOMEAN(IF($I$200:$R$200=1,(I87:R87)+0.0001,"")),
     GEOMEAN(IF($I$200:$R$200=2,(I87:R87)+0.0001,""))))))</f>
        <v>7</v>
      </c>
      <c r="H87" s="240" t="s">
        <v>171</v>
      </c>
      <c r="I87" s="96">
        <v>0.85714285714285599</v>
      </c>
      <c r="J87" s="96">
        <v>7</v>
      </c>
      <c r="K87" s="96" t="s">
        <v>505</v>
      </c>
      <c r="L87" s="96"/>
      <c r="M87" s="96"/>
      <c r="N87" s="150"/>
      <c r="O87" s="150"/>
      <c r="P87" s="150"/>
      <c r="Q87" s="38"/>
      <c r="R87" s="38"/>
      <c r="S87" s="38"/>
      <c r="T87" s="38"/>
      <c r="U87" s="38"/>
      <c r="V87" s="38"/>
      <c r="W87" s="38"/>
      <c r="X87" s="38"/>
      <c r="Y87" s="38"/>
      <c r="Z87" s="38"/>
      <c r="AA87" s="38"/>
    </row>
    <row r="88" spans="1:27" x14ac:dyDescent="0.2">
      <c r="A88" s="92">
        <v>83</v>
      </c>
      <c r="B88" s="92" t="s">
        <v>172</v>
      </c>
      <c r="C88" s="92" t="s">
        <v>173</v>
      </c>
      <c r="D88" s="105" t="str">
        <f t="shared" si="2"/>
        <v/>
      </c>
      <c r="E88" s="96">
        <f>IF(Options!$D$24 = 1, MAX(F88, G88),
IF(Options!$D$25 = 1, AVERAGE(F88,G88),
IF(Options!$D$26 = 1, IFERROR(GEOMEAN(F88, G88), MAX(F88, G88)))))</f>
        <v>2.4494897427831765</v>
      </c>
      <c r="F88" s="96" cm="1">
        <f t="array" ref="F88">IF(Options!$D$18=1, IFERROR(MAX(IF($I$199:$R$199=1,(I88:R88),"")),
     MAX(IF($I$199:$R$199=2,(I88:R88),""))),
IF(Options!$D$19=1, IFERROR(AVERAGE(IF($I$199:$R$199=1,(I88:R88),"")),
     AVERAGE(IF($I$199:$R$199=2,(I88:R88),""))),
IF(Options!$D$20=1, IFERROR(GEOMEAN(IF($I$199:$R$199=1,(I88:R88)+0.0001,"")),
     GEOMEAN(IF($I$199:$R$199=2,(I88:R88)+0.0001,""))))))</f>
        <v>0.85714285714285599</v>
      </c>
      <c r="G88" s="96" cm="1">
        <f t="array" ref="G88">IF(Options!$D$18=1, IFERROR(MAX(IF($I$200:$R$200=1,(I88:R88),"")),
     MAX(IF($I$200:$R$200=2,(I88:R88),""))),
IF(Options!$D$19=1, IFERROR(AVERAGE(IF($I$200:$R$200=1,(I88:R88),"")),
     AVERAGE(IF($I$200:$R$200=2,(I88:R88),""))),
IF(Options!$D$20=1, IFERROR(GEOMEAN(IF($I$200:$R$200=1,(I88:R88)+0.0001,"")),
     GEOMEAN(IF($I$200:$R$200=2,(I88:R88)+0.0001,""))))))</f>
        <v>7</v>
      </c>
      <c r="H88" s="240" t="s">
        <v>173</v>
      </c>
      <c r="I88" s="96">
        <v>0.85714285714285599</v>
      </c>
      <c r="J88" s="96">
        <v>7</v>
      </c>
      <c r="K88" s="96" t="s">
        <v>505</v>
      </c>
      <c r="L88" s="96"/>
      <c r="M88" s="96"/>
      <c r="N88" s="150"/>
      <c r="O88" s="150"/>
      <c r="P88" s="150"/>
      <c r="Q88" s="38"/>
      <c r="R88" s="38"/>
      <c r="S88" s="38"/>
      <c r="T88" s="38"/>
      <c r="U88" s="38"/>
      <c r="V88" s="38"/>
      <c r="W88" s="38"/>
      <c r="X88" s="38"/>
      <c r="Y88" s="38"/>
      <c r="Z88" s="38"/>
      <c r="AA88" s="38"/>
    </row>
    <row r="89" spans="1:27" x14ac:dyDescent="0.2">
      <c r="A89" s="92">
        <v>84</v>
      </c>
      <c r="B89" s="92" t="s">
        <v>174</v>
      </c>
      <c r="C89" s="92" t="s">
        <v>175</v>
      </c>
      <c r="D89" s="105" t="str">
        <f t="shared" si="2"/>
        <v/>
      </c>
      <c r="E89" s="96">
        <f>IF(Options!$D$24 = 1, MAX(F89, G89),
IF(Options!$D$25 = 1, AVERAGE(F89,G89),
IF(Options!$D$26 = 1, IFERROR(GEOMEAN(F89, G89), MAX(F89, G89)))))</f>
        <v>5.5714285714285703</v>
      </c>
      <c r="F89" s="96" cm="1">
        <f t="array" ref="F89">IF(Options!$D$18=1, IFERROR(MAX(IF($I$199:$R$199=1,(I89:R89),"")),
     MAX(IF($I$199:$R$199=2,(I89:R89),""))),
IF(Options!$D$19=1, IFERROR(AVERAGE(IF($I$199:$R$199=1,(I89:R89),"")),
     AVERAGE(IF($I$199:$R$199=2,(I89:R89),""))),
IF(Options!$D$20=1, IFERROR(GEOMEAN(IF($I$199:$R$199=1,(I89:R89)+0.0001,"")),
     GEOMEAN(IF($I$199:$R$199=2,(I89:R89)+0.0001,""))))))</f>
        <v>5.5714285714285703</v>
      </c>
      <c r="G89" s="96" cm="1">
        <f t="array" ref="G89">IF(Options!$D$18=1, IFERROR(MAX(IF($I$200:$R$200=1,(I89:R89),"")),
     MAX(IF($I$200:$R$200=2,(I89:R89),""))),
IF(Options!$D$19=1, IFERROR(AVERAGE(IF($I$200:$R$200=1,(I89:R89),"")),
     AVERAGE(IF($I$200:$R$200=2,(I89:R89),""))),
IF(Options!$D$20=1, IFERROR(GEOMEAN(IF($I$200:$R$200=1,(I89:R89)+0.0001,"")),
     GEOMEAN(IF($I$200:$R$200=2,(I89:R89)+0.0001,""))))))</f>
        <v>0</v>
      </c>
      <c r="H89" s="240" t="s">
        <v>175</v>
      </c>
      <c r="I89" s="96">
        <v>5.5714285714285703</v>
      </c>
      <c r="J89" s="96" t="s">
        <v>505</v>
      </c>
      <c r="K89" s="96" t="s">
        <v>505</v>
      </c>
      <c r="L89" s="96"/>
      <c r="M89" s="96"/>
      <c r="N89" s="150"/>
      <c r="O89" s="150"/>
      <c r="P89" s="150"/>
      <c r="Q89" s="38"/>
      <c r="R89" s="38"/>
      <c r="S89" s="38"/>
      <c r="T89" s="38"/>
      <c r="U89" s="38"/>
      <c r="V89" s="38"/>
      <c r="W89" s="38"/>
      <c r="X89" s="38"/>
      <c r="Y89" s="38"/>
      <c r="Z89" s="38"/>
      <c r="AA89" s="38"/>
    </row>
    <row r="90" spans="1:27" x14ac:dyDescent="0.2">
      <c r="A90" s="92">
        <v>85</v>
      </c>
      <c r="B90" s="92" t="s">
        <v>176</v>
      </c>
      <c r="C90" s="92" t="s">
        <v>177</v>
      </c>
      <c r="D90" s="105" t="str">
        <f t="shared" si="2"/>
        <v/>
      </c>
      <c r="E90" s="96">
        <f>IF(Options!$D$24 = 1, MAX(F90, G90),
IF(Options!$D$25 = 1, AVERAGE(F90,G90),
IF(Options!$D$26 = 1, IFERROR(GEOMEAN(F90, G90), MAX(F90, G90)))))</f>
        <v>5.1428571428571397</v>
      </c>
      <c r="F90" s="96" cm="1">
        <f t="array" ref="F90">IF(Options!$D$18=1, IFERROR(MAX(IF($I$199:$R$199=1,(I90:R90),"")),
     MAX(IF($I$199:$R$199=2,(I90:R90),""))),
IF(Options!$D$19=1, IFERROR(AVERAGE(IF($I$199:$R$199=1,(I90:R90),"")),
     AVERAGE(IF($I$199:$R$199=2,(I90:R90),""))),
IF(Options!$D$20=1, IFERROR(GEOMEAN(IF($I$199:$R$199=1,(I90:R90)+0.0001,"")),
     GEOMEAN(IF($I$199:$R$199=2,(I90:R90)+0.0001,""))))))</f>
        <v>5.1428571428571397</v>
      </c>
      <c r="G90" s="96" cm="1">
        <f t="array" ref="G90">IF(Options!$D$18=1, IFERROR(MAX(IF($I$200:$R$200=1,(I90:R90),"")),
     MAX(IF($I$200:$R$200=2,(I90:R90),""))),
IF(Options!$D$19=1, IFERROR(AVERAGE(IF($I$200:$R$200=1,(I90:R90),"")),
     AVERAGE(IF($I$200:$R$200=2,(I90:R90),""))),
IF(Options!$D$20=1, IFERROR(GEOMEAN(IF($I$200:$R$200=1,(I90:R90)+0.0001,"")),
     GEOMEAN(IF($I$200:$R$200=2,(I90:R90)+0.0001,""))))))</f>
        <v>0</v>
      </c>
      <c r="H90" s="240" t="s">
        <v>177</v>
      </c>
      <c r="I90" s="96">
        <v>5.1428571428571397</v>
      </c>
      <c r="J90" s="96" t="s">
        <v>505</v>
      </c>
      <c r="K90" s="96" t="s">
        <v>505</v>
      </c>
      <c r="L90" s="96"/>
      <c r="M90" s="96"/>
      <c r="N90" s="150"/>
      <c r="O90" s="150"/>
      <c r="P90" s="150"/>
      <c r="Q90" s="38"/>
      <c r="R90" s="38"/>
      <c r="S90" s="38"/>
      <c r="T90" s="38"/>
      <c r="U90" s="38"/>
      <c r="V90" s="38"/>
      <c r="W90" s="38"/>
      <c r="X90" s="38"/>
      <c r="Y90" s="38"/>
      <c r="Z90" s="38"/>
      <c r="AA90" s="38"/>
    </row>
    <row r="91" spans="1:27" x14ac:dyDescent="0.2">
      <c r="A91" s="92">
        <v>86</v>
      </c>
      <c r="B91" s="92" t="s">
        <v>178</v>
      </c>
      <c r="C91" s="92" t="s">
        <v>179</v>
      </c>
      <c r="D91" s="105" t="str">
        <f t="shared" si="2"/>
        <v/>
      </c>
      <c r="E91" s="96">
        <f>IF(Options!$D$24 = 1, MAX(F91, G91),
IF(Options!$D$25 = 1, AVERAGE(F91,G91),
IF(Options!$D$26 = 1, IFERROR(GEOMEAN(F91, G91), MAX(F91, G91)))))</f>
        <v>0.57142857142857095</v>
      </c>
      <c r="F91" s="96" cm="1">
        <f t="array" ref="F91">IF(Options!$D$18=1, IFERROR(MAX(IF($I$199:$R$199=1,(I91:R91),"")),
     MAX(IF($I$199:$R$199=2,(I91:R91),""))),
IF(Options!$D$19=1, IFERROR(AVERAGE(IF($I$199:$R$199=1,(I91:R91),"")),
     AVERAGE(IF($I$199:$R$199=2,(I91:R91),""))),
IF(Options!$D$20=1, IFERROR(GEOMEAN(IF($I$199:$R$199=1,(I91:R91)+0.0001,"")),
     GEOMEAN(IF($I$199:$R$199=2,(I91:R91)+0.0001,""))))))</f>
        <v>0.57142857142857095</v>
      </c>
      <c r="G91" s="96" cm="1">
        <f t="array" ref="G91">IF(Options!$D$18=1, IFERROR(MAX(IF($I$200:$R$200=1,(I91:R91),"")),
     MAX(IF($I$200:$R$200=2,(I91:R91),""))),
IF(Options!$D$19=1, IFERROR(AVERAGE(IF($I$200:$R$200=1,(I91:R91),"")),
     AVERAGE(IF($I$200:$R$200=2,(I91:R91),""))),
IF(Options!$D$20=1, IFERROR(GEOMEAN(IF($I$200:$R$200=1,(I91:R91)+0.0001,"")),
     GEOMEAN(IF($I$200:$R$200=2,(I91:R91)+0.0001,""))))))</f>
        <v>0</v>
      </c>
      <c r="H91" s="240" t="s">
        <v>179</v>
      </c>
      <c r="I91" s="96">
        <v>0.57142857142857095</v>
      </c>
      <c r="J91" s="96">
        <v>0</v>
      </c>
      <c r="K91" s="96" t="s">
        <v>505</v>
      </c>
      <c r="L91" s="96"/>
      <c r="M91" s="96"/>
      <c r="N91" s="150"/>
      <c r="O91" s="150"/>
      <c r="P91" s="150"/>
      <c r="Q91" s="38"/>
      <c r="R91" s="38"/>
      <c r="S91" s="38"/>
      <c r="T91" s="38"/>
      <c r="U91" s="38"/>
      <c r="V91" s="38"/>
      <c r="W91" s="38"/>
      <c r="X91" s="38"/>
      <c r="Y91" s="38"/>
      <c r="Z91" s="38"/>
      <c r="AA91" s="38"/>
    </row>
    <row r="92" spans="1:27" x14ac:dyDescent="0.2">
      <c r="A92" s="92">
        <v>87</v>
      </c>
      <c r="B92" s="92" t="s">
        <v>180</v>
      </c>
      <c r="C92" s="92" t="s">
        <v>181</v>
      </c>
      <c r="D92" s="105" t="str">
        <f t="shared" si="2"/>
        <v/>
      </c>
      <c r="E92" s="96">
        <f>IF(Options!$D$24 = 1, MAX(F92, G92),
IF(Options!$D$25 = 1, AVERAGE(F92,G92),
IF(Options!$D$26 = 1, IFERROR(GEOMEAN(F92, G92), MAX(F92, G92)))))</f>
        <v>3.3166247903553985</v>
      </c>
      <c r="F92" s="96" cm="1">
        <f t="array" ref="F92">IF(Options!$D$18=1, IFERROR(MAX(IF($I$199:$R$199=1,(I92:R92),"")),
     MAX(IF($I$199:$R$199=2,(I92:R92),""))),
IF(Options!$D$19=1, IFERROR(AVERAGE(IF($I$199:$R$199=1,(I92:R92),"")),
     AVERAGE(IF($I$199:$R$199=2,(I92:R92),""))),
IF(Options!$D$20=1, IFERROR(GEOMEAN(IF($I$199:$R$199=1,(I92:R92)+0.0001,"")),
     GEOMEAN(IF($I$199:$R$199=2,(I92:R92)+0.0001,""))))))</f>
        <v>1.5714285714285701</v>
      </c>
      <c r="G92" s="96" cm="1">
        <f t="array" ref="G92">IF(Options!$D$18=1, IFERROR(MAX(IF($I$200:$R$200=1,(I92:R92),"")),
     MAX(IF($I$200:$R$200=2,(I92:R92),""))),
IF(Options!$D$19=1, IFERROR(AVERAGE(IF($I$200:$R$200=1,(I92:R92),"")),
     AVERAGE(IF($I$200:$R$200=2,(I92:R92),""))),
IF(Options!$D$20=1, IFERROR(GEOMEAN(IF($I$200:$R$200=1,(I92:R92)+0.0001,"")),
     GEOMEAN(IF($I$200:$R$200=2,(I92:R92)+0.0001,""))))))</f>
        <v>7</v>
      </c>
      <c r="H92" s="240" t="s">
        <v>181</v>
      </c>
      <c r="I92" s="96">
        <v>1.5714285714285701</v>
      </c>
      <c r="J92" s="96">
        <v>7</v>
      </c>
      <c r="K92" s="96" t="s">
        <v>505</v>
      </c>
      <c r="L92" s="96"/>
      <c r="M92" s="96"/>
      <c r="N92" s="150"/>
      <c r="O92" s="150"/>
      <c r="P92" s="150"/>
      <c r="Q92" s="38"/>
      <c r="R92" s="38"/>
      <c r="S92" s="38"/>
      <c r="T92" s="38"/>
      <c r="U92" s="38"/>
      <c r="V92" s="38"/>
      <c r="W92" s="38"/>
      <c r="X92" s="38"/>
      <c r="Y92" s="38"/>
      <c r="Z92" s="38"/>
      <c r="AA92" s="38"/>
    </row>
    <row r="93" spans="1:27" x14ac:dyDescent="0.2">
      <c r="A93" s="92">
        <v>88</v>
      </c>
      <c r="B93" s="92" t="s">
        <v>182</v>
      </c>
      <c r="C93" s="92" t="s">
        <v>183</v>
      </c>
      <c r="D93" s="105" t="str">
        <f t="shared" si="2"/>
        <v/>
      </c>
      <c r="E93" s="96">
        <f>IF(Options!$D$24 = 1, MAX(F93, G93),
IF(Options!$D$25 = 1, AVERAGE(F93,G93),
IF(Options!$D$26 = 1, IFERROR(GEOMEAN(F93, G93), MAX(F93, G93)))))</f>
        <v>8.8640526042791841</v>
      </c>
      <c r="F93" s="96" cm="1">
        <f t="array" ref="F93">IF(Options!$D$18=1, IFERROR(MAX(IF($I$199:$R$199=1,(I93:R93),"")),
     MAX(IF($I$199:$R$199=2,(I93:R93),""))),
IF(Options!$D$19=1, IFERROR(AVERAGE(IF($I$199:$R$199=1,(I93:R93),"")),
     AVERAGE(IF($I$199:$R$199=2,(I93:R93),""))),
IF(Options!$D$20=1, IFERROR(GEOMEAN(IF($I$199:$R$199=1,(I93:R93)+0.0001,"")),
     GEOMEAN(IF($I$199:$R$199=2,(I93:R93)+0.0001,""))))))</f>
        <v>7.8571428571428603</v>
      </c>
      <c r="G93" s="96" cm="1">
        <f t="array" ref="G93">IF(Options!$D$18=1, IFERROR(MAX(IF($I$200:$R$200=1,(I93:R93),"")),
     MAX(IF($I$200:$R$200=2,(I93:R93),""))),
IF(Options!$D$19=1, IFERROR(AVERAGE(IF($I$200:$R$200=1,(I93:R93),"")),
     AVERAGE(IF($I$200:$R$200=2,(I93:R93),""))),
IF(Options!$D$20=1, IFERROR(GEOMEAN(IF($I$200:$R$200=1,(I93:R93)+0.0001,"")),
     GEOMEAN(IF($I$200:$R$200=2,(I93:R93)+0.0001,""))))))</f>
        <v>10</v>
      </c>
      <c r="H93" s="240" t="s">
        <v>183</v>
      </c>
      <c r="I93" s="96">
        <v>7.8571428571428603</v>
      </c>
      <c r="J93" s="96" t="s">
        <v>505</v>
      </c>
      <c r="K93" s="96">
        <v>10</v>
      </c>
      <c r="L93" s="96"/>
      <c r="M93" s="96"/>
      <c r="N93" s="150"/>
      <c r="O93" s="150"/>
      <c r="P93" s="150"/>
      <c r="Q93" s="38"/>
      <c r="R93" s="38"/>
      <c r="S93" s="38"/>
      <c r="T93" s="38"/>
      <c r="U93" s="38"/>
      <c r="V93" s="38"/>
      <c r="W93" s="38"/>
      <c r="X93" s="38"/>
      <c r="Y93" s="38"/>
      <c r="Z93" s="38"/>
      <c r="AA93" s="38"/>
    </row>
    <row r="94" spans="1:27" x14ac:dyDescent="0.2">
      <c r="A94" s="92">
        <v>89</v>
      </c>
      <c r="B94" s="92" t="s">
        <v>184</v>
      </c>
      <c r="C94" s="92" t="s">
        <v>185</v>
      </c>
      <c r="D94" s="105" t="str">
        <f t="shared" si="2"/>
        <v/>
      </c>
      <c r="E94" s="96">
        <f>IF(Options!$D$24 = 1, MAX(F94, G94),
IF(Options!$D$25 = 1, AVERAGE(F94,G94),
IF(Options!$D$26 = 1, IFERROR(GEOMEAN(F94, G94), MAX(F94, G94)))))</f>
        <v>5.744562646538026</v>
      </c>
      <c r="F94" s="96" cm="1">
        <f t="array" ref="F94">IF(Options!$D$18=1, IFERROR(MAX(IF($I$199:$R$199=1,(I94:R94),"")),
     MAX(IF($I$199:$R$199=2,(I94:R94),""))),
IF(Options!$D$19=1, IFERROR(AVERAGE(IF($I$199:$R$199=1,(I94:R94),"")),
     AVERAGE(IF($I$199:$R$199=2,(I94:R94),""))),
IF(Options!$D$20=1, IFERROR(GEOMEAN(IF($I$199:$R$199=1,(I94:R94)+0.0001,"")),
     GEOMEAN(IF($I$199:$R$199=2,(I94:R94)+0.0001,""))))))</f>
        <v>4.71428571428571</v>
      </c>
      <c r="G94" s="96" cm="1">
        <f t="array" ref="G94">IF(Options!$D$18=1, IFERROR(MAX(IF($I$200:$R$200=1,(I94:R94),"")),
     MAX(IF($I$200:$R$200=2,(I94:R94),""))),
IF(Options!$D$19=1, IFERROR(AVERAGE(IF($I$200:$R$200=1,(I94:R94),"")),
     AVERAGE(IF($I$200:$R$200=2,(I94:R94),""))),
IF(Options!$D$20=1, IFERROR(GEOMEAN(IF($I$200:$R$200=1,(I94:R94)+0.0001,"")),
     GEOMEAN(IF($I$200:$R$200=2,(I94:R94)+0.0001,""))))))</f>
        <v>7</v>
      </c>
      <c r="H94" s="240" t="s">
        <v>185</v>
      </c>
      <c r="I94" s="96">
        <v>4.71428571428571</v>
      </c>
      <c r="J94" s="96">
        <v>7</v>
      </c>
      <c r="K94" s="96" t="s">
        <v>505</v>
      </c>
      <c r="L94" s="96"/>
      <c r="M94" s="96"/>
      <c r="N94" s="150"/>
      <c r="O94" s="150"/>
      <c r="P94" s="150"/>
      <c r="Q94" s="38"/>
      <c r="R94" s="38"/>
      <c r="S94" s="38"/>
      <c r="T94" s="38"/>
      <c r="U94" s="38"/>
      <c r="V94" s="38"/>
      <c r="W94" s="38"/>
      <c r="X94" s="38"/>
      <c r="Y94" s="38"/>
      <c r="Z94" s="38"/>
      <c r="AA94" s="38"/>
    </row>
    <row r="95" spans="1:27" x14ac:dyDescent="0.2">
      <c r="A95" s="92">
        <v>90</v>
      </c>
      <c r="B95" s="92" t="s">
        <v>186</v>
      </c>
      <c r="C95" s="92" t="s">
        <v>187</v>
      </c>
      <c r="D95" s="105" t="str">
        <f t="shared" si="2"/>
        <v/>
      </c>
      <c r="E95" s="96">
        <f>IF(Options!$D$24 = 1, MAX(F95, G95),
IF(Options!$D$25 = 1, AVERAGE(F95,G95),
IF(Options!$D$26 = 1, IFERROR(GEOMEAN(F95, G95), MAX(F95, G95)))))</f>
        <v>7.7814764127403064</v>
      </c>
      <c r="F95" s="96" cm="1">
        <f t="array" ref="F95">IF(Options!$D$18=1, IFERROR(MAX(IF($I$199:$R$199=1,(I95:R95),"")),
     MAX(IF($I$199:$R$199=2,(I95:R95),""))),
IF(Options!$D$19=1, IFERROR(AVERAGE(IF($I$199:$R$199=1,(I95:R95),"")),
     AVERAGE(IF($I$199:$R$199=2,(I95:R95),""))),
IF(Options!$D$20=1, IFERROR(GEOMEAN(IF($I$199:$R$199=1,(I95:R95)+0.0001,"")),
     GEOMEAN(IF($I$199:$R$199=2,(I95:R95)+0.0001,""))))))</f>
        <v>8.2857142857142794</v>
      </c>
      <c r="G95" s="96" cm="1">
        <f t="array" ref="G95">IF(Options!$D$18=1, IFERROR(MAX(IF($I$200:$R$200=1,(I95:R95),"")),
     MAX(IF($I$200:$R$200=2,(I95:R95),""))),
IF(Options!$D$19=1, IFERROR(AVERAGE(IF($I$200:$R$200=1,(I95:R95),"")),
     AVERAGE(IF($I$200:$R$200=2,(I95:R95),""))),
IF(Options!$D$20=1, IFERROR(GEOMEAN(IF($I$200:$R$200=1,(I95:R95)+0.0001,"")),
     GEOMEAN(IF($I$200:$R$200=2,(I95:R95)+0.0001,""))))))</f>
        <v>7.3079245885213204</v>
      </c>
      <c r="H95" s="240" t="s">
        <v>187</v>
      </c>
      <c r="I95" s="96">
        <v>8.2857142857142794</v>
      </c>
      <c r="J95" s="96" t="s">
        <v>505</v>
      </c>
      <c r="K95" s="96">
        <v>7.3079245885213204</v>
      </c>
      <c r="L95" s="96"/>
      <c r="M95" s="96"/>
      <c r="N95" s="150"/>
      <c r="O95" s="150"/>
      <c r="P95" s="150"/>
      <c r="Q95" s="38"/>
      <c r="R95" s="38"/>
      <c r="S95" s="38"/>
      <c r="T95" s="38"/>
      <c r="U95" s="38"/>
      <c r="V95" s="38"/>
      <c r="W95" s="38"/>
      <c r="X95" s="38"/>
      <c r="Y95" s="38"/>
      <c r="Z95" s="38"/>
      <c r="AA95" s="38"/>
    </row>
    <row r="96" spans="1:27" x14ac:dyDescent="0.2">
      <c r="A96" s="92">
        <v>91</v>
      </c>
      <c r="B96" s="92" t="s">
        <v>188</v>
      </c>
      <c r="C96" s="92" t="s">
        <v>189</v>
      </c>
      <c r="D96" s="105" t="str">
        <f t="shared" si="2"/>
        <v/>
      </c>
      <c r="E96" s="96">
        <f>IF(Options!$D$24 = 1, MAX(F96, G96),
IF(Options!$D$25 = 1, AVERAGE(F96,G96),
IF(Options!$D$26 = 1, IFERROR(GEOMEAN(F96, G96), MAX(F96, G96)))))</f>
        <v>8.4285714285714306</v>
      </c>
      <c r="F96" s="96" cm="1">
        <f t="array" ref="F96">IF(Options!$D$18=1, IFERROR(MAX(IF($I$199:$R$199=1,(I96:R96),"")),
     MAX(IF($I$199:$R$199=2,(I96:R96),""))),
IF(Options!$D$19=1, IFERROR(AVERAGE(IF($I$199:$R$199=1,(I96:R96),"")),
     AVERAGE(IF($I$199:$R$199=2,(I96:R96),""))),
IF(Options!$D$20=1, IFERROR(GEOMEAN(IF($I$199:$R$199=1,(I96:R96)+0.0001,"")),
     GEOMEAN(IF($I$199:$R$199=2,(I96:R96)+0.0001,""))))))</f>
        <v>8.4285714285714306</v>
      </c>
      <c r="G96" s="96" cm="1">
        <f t="array" ref="G96">IF(Options!$D$18=1, IFERROR(MAX(IF($I$200:$R$200=1,(I96:R96),"")),
     MAX(IF($I$200:$R$200=2,(I96:R96),""))),
IF(Options!$D$19=1, IFERROR(AVERAGE(IF($I$200:$R$200=1,(I96:R96),"")),
     AVERAGE(IF($I$200:$R$200=2,(I96:R96),""))),
IF(Options!$D$20=1, IFERROR(GEOMEAN(IF($I$200:$R$200=1,(I96:R96)+0.0001,"")),
     GEOMEAN(IF($I$200:$R$200=2,(I96:R96)+0.0001,""))))))</f>
        <v>0</v>
      </c>
      <c r="H96" s="240" t="s">
        <v>189</v>
      </c>
      <c r="I96" s="96">
        <v>8.4285714285714306</v>
      </c>
      <c r="J96" s="96" t="s">
        <v>505</v>
      </c>
      <c r="K96" s="96" t="s">
        <v>505</v>
      </c>
      <c r="L96" s="96"/>
      <c r="M96" s="96"/>
      <c r="N96" s="150"/>
      <c r="O96" s="150"/>
      <c r="P96" s="150"/>
      <c r="Q96" s="38"/>
      <c r="R96" s="38"/>
      <c r="S96" s="38"/>
      <c r="T96" s="38"/>
      <c r="U96" s="38"/>
      <c r="V96" s="38"/>
      <c r="W96" s="38"/>
      <c r="X96" s="38"/>
      <c r="Y96" s="38"/>
      <c r="Z96" s="38"/>
      <c r="AA96" s="38"/>
    </row>
    <row r="97" spans="1:27" x14ac:dyDescent="0.2">
      <c r="A97" s="92">
        <v>92</v>
      </c>
      <c r="B97" s="92" t="s">
        <v>190</v>
      </c>
      <c r="C97" s="92" t="s">
        <v>191</v>
      </c>
      <c r="D97" s="105" t="str">
        <f t="shared" si="2"/>
        <v/>
      </c>
      <c r="E97" s="96">
        <f>IF(Options!$D$24 = 1, MAX(F97, G97),
IF(Options!$D$25 = 1, AVERAGE(F97,G97),
IF(Options!$D$26 = 1, IFERROR(GEOMEAN(F97, G97), MAX(F97, G97)))))</f>
        <v>2.5714285714285698</v>
      </c>
      <c r="F97" s="96" cm="1">
        <f t="array" ref="F97">IF(Options!$D$18=1, IFERROR(MAX(IF($I$199:$R$199=1,(I97:R97),"")),
     MAX(IF($I$199:$R$199=2,(I97:R97),""))),
IF(Options!$D$19=1, IFERROR(AVERAGE(IF($I$199:$R$199=1,(I97:R97),"")),
     AVERAGE(IF($I$199:$R$199=2,(I97:R97),""))),
IF(Options!$D$20=1, IFERROR(GEOMEAN(IF($I$199:$R$199=1,(I97:R97)+0.0001,"")),
     GEOMEAN(IF($I$199:$R$199=2,(I97:R97)+0.0001,""))))))</f>
        <v>2.5714285714285698</v>
      </c>
      <c r="G97" s="96" cm="1">
        <f t="array" ref="G97">IF(Options!$D$18=1, IFERROR(MAX(IF($I$200:$R$200=1,(I97:R97),"")),
     MAX(IF($I$200:$R$200=2,(I97:R97),""))),
IF(Options!$D$19=1, IFERROR(AVERAGE(IF($I$200:$R$200=1,(I97:R97),"")),
     AVERAGE(IF($I$200:$R$200=2,(I97:R97),""))),
IF(Options!$D$20=1, IFERROR(GEOMEAN(IF($I$200:$R$200=1,(I97:R97)+0.0001,"")),
     GEOMEAN(IF($I$200:$R$200=2,(I97:R97)+0.0001,""))))))</f>
        <v>0</v>
      </c>
      <c r="H97" s="240" t="s">
        <v>191</v>
      </c>
      <c r="I97" s="96">
        <v>2.5714285714285698</v>
      </c>
      <c r="J97" s="96" t="s">
        <v>505</v>
      </c>
      <c r="K97" s="96" t="s">
        <v>505</v>
      </c>
      <c r="L97" s="96"/>
      <c r="M97" s="96"/>
      <c r="N97" s="150"/>
      <c r="O97" s="150"/>
      <c r="P97" s="150"/>
      <c r="Q97" s="38"/>
      <c r="R97" s="38"/>
      <c r="S97" s="38"/>
      <c r="T97" s="38"/>
      <c r="U97" s="38"/>
      <c r="V97" s="38"/>
      <c r="W97" s="38"/>
      <c r="X97" s="38"/>
      <c r="Y97" s="38"/>
      <c r="Z97" s="38"/>
      <c r="AA97" s="38"/>
    </row>
    <row r="98" spans="1:27" x14ac:dyDescent="0.2">
      <c r="A98" s="92">
        <v>93</v>
      </c>
      <c r="B98" s="92" t="s">
        <v>192</v>
      </c>
      <c r="C98" s="92" t="s">
        <v>193</v>
      </c>
      <c r="D98" s="105" t="str">
        <f t="shared" si="2"/>
        <v/>
      </c>
      <c r="E98" s="96">
        <f>IF(Options!$D$24 = 1, MAX(F98, G98),
IF(Options!$D$25 = 1, AVERAGE(F98,G98),
IF(Options!$D$26 = 1, IFERROR(GEOMEAN(F98, G98), MAX(F98, G98)))))</f>
        <v>0.57142857142857095</v>
      </c>
      <c r="F98" s="96" cm="1">
        <f t="array" ref="F98">IF(Options!$D$18=1, IFERROR(MAX(IF($I$199:$R$199=1,(I98:R98),"")),
     MAX(IF($I$199:$R$199=2,(I98:R98),""))),
IF(Options!$D$19=1, IFERROR(AVERAGE(IF($I$199:$R$199=1,(I98:R98),"")),
     AVERAGE(IF($I$199:$R$199=2,(I98:R98),""))),
IF(Options!$D$20=1, IFERROR(GEOMEAN(IF($I$199:$R$199=1,(I98:R98)+0.0001,"")),
     GEOMEAN(IF($I$199:$R$199=2,(I98:R98)+0.0001,""))))))</f>
        <v>0.57142857142857095</v>
      </c>
      <c r="G98" s="96" cm="1">
        <f t="array" ref="G98">IF(Options!$D$18=1, IFERROR(MAX(IF($I$200:$R$200=1,(I98:R98),"")),
     MAX(IF($I$200:$R$200=2,(I98:R98),""))),
IF(Options!$D$19=1, IFERROR(AVERAGE(IF($I$200:$R$200=1,(I98:R98),"")),
     AVERAGE(IF($I$200:$R$200=2,(I98:R98),""))),
IF(Options!$D$20=1, IFERROR(GEOMEAN(IF($I$200:$R$200=1,(I98:R98)+0.0001,"")),
     GEOMEAN(IF($I$200:$R$200=2,(I98:R98)+0.0001,""))))))</f>
        <v>0</v>
      </c>
      <c r="H98" s="240" t="s">
        <v>193</v>
      </c>
      <c r="I98" s="96">
        <v>0.57142857142857095</v>
      </c>
      <c r="J98" s="96">
        <v>0</v>
      </c>
      <c r="K98" s="96" t="s">
        <v>505</v>
      </c>
      <c r="L98" s="96"/>
      <c r="M98" s="96"/>
      <c r="N98" s="150"/>
      <c r="O98" s="150"/>
      <c r="P98" s="150"/>
      <c r="Q98" s="38"/>
      <c r="R98" s="38"/>
      <c r="S98" s="38"/>
      <c r="T98" s="38"/>
      <c r="U98" s="38"/>
      <c r="V98" s="38"/>
      <c r="W98" s="38"/>
      <c r="X98" s="38"/>
      <c r="Y98" s="38"/>
      <c r="Z98" s="38"/>
      <c r="AA98" s="38"/>
    </row>
    <row r="99" spans="1:27" x14ac:dyDescent="0.2">
      <c r="A99" s="92">
        <v>94</v>
      </c>
      <c r="B99" s="92" t="s">
        <v>194</v>
      </c>
      <c r="C99" s="92" t="s">
        <v>195</v>
      </c>
      <c r="D99" s="105" t="str">
        <f t="shared" si="2"/>
        <v/>
      </c>
      <c r="E99" s="96">
        <f>IF(Options!$D$24 = 1, MAX(F99, G99),
IF(Options!$D$25 = 1, AVERAGE(F99,G99),
IF(Options!$D$26 = 1, IFERROR(GEOMEAN(F99, G99), MAX(F99, G99)))))</f>
        <v>2.4285714285714302</v>
      </c>
      <c r="F99" s="96" cm="1">
        <f t="array" ref="F99">IF(Options!$D$18=1, IFERROR(MAX(IF($I$199:$R$199=1,(I99:R99),"")),
     MAX(IF($I$199:$R$199=2,(I99:R99),""))),
IF(Options!$D$19=1, IFERROR(AVERAGE(IF($I$199:$R$199=1,(I99:R99),"")),
     AVERAGE(IF($I$199:$R$199=2,(I99:R99),""))),
IF(Options!$D$20=1, IFERROR(GEOMEAN(IF($I$199:$R$199=1,(I99:R99)+0.0001,"")),
     GEOMEAN(IF($I$199:$R$199=2,(I99:R99)+0.0001,""))))))</f>
        <v>2.4285714285714302</v>
      </c>
      <c r="G99" s="96" cm="1">
        <f t="array" ref="G99">IF(Options!$D$18=1, IFERROR(MAX(IF($I$200:$R$200=1,(I99:R99),"")),
     MAX(IF($I$200:$R$200=2,(I99:R99),""))),
IF(Options!$D$19=1, IFERROR(AVERAGE(IF($I$200:$R$200=1,(I99:R99),"")),
     AVERAGE(IF($I$200:$R$200=2,(I99:R99),""))),
IF(Options!$D$20=1, IFERROR(GEOMEAN(IF($I$200:$R$200=1,(I99:R99)+0.0001,"")),
     GEOMEAN(IF($I$200:$R$200=2,(I99:R99)+0.0001,""))))))</f>
        <v>0</v>
      </c>
      <c r="H99" s="240" t="s">
        <v>195</v>
      </c>
      <c r="I99" s="96">
        <v>2.4285714285714302</v>
      </c>
      <c r="J99" s="96" t="s">
        <v>505</v>
      </c>
      <c r="K99" s="96" t="s">
        <v>505</v>
      </c>
      <c r="L99" s="96"/>
      <c r="M99" s="96"/>
      <c r="N99" s="150"/>
      <c r="O99" s="150"/>
      <c r="P99" s="150"/>
      <c r="Q99" s="38"/>
      <c r="R99" s="38"/>
      <c r="S99" s="38"/>
      <c r="T99" s="38"/>
      <c r="U99" s="38"/>
      <c r="V99" s="38"/>
      <c r="W99" s="38"/>
      <c r="X99" s="38"/>
      <c r="Y99" s="38"/>
      <c r="Z99" s="38"/>
      <c r="AA99" s="38"/>
    </row>
    <row r="100" spans="1:27" x14ac:dyDescent="0.2">
      <c r="A100" s="92">
        <v>95</v>
      </c>
      <c r="B100" s="92" t="s">
        <v>196</v>
      </c>
      <c r="C100" s="92" t="s">
        <v>197</v>
      </c>
      <c r="D100" s="105" t="str">
        <f t="shared" si="2"/>
        <v/>
      </c>
      <c r="E100" s="96">
        <f>IF(Options!$D$24 = 1, MAX(F100, G100),
IF(Options!$D$25 = 1, AVERAGE(F100,G100),
IF(Options!$D$26 = 1, IFERROR(GEOMEAN(F100, G100), MAX(F100, G100)))))</f>
        <v>7.1576933051666893</v>
      </c>
      <c r="F100" s="96" cm="1">
        <f t="array" ref="F100">IF(Options!$D$18=1, IFERROR(MAX(IF($I$199:$R$199=1,(I100:R100),"")),
     MAX(IF($I$199:$R$199=2,(I100:R100),""))),
IF(Options!$D$19=1, IFERROR(AVERAGE(IF($I$199:$R$199=1,(I100:R100),"")),
     AVERAGE(IF($I$199:$R$199=2,(I100:R100),""))),
IF(Options!$D$20=1, IFERROR(GEOMEAN(IF($I$199:$R$199=1,(I100:R100)+0.0001,"")),
     GEOMEAN(IF($I$199:$R$199=2,(I100:R100)+0.0001,""))))))</f>
        <v>7.1428571428571397</v>
      </c>
      <c r="G100" s="96" cm="1">
        <f t="array" ref="G100">IF(Options!$D$18=1, IFERROR(MAX(IF($I$200:$R$200=1,(I100:R100),"")),
     MAX(IF($I$200:$R$200=2,(I100:R100),""))),
IF(Options!$D$19=1, IFERROR(AVERAGE(IF($I$200:$R$200=1,(I100:R100),"")),
     AVERAGE(IF($I$200:$R$200=2,(I100:R100),""))),
IF(Options!$D$20=1, IFERROR(GEOMEAN(IF($I$200:$R$200=1,(I100:R100)+0.0001,"")),
     GEOMEAN(IF($I$200:$R$200=2,(I100:R100)+0.0001,""))))))</f>
        <v>7.1725602831159296</v>
      </c>
      <c r="H100" s="240" t="s">
        <v>197</v>
      </c>
      <c r="I100" s="96">
        <v>7.1428571428571397</v>
      </c>
      <c r="J100" s="96" t="s">
        <v>505</v>
      </c>
      <c r="K100" s="96">
        <v>7.1725602831159296</v>
      </c>
      <c r="L100" s="96"/>
      <c r="M100" s="96"/>
      <c r="N100" s="150"/>
      <c r="O100" s="150"/>
      <c r="P100" s="150"/>
      <c r="Q100" s="38"/>
      <c r="R100" s="38"/>
      <c r="S100" s="38"/>
      <c r="T100" s="38"/>
      <c r="U100" s="38"/>
      <c r="V100" s="38"/>
      <c r="W100" s="38"/>
      <c r="X100" s="38"/>
      <c r="Y100" s="38"/>
      <c r="Z100" s="38"/>
      <c r="AA100" s="38"/>
    </row>
    <row r="101" spans="1:27" x14ac:dyDescent="0.2">
      <c r="A101" s="92">
        <v>96</v>
      </c>
      <c r="B101" s="92" t="s">
        <v>198</v>
      </c>
      <c r="C101" s="92" t="s">
        <v>199</v>
      </c>
      <c r="D101" s="105" t="str">
        <f t="shared" si="2"/>
        <v/>
      </c>
      <c r="E101" s="96">
        <f>IF(Options!$D$24 = 1, MAX(F101, G101),
IF(Options!$D$25 = 1, AVERAGE(F101,G101),
IF(Options!$D$26 = 1, IFERROR(GEOMEAN(F101, G101), MAX(F101, G101)))))</f>
        <v>5.5714285714285703</v>
      </c>
      <c r="F101" s="96" cm="1">
        <f t="array" ref="F101">IF(Options!$D$18=1, IFERROR(MAX(IF($I$199:$R$199=1,(I101:R101),"")),
     MAX(IF($I$199:$R$199=2,(I101:R101),""))),
IF(Options!$D$19=1, IFERROR(AVERAGE(IF($I$199:$R$199=1,(I101:R101),"")),
     AVERAGE(IF($I$199:$R$199=2,(I101:R101),""))),
IF(Options!$D$20=1, IFERROR(GEOMEAN(IF($I$199:$R$199=1,(I101:R101)+0.0001,"")),
     GEOMEAN(IF($I$199:$R$199=2,(I101:R101)+0.0001,""))))))</f>
        <v>5.5714285714285703</v>
      </c>
      <c r="G101" s="96" cm="1">
        <f t="array" ref="G101">IF(Options!$D$18=1, IFERROR(MAX(IF($I$200:$R$200=1,(I101:R101),"")),
     MAX(IF($I$200:$R$200=2,(I101:R101),""))),
IF(Options!$D$19=1, IFERROR(AVERAGE(IF($I$200:$R$200=1,(I101:R101),"")),
     AVERAGE(IF($I$200:$R$200=2,(I101:R101),""))),
IF(Options!$D$20=1, IFERROR(GEOMEAN(IF($I$200:$R$200=1,(I101:R101)+0.0001,"")),
     GEOMEAN(IF($I$200:$R$200=2,(I101:R101)+0.0001,""))))))</f>
        <v>0</v>
      </c>
      <c r="H101" s="240" t="s">
        <v>199</v>
      </c>
      <c r="I101" s="96">
        <v>5.5714285714285703</v>
      </c>
      <c r="J101" s="96" t="s">
        <v>505</v>
      </c>
      <c r="K101" s="96" t="s">
        <v>505</v>
      </c>
      <c r="L101" s="96"/>
      <c r="M101" s="96"/>
      <c r="N101" s="150"/>
      <c r="O101" s="150"/>
      <c r="P101" s="150"/>
      <c r="Q101" s="38"/>
      <c r="R101" s="38"/>
      <c r="S101" s="38"/>
      <c r="T101" s="38"/>
      <c r="U101" s="38"/>
      <c r="V101" s="38"/>
      <c r="W101" s="38"/>
      <c r="X101" s="38"/>
      <c r="Y101" s="38"/>
      <c r="Z101" s="38"/>
      <c r="AA101" s="38"/>
    </row>
    <row r="102" spans="1:27" x14ac:dyDescent="0.2">
      <c r="A102" s="92">
        <v>97</v>
      </c>
      <c r="B102" s="92" t="s">
        <v>200</v>
      </c>
      <c r="C102" s="92" t="s">
        <v>201</v>
      </c>
      <c r="D102" s="105" t="str">
        <f t="shared" ref="D102:D133" si="3">IF(H102 &lt;&gt; C102, "Countries don't match", "")</f>
        <v/>
      </c>
      <c r="E102" s="96">
        <f>IF(Options!$D$24 = 1, MAX(F102, G102),
IF(Options!$D$25 = 1, AVERAGE(F102,G102),
IF(Options!$D$26 = 1, IFERROR(GEOMEAN(F102, G102), MAX(F102, G102)))))</f>
        <v>10</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0</v>
      </c>
      <c r="H102" s="240" t="s">
        <v>201</v>
      </c>
      <c r="I102" s="96">
        <v>10</v>
      </c>
      <c r="J102" s="96" t="s">
        <v>505</v>
      </c>
      <c r="K102" s="96" t="s">
        <v>505</v>
      </c>
      <c r="L102" s="96"/>
      <c r="M102" s="96"/>
      <c r="N102" s="150"/>
      <c r="O102" s="150"/>
      <c r="P102" s="150"/>
      <c r="Q102" s="38"/>
      <c r="R102" s="38"/>
      <c r="S102" s="38"/>
      <c r="T102" s="38"/>
      <c r="U102" s="38"/>
      <c r="V102" s="38"/>
      <c r="W102" s="38"/>
      <c r="X102" s="38"/>
      <c r="Y102" s="38"/>
      <c r="Z102" s="38"/>
      <c r="AA102" s="38"/>
    </row>
    <row r="103" spans="1:27" x14ac:dyDescent="0.2">
      <c r="A103" s="92">
        <v>98</v>
      </c>
      <c r="B103" s="92" t="s">
        <v>202</v>
      </c>
      <c r="C103" s="92" t="s">
        <v>203</v>
      </c>
      <c r="D103" s="105" t="str">
        <f t="shared" si="3"/>
        <v/>
      </c>
      <c r="E103" s="96">
        <f>IF(Options!$D$24 = 1, MAX(F103, G103),
IF(Options!$D$25 = 1, AVERAGE(F103,G103),
IF(Options!$D$26 = 1, IFERROR(GEOMEAN(F103, G103), MAX(F103, G103)))))</f>
        <v>3.8571428571428599</v>
      </c>
      <c r="F103" s="96" cm="1">
        <f t="array" ref="F103">IF(Options!$D$18=1, IFERROR(MAX(IF($I$199:$R$199=1,(I103:R103),"")),
     MAX(IF($I$199:$R$199=2,(I103:R103),""))),
IF(Options!$D$19=1, IFERROR(AVERAGE(IF($I$199:$R$199=1,(I103:R103),"")),
     AVERAGE(IF($I$199:$R$199=2,(I103:R103),""))),
IF(Options!$D$20=1, IFERROR(GEOMEAN(IF($I$199:$R$199=1,(I103:R103)+0.0001,"")),
     GEOMEAN(IF($I$199:$R$199=2,(I103:R103)+0.0001,""))))))</f>
        <v>3.8571428571428599</v>
      </c>
      <c r="G103" s="96" cm="1">
        <f t="array" ref="G103">IF(Options!$D$18=1, IFERROR(MAX(IF($I$200:$R$200=1,(I103:R103),"")),
     MAX(IF($I$200:$R$200=2,(I103:R103),""))),
IF(Options!$D$19=1, IFERROR(AVERAGE(IF($I$200:$R$200=1,(I103:R103),"")),
     AVERAGE(IF($I$200:$R$200=2,(I103:R103),""))),
IF(Options!$D$20=1, IFERROR(GEOMEAN(IF($I$200:$R$200=1,(I103:R103)+0.0001,"")),
     GEOMEAN(IF($I$200:$R$200=2,(I103:R103)+0.0001,""))))))</f>
        <v>0</v>
      </c>
      <c r="H103" s="240" t="s">
        <v>203</v>
      </c>
      <c r="I103" s="96">
        <v>3.8571428571428599</v>
      </c>
      <c r="J103" s="96" t="s">
        <v>505</v>
      </c>
      <c r="K103" s="96" t="s">
        <v>505</v>
      </c>
      <c r="L103" s="96"/>
      <c r="M103" s="96"/>
      <c r="N103" s="150"/>
      <c r="O103" s="150"/>
      <c r="P103" s="150"/>
      <c r="Q103" s="38"/>
      <c r="R103" s="38"/>
      <c r="S103" s="38"/>
      <c r="T103" s="38"/>
      <c r="U103" s="38"/>
      <c r="V103" s="38"/>
      <c r="W103" s="38"/>
      <c r="X103" s="38"/>
      <c r="Y103" s="38"/>
      <c r="Z103" s="38"/>
      <c r="AA103" s="38"/>
    </row>
    <row r="104" spans="1:27" x14ac:dyDescent="0.2">
      <c r="A104" s="92">
        <v>99</v>
      </c>
      <c r="B104" s="92" t="s">
        <v>204</v>
      </c>
      <c r="C104" s="92" t="s">
        <v>205</v>
      </c>
      <c r="D104" s="105" t="str">
        <f t="shared" si="3"/>
        <v/>
      </c>
      <c r="E104" s="96">
        <f>IF(Options!$D$24 = 1, MAX(F104, G104),
IF(Options!$D$25 = 1, AVERAGE(F104,G104),
IF(Options!$D$26 = 1, IFERROR(GEOMEAN(F104, G104), MAX(F104, G104)))))</f>
        <v>4.4285714285714297</v>
      </c>
      <c r="F104" s="96" cm="1">
        <f t="array" ref="F104">IF(Options!$D$18=1, IFERROR(MAX(IF($I$199:$R$199=1,(I104:R104),"")),
     MAX(IF($I$199:$R$199=2,(I104:R104),""))),
IF(Options!$D$19=1, IFERROR(AVERAGE(IF($I$199:$R$199=1,(I104:R104),"")),
     AVERAGE(IF($I$199:$R$199=2,(I104:R104),""))),
IF(Options!$D$20=1, IFERROR(GEOMEAN(IF($I$199:$R$199=1,(I104:R104)+0.0001,"")),
     GEOMEAN(IF($I$199:$R$199=2,(I104:R104)+0.0001,""))))))</f>
        <v>4.4285714285714297</v>
      </c>
      <c r="G104" s="96" cm="1">
        <f t="array" ref="G104">IF(Options!$D$18=1, IFERROR(MAX(IF($I$200:$R$200=1,(I104:R104),"")),
     MAX(IF($I$200:$R$200=2,(I104:R104),""))),
IF(Options!$D$19=1, IFERROR(AVERAGE(IF($I$200:$R$200=1,(I104:R104),"")),
     AVERAGE(IF($I$200:$R$200=2,(I104:R104),""))),
IF(Options!$D$20=1, IFERROR(GEOMEAN(IF($I$200:$R$200=1,(I104:R104)+0.0001,"")),
     GEOMEAN(IF($I$200:$R$200=2,(I104:R104)+0.0001,""))))))</f>
        <v>0</v>
      </c>
      <c r="H104" s="240" t="s">
        <v>205</v>
      </c>
      <c r="I104" s="96">
        <v>4.4285714285714297</v>
      </c>
      <c r="J104" s="96" t="s">
        <v>505</v>
      </c>
      <c r="K104" s="96" t="s">
        <v>505</v>
      </c>
      <c r="L104" s="96"/>
      <c r="M104" s="96"/>
      <c r="N104" s="150"/>
      <c r="O104" s="150"/>
      <c r="P104" s="150"/>
      <c r="Q104" s="38"/>
      <c r="R104" s="38"/>
      <c r="S104" s="38"/>
      <c r="T104" s="38"/>
      <c r="U104" s="38"/>
      <c r="V104" s="38"/>
      <c r="W104" s="38"/>
      <c r="X104" s="38"/>
      <c r="Y104" s="38"/>
      <c r="Z104" s="38"/>
      <c r="AA104" s="38"/>
    </row>
    <row r="105" spans="1:27" x14ac:dyDescent="0.2">
      <c r="A105" s="92">
        <v>100</v>
      </c>
      <c r="B105" s="92" t="s">
        <v>206</v>
      </c>
      <c r="C105" s="92" t="s">
        <v>207</v>
      </c>
      <c r="D105" s="105" t="str">
        <f t="shared" si="3"/>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240" t="s">
        <v>207</v>
      </c>
      <c r="I105" s="96">
        <v>0</v>
      </c>
      <c r="J105" s="96" t="s">
        <v>505</v>
      </c>
      <c r="K105" s="96" t="s">
        <v>505</v>
      </c>
      <c r="L105" s="96"/>
      <c r="M105" s="96"/>
      <c r="N105" s="150"/>
      <c r="O105" s="150"/>
      <c r="P105" s="150"/>
      <c r="Q105" s="38"/>
      <c r="R105" s="38"/>
      <c r="S105" s="38"/>
      <c r="T105" s="38"/>
      <c r="U105" s="38"/>
      <c r="V105" s="38"/>
      <c r="W105" s="38"/>
      <c r="X105" s="38"/>
      <c r="Y105" s="38"/>
      <c r="Z105" s="38"/>
      <c r="AA105" s="38"/>
    </row>
    <row r="106" spans="1:27" x14ac:dyDescent="0.2">
      <c r="A106" s="92">
        <v>101</v>
      </c>
      <c r="B106" s="92" t="s">
        <v>208</v>
      </c>
      <c r="C106" s="92" t="s">
        <v>209</v>
      </c>
      <c r="D106" s="105" t="str">
        <f t="shared" si="3"/>
        <v/>
      </c>
      <c r="E106" s="96">
        <f>IF(Options!$D$24 = 1, MAX(F106, G106),
IF(Options!$D$25 = 1, AVERAGE(F106,G106),
IF(Options!$D$26 = 1, IFERROR(GEOMEAN(F106, G106), MAX(F106, G106)))))</f>
        <v>5.4772255750516639</v>
      </c>
      <c r="F106" s="96" cm="1">
        <f t="array" ref="F106">IF(Options!$D$18=1, IFERROR(MAX(IF($I$199:$R$199=1,(I106:R106),"")),
     MAX(IF($I$199:$R$199=2,(I106:R106),""))),
IF(Options!$D$19=1, IFERROR(AVERAGE(IF($I$199:$R$199=1,(I106:R106),"")),
     AVERAGE(IF($I$199:$R$199=2,(I106:R106),""))),
IF(Options!$D$20=1, IFERROR(GEOMEAN(IF($I$199:$R$199=1,(I106:R106)+0.0001,"")),
     GEOMEAN(IF($I$199:$R$199=2,(I106:R106)+0.0001,""))))))</f>
        <v>4.28571428571429</v>
      </c>
      <c r="G106" s="96" cm="1">
        <f t="array" ref="G106">IF(Options!$D$18=1, IFERROR(MAX(IF($I$200:$R$200=1,(I106:R106),"")),
     MAX(IF($I$200:$R$200=2,(I106:R106),""))),
IF(Options!$D$19=1, IFERROR(AVERAGE(IF($I$200:$R$200=1,(I106:R106),"")),
     AVERAGE(IF($I$200:$R$200=2,(I106:R106),""))),
IF(Options!$D$20=1, IFERROR(GEOMEAN(IF($I$200:$R$200=1,(I106:R106)+0.0001,"")),
     GEOMEAN(IF($I$200:$R$200=2,(I106:R106)+0.0001,""))))))</f>
        <v>7</v>
      </c>
      <c r="H106" s="240" t="s">
        <v>209</v>
      </c>
      <c r="I106" s="96">
        <v>4.28571428571429</v>
      </c>
      <c r="J106" s="96">
        <v>7</v>
      </c>
      <c r="K106" s="96" t="s">
        <v>505</v>
      </c>
      <c r="L106" s="96"/>
      <c r="M106" s="96"/>
      <c r="N106" s="150"/>
      <c r="O106" s="150"/>
      <c r="P106" s="150"/>
      <c r="Q106" s="38"/>
      <c r="R106" s="38"/>
      <c r="S106" s="38"/>
      <c r="T106" s="38"/>
      <c r="U106" s="38"/>
      <c r="V106" s="38"/>
      <c r="W106" s="38"/>
      <c r="X106" s="38"/>
      <c r="Y106" s="38"/>
      <c r="Z106" s="38"/>
      <c r="AA106" s="38"/>
    </row>
    <row r="107" spans="1:27" x14ac:dyDescent="0.2">
      <c r="A107" s="92">
        <v>102</v>
      </c>
      <c r="B107" s="92" t="s">
        <v>210</v>
      </c>
      <c r="C107" s="92" t="s">
        <v>211</v>
      </c>
      <c r="D107" s="105" t="str">
        <f t="shared" si="3"/>
        <v/>
      </c>
      <c r="E107" s="96">
        <f>IF(Options!$D$24 = 1, MAX(F107, G107),
IF(Options!$D$25 = 1, AVERAGE(F107,G107),
IF(Options!$D$26 = 1, IFERROR(GEOMEAN(F107, G107), MAX(F107, G107)))))</f>
        <v>9.1428571428571406</v>
      </c>
      <c r="F107" s="96" cm="1">
        <f t="array" ref="F107">IF(Options!$D$18=1, IFERROR(MAX(IF($I$199:$R$199=1,(I107:R107),"")),
     MAX(IF($I$199:$R$199=2,(I107:R107),""))),
IF(Options!$D$19=1, IFERROR(AVERAGE(IF($I$199:$R$199=1,(I107:R107),"")),
     AVERAGE(IF($I$199:$R$199=2,(I107:R107),""))),
IF(Options!$D$20=1, IFERROR(GEOMEAN(IF($I$199:$R$199=1,(I107:R107)+0.0001,"")),
     GEOMEAN(IF($I$199:$R$199=2,(I107:R107)+0.0001,""))))))</f>
        <v>9.1428571428571406</v>
      </c>
      <c r="G107" s="96" cm="1">
        <f t="array" ref="G107">IF(Options!$D$18=1, IFERROR(MAX(IF($I$200:$R$200=1,(I107:R107),"")),
     MAX(IF($I$200:$R$200=2,(I107:R107),""))),
IF(Options!$D$19=1, IFERROR(AVERAGE(IF($I$200:$R$200=1,(I107:R107),"")),
     AVERAGE(IF($I$200:$R$200=2,(I107:R107),""))),
IF(Options!$D$20=1, IFERROR(GEOMEAN(IF($I$200:$R$200=1,(I107:R107)+0.0001,"")),
     GEOMEAN(IF($I$200:$R$200=2,(I107:R107)+0.0001,""))))))</f>
        <v>0</v>
      </c>
      <c r="H107" s="240" t="s">
        <v>211</v>
      </c>
      <c r="I107" s="96">
        <v>9.1428571428571406</v>
      </c>
      <c r="J107" s="96" t="s">
        <v>505</v>
      </c>
      <c r="K107" s="96" t="s">
        <v>505</v>
      </c>
      <c r="L107" s="96"/>
      <c r="M107" s="96"/>
      <c r="N107" s="150"/>
      <c r="O107" s="150"/>
      <c r="P107" s="150"/>
      <c r="Q107" s="38"/>
      <c r="R107" s="38"/>
      <c r="S107" s="38"/>
      <c r="T107" s="38"/>
      <c r="U107" s="38"/>
      <c r="V107" s="38"/>
      <c r="W107" s="38"/>
      <c r="X107" s="38"/>
      <c r="Y107" s="38"/>
      <c r="Z107" s="38"/>
      <c r="AA107" s="38"/>
    </row>
    <row r="108" spans="1:27" x14ac:dyDescent="0.2">
      <c r="A108" s="92">
        <v>103</v>
      </c>
      <c r="B108" s="92" t="s">
        <v>212</v>
      </c>
      <c r="C108" s="92" t="s">
        <v>213</v>
      </c>
      <c r="D108" s="105" t="str">
        <f t="shared" si="3"/>
        <v/>
      </c>
      <c r="E108" s="96">
        <f>IF(Options!$D$24 = 1, MAX(F108, G108),
IF(Options!$D$25 = 1, AVERAGE(F108,G108),
IF(Options!$D$26 = 1, IFERROR(GEOMEAN(F108, G108), MAX(F108, G108)))))</f>
        <v>3.1622776601683809</v>
      </c>
      <c r="F108" s="96" cm="1">
        <f t="array" ref="F108">IF(Options!$D$18=1, IFERROR(MAX(IF($I$199:$R$199=1,(I108:R108),"")),
     MAX(IF($I$199:$R$199=2,(I108:R108),""))),
IF(Options!$D$19=1, IFERROR(AVERAGE(IF($I$199:$R$199=1,(I108:R108),"")),
     AVERAGE(IF($I$199:$R$199=2,(I108:R108),""))),
IF(Options!$D$20=1, IFERROR(GEOMEAN(IF($I$199:$R$199=1,(I108:R108)+0.0001,"")),
     GEOMEAN(IF($I$199:$R$199=2,(I108:R108)+0.0001,""))))))</f>
        <v>1.4285714285714299</v>
      </c>
      <c r="G108" s="96" cm="1">
        <f t="array" ref="G108">IF(Options!$D$18=1, IFERROR(MAX(IF($I$200:$R$200=1,(I108:R108),"")),
     MAX(IF($I$200:$R$200=2,(I108:R108),""))),
IF(Options!$D$19=1, IFERROR(AVERAGE(IF($I$200:$R$200=1,(I108:R108),"")),
     AVERAGE(IF($I$200:$R$200=2,(I108:R108),""))),
IF(Options!$D$20=1, IFERROR(GEOMEAN(IF($I$200:$R$200=1,(I108:R108)+0.0001,"")),
     GEOMEAN(IF($I$200:$R$200=2,(I108:R108)+0.0001,""))))))</f>
        <v>7</v>
      </c>
      <c r="H108" s="240" t="s">
        <v>213</v>
      </c>
      <c r="I108" s="96">
        <v>1.4285714285714299</v>
      </c>
      <c r="J108" s="96">
        <v>7</v>
      </c>
      <c r="K108" s="96" t="s">
        <v>505</v>
      </c>
      <c r="L108" s="96"/>
      <c r="M108" s="96"/>
      <c r="N108" s="150"/>
      <c r="O108" s="150"/>
      <c r="P108" s="150"/>
      <c r="Q108" s="38"/>
      <c r="R108" s="38"/>
      <c r="S108" s="38"/>
      <c r="T108" s="38"/>
      <c r="U108" s="38"/>
      <c r="V108" s="38"/>
      <c r="W108" s="38"/>
      <c r="X108" s="38"/>
      <c r="Y108" s="38"/>
      <c r="Z108" s="38"/>
      <c r="AA108" s="38"/>
    </row>
    <row r="109" spans="1:27" x14ac:dyDescent="0.2">
      <c r="A109" s="92">
        <v>104</v>
      </c>
      <c r="B109" s="92" t="s">
        <v>214</v>
      </c>
      <c r="C109" s="92" t="s">
        <v>215</v>
      </c>
      <c r="D109" s="105" t="str">
        <f t="shared" si="3"/>
        <v/>
      </c>
      <c r="E109" s="96">
        <f>IF(Options!$D$24 = 1, MAX(F109, G109),
IF(Options!$D$25 = 1, AVERAGE(F109,G109),
IF(Options!$D$26 = 1, IFERROR(GEOMEAN(F109, G109), MAX(F109, G109)))))</f>
        <v>2.4494897427831765</v>
      </c>
      <c r="F109" s="96" cm="1">
        <f t="array" ref="F109">IF(Options!$D$18=1, IFERROR(MAX(IF($I$199:$R$199=1,(I109:R109),"")),
     MAX(IF($I$199:$R$199=2,(I109:R109),""))),
IF(Options!$D$19=1, IFERROR(AVERAGE(IF($I$199:$R$199=1,(I109:R109),"")),
     AVERAGE(IF($I$199:$R$199=2,(I109:R109),""))),
IF(Options!$D$20=1, IFERROR(GEOMEAN(IF($I$199:$R$199=1,(I109:R109)+0.0001,"")),
     GEOMEAN(IF($I$199:$R$199=2,(I109:R109)+0.0001,""))))))</f>
        <v>0.85714285714285599</v>
      </c>
      <c r="G109" s="96" cm="1">
        <f t="array" ref="G109">IF(Options!$D$18=1, IFERROR(MAX(IF($I$200:$R$200=1,(I109:R109),"")),
     MAX(IF($I$200:$R$200=2,(I109:R109),""))),
IF(Options!$D$19=1, IFERROR(AVERAGE(IF($I$200:$R$200=1,(I109:R109),"")),
     AVERAGE(IF($I$200:$R$200=2,(I109:R109),""))),
IF(Options!$D$20=1, IFERROR(GEOMEAN(IF($I$200:$R$200=1,(I109:R109)+0.0001,"")),
     GEOMEAN(IF($I$200:$R$200=2,(I109:R109)+0.0001,""))))))</f>
        <v>7</v>
      </c>
      <c r="H109" s="240" t="s">
        <v>215</v>
      </c>
      <c r="I109" s="96">
        <v>0.85714285714285599</v>
      </c>
      <c r="J109" s="96">
        <v>7</v>
      </c>
      <c r="K109" s="96" t="s">
        <v>505</v>
      </c>
      <c r="L109" s="96"/>
      <c r="M109" s="96"/>
      <c r="N109" s="150"/>
      <c r="O109" s="150"/>
      <c r="P109" s="150"/>
      <c r="Q109" s="38"/>
      <c r="R109" s="38"/>
      <c r="S109" s="38"/>
      <c r="T109" s="38"/>
      <c r="U109" s="38"/>
      <c r="V109" s="38"/>
      <c r="W109" s="38"/>
      <c r="X109" s="38"/>
      <c r="Y109" s="38"/>
      <c r="Z109" s="38"/>
      <c r="AA109" s="38"/>
    </row>
    <row r="110" spans="1:27" x14ac:dyDescent="0.2">
      <c r="A110" s="92">
        <v>105</v>
      </c>
      <c r="B110" s="92" t="s">
        <v>216</v>
      </c>
      <c r="C110" s="92" t="s">
        <v>217</v>
      </c>
      <c r="D110" s="105" t="str">
        <f t="shared" si="3"/>
        <v/>
      </c>
      <c r="E110" s="96">
        <f>IF(Options!$D$24 = 1, MAX(F110, G110),
IF(Options!$D$25 = 1, AVERAGE(F110,G110),
IF(Options!$D$26 = 1, IFERROR(GEOMEAN(F110, G110), MAX(F110, G110)))))</f>
        <v>3.4641016151377602</v>
      </c>
      <c r="F110" s="96" cm="1">
        <f t="array" ref="F110">IF(Options!$D$18=1, IFERROR(MAX(IF($I$199:$R$199=1,(I110:R110),"")),
     MAX(IF($I$199:$R$199=2,(I110:R110),""))),
IF(Options!$D$19=1, IFERROR(AVERAGE(IF($I$199:$R$199=1,(I110:R110),"")),
     AVERAGE(IF($I$199:$R$199=2,(I110:R110),""))),
IF(Options!$D$20=1, IFERROR(GEOMEAN(IF($I$199:$R$199=1,(I110:R110)+0.0001,"")),
     GEOMEAN(IF($I$199:$R$199=2,(I110:R110)+0.0001,""))))))</f>
        <v>1.71428571428572</v>
      </c>
      <c r="G110" s="96" cm="1">
        <f t="array" ref="G110">IF(Options!$D$18=1, IFERROR(MAX(IF($I$200:$R$200=1,(I110:R110),"")),
     MAX(IF($I$200:$R$200=2,(I110:R110),""))),
IF(Options!$D$19=1, IFERROR(AVERAGE(IF($I$200:$R$200=1,(I110:R110),"")),
     AVERAGE(IF($I$200:$R$200=2,(I110:R110),""))),
IF(Options!$D$20=1, IFERROR(GEOMEAN(IF($I$200:$R$200=1,(I110:R110)+0.0001,"")),
     GEOMEAN(IF($I$200:$R$200=2,(I110:R110)+0.0001,""))))))</f>
        <v>7</v>
      </c>
      <c r="H110" s="240" t="s">
        <v>217</v>
      </c>
      <c r="I110" s="96">
        <v>1.71428571428572</v>
      </c>
      <c r="J110" s="96">
        <v>7</v>
      </c>
      <c r="K110" s="96" t="s">
        <v>505</v>
      </c>
      <c r="L110" s="96"/>
      <c r="M110" s="96"/>
      <c r="N110" s="150"/>
      <c r="O110" s="150"/>
      <c r="P110" s="150"/>
      <c r="Q110" s="38"/>
      <c r="R110" s="38"/>
      <c r="S110" s="38"/>
      <c r="T110" s="38"/>
      <c r="U110" s="38"/>
      <c r="V110" s="38"/>
      <c r="W110" s="38"/>
      <c r="X110" s="38"/>
      <c r="Y110" s="38"/>
      <c r="Z110" s="38"/>
      <c r="AA110" s="38"/>
    </row>
    <row r="111" spans="1:27" x14ac:dyDescent="0.2">
      <c r="A111" s="92">
        <v>106</v>
      </c>
      <c r="B111" s="92" t="s">
        <v>218</v>
      </c>
      <c r="C111" s="92" t="s">
        <v>219</v>
      </c>
      <c r="D111" s="105" t="str">
        <f t="shared" si="3"/>
        <v/>
      </c>
      <c r="E111" s="96">
        <f>IF(Options!$D$24 = 1, MAX(F111, G111),
IF(Options!$D$25 = 1, AVERAGE(F111,G111),
IF(Options!$D$26 = 1, IFERROR(GEOMEAN(F111, G111), MAX(F111, G111)))))</f>
        <v>6.7082039324993694</v>
      </c>
      <c r="F111" s="96" cm="1">
        <f t="array" ref="F111">IF(Options!$D$18=1, IFERROR(MAX(IF($I$199:$R$199=1,(I111:R111),"")),
     MAX(IF($I$199:$R$199=2,(I111:R111),""))),
IF(Options!$D$19=1, IFERROR(AVERAGE(IF($I$199:$R$199=1,(I111:R111),"")),
     AVERAGE(IF($I$199:$R$199=2,(I111:R111),""))),
IF(Options!$D$20=1, IFERROR(GEOMEAN(IF($I$199:$R$199=1,(I111:R111)+0.0001,"")),
     GEOMEAN(IF($I$199:$R$199=2,(I111:R111)+0.0001,""))))))</f>
        <v>6.4285714285714297</v>
      </c>
      <c r="G111" s="96" cm="1">
        <f t="array" ref="G111">IF(Options!$D$18=1, IFERROR(MAX(IF($I$200:$R$200=1,(I111:R111),"")),
     MAX(IF($I$200:$R$200=2,(I111:R111),""))),
IF(Options!$D$19=1, IFERROR(AVERAGE(IF($I$200:$R$200=1,(I111:R111),"")),
     AVERAGE(IF($I$200:$R$200=2,(I111:R111),""))),
IF(Options!$D$20=1, IFERROR(GEOMEAN(IF($I$200:$R$200=1,(I111:R111)+0.0001,"")),
     GEOMEAN(IF($I$200:$R$200=2,(I111:R111)+0.0001,""))))))</f>
        <v>7</v>
      </c>
      <c r="H111" s="240" t="s">
        <v>219</v>
      </c>
      <c r="I111" s="96">
        <v>6.4285714285714297</v>
      </c>
      <c r="J111" s="96">
        <v>7</v>
      </c>
      <c r="K111" s="96" t="s">
        <v>505</v>
      </c>
      <c r="L111" s="96"/>
      <c r="M111" s="96"/>
      <c r="N111" s="150"/>
      <c r="O111" s="150"/>
      <c r="P111" s="150"/>
      <c r="Q111" s="38"/>
      <c r="R111" s="38"/>
      <c r="S111" s="38"/>
      <c r="T111" s="38"/>
      <c r="U111" s="38"/>
      <c r="V111" s="38"/>
      <c r="W111" s="38"/>
      <c r="X111" s="38"/>
      <c r="Y111" s="38"/>
      <c r="Z111" s="38"/>
      <c r="AA111" s="38"/>
    </row>
    <row r="112" spans="1:27" x14ac:dyDescent="0.2">
      <c r="A112" s="92">
        <v>107</v>
      </c>
      <c r="B112" s="92" t="s">
        <v>220</v>
      </c>
      <c r="C112" s="92" t="s">
        <v>221</v>
      </c>
      <c r="D112" s="105" t="str">
        <f t="shared" si="3"/>
        <v/>
      </c>
      <c r="E112" s="96">
        <f>IF(Options!$D$24 = 1, MAX(F112, G112),
IF(Options!$D$25 = 1, AVERAGE(F112,G112),
IF(Options!$D$26 = 1, IFERROR(GEOMEAN(F112, G112), MAX(F112, G112)))))</f>
        <v>4.9999999999999991</v>
      </c>
      <c r="F112" s="96" cm="1">
        <f t="array" ref="F112">IF(Options!$D$18=1, IFERROR(MAX(IF($I$199:$R$199=1,(I112:R112),"")),
     MAX(IF($I$199:$R$199=2,(I112:R112),""))),
IF(Options!$D$19=1, IFERROR(AVERAGE(IF($I$199:$R$199=1,(I112:R112),"")),
     AVERAGE(IF($I$199:$R$199=2,(I112:R112),""))),
IF(Options!$D$20=1, IFERROR(GEOMEAN(IF($I$199:$R$199=1,(I112:R112)+0.0001,"")),
     GEOMEAN(IF($I$199:$R$199=2,(I112:R112)+0.0001,""))))))</f>
        <v>3.5714285714285698</v>
      </c>
      <c r="G112" s="96" cm="1">
        <f t="array" ref="G112">IF(Options!$D$18=1, IFERROR(MAX(IF($I$200:$R$200=1,(I112:R112),"")),
     MAX(IF($I$200:$R$200=2,(I112:R112),""))),
IF(Options!$D$19=1, IFERROR(AVERAGE(IF($I$200:$R$200=1,(I112:R112),"")),
     AVERAGE(IF($I$200:$R$200=2,(I112:R112),""))),
IF(Options!$D$20=1, IFERROR(GEOMEAN(IF($I$200:$R$200=1,(I112:R112)+0.0001,"")),
     GEOMEAN(IF($I$200:$R$200=2,(I112:R112)+0.0001,""))))))</f>
        <v>7</v>
      </c>
      <c r="H112" s="240" t="s">
        <v>221</v>
      </c>
      <c r="I112" s="96">
        <v>3.5714285714285698</v>
      </c>
      <c r="J112" s="96">
        <v>7</v>
      </c>
      <c r="K112" s="96" t="s">
        <v>505</v>
      </c>
      <c r="L112" s="96"/>
      <c r="M112" s="96"/>
      <c r="N112" s="150"/>
      <c r="O112" s="150"/>
      <c r="P112" s="150"/>
      <c r="Q112" s="38"/>
      <c r="R112" s="38"/>
      <c r="S112" s="38"/>
      <c r="T112" s="38"/>
      <c r="U112" s="38"/>
      <c r="V112" s="38"/>
      <c r="W112" s="38"/>
      <c r="X112" s="38"/>
      <c r="Y112" s="38"/>
      <c r="Z112" s="38"/>
      <c r="AA112" s="38"/>
    </row>
    <row r="113" spans="1:27" x14ac:dyDescent="0.2">
      <c r="A113" s="92">
        <v>108</v>
      </c>
      <c r="B113" s="92" t="s">
        <v>222</v>
      </c>
      <c r="C113" s="92" t="s">
        <v>223</v>
      </c>
      <c r="D113" s="105" t="str">
        <f t="shared" si="3"/>
        <v/>
      </c>
      <c r="E113" s="96">
        <f>IF(Options!$D$24 = 1, MAX(F113, G113),
IF(Options!$D$25 = 1, AVERAGE(F113,G113),
IF(Options!$D$26 = 1, IFERROR(GEOMEAN(F113, G113), MAX(F113, G113)))))</f>
        <v>8.8908482587130084</v>
      </c>
      <c r="F113" s="96" cm="1">
        <f t="array" ref="F113">IF(Options!$D$18=1, IFERROR(MAX(IF($I$199:$R$199=1,(I113:R113),"")),
     MAX(IF($I$199:$R$199=2,(I113:R113),""))),
IF(Options!$D$19=1, IFERROR(AVERAGE(IF($I$199:$R$199=1,(I113:R113),"")),
     AVERAGE(IF($I$199:$R$199=2,(I113:R113),""))),
IF(Options!$D$20=1, IFERROR(GEOMEAN(IF($I$199:$R$199=1,(I113:R113)+0.0001,"")),
     GEOMEAN(IF($I$199:$R$199=2,(I113:R113)+0.0001,""))))))</f>
        <v>8.4285714285714306</v>
      </c>
      <c r="G113" s="96" cm="1">
        <f t="array" ref="G113">IF(Options!$D$18=1, IFERROR(MAX(IF($I$200:$R$200=1,(I113:R113),"")),
     MAX(IF($I$200:$R$200=2,(I113:R113),""))),
IF(Options!$D$19=1, IFERROR(AVERAGE(IF($I$200:$R$200=1,(I113:R113),"")),
     AVERAGE(IF($I$200:$R$200=2,(I113:R113),""))),
IF(Options!$D$20=1, IFERROR(GEOMEAN(IF($I$200:$R$200=1,(I113:R113)+0.0001,"")),
     GEOMEAN(IF($I$200:$R$200=2,(I113:R113)+0.0001,""))))))</f>
        <v>9.3784793104444208</v>
      </c>
      <c r="H113" s="240" t="s">
        <v>223</v>
      </c>
      <c r="I113" s="96">
        <v>8.4285714285714306</v>
      </c>
      <c r="J113" s="96" t="s">
        <v>505</v>
      </c>
      <c r="K113" s="96">
        <v>9.3784793104444208</v>
      </c>
      <c r="L113" s="96"/>
      <c r="M113" s="96"/>
      <c r="N113" s="150"/>
      <c r="O113" s="150"/>
      <c r="P113" s="150"/>
      <c r="Q113" s="38"/>
      <c r="R113" s="38"/>
      <c r="S113" s="38"/>
      <c r="T113" s="38"/>
      <c r="U113" s="38"/>
      <c r="V113" s="38"/>
      <c r="W113" s="38"/>
      <c r="X113" s="38"/>
      <c r="Y113" s="38"/>
      <c r="Z113" s="38"/>
      <c r="AA113" s="38"/>
    </row>
    <row r="114" spans="1:27" x14ac:dyDescent="0.2">
      <c r="A114" s="92">
        <v>109</v>
      </c>
      <c r="B114" s="92" t="s">
        <v>224</v>
      </c>
      <c r="C114" s="92" t="s">
        <v>225</v>
      </c>
      <c r="D114" s="105" t="str">
        <f t="shared" si="3"/>
        <v/>
      </c>
      <c r="E114" s="96">
        <f>IF(Options!$D$24 = 1, MAX(F114, G114),
IF(Options!$D$25 = 1, AVERAGE(F114,G114),
IF(Options!$D$26 = 1, IFERROR(GEOMEAN(F114, G114), MAX(F114, G114)))))</f>
        <v>3.4285714285714302</v>
      </c>
      <c r="F114" s="96" cm="1">
        <f t="array" ref="F114">IF(Options!$D$18=1, IFERROR(MAX(IF($I$199:$R$199=1,(I114:R114),"")),
     MAX(IF($I$199:$R$199=2,(I114:R114),""))),
IF(Options!$D$19=1, IFERROR(AVERAGE(IF($I$199:$R$199=1,(I114:R114),"")),
     AVERAGE(IF($I$199:$R$199=2,(I114:R114),""))),
IF(Options!$D$20=1, IFERROR(GEOMEAN(IF($I$199:$R$199=1,(I114:R114)+0.0001,"")),
     GEOMEAN(IF($I$199:$R$199=2,(I114:R114)+0.0001,""))))))</f>
        <v>3.4285714285714302</v>
      </c>
      <c r="G114" s="96" cm="1">
        <f t="array" ref="G114">IF(Options!$D$18=1, IFERROR(MAX(IF($I$200:$R$200=1,(I114:R114),"")),
     MAX(IF($I$200:$R$200=2,(I114:R114),""))),
IF(Options!$D$19=1, IFERROR(AVERAGE(IF($I$200:$R$200=1,(I114:R114),"")),
     AVERAGE(IF($I$200:$R$200=2,(I114:R114),""))),
IF(Options!$D$20=1, IFERROR(GEOMEAN(IF($I$200:$R$200=1,(I114:R114)+0.0001,"")),
     GEOMEAN(IF($I$200:$R$200=2,(I114:R114)+0.0001,""))))))</f>
        <v>0</v>
      </c>
      <c r="H114" s="240" t="s">
        <v>225</v>
      </c>
      <c r="I114" s="96">
        <v>3.4285714285714302</v>
      </c>
      <c r="J114" s="96" t="s">
        <v>505</v>
      </c>
      <c r="K114" s="96" t="s">
        <v>505</v>
      </c>
      <c r="L114" s="96"/>
      <c r="M114" s="96"/>
      <c r="N114" s="150"/>
      <c r="O114" s="150"/>
      <c r="P114" s="150"/>
      <c r="Q114" s="38"/>
      <c r="R114" s="38"/>
      <c r="S114" s="38"/>
      <c r="T114" s="38"/>
      <c r="U114" s="38"/>
      <c r="V114" s="38"/>
      <c r="W114" s="38"/>
      <c r="X114" s="38"/>
      <c r="Y114" s="38"/>
      <c r="Z114" s="38"/>
      <c r="AA114" s="38"/>
    </row>
    <row r="115" spans="1:27" x14ac:dyDescent="0.2">
      <c r="A115" s="92">
        <v>110</v>
      </c>
      <c r="B115" s="92" t="s">
        <v>226</v>
      </c>
      <c r="C115" s="92" t="s">
        <v>227</v>
      </c>
      <c r="D115" s="105" t="str">
        <f t="shared" si="3"/>
        <v/>
      </c>
      <c r="E115" s="96">
        <f>IF(Options!$D$24 = 1, MAX(F115, G115),
IF(Options!$D$25 = 1, AVERAGE(F115,G115),
IF(Options!$D$26 = 1, IFERROR(GEOMEAN(F115, G115), MAX(F115, G115)))))</f>
        <v>5.8309518948453025</v>
      </c>
      <c r="F115" s="96" cm="1">
        <f t="array" ref="F115">IF(Options!$D$18=1, IFERROR(MAX(IF($I$199:$R$199=1,(I115:R115),"")),
     MAX(IF($I$199:$R$199=2,(I115:R115),""))),
IF(Options!$D$19=1, IFERROR(AVERAGE(IF($I$199:$R$199=1,(I115:R115),"")),
     AVERAGE(IF($I$199:$R$199=2,(I115:R115),""))),
IF(Options!$D$20=1, IFERROR(GEOMEAN(IF($I$199:$R$199=1,(I115:R115)+0.0001,"")),
     GEOMEAN(IF($I$199:$R$199=2,(I115:R115)+0.0001,""))))))</f>
        <v>4.8571428571428603</v>
      </c>
      <c r="G115" s="96" cm="1">
        <f t="array" ref="G115">IF(Options!$D$18=1, IFERROR(MAX(IF($I$200:$R$200=1,(I115:R115),"")),
     MAX(IF($I$200:$R$200=2,(I115:R115),""))),
IF(Options!$D$19=1, IFERROR(AVERAGE(IF($I$200:$R$200=1,(I115:R115),"")),
     AVERAGE(IF($I$200:$R$200=2,(I115:R115),""))),
IF(Options!$D$20=1, IFERROR(GEOMEAN(IF($I$200:$R$200=1,(I115:R115)+0.0001,"")),
     GEOMEAN(IF($I$200:$R$200=2,(I115:R115)+0.0001,""))))))</f>
        <v>7</v>
      </c>
      <c r="H115" s="240" t="s">
        <v>227</v>
      </c>
      <c r="I115" s="96">
        <v>4.8571428571428603</v>
      </c>
      <c r="J115" s="96">
        <v>7</v>
      </c>
      <c r="K115" s="96">
        <v>2.5090425582159099</v>
      </c>
      <c r="L115" s="96"/>
      <c r="M115" s="96"/>
      <c r="N115" s="150"/>
      <c r="O115" s="150"/>
      <c r="P115" s="150"/>
      <c r="Q115" s="38"/>
      <c r="R115" s="38"/>
      <c r="S115" s="38"/>
      <c r="T115" s="38"/>
      <c r="U115" s="38"/>
      <c r="V115" s="38"/>
      <c r="W115" s="38"/>
      <c r="X115" s="38"/>
      <c r="Y115" s="38"/>
      <c r="Z115" s="38"/>
      <c r="AA115" s="38"/>
    </row>
    <row r="116" spans="1:27" x14ac:dyDescent="0.2">
      <c r="A116" s="92">
        <v>111</v>
      </c>
      <c r="B116" s="92" t="s">
        <v>228</v>
      </c>
      <c r="C116" s="92" t="s">
        <v>229</v>
      </c>
      <c r="D116" s="105" t="str">
        <f t="shared" si="3"/>
        <v/>
      </c>
      <c r="E116" s="96">
        <f>IF(Options!$D$24 = 1, MAX(F116, G116),
IF(Options!$D$25 = 1, AVERAGE(F116,G116),
IF(Options!$D$26 = 1, IFERROR(GEOMEAN(F116, G116), MAX(F116, G116)))))</f>
        <v>7.7142857142857197</v>
      </c>
      <c r="F116" s="96" cm="1">
        <f t="array" ref="F116">IF(Options!$D$18=1, IFERROR(MAX(IF($I$199:$R$199=1,(I116:R116),"")),
     MAX(IF($I$199:$R$199=2,(I116:R116),""))),
IF(Options!$D$19=1, IFERROR(AVERAGE(IF($I$199:$R$199=1,(I116:R116),"")),
     AVERAGE(IF($I$199:$R$199=2,(I116:R116),""))),
IF(Options!$D$20=1, IFERROR(GEOMEAN(IF($I$199:$R$199=1,(I116:R116)+0.0001,"")),
     GEOMEAN(IF($I$199:$R$199=2,(I116:R116)+0.0001,""))))))</f>
        <v>7.7142857142857197</v>
      </c>
      <c r="G116" s="96" cm="1">
        <f t="array" ref="G116">IF(Options!$D$18=1, IFERROR(MAX(IF($I$200:$R$200=1,(I116:R116),"")),
     MAX(IF($I$200:$R$200=2,(I116:R116),""))),
IF(Options!$D$19=1, IFERROR(AVERAGE(IF($I$200:$R$200=1,(I116:R116),"")),
     AVERAGE(IF($I$200:$R$200=2,(I116:R116),""))),
IF(Options!$D$20=1, IFERROR(GEOMEAN(IF($I$200:$R$200=1,(I116:R116)+0.0001,"")),
     GEOMEAN(IF($I$200:$R$200=2,(I116:R116)+0.0001,""))))))</f>
        <v>0</v>
      </c>
      <c r="H116" s="240" t="s">
        <v>229</v>
      </c>
      <c r="I116" s="96">
        <v>7.7142857142857197</v>
      </c>
      <c r="J116" s="96" t="s">
        <v>505</v>
      </c>
      <c r="K116" s="96" t="s">
        <v>505</v>
      </c>
      <c r="L116" s="96"/>
      <c r="M116" s="96"/>
      <c r="N116" s="150"/>
      <c r="O116" s="150"/>
      <c r="P116" s="150"/>
      <c r="Q116" s="38"/>
      <c r="R116" s="38"/>
      <c r="S116" s="38"/>
      <c r="T116" s="38"/>
      <c r="U116" s="38"/>
      <c r="V116" s="38"/>
      <c r="W116" s="38"/>
      <c r="X116" s="38"/>
      <c r="Y116" s="38"/>
      <c r="Z116" s="38"/>
      <c r="AA116" s="38"/>
    </row>
    <row r="117" spans="1:27" x14ac:dyDescent="0.2">
      <c r="A117" s="92">
        <v>112</v>
      </c>
      <c r="B117" s="92" t="s">
        <v>230</v>
      </c>
      <c r="C117" s="92" t="s">
        <v>231</v>
      </c>
      <c r="D117" s="105" t="str">
        <f t="shared" si="3"/>
        <v/>
      </c>
      <c r="E117" s="96">
        <f>IF(Options!$D$24 = 1, MAX(F117, G117),
IF(Options!$D$25 = 1, AVERAGE(F117,G117),
IF(Options!$D$26 = 1, IFERROR(GEOMEAN(F117, G117), MAX(F117, G117)))))</f>
        <v>5.8554004376912001</v>
      </c>
      <c r="F117" s="96" cm="1">
        <f t="array" ref="F117">IF(Options!$D$18=1, IFERROR(MAX(IF($I$199:$R$199=1,(I117:R117),"")),
     MAX(IF($I$199:$R$199=2,(I117:R117),""))),
IF(Options!$D$19=1, IFERROR(AVERAGE(IF($I$199:$R$199=1,(I117:R117),"")),
     AVERAGE(IF($I$199:$R$199=2,(I117:R117),""))),
IF(Options!$D$20=1, IFERROR(GEOMEAN(IF($I$199:$R$199=1,(I117:R117)+0.0001,"")),
     GEOMEAN(IF($I$199:$R$199=2,(I117:R117)+0.0001,""))))))</f>
        <v>3.4285714285714302</v>
      </c>
      <c r="G117" s="96" cm="1">
        <f t="array" ref="G117">IF(Options!$D$18=1, IFERROR(MAX(IF($I$200:$R$200=1,(I117:R117),"")),
     MAX(IF($I$200:$R$200=2,(I117:R117),""))),
IF(Options!$D$19=1, IFERROR(AVERAGE(IF($I$200:$R$200=1,(I117:R117),"")),
     AVERAGE(IF($I$200:$R$200=2,(I117:R117),""))),
IF(Options!$D$20=1, IFERROR(GEOMEAN(IF($I$200:$R$200=1,(I117:R117)+0.0001,"")),
     GEOMEAN(IF($I$200:$R$200=2,(I117:R117)+0.0001,""))))))</f>
        <v>10</v>
      </c>
      <c r="H117" s="240" t="s">
        <v>231</v>
      </c>
      <c r="I117" s="96">
        <v>3.4285714285714302</v>
      </c>
      <c r="J117" s="96">
        <v>10</v>
      </c>
      <c r="K117" s="96" t="s">
        <v>505</v>
      </c>
      <c r="L117" s="96"/>
      <c r="M117" s="96"/>
      <c r="N117" s="150"/>
      <c r="O117" s="150"/>
      <c r="P117" s="150"/>
      <c r="Q117" s="38"/>
      <c r="R117" s="38"/>
      <c r="S117" s="38"/>
      <c r="T117" s="38"/>
      <c r="U117" s="38"/>
      <c r="V117" s="38"/>
      <c r="W117" s="38"/>
      <c r="X117" s="38"/>
      <c r="Y117" s="38"/>
      <c r="Z117" s="38"/>
      <c r="AA117" s="38"/>
    </row>
    <row r="118" spans="1:27" x14ac:dyDescent="0.2">
      <c r="A118" s="92">
        <v>113</v>
      </c>
      <c r="B118" s="92" t="s">
        <v>232</v>
      </c>
      <c r="C118" s="92" t="s">
        <v>233</v>
      </c>
      <c r="D118" s="105" t="str">
        <f t="shared" si="3"/>
        <v/>
      </c>
      <c r="E118" s="96">
        <f>IF(Options!$D$24 = 1, MAX(F118, G118),
IF(Options!$D$25 = 1, AVERAGE(F118,G118),
IF(Options!$D$26 = 1, IFERROR(GEOMEAN(F118, G118), MAX(F118, G118)))))</f>
        <v>3.9480456175283996</v>
      </c>
      <c r="F118" s="96" cm="1">
        <f t="array" ref="F118">IF(Options!$D$18=1, IFERROR(MAX(IF($I$199:$R$199=1,(I118:R118),"")),
     MAX(IF($I$199:$R$199=2,(I118:R118),""))),
IF(Options!$D$19=1, IFERROR(AVERAGE(IF($I$199:$R$199=1,(I118:R118),"")),
     AVERAGE(IF($I$199:$R$199=2,(I118:R118),""))),
IF(Options!$D$20=1, IFERROR(GEOMEAN(IF($I$199:$R$199=1,(I118:R118)+0.0001,"")),
     GEOMEAN(IF($I$199:$R$199=2,(I118:R118)+0.0001,""))))))</f>
        <v>10</v>
      </c>
      <c r="G118" s="96" cm="1">
        <f t="array" ref="G118">IF(Options!$D$18=1, IFERROR(MAX(IF($I$200:$R$200=1,(I118:R118),"")),
     MAX(IF($I$200:$R$200=2,(I118:R118),""))),
IF(Options!$D$19=1, IFERROR(AVERAGE(IF($I$200:$R$200=1,(I118:R118),"")),
     AVERAGE(IF($I$200:$R$200=2,(I118:R118),""))),
IF(Options!$D$20=1, IFERROR(GEOMEAN(IF($I$200:$R$200=1,(I118:R118)+0.0001,"")),
     GEOMEAN(IF($I$200:$R$200=2,(I118:R118)+0.0001,""))))))</f>
        <v>1.5587064198085201</v>
      </c>
      <c r="H118" s="240" t="s">
        <v>233</v>
      </c>
      <c r="I118" s="96">
        <v>10</v>
      </c>
      <c r="J118" s="96" t="s">
        <v>505</v>
      </c>
      <c r="K118" s="96">
        <v>1.5587064198085201</v>
      </c>
      <c r="L118" s="96"/>
      <c r="M118" s="96"/>
      <c r="N118" s="150"/>
      <c r="O118" s="150"/>
      <c r="P118" s="150"/>
      <c r="Q118" s="38"/>
      <c r="R118" s="38"/>
      <c r="S118" s="38"/>
      <c r="T118" s="38"/>
      <c r="U118" s="38"/>
      <c r="V118" s="38"/>
      <c r="W118" s="38"/>
      <c r="X118" s="38"/>
      <c r="Y118" s="38"/>
      <c r="Z118" s="38"/>
      <c r="AA118" s="38"/>
    </row>
    <row r="119" spans="1:27" x14ac:dyDescent="0.2">
      <c r="A119" s="92">
        <v>114</v>
      </c>
      <c r="B119" s="92" t="s">
        <v>234</v>
      </c>
      <c r="C119" s="92" t="s">
        <v>235</v>
      </c>
      <c r="D119" s="105" t="str">
        <f t="shared" si="3"/>
        <v/>
      </c>
      <c r="E119" s="96">
        <f>IF(Options!$D$24 = 1, MAX(F119, G119),
IF(Options!$D$25 = 1, AVERAGE(F119,G119),
IF(Options!$D$26 = 1, IFERROR(GEOMEAN(F119, G119), MAX(F119, G119)))))</f>
        <v>1</v>
      </c>
      <c r="F119" s="96" cm="1">
        <f t="array" ref="F119">IF(Options!$D$18=1, IFERROR(MAX(IF($I$199:$R$199=1,(I119:R119),"")),
     MAX(IF($I$199:$R$199=2,(I119:R119),""))),
IF(Options!$D$19=1, IFERROR(AVERAGE(IF($I$199:$R$199=1,(I119:R119),"")),
     AVERAGE(IF($I$199:$R$199=2,(I119:R119),""))),
IF(Options!$D$20=1, IFERROR(GEOMEAN(IF($I$199:$R$199=1,(I119:R119)+0.0001,"")),
     GEOMEAN(IF($I$199:$R$199=2,(I119:R119)+0.0001,""))))))</f>
        <v>1</v>
      </c>
      <c r="G119" s="96" cm="1">
        <f t="array" ref="G119">IF(Options!$D$18=1, IFERROR(MAX(IF($I$200:$R$200=1,(I119:R119),"")),
     MAX(IF($I$200:$R$200=2,(I119:R119),""))),
IF(Options!$D$19=1, IFERROR(AVERAGE(IF($I$200:$R$200=1,(I119:R119),"")),
     AVERAGE(IF($I$200:$R$200=2,(I119:R119),""))),
IF(Options!$D$20=1, IFERROR(GEOMEAN(IF($I$200:$R$200=1,(I119:R119)+0.0001,"")),
     GEOMEAN(IF($I$200:$R$200=2,(I119:R119)+0.0001,""))))))</f>
        <v>0</v>
      </c>
      <c r="H119" s="240" t="s">
        <v>235</v>
      </c>
      <c r="I119" s="96">
        <v>1</v>
      </c>
      <c r="J119" s="96">
        <v>0</v>
      </c>
      <c r="K119" s="96" t="s">
        <v>505</v>
      </c>
      <c r="L119" s="96"/>
      <c r="M119" s="96"/>
      <c r="N119" s="150"/>
      <c r="O119" s="150"/>
      <c r="P119" s="150"/>
      <c r="Q119" s="38"/>
      <c r="R119" s="38"/>
      <c r="S119" s="38"/>
      <c r="T119" s="38"/>
      <c r="U119" s="38"/>
      <c r="V119" s="38"/>
      <c r="W119" s="38"/>
      <c r="X119" s="38"/>
      <c r="Y119" s="38"/>
      <c r="Z119" s="38"/>
      <c r="AA119" s="38"/>
    </row>
    <row r="120" spans="1:27" x14ac:dyDescent="0.2">
      <c r="A120" s="92">
        <v>115</v>
      </c>
      <c r="B120" s="92" t="s">
        <v>236</v>
      </c>
      <c r="C120" s="92" t="s">
        <v>237</v>
      </c>
      <c r="D120" s="105" t="str">
        <f t="shared" si="3"/>
        <v/>
      </c>
      <c r="E120" s="96">
        <f>IF(Options!$D$24 = 1, MAX(F120, G120),
IF(Options!$D$25 = 1, AVERAGE(F120,G120),
IF(Options!$D$26 = 1, IFERROR(GEOMEAN(F120, G120), MAX(F120, G120)))))</f>
        <v>8.4024263844897789</v>
      </c>
      <c r="F120" s="96" cm="1">
        <f t="array" ref="F120">IF(Options!$D$18=1, IFERROR(MAX(IF($I$199:$R$199=1,(I120:R120),"")),
     MAX(IF($I$199:$R$199=2,(I120:R120),""))),
IF(Options!$D$19=1, IFERROR(AVERAGE(IF($I$199:$R$199=1,(I120:R120),"")),
     AVERAGE(IF($I$199:$R$199=2,(I120:R120),""))),
IF(Options!$D$20=1, IFERROR(GEOMEAN(IF($I$199:$R$199=1,(I120:R120)+0.0001,"")),
     GEOMEAN(IF($I$199:$R$199=2,(I120:R120)+0.0001,""))))))</f>
        <v>7.1428571428571397</v>
      </c>
      <c r="G120" s="96" cm="1">
        <f t="array" ref="G120">IF(Options!$D$18=1, IFERROR(MAX(IF($I$200:$R$200=1,(I120:R120),"")),
     MAX(IF($I$200:$R$200=2,(I120:R120),""))),
IF(Options!$D$19=1, IFERROR(AVERAGE(IF($I$200:$R$200=1,(I120:R120),"")),
     AVERAGE(IF($I$200:$R$200=2,(I120:R120),""))),
IF(Options!$D$20=1, IFERROR(GEOMEAN(IF($I$200:$R$200=1,(I120:R120)+0.0001,"")),
     GEOMEAN(IF($I$200:$R$200=2,(I120:R120)+0.0001,""))))))</f>
        <v>9.8841076805477996</v>
      </c>
      <c r="H120" s="240" t="s">
        <v>237</v>
      </c>
      <c r="I120" s="96">
        <v>7.1428571428571397</v>
      </c>
      <c r="J120" s="96">
        <v>0</v>
      </c>
      <c r="K120" s="96">
        <v>9.8841076805477996</v>
      </c>
      <c r="L120" s="96"/>
      <c r="M120" s="96"/>
      <c r="N120" s="150"/>
      <c r="O120" s="150"/>
      <c r="P120" s="150"/>
      <c r="Q120" s="38"/>
      <c r="R120" s="38"/>
      <c r="S120" s="38"/>
      <c r="T120" s="38"/>
      <c r="U120" s="38"/>
      <c r="V120" s="38"/>
      <c r="W120" s="38"/>
      <c r="X120" s="38"/>
      <c r="Y120" s="38"/>
      <c r="Z120" s="38"/>
      <c r="AA120" s="38"/>
    </row>
    <row r="121" spans="1:27" x14ac:dyDescent="0.2">
      <c r="A121" s="92">
        <v>116</v>
      </c>
      <c r="B121" s="92" t="s">
        <v>238</v>
      </c>
      <c r="C121" s="92" t="s">
        <v>239</v>
      </c>
      <c r="D121" s="105" t="str">
        <f t="shared" si="3"/>
        <v/>
      </c>
      <c r="E121" s="96">
        <f>IF(Options!$D$24 = 1, MAX(F121, G121),
IF(Options!$D$25 = 1, AVERAGE(F121,G121),
IF(Options!$D$26 = 1, IFERROR(GEOMEAN(F121, G121), MAX(F121, G121)))))</f>
        <v>3.1428571428571401</v>
      </c>
      <c r="F121" s="96" cm="1">
        <f t="array" ref="F121">IF(Options!$D$18=1, IFERROR(MAX(IF($I$199:$R$199=1,(I121:R121),"")),
     MAX(IF($I$199:$R$199=2,(I121:R121),""))),
IF(Options!$D$19=1, IFERROR(AVERAGE(IF($I$199:$R$199=1,(I121:R121),"")),
     AVERAGE(IF($I$199:$R$199=2,(I121:R121),""))),
IF(Options!$D$20=1, IFERROR(GEOMEAN(IF($I$199:$R$199=1,(I121:R121)+0.0001,"")),
     GEOMEAN(IF($I$199:$R$199=2,(I121:R121)+0.0001,""))))))</f>
        <v>3.1428571428571401</v>
      </c>
      <c r="G121" s="96" cm="1">
        <f t="array" ref="G121">IF(Options!$D$18=1, IFERROR(MAX(IF($I$200:$R$200=1,(I121:R121),"")),
     MAX(IF($I$200:$R$200=2,(I121:R121),""))),
IF(Options!$D$19=1, IFERROR(AVERAGE(IF($I$200:$R$200=1,(I121:R121),"")),
     AVERAGE(IF($I$200:$R$200=2,(I121:R121),""))),
IF(Options!$D$20=1, IFERROR(GEOMEAN(IF($I$200:$R$200=1,(I121:R121)+0.0001,"")),
     GEOMEAN(IF($I$200:$R$200=2,(I121:R121)+0.0001,""))))))</f>
        <v>0</v>
      </c>
      <c r="H121" s="240" t="s">
        <v>239</v>
      </c>
      <c r="I121" s="96">
        <v>3.1428571428571401</v>
      </c>
      <c r="J121" s="96" t="s">
        <v>505</v>
      </c>
      <c r="K121" s="96" t="s">
        <v>505</v>
      </c>
      <c r="L121" s="96"/>
      <c r="M121" s="96"/>
      <c r="N121" s="150"/>
      <c r="O121" s="150"/>
      <c r="P121" s="150"/>
      <c r="Q121" s="38"/>
      <c r="R121" s="38"/>
      <c r="S121" s="38"/>
      <c r="T121" s="38"/>
      <c r="U121" s="38"/>
      <c r="V121" s="38"/>
      <c r="W121" s="38"/>
      <c r="X121" s="38"/>
      <c r="Y121" s="38"/>
      <c r="Z121" s="38"/>
      <c r="AA121" s="38"/>
    </row>
    <row r="122" spans="1:27" x14ac:dyDescent="0.2">
      <c r="A122" s="92">
        <v>117</v>
      </c>
      <c r="B122" s="92" t="s">
        <v>240</v>
      </c>
      <c r="C122" s="92" t="s">
        <v>241</v>
      </c>
      <c r="D122" s="105" t="str">
        <f t="shared" si="3"/>
        <v/>
      </c>
      <c r="E122" s="96">
        <f>IF(Options!$D$24 = 1, MAX(F122, G122),
IF(Options!$D$25 = 1, AVERAGE(F122,G122),
IF(Options!$D$26 = 1, IFERROR(GEOMEAN(F122, G122), MAX(F122, G122)))))</f>
        <v>6.082762530298222</v>
      </c>
      <c r="F122" s="96" cm="1">
        <f t="array" ref="F122">IF(Options!$D$18=1, IFERROR(MAX(IF($I$199:$R$199=1,(I122:R122),"")),
     MAX(IF($I$199:$R$199=2,(I122:R122),""))),
IF(Options!$D$19=1, IFERROR(AVERAGE(IF($I$199:$R$199=1,(I122:R122),"")),
     AVERAGE(IF($I$199:$R$199=2,(I122:R122),""))),
IF(Options!$D$20=1, IFERROR(GEOMEAN(IF($I$199:$R$199=1,(I122:R122)+0.0001,"")),
     GEOMEAN(IF($I$199:$R$199=2,(I122:R122)+0.0001,""))))))</f>
        <v>5.28571428571429</v>
      </c>
      <c r="G122" s="96" cm="1">
        <f t="array" ref="G122">IF(Options!$D$18=1, IFERROR(MAX(IF($I$200:$R$200=1,(I122:R122),"")),
     MAX(IF($I$200:$R$200=2,(I122:R122),""))),
IF(Options!$D$19=1, IFERROR(AVERAGE(IF($I$200:$R$200=1,(I122:R122),"")),
     AVERAGE(IF($I$200:$R$200=2,(I122:R122),""))),
IF(Options!$D$20=1, IFERROR(GEOMEAN(IF($I$200:$R$200=1,(I122:R122)+0.0001,"")),
     GEOMEAN(IF($I$200:$R$200=2,(I122:R122)+0.0001,""))))))</f>
        <v>7</v>
      </c>
      <c r="H122" s="240" t="s">
        <v>241</v>
      </c>
      <c r="I122" s="96">
        <v>5.28571428571429</v>
      </c>
      <c r="J122" s="96">
        <v>7</v>
      </c>
      <c r="K122" s="96">
        <v>3.5288728986467599</v>
      </c>
      <c r="L122" s="96"/>
      <c r="M122" s="96"/>
      <c r="N122" s="150"/>
      <c r="O122" s="150"/>
      <c r="P122" s="150"/>
      <c r="Q122" s="38"/>
      <c r="R122" s="38"/>
      <c r="S122" s="38"/>
      <c r="T122" s="38"/>
      <c r="U122" s="38"/>
      <c r="V122" s="38"/>
      <c r="W122" s="38"/>
      <c r="X122" s="38"/>
      <c r="Y122" s="38"/>
      <c r="Z122" s="38"/>
      <c r="AA122" s="38"/>
    </row>
    <row r="123" spans="1:27" x14ac:dyDescent="0.2">
      <c r="A123" s="92">
        <v>118</v>
      </c>
      <c r="B123" s="92" t="s">
        <v>242</v>
      </c>
      <c r="C123" s="92" t="s">
        <v>243</v>
      </c>
      <c r="D123" s="105" t="str">
        <f t="shared" si="3"/>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0</v>
      </c>
      <c r="H123" s="240" t="s">
        <v>243</v>
      </c>
      <c r="I123" s="96">
        <v>10</v>
      </c>
      <c r="J123" s="96" t="s">
        <v>505</v>
      </c>
      <c r="K123" s="96" t="s">
        <v>505</v>
      </c>
      <c r="L123" s="96"/>
      <c r="M123" s="96"/>
      <c r="N123" s="150"/>
      <c r="O123" s="150"/>
      <c r="P123" s="150"/>
      <c r="Q123" s="38"/>
      <c r="R123" s="38"/>
      <c r="S123" s="38"/>
      <c r="T123" s="38"/>
      <c r="U123" s="38"/>
      <c r="V123" s="38"/>
      <c r="W123" s="38"/>
      <c r="X123" s="38"/>
      <c r="Y123" s="38"/>
      <c r="Z123" s="38"/>
      <c r="AA123" s="38"/>
    </row>
    <row r="124" spans="1:27" x14ac:dyDescent="0.2">
      <c r="A124" s="92">
        <v>119</v>
      </c>
      <c r="B124" s="92" t="s">
        <v>244</v>
      </c>
      <c r="C124" s="92" t="s">
        <v>245</v>
      </c>
      <c r="D124" s="105" t="str">
        <f t="shared" si="3"/>
        <v/>
      </c>
      <c r="E124" s="96">
        <f>IF(Options!$D$24 = 1, MAX(F124, G124),
IF(Options!$D$25 = 1, AVERAGE(F124,G124),
IF(Options!$D$26 = 1, IFERROR(GEOMEAN(F124, G124), MAX(F124, G124)))))</f>
        <v>8.71428571428571</v>
      </c>
      <c r="F124" s="96" cm="1">
        <f t="array" ref="F124">IF(Options!$D$18=1, IFERROR(MAX(IF($I$199:$R$199=1,(I124:R124),"")),
     MAX(IF($I$199:$R$199=2,(I124:R124),""))),
IF(Options!$D$19=1, IFERROR(AVERAGE(IF($I$199:$R$199=1,(I124:R124),"")),
     AVERAGE(IF($I$199:$R$199=2,(I124:R124),""))),
IF(Options!$D$20=1, IFERROR(GEOMEAN(IF($I$199:$R$199=1,(I124:R124)+0.0001,"")),
     GEOMEAN(IF($I$199:$R$199=2,(I124:R124)+0.0001,""))))))</f>
        <v>8.71428571428571</v>
      </c>
      <c r="G124" s="96" cm="1">
        <f t="array" ref="G124">IF(Options!$D$18=1, IFERROR(MAX(IF($I$200:$R$200=1,(I124:R124),"")),
     MAX(IF($I$200:$R$200=2,(I124:R124),""))),
IF(Options!$D$19=1, IFERROR(AVERAGE(IF($I$200:$R$200=1,(I124:R124),"")),
     AVERAGE(IF($I$200:$R$200=2,(I124:R124),""))),
IF(Options!$D$20=1, IFERROR(GEOMEAN(IF($I$200:$R$200=1,(I124:R124)+0.0001,"")),
     GEOMEAN(IF($I$200:$R$200=2,(I124:R124)+0.0001,""))))))</f>
        <v>0</v>
      </c>
      <c r="H124" s="240" t="s">
        <v>245</v>
      </c>
      <c r="I124" s="96">
        <v>8.71428571428571</v>
      </c>
      <c r="J124" s="96" t="s">
        <v>505</v>
      </c>
      <c r="K124" s="96" t="s">
        <v>505</v>
      </c>
      <c r="L124" s="96"/>
      <c r="M124" s="96"/>
      <c r="N124" s="150"/>
      <c r="O124" s="150"/>
      <c r="P124" s="150"/>
      <c r="Q124" s="38"/>
      <c r="R124" s="38"/>
      <c r="S124" s="38"/>
      <c r="T124" s="38"/>
      <c r="U124" s="38"/>
      <c r="V124" s="38"/>
      <c r="W124" s="38"/>
      <c r="X124" s="38"/>
      <c r="Y124" s="38"/>
      <c r="Z124" s="38"/>
      <c r="AA124" s="38"/>
    </row>
    <row r="125" spans="1:27" x14ac:dyDescent="0.2">
      <c r="A125" s="92">
        <v>120</v>
      </c>
      <c r="B125" s="92" t="s">
        <v>246</v>
      </c>
      <c r="C125" s="92" t="s">
        <v>247</v>
      </c>
      <c r="D125" s="105" t="str">
        <f t="shared" si="3"/>
        <v/>
      </c>
      <c r="E125" s="96">
        <f>IF(Options!$D$24 = 1, MAX(F125, G125),
IF(Options!$D$25 = 1, AVERAGE(F125,G125),
IF(Options!$D$26 = 1, IFERROR(GEOMEAN(F125, G125), MAX(F125, G125)))))</f>
        <v>5.6061191058138782</v>
      </c>
      <c r="F125" s="96" cm="1">
        <f t="array" ref="F125">IF(Options!$D$18=1, IFERROR(MAX(IF($I$199:$R$199=1,(I125:R125),"")),
     MAX(IF($I$199:$R$199=2,(I125:R125),""))),
IF(Options!$D$19=1, IFERROR(AVERAGE(IF($I$199:$R$199=1,(I125:R125),"")),
     AVERAGE(IF($I$199:$R$199=2,(I125:R125),""))),
IF(Options!$D$20=1, IFERROR(GEOMEAN(IF($I$199:$R$199=1,(I125:R125)+0.0001,"")),
     GEOMEAN(IF($I$199:$R$199=2,(I125:R125)+0.0001,""))))))</f>
        <v>3.1428571428571401</v>
      </c>
      <c r="G125" s="96" cm="1">
        <f t="array" ref="G125">IF(Options!$D$18=1, IFERROR(MAX(IF($I$200:$R$200=1,(I125:R125),"")),
     MAX(IF($I$200:$R$200=2,(I125:R125),""))),
IF(Options!$D$19=1, IFERROR(AVERAGE(IF($I$200:$R$200=1,(I125:R125),"")),
     AVERAGE(IF($I$200:$R$200=2,(I125:R125),""))),
IF(Options!$D$20=1, IFERROR(GEOMEAN(IF($I$200:$R$200=1,(I125:R125)+0.0001,"")),
     GEOMEAN(IF($I$200:$R$200=2,(I125:R125)+0.0001,""))))))</f>
        <v>10</v>
      </c>
      <c r="H125" s="240" t="s">
        <v>247</v>
      </c>
      <c r="I125" s="96">
        <v>3.1428571428571401</v>
      </c>
      <c r="J125" s="96">
        <v>10</v>
      </c>
      <c r="K125" s="96" t="s">
        <v>505</v>
      </c>
      <c r="L125" s="96"/>
      <c r="M125" s="96"/>
      <c r="N125" s="150"/>
      <c r="O125" s="150"/>
      <c r="P125" s="150"/>
      <c r="Q125" s="38"/>
      <c r="R125" s="38"/>
      <c r="S125" s="38"/>
      <c r="T125" s="38"/>
      <c r="U125" s="38"/>
      <c r="V125" s="38"/>
      <c r="W125" s="38"/>
      <c r="X125" s="38"/>
      <c r="Y125" s="38"/>
      <c r="Z125" s="38"/>
      <c r="AA125" s="38"/>
    </row>
    <row r="126" spans="1:27" x14ac:dyDescent="0.2">
      <c r="A126" s="92">
        <v>121</v>
      </c>
      <c r="B126" s="92" t="s">
        <v>248</v>
      </c>
      <c r="C126" s="92" t="s">
        <v>249</v>
      </c>
      <c r="D126" s="105" t="str">
        <f t="shared" si="3"/>
        <v/>
      </c>
      <c r="E126" s="96">
        <f>IF(Options!$D$24 = 1, MAX(F126, G126),
IF(Options!$D$25 = 1, AVERAGE(F126,G126),
IF(Options!$D$26 = 1, IFERROR(GEOMEAN(F126, G126), MAX(F126, G126)))))</f>
        <v>10</v>
      </c>
      <c r="F126" s="96" cm="1">
        <f t="array" ref="F126">IF(Options!$D$18=1, IFERROR(MAX(IF($I$199:$R$199=1,(I126:R126),"")),
     MAX(IF($I$199:$R$199=2,(I126:R126),""))),
IF(Options!$D$19=1, IFERROR(AVERAGE(IF($I$199:$R$199=1,(I126:R126),"")),
     AVERAGE(IF($I$199:$R$199=2,(I126:R126),""))),
IF(Options!$D$20=1, IFERROR(GEOMEAN(IF($I$199:$R$199=1,(I126:R126)+0.0001,"")),
     GEOMEAN(IF($I$199:$R$199=2,(I126:R126)+0.0001,""))))))</f>
        <v>10</v>
      </c>
      <c r="G126" s="96" cm="1">
        <f t="array" ref="G126">IF(Options!$D$18=1, IFERROR(MAX(IF($I$200:$R$200=1,(I126:R126),"")),
     MAX(IF($I$200:$R$200=2,(I126:R126),""))),
IF(Options!$D$19=1, IFERROR(AVERAGE(IF($I$200:$R$200=1,(I126:R126),"")),
     AVERAGE(IF($I$200:$R$200=2,(I126:R126),""))),
IF(Options!$D$20=1, IFERROR(GEOMEAN(IF($I$200:$R$200=1,(I126:R126)+0.0001,"")),
     GEOMEAN(IF($I$200:$R$200=2,(I126:R126)+0.0001,""))))))</f>
        <v>10</v>
      </c>
      <c r="H126" s="240" t="s">
        <v>249</v>
      </c>
      <c r="I126" s="96">
        <v>10</v>
      </c>
      <c r="J126" s="96" t="s">
        <v>505</v>
      </c>
      <c r="K126" s="96">
        <v>10</v>
      </c>
      <c r="L126" s="96"/>
      <c r="M126" s="96"/>
      <c r="N126" s="150"/>
      <c r="O126" s="150"/>
      <c r="P126" s="150"/>
      <c r="Q126" s="38"/>
      <c r="R126" s="38"/>
      <c r="S126" s="38"/>
      <c r="T126" s="38"/>
      <c r="U126" s="38"/>
      <c r="V126" s="38"/>
      <c r="W126" s="38"/>
      <c r="X126" s="38"/>
      <c r="Y126" s="38"/>
      <c r="Z126" s="38"/>
      <c r="AA126" s="38"/>
    </row>
    <row r="127" spans="1:27" x14ac:dyDescent="0.2">
      <c r="A127" s="92">
        <v>122</v>
      </c>
      <c r="B127" s="92" t="s">
        <v>250</v>
      </c>
      <c r="C127" s="92" t="s">
        <v>251</v>
      </c>
      <c r="D127" s="105" t="str">
        <f t="shared" si="3"/>
        <v/>
      </c>
      <c r="E127" s="96">
        <f>IF(Options!$D$24 = 1, MAX(F127, G127),
IF(Options!$D$25 = 1, AVERAGE(F127,G127),
IF(Options!$D$26 = 1, IFERROR(GEOMEAN(F127, G127), MAX(F127, G127)))))</f>
        <v>2.8571428571428599</v>
      </c>
      <c r="F127" s="96" cm="1">
        <f t="array" ref="F127">IF(Options!$D$18=1, IFERROR(MAX(IF($I$199:$R$199=1,(I127:R127),"")),
     MAX(IF($I$199:$R$199=2,(I127:R127),""))),
IF(Options!$D$19=1, IFERROR(AVERAGE(IF($I$199:$R$199=1,(I127:R127),"")),
     AVERAGE(IF($I$199:$R$199=2,(I127:R127),""))),
IF(Options!$D$20=1, IFERROR(GEOMEAN(IF($I$199:$R$199=1,(I127:R127)+0.0001,"")),
     GEOMEAN(IF($I$199:$R$199=2,(I127:R127)+0.0001,""))))))</f>
        <v>2.8571428571428599</v>
      </c>
      <c r="G127" s="96" cm="1">
        <f t="array" ref="G127">IF(Options!$D$18=1, IFERROR(MAX(IF($I$200:$R$200=1,(I127:R127),"")),
     MAX(IF($I$200:$R$200=2,(I127:R127),""))),
IF(Options!$D$19=1, IFERROR(AVERAGE(IF($I$200:$R$200=1,(I127:R127),"")),
     AVERAGE(IF($I$200:$R$200=2,(I127:R127),""))),
IF(Options!$D$20=1, IFERROR(GEOMEAN(IF($I$200:$R$200=1,(I127:R127)+0.0001,"")),
     GEOMEAN(IF($I$200:$R$200=2,(I127:R127)+0.0001,""))))))</f>
        <v>0</v>
      </c>
      <c r="H127" s="240" t="s">
        <v>251</v>
      </c>
      <c r="I127" s="96">
        <v>2.8571428571428599</v>
      </c>
      <c r="J127" s="96">
        <v>0</v>
      </c>
      <c r="K127" s="96" t="s">
        <v>505</v>
      </c>
      <c r="L127" s="96"/>
      <c r="M127" s="96"/>
      <c r="N127" s="150"/>
      <c r="O127" s="150"/>
      <c r="P127" s="150"/>
      <c r="Q127" s="38"/>
      <c r="R127" s="38"/>
      <c r="S127" s="38"/>
      <c r="T127" s="38"/>
      <c r="U127" s="38"/>
      <c r="V127" s="38"/>
      <c r="W127" s="38"/>
      <c r="X127" s="38"/>
      <c r="Y127" s="38"/>
      <c r="Z127" s="38"/>
      <c r="AA127" s="38"/>
    </row>
    <row r="128" spans="1:27" x14ac:dyDescent="0.2">
      <c r="A128" s="92">
        <v>123</v>
      </c>
      <c r="B128" s="92" t="s">
        <v>252</v>
      </c>
      <c r="C128" s="92" t="s">
        <v>253</v>
      </c>
      <c r="D128" s="105" t="str">
        <f t="shared" si="3"/>
        <v/>
      </c>
      <c r="E128" s="96">
        <f>IF(Options!$D$24 = 1, MAX(F128, G128),
IF(Options!$D$25 = 1, AVERAGE(F128,G128),
IF(Options!$D$26 = 1, IFERROR(GEOMEAN(F128, G128), MAX(F128, G128)))))</f>
        <v>8</v>
      </c>
      <c r="F128" s="96" cm="1">
        <f t="array" ref="F128">IF(Options!$D$18=1, IFERROR(MAX(IF($I$199:$R$199=1,(I128:R128),"")),
     MAX(IF($I$199:$R$199=2,(I128:R128),""))),
IF(Options!$D$19=1, IFERROR(AVERAGE(IF($I$199:$R$199=1,(I128:R128),"")),
     AVERAGE(IF($I$199:$R$199=2,(I128:R128),""))),
IF(Options!$D$20=1, IFERROR(GEOMEAN(IF($I$199:$R$199=1,(I128:R128)+0.0001,"")),
     GEOMEAN(IF($I$199:$R$199=2,(I128:R128)+0.0001,""))))))</f>
        <v>8</v>
      </c>
      <c r="G128" s="96" cm="1">
        <f t="array" ref="G128">IF(Options!$D$18=1, IFERROR(MAX(IF($I$200:$R$200=1,(I128:R128),"")),
     MAX(IF($I$200:$R$200=2,(I128:R128),""))),
IF(Options!$D$19=1, IFERROR(AVERAGE(IF($I$200:$R$200=1,(I128:R128),"")),
     AVERAGE(IF($I$200:$R$200=2,(I128:R128),""))),
IF(Options!$D$20=1, IFERROR(GEOMEAN(IF($I$200:$R$200=1,(I128:R128)+0.0001,"")),
     GEOMEAN(IF($I$200:$R$200=2,(I128:R128)+0.0001,""))))))</f>
        <v>0</v>
      </c>
      <c r="H128" s="240" t="s">
        <v>253</v>
      </c>
      <c r="I128" s="96">
        <v>8</v>
      </c>
      <c r="J128" s="96" t="s">
        <v>505</v>
      </c>
      <c r="K128" s="96" t="s">
        <v>505</v>
      </c>
      <c r="L128" s="96"/>
      <c r="M128" s="96"/>
      <c r="N128" s="150"/>
      <c r="O128" s="150"/>
      <c r="P128" s="150"/>
      <c r="Q128" s="38"/>
      <c r="R128" s="38"/>
      <c r="S128" s="38"/>
      <c r="T128" s="38"/>
      <c r="U128" s="38"/>
      <c r="V128" s="38"/>
      <c r="W128" s="38"/>
      <c r="X128" s="38"/>
      <c r="Y128" s="38"/>
      <c r="Z128" s="38"/>
      <c r="AA128" s="38"/>
    </row>
    <row r="129" spans="1:27" x14ac:dyDescent="0.2">
      <c r="A129" s="92">
        <v>124</v>
      </c>
      <c r="B129" s="92" t="s">
        <v>254</v>
      </c>
      <c r="C129" s="92" t="s">
        <v>255</v>
      </c>
      <c r="D129" s="105" t="str">
        <f t="shared" si="3"/>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0</v>
      </c>
      <c r="H129" s="240" t="s">
        <v>255</v>
      </c>
      <c r="I129" s="96">
        <v>10</v>
      </c>
      <c r="J129" s="96" t="s">
        <v>505</v>
      </c>
      <c r="K129" s="96" t="s">
        <v>505</v>
      </c>
      <c r="L129" s="96"/>
      <c r="M129" s="96"/>
      <c r="N129" s="150"/>
      <c r="O129" s="150"/>
      <c r="P129" s="150"/>
      <c r="Q129" s="38"/>
      <c r="R129" s="38"/>
      <c r="S129" s="38"/>
      <c r="T129" s="38"/>
      <c r="U129" s="38"/>
      <c r="V129" s="38"/>
      <c r="W129" s="38"/>
      <c r="X129" s="38"/>
      <c r="Y129" s="38"/>
      <c r="Z129" s="38"/>
      <c r="AA129" s="38"/>
    </row>
    <row r="130" spans="1:27" x14ac:dyDescent="0.2">
      <c r="A130" s="92">
        <v>125</v>
      </c>
      <c r="B130" s="92" t="s">
        <v>256</v>
      </c>
      <c r="C130" s="92" t="s">
        <v>257</v>
      </c>
      <c r="D130" s="105" t="str">
        <f t="shared" si="3"/>
        <v/>
      </c>
      <c r="E130" s="96">
        <f>IF(Options!$D$24 = 1, MAX(F130, G130),
IF(Options!$D$25 = 1, AVERAGE(F130,G130),
IF(Options!$D$26 = 1, IFERROR(GEOMEAN(F130, G130), MAX(F130, G130)))))</f>
        <v>8.8640526042791841</v>
      </c>
      <c r="F130" s="96" cm="1">
        <f t="array" ref="F130">IF(Options!$D$18=1, IFERROR(MAX(IF($I$199:$R$199=1,(I130:R130),"")),
     MAX(IF($I$199:$R$199=2,(I130:R130),""))),
IF(Options!$D$19=1, IFERROR(AVERAGE(IF($I$199:$R$199=1,(I130:R130),"")),
     AVERAGE(IF($I$199:$R$199=2,(I130:R130),""))),
IF(Options!$D$20=1, IFERROR(GEOMEAN(IF($I$199:$R$199=1,(I130:R130)+0.0001,"")),
     GEOMEAN(IF($I$199:$R$199=2,(I130:R130)+0.0001,""))))))</f>
        <v>7.8571428571428603</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240" t="s">
        <v>257</v>
      </c>
      <c r="I130" s="96">
        <v>7.8571428571428603</v>
      </c>
      <c r="J130" s="96" t="s">
        <v>505</v>
      </c>
      <c r="K130" s="96">
        <v>10</v>
      </c>
      <c r="L130" s="96"/>
      <c r="M130" s="96"/>
      <c r="N130" s="150"/>
      <c r="O130" s="150"/>
      <c r="P130" s="150"/>
      <c r="Q130" s="38"/>
      <c r="R130" s="38"/>
      <c r="S130" s="38"/>
      <c r="T130" s="38"/>
      <c r="U130" s="38"/>
      <c r="V130" s="38"/>
      <c r="W130" s="38"/>
      <c r="X130" s="38"/>
      <c r="Y130" s="38"/>
      <c r="Z130" s="38"/>
      <c r="AA130" s="38"/>
    </row>
    <row r="131" spans="1:27" x14ac:dyDescent="0.2">
      <c r="A131" s="92">
        <v>126</v>
      </c>
      <c r="B131" s="92" t="s">
        <v>258</v>
      </c>
      <c r="C131" s="92" t="s">
        <v>259</v>
      </c>
      <c r="D131" s="105" t="str">
        <f t="shared" si="3"/>
        <v/>
      </c>
      <c r="E131" s="96">
        <f>IF(Options!$D$24 = 1, MAX(F131, G131),
IF(Options!$D$25 = 1, AVERAGE(F131,G131),
IF(Options!$D$26 = 1, IFERROR(GEOMEAN(F131, G131), MAX(F131, G131)))))</f>
        <v>7.0710678118654737</v>
      </c>
      <c r="F131" s="96" cm="1">
        <f t="array" ref="F131">IF(Options!$D$18=1, IFERROR(MAX(IF($I$199:$R$199=1,(I131:R131),"")),
     MAX(IF($I$199:$R$199=2,(I131:R131),""))),
IF(Options!$D$19=1, IFERROR(AVERAGE(IF($I$199:$R$199=1,(I131:R131),"")),
     AVERAGE(IF($I$199:$R$199=2,(I131:R131),""))),
IF(Options!$D$20=1, IFERROR(GEOMEAN(IF($I$199:$R$199=1,(I131:R131)+0.0001,"")),
     GEOMEAN(IF($I$199:$R$199=2,(I131:R131)+0.0001,""))))))</f>
        <v>7.1428571428571397</v>
      </c>
      <c r="G131" s="96" cm="1">
        <f t="array" ref="G131">IF(Options!$D$18=1, IFERROR(MAX(IF($I$200:$R$200=1,(I131:R131),"")),
     MAX(IF($I$200:$R$200=2,(I131:R131),""))),
IF(Options!$D$19=1, IFERROR(AVERAGE(IF($I$200:$R$200=1,(I131:R131),"")),
     AVERAGE(IF($I$200:$R$200=2,(I131:R131),""))),
IF(Options!$D$20=1, IFERROR(GEOMEAN(IF($I$200:$R$200=1,(I131:R131)+0.0001,"")),
     GEOMEAN(IF($I$200:$R$200=2,(I131:R131)+0.0001,""))))))</f>
        <v>7</v>
      </c>
      <c r="H131" s="240" t="s">
        <v>259</v>
      </c>
      <c r="I131" s="96">
        <v>7.1428571428571397</v>
      </c>
      <c r="J131" s="96">
        <v>7</v>
      </c>
      <c r="K131" s="96" t="s">
        <v>505</v>
      </c>
      <c r="L131" s="96"/>
      <c r="M131" s="96"/>
      <c r="N131" s="150"/>
      <c r="O131" s="150"/>
      <c r="P131" s="150"/>
      <c r="Q131" s="38"/>
      <c r="R131" s="38"/>
      <c r="S131" s="38"/>
      <c r="T131" s="38"/>
      <c r="U131" s="38"/>
      <c r="V131" s="38"/>
      <c r="W131" s="38"/>
      <c r="X131" s="38"/>
      <c r="Y131" s="38"/>
      <c r="Z131" s="38"/>
      <c r="AA131" s="38"/>
    </row>
    <row r="132" spans="1:27" x14ac:dyDescent="0.2">
      <c r="A132" s="92">
        <v>127</v>
      </c>
      <c r="B132" s="92" t="s">
        <v>260</v>
      </c>
      <c r="C132" s="92" t="s">
        <v>261</v>
      </c>
      <c r="D132" s="105" t="str">
        <f t="shared" si="3"/>
        <v/>
      </c>
      <c r="E132" s="96">
        <f>IF(Options!$D$24 = 1, MAX(F132, G132),
IF(Options!$D$25 = 1, AVERAGE(F132,G132),
IF(Options!$D$26 = 1, IFERROR(GEOMEAN(F132, G132), MAX(F132, G132)))))</f>
        <v>1.4142135623730956</v>
      </c>
      <c r="F132" s="96" cm="1">
        <f t="array" ref="F132">IF(Options!$D$18=1, IFERROR(MAX(IF($I$199:$R$199=1,(I132:R132),"")),
     MAX(IF($I$199:$R$199=2,(I132:R132),""))),
IF(Options!$D$19=1, IFERROR(AVERAGE(IF($I$199:$R$199=1,(I132:R132),"")),
     AVERAGE(IF($I$199:$R$199=2,(I132:R132),""))),
IF(Options!$D$20=1, IFERROR(GEOMEAN(IF($I$199:$R$199=1,(I132:R132)+0.0001,"")),
     GEOMEAN(IF($I$199:$R$199=2,(I132:R132)+0.0001,""))))))</f>
        <v>0.28571428571428598</v>
      </c>
      <c r="G132" s="96" cm="1">
        <f t="array" ref="G132">IF(Options!$D$18=1, IFERROR(MAX(IF($I$200:$R$200=1,(I132:R132),"")),
     MAX(IF($I$200:$R$200=2,(I132:R132),""))),
IF(Options!$D$19=1, IFERROR(AVERAGE(IF($I$200:$R$200=1,(I132:R132),"")),
     AVERAGE(IF($I$200:$R$200=2,(I132:R132),""))),
IF(Options!$D$20=1, IFERROR(GEOMEAN(IF($I$200:$R$200=1,(I132:R132)+0.0001,"")),
     GEOMEAN(IF($I$200:$R$200=2,(I132:R132)+0.0001,""))))))</f>
        <v>7</v>
      </c>
      <c r="H132" s="240" t="s">
        <v>261</v>
      </c>
      <c r="I132" s="96">
        <v>0.28571428571428598</v>
      </c>
      <c r="J132" s="96">
        <v>7</v>
      </c>
      <c r="K132" s="96" t="s">
        <v>505</v>
      </c>
      <c r="L132" s="96"/>
      <c r="M132" s="96"/>
      <c r="N132" s="150"/>
      <c r="O132" s="150"/>
      <c r="P132" s="150"/>
      <c r="Q132" s="38"/>
      <c r="R132" s="38"/>
      <c r="S132" s="38"/>
      <c r="T132" s="38"/>
      <c r="U132" s="38"/>
      <c r="V132" s="38"/>
      <c r="W132" s="38"/>
      <c r="X132" s="38"/>
      <c r="Y132" s="38"/>
      <c r="Z132" s="38"/>
      <c r="AA132" s="38"/>
    </row>
    <row r="133" spans="1:27" x14ac:dyDescent="0.2">
      <c r="A133" s="92">
        <v>128</v>
      </c>
      <c r="B133" s="92" t="s">
        <v>262</v>
      </c>
      <c r="C133" s="92" t="s">
        <v>263</v>
      </c>
      <c r="D133" s="105" t="str">
        <f t="shared" si="3"/>
        <v/>
      </c>
      <c r="E133" s="96">
        <f>IF(Options!$D$24 = 1, MAX(F133, G133),
IF(Options!$D$25 = 1, AVERAGE(F133,G133),
IF(Options!$D$26 = 1, IFERROR(GEOMEAN(F133, G133), MAX(F133, G133)))))</f>
        <v>0.28571428571428598</v>
      </c>
      <c r="F133" s="96" cm="1">
        <f t="array" ref="F133">IF(Options!$D$18=1, IFERROR(MAX(IF($I$199:$R$199=1,(I133:R133),"")),
     MAX(IF($I$199:$R$199=2,(I133:R133),""))),
IF(Options!$D$19=1, IFERROR(AVERAGE(IF($I$199:$R$199=1,(I133:R133),"")),
     AVERAGE(IF($I$199:$R$199=2,(I133:R133),""))),
IF(Options!$D$20=1, IFERROR(GEOMEAN(IF($I$199:$R$199=1,(I133:R133)+0.0001,"")),
     GEOMEAN(IF($I$199:$R$199=2,(I133:R133)+0.0001,""))))))</f>
        <v>0.28571428571428598</v>
      </c>
      <c r="G133" s="96" cm="1">
        <f t="array" ref="G133">IF(Options!$D$18=1, IFERROR(MAX(IF($I$200:$R$200=1,(I133:R133),"")),
     MAX(IF($I$200:$R$200=2,(I133:R133),""))),
IF(Options!$D$19=1, IFERROR(AVERAGE(IF($I$200:$R$200=1,(I133:R133),"")),
     AVERAGE(IF($I$200:$R$200=2,(I133:R133),""))),
IF(Options!$D$20=1, IFERROR(GEOMEAN(IF($I$200:$R$200=1,(I133:R133)+0.0001,"")),
     GEOMEAN(IF($I$200:$R$200=2,(I133:R133)+0.0001,""))))))</f>
        <v>0</v>
      </c>
      <c r="H133" s="240" t="s">
        <v>263</v>
      </c>
      <c r="I133" s="96">
        <v>0.28571428571428598</v>
      </c>
      <c r="J133" s="96">
        <v>0</v>
      </c>
      <c r="K133" s="96" t="s">
        <v>505</v>
      </c>
      <c r="L133" s="96"/>
      <c r="M133" s="96"/>
      <c r="N133" s="150"/>
      <c r="O133" s="150"/>
      <c r="P133" s="150"/>
      <c r="Q133" s="38"/>
      <c r="R133" s="38"/>
      <c r="S133" s="38"/>
      <c r="T133" s="38"/>
      <c r="U133" s="38"/>
      <c r="V133" s="38"/>
      <c r="W133" s="38"/>
      <c r="X133" s="38"/>
      <c r="Y133" s="38"/>
      <c r="Z133" s="38"/>
      <c r="AA133" s="38"/>
    </row>
    <row r="134" spans="1:27" x14ac:dyDescent="0.2">
      <c r="A134" s="92">
        <v>129</v>
      </c>
      <c r="B134" s="92" t="s">
        <v>264</v>
      </c>
      <c r="C134" s="92" t="s">
        <v>265</v>
      </c>
      <c r="D134" s="105" t="str">
        <f t="shared" ref="D134:D165" si="4">IF(H134 &lt;&gt; C134, "Countries don't match", "")</f>
        <v/>
      </c>
      <c r="E134" s="96">
        <f>IF(Options!$D$24 = 1, MAX(F134, G134),
IF(Options!$D$25 = 1, AVERAGE(F134,G134),
IF(Options!$D$26 = 1, IFERROR(GEOMEAN(F134, G134), MAX(F134, G134)))))</f>
        <v>8.2857142857142794</v>
      </c>
      <c r="F134" s="96" cm="1">
        <f t="array" ref="F134">IF(Options!$D$18=1, IFERROR(MAX(IF($I$199:$R$199=1,(I134:R134),"")),
     MAX(IF($I$199:$R$199=2,(I134:R134),""))),
IF(Options!$D$19=1, IFERROR(AVERAGE(IF($I$199:$R$199=1,(I134:R134),"")),
     AVERAGE(IF($I$199:$R$199=2,(I134:R134),""))),
IF(Options!$D$20=1, IFERROR(GEOMEAN(IF($I$199:$R$199=1,(I134:R134)+0.0001,"")),
     GEOMEAN(IF($I$199:$R$199=2,(I134:R134)+0.0001,""))))))</f>
        <v>8.2857142857142794</v>
      </c>
      <c r="G134" s="96" cm="1">
        <f t="array" ref="G134">IF(Options!$D$18=1, IFERROR(MAX(IF($I$200:$R$200=1,(I134:R134),"")),
     MAX(IF($I$200:$R$200=2,(I134:R134),""))),
IF(Options!$D$19=1, IFERROR(AVERAGE(IF($I$200:$R$200=1,(I134:R134),"")),
     AVERAGE(IF($I$200:$R$200=2,(I134:R134),""))),
IF(Options!$D$20=1, IFERROR(GEOMEAN(IF($I$200:$R$200=1,(I134:R134)+0.0001,"")),
     GEOMEAN(IF($I$200:$R$200=2,(I134:R134)+0.0001,""))))))</f>
        <v>0</v>
      </c>
      <c r="H134" s="240" t="s">
        <v>265</v>
      </c>
      <c r="I134" s="96">
        <v>8.2857142857142794</v>
      </c>
      <c r="J134" s="96" t="s">
        <v>505</v>
      </c>
      <c r="K134" s="96" t="s">
        <v>505</v>
      </c>
      <c r="L134" s="96"/>
      <c r="M134" s="96"/>
      <c r="N134" s="150"/>
      <c r="O134" s="150"/>
      <c r="P134" s="150"/>
      <c r="Q134" s="38"/>
      <c r="R134" s="38"/>
      <c r="S134" s="38"/>
      <c r="T134" s="38"/>
      <c r="U134" s="38"/>
      <c r="V134" s="38"/>
      <c r="W134" s="38"/>
      <c r="X134" s="38"/>
      <c r="Y134" s="38"/>
      <c r="Z134" s="38"/>
      <c r="AA134" s="38"/>
    </row>
    <row r="135" spans="1:27" x14ac:dyDescent="0.2">
      <c r="A135" s="92">
        <v>130</v>
      </c>
      <c r="B135" s="92" t="s">
        <v>266</v>
      </c>
      <c r="C135" s="92" t="s">
        <v>267</v>
      </c>
      <c r="D135" s="105" t="str">
        <f t="shared" si="4"/>
        <v/>
      </c>
      <c r="E135" s="96">
        <f>IF(Options!$D$24 = 1, MAX(F135, G135),
IF(Options!$D$25 = 1, AVERAGE(F135,G135),
IF(Options!$D$26 = 1, IFERROR(GEOMEAN(F135, G135), MAX(F135, G135)))))</f>
        <v>6</v>
      </c>
      <c r="F135" s="96" cm="1">
        <f t="array" ref="F135">IF(Options!$D$18=1, IFERROR(MAX(IF($I$199:$R$199=1,(I135:R135),"")),
     MAX(IF($I$199:$R$199=2,(I135:R135),""))),
IF(Options!$D$19=1, IFERROR(AVERAGE(IF($I$199:$R$199=1,(I135:R135),"")),
     AVERAGE(IF($I$199:$R$199=2,(I135:R135),""))),
IF(Options!$D$20=1, IFERROR(GEOMEAN(IF($I$199:$R$199=1,(I135:R135)+0.0001,"")),
     GEOMEAN(IF($I$199:$R$199=2,(I135:R135)+0.0001,""))))))</f>
        <v>6</v>
      </c>
      <c r="G135" s="96" cm="1">
        <f t="array" ref="G135">IF(Options!$D$18=1, IFERROR(MAX(IF($I$200:$R$200=1,(I135:R135),"")),
     MAX(IF($I$200:$R$200=2,(I135:R135),""))),
IF(Options!$D$19=1, IFERROR(AVERAGE(IF($I$200:$R$200=1,(I135:R135),"")),
     AVERAGE(IF($I$200:$R$200=2,(I135:R135),""))),
IF(Options!$D$20=1, IFERROR(GEOMEAN(IF($I$200:$R$200=1,(I135:R135)+0.0001,"")),
     GEOMEAN(IF($I$200:$R$200=2,(I135:R135)+0.0001,""))))))</f>
        <v>0</v>
      </c>
      <c r="H135" s="240" t="s">
        <v>267</v>
      </c>
      <c r="I135" s="96">
        <v>6</v>
      </c>
      <c r="J135" s="96" t="s">
        <v>505</v>
      </c>
      <c r="K135" s="96" t="s">
        <v>505</v>
      </c>
      <c r="L135" s="96"/>
      <c r="M135" s="96"/>
      <c r="N135" s="150"/>
      <c r="O135" s="150"/>
      <c r="P135" s="150"/>
      <c r="Q135" s="38"/>
      <c r="R135" s="38"/>
      <c r="S135" s="38"/>
      <c r="T135" s="38"/>
      <c r="U135" s="38"/>
      <c r="V135" s="38"/>
      <c r="W135" s="38"/>
      <c r="X135" s="38"/>
      <c r="Y135" s="38"/>
      <c r="Z135" s="38"/>
      <c r="AA135" s="38"/>
    </row>
    <row r="136" spans="1:27" x14ac:dyDescent="0.2">
      <c r="A136" s="92">
        <v>131</v>
      </c>
      <c r="B136" s="92" t="s">
        <v>268</v>
      </c>
      <c r="C136" s="92" t="s">
        <v>269</v>
      </c>
      <c r="D136" s="105" t="str">
        <f t="shared" si="4"/>
        <v/>
      </c>
      <c r="E136" s="96">
        <f>IF(Options!$D$24 = 1, MAX(F136, G136),
IF(Options!$D$25 = 1, AVERAGE(F136,G136),
IF(Options!$D$26 = 1, IFERROR(GEOMEAN(F136, G136), MAX(F136, G136)))))</f>
        <v>2.2360679774997894</v>
      </c>
      <c r="F136" s="96" cm="1">
        <f t="array" ref="F136">IF(Options!$D$18=1, IFERROR(MAX(IF($I$199:$R$199=1,(I136:R136),"")),
     MAX(IF($I$199:$R$199=2,(I136:R136),""))),
IF(Options!$D$19=1, IFERROR(AVERAGE(IF($I$199:$R$199=1,(I136:R136),"")),
     AVERAGE(IF($I$199:$R$199=2,(I136:R136),""))),
IF(Options!$D$20=1, IFERROR(GEOMEAN(IF($I$199:$R$199=1,(I136:R136)+0.0001,"")),
     GEOMEAN(IF($I$199:$R$199=2,(I136:R136)+0.0001,""))))))</f>
        <v>0.71428571428571397</v>
      </c>
      <c r="G136" s="96" cm="1">
        <f t="array" ref="G136">IF(Options!$D$18=1, IFERROR(MAX(IF($I$200:$R$200=1,(I136:R136),"")),
     MAX(IF($I$200:$R$200=2,(I136:R136),""))),
IF(Options!$D$19=1, IFERROR(AVERAGE(IF($I$200:$R$200=1,(I136:R136),"")),
     AVERAGE(IF($I$200:$R$200=2,(I136:R136),""))),
IF(Options!$D$20=1, IFERROR(GEOMEAN(IF($I$200:$R$200=1,(I136:R136)+0.0001,"")),
     GEOMEAN(IF($I$200:$R$200=2,(I136:R136)+0.0001,""))))))</f>
        <v>7</v>
      </c>
      <c r="H136" s="240" t="s">
        <v>269</v>
      </c>
      <c r="I136" s="96">
        <v>0.71428571428571397</v>
      </c>
      <c r="J136" s="96">
        <v>7</v>
      </c>
      <c r="K136" s="96" t="s">
        <v>505</v>
      </c>
      <c r="L136" s="96"/>
      <c r="M136" s="96"/>
      <c r="N136" s="150"/>
      <c r="O136" s="150"/>
      <c r="P136" s="150"/>
      <c r="Q136" s="38"/>
      <c r="R136" s="38"/>
      <c r="S136" s="38"/>
      <c r="T136" s="38"/>
      <c r="U136" s="38"/>
      <c r="V136" s="38"/>
      <c r="W136" s="38"/>
      <c r="X136" s="38"/>
      <c r="Y136" s="38"/>
      <c r="Z136" s="38"/>
      <c r="AA136" s="38"/>
    </row>
    <row r="137" spans="1:27" x14ac:dyDescent="0.2">
      <c r="A137" s="92">
        <v>132</v>
      </c>
      <c r="B137" s="92" t="s">
        <v>270</v>
      </c>
      <c r="C137" s="92" t="s">
        <v>271</v>
      </c>
      <c r="D137" s="105" t="str">
        <f t="shared" si="4"/>
        <v/>
      </c>
      <c r="E137" s="96">
        <f>IF(Options!$D$24 = 1, MAX(F137, G137),
IF(Options!$D$25 = 1, AVERAGE(F137,G137),
IF(Options!$D$26 = 1, IFERROR(GEOMEAN(F137, G137), MAX(F137, G137)))))</f>
        <v>2.4285714285714302</v>
      </c>
      <c r="F137" s="96" cm="1">
        <f t="array" ref="F137">IF(Options!$D$18=1, IFERROR(MAX(IF($I$199:$R$199=1,(I137:R137),"")),
     MAX(IF($I$199:$R$199=2,(I137:R137),""))),
IF(Options!$D$19=1, IFERROR(AVERAGE(IF($I$199:$R$199=1,(I137:R137),"")),
     AVERAGE(IF($I$199:$R$199=2,(I137:R137),""))),
IF(Options!$D$20=1, IFERROR(GEOMEAN(IF($I$199:$R$199=1,(I137:R137)+0.0001,"")),
     GEOMEAN(IF($I$199:$R$199=2,(I137:R137)+0.0001,""))))))</f>
        <v>2.4285714285714302</v>
      </c>
      <c r="G137" s="96" cm="1">
        <f t="array" ref="G137">IF(Options!$D$18=1, IFERROR(MAX(IF($I$200:$R$200=1,(I137:R137),"")),
     MAX(IF($I$200:$R$200=2,(I137:R137),""))),
IF(Options!$D$19=1, IFERROR(AVERAGE(IF($I$200:$R$200=1,(I137:R137),"")),
     AVERAGE(IF($I$200:$R$200=2,(I137:R137),""))),
IF(Options!$D$20=1, IFERROR(GEOMEAN(IF($I$200:$R$200=1,(I137:R137)+0.0001,"")),
     GEOMEAN(IF($I$200:$R$200=2,(I137:R137)+0.0001,""))))))</f>
        <v>0</v>
      </c>
      <c r="H137" s="240" t="s">
        <v>271</v>
      </c>
      <c r="I137" s="96">
        <v>2.4285714285714302</v>
      </c>
      <c r="J137" s="96" t="s">
        <v>505</v>
      </c>
      <c r="K137" s="96" t="s">
        <v>505</v>
      </c>
      <c r="L137" s="96"/>
      <c r="M137" s="96"/>
      <c r="N137" s="150"/>
      <c r="O137" s="150"/>
      <c r="P137" s="150"/>
      <c r="Q137" s="38"/>
      <c r="R137" s="38"/>
      <c r="S137" s="38"/>
      <c r="T137" s="38"/>
      <c r="U137" s="38"/>
      <c r="V137" s="38"/>
      <c r="W137" s="38"/>
      <c r="X137" s="38"/>
      <c r="Y137" s="38"/>
      <c r="Z137" s="38"/>
      <c r="AA137" s="38"/>
    </row>
    <row r="138" spans="1:27" x14ac:dyDescent="0.2">
      <c r="A138" s="92">
        <v>133</v>
      </c>
      <c r="B138" s="92" t="s">
        <v>272</v>
      </c>
      <c r="C138" s="92" t="s">
        <v>273</v>
      </c>
      <c r="D138" s="105" t="str">
        <f t="shared" si="4"/>
        <v/>
      </c>
      <c r="E138" s="96">
        <f>IF(Options!$D$24 = 1, MAX(F138, G138),
IF(Options!$D$25 = 1, AVERAGE(F138,G138),
IF(Options!$D$26 = 1, IFERROR(GEOMEAN(F138, G138), MAX(F138, G138)))))</f>
        <v>7.7142857142857197</v>
      </c>
      <c r="F138" s="96" cm="1">
        <f t="array" ref="F138">IF(Options!$D$18=1, IFERROR(MAX(IF($I$199:$R$199=1,(I138:R138),"")),
     MAX(IF($I$199:$R$199=2,(I138:R138),""))),
IF(Options!$D$19=1, IFERROR(AVERAGE(IF($I$199:$R$199=1,(I138:R138),"")),
     AVERAGE(IF($I$199:$R$199=2,(I138:R138),""))),
IF(Options!$D$20=1, IFERROR(GEOMEAN(IF($I$199:$R$199=1,(I138:R138)+0.0001,"")),
     GEOMEAN(IF($I$199:$R$199=2,(I138:R138)+0.0001,""))))))</f>
        <v>7.7142857142857197</v>
      </c>
      <c r="G138" s="96" cm="1">
        <f t="array" ref="G138">IF(Options!$D$18=1, IFERROR(MAX(IF($I$200:$R$200=1,(I138:R138),"")),
     MAX(IF($I$200:$R$200=2,(I138:R138),""))),
IF(Options!$D$19=1, IFERROR(AVERAGE(IF($I$200:$R$200=1,(I138:R138),"")),
     AVERAGE(IF($I$200:$R$200=2,(I138:R138),""))),
IF(Options!$D$20=1, IFERROR(GEOMEAN(IF($I$200:$R$200=1,(I138:R138)+0.0001,"")),
     GEOMEAN(IF($I$200:$R$200=2,(I138:R138)+0.0001,""))))))</f>
        <v>0</v>
      </c>
      <c r="H138" s="240" t="s">
        <v>273</v>
      </c>
      <c r="I138" s="96">
        <v>7.7142857142857197</v>
      </c>
      <c r="J138" s="96">
        <v>0</v>
      </c>
      <c r="K138" s="96" t="s">
        <v>505</v>
      </c>
      <c r="L138" s="96"/>
      <c r="M138" s="96"/>
      <c r="N138" s="150"/>
      <c r="O138" s="150"/>
      <c r="P138" s="150"/>
      <c r="Q138" s="38"/>
      <c r="R138" s="38"/>
      <c r="S138" s="38"/>
      <c r="T138" s="38"/>
      <c r="U138" s="38"/>
      <c r="V138" s="38"/>
      <c r="W138" s="38"/>
      <c r="X138" s="38"/>
      <c r="Y138" s="38"/>
      <c r="Z138" s="38"/>
      <c r="AA138" s="38"/>
    </row>
    <row r="139" spans="1:27" x14ac:dyDescent="0.2">
      <c r="A139" s="92">
        <v>134</v>
      </c>
      <c r="B139" s="92" t="s">
        <v>274</v>
      </c>
      <c r="C139" s="92" t="s">
        <v>275</v>
      </c>
      <c r="D139" s="105" t="str">
        <f t="shared" si="4"/>
        <v/>
      </c>
      <c r="E139" s="96">
        <f>IF(Options!$D$24 = 1, MAX(F139, G139),
IF(Options!$D$25 = 1, AVERAGE(F139,G139),
IF(Options!$D$26 = 1, IFERROR(GEOMEAN(F139, G139), MAX(F139, G139)))))</f>
        <v>5.0990195135927818</v>
      </c>
      <c r="F139" s="96" cm="1">
        <f t="array" ref="F139">IF(Options!$D$18=1, IFERROR(MAX(IF($I$199:$R$199=1,(I139:R139),"")),
     MAX(IF($I$199:$R$199=2,(I139:R139),""))),
IF(Options!$D$19=1, IFERROR(AVERAGE(IF($I$199:$R$199=1,(I139:R139),"")),
     AVERAGE(IF($I$199:$R$199=2,(I139:R139),""))),
IF(Options!$D$20=1, IFERROR(GEOMEAN(IF($I$199:$R$199=1,(I139:R139)+0.0001,"")),
     GEOMEAN(IF($I$199:$R$199=2,(I139:R139)+0.0001,""))))))</f>
        <v>3.71428571428571</v>
      </c>
      <c r="G139" s="96" cm="1">
        <f t="array" ref="G139">IF(Options!$D$18=1, IFERROR(MAX(IF($I$200:$R$200=1,(I139:R139),"")),
     MAX(IF($I$200:$R$200=2,(I139:R139),""))),
IF(Options!$D$19=1, IFERROR(AVERAGE(IF($I$200:$R$200=1,(I139:R139),"")),
     AVERAGE(IF($I$200:$R$200=2,(I139:R139),""))),
IF(Options!$D$20=1, IFERROR(GEOMEAN(IF($I$200:$R$200=1,(I139:R139)+0.0001,"")),
     GEOMEAN(IF($I$200:$R$200=2,(I139:R139)+0.0001,""))))))</f>
        <v>7</v>
      </c>
      <c r="H139" s="240" t="s">
        <v>275</v>
      </c>
      <c r="I139" s="96">
        <v>3.71428571428571</v>
      </c>
      <c r="J139" s="96">
        <v>7</v>
      </c>
      <c r="K139" s="96" t="s">
        <v>505</v>
      </c>
      <c r="L139" s="96"/>
      <c r="M139" s="96"/>
      <c r="N139" s="150"/>
      <c r="O139" s="150"/>
      <c r="P139" s="150"/>
      <c r="Q139" s="38"/>
      <c r="R139" s="38"/>
      <c r="S139" s="38"/>
      <c r="T139" s="38"/>
      <c r="U139" s="38"/>
      <c r="V139" s="38"/>
      <c r="W139" s="38"/>
      <c r="X139" s="38"/>
      <c r="Y139" s="38"/>
      <c r="Z139" s="38"/>
      <c r="AA139" s="38"/>
    </row>
    <row r="140" spans="1:27" x14ac:dyDescent="0.2">
      <c r="A140" s="92">
        <v>135</v>
      </c>
      <c r="B140" s="92" t="s">
        <v>276</v>
      </c>
      <c r="C140" s="92" t="s">
        <v>277</v>
      </c>
      <c r="D140" s="105" t="str">
        <f t="shared" si="4"/>
        <v/>
      </c>
      <c r="E140" s="96">
        <f>IF(Options!$D$24 = 1, MAX(F140, G140),
IF(Options!$D$25 = 1, AVERAGE(F140,G140),
IF(Options!$D$26 = 1, IFERROR(GEOMEAN(F140, G140), MAX(F140, G140)))))</f>
        <v>5.8309518948453025</v>
      </c>
      <c r="F140" s="96" cm="1">
        <f t="array" ref="F140">IF(Options!$D$18=1, IFERROR(MAX(IF($I$199:$R$199=1,(I140:R140),"")),
     MAX(IF($I$199:$R$199=2,(I140:R140),""))),
IF(Options!$D$19=1, IFERROR(AVERAGE(IF($I$199:$R$199=1,(I140:R140),"")),
     AVERAGE(IF($I$199:$R$199=2,(I140:R140),""))),
IF(Options!$D$20=1, IFERROR(GEOMEAN(IF($I$199:$R$199=1,(I140:R140)+0.0001,"")),
     GEOMEAN(IF($I$199:$R$199=2,(I140:R140)+0.0001,""))))))</f>
        <v>4.8571428571428603</v>
      </c>
      <c r="G140" s="96" cm="1">
        <f t="array" ref="G140">IF(Options!$D$18=1, IFERROR(MAX(IF($I$200:$R$200=1,(I140:R140),"")),
     MAX(IF($I$200:$R$200=2,(I140:R140),""))),
IF(Options!$D$19=1, IFERROR(AVERAGE(IF($I$200:$R$200=1,(I140:R140),"")),
     AVERAGE(IF($I$200:$R$200=2,(I140:R140),""))),
IF(Options!$D$20=1, IFERROR(GEOMEAN(IF($I$200:$R$200=1,(I140:R140)+0.0001,"")),
     GEOMEAN(IF($I$200:$R$200=2,(I140:R140)+0.0001,""))))))</f>
        <v>7</v>
      </c>
      <c r="H140" s="240" t="s">
        <v>277</v>
      </c>
      <c r="I140" s="96">
        <v>4.8571428571428603</v>
      </c>
      <c r="J140" s="96">
        <v>7</v>
      </c>
      <c r="K140" s="96">
        <v>4.8554941813151</v>
      </c>
      <c r="L140" s="96"/>
      <c r="M140" s="96"/>
      <c r="N140" s="150"/>
      <c r="O140" s="150"/>
      <c r="P140" s="150"/>
      <c r="Q140" s="38"/>
      <c r="R140" s="38"/>
      <c r="S140" s="38"/>
      <c r="T140" s="38"/>
      <c r="U140" s="38"/>
      <c r="V140" s="38"/>
      <c r="W140" s="38"/>
      <c r="X140" s="38"/>
      <c r="Y140" s="38"/>
      <c r="Z140" s="38"/>
      <c r="AA140" s="38"/>
    </row>
    <row r="141" spans="1:27" x14ac:dyDescent="0.2">
      <c r="A141" s="92">
        <v>136</v>
      </c>
      <c r="B141" s="92" t="s">
        <v>278</v>
      </c>
      <c r="C141" s="92" t="s">
        <v>279</v>
      </c>
      <c r="D141" s="105" t="str">
        <f t="shared" si="4"/>
        <v/>
      </c>
      <c r="E141" s="96">
        <f>IF(Options!$D$24 = 1, MAX(F141, G141),
IF(Options!$D$25 = 1, AVERAGE(F141,G141),
IF(Options!$D$26 = 1, IFERROR(GEOMEAN(F141, G141), MAX(F141, G141)))))</f>
        <v>6.2449979983983974</v>
      </c>
      <c r="F141" s="96" cm="1">
        <f t="array" ref="F141">IF(Options!$D$18=1, IFERROR(MAX(IF($I$199:$R$199=1,(I141:R141),"")),
     MAX(IF($I$199:$R$199=2,(I141:R141),""))),
IF(Options!$D$19=1, IFERROR(AVERAGE(IF($I$199:$R$199=1,(I141:R141),"")),
     AVERAGE(IF($I$199:$R$199=2,(I141:R141),""))),
IF(Options!$D$20=1, IFERROR(GEOMEAN(IF($I$199:$R$199=1,(I141:R141)+0.0001,"")),
     GEOMEAN(IF($I$199:$R$199=2,(I141:R141)+0.0001,""))))))</f>
        <v>5.5714285714285703</v>
      </c>
      <c r="G141" s="96" cm="1">
        <f t="array" ref="G141">IF(Options!$D$18=1, IFERROR(MAX(IF($I$200:$R$200=1,(I141:R141),"")),
     MAX(IF($I$200:$R$200=2,(I141:R141),""))),
IF(Options!$D$19=1, IFERROR(AVERAGE(IF($I$200:$R$200=1,(I141:R141),"")),
     AVERAGE(IF($I$200:$R$200=2,(I141:R141),""))),
IF(Options!$D$20=1, IFERROR(GEOMEAN(IF($I$200:$R$200=1,(I141:R141)+0.0001,"")),
     GEOMEAN(IF($I$200:$R$200=2,(I141:R141)+0.0001,""))))))</f>
        <v>7</v>
      </c>
      <c r="H141" s="240" t="s">
        <v>279</v>
      </c>
      <c r="I141" s="96">
        <v>5.5714285714285703</v>
      </c>
      <c r="J141" s="96">
        <v>7</v>
      </c>
      <c r="K141" s="96" t="s">
        <v>505</v>
      </c>
      <c r="L141" s="96"/>
      <c r="M141" s="96"/>
      <c r="N141" s="150"/>
      <c r="O141" s="150"/>
      <c r="P141" s="150"/>
      <c r="Q141" s="38"/>
      <c r="R141" s="38"/>
      <c r="S141" s="38"/>
      <c r="T141" s="38"/>
      <c r="U141" s="38"/>
      <c r="V141" s="38"/>
      <c r="W141" s="38"/>
      <c r="X141" s="38"/>
      <c r="Y141" s="38"/>
      <c r="Z141" s="38"/>
      <c r="AA141" s="38"/>
    </row>
    <row r="142" spans="1:27" x14ac:dyDescent="0.2">
      <c r="A142" s="92">
        <v>137</v>
      </c>
      <c r="B142" s="92" t="s">
        <v>280</v>
      </c>
      <c r="C142" s="92" t="s">
        <v>281</v>
      </c>
      <c r="D142" s="105" t="str">
        <f t="shared" si="4"/>
        <v/>
      </c>
      <c r="E142" s="96">
        <f>IF(Options!$D$24 = 1, MAX(F142, G142),
IF(Options!$D$25 = 1, AVERAGE(F142,G142),
IF(Options!$D$26 = 1, IFERROR(GEOMEAN(F142, G142), MAX(F142, G142)))))</f>
        <v>4.8571428571428603</v>
      </c>
      <c r="F142" s="96" cm="1">
        <f t="array" ref="F142">IF(Options!$D$18=1, IFERROR(MAX(IF($I$199:$R$199=1,(I142:R142),"")),
     MAX(IF($I$199:$R$199=2,(I142:R142),""))),
IF(Options!$D$19=1, IFERROR(AVERAGE(IF($I$199:$R$199=1,(I142:R142),"")),
     AVERAGE(IF($I$199:$R$199=2,(I142:R142),""))),
IF(Options!$D$20=1, IFERROR(GEOMEAN(IF($I$199:$R$199=1,(I142:R142)+0.0001,"")),
     GEOMEAN(IF($I$199:$R$199=2,(I142:R142)+0.0001,""))))))</f>
        <v>4.8571428571428603</v>
      </c>
      <c r="G142" s="96" cm="1">
        <f t="array" ref="G142">IF(Options!$D$18=1, IFERROR(MAX(IF($I$200:$R$200=1,(I142:R142),"")),
     MAX(IF($I$200:$R$200=2,(I142:R142),""))),
IF(Options!$D$19=1, IFERROR(AVERAGE(IF($I$200:$R$200=1,(I142:R142),"")),
     AVERAGE(IF($I$200:$R$200=2,(I142:R142),""))),
IF(Options!$D$20=1, IFERROR(GEOMEAN(IF($I$200:$R$200=1,(I142:R142)+0.0001,"")),
     GEOMEAN(IF($I$200:$R$200=2,(I142:R142)+0.0001,""))))))</f>
        <v>0</v>
      </c>
      <c r="H142" s="240" t="s">
        <v>281</v>
      </c>
      <c r="I142" s="96">
        <v>4.8571428571428603</v>
      </c>
      <c r="J142" s="96" t="s">
        <v>505</v>
      </c>
      <c r="K142" s="96" t="s">
        <v>505</v>
      </c>
      <c r="L142" s="96"/>
      <c r="M142" s="96"/>
      <c r="N142" s="150"/>
      <c r="O142" s="150"/>
      <c r="P142" s="150"/>
      <c r="Q142" s="38"/>
      <c r="R142" s="38"/>
      <c r="S142" s="38"/>
      <c r="T142" s="38"/>
      <c r="U142" s="38"/>
      <c r="V142" s="38"/>
      <c r="W142" s="38"/>
      <c r="X142" s="38"/>
      <c r="Y142" s="38"/>
      <c r="Z142" s="38"/>
      <c r="AA142" s="38"/>
    </row>
    <row r="143" spans="1:27" x14ac:dyDescent="0.2">
      <c r="A143" s="92">
        <v>138</v>
      </c>
      <c r="B143" s="92" t="s">
        <v>282</v>
      </c>
      <c r="C143" s="92" t="s">
        <v>283</v>
      </c>
      <c r="D143" s="105" t="str">
        <f t="shared" si="4"/>
        <v/>
      </c>
      <c r="E143" s="96">
        <f>IF(Options!$D$24 = 1, MAX(F143, G143),
IF(Options!$D$25 = 1, AVERAGE(F143,G143),
IF(Options!$D$26 = 1, IFERROR(GEOMEAN(F143, G143), MAX(F143, G143)))))</f>
        <v>7.9328953503395709</v>
      </c>
      <c r="F143" s="96" cm="1">
        <f t="array" ref="F143">IF(Options!$D$18=1, IFERROR(MAX(IF($I$199:$R$199=1,(I143:R143),"")),
     MAX(IF($I$199:$R$199=2,(I143:R143),""))),
IF(Options!$D$19=1, IFERROR(AVERAGE(IF($I$199:$R$199=1,(I143:R143),"")),
     AVERAGE(IF($I$199:$R$199=2,(I143:R143),""))),
IF(Options!$D$20=1, IFERROR(GEOMEAN(IF($I$199:$R$199=1,(I143:R143)+0.0001,"")),
     GEOMEAN(IF($I$199:$R$199=2,(I143:R143)+0.0001,""))))))</f>
        <v>9</v>
      </c>
      <c r="G143" s="96" cm="1">
        <f t="array" ref="G143">IF(Options!$D$18=1, IFERROR(MAX(IF($I$200:$R$200=1,(I143:R143),"")),
     MAX(IF($I$200:$R$200=2,(I143:R143),""))),
IF(Options!$D$19=1, IFERROR(AVERAGE(IF($I$200:$R$200=1,(I143:R143),"")),
     AVERAGE(IF($I$200:$R$200=2,(I143:R143),""))),
IF(Options!$D$20=1, IFERROR(GEOMEAN(IF($I$200:$R$200=1,(I143:R143)+0.0001,"")),
     GEOMEAN(IF($I$200:$R$200=2,(I143:R143)+0.0001,""))))))</f>
        <v>6.9923142932710203</v>
      </c>
      <c r="H143" s="240" t="s">
        <v>283</v>
      </c>
      <c r="I143" s="96">
        <v>9</v>
      </c>
      <c r="J143" s="96" t="s">
        <v>505</v>
      </c>
      <c r="K143" s="96">
        <v>6.9923142932710203</v>
      </c>
      <c r="L143" s="96"/>
      <c r="M143" s="96"/>
      <c r="N143" s="150"/>
      <c r="O143" s="150"/>
      <c r="P143" s="150"/>
      <c r="Q143" s="38"/>
      <c r="R143" s="38"/>
      <c r="S143" s="38"/>
      <c r="T143" s="38"/>
      <c r="U143" s="38"/>
      <c r="V143" s="38"/>
      <c r="W143" s="38"/>
      <c r="X143" s="38"/>
      <c r="Y143" s="38"/>
      <c r="Z143" s="38"/>
      <c r="AA143" s="38"/>
    </row>
    <row r="144" spans="1:27" x14ac:dyDescent="0.2">
      <c r="A144" s="92">
        <v>139</v>
      </c>
      <c r="B144" s="92" t="s">
        <v>284</v>
      </c>
      <c r="C144" s="92" t="s">
        <v>285</v>
      </c>
      <c r="D144" s="105" t="str">
        <f t="shared" si="4"/>
        <v/>
      </c>
      <c r="E144" s="96">
        <f>IF(Options!$D$24 = 1, MAX(F144, G144),
IF(Options!$D$25 = 1, AVERAGE(F144,G144),
IF(Options!$D$26 = 1, IFERROR(GEOMEAN(F144, G144), MAX(F144, G144)))))</f>
        <v>3.1255030490521443</v>
      </c>
      <c r="F144" s="96" cm="1">
        <f t="array" ref="F144">IF(Options!$D$18=1, IFERROR(MAX(IF($I$199:$R$199=1,(I144:R144),"")),
     MAX(IF($I$199:$R$199=2,(I144:R144),""))),
IF(Options!$D$19=1, IFERROR(AVERAGE(IF($I$199:$R$199=1,(I144:R144),"")),
     AVERAGE(IF($I$199:$R$199=2,(I144:R144),""))),
IF(Options!$D$20=1, IFERROR(GEOMEAN(IF($I$199:$R$199=1,(I144:R144)+0.0001,"")),
     GEOMEAN(IF($I$199:$R$199=2,(I144:R144)+0.0001,""))))))</f>
        <v>1</v>
      </c>
      <c r="G144" s="96" cm="1">
        <f t="array" ref="G144">IF(Options!$D$18=1, IFERROR(MAX(IF($I$200:$R$200=1,(I144:R144),"")),
     MAX(IF($I$200:$R$200=2,(I144:R144),""))),
IF(Options!$D$19=1, IFERROR(AVERAGE(IF($I$200:$R$200=1,(I144:R144),"")),
     AVERAGE(IF($I$200:$R$200=2,(I144:R144),""))),
IF(Options!$D$20=1, IFERROR(GEOMEAN(IF($I$200:$R$200=1,(I144:R144)+0.0001,"")),
     GEOMEAN(IF($I$200:$R$200=2,(I144:R144)+0.0001,""))))))</f>
        <v>9.7687693096342496</v>
      </c>
      <c r="H144" s="240" t="s">
        <v>285</v>
      </c>
      <c r="I144" s="96">
        <v>1</v>
      </c>
      <c r="J144" s="96">
        <v>0</v>
      </c>
      <c r="K144" s="96">
        <v>9.7687693096342496</v>
      </c>
      <c r="L144" s="96"/>
      <c r="M144" s="96"/>
      <c r="N144" s="150"/>
      <c r="O144" s="150"/>
      <c r="P144" s="150"/>
      <c r="Q144" s="38"/>
      <c r="R144" s="38"/>
      <c r="S144" s="38"/>
      <c r="T144" s="38"/>
      <c r="U144" s="38"/>
      <c r="V144" s="38"/>
      <c r="W144" s="38"/>
      <c r="X144" s="38"/>
      <c r="Y144" s="38"/>
      <c r="Z144" s="38"/>
      <c r="AA144" s="38"/>
    </row>
    <row r="145" spans="1:27" x14ac:dyDescent="0.2">
      <c r="A145" s="92">
        <v>140</v>
      </c>
      <c r="B145" s="92" t="s">
        <v>286</v>
      </c>
      <c r="C145" s="92" t="s">
        <v>287</v>
      </c>
      <c r="D145" s="105" t="str">
        <f t="shared" si="4"/>
        <v/>
      </c>
      <c r="E145" s="96">
        <f>IF(Options!$D$24 = 1, MAX(F145, G145),
IF(Options!$D$25 = 1, AVERAGE(F145,G145),
IF(Options!$D$26 = 1, IFERROR(GEOMEAN(F145, G145), MAX(F145, G145)))))</f>
        <v>9</v>
      </c>
      <c r="F145" s="96" cm="1">
        <f t="array" ref="F145">IF(Options!$D$18=1, IFERROR(MAX(IF($I$199:$R$199=1,(I145:R145),"")),
     MAX(IF($I$199:$R$199=2,(I145:R145),""))),
IF(Options!$D$19=1, IFERROR(AVERAGE(IF($I$199:$R$199=1,(I145:R145),"")),
     AVERAGE(IF($I$199:$R$199=2,(I145:R145),""))),
IF(Options!$D$20=1, IFERROR(GEOMEAN(IF($I$199:$R$199=1,(I145:R145)+0.0001,"")),
     GEOMEAN(IF($I$199:$R$199=2,(I145:R145)+0.0001,""))))))</f>
        <v>9</v>
      </c>
      <c r="G145" s="96" cm="1">
        <f t="array" ref="G145">IF(Options!$D$18=1, IFERROR(MAX(IF($I$200:$R$200=1,(I145:R145),"")),
     MAX(IF($I$200:$R$200=2,(I145:R145),""))),
IF(Options!$D$19=1, IFERROR(AVERAGE(IF($I$200:$R$200=1,(I145:R145),"")),
     AVERAGE(IF($I$200:$R$200=2,(I145:R145),""))),
IF(Options!$D$20=1, IFERROR(GEOMEAN(IF($I$200:$R$200=1,(I145:R145)+0.0001,"")),
     GEOMEAN(IF($I$200:$R$200=2,(I145:R145)+0.0001,""))))))</f>
        <v>0</v>
      </c>
      <c r="H145" s="240" t="s">
        <v>287</v>
      </c>
      <c r="I145" s="96">
        <v>9</v>
      </c>
      <c r="J145" s="96" t="s">
        <v>505</v>
      </c>
      <c r="K145" s="96" t="s">
        <v>505</v>
      </c>
      <c r="L145" s="96"/>
      <c r="M145" s="96"/>
      <c r="N145" s="150"/>
      <c r="O145" s="150"/>
      <c r="P145" s="150"/>
      <c r="Q145" s="38"/>
      <c r="R145" s="38"/>
      <c r="S145" s="38"/>
      <c r="T145" s="38"/>
      <c r="U145" s="38"/>
      <c r="V145" s="38"/>
      <c r="W145" s="38"/>
      <c r="X145" s="38"/>
      <c r="Y145" s="38"/>
      <c r="Z145" s="38"/>
      <c r="AA145" s="38"/>
    </row>
    <row r="146" spans="1:27" x14ac:dyDescent="0.2">
      <c r="A146" s="92">
        <v>141</v>
      </c>
      <c r="B146" s="92" t="s">
        <v>288</v>
      </c>
      <c r="C146" s="92" t="s">
        <v>289</v>
      </c>
      <c r="D146" s="105" t="str">
        <f t="shared" si="4"/>
        <v/>
      </c>
      <c r="E146" s="96">
        <f>IF(Options!$D$24 = 1, MAX(F146, G146),
IF(Options!$D$25 = 1, AVERAGE(F146,G146),
IF(Options!$D$26 = 1, IFERROR(GEOMEAN(F146, G146), MAX(F146, G146)))))</f>
        <v>3.1622776601683809</v>
      </c>
      <c r="F146" s="96" cm="1">
        <f t="array" ref="F146">IF(Options!$D$18=1, IFERROR(MAX(IF($I$199:$R$199=1,(I146:R146),"")),
     MAX(IF($I$199:$R$199=2,(I146:R146),""))),
IF(Options!$D$19=1, IFERROR(AVERAGE(IF($I$199:$R$199=1,(I146:R146),"")),
     AVERAGE(IF($I$199:$R$199=2,(I146:R146),""))),
IF(Options!$D$20=1, IFERROR(GEOMEAN(IF($I$199:$R$199=1,(I146:R146)+0.0001,"")),
     GEOMEAN(IF($I$199:$R$199=2,(I146:R146)+0.0001,""))))))</f>
        <v>1.4285714285714299</v>
      </c>
      <c r="G146" s="96" cm="1">
        <f t="array" ref="G146">IF(Options!$D$18=1, IFERROR(MAX(IF($I$200:$R$200=1,(I146:R146),"")),
     MAX(IF($I$200:$R$200=2,(I146:R146),""))),
IF(Options!$D$19=1, IFERROR(AVERAGE(IF($I$200:$R$200=1,(I146:R146),"")),
     AVERAGE(IF($I$200:$R$200=2,(I146:R146),""))),
IF(Options!$D$20=1, IFERROR(GEOMEAN(IF($I$200:$R$200=1,(I146:R146)+0.0001,"")),
     GEOMEAN(IF($I$200:$R$200=2,(I146:R146)+0.0001,""))))))</f>
        <v>7</v>
      </c>
      <c r="H146" s="240" t="s">
        <v>289</v>
      </c>
      <c r="I146" s="96">
        <v>1.4285714285714299</v>
      </c>
      <c r="J146" s="96">
        <v>7</v>
      </c>
      <c r="K146" s="96" t="s">
        <v>505</v>
      </c>
      <c r="L146" s="96"/>
      <c r="M146" s="96"/>
      <c r="N146" s="150"/>
      <c r="O146" s="150"/>
      <c r="P146" s="150"/>
      <c r="Q146" s="38"/>
      <c r="R146" s="38"/>
      <c r="S146" s="38"/>
      <c r="T146" s="38"/>
      <c r="U146" s="38"/>
      <c r="V146" s="38"/>
      <c r="W146" s="38"/>
      <c r="X146" s="38"/>
      <c r="Y146" s="38"/>
      <c r="Z146" s="38"/>
      <c r="AA146" s="38"/>
    </row>
    <row r="147" spans="1:27" x14ac:dyDescent="0.2">
      <c r="A147" s="92">
        <v>142</v>
      </c>
      <c r="B147" s="92" t="s">
        <v>290</v>
      </c>
      <c r="C147" s="92" t="s">
        <v>291</v>
      </c>
      <c r="D147" s="105" t="str">
        <f t="shared" si="4"/>
        <v/>
      </c>
      <c r="E147" s="96">
        <f>IF(Options!$D$24 = 1, MAX(F147, G147),
IF(Options!$D$25 = 1, AVERAGE(F147,G147),
IF(Options!$D$26 = 1, IFERROR(GEOMEAN(F147, G147), MAX(F147, G147)))))</f>
        <v>5.9999999999999982</v>
      </c>
      <c r="F147" s="96" cm="1">
        <f t="array" ref="F147">IF(Options!$D$18=1, IFERROR(MAX(IF($I$199:$R$199=1,(I147:R147),"")),
     MAX(IF($I$199:$R$199=2,(I147:R147),""))),
IF(Options!$D$19=1, IFERROR(AVERAGE(IF($I$199:$R$199=1,(I147:R147),"")),
     AVERAGE(IF($I$199:$R$199=2,(I147:R147),""))),
IF(Options!$D$20=1, IFERROR(GEOMEAN(IF($I$199:$R$199=1,(I147:R147)+0.0001,"")),
     GEOMEAN(IF($I$199:$R$199=2,(I147:R147)+0.0001,""))))))</f>
        <v>5.1428571428571397</v>
      </c>
      <c r="G147" s="96" cm="1">
        <f t="array" ref="G147">IF(Options!$D$18=1, IFERROR(MAX(IF($I$200:$R$200=1,(I147:R147),"")),
     MAX(IF($I$200:$R$200=2,(I147:R147),""))),
IF(Options!$D$19=1, IFERROR(AVERAGE(IF($I$200:$R$200=1,(I147:R147),"")),
     AVERAGE(IF($I$200:$R$200=2,(I147:R147),""))),
IF(Options!$D$20=1, IFERROR(GEOMEAN(IF($I$200:$R$200=1,(I147:R147)+0.0001,"")),
     GEOMEAN(IF($I$200:$R$200=2,(I147:R147)+0.0001,""))))))</f>
        <v>7</v>
      </c>
      <c r="H147" s="240" t="s">
        <v>291</v>
      </c>
      <c r="I147" s="96">
        <v>5.1428571428571397</v>
      </c>
      <c r="J147" s="96">
        <v>7</v>
      </c>
      <c r="K147" s="96">
        <v>2.5814272562662799</v>
      </c>
      <c r="L147" s="96"/>
      <c r="M147" s="96"/>
      <c r="N147" s="150"/>
      <c r="O147" s="150"/>
      <c r="P147" s="150"/>
      <c r="Q147" s="38"/>
      <c r="R147" s="38"/>
      <c r="S147" s="38"/>
      <c r="T147" s="38"/>
      <c r="U147" s="38"/>
      <c r="V147" s="38"/>
      <c r="W147" s="38"/>
      <c r="X147" s="38"/>
      <c r="Y147" s="38"/>
      <c r="Z147" s="38"/>
      <c r="AA147" s="38"/>
    </row>
    <row r="148" spans="1:27" x14ac:dyDescent="0.2">
      <c r="A148" s="92">
        <v>143</v>
      </c>
      <c r="B148" s="92" t="s">
        <v>292</v>
      </c>
      <c r="C148" s="92" t="s">
        <v>293</v>
      </c>
      <c r="D148" s="105" t="str">
        <f t="shared" si="4"/>
        <v/>
      </c>
      <c r="E148" s="96">
        <f>IF(Options!$D$24 = 1, MAX(F148, G148),
IF(Options!$D$25 = 1, AVERAGE(F148,G148),
IF(Options!$D$26 = 1, IFERROR(GEOMEAN(F148, G148), MAX(F148, G148)))))</f>
        <v>1.71428571428572</v>
      </c>
      <c r="F148" s="96" cm="1">
        <f t="array" ref="F148">IF(Options!$D$18=1, IFERROR(MAX(IF($I$199:$R$199=1,(I148:R148),"")),
     MAX(IF($I$199:$R$199=2,(I148:R148),""))),
IF(Options!$D$19=1, IFERROR(AVERAGE(IF($I$199:$R$199=1,(I148:R148),"")),
     AVERAGE(IF($I$199:$R$199=2,(I148:R148),""))),
IF(Options!$D$20=1, IFERROR(GEOMEAN(IF($I$199:$R$199=1,(I148:R148)+0.0001,"")),
     GEOMEAN(IF($I$199:$R$199=2,(I148:R148)+0.0001,""))))))</f>
        <v>1.71428571428572</v>
      </c>
      <c r="G148" s="96" cm="1">
        <f t="array" ref="G148">IF(Options!$D$18=1, IFERROR(MAX(IF($I$200:$R$200=1,(I148:R148),"")),
     MAX(IF($I$200:$R$200=2,(I148:R148),""))),
IF(Options!$D$19=1, IFERROR(AVERAGE(IF($I$200:$R$200=1,(I148:R148),"")),
     AVERAGE(IF($I$200:$R$200=2,(I148:R148),""))),
IF(Options!$D$20=1, IFERROR(GEOMEAN(IF($I$200:$R$200=1,(I148:R148)+0.0001,"")),
     GEOMEAN(IF($I$200:$R$200=2,(I148:R148)+0.0001,""))))))</f>
        <v>0</v>
      </c>
      <c r="H148" s="240" t="s">
        <v>293</v>
      </c>
      <c r="I148" s="96">
        <v>1.71428571428572</v>
      </c>
      <c r="J148" s="96" t="s">
        <v>505</v>
      </c>
      <c r="K148" s="96" t="s">
        <v>505</v>
      </c>
      <c r="L148" s="96"/>
      <c r="M148" s="96"/>
      <c r="N148" s="150"/>
      <c r="O148" s="150"/>
      <c r="P148" s="150"/>
      <c r="Q148" s="38"/>
      <c r="R148" s="38"/>
      <c r="S148" s="38"/>
      <c r="T148" s="38"/>
      <c r="U148" s="38"/>
      <c r="V148" s="38"/>
      <c r="W148" s="38"/>
      <c r="X148" s="38"/>
      <c r="Y148" s="38"/>
      <c r="Z148" s="38"/>
      <c r="AA148" s="38"/>
    </row>
    <row r="149" spans="1:27" x14ac:dyDescent="0.2">
      <c r="A149" s="92">
        <v>144</v>
      </c>
      <c r="B149" s="92" t="s">
        <v>294</v>
      </c>
      <c r="C149" s="92" t="s">
        <v>295</v>
      </c>
      <c r="D149" s="105" t="str">
        <f t="shared" si="4"/>
        <v/>
      </c>
      <c r="E149" s="96">
        <f>IF(Options!$D$24 = 1, MAX(F149, G149),
IF(Options!$D$25 = 1, AVERAGE(F149,G149),
IF(Options!$D$26 = 1, IFERROR(GEOMEAN(F149, G149), MAX(F149, G149)))))</f>
        <v>4.4993001937238111</v>
      </c>
      <c r="F149" s="96" cm="1">
        <f t="array" ref="F149">IF(Options!$D$18=1, IFERROR(MAX(IF($I$199:$R$199=1,(I149:R149),"")),
     MAX(IF($I$199:$R$199=2,(I149:R149),""))),
IF(Options!$D$19=1, IFERROR(AVERAGE(IF($I$199:$R$199=1,(I149:R149),"")),
     AVERAGE(IF($I$199:$R$199=2,(I149:R149),""))),
IF(Options!$D$20=1, IFERROR(GEOMEAN(IF($I$199:$R$199=1,(I149:R149)+0.0001,"")),
     GEOMEAN(IF($I$199:$R$199=2,(I149:R149)+0.0001,""))))))</f>
        <v>2.71428571428571</v>
      </c>
      <c r="G149" s="96" cm="1">
        <f t="array" ref="G149">IF(Options!$D$18=1, IFERROR(MAX(IF($I$200:$R$200=1,(I149:R149),"")),
     MAX(IF($I$200:$R$200=2,(I149:R149),""))),
IF(Options!$D$19=1, IFERROR(AVERAGE(IF($I$200:$R$200=1,(I149:R149),"")),
     AVERAGE(IF($I$200:$R$200=2,(I149:R149),""))),
IF(Options!$D$20=1, IFERROR(GEOMEAN(IF($I$200:$R$200=1,(I149:R149)+0.0001,"")),
     GEOMEAN(IF($I$200:$R$200=2,(I149:R149)+0.0001,""))))))</f>
        <v>7.4582060859316899</v>
      </c>
      <c r="H149" s="240" t="s">
        <v>295</v>
      </c>
      <c r="I149" s="96">
        <v>2.71428571428571</v>
      </c>
      <c r="J149" s="96">
        <v>7</v>
      </c>
      <c r="K149" s="96">
        <v>7.4582060859316899</v>
      </c>
      <c r="L149" s="96"/>
      <c r="M149" s="96"/>
      <c r="N149" s="150"/>
      <c r="O149" s="150"/>
      <c r="P149" s="150"/>
      <c r="Q149" s="38"/>
      <c r="R149" s="38"/>
      <c r="S149" s="38"/>
      <c r="T149" s="38"/>
      <c r="U149" s="38"/>
      <c r="V149" s="38"/>
      <c r="W149" s="38"/>
      <c r="X149" s="38"/>
      <c r="Y149" s="38"/>
      <c r="Z149" s="38"/>
      <c r="AA149" s="38"/>
    </row>
    <row r="150" spans="1:27" x14ac:dyDescent="0.2">
      <c r="A150" s="92">
        <v>145</v>
      </c>
      <c r="B150" s="92" t="s">
        <v>296</v>
      </c>
      <c r="C150" s="92" t="s">
        <v>297</v>
      </c>
      <c r="D150" s="105" t="str">
        <f t="shared" si="4"/>
        <v/>
      </c>
      <c r="E150" s="96">
        <f>IF(Options!$D$24 = 1, MAX(F150, G150),
IF(Options!$D$25 = 1, AVERAGE(F150,G150),
IF(Options!$D$26 = 1, IFERROR(GEOMEAN(F150, G150), MAX(F150, G150)))))</f>
        <v>4.0000000000000036</v>
      </c>
      <c r="F150" s="96" cm="1">
        <f t="array" ref="F150">IF(Options!$D$18=1, IFERROR(MAX(IF($I$199:$R$199=1,(I150:R150),"")),
     MAX(IF($I$199:$R$199=2,(I150:R150),""))),
IF(Options!$D$19=1, IFERROR(AVERAGE(IF($I$199:$R$199=1,(I150:R150),"")),
     AVERAGE(IF($I$199:$R$199=2,(I150:R150),""))),
IF(Options!$D$20=1, IFERROR(GEOMEAN(IF($I$199:$R$199=1,(I150:R150)+0.0001,"")),
     GEOMEAN(IF($I$199:$R$199=2,(I150:R150)+0.0001,""))))))</f>
        <v>2.28571428571429</v>
      </c>
      <c r="G150" s="96" cm="1">
        <f t="array" ref="G150">IF(Options!$D$18=1, IFERROR(MAX(IF($I$200:$R$200=1,(I150:R150),"")),
     MAX(IF($I$200:$R$200=2,(I150:R150),""))),
IF(Options!$D$19=1, IFERROR(AVERAGE(IF($I$200:$R$200=1,(I150:R150),"")),
     AVERAGE(IF($I$200:$R$200=2,(I150:R150),""))),
IF(Options!$D$20=1, IFERROR(GEOMEAN(IF($I$200:$R$200=1,(I150:R150)+0.0001,"")),
     GEOMEAN(IF($I$200:$R$200=2,(I150:R150)+0.0001,""))))))</f>
        <v>7</v>
      </c>
      <c r="H150" s="240" t="s">
        <v>297</v>
      </c>
      <c r="I150" s="96">
        <v>2.28571428571429</v>
      </c>
      <c r="J150" s="96">
        <v>7</v>
      </c>
      <c r="K150" s="96" t="s">
        <v>505</v>
      </c>
      <c r="L150" s="96"/>
      <c r="M150" s="96"/>
      <c r="N150" s="150"/>
      <c r="O150" s="150"/>
      <c r="P150" s="150"/>
      <c r="Q150" s="38"/>
      <c r="R150" s="38"/>
      <c r="S150" s="38"/>
      <c r="T150" s="38"/>
      <c r="U150" s="38"/>
      <c r="V150" s="38"/>
      <c r="W150" s="38"/>
      <c r="X150" s="38"/>
      <c r="Y150" s="38"/>
      <c r="Z150" s="38"/>
      <c r="AA150" s="38"/>
    </row>
    <row r="151" spans="1:27" x14ac:dyDescent="0.2">
      <c r="A151" s="92">
        <v>146</v>
      </c>
      <c r="B151" s="92" t="s">
        <v>298</v>
      </c>
      <c r="C151" s="92" t="s">
        <v>299</v>
      </c>
      <c r="D151" s="105" t="str">
        <f t="shared" si="4"/>
        <v/>
      </c>
      <c r="E151" s="96">
        <f>IF(Options!$D$24 = 1, MAX(F151, G151),
IF(Options!$D$25 = 1, AVERAGE(F151,G151),
IF(Options!$D$26 = 1, IFERROR(GEOMEAN(F151, G151), MAX(F151, G151)))))</f>
        <v>9</v>
      </c>
      <c r="F151" s="96" cm="1">
        <f t="array" ref="F151">IF(Options!$D$18=1, IFERROR(MAX(IF($I$199:$R$199=1,(I151:R151),"")),
     MAX(IF($I$199:$R$199=2,(I151:R151),""))),
IF(Options!$D$19=1, IFERROR(AVERAGE(IF($I$199:$R$199=1,(I151:R151),"")),
     AVERAGE(IF($I$199:$R$199=2,(I151:R151),""))),
IF(Options!$D$20=1, IFERROR(GEOMEAN(IF($I$199:$R$199=1,(I151:R151)+0.0001,"")),
     GEOMEAN(IF($I$199:$R$199=2,(I151:R151)+0.0001,""))))))</f>
        <v>9</v>
      </c>
      <c r="G151" s="96" cm="1">
        <f t="array" ref="G151">IF(Options!$D$18=1, IFERROR(MAX(IF($I$200:$R$200=1,(I151:R151),"")),
     MAX(IF($I$200:$R$200=2,(I151:R151),""))),
IF(Options!$D$19=1, IFERROR(AVERAGE(IF($I$200:$R$200=1,(I151:R151),"")),
     AVERAGE(IF($I$200:$R$200=2,(I151:R151),""))),
IF(Options!$D$20=1, IFERROR(GEOMEAN(IF($I$200:$R$200=1,(I151:R151)+0.0001,"")),
     GEOMEAN(IF($I$200:$R$200=2,(I151:R151)+0.0001,""))))))</f>
        <v>0</v>
      </c>
      <c r="H151" s="240" t="s">
        <v>299</v>
      </c>
      <c r="I151" s="96">
        <v>9</v>
      </c>
      <c r="J151" s="96" t="s">
        <v>505</v>
      </c>
      <c r="K151" s="96" t="s">
        <v>505</v>
      </c>
      <c r="L151" s="96"/>
      <c r="M151" s="96"/>
      <c r="N151" s="150"/>
      <c r="O151" s="150"/>
      <c r="P151" s="150"/>
      <c r="Q151" s="38"/>
      <c r="R151" s="38"/>
      <c r="S151" s="38"/>
      <c r="T151" s="38"/>
      <c r="U151" s="38"/>
      <c r="V151" s="38"/>
      <c r="W151" s="38"/>
      <c r="X151" s="38"/>
      <c r="Y151" s="38"/>
      <c r="Z151" s="38"/>
      <c r="AA151" s="38"/>
    </row>
    <row r="152" spans="1:27" x14ac:dyDescent="0.2">
      <c r="A152" s="92">
        <v>147</v>
      </c>
      <c r="B152" s="92" t="s">
        <v>300</v>
      </c>
      <c r="C152" s="92" t="s">
        <v>301</v>
      </c>
      <c r="D152" s="105" t="str">
        <f t="shared" si="4"/>
        <v/>
      </c>
      <c r="E152" s="96">
        <f>IF(Options!$D$24 = 1, MAX(F152, G152),
IF(Options!$D$25 = 1, AVERAGE(F152,G152),
IF(Options!$D$26 = 1, IFERROR(GEOMEAN(F152, G152), MAX(F152, G152)))))</f>
        <v>1.71428571428572</v>
      </c>
      <c r="F152" s="96" cm="1">
        <f t="array" ref="F152">IF(Options!$D$18=1, IFERROR(MAX(IF($I$199:$R$199=1,(I152:R152),"")),
     MAX(IF($I$199:$R$199=2,(I152:R152),""))),
IF(Options!$D$19=1, IFERROR(AVERAGE(IF($I$199:$R$199=1,(I152:R152),"")),
     AVERAGE(IF($I$199:$R$199=2,(I152:R152),""))),
IF(Options!$D$20=1, IFERROR(GEOMEAN(IF($I$199:$R$199=1,(I152:R152)+0.0001,"")),
     GEOMEAN(IF($I$199:$R$199=2,(I152:R152)+0.0001,""))))))</f>
        <v>1.71428571428572</v>
      </c>
      <c r="G152" s="96" cm="1">
        <f t="array" ref="G152">IF(Options!$D$18=1, IFERROR(MAX(IF($I$200:$R$200=1,(I152:R152),"")),
     MAX(IF($I$200:$R$200=2,(I152:R152),""))),
IF(Options!$D$19=1, IFERROR(AVERAGE(IF($I$200:$R$200=1,(I152:R152),"")),
     AVERAGE(IF($I$200:$R$200=2,(I152:R152),""))),
IF(Options!$D$20=1, IFERROR(GEOMEAN(IF($I$200:$R$200=1,(I152:R152)+0.0001,"")),
     GEOMEAN(IF($I$200:$R$200=2,(I152:R152)+0.0001,""))))))</f>
        <v>0</v>
      </c>
      <c r="H152" s="240" t="s">
        <v>301</v>
      </c>
      <c r="I152" s="96">
        <v>1.71428571428572</v>
      </c>
      <c r="J152" s="96" t="s">
        <v>505</v>
      </c>
      <c r="K152" s="96" t="s">
        <v>505</v>
      </c>
      <c r="L152" s="96"/>
      <c r="M152" s="96"/>
      <c r="N152" s="150"/>
      <c r="O152" s="150"/>
      <c r="P152" s="150"/>
      <c r="Q152" s="38"/>
      <c r="R152" s="38"/>
      <c r="S152" s="38"/>
      <c r="T152" s="38"/>
      <c r="U152" s="38"/>
      <c r="V152" s="38"/>
      <c r="W152" s="38"/>
      <c r="X152" s="38"/>
      <c r="Y152" s="38"/>
      <c r="Z152" s="38"/>
      <c r="AA152" s="38"/>
    </row>
    <row r="153" spans="1:27" x14ac:dyDescent="0.2">
      <c r="A153" s="92">
        <v>148</v>
      </c>
      <c r="B153" s="92" t="s">
        <v>302</v>
      </c>
      <c r="C153" s="92" t="s">
        <v>303</v>
      </c>
      <c r="D153" s="105" t="str">
        <f t="shared" si="4"/>
        <v/>
      </c>
      <c r="E153" s="96">
        <f>IF(Options!$D$24 = 1, MAX(F153, G153),
IF(Options!$D$25 = 1, AVERAGE(F153,G153),
IF(Options!$D$26 = 1, IFERROR(GEOMEAN(F153, G153), MAX(F153, G153)))))</f>
        <v>9.1807251503197893</v>
      </c>
      <c r="F153" s="96" cm="1">
        <f t="array" ref="F153">IF(Options!$D$18=1, IFERROR(MAX(IF($I$199:$R$199=1,(I153:R153),"")),
     MAX(IF($I$199:$R$199=2,(I153:R153),""))),
IF(Options!$D$19=1, IFERROR(AVERAGE(IF($I$199:$R$199=1,(I153:R153),"")),
     AVERAGE(IF($I$199:$R$199=2,(I153:R153),""))),
IF(Options!$D$20=1, IFERROR(GEOMEAN(IF($I$199:$R$199=1,(I153:R153)+0.0001,"")),
     GEOMEAN(IF($I$199:$R$199=2,(I153:R153)+0.0001,""))))))</f>
        <v>8.4285714285714306</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240" t="s">
        <v>303</v>
      </c>
      <c r="I153" s="96">
        <v>8.4285714285714306</v>
      </c>
      <c r="J153" s="96">
        <v>10</v>
      </c>
      <c r="K153" s="96" t="s">
        <v>505</v>
      </c>
      <c r="L153" s="96"/>
      <c r="M153" s="96"/>
      <c r="N153" s="150"/>
      <c r="O153" s="150"/>
      <c r="P153" s="150"/>
      <c r="Q153" s="38"/>
      <c r="R153" s="38"/>
      <c r="S153" s="38"/>
      <c r="T153" s="38"/>
      <c r="U153" s="38"/>
      <c r="V153" s="38"/>
      <c r="W153" s="38"/>
      <c r="X153" s="38"/>
      <c r="Y153" s="38"/>
      <c r="Z153" s="38"/>
      <c r="AA153" s="38"/>
    </row>
    <row r="154" spans="1:27" x14ac:dyDescent="0.2">
      <c r="A154" s="92">
        <v>149</v>
      </c>
      <c r="B154" s="92" t="s">
        <v>304</v>
      </c>
      <c r="C154" s="92" t="s">
        <v>305</v>
      </c>
      <c r="D154" s="105" t="str">
        <f t="shared" si="4"/>
        <v/>
      </c>
      <c r="E154" s="96">
        <f>IF(Options!$D$24 = 1, MAX(F154, G154),
IF(Options!$D$25 = 1, AVERAGE(F154,G154),
IF(Options!$D$26 = 1, IFERROR(GEOMEAN(F154, G154), MAX(F154, G154)))))</f>
        <v>9.4868329805051381</v>
      </c>
      <c r="F154" s="96" cm="1">
        <f t="array" ref="F154">IF(Options!$D$18=1, IFERROR(MAX(IF($I$199:$R$199=1,(I154:R154),"")),
     MAX(IF($I$199:$R$199=2,(I154:R154),""))),
IF(Options!$D$19=1, IFERROR(AVERAGE(IF($I$199:$R$199=1,(I154:R154),"")),
     AVERAGE(IF($I$199:$R$199=2,(I154:R154),""))),
IF(Options!$D$20=1, IFERROR(GEOMEAN(IF($I$199:$R$199=1,(I154:R154)+0.0001,"")),
     GEOMEAN(IF($I$199:$R$199=2,(I154:R154)+0.0001,""))))))</f>
        <v>9</v>
      </c>
      <c r="G154" s="96" cm="1">
        <f t="array" ref="G154">IF(Options!$D$18=1, IFERROR(MAX(IF($I$200:$R$200=1,(I154:R154),"")),
     MAX(IF($I$200:$R$200=2,(I154:R154),""))),
IF(Options!$D$19=1, IFERROR(AVERAGE(IF($I$200:$R$200=1,(I154:R154),"")),
     AVERAGE(IF($I$200:$R$200=2,(I154:R154),""))),
IF(Options!$D$20=1, IFERROR(GEOMEAN(IF($I$200:$R$200=1,(I154:R154)+0.0001,"")),
     GEOMEAN(IF($I$200:$R$200=2,(I154:R154)+0.0001,""))))))</f>
        <v>10</v>
      </c>
      <c r="H154" s="240" t="s">
        <v>305</v>
      </c>
      <c r="I154" s="96">
        <v>9</v>
      </c>
      <c r="J154" s="96" t="s">
        <v>505</v>
      </c>
      <c r="K154" s="96">
        <v>10</v>
      </c>
      <c r="L154" s="96"/>
      <c r="M154" s="96"/>
      <c r="N154" s="150"/>
      <c r="O154" s="150"/>
      <c r="P154" s="150"/>
      <c r="Q154" s="38"/>
      <c r="R154" s="38"/>
      <c r="S154" s="38"/>
      <c r="T154" s="38"/>
      <c r="U154" s="38"/>
      <c r="V154" s="38"/>
      <c r="W154" s="38"/>
      <c r="X154" s="38"/>
      <c r="Y154" s="38"/>
      <c r="Z154" s="38"/>
      <c r="AA154" s="38"/>
    </row>
    <row r="155" spans="1:27" x14ac:dyDescent="0.2">
      <c r="A155" s="92">
        <v>150</v>
      </c>
      <c r="B155" s="92" t="s">
        <v>306</v>
      </c>
      <c r="C155" s="92" t="s">
        <v>307</v>
      </c>
      <c r="D155" s="105" t="str">
        <f t="shared" si="4"/>
        <v/>
      </c>
      <c r="E155" s="96">
        <f>IF(Options!$D$24 = 1, MAX(F155, G155),
IF(Options!$D$25 = 1, AVERAGE(F155,G155),
IF(Options!$D$26 = 1, IFERROR(GEOMEAN(F155, G155), MAX(F155, G155)))))</f>
        <v>0.28571428571428598</v>
      </c>
      <c r="F155" s="96" cm="1">
        <f t="array" ref="F155">IF(Options!$D$18=1, IFERROR(MAX(IF($I$199:$R$199=1,(I155:R155),"")),
     MAX(IF($I$199:$R$199=2,(I155:R155),""))),
IF(Options!$D$19=1, IFERROR(AVERAGE(IF($I$199:$R$199=1,(I155:R155),"")),
     AVERAGE(IF($I$199:$R$199=2,(I155:R155),""))),
IF(Options!$D$20=1, IFERROR(GEOMEAN(IF($I$199:$R$199=1,(I155:R155)+0.0001,"")),
     GEOMEAN(IF($I$199:$R$199=2,(I155:R155)+0.0001,""))))))</f>
        <v>0.28571428571428598</v>
      </c>
      <c r="G155" s="96" cm="1">
        <f t="array" ref="G155">IF(Options!$D$18=1, IFERROR(MAX(IF($I$200:$R$200=1,(I155:R155),"")),
     MAX(IF($I$200:$R$200=2,(I155:R155),""))),
IF(Options!$D$19=1, IFERROR(AVERAGE(IF($I$200:$R$200=1,(I155:R155),"")),
     AVERAGE(IF($I$200:$R$200=2,(I155:R155),""))),
IF(Options!$D$20=1, IFERROR(GEOMEAN(IF($I$200:$R$200=1,(I155:R155)+0.0001,"")),
     GEOMEAN(IF($I$200:$R$200=2,(I155:R155)+0.0001,""))))))</f>
        <v>0</v>
      </c>
      <c r="H155" s="240" t="s">
        <v>307</v>
      </c>
      <c r="I155" s="96">
        <v>0.28571428571428598</v>
      </c>
      <c r="J155" s="96">
        <v>0</v>
      </c>
      <c r="K155" s="96" t="s">
        <v>505</v>
      </c>
      <c r="L155" s="96"/>
      <c r="M155" s="96"/>
      <c r="N155" s="150"/>
      <c r="O155" s="150"/>
      <c r="P155" s="150"/>
      <c r="Q155" s="38"/>
      <c r="R155" s="38"/>
      <c r="S155" s="38"/>
      <c r="T155" s="38"/>
      <c r="U155" s="38"/>
      <c r="V155" s="38"/>
      <c r="W155" s="38"/>
      <c r="X155" s="38"/>
      <c r="Y155" s="38"/>
      <c r="Z155" s="38"/>
      <c r="AA155" s="38"/>
    </row>
    <row r="156" spans="1:27" x14ac:dyDescent="0.2">
      <c r="A156" s="92">
        <v>151</v>
      </c>
      <c r="B156" s="92" t="s">
        <v>308</v>
      </c>
      <c r="C156" s="92" t="s">
        <v>309</v>
      </c>
      <c r="D156" s="105" t="str">
        <f t="shared" si="4"/>
        <v/>
      </c>
      <c r="E156" s="96">
        <f>IF(Options!$D$24 = 1, MAX(F156, G156),
IF(Options!$D$25 = 1, AVERAGE(F156,G156),
IF(Options!$D$26 = 1, IFERROR(GEOMEAN(F156, G156), MAX(F156, G156)))))</f>
        <v>8.4285714285714306</v>
      </c>
      <c r="F156" s="96" cm="1">
        <f t="array" ref="F156">IF(Options!$D$18=1, IFERROR(MAX(IF($I$199:$R$199=1,(I156:R156),"")),
     MAX(IF($I$199:$R$199=2,(I156:R156),""))),
IF(Options!$D$19=1, IFERROR(AVERAGE(IF($I$199:$R$199=1,(I156:R156),"")),
     AVERAGE(IF($I$199:$R$199=2,(I156:R156),""))),
IF(Options!$D$20=1, IFERROR(GEOMEAN(IF($I$199:$R$199=1,(I156:R156)+0.0001,"")),
     GEOMEAN(IF($I$199:$R$199=2,(I156:R156)+0.0001,""))))))</f>
        <v>8.4285714285714306</v>
      </c>
      <c r="G156" s="96" cm="1">
        <f t="array" ref="G156">IF(Options!$D$18=1, IFERROR(MAX(IF($I$200:$R$200=1,(I156:R156),"")),
     MAX(IF($I$200:$R$200=2,(I156:R156),""))),
IF(Options!$D$19=1, IFERROR(AVERAGE(IF($I$200:$R$200=1,(I156:R156),"")),
     AVERAGE(IF($I$200:$R$200=2,(I156:R156),""))),
IF(Options!$D$20=1, IFERROR(GEOMEAN(IF($I$200:$R$200=1,(I156:R156)+0.0001,"")),
     GEOMEAN(IF($I$200:$R$200=2,(I156:R156)+0.0001,""))))))</f>
        <v>0</v>
      </c>
      <c r="H156" s="240" t="s">
        <v>309</v>
      </c>
      <c r="I156" s="96">
        <v>8.4285714285714306</v>
      </c>
      <c r="J156" s="96" t="s">
        <v>505</v>
      </c>
      <c r="K156" s="96" t="s">
        <v>505</v>
      </c>
      <c r="L156" s="96"/>
      <c r="M156" s="96"/>
      <c r="N156" s="150"/>
      <c r="O156" s="150"/>
      <c r="P156" s="150"/>
      <c r="Q156" s="38"/>
      <c r="R156" s="38"/>
      <c r="S156" s="38"/>
      <c r="T156" s="38"/>
      <c r="U156" s="38"/>
      <c r="V156" s="38"/>
      <c r="W156" s="38"/>
      <c r="X156" s="38"/>
      <c r="Y156" s="38"/>
      <c r="Z156" s="38"/>
      <c r="AA156" s="38"/>
    </row>
    <row r="157" spans="1:27" x14ac:dyDescent="0.2">
      <c r="A157" s="92">
        <v>152</v>
      </c>
      <c r="B157" s="92" t="s">
        <v>310</v>
      </c>
      <c r="C157" s="92" t="s">
        <v>311</v>
      </c>
      <c r="D157" s="105" t="str">
        <f t="shared" si="4"/>
        <v/>
      </c>
      <c r="E157" s="96">
        <f>IF(Options!$D$24 = 1, MAX(F157, G157),
IF(Options!$D$25 = 1, AVERAGE(F157,G157),
IF(Options!$D$26 = 1, IFERROR(GEOMEAN(F157, G157), MAX(F157, G157)))))</f>
        <v>9.8571428571428594</v>
      </c>
      <c r="F157" s="96" cm="1">
        <f t="array" ref="F157">IF(Options!$D$18=1, IFERROR(MAX(IF($I$199:$R$199=1,(I157:R157),"")),
     MAX(IF($I$199:$R$199=2,(I157:R157),""))),
IF(Options!$D$19=1, IFERROR(AVERAGE(IF($I$199:$R$199=1,(I157:R157),"")),
     AVERAGE(IF($I$199:$R$199=2,(I157:R157),""))),
IF(Options!$D$20=1, IFERROR(GEOMEAN(IF($I$199:$R$199=1,(I157:R157)+0.0001,"")),
     GEOMEAN(IF($I$199:$R$199=2,(I157:R157)+0.0001,""))))))</f>
        <v>9.8571428571428594</v>
      </c>
      <c r="G157" s="96" cm="1">
        <f t="array" ref="G157">IF(Options!$D$18=1, IFERROR(MAX(IF($I$200:$R$200=1,(I157:R157),"")),
     MAX(IF($I$200:$R$200=2,(I157:R157),""))),
IF(Options!$D$19=1, IFERROR(AVERAGE(IF($I$200:$R$200=1,(I157:R157),"")),
     AVERAGE(IF($I$200:$R$200=2,(I157:R157),""))),
IF(Options!$D$20=1, IFERROR(GEOMEAN(IF($I$200:$R$200=1,(I157:R157)+0.0001,"")),
     GEOMEAN(IF($I$200:$R$200=2,(I157:R157)+0.0001,""))))))</f>
        <v>0</v>
      </c>
      <c r="H157" s="240" t="s">
        <v>311</v>
      </c>
      <c r="I157" s="96">
        <v>9.8571428571428594</v>
      </c>
      <c r="J157" s="96" t="s">
        <v>505</v>
      </c>
      <c r="K157" s="96" t="s">
        <v>505</v>
      </c>
      <c r="L157" s="96"/>
      <c r="M157" s="96"/>
      <c r="N157" s="150"/>
      <c r="O157" s="150"/>
      <c r="P157" s="150"/>
      <c r="Q157" s="38"/>
      <c r="R157" s="38"/>
      <c r="S157" s="38"/>
      <c r="T157" s="38"/>
      <c r="U157" s="38"/>
      <c r="V157" s="38"/>
      <c r="W157" s="38"/>
      <c r="X157" s="38"/>
      <c r="Y157" s="38"/>
      <c r="Z157" s="38"/>
      <c r="AA157" s="38"/>
    </row>
    <row r="158" spans="1:27" x14ac:dyDescent="0.2">
      <c r="A158" s="92">
        <v>153</v>
      </c>
      <c r="B158" s="92" t="s">
        <v>312</v>
      </c>
      <c r="C158" s="92" t="s">
        <v>313</v>
      </c>
      <c r="D158" s="105" t="str">
        <f t="shared" si="4"/>
        <v/>
      </c>
      <c r="E158" s="96">
        <f>IF(Options!$D$24 = 1, MAX(F158, G158),
IF(Options!$D$25 = 1, AVERAGE(F158,G158),
IF(Options!$D$26 = 1, IFERROR(GEOMEAN(F158, G158), MAX(F158, G158)))))</f>
        <v>6.6332495807108014</v>
      </c>
      <c r="F158" s="96" cm="1">
        <f t="array" ref="F158">IF(Options!$D$18=1, IFERROR(MAX(IF($I$199:$R$199=1,(I158:R158),"")),
     MAX(IF($I$199:$R$199=2,(I158:R158),""))),
IF(Options!$D$19=1, IFERROR(AVERAGE(IF($I$199:$R$199=1,(I158:R158),"")),
     AVERAGE(IF($I$199:$R$199=2,(I158:R158),""))),
IF(Options!$D$20=1, IFERROR(GEOMEAN(IF($I$199:$R$199=1,(I158:R158)+0.0001,"")),
     GEOMEAN(IF($I$199:$R$199=2,(I158:R158)+0.0001,""))))))</f>
        <v>6.28571428571429</v>
      </c>
      <c r="G158" s="96" cm="1">
        <f t="array" ref="G158">IF(Options!$D$18=1, IFERROR(MAX(IF($I$200:$R$200=1,(I158:R158),"")),
     MAX(IF($I$200:$R$200=2,(I158:R158),""))),
IF(Options!$D$19=1, IFERROR(AVERAGE(IF($I$200:$R$200=1,(I158:R158),"")),
     AVERAGE(IF($I$200:$R$200=2,(I158:R158),""))),
IF(Options!$D$20=1, IFERROR(GEOMEAN(IF($I$200:$R$200=1,(I158:R158)+0.0001,"")),
     GEOMEAN(IF($I$200:$R$200=2,(I158:R158)+0.0001,""))))))</f>
        <v>7</v>
      </c>
      <c r="H158" s="240" t="s">
        <v>313</v>
      </c>
      <c r="I158" s="96">
        <v>6.28571428571429</v>
      </c>
      <c r="J158" s="96">
        <v>7</v>
      </c>
      <c r="K158" s="96">
        <v>3.6150431860060901</v>
      </c>
      <c r="L158" s="96"/>
      <c r="M158" s="96"/>
      <c r="N158" s="150"/>
      <c r="O158" s="150"/>
      <c r="P158" s="150"/>
      <c r="Q158" s="38"/>
      <c r="R158" s="38"/>
      <c r="S158" s="38"/>
      <c r="T158" s="38"/>
      <c r="U158" s="38"/>
      <c r="V158" s="38"/>
      <c r="W158" s="38"/>
      <c r="X158" s="38"/>
      <c r="Y158" s="38"/>
      <c r="Z158" s="38"/>
      <c r="AA158" s="38"/>
    </row>
    <row r="159" spans="1:27" x14ac:dyDescent="0.2">
      <c r="A159" s="92">
        <v>154</v>
      </c>
      <c r="B159" s="92" t="s">
        <v>314</v>
      </c>
      <c r="C159" s="92" t="s">
        <v>315</v>
      </c>
      <c r="D159" s="105" t="str">
        <f t="shared" si="4"/>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0</v>
      </c>
      <c r="H159" s="240" t="s">
        <v>315</v>
      </c>
      <c r="I159" s="96">
        <v>10</v>
      </c>
      <c r="J159" s="96" t="s">
        <v>505</v>
      </c>
      <c r="K159" s="96" t="s">
        <v>505</v>
      </c>
      <c r="L159" s="96"/>
      <c r="M159" s="96"/>
      <c r="N159" s="150"/>
      <c r="O159" s="150"/>
      <c r="P159" s="150"/>
      <c r="Q159" s="38"/>
      <c r="R159" s="38"/>
      <c r="S159" s="38"/>
      <c r="T159" s="38"/>
      <c r="U159" s="38"/>
      <c r="V159" s="38"/>
      <c r="W159" s="38"/>
      <c r="X159" s="38"/>
      <c r="Y159" s="38"/>
      <c r="Z159" s="38"/>
      <c r="AA159" s="38"/>
    </row>
    <row r="160" spans="1:27" x14ac:dyDescent="0.2">
      <c r="A160" s="92">
        <v>155</v>
      </c>
      <c r="B160" s="92" t="s">
        <v>316</v>
      </c>
      <c r="C160" s="92" t="s">
        <v>317</v>
      </c>
      <c r="D160" s="105" t="str">
        <f t="shared" si="4"/>
        <v/>
      </c>
      <c r="E160" s="96">
        <f>IF(Options!$D$24 = 1, MAX(F160, G160),
IF(Options!$D$25 = 1, AVERAGE(F160,G160),
IF(Options!$D$26 = 1, IFERROR(GEOMEAN(F160, G160), MAX(F160, G160)))))</f>
        <v>4.1231056256176615</v>
      </c>
      <c r="F160" s="96" cm="1">
        <f t="array" ref="F160">IF(Options!$D$18=1, IFERROR(MAX(IF($I$199:$R$199=1,(I160:R160),"")),
     MAX(IF($I$199:$R$199=2,(I160:R160),""))),
IF(Options!$D$19=1, IFERROR(AVERAGE(IF($I$199:$R$199=1,(I160:R160),"")),
     AVERAGE(IF($I$199:$R$199=2,(I160:R160),""))),
IF(Options!$D$20=1, IFERROR(GEOMEAN(IF($I$199:$R$199=1,(I160:R160)+0.0001,"")),
     GEOMEAN(IF($I$199:$R$199=2,(I160:R160)+0.0001,""))))))</f>
        <v>2.4285714285714302</v>
      </c>
      <c r="G160" s="96" cm="1">
        <f t="array" ref="G160">IF(Options!$D$18=1, IFERROR(MAX(IF($I$200:$R$200=1,(I160:R160),"")),
     MAX(IF($I$200:$R$200=2,(I160:R160),""))),
IF(Options!$D$19=1, IFERROR(AVERAGE(IF($I$200:$R$200=1,(I160:R160),"")),
     AVERAGE(IF($I$200:$R$200=2,(I160:R160),""))),
IF(Options!$D$20=1, IFERROR(GEOMEAN(IF($I$200:$R$200=1,(I160:R160)+0.0001,"")),
     GEOMEAN(IF($I$200:$R$200=2,(I160:R160)+0.0001,""))))))</f>
        <v>7</v>
      </c>
      <c r="H160" s="240" t="s">
        <v>317</v>
      </c>
      <c r="I160" s="96">
        <v>2.4285714285714302</v>
      </c>
      <c r="J160" s="96">
        <v>7</v>
      </c>
      <c r="K160" s="96" t="s">
        <v>505</v>
      </c>
      <c r="L160" s="96"/>
      <c r="M160" s="96"/>
      <c r="N160" s="150"/>
      <c r="O160" s="150"/>
      <c r="P160" s="150"/>
      <c r="Q160" s="38"/>
      <c r="R160" s="38"/>
      <c r="S160" s="38"/>
      <c r="T160" s="38"/>
      <c r="U160" s="38"/>
      <c r="V160" s="38"/>
      <c r="W160" s="38"/>
      <c r="X160" s="38"/>
      <c r="Y160" s="38"/>
      <c r="Z160" s="38"/>
      <c r="AA160" s="38"/>
    </row>
    <row r="161" spans="1:27" x14ac:dyDescent="0.2">
      <c r="A161" s="92">
        <v>156</v>
      </c>
      <c r="B161" s="92" t="s">
        <v>318</v>
      </c>
      <c r="C161" s="92" t="s">
        <v>319</v>
      </c>
      <c r="D161" s="105" t="str">
        <f t="shared" si="4"/>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240" t="s">
        <v>319</v>
      </c>
      <c r="I161" s="96">
        <v>10</v>
      </c>
      <c r="J161" s="96" t="s">
        <v>505</v>
      </c>
      <c r="K161" s="96">
        <v>10</v>
      </c>
      <c r="L161" s="96"/>
      <c r="M161" s="96"/>
      <c r="N161" s="150"/>
      <c r="O161" s="150"/>
      <c r="P161" s="150"/>
      <c r="Q161" s="38"/>
      <c r="R161" s="38"/>
      <c r="S161" s="38"/>
      <c r="T161" s="38"/>
      <c r="U161" s="38"/>
      <c r="V161" s="38"/>
      <c r="W161" s="38"/>
      <c r="X161" s="38"/>
      <c r="Y161" s="38"/>
      <c r="Z161" s="38"/>
      <c r="AA161" s="38"/>
    </row>
    <row r="162" spans="1:27" x14ac:dyDescent="0.2">
      <c r="A162" s="92">
        <v>157</v>
      </c>
      <c r="B162" s="92" t="s">
        <v>320</v>
      </c>
      <c r="C162" s="92" t="s">
        <v>321</v>
      </c>
      <c r="D162" s="105" t="str">
        <f t="shared" si="4"/>
        <v/>
      </c>
      <c r="E162" s="96">
        <f>IF(Options!$D$24 = 1, MAX(F162, G162),
IF(Options!$D$25 = 1, AVERAGE(F162,G162),
IF(Options!$D$26 = 1, IFERROR(GEOMEAN(F162, G162), MAX(F162, G162)))))</f>
        <v>8.71428571428571</v>
      </c>
      <c r="F162" s="96" cm="1">
        <f t="array" ref="F162">IF(Options!$D$18=1, IFERROR(MAX(IF($I$199:$R$199=1,(I162:R162),"")),
     MAX(IF($I$199:$R$199=2,(I162:R162),""))),
IF(Options!$D$19=1, IFERROR(AVERAGE(IF($I$199:$R$199=1,(I162:R162),"")),
     AVERAGE(IF($I$199:$R$199=2,(I162:R162),""))),
IF(Options!$D$20=1, IFERROR(GEOMEAN(IF($I$199:$R$199=1,(I162:R162)+0.0001,"")),
     GEOMEAN(IF($I$199:$R$199=2,(I162:R162)+0.0001,""))))))</f>
        <v>8.71428571428571</v>
      </c>
      <c r="G162" s="96" cm="1">
        <f t="array" ref="G162">IF(Options!$D$18=1, IFERROR(MAX(IF($I$200:$R$200=1,(I162:R162),"")),
     MAX(IF($I$200:$R$200=2,(I162:R162),""))),
IF(Options!$D$19=1, IFERROR(AVERAGE(IF($I$200:$R$200=1,(I162:R162),"")),
     AVERAGE(IF($I$200:$R$200=2,(I162:R162),""))),
IF(Options!$D$20=1, IFERROR(GEOMEAN(IF($I$200:$R$200=1,(I162:R162)+0.0001,"")),
     GEOMEAN(IF($I$200:$R$200=2,(I162:R162)+0.0001,""))))))</f>
        <v>0</v>
      </c>
      <c r="H162" s="240" t="s">
        <v>321</v>
      </c>
      <c r="I162" s="96">
        <v>8.71428571428571</v>
      </c>
      <c r="J162" s="96" t="s">
        <v>505</v>
      </c>
      <c r="K162" s="96" t="s">
        <v>505</v>
      </c>
      <c r="L162" s="96"/>
      <c r="M162" s="96"/>
      <c r="N162" s="150"/>
      <c r="O162" s="150"/>
      <c r="P162" s="150"/>
      <c r="Q162" s="38"/>
      <c r="R162" s="38"/>
      <c r="S162" s="38"/>
      <c r="T162" s="38"/>
      <c r="U162" s="38"/>
      <c r="V162" s="38"/>
      <c r="W162" s="38"/>
      <c r="X162" s="38"/>
      <c r="Y162" s="38"/>
      <c r="Z162" s="38"/>
      <c r="AA162" s="38"/>
    </row>
    <row r="163" spans="1:27" x14ac:dyDescent="0.2">
      <c r="A163" s="92">
        <v>158</v>
      </c>
      <c r="B163" s="92" t="s">
        <v>322</v>
      </c>
      <c r="C163" s="92" t="s">
        <v>323</v>
      </c>
      <c r="D163" s="105" t="str">
        <f t="shared" si="4"/>
        <v/>
      </c>
      <c r="E163" s="96">
        <f>IF(Options!$D$24 = 1, MAX(F163, G163),
IF(Options!$D$25 = 1, AVERAGE(F163,G163),
IF(Options!$D$26 = 1, IFERROR(GEOMEAN(F163, G163), MAX(F163, G163)))))</f>
        <v>5.9160797830996161</v>
      </c>
      <c r="F163" s="96" cm="1">
        <f t="array" ref="F163">IF(Options!$D$18=1, IFERROR(MAX(IF($I$199:$R$199=1,(I163:R163),"")),
     MAX(IF($I$199:$R$199=2,(I163:R163),""))),
IF(Options!$D$19=1, IFERROR(AVERAGE(IF($I$199:$R$199=1,(I163:R163),"")),
     AVERAGE(IF($I$199:$R$199=2,(I163:R163),""))),
IF(Options!$D$20=1, IFERROR(GEOMEAN(IF($I$199:$R$199=1,(I163:R163)+0.0001,"")),
     GEOMEAN(IF($I$199:$R$199=2,(I163:R163)+0.0001,""))))))</f>
        <v>5</v>
      </c>
      <c r="G163" s="96" cm="1">
        <f t="array" ref="G163">IF(Options!$D$18=1, IFERROR(MAX(IF($I$200:$R$200=1,(I163:R163),"")),
     MAX(IF($I$200:$R$200=2,(I163:R163),""))),
IF(Options!$D$19=1, IFERROR(AVERAGE(IF($I$200:$R$200=1,(I163:R163),"")),
     AVERAGE(IF($I$200:$R$200=2,(I163:R163),""))),
IF(Options!$D$20=1, IFERROR(GEOMEAN(IF($I$200:$R$200=1,(I163:R163)+0.0001,"")),
     GEOMEAN(IF($I$200:$R$200=2,(I163:R163)+0.0001,""))))))</f>
        <v>7</v>
      </c>
      <c r="H163" s="240" t="s">
        <v>323</v>
      </c>
      <c r="I163" s="96">
        <v>5</v>
      </c>
      <c r="J163" s="96">
        <v>7</v>
      </c>
      <c r="K163" s="96" t="s">
        <v>505</v>
      </c>
      <c r="L163" s="96"/>
      <c r="M163" s="96"/>
      <c r="N163" s="150"/>
      <c r="O163" s="150"/>
      <c r="P163" s="150"/>
      <c r="Q163" s="38"/>
      <c r="R163" s="38"/>
      <c r="S163" s="38"/>
      <c r="T163" s="38"/>
      <c r="U163" s="38"/>
      <c r="V163" s="38"/>
      <c r="W163" s="38"/>
      <c r="X163" s="38"/>
      <c r="Y163" s="38"/>
      <c r="Z163" s="38"/>
      <c r="AA163" s="38"/>
    </row>
    <row r="164" spans="1:27" x14ac:dyDescent="0.2">
      <c r="A164" s="92">
        <v>159</v>
      </c>
      <c r="B164" s="92" t="s">
        <v>324</v>
      </c>
      <c r="C164" s="92" t="s">
        <v>325</v>
      </c>
      <c r="D164" s="105" t="str">
        <f t="shared" si="4"/>
        <v/>
      </c>
      <c r="E164" s="96">
        <f>IF(Options!$D$24 = 1, MAX(F164, G164),
IF(Options!$D$25 = 1, AVERAGE(F164,G164),
IF(Options!$D$26 = 1, IFERROR(GEOMEAN(F164, G164), MAX(F164, G164)))))</f>
        <v>3.0000000000000049</v>
      </c>
      <c r="F164" s="96" cm="1">
        <f t="array" ref="F164">IF(Options!$D$18=1, IFERROR(MAX(IF($I$199:$R$199=1,(I164:R164),"")),
     MAX(IF($I$199:$R$199=2,(I164:R164),""))),
IF(Options!$D$19=1, IFERROR(AVERAGE(IF($I$199:$R$199=1,(I164:R164),"")),
     AVERAGE(IF($I$199:$R$199=2,(I164:R164),""))),
IF(Options!$D$20=1, IFERROR(GEOMEAN(IF($I$199:$R$199=1,(I164:R164)+0.0001,"")),
     GEOMEAN(IF($I$199:$R$199=2,(I164:R164)+0.0001,""))))))</f>
        <v>1.28571428571429</v>
      </c>
      <c r="G164" s="96" cm="1">
        <f t="array" ref="G164">IF(Options!$D$18=1, IFERROR(MAX(IF($I$200:$R$200=1,(I164:R164),"")),
     MAX(IF($I$200:$R$200=2,(I164:R164),""))),
IF(Options!$D$19=1, IFERROR(AVERAGE(IF($I$200:$R$200=1,(I164:R164),"")),
     AVERAGE(IF($I$200:$R$200=2,(I164:R164),""))),
IF(Options!$D$20=1, IFERROR(GEOMEAN(IF($I$200:$R$200=1,(I164:R164)+0.0001,"")),
     GEOMEAN(IF($I$200:$R$200=2,(I164:R164)+0.0001,""))))))</f>
        <v>7</v>
      </c>
      <c r="H164" s="240" t="s">
        <v>325</v>
      </c>
      <c r="I164" s="96">
        <v>1.28571428571429</v>
      </c>
      <c r="J164" s="96">
        <v>7</v>
      </c>
      <c r="K164" s="96" t="s">
        <v>505</v>
      </c>
      <c r="L164" s="96"/>
      <c r="M164" s="96"/>
      <c r="N164" s="150"/>
      <c r="O164" s="150"/>
      <c r="P164" s="150"/>
      <c r="Q164" s="38"/>
      <c r="R164" s="38"/>
      <c r="S164" s="38"/>
      <c r="T164" s="38"/>
      <c r="U164" s="38"/>
      <c r="V164" s="38"/>
      <c r="W164" s="38"/>
      <c r="X164" s="38"/>
      <c r="Y164" s="38"/>
      <c r="Z164" s="38"/>
      <c r="AA164" s="38"/>
    </row>
    <row r="165" spans="1:27" x14ac:dyDescent="0.2">
      <c r="A165" s="92">
        <v>160</v>
      </c>
      <c r="B165" s="92" t="s">
        <v>326</v>
      </c>
      <c r="C165" s="92" t="s">
        <v>327</v>
      </c>
      <c r="D165" s="105" t="str">
        <f t="shared" si="4"/>
        <v/>
      </c>
      <c r="E165" s="96">
        <f>IF(Options!$D$24 = 1, MAX(F165, G165),
IF(Options!$D$25 = 1, AVERAGE(F165,G165),
IF(Options!$D$26 = 1, IFERROR(GEOMEAN(F165, G165), MAX(F165, G165)))))</f>
        <v>1.4142135623730956</v>
      </c>
      <c r="F165" s="96" cm="1">
        <f t="array" ref="F165">IF(Options!$D$18=1, IFERROR(MAX(IF($I$199:$R$199=1,(I165:R165),"")),
     MAX(IF($I$199:$R$199=2,(I165:R165),""))),
IF(Options!$D$19=1, IFERROR(AVERAGE(IF($I$199:$R$199=1,(I165:R165),"")),
     AVERAGE(IF($I$199:$R$199=2,(I165:R165),""))),
IF(Options!$D$20=1, IFERROR(GEOMEAN(IF($I$199:$R$199=1,(I165:R165)+0.0001,"")),
     GEOMEAN(IF($I$199:$R$199=2,(I165:R165)+0.0001,""))))))</f>
        <v>0.28571428571428598</v>
      </c>
      <c r="G165" s="96" cm="1">
        <f t="array" ref="G165">IF(Options!$D$18=1, IFERROR(MAX(IF($I$200:$R$200=1,(I165:R165),"")),
     MAX(IF($I$200:$R$200=2,(I165:R165),""))),
IF(Options!$D$19=1, IFERROR(AVERAGE(IF($I$200:$R$200=1,(I165:R165),"")),
     AVERAGE(IF($I$200:$R$200=2,(I165:R165),""))),
IF(Options!$D$20=1, IFERROR(GEOMEAN(IF($I$200:$R$200=1,(I165:R165)+0.0001,"")),
     GEOMEAN(IF($I$200:$R$200=2,(I165:R165)+0.0001,""))))))</f>
        <v>7</v>
      </c>
      <c r="H165" s="240" t="s">
        <v>327</v>
      </c>
      <c r="I165" s="96">
        <v>0.28571428571428598</v>
      </c>
      <c r="J165" s="96">
        <v>7</v>
      </c>
      <c r="K165" s="96" t="s">
        <v>505</v>
      </c>
      <c r="L165" s="96"/>
      <c r="M165" s="96"/>
      <c r="N165" s="150"/>
      <c r="O165" s="150"/>
      <c r="P165" s="150"/>
      <c r="Q165" s="38"/>
      <c r="R165" s="38"/>
      <c r="S165" s="38"/>
      <c r="T165" s="38"/>
      <c r="U165" s="38"/>
      <c r="V165" s="38"/>
      <c r="W165" s="38"/>
      <c r="X165" s="38"/>
      <c r="Y165" s="38"/>
      <c r="Z165" s="38"/>
      <c r="AA165" s="38"/>
    </row>
    <row r="166" spans="1:27" x14ac:dyDescent="0.2">
      <c r="A166" s="92">
        <v>161</v>
      </c>
      <c r="B166" s="92" t="s">
        <v>328</v>
      </c>
      <c r="C166" s="92" t="s">
        <v>329</v>
      </c>
      <c r="D166" s="105" t="str">
        <f t="shared" ref="D166:D197" si="5">IF(H166 &lt;&gt; C166, "Countries don't match", "")</f>
        <v/>
      </c>
      <c r="E166" s="96">
        <f>IF(Options!$D$24 = 1, MAX(F166, G166),
IF(Options!$D$25 = 1, AVERAGE(F166,G166),
IF(Options!$D$26 = 1, IFERROR(GEOMEAN(F166, G166), MAX(F166, G166)))))</f>
        <v>1.4142135623730956</v>
      </c>
      <c r="F166" s="96" cm="1">
        <f t="array" ref="F166">IF(Options!$D$18=1, IFERROR(MAX(IF($I$199:$R$199=1,(I166:R166),"")),
     MAX(IF($I$199:$R$199=2,(I166:R166),""))),
IF(Options!$D$19=1, IFERROR(AVERAGE(IF($I$199:$R$199=1,(I166:R166),"")),
     AVERAGE(IF($I$199:$R$199=2,(I166:R166),""))),
IF(Options!$D$20=1, IFERROR(GEOMEAN(IF($I$199:$R$199=1,(I166:R166)+0.0001,"")),
     GEOMEAN(IF($I$199:$R$199=2,(I166:R166)+0.0001,""))))))</f>
        <v>0.28571428571428598</v>
      </c>
      <c r="G166" s="96" cm="1">
        <f t="array" ref="G166">IF(Options!$D$18=1, IFERROR(MAX(IF($I$200:$R$200=1,(I166:R166),"")),
     MAX(IF($I$200:$R$200=2,(I166:R166),""))),
IF(Options!$D$19=1, IFERROR(AVERAGE(IF($I$200:$R$200=1,(I166:R166),"")),
     AVERAGE(IF($I$200:$R$200=2,(I166:R166),""))),
IF(Options!$D$20=1, IFERROR(GEOMEAN(IF($I$200:$R$200=1,(I166:R166)+0.0001,"")),
     GEOMEAN(IF($I$200:$R$200=2,(I166:R166)+0.0001,""))))))</f>
        <v>7</v>
      </c>
      <c r="H166" s="240" t="s">
        <v>329</v>
      </c>
      <c r="I166" s="96">
        <v>0.28571428571428598</v>
      </c>
      <c r="J166" s="96">
        <v>7</v>
      </c>
      <c r="K166" s="96" t="s">
        <v>505</v>
      </c>
      <c r="L166" s="96"/>
      <c r="M166" s="96"/>
      <c r="N166" s="150"/>
      <c r="O166" s="150"/>
      <c r="P166" s="150"/>
      <c r="Q166" s="38"/>
      <c r="R166" s="38"/>
      <c r="S166" s="38"/>
      <c r="T166" s="38"/>
      <c r="U166" s="38"/>
      <c r="V166" s="38"/>
      <c r="W166" s="38"/>
      <c r="X166" s="38"/>
      <c r="Y166" s="38"/>
      <c r="Z166" s="38"/>
      <c r="AA166" s="38"/>
    </row>
    <row r="167" spans="1:27" x14ac:dyDescent="0.2">
      <c r="A167" s="92">
        <v>162</v>
      </c>
      <c r="B167" s="92" t="s">
        <v>330</v>
      </c>
      <c r="C167" s="92" t="s">
        <v>331</v>
      </c>
      <c r="D167" s="105" t="str">
        <f t="shared" si="5"/>
        <v/>
      </c>
      <c r="E167" s="96">
        <f>IF(Options!$D$24 = 1, MAX(F167, G167),
IF(Options!$D$25 = 1, AVERAGE(F167,G167),
IF(Options!$D$26 = 1, IFERROR(GEOMEAN(F167, G167), MAX(F167, G167)))))</f>
        <v>8</v>
      </c>
      <c r="F167" s="96" cm="1">
        <f t="array" ref="F167">IF(Options!$D$18=1, IFERROR(MAX(IF($I$199:$R$199=1,(I167:R167),"")),
     MAX(IF($I$199:$R$199=2,(I167:R167),""))),
IF(Options!$D$19=1, IFERROR(AVERAGE(IF($I$199:$R$199=1,(I167:R167),"")),
     AVERAGE(IF($I$199:$R$199=2,(I167:R167),""))),
IF(Options!$D$20=1, IFERROR(GEOMEAN(IF($I$199:$R$199=1,(I167:R167)+0.0001,"")),
     GEOMEAN(IF($I$199:$R$199=2,(I167:R167)+0.0001,""))))))</f>
        <v>8</v>
      </c>
      <c r="G167" s="96" cm="1">
        <f t="array" ref="G167">IF(Options!$D$18=1, IFERROR(MAX(IF($I$200:$R$200=1,(I167:R167),"")),
     MAX(IF($I$200:$R$200=2,(I167:R167),""))),
IF(Options!$D$19=1, IFERROR(AVERAGE(IF($I$200:$R$200=1,(I167:R167),"")),
     AVERAGE(IF($I$200:$R$200=2,(I167:R167),""))),
IF(Options!$D$20=1, IFERROR(GEOMEAN(IF($I$200:$R$200=1,(I167:R167)+0.0001,"")),
     GEOMEAN(IF($I$200:$R$200=2,(I167:R167)+0.0001,""))))))</f>
        <v>0</v>
      </c>
      <c r="H167" s="240" t="s">
        <v>331</v>
      </c>
      <c r="I167" s="96">
        <v>8</v>
      </c>
      <c r="J167" s="96" t="s">
        <v>505</v>
      </c>
      <c r="K167" s="96" t="s">
        <v>505</v>
      </c>
      <c r="L167" s="96"/>
      <c r="M167" s="96"/>
      <c r="N167" s="150"/>
      <c r="O167" s="150"/>
      <c r="P167" s="150"/>
      <c r="Q167" s="38"/>
      <c r="R167" s="38"/>
      <c r="S167" s="38"/>
      <c r="T167" s="38"/>
      <c r="U167" s="38"/>
      <c r="V167" s="38"/>
      <c r="W167" s="38"/>
      <c r="X167" s="38"/>
      <c r="Y167" s="38"/>
      <c r="Z167" s="38"/>
      <c r="AA167" s="38"/>
    </row>
    <row r="168" spans="1:27" x14ac:dyDescent="0.2">
      <c r="A168" s="92">
        <v>163</v>
      </c>
      <c r="B168" s="92" t="s">
        <v>332</v>
      </c>
      <c r="C168" s="92" t="s">
        <v>333</v>
      </c>
      <c r="D168" s="105" t="str">
        <f t="shared" si="5"/>
        <v/>
      </c>
      <c r="E168" s="96">
        <f>IF(Options!$D$24 = 1, MAX(F168, G168),
IF(Options!$D$25 = 1, AVERAGE(F168,G168),
IF(Options!$D$26 = 1, IFERROR(GEOMEAN(F168, G168), MAX(F168, G168)))))</f>
        <v>3.71428571428571</v>
      </c>
      <c r="F168" s="96" cm="1">
        <f t="array" ref="F168">IF(Options!$D$18=1, IFERROR(MAX(IF($I$199:$R$199=1,(I168:R168),"")),
     MAX(IF($I$199:$R$199=2,(I168:R168),""))),
IF(Options!$D$19=1, IFERROR(AVERAGE(IF($I$199:$R$199=1,(I168:R168),"")),
     AVERAGE(IF($I$199:$R$199=2,(I168:R168),""))),
IF(Options!$D$20=1, IFERROR(GEOMEAN(IF($I$199:$R$199=1,(I168:R168)+0.0001,"")),
     GEOMEAN(IF($I$199:$R$199=2,(I168:R168)+0.0001,""))))))</f>
        <v>3.71428571428571</v>
      </c>
      <c r="G168" s="96" cm="1">
        <f t="array" ref="G168">IF(Options!$D$18=1, IFERROR(MAX(IF($I$200:$R$200=1,(I168:R168),"")),
     MAX(IF($I$200:$R$200=2,(I168:R168),""))),
IF(Options!$D$19=1, IFERROR(AVERAGE(IF($I$200:$R$200=1,(I168:R168),"")),
     AVERAGE(IF($I$200:$R$200=2,(I168:R168),""))),
IF(Options!$D$20=1, IFERROR(GEOMEAN(IF($I$200:$R$200=1,(I168:R168)+0.0001,"")),
     GEOMEAN(IF($I$200:$R$200=2,(I168:R168)+0.0001,""))))))</f>
        <v>0</v>
      </c>
      <c r="H168" s="240" t="s">
        <v>333</v>
      </c>
      <c r="I168" s="96">
        <v>3.71428571428571</v>
      </c>
      <c r="J168" s="96">
        <v>0</v>
      </c>
      <c r="K168" s="96" t="s">
        <v>505</v>
      </c>
      <c r="L168" s="96"/>
      <c r="M168" s="96"/>
      <c r="N168" s="150"/>
      <c r="O168" s="150"/>
      <c r="P168" s="150"/>
      <c r="Q168" s="38"/>
      <c r="R168" s="38"/>
      <c r="S168" s="38"/>
      <c r="T168" s="38"/>
      <c r="U168" s="38"/>
      <c r="V168" s="38"/>
      <c r="W168" s="38"/>
      <c r="X168" s="38"/>
      <c r="Y168" s="38"/>
      <c r="Z168" s="38"/>
      <c r="AA168" s="38"/>
    </row>
    <row r="169" spans="1:27" x14ac:dyDescent="0.2">
      <c r="A169" s="92">
        <v>164</v>
      </c>
      <c r="B169" s="92" t="s">
        <v>334</v>
      </c>
      <c r="C169" s="92" t="s">
        <v>335</v>
      </c>
      <c r="D169" s="105" t="str">
        <f t="shared" si="5"/>
        <v/>
      </c>
      <c r="E169" s="96">
        <f>IF(Options!$D$24 = 1, MAX(F169, G169),
IF(Options!$D$25 = 1, AVERAGE(F169,G169),
IF(Options!$D$26 = 1, IFERROR(GEOMEAN(F169, G169), MAX(F169, G169)))))</f>
        <v>10</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0</v>
      </c>
      <c r="H169" s="240" t="s">
        <v>335</v>
      </c>
      <c r="I169" s="96">
        <v>10</v>
      </c>
      <c r="J169" s="96" t="s">
        <v>505</v>
      </c>
      <c r="K169" s="96" t="s">
        <v>505</v>
      </c>
      <c r="L169" s="96"/>
      <c r="M169" s="96"/>
      <c r="N169" s="150"/>
      <c r="O169" s="150"/>
      <c r="P169" s="150"/>
      <c r="Q169" s="38"/>
      <c r="R169" s="38"/>
      <c r="S169" s="38"/>
      <c r="T169" s="38"/>
      <c r="U169" s="38"/>
      <c r="V169" s="38"/>
      <c r="W169" s="38"/>
      <c r="X169" s="38"/>
      <c r="Y169" s="38"/>
      <c r="Z169" s="38"/>
      <c r="AA169" s="38"/>
    </row>
    <row r="170" spans="1:27" x14ac:dyDescent="0.2">
      <c r="A170" s="92">
        <v>165</v>
      </c>
      <c r="B170" s="92" t="s">
        <v>336</v>
      </c>
      <c r="C170" s="92" t="s">
        <v>337</v>
      </c>
      <c r="D170" s="105" t="str">
        <f t="shared" si="5"/>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0</v>
      </c>
      <c r="H170" s="240" t="s">
        <v>337</v>
      </c>
      <c r="I170" s="96">
        <v>10</v>
      </c>
      <c r="J170" s="96" t="s">
        <v>505</v>
      </c>
      <c r="K170" s="96" t="s">
        <v>505</v>
      </c>
      <c r="L170" s="96"/>
      <c r="M170" s="96"/>
      <c r="N170" s="150"/>
      <c r="O170" s="150"/>
      <c r="P170" s="150"/>
      <c r="Q170" s="38"/>
      <c r="R170" s="38"/>
      <c r="S170" s="38"/>
      <c r="T170" s="38"/>
      <c r="U170" s="38"/>
      <c r="V170" s="38"/>
      <c r="W170" s="38"/>
      <c r="X170" s="38"/>
      <c r="Y170" s="38"/>
      <c r="Z170" s="38"/>
      <c r="AA170" s="38"/>
    </row>
    <row r="171" spans="1:27" x14ac:dyDescent="0.2">
      <c r="A171" s="92">
        <v>166</v>
      </c>
      <c r="B171" s="92" t="s">
        <v>338</v>
      </c>
      <c r="C171" s="92" t="s">
        <v>339</v>
      </c>
      <c r="D171" s="105" t="str">
        <f t="shared" si="5"/>
        <v/>
      </c>
      <c r="E171" s="96">
        <f>IF(Options!$D$24 = 1, MAX(F171, G171),
IF(Options!$D$25 = 1, AVERAGE(F171,G171),
IF(Options!$D$26 = 1, IFERROR(GEOMEAN(F171, G171), MAX(F171, G171)))))</f>
        <v>8.71428571428571</v>
      </c>
      <c r="F171" s="96" cm="1">
        <f t="array" ref="F171">IF(Options!$D$18=1, IFERROR(MAX(IF($I$199:$R$199=1,(I171:R171),"")),
     MAX(IF($I$199:$R$199=2,(I171:R171),""))),
IF(Options!$D$19=1, IFERROR(AVERAGE(IF($I$199:$R$199=1,(I171:R171),"")),
     AVERAGE(IF($I$199:$R$199=2,(I171:R171),""))),
IF(Options!$D$20=1, IFERROR(GEOMEAN(IF($I$199:$R$199=1,(I171:R171)+0.0001,"")),
     GEOMEAN(IF($I$199:$R$199=2,(I171:R171)+0.0001,""))))))</f>
        <v>8.71428571428571</v>
      </c>
      <c r="G171" s="96" cm="1">
        <f t="array" ref="G171">IF(Options!$D$18=1, IFERROR(MAX(IF($I$200:$R$200=1,(I171:R171),"")),
     MAX(IF($I$200:$R$200=2,(I171:R171),""))),
IF(Options!$D$19=1, IFERROR(AVERAGE(IF($I$200:$R$200=1,(I171:R171),"")),
     AVERAGE(IF($I$200:$R$200=2,(I171:R171),""))),
IF(Options!$D$20=1, IFERROR(GEOMEAN(IF($I$200:$R$200=1,(I171:R171)+0.0001,"")),
     GEOMEAN(IF($I$200:$R$200=2,(I171:R171)+0.0001,""))))))</f>
        <v>0</v>
      </c>
      <c r="H171" s="240" t="s">
        <v>339</v>
      </c>
      <c r="I171" s="96">
        <v>8.71428571428571</v>
      </c>
      <c r="J171" s="96" t="s">
        <v>505</v>
      </c>
      <c r="K171" s="96" t="s">
        <v>505</v>
      </c>
      <c r="L171" s="96"/>
      <c r="M171" s="96"/>
      <c r="N171" s="150"/>
      <c r="O171" s="150"/>
      <c r="P171" s="150"/>
      <c r="Q171" s="38"/>
      <c r="R171" s="38"/>
      <c r="S171" s="38"/>
      <c r="T171" s="38"/>
      <c r="U171" s="38"/>
      <c r="V171" s="38"/>
      <c r="W171" s="38"/>
      <c r="X171" s="38"/>
      <c r="Y171" s="38"/>
      <c r="Z171" s="38"/>
      <c r="AA171" s="38"/>
    </row>
    <row r="172" spans="1:27" x14ac:dyDescent="0.2">
      <c r="A172" s="92">
        <v>167</v>
      </c>
      <c r="B172" s="92" t="s">
        <v>340</v>
      </c>
      <c r="C172" s="92" t="s">
        <v>341</v>
      </c>
      <c r="D172" s="105" t="str">
        <f t="shared" si="5"/>
        <v/>
      </c>
      <c r="E172" s="96">
        <f>IF(Options!$D$24 = 1, MAX(F172, G172),
IF(Options!$D$25 = 1, AVERAGE(F172,G172),
IF(Options!$D$26 = 1, IFERROR(GEOMEAN(F172, G172), MAX(F172, G172)))))</f>
        <v>3.1428571428571401</v>
      </c>
      <c r="F172" s="96" cm="1">
        <f t="array" ref="F172">IF(Options!$D$18=1, IFERROR(MAX(IF($I$199:$R$199=1,(I172:R172),"")),
     MAX(IF($I$199:$R$199=2,(I172:R172),""))),
IF(Options!$D$19=1, IFERROR(AVERAGE(IF($I$199:$R$199=1,(I172:R172),"")),
     AVERAGE(IF($I$199:$R$199=2,(I172:R172),""))),
IF(Options!$D$20=1, IFERROR(GEOMEAN(IF($I$199:$R$199=1,(I172:R172)+0.0001,"")),
     GEOMEAN(IF($I$199:$R$199=2,(I172:R172)+0.0001,""))))))</f>
        <v>3.1428571428571401</v>
      </c>
      <c r="G172" s="96" cm="1">
        <f t="array" ref="G172">IF(Options!$D$18=1, IFERROR(MAX(IF($I$200:$R$200=1,(I172:R172),"")),
     MAX(IF($I$200:$R$200=2,(I172:R172),""))),
IF(Options!$D$19=1, IFERROR(AVERAGE(IF($I$200:$R$200=1,(I172:R172),"")),
     AVERAGE(IF($I$200:$R$200=2,(I172:R172),""))),
IF(Options!$D$20=1, IFERROR(GEOMEAN(IF($I$200:$R$200=1,(I172:R172)+0.0001,"")),
     GEOMEAN(IF($I$200:$R$200=2,(I172:R172)+0.0001,""))))))</f>
        <v>0</v>
      </c>
      <c r="H172" s="240" t="s">
        <v>341</v>
      </c>
      <c r="I172" s="96">
        <v>3.1428571428571401</v>
      </c>
      <c r="J172" s="96">
        <v>0</v>
      </c>
      <c r="K172" s="96" t="s">
        <v>505</v>
      </c>
      <c r="L172" s="96"/>
      <c r="M172" s="96"/>
      <c r="N172" s="150"/>
      <c r="O172" s="150"/>
      <c r="P172" s="150"/>
      <c r="Q172" s="38"/>
      <c r="R172" s="38"/>
      <c r="S172" s="38"/>
      <c r="T172" s="38"/>
      <c r="U172" s="38"/>
      <c r="V172" s="38"/>
      <c r="W172" s="38"/>
      <c r="X172" s="38"/>
      <c r="Y172" s="38"/>
      <c r="Z172" s="38"/>
      <c r="AA172" s="38"/>
    </row>
    <row r="173" spans="1:27" x14ac:dyDescent="0.2">
      <c r="A173" s="92">
        <v>168</v>
      </c>
      <c r="B173" s="92" t="s">
        <v>342</v>
      </c>
      <c r="C173" s="92" t="s">
        <v>343</v>
      </c>
      <c r="D173" s="105" t="str">
        <f t="shared" si="5"/>
        <v/>
      </c>
      <c r="E173" s="96">
        <f>IF(Options!$D$24 = 1, MAX(F173, G173),
IF(Options!$D$25 = 1, AVERAGE(F173,G173),
IF(Options!$D$26 = 1, IFERROR(GEOMEAN(F173, G173), MAX(F173, G173)))))</f>
        <v>7.0449012765586305</v>
      </c>
      <c r="F173" s="96" cm="1">
        <f t="array" ref="F173">IF(Options!$D$18=1, IFERROR(MAX(IF($I$199:$R$199=1,(I173:R173),"")),
     MAX(IF($I$199:$R$199=2,(I173:R173),""))),
IF(Options!$D$19=1, IFERROR(AVERAGE(IF($I$199:$R$199=1,(I173:R173),"")),
     AVERAGE(IF($I$199:$R$199=2,(I173:R173),""))),
IF(Options!$D$20=1, IFERROR(GEOMEAN(IF($I$199:$R$199=1,(I173:R173)+0.0001,"")),
     GEOMEAN(IF($I$199:$R$199=2,(I173:R173)+0.0001,""))))))</f>
        <v>6.5714285714285703</v>
      </c>
      <c r="G173" s="96" cm="1">
        <f t="array" ref="G173">IF(Options!$D$18=1, IFERROR(MAX(IF($I$200:$R$200=1,(I173:R173),"")),
     MAX(IF($I$200:$R$200=2,(I173:R173),""))),
IF(Options!$D$19=1, IFERROR(AVERAGE(IF($I$200:$R$200=1,(I173:R173),"")),
     AVERAGE(IF($I$200:$R$200=2,(I173:R173),""))),
IF(Options!$D$20=1, IFERROR(GEOMEAN(IF($I$200:$R$200=1,(I173:R173)+0.0001,"")),
     GEOMEAN(IF($I$200:$R$200=2,(I173:R173)+0.0001,""))))))</f>
        <v>7.5524877820696101</v>
      </c>
      <c r="H173" s="240" t="s">
        <v>343</v>
      </c>
      <c r="I173" s="96">
        <v>6.5714285714285703</v>
      </c>
      <c r="J173" s="96" t="s">
        <v>505</v>
      </c>
      <c r="K173" s="96">
        <v>7.5524877820696101</v>
      </c>
      <c r="L173" s="96"/>
      <c r="M173" s="96"/>
      <c r="N173" s="150"/>
      <c r="O173" s="150"/>
      <c r="P173" s="150"/>
      <c r="Q173" s="38"/>
      <c r="R173" s="38"/>
      <c r="S173" s="38"/>
      <c r="T173" s="38"/>
      <c r="U173" s="38"/>
      <c r="V173" s="38"/>
      <c r="W173" s="38"/>
      <c r="X173" s="38"/>
      <c r="Y173" s="38"/>
      <c r="Z173" s="38"/>
      <c r="AA173" s="38"/>
    </row>
    <row r="174" spans="1:27" x14ac:dyDescent="0.2">
      <c r="A174" s="92">
        <v>169</v>
      </c>
      <c r="B174" s="92" t="s">
        <v>344</v>
      </c>
      <c r="C174" s="92" t="s">
        <v>345</v>
      </c>
      <c r="D174" s="105" t="str">
        <f t="shared" si="5"/>
        <v/>
      </c>
      <c r="E174" s="96">
        <f>IF(Options!$D$24 = 1, MAX(F174, G174),
IF(Options!$D$25 = 1, AVERAGE(F174,G174),
IF(Options!$D$26 = 1, IFERROR(GEOMEAN(F174, G174), MAX(F174, G174)))))</f>
        <v>2.1428571428571401</v>
      </c>
      <c r="F174" s="96" cm="1">
        <f t="array" ref="F174">IF(Options!$D$18=1, IFERROR(MAX(IF($I$199:$R$199=1,(I174:R174),"")),
     MAX(IF($I$199:$R$199=2,(I174:R174),""))),
IF(Options!$D$19=1, IFERROR(AVERAGE(IF($I$199:$R$199=1,(I174:R174),"")),
     AVERAGE(IF($I$199:$R$199=2,(I174:R174),""))),
IF(Options!$D$20=1, IFERROR(GEOMEAN(IF($I$199:$R$199=1,(I174:R174)+0.0001,"")),
     GEOMEAN(IF($I$199:$R$199=2,(I174:R174)+0.0001,""))))))</f>
        <v>2.1428571428571401</v>
      </c>
      <c r="G174" s="96" cm="1">
        <f t="array" ref="G174">IF(Options!$D$18=1, IFERROR(MAX(IF($I$200:$R$200=1,(I174:R174),"")),
     MAX(IF($I$200:$R$200=2,(I174:R174),""))),
IF(Options!$D$19=1, IFERROR(AVERAGE(IF($I$200:$R$200=1,(I174:R174),"")),
     AVERAGE(IF($I$200:$R$200=2,(I174:R174),""))),
IF(Options!$D$20=1, IFERROR(GEOMEAN(IF($I$200:$R$200=1,(I174:R174)+0.0001,"")),
     GEOMEAN(IF($I$200:$R$200=2,(I174:R174)+0.0001,""))))))</f>
        <v>0</v>
      </c>
      <c r="H174" s="240" t="s">
        <v>345</v>
      </c>
      <c r="I174" s="96">
        <v>2.1428571428571401</v>
      </c>
      <c r="J174" s="96" t="s">
        <v>505</v>
      </c>
      <c r="K174" s="96" t="s">
        <v>505</v>
      </c>
      <c r="L174" s="96"/>
      <c r="M174" s="96"/>
      <c r="N174" s="150"/>
      <c r="O174" s="150"/>
      <c r="P174" s="150"/>
      <c r="Q174" s="38"/>
      <c r="R174" s="38"/>
      <c r="S174" s="38"/>
      <c r="T174" s="38"/>
      <c r="U174" s="38"/>
      <c r="V174" s="38"/>
      <c r="W174" s="38"/>
      <c r="X174" s="38"/>
      <c r="Y174" s="38"/>
      <c r="Z174" s="38"/>
      <c r="AA174" s="38"/>
    </row>
    <row r="175" spans="1:27" x14ac:dyDescent="0.2">
      <c r="A175" s="92">
        <v>170</v>
      </c>
      <c r="B175" s="92" t="s">
        <v>346</v>
      </c>
      <c r="C175" s="92" t="s">
        <v>347</v>
      </c>
      <c r="D175" s="105" t="str">
        <f t="shared" si="5"/>
        <v/>
      </c>
      <c r="E175" s="96">
        <f>IF(Options!$D$24 = 1, MAX(F175, G175),
IF(Options!$D$25 = 1, AVERAGE(F175,G175),
IF(Options!$D$26 = 1, IFERROR(GEOMEAN(F175, G175), MAX(F175, G175)))))</f>
        <v>7.1428571428571397</v>
      </c>
      <c r="F175" s="96" cm="1">
        <f t="array" ref="F175">IF(Options!$D$18=1, IFERROR(MAX(IF($I$199:$R$199=1,(I175:R175),"")),
     MAX(IF($I$199:$R$199=2,(I175:R175),""))),
IF(Options!$D$19=1, IFERROR(AVERAGE(IF($I$199:$R$199=1,(I175:R175),"")),
     AVERAGE(IF($I$199:$R$199=2,(I175:R175),""))),
IF(Options!$D$20=1, IFERROR(GEOMEAN(IF($I$199:$R$199=1,(I175:R175)+0.0001,"")),
     GEOMEAN(IF($I$199:$R$199=2,(I175:R175)+0.0001,""))))))</f>
        <v>7.1428571428571397</v>
      </c>
      <c r="G175" s="96" cm="1">
        <f t="array" ref="G175">IF(Options!$D$18=1, IFERROR(MAX(IF($I$200:$R$200=1,(I175:R175),"")),
     MAX(IF($I$200:$R$200=2,(I175:R175),""))),
IF(Options!$D$19=1, IFERROR(AVERAGE(IF($I$200:$R$200=1,(I175:R175),"")),
     AVERAGE(IF($I$200:$R$200=2,(I175:R175),""))),
IF(Options!$D$20=1, IFERROR(GEOMEAN(IF($I$200:$R$200=1,(I175:R175)+0.0001,"")),
     GEOMEAN(IF($I$200:$R$200=2,(I175:R175)+0.0001,""))))))</f>
        <v>0</v>
      </c>
      <c r="H175" s="240" t="s">
        <v>347</v>
      </c>
      <c r="I175" s="96">
        <v>7.1428571428571397</v>
      </c>
      <c r="J175" s="96" t="s">
        <v>505</v>
      </c>
      <c r="K175" s="96" t="s">
        <v>505</v>
      </c>
      <c r="L175" s="96"/>
      <c r="M175" s="96"/>
      <c r="N175" s="150"/>
      <c r="O175" s="150"/>
      <c r="P175" s="150"/>
      <c r="Q175" s="38"/>
      <c r="R175" s="38"/>
      <c r="S175" s="38"/>
      <c r="T175" s="38"/>
      <c r="U175" s="38"/>
      <c r="V175" s="38"/>
      <c r="W175" s="38"/>
      <c r="X175" s="38"/>
      <c r="Y175" s="38"/>
      <c r="Z175" s="38"/>
      <c r="AA175" s="38"/>
    </row>
    <row r="176" spans="1:27" x14ac:dyDescent="0.2">
      <c r="A176" s="92">
        <v>171</v>
      </c>
      <c r="B176" s="92" t="s">
        <v>348</v>
      </c>
      <c r="C176" s="92" t="s">
        <v>349</v>
      </c>
      <c r="D176" s="105" t="str">
        <f t="shared" si="5"/>
        <v/>
      </c>
      <c r="E176" s="96">
        <f>IF(Options!$D$24 = 1, MAX(F176, G176),
IF(Options!$D$25 = 1, AVERAGE(F176,G176),
IF(Options!$D$26 = 1, IFERROR(GEOMEAN(F176, G176), MAX(F176, G176)))))</f>
        <v>7.8571428571428603</v>
      </c>
      <c r="F176" s="96" cm="1">
        <f t="array" ref="F176">IF(Options!$D$18=1, IFERROR(MAX(IF($I$199:$R$199=1,(I176:R176),"")),
     MAX(IF($I$199:$R$199=2,(I176:R176),""))),
IF(Options!$D$19=1, IFERROR(AVERAGE(IF($I$199:$R$199=1,(I176:R176),"")),
     AVERAGE(IF($I$199:$R$199=2,(I176:R176),""))),
IF(Options!$D$20=1, IFERROR(GEOMEAN(IF($I$199:$R$199=1,(I176:R176)+0.0001,"")),
     GEOMEAN(IF($I$199:$R$199=2,(I176:R176)+0.0001,""))))))</f>
        <v>7.8571428571428603</v>
      </c>
      <c r="G176" s="96" cm="1">
        <f t="array" ref="G176">IF(Options!$D$18=1, IFERROR(MAX(IF($I$200:$R$200=1,(I176:R176),"")),
     MAX(IF($I$200:$R$200=2,(I176:R176),""))),
IF(Options!$D$19=1, IFERROR(AVERAGE(IF($I$200:$R$200=1,(I176:R176),"")),
     AVERAGE(IF($I$200:$R$200=2,(I176:R176),""))),
IF(Options!$D$20=1, IFERROR(GEOMEAN(IF($I$200:$R$200=1,(I176:R176)+0.0001,"")),
     GEOMEAN(IF($I$200:$R$200=2,(I176:R176)+0.0001,""))))))</f>
        <v>0</v>
      </c>
      <c r="H176" s="240" t="s">
        <v>349</v>
      </c>
      <c r="I176" s="96">
        <v>7.8571428571428603</v>
      </c>
      <c r="J176" s="96" t="s">
        <v>505</v>
      </c>
      <c r="K176" s="96" t="s">
        <v>505</v>
      </c>
      <c r="L176" s="96"/>
      <c r="M176" s="96"/>
      <c r="N176" s="150"/>
      <c r="O176" s="150"/>
      <c r="P176" s="150"/>
      <c r="Q176" s="38"/>
      <c r="R176" s="38"/>
      <c r="S176" s="38"/>
      <c r="T176" s="38"/>
      <c r="U176" s="38"/>
      <c r="V176" s="38"/>
      <c r="W176" s="38"/>
      <c r="X176" s="38"/>
      <c r="Y176" s="38"/>
      <c r="Z176" s="38"/>
      <c r="AA176" s="38"/>
    </row>
    <row r="177" spans="1:27" x14ac:dyDescent="0.2">
      <c r="A177" s="92">
        <v>172</v>
      </c>
      <c r="B177" s="92" t="s">
        <v>350</v>
      </c>
      <c r="C177" s="92" t="s">
        <v>351</v>
      </c>
      <c r="D177" s="105" t="str">
        <f t="shared" si="5"/>
        <v/>
      </c>
      <c r="E177" s="96">
        <f>IF(Options!$D$24 = 1, MAX(F177, G177),
IF(Options!$D$25 = 1, AVERAGE(F177,G177),
IF(Options!$D$26 = 1, IFERROR(GEOMEAN(F177, G177), MAX(F177, G177)))))</f>
        <v>4.4721359549995814</v>
      </c>
      <c r="F177" s="96" cm="1">
        <f t="array" ref="F177">IF(Options!$D$18=1, IFERROR(MAX(IF($I$199:$R$199=1,(I177:R177),"")),
     MAX(IF($I$199:$R$199=2,(I177:R177),""))),
IF(Options!$D$19=1, IFERROR(AVERAGE(IF($I$199:$R$199=1,(I177:R177),"")),
     AVERAGE(IF($I$199:$R$199=2,(I177:R177),""))),
IF(Options!$D$20=1, IFERROR(GEOMEAN(IF($I$199:$R$199=1,(I177:R177)+0.0001,"")),
     GEOMEAN(IF($I$199:$R$199=2,(I177:R177)+0.0001,""))))))</f>
        <v>2.8571428571428599</v>
      </c>
      <c r="G177" s="96" cm="1">
        <f t="array" ref="G177">IF(Options!$D$18=1, IFERROR(MAX(IF($I$200:$R$200=1,(I177:R177),"")),
     MAX(IF($I$200:$R$200=2,(I177:R177),""))),
IF(Options!$D$19=1, IFERROR(AVERAGE(IF($I$200:$R$200=1,(I177:R177),"")),
     AVERAGE(IF($I$200:$R$200=2,(I177:R177),""))),
IF(Options!$D$20=1, IFERROR(GEOMEAN(IF($I$200:$R$200=1,(I177:R177)+0.0001,"")),
     GEOMEAN(IF($I$200:$R$200=2,(I177:R177)+0.0001,""))))))</f>
        <v>7</v>
      </c>
      <c r="H177" s="240" t="s">
        <v>351</v>
      </c>
      <c r="I177" s="96">
        <v>2.8571428571428599</v>
      </c>
      <c r="J177" s="96">
        <v>7</v>
      </c>
      <c r="K177" s="96" t="s">
        <v>505</v>
      </c>
      <c r="L177" s="96"/>
      <c r="M177" s="96"/>
      <c r="N177" s="150"/>
      <c r="O177" s="150"/>
      <c r="P177" s="150"/>
      <c r="Q177" s="38"/>
      <c r="R177" s="38"/>
      <c r="S177" s="38"/>
      <c r="T177" s="38"/>
      <c r="U177" s="38"/>
      <c r="V177" s="38"/>
      <c r="W177" s="38"/>
      <c r="X177" s="38"/>
      <c r="Y177" s="38"/>
      <c r="Z177" s="38"/>
      <c r="AA177" s="38"/>
    </row>
    <row r="178" spans="1:27" x14ac:dyDescent="0.2">
      <c r="A178" s="92">
        <v>173</v>
      </c>
      <c r="B178" s="92" t="s">
        <v>352</v>
      </c>
      <c r="C178" s="92" t="s">
        <v>353</v>
      </c>
      <c r="D178" s="105" t="str">
        <f t="shared" si="5"/>
        <v/>
      </c>
      <c r="E178" s="96">
        <f>IF(Options!$D$24 = 1, MAX(F178, G178),
IF(Options!$D$25 = 1, AVERAGE(F178,G178),
IF(Options!$D$26 = 1, IFERROR(GEOMEAN(F178, G178), MAX(F178, G178)))))</f>
        <v>4.0597702269070135</v>
      </c>
      <c r="F178" s="96" cm="1">
        <f t="array" ref="F178">IF(Options!$D$18=1, IFERROR(MAX(IF($I$199:$R$199=1,(I178:R178),"")),
     MAX(IF($I$199:$R$199=2,(I178:R178),""))),
IF(Options!$D$19=1, IFERROR(AVERAGE(IF($I$199:$R$199=1,(I178:R178),"")),
     AVERAGE(IF($I$199:$R$199=2,(I178:R178),""))),
IF(Options!$D$20=1, IFERROR(GEOMEAN(IF($I$199:$R$199=1,(I178:R178)+0.0001,"")),
     GEOMEAN(IF($I$199:$R$199=2,(I178:R178)+0.0001,""))))))</f>
        <v>3.4285714285714302</v>
      </c>
      <c r="G178" s="96" cm="1">
        <f t="array" ref="G178">IF(Options!$D$18=1, IFERROR(MAX(IF($I$200:$R$200=1,(I178:R178),"")),
     MAX(IF($I$200:$R$200=2,(I178:R178),""))),
IF(Options!$D$19=1, IFERROR(AVERAGE(IF($I$200:$R$200=1,(I178:R178),"")),
     AVERAGE(IF($I$200:$R$200=2,(I178:R178),""))),
IF(Options!$D$20=1, IFERROR(GEOMEAN(IF($I$200:$R$200=1,(I178:R178)+0.0001,"")),
     GEOMEAN(IF($I$200:$R$200=2,(I178:R178)+0.0001,""))))))</f>
        <v>4.8071725027901797</v>
      </c>
      <c r="H178" s="240" t="s">
        <v>353</v>
      </c>
      <c r="I178" s="96">
        <v>3.4285714285714302</v>
      </c>
      <c r="J178" s="96" t="s">
        <v>505</v>
      </c>
      <c r="K178" s="96">
        <v>4.8071725027901797</v>
      </c>
      <c r="L178" s="96"/>
      <c r="M178" s="96"/>
      <c r="N178" s="150"/>
      <c r="O178" s="150"/>
      <c r="P178" s="150"/>
      <c r="Q178" s="38"/>
      <c r="R178" s="38"/>
      <c r="S178" s="38"/>
      <c r="T178" s="38"/>
      <c r="U178" s="38"/>
      <c r="V178" s="38"/>
      <c r="W178" s="38"/>
      <c r="X178" s="38"/>
      <c r="Y178" s="38"/>
      <c r="Z178" s="38"/>
      <c r="AA178" s="38"/>
    </row>
    <row r="179" spans="1:27" x14ac:dyDescent="0.2">
      <c r="A179" s="92">
        <v>174</v>
      </c>
      <c r="B179" s="92" t="s">
        <v>354</v>
      </c>
      <c r="C179" s="92" t="s">
        <v>355</v>
      </c>
      <c r="D179" s="105" t="str">
        <f t="shared" si="5"/>
        <v/>
      </c>
      <c r="E179" s="96">
        <f>IF(Options!$D$24 = 1, MAX(F179, G179),
IF(Options!$D$25 = 1, AVERAGE(F179,G179),
IF(Options!$D$26 = 1, IFERROR(GEOMEAN(F179, G179), MAX(F179, G179)))))</f>
        <v>4.5825756949558398</v>
      </c>
      <c r="F179" s="96" cm="1">
        <f t="array" ref="F179">IF(Options!$D$18=1, IFERROR(MAX(IF($I$199:$R$199=1,(I179:R179),"")),
     MAX(IF($I$199:$R$199=2,(I179:R179),""))),
IF(Options!$D$19=1, IFERROR(AVERAGE(IF($I$199:$R$199=1,(I179:R179),"")),
     AVERAGE(IF($I$199:$R$199=2,(I179:R179),""))),
IF(Options!$D$20=1, IFERROR(GEOMEAN(IF($I$199:$R$199=1,(I179:R179)+0.0001,"")),
     GEOMEAN(IF($I$199:$R$199=2,(I179:R179)+0.0001,""))))))</f>
        <v>3</v>
      </c>
      <c r="G179" s="96" cm="1">
        <f t="array" ref="G179">IF(Options!$D$18=1, IFERROR(MAX(IF($I$200:$R$200=1,(I179:R179),"")),
     MAX(IF($I$200:$R$200=2,(I179:R179),""))),
IF(Options!$D$19=1, IFERROR(AVERAGE(IF($I$200:$R$200=1,(I179:R179),"")),
     AVERAGE(IF($I$200:$R$200=2,(I179:R179),""))),
IF(Options!$D$20=1, IFERROR(GEOMEAN(IF($I$200:$R$200=1,(I179:R179)+0.0001,"")),
     GEOMEAN(IF($I$200:$R$200=2,(I179:R179)+0.0001,""))))))</f>
        <v>7</v>
      </c>
      <c r="H179" s="240" t="s">
        <v>355</v>
      </c>
      <c r="I179" s="96">
        <v>3</v>
      </c>
      <c r="J179" s="96">
        <v>7</v>
      </c>
      <c r="K179" s="96" t="s">
        <v>505</v>
      </c>
      <c r="L179" s="96"/>
      <c r="M179" s="96"/>
      <c r="N179" s="150"/>
      <c r="O179" s="150"/>
      <c r="P179" s="150"/>
      <c r="Q179" s="38"/>
      <c r="R179" s="38"/>
      <c r="S179" s="38"/>
      <c r="T179" s="38"/>
      <c r="U179" s="38"/>
      <c r="V179" s="38"/>
      <c r="W179" s="38"/>
      <c r="X179" s="38"/>
      <c r="Y179" s="38"/>
      <c r="Z179" s="38"/>
      <c r="AA179" s="38"/>
    </row>
    <row r="180" spans="1:27" x14ac:dyDescent="0.2">
      <c r="A180" s="92">
        <v>175</v>
      </c>
      <c r="B180" s="92" t="s">
        <v>356</v>
      </c>
      <c r="C180" s="92" t="s">
        <v>357</v>
      </c>
      <c r="D180" s="105" t="str">
        <f t="shared" si="5"/>
        <v/>
      </c>
      <c r="E180" s="96">
        <f>IF(Options!$D$24 = 1, MAX(F180, G180),
IF(Options!$D$25 = 1, AVERAGE(F180,G180),
IF(Options!$D$26 = 1, IFERROR(GEOMEAN(F180, G180), MAX(F180, G180)))))</f>
        <v>7.1428571428571397</v>
      </c>
      <c r="F180" s="96" cm="1">
        <f t="array" ref="F180">IF(Options!$D$18=1, IFERROR(MAX(IF($I$199:$R$199=1,(I180:R180),"")),
     MAX(IF($I$199:$R$199=2,(I180:R180),""))),
IF(Options!$D$19=1, IFERROR(AVERAGE(IF($I$199:$R$199=1,(I180:R180),"")),
     AVERAGE(IF($I$199:$R$199=2,(I180:R180),""))),
IF(Options!$D$20=1, IFERROR(GEOMEAN(IF($I$199:$R$199=1,(I180:R180)+0.0001,"")),
     GEOMEAN(IF($I$199:$R$199=2,(I180:R180)+0.0001,""))))))</f>
        <v>7.1428571428571397</v>
      </c>
      <c r="G180" s="96" cm="1">
        <f t="array" ref="G180">IF(Options!$D$18=1, IFERROR(MAX(IF($I$200:$R$200=1,(I180:R180),"")),
     MAX(IF($I$200:$R$200=2,(I180:R180),""))),
IF(Options!$D$19=1, IFERROR(AVERAGE(IF($I$200:$R$200=1,(I180:R180),"")),
     AVERAGE(IF($I$200:$R$200=2,(I180:R180),""))),
IF(Options!$D$20=1, IFERROR(GEOMEAN(IF($I$200:$R$200=1,(I180:R180)+0.0001,"")),
     GEOMEAN(IF($I$200:$R$200=2,(I180:R180)+0.0001,""))))))</f>
        <v>0</v>
      </c>
      <c r="H180" s="240" t="s">
        <v>357</v>
      </c>
      <c r="I180" s="96">
        <v>7.1428571428571397</v>
      </c>
      <c r="J180" s="96" t="s">
        <v>505</v>
      </c>
      <c r="K180" s="96" t="s">
        <v>505</v>
      </c>
      <c r="L180" s="96"/>
      <c r="M180" s="96"/>
      <c r="N180" s="150"/>
      <c r="O180" s="150"/>
      <c r="P180" s="150"/>
      <c r="Q180" s="38"/>
      <c r="R180" s="38"/>
      <c r="S180" s="38"/>
      <c r="T180" s="38"/>
      <c r="U180" s="38"/>
      <c r="V180" s="38"/>
      <c r="W180" s="38"/>
      <c r="X180" s="38"/>
      <c r="Y180" s="38"/>
      <c r="Z180" s="38"/>
      <c r="AA180" s="38"/>
    </row>
    <row r="181" spans="1:27" x14ac:dyDescent="0.2">
      <c r="A181" s="92">
        <v>176</v>
      </c>
      <c r="B181" s="92" t="s">
        <v>358</v>
      </c>
      <c r="C181" s="92" t="s">
        <v>359</v>
      </c>
      <c r="D181" s="105" t="str">
        <f t="shared" si="5"/>
        <v/>
      </c>
      <c r="E181" s="96">
        <f>IF(Options!$D$24 = 1, MAX(F181, G181),
IF(Options!$D$25 = 1, AVERAGE(F181,G181),
IF(Options!$D$26 = 1, IFERROR(GEOMEAN(F181, G181), MAX(F181, G181)))))</f>
        <v>8.4285714285714306</v>
      </c>
      <c r="F181" s="96" cm="1">
        <f t="array" ref="F181">IF(Options!$D$18=1, IFERROR(MAX(IF($I$199:$R$199=1,(I181:R181),"")),
     MAX(IF($I$199:$R$199=2,(I181:R181),""))),
IF(Options!$D$19=1, IFERROR(AVERAGE(IF($I$199:$R$199=1,(I181:R181),"")),
     AVERAGE(IF($I$199:$R$199=2,(I181:R181),""))),
IF(Options!$D$20=1, IFERROR(GEOMEAN(IF($I$199:$R$199=1,(I181:R181)+0.0001,"")),
     GEOMEAN(IF($I$199:$R$199=2,(I181:R181)+0.0001,""))))))</f>
        <v>8.4285714285714306</v>
      </c>
      <c r="G181" s="96" cm="1">
        <f t="array" ref="G181">IF(Options!$D$18=1, IFERROR(MAX(IF($I$200:$R$200=1,(I181:R181),"")),
     MAX(IF($I$200:$R$200=2,(I181:R181),""))),
IF(Options!$D$19=1, IFERROR(AVERAGE(IF($I$200:$R$200=1,(I181:R181),"")),
     AVERAGE(IF($I$200:$R$200=2,(I181:R181),""))),
IF(Options!$D$20=1, IFERROR(GEOMEAN(IF($I$200:$R$200=1,(I181:R181)+0.0001,"")),
     GEOMEAN(IF($I$200:$R$200=2,(I181:R181)+0.0001,""))))))</f>
        <v>0</v>
      </c>
      <c r="H181" s="240" t="s">
        <v>359</v>
      </c>
      <c r="I181" s="96">
        <v>8.4285714285714306</v>
      </c>
      <c r="J181" s="96" t="s">
        <v>505</v>
      </c>
      <c r="K181" s="96" t="s">
        <v>505</v>
      </c>
      <c r="L181" s="96"/>
      <c r="M181" s="96"/>
      <c r="N181" s="150"/>
      <c r="O181" s="150"/>
      <c r="P181" s="150"/>
      <c r="Q181" s="38"/>
      <c r="R181" s="38"/>
      <c r="S181" s="38"/>
      <c r="T181" s="38"/>
      <c r="U181" s="38"/>
      <c r="V181" s="38"/>
      <c r="W181" s="38"/>
      <c r="X181" s="38"/>
      <c r="Y181" s="38"/>
      <c r="Z181" s="38"/>
      <c r="AA181" s="38"/>
    </row>
    <row r="182" spans="1:27" x14ac:dyDescent="0.2">
      <c r="A182" s="92">
        <v>177</v>
      </c>
      <c r="B182" s="92" t="s">
        <v>360</v>
      </c>
      <c r="C182" s="92" t="s">
        <v>361</v>
      </c>
      <c r="D182" s="105" t="str">
        <f t="shared" si="5"/>
        <v/>
      </c>
      <c r="E182" s="96">
        <f>IF(Options!$D$24 = 1, MAX(F182, G182),
IF(Options!$D$25 = 1, AVERAGE(F182,G182),
IF(Options!$D$26 = 1, IFERROR(GEOMEAN(F182, G182), MAX(F182, G182)))))</f>
        <v>9.4868329805051381</v>
      </c>
      <c r="F182" s="96" cm="1">
        <f t="array" ref="F182">IF(Options!$D$18=1, IFERROR(MAX(IF($I$199:$R$199=1,(I182:R182),"")),
     MAX(IF($I$199:$R$199=2,(I182:R182),""))),
IF(Options!$D$19=1, IFERROR(AVERAGE(IF($I$199:$R$199=1,(I182:R182),"")),
     AVERAGE(IF($I$199:$R$199=2,(I182:R182),""))),
IF(Options!$D$20=1, IFERROR(GEOMEAN(IF($I$199:$R$199=1,(I182:R182)+0.0001,"")),
     GEOMEAN(IF($I$199:$R$199=2,(I182:R182)+0.0001,""))))))</f>
        <v>9</v>
      </c>
      <c r="G182" s="96" cm="1">
        <f t="array" ref="G182">IF(Options!$D$18=1, IFERROR(MAX(IF($I$200:$R$200=1,(I182:R182),"")),
     MAX(IF($I$200:$R$200=2,(I182:R182),""))),
IF(Options!$D$19=1, IFERROR(AVERAGE(IF($I$200:$R$200=1,(I182:R182),"")),
     AVERAGE(IF($I$200:$R$200=2,(I182:R182),""))),
IF(Options!$D$20=1, IFERROR(GEOMEAN(IF($I$200:$R$200=1,(I182:R182)+0.0001,"")),
     GEOMEAN(IF($I$200:$R$200=2,(I182:R182)+0.0001,""))))))</f>
        <v>10</v>
      </c>
      <c r="H182" s="240" t="s">
        <v>361</v>
      </c>
      <c r="I182" s="96">
        <v>9</v>
      </c>
      <c r="J182" s="96" t="s">
        <v>505</v>
      </c>
      <c r="K182" s="96">
        <v>10</v>
      </c>
      <c r="L182" s="96"/>
      <c r="M182" s="96"/>
      <c r="N182" s="150"/>
      <c r="O182" s="150"/>
      <c r="P182" s="150"/>
      <c r="Q182" s="38"/>
      <c r="R182" s="38"/>
      <c r="S182" s="38"/>
      <c r="T182" s="38"/>
      <c r="U182" s="38"/>
      <c r="V182" s="38"/>
      <c r="W182" s="38"/>
      <c r="X182" s="38"/>
      <c r="Y182" s="38"/>
      <c r="Z182" s="38"/>
      <c r="AA182" s="38"/>
    </row>
    <row r="183" spans="1:27" x14ac:dyDescent="0.2">
      <c r="A183" s="92">
        <v>178</v>
      </c>
      <c r="B183" s="92" t="s">
        <v>362</v>
      </c>
      <c r="C183" s="92" t="s">
        <v>363</v>
      </c>
      <c r="D183" s="105" t="str">
        <f t="shared" si="5"/>
        <v/>
      </c>
      <c r="E183" s="96">
        <f>IF(Options!$D$24 = 1, MAX(F183, G183),
IF(Options!$D$25 = 1, AVERAGE(F183,G183),
IF(Options!$D$26 = 1, IFERROR(GEOMEAN(F183, G183), MAX(F183, G183)))))</f>
        <v>4.2426406871192839</v>
      </c>
      <c r="F183" s="96" cm="1">
        <f t="array" ref="F183">IF(Options!$D$18=1, IFERROR(MAX(IF($I$199:$R$199=1,(I183:R183),"")),
     MAX(IF($I$199:$R$199=2,(I183:R183),""))),
IF(Options!$D$19=1, IFERROR(AVERAGE(IF($I$199:$R$199=1,(I183:R183),"")),
     AVERAGE(IF($I$199:$R$199=2,(I183:R183),""))),
IF(Options!$D$20=1, IFERROR(GEOMEAN(IF($I$199:$R$199=1,(I183:R183)+0.0001,"")),
     GEOMEAN(IF($I$199:$R$199=2,(I183:R183)+0.0001,""))))))</f>
        <v>2.5714285714285698</v>
      </c>
      <c r="G183" s="96" cm="1">
        <f t="array" ref="G183">IF(Options!$D$18=1, IFERROR(MAX(IF($I$200:$R$200=1,(I183:R183),"")),
     MAX(IF($I$200:$R$200=2,(I183:R183),""))),
IF(Options!$D$19=1, IFERROR(AVERAGE(IF($I$200:$R$200=1,(I183:R183),"")),
     AVERAGE(IF($I$200:$R$200=2,(I183:R183),""))),
IF(Options!$D$20=1, IFERROR(GEOMEAN(IF($I$200:$R$200=1,(I183:R183)+0.0001,"")),
     GEOMEAN(IF($I$200:$R$200=2,(I183:R183)+0.0001,""))))))</f>
        <v>7</v>
      </c>
      <c r="H183" s="240" t="s">
        <v>363</v>
      </c>
      <c r="I183" s="96">
        <v>2.5714285714285698</v>
      </c>
      <c r="J183" s="96">
        <v>7</v>
      </c>
      <c r="K183" s="96" t="s">
        <v>505</v>
      </c>
      <c r="L183" s="96"/>
      <c r="M183" s="96"/>
      <c r="N183" s="150"/>
      <c r="O183" s="150"/>
      <c r="P183" s="150"/>
      <c r="Q183" s="38"/>
      <c r="R183" s="38"/>
      <c r="S183" s="38"/>
      <c r="T183" s="38"/>
      <c r="U183" s="38"/>
      <c r="V183" s="38"/>
      <c r="W183" s="38"/>
      <c r="X183" s="38"/>
      <c r="Y183" s="38"/>
      <c r="Z183" s="38"/>
      <c r="AA183" s="38"/>
    </row>
    <row r="184" spans="1:27" x14ac:dyDescent="0.2">
      <c r="A184" s="92">
        <v>179</v>
      </c>
      <c r="B184" s="92" t="s">
        <v>364</v>
      </c>
      <c r="C184" s="92" t="s">
        <v>365</v>
      </c>
      <c r="D184" s="105" t="str">
        <f t="shared" si="5"/>
        <v/>
      </c>
      <c r="E184" s="96">
        <f>IF(Options!$D$24 = 1, MAX(F184, G184),
IF(Options!$D$25 = 1, AVERAGE(F184,G184),
IF(Options!$D$26 = 1, IFERROR(GEOMEAN(F184, G184), MAX(F184, G184)))))</f>
        <v>4.3588989435406704</v>
      </c>
      <c r="F184" s="96" cm="1">
        <f t="array" ref="F184">IF(Options!$D$18=1, IFERROR(MAX(IF($I$199:$R$199=1,(I184:R184),"")),
     MAX(IF($I$199:$R$199=2,(I184:R184),""))),
IF(Options!$D$19=1, IFERROR(AVERAGE(IF($I$199:$R$199=1,(I184:R184),"")),
     AVERAGE(IF($I$199:$R$199=2,(I184:R184),""))),
IF(Options!$D$20=1, IFERROR(GEOMEAN(IF($I$199:$R$199=1,(I184:R184)+0.0001,"")),
     GEOMEAN(IF($I$199:$R$199=2,(I184:R184)+0.0001,""))))))</f>
        <v>2.71428571428571</v>
      </c>
      <c r="G184" s="96" cm="1">
        <f t="array" ref="G184">IF(Options!$D$18=1, IFERROR(MAX(IF($I$200:$R$200=1,(I184:R184),"")),
     MAX(IF($I$200:$R$200=2,(I184:R184),""))),
IF(Options!$D$19=1, IFERROR(AVERAGE(IF($I$200:$R$200=1,(I184:R184),"")),
     AVERAGE(IF($I$200:$R$200=2,(I184:R184),""))),
IF(Options!$D$20=1, IFERROR(GEOMEAN(IF($I$200:$R$200=1,(I184:R184)+0.0001,"")),
     GEOMEAN(IF($I$200:$R$200=2,(I184:R184)+0.0001,""))))))</f>
        <v>7</v>
      </c>
      <c r="H184" s="240" t="s">
        <v>365</v>
      </c>
      <c r="I184" s="96">
        <v>2.71428571428571</v>
      </c>
      <c r="J184" s="96">
        <v>7</v>
      </c>
      <c r="K184" s="96" t="s">
        <v>505</v>
      </c>
      <c r="L184" s="96"/>
      <c r="M184" s="96"/>
      <c r="N184" s="150"/>
      <c r="O184" s="150"/>
      <c r="P184" s="150"/>
      <c r="Q184" s="38"/>
      <c r="R184" s="38"/>
      <c r="S184" s="38"/>
      <c r="T184" s="38"/>
      <c r="U184" s="38"/>
      <c r="V184" s="38"/>
      <c r="W184" s="38"/>
      <c r="X184" s="38"/>
      <c r="Y184" s="38"/>
      <c r="Z184" s="38"/>
      <c r="AA184" s="38"/>
    </row>
    <row r="185" spans="1:27" x14ac:dyDescent="0.2">
      <c r="A185" s="92">
        <v>180</v>
      </c>
      <c r="B185" s="92" t="s">
        <v>366</v>
      </c>
      <c r="C185" s="92" t="s">
        <v>367</v>
      </c>
      <c r="D185" s="105" t="str">
        <f t="shared" si="5"/>
        <v/>
      </c>
      <c r="E185" s="96">
        <f>IF(Options!$D$24 = 1, MAX(F185, G185),
IF(Options!$D$25 = 1, AVERAGE(F185,G185),
IF(Options!$D$26 = 1, IFERROR(GEOMEAN(F185, G185), MAX(F185, G185)))))</f>
        <v>2.8284271247461863</v>
      </c>
      <c r="F185" s="96" cm="1">
        <f t="array" ref="F185">IF(Options!$D$18=1, IFERROR(MAX(IF($I$199:$R$199=1,(I185:R185),"")),
     MAX(IF($I$199:$R$199=2,(I185:R185),""))),
IF(Options!$D$19=1, IFERROR(AVERAGE(IF($I$199:$R$199=1,(I185:R185),"")),
     AVERAGE(IF($I$199:$R$199=2,(I185:R185),""))),
IF(Options!$D$20=1, IFERROR(GEOMEAN(IF($I$199:$R$199=1,(I185:R185)+0.0001,"")),
     GEOMEAN(IF($I$199:$R$199=2,(I185:R185)+0.0001,""))))))</f>
        <v>1.1428571428571399</v>
      </c>
      <c r="G185" s="96" cm="1">
        <f t="array" ref="G185">IF(Options!$D$18=1, IFERROR(MAX(IF($I$200:$R$200=1,(I185:R185),"")),
     MAX(IF($I$200:$R$200=2,(I185:R185),""))),
IF(Options!$D$19=1, IFERROR(AVERAGE(IF($I$200:$R$200=1,(I185:R185),"")),
     AVERAGE(IF($I$200:$R$200=2,(I185:R185),""))),
IF(Options!$D$20=1, IFERROR(GEOMEAN(IF($I$200:$R$200=1,(I185:R185)+0.0001,"")),
     GEOMEAN(IF($I$200:$R$200=2,(I185:R185)+0.0001,""))))))</f>
        <v>7</v>
      </c>
      <c r="H185" s="240" t="s">
        <v>367</v>
      </c>
      <c r="I185" s="96">
        <v>1.1428571428571399</v>
      </c>
      <c r="J185" s="96">
        <v>7</v>
      </c>
      <c r="K185" s="96" t="s">
        <v>505</v>
      </c>
      <c r="L185" s="96"/>
      <c r="M185" s="96"/>
      <c r="N185" s="150"/>
      <c r="O185" s="150"/>
      <c r="P185" s="150"/>
      <c r="Q185" s="38"/>
      <c r="R185" s="38"/>
      <c r="S185" s="38"/>
      <c r="T185" s="38"/>
      <c r="U185" s="38"/>
      <c r="V185" s="38"/>
      <c r="W185" s="38"/>
      <c r="X185" s="38"/>
      <c r="Y185" s="38"/>
      <c r="Z185" s="38"/>
      <c r="AA185" s="38"/>
    </row>
    <row r="186" spans="1:27" x14ac:dyDescent="0.2">
      <c r="A186" s="92">
        <v>181</v>
      </c>
      <c r="B186" s="92" t="s">
        <v>368</v>
      </c>
      <c r="C186" s="92" t="s">
        <v>369</v>
      </c>
      <c r="D186" s="105" t="str">
        <f t="shared" si="5"/>
        <v/>
      </c>
      <c r="E186" s="96">
        <f>IF(Options!$D$24 = 1, MAX(F186, G186),
IF(Options!$D$25 = 1, AVERAGE(F186,G186),
IF(Options!$D$26 = 1, IFERROR(GEOMEAN(F186, G186), MAX(F186, G186)))))</f>
        <v>6.9693205243716987</v>
      </c>
      <c r="F186" s="96" cm="1">
        <f t="array" ref="F186">IF(Options!$D$18=1, IFERROR(MAX(IF($I$199:$R$199=1,(I186:R186),"")),
     MAX(IF($I$199:$R$199=2,(I186:R186),""))),
IF(Options!$D$19=1, IFERROR(AVERAGE(IF($I$199:$R$199=1,(I186:R186),"")),
     AVERAGE(IF($I$199:$R$199=2,(I186:R186),""))),
IF(Options!$D$20=1, IFERROR(GEOMEAN(IF($I$199:$R$199=1,(I186:R186)+0.0001,"")),
     GEOMEAN(IF($I$199:$R$199=2,(I186:R186)+0.0001,""))))))</f>
        <v>4.8571428571428603</v>
      </c>
      <c r="G186" s="96" cm="1">
        <f t="array" ref="G186">IF(Options!$D$18=1, IFERROR(MAX(IF($I$200:$R$200=1,(I186:R186),"")),
     MAX(IF($I$200:$R$200=2,(I186:R186),""))),
IF(Options!$D$19=1, IFERROR(AVERAGE(IF($I$200:$R$200=1,(I186:R186),"")),
     AVERAGE(IF($I$200:$R$200=2,(I186:R186),""))),
IF(Options!$D$20=1, IFERROR(GEOMEAN(IF($I$200:$R$200=1,(I186:R186)+0.0001,"")),
     GEOMEAN(IF($I$200:$R$200=2,(I186:R186)+0.0001,""))))))</f>
        <v>10</v>
      </c>
      <c r="H186" s="240" t="s">
        <v>369</v>
      </c>
      <c r="I186" s="96">
        <v>4.8571428571428603</v>
      </c>
      <c r="J186" s="96" t="s">
        <v>505</v>
      </c>
      <c r="K186" s="96">
        <v>10</v>
      </c>
      <c r="L186" s="96"/>
      <c r="M186" s="96"/>
      <c r="N186" s="150"/>
      <c r="O186" s="150"/>
      <c r="P186" s="150"/>
      <c r="Q186" s="38"/>
      <c r="R186" s="38"/>
      <c r="S186" s="38"/>
      <c r="T186" s="38"/>
      <c r="U186" s="38"/>
      <c r="V186" s="38"/>
      <c r="W186" s="38"/>
      <c r="X186" s="38"/>
      <c r="Y186" s="38"/>
      <c r="Z186" s="38"/>
      <c r="AA186" s="38"/>
    </row>
    <row r="187" spans="1:27" x14ac:dyDescent="0.2">
      <c r="A187" s="92">
        <v>182</v>
      </c>
      <c r="B187" s="92" t="s">
        <v>370</v>
      </c>
      <c r="C187" s="92" t="s">
        <v>371</v>
      </c>
      <c r="D187" s="105" t="str">
        <f t="shared" si="5"/>
        <v/>
      </c>
      <c r="E187" s="96">
        <f>IF(Options!$D$24 = 1, MAX(F187, G187),
IF(Options!$D$25 = 1, AVERAGE(F187,G187),
IF(Options!$D$26 = 1, IFERROR(GEOMEAN(F187, G187), MAX(F187, G187)))))</f>
        <v>3.8571428571428599</v>
      </c>
      <c r="F187" s="96" cm="1">
        <f t="array" ref="F187">IF(Options!$D$18=1, IFERROR(MAX(IF($I$199:$R$199=1,(I187:R187),"")),
     MAX(IF($I$199:$R$199=2,(I187:R187),""))),
IF(Options!$D$19=1, IFERROR(AVERAGE(IF($I$199:$R$199=1,(I187:R187),"")),
     AVERAGE(IF($I$199:$R$199=2,(I187:R187),""))),
IF(Options!$D$20=1, IFERROR(GEOMEAN(IF($I$199:$R$199=1,(I187:R187)+0.0001,"")),
     GEOMEAN(IF($I$199:$R$199=2,(I187:R187)+0.0001,""))))))</f>
        <v>3.8571428571428599</v>
      </c>
      <c r="G187" s="96" cm="1">
        <f t="array" ref="G187">IF(Options!$D$18=1, IFERROR(MAX(IF($I$200:$R$200=1,(I187:R187),"")),
     MAX(IF($I$200:$R$200=2,(I187:R187),""))),
IF(Options!$D$19=1, IFERROR(AVERAGE(IF($I$200:$R$200=1,(I187:R187),"")),
     AVERAGE(IF($I$200:$R$200=2,(I187:R187),""))),
IF(Options!$D$20=1, IFERROR(GEOMEAN(IF($I$200:$R$200=1,(I187:R187)+0.0001,"")),
     GEOMEAN(IF($I$200:$R$200=2,(I187:R187)+0.0001,""))))))</f>
        <v>0</v>
      </c>
      <c r="H187" s="240" t="s">
        <v>371</v>
      </c>
      <c r="I187" s="96">
        <v>3.8571428571428599</v>
      </c>
      <c r="J187" s="96" t="s">
        <v>505</v>
      </c>
      <c r="K187" s="96" t="s">
        <v>505</v>
      </c>
      <c r="L187" s="96"/>
      <c r="M187" s="96"/>
      <c r="N187" s="150"/>
      <c r="O187" s="150"/>
      <c r="P187" s="150"/>
      <c r="Q187" s="38"/>
      <c r="R187" s="38"/>
      <c r="S187" s="38"/>
      <c r="T187" s="38"/>
      <c r="U187" s="38"/>
      <c r="V187" s="38"/>
      <c r="W187" s="38"/>
      <c r="X187" s="38"/>
      <c r="Y187" s="38"/>
      <c r="Z187" s="38"/>
      <c r="AA187" s="38"/>
    </row>
    <row r="188" spans="1:27" x14ac:dyDescent="0.2">
      <c r="A188" s="92">
        <v>183</v>
      </c>
      <c r="B188" s="92" t="s">
        <v>372</v>
      </c>
      <c r="C188" s="92" t="s">
        <v>373</v>
      </c>
      <c r="D188" s="105" t="str">
        <f t="shared" si="5"/>
        <v/>
      </c>
      <c r="E188" s="96">
        <f>IF(Options!$D$24 = 1, MAX(F188, G188),
IF(Options!$D$25 = 1, AVERAGE(F188,G188),
IF(Options!$D$26 = 1, IFERROR(GEOMEAN(F188, G188), MAX(F188, G188)))))</f>
        <v>4.71428571428571</v>
      </c>
      <c r="F188" s="96" cm="1">
        <f t="array" ref="F188">IF(Options!$D$18=1, IFERROR(MAX(IF($I$199:$R$199=1,(I188:R188),"")),
     MAX(IF($I$199:$R$199=2,(I188:R188),""))),
IF(Options!$D$19=1, IFERROR(AVERAGE(IF($I$199:$R$199=1,(I188:R188),"")),
     AVERAGE(IF($I$199:$R$199=2,(I188:R188),""))),
IF(Options!$D$20=1, IFERROR(GEOMEAN(IF($I$199:$R$199=1,(I188:R188)+0.0001,"")),
     GEOMEAN(IF($I$199:$R$199=2,(I188:R188)+0.0001,""))))))</f>
        <v>4.71428571428571</v>
      </c>
      <c r="G188" s="96" cm="1">
        <f t="array" ref="G188">IF(Options!$D$18=1, IFERROR(MAX(IF($I$200:$R$200=1,(I188:R188),"")),
     MAX(IF($I$200:$R$200=2,(I188:R188),""))),
IF(Options!$D$19=1, IFERROR(AVERAGE(IF($I$200:$R$200=1,(I188:R188),"")),
     AVERAGE(IF($I$200:$R$200=2,(I188:R188),""))),
IF(Options!$D$20=1, IFERROR(GEOMEAN(IF($I$200:$R$200=1,(I188:R188)+0.0001,"")),
     GEOMEAN(IF($I$200:$R$200=2,(I188:R188)+0.0001,""))))))</f>
        <v>0</v>
      </c>
      <c r="H188" s="240" t="s">
        <v>373</v>
      </c>
      <c r="I188" s="96">
        <v>4.71428571428571</v>
      </c>
      <c r="J188" s="96" t="s">
        <v>505</v>
      </c>
      <c r="K188" s="96" t="s">
        <v>505</v>
      </c>
      <c r="L188" s="96"/>
      <c r="M188" s="96"/>
      <c r="N188" s="150"/>
      <c r="O188" s="150"/>
      <c r="P188" s="150"/>
      <c r="Q188" s="38"/>
      <c r="R188" s="38"/>
      <c r="S188" s="38"/>
      <c r="T188" s="38"/>
      <c r="U188" s="38"/>
      <c r="V188" s="38"/>
      <c r="W188" s="38"/>
      <c r="X188" s="38"/>
      <c r="Y188" s="38"/>
      <c r="Z188" s="38"/>
      <c r="AA188" s="38"/>
    </row>
    <row r="189" spans="1:27" x14ac:dyDescent="0.2">
      <c r="A189" s="92">
        <v>184</v>
      </c>
      <c r="B189" s="92" t="s">
        <v>374</v>
      </c>
      <c r="C189" s="92" t="s">
        <v>375</v>
      </c>
      <c r="D189" s="105" t="str">
        <f t="shared" si="5"/>
        <v/>
      </c>
      <c r="E189" s="96">
        <f>IF(Options!$D$24 = 1, MAX(F189, G189),
IF(Options!$D$25 = 1, AVERAGE(F189,G189),
IF(Options!$D$26 = 1, IFERROR(GEOMEAN(F189, G189), MAX(F189, G189)))))</f>
        <v>5.5832122747392665</v>
      </c>
      <c r="F189" s="96" cm="1">
        <f t="array" ref="F189">IF(Options!$D$18=1, IFERROR(MAX(IF($I$199:$R$199=1,(I189:R189),"")),
     MAX(IF($I$199:$R$199=2,(I189:R189),""))),
IF(Options!$D$19=1, IFERROR(AVERAGE(IF($I$199:$R$199=1,(I189:R189),"")),
     AVERAGE(IF($I$199:$R$199=2,(I189:R189),""))),
IF(Options!$D$20=1, IFERROR(GEOMEAN(IF($I$199:$R$199=1,(I189:R189)+0.0001,"")),
     GEOMEAN(IF($I$199:$R$199=2,(I189:R189)+0.0001,""))))))</f>
        <v>4.8571428571428603</v>
      </c>
      <c r="G189" s="96" cm="1">
        <f t="array" ref="G189">IF(Options!$D$18=1, IFERROR(MAX(IF($I$200:$R$200=1,(I189:R189),"")),
     MAX(IF($I$200:$R$200=2,(I189:R189),""))),
IF(Options!$D$19=1, IFERROR(AVERAGE(IF($I$200:$R$200=1,(I189:R189),"")),
     AVERAGE(IF($I$200:$R$200=2,(I189:R189),""))),
IF(Options!$D$20=1, IFERROR(GEOMEAN(IF($I$200:$R$200=1,(I189:R189)+0.0001,"")),
     GEOMEAN(IF($I$200:$R$200=2,(I189:R189)+0.0001,""))))))</f>
        <v>6.4178180921645396</v>
      </c>
      <c r="H189" s="240" t="s">
        <v>375</v>
      </c>
      <c r="I189" s="96">
        <v>4.8571428571428603</v>
      </c>
      <c r="J189" s="96">
        <v>0</v>
      </c>
      <c r="K189" s="96">
        <v>6.4178180921645396</v>
      </c>
      <c r="L189" s="96"/>
      <c r="M189" s="96"/>
      <c r="N189" s="150"/>
      <c r="O189" s="150"/>
      <c r="P189" s="150"/>
      <c r="Q189" s="38"/>
      <c r="R189" s="38"/>
      <c r="S189" s="38"/>
      <c r="T189" s="38"/>
      <c r="U189" s="38"/>
      <c r="V189" s="38"/>
      <c r="W189" s="38"/>
      <c r="X189" s="38"/>
      <c r="Y189" s="38"/>
      <c r="Z189" s="38"/>
      <c r="AA189" s="38"/>
    </row>
    <row r="190" spans="1:27" x14ac:dyDescent="0.2">
      <c r="A190" s="92">
        <v>185</v>
      </c>
      <c r="B190" s="92" t="s">
        <v>376</v>
      </c>
      <c r="C190" s="92" t="s">
        <v>377</v>
      </c>
      <c r="D190" s="105" t="str">
        <f t="shared" si="5"/>
        <v/>
      </c>
      <c r="E190" s="96">
        <f>IF(Options!$D$24 = 1, MAX(F190, G190),
IF(Options!$D$25 = 1, AVERAGE(F190,G190),
IF(Options!$D$26 = 1, IFERROR(GEOMEAN(F190, G190), MAX(F190, G190)))))</f>
        <v>7.8571428571428603</v>
      </c>
      <c r="F190" s="96" cm="1">
        <f t="array" ref="F190">IF(Options!$D$18=1, IFERROR(MAX(IF($I$199:$R$199=1,(I190:R190),"")),
     MAX(IF($I$199:$R$199=2,(I190:R190),""))),
IF(Options!$D$19=1, IFERROR(AVERAGE(IF($I$199:$R$199=1,(I190:R190),"")),
     AVERAGE(IF($I$199:$R$199=2,(I190:R190),""))),
IF(Options!$D$20=1, IFERROR(GEOMEAN(IF($I$199:$R$199=1,(I190:R190)+0.0001,"")),
     GEOMEAN(IF($I$199:$R$199=2,(I190:R190)+0.0001,""))))))</f>
        <v>7.8571428571428603</v>
      </c>
      <c r="G190" s="96" cm="1">
        <f t="array" ref="G190">IF(Options!$D$18=1, IFERROR(MAX(IF($I$200:$R$200=1,(I190:R190),"")),
     MAX(IF($I$200:$R$200=2,(I190:R190),""))),
IF(Options!$D$19=1, IFERROR(AVERAGE(IF($I$200:$R$200=1,(I190:R190),"")),
     AVERAGE(IF($I$200:$R$200=2,(I190:R190),""))),
IF(Options!$D$20=1, IFERROR(GEOMEAN(IF($I$200:$R$200=1,(I190:R190)+0.0001,"")),
     GEOMEAN(IF($I$200:$R$200=2,(I190:R190)+0.0001,""))))))</f>
        <v>0</v>
      </c>
      <c r="H190" s="240" t="s">
        <v>377</v>
      </c>
      <c r="I190" s="96">
        <v>7.8571428571428603</v>
      </c>
      <c r="J190" s="96" t="s">
        <v>505</v>
      </c>
      <c r="K190" s="96" t="s">
        <v>505</v>
      </c>
      <c r="L190" s="96"/>
      <c r="M190" s="96"/>
      <c r="N190" s="150"/>
      <c r="O190" s="150"/>
      <c r="P190" s="150"/>
      <c r="Q190" s="38"/>
      <c r="R190" s="38"/>
      <c r="S190" s="38"/>
      <c r="T190" s="38"/>
      <c r="U190" s="38"/>
      <c r="V190" s="38"/>
      <c r="W190" s="38"/>
      <c r="X190" s="38"/>
      <c r="Y190" s="38"/>
      <c r="Z190" s="38"/>
      <c r="AA190" s="38"/>
    </row>
    <row r="191" spans="1:27" x14ac:dyDescent="0.2">
      <c r="A191" s="92">
        <v>186</v>
      </c>
      <c r="B191" s="92" t="s">
        <v>378</v>
      </c>
      <c r="C191" s="92" t="s">
        <v>379</v>
      </c>
      <c r="D191" s="105" t="str">
        <f t="shared" si="5"/>
        <v/>
      </c>
      <c r="E191" s="96">
        <f>IF(Options!$D$24 = 1, MAX(F191, G191),
IF(Options!$D$25 = 1, AVERAGE(F191,G191),
IF(Options!$D$26 = 1, IFERROR(GEOMEAN(F191, G191), MAX(F191, G191)))))</f>
        <v>7.28571428571429</v>
      </c>
      <c r="F191" s="96" cm="1">
        <f t="array" ref="F191">IF(Options!$D$18=1, IFERROR(MAX(IF($I$199:$R$199=1,(I191:R191),"")),
     MAX(IF($I$199:$R$199=2,(I191:R191),""))),
IF(Options!$D$19=1, IFERROR(AVERAGE(IF($I$199:$R$199=1,(I191:R191),"")),
     AVERAGE(IF($I$199:$R$199=2,(I191:R191),""))),
IF(Options!$D$20=1, IFERROR(GEOMEAN(IF($I$199:$R$199=1,(I191:R191)+0.0001,"")),
     GEOMEAN(IF($I$199:$R$199=2,(I191:R191)+0.0001,""))))))</f>
        <v>7.28571428571429</v>
      </c>
      <c r="G191" s="96" cm="1">
        <f t="array" ref="G191">IF(Options!$D$18=1, IFERROR(MAX(IF($I$200:$R$200=1,(I191:R191),"")),
     MAX(IF($I$200:$R$200=2,(I191:R191),""))),
IF(Options!$D$19=1, IFERROR(AVERAGE(IF($I$200:$R$200=1,(I191:R191),"")),
     AVERAGE(IF($I$200:$R$200=2,(I191:R191),""))),
IF(Options!$D$20=1, IFERROR(GEOMEAN(IF($I$200:$R$200=1,(I191:R191)+0.0001,"")),
     GEOMEAN(IF($I$200:$R$200=2,(I191:R191)+0.0001,""))))))</f>
        <v>0</v>
      </c>
      <c r="H191" s="240" t="s">
        <v>379</v>
      </c>
      <c r="I191" s="96">
        <v>7.28571428571429</v>
      </c>
      <c r="J191" s="96" t="s">
        <v>505</v>
      </c>
      <c r="K191" s="96" t="s">
        <v>505</v>
      </c>
      <c r="L191" s="96"/>
      <c r="M191" s="96"/>
      <c r="N191" s="150"/>
      <c r="O191" s="150"/>
      <c r="P191" s="150"/>
      <c r="Q191" s="38"/>
      <c r="R191" s="38"/>
      <c r="S191" s="38"/>
      <c r="T191" s="38"/>
      <c r="U191" s="38"/>
      <c r="V191" s="38"/>
      <c r="W191" s="38"/>
      <c r="X191" s="38"/>
      <c r="Y191" s="38"/>
      <c r="Z191" s="38"/>
      <c r="AA191" s="38"/>
    </row>
    <row r="192" spans="1:27" x14ac:dyDescent="0.2">
      <c r="A192" s="92">
        <v>187</v>
      </c>
      <c r="B192" s="92" t="s">
        <v>380</v>
      </c>
      <c r="C192" s="92" t="s">
        <v>381</v>
      </c>
      <c r="D192" s="105" t="str">
        <f t="shared" si="5"/>
        <v/>
      </c>
      <c r="E192" s="96">
        <f>IF(Options!$D$24 = 1, MAX(F192, G192),
IF(Options!$D$25 = 1, AVERAGE(F192,G192),
IF(Options!$D$26 = 1, IFERROR(GEOMEAN(F192, G192), MAX(F192, G192)))))</f>
        <v>8.7633939202202544</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7.6797073000953304</v>
      </c>
      <c r="H192" s="240" t="s">
        <v>381</v>
      </c>
      <c r="I192" s="96">
        <v>10</v>
      </c>
      <c r="J192" s="96" t="s">
        <v>505</v>
      </c>
      <c r="K192" s="96">
        <v>7.6797073000953304</v>
      </c>
      <c r="L192" s="96"/>
      <c r="M192" s="96"/>
      <c r="N192" s="150"/>
      <c r="O192" s="150"/>
      <c r="P192" s="150"/>
      <c r="Q192" s="38"/>
      <c r="R192" s="38"/>
      <c r="S192" s="38"/>
      <c r="T192" s="38"/>
      <c r="U192" s="38"/>
      <c r="V192" s="38"/>
      <c r="W192" s="38"/>
      <c r="X192" s="38"/>
      <c r="Y192" s="38"/>
      <c r="Z192" s="38"/>
      <c r="AA192" s="38"/>
    </row>
    <row r="193" spans="1:27" x14ac:dyDescent="0.2">
      <c r="A193" s="92">
        <v>188</v>
      </c>
      <c r="B193" s="92" t="s">
        <v>382</v>
      </c>
      <c r="C193" s="92" t="s">
        <v>383</v>
      </c>
      <c r="D193" s="105" t="str">
        <f t="shared" si="5"/>
        <v/>
      </c>
      <c r="E193" s="96">
        <f>IF(Options!$D$24 = 1, MAX(F193, G193),
IF(Options!$D$25 = 1, AVERAGE(F193,G193),
IF(Options!$D$26 = 1, IFERROR(GEOMEAN(F193, G193), MAX(F193, G193)))))</f>
        <v>7.8376381281972565</v>
      </c>
      <c r="F193" s="96" cm="1">
        <f t="array" ref="F193">IF(Options!$D$18=1, IFERROR(MAX(IF($I$199:$R$199=1,(I193:R193),"")),
     MAX(IF($I$199:$R$199=2,(I193:R193),""))),
IF(Options!$D$19=1, IFERROR(AVERAGE(IF($I$199:$R$199=1,(I193:R193),"")),
     AVERAGE(IF($I$199:$R$199=2,(I193:R193),""))),
IF(Options!$D$20=1, IFERROR(GEOMEAN(IF($I$199:$R$199=1,(I193:R193)+0.0001,"")),
     GEOMEAN(IF($I$199:$R$199=2,(I193:R193)+0.0001,""))))))</f>
        <v>6.1428571428571397</v>
      </c>
      <c r="G193" s="96" cm="1">
        <f t="array" ref="G193">IF(Options!$D$18=1, IFERROR(MAX(IF($I$200:$R$200=1,(I193:R193),"")),
     MAX(IF($I$200:$R$200=2,(I193:R193),""))),
IF(Options!$D$19=1, IFERROR(AVERAGE(IF($I$200:$R$200=1,(I193:R193),"")),
     AVERAGE(IF($I$200:$R$200=2,(I193:R193),""))),
IF(Options!$D$20=1, IFERROR(GEOMEAN(IF($I$200:$R$200=1,(I193:R193)+0.0001,"")),
     GEOMEAN(IF($I$200:$R$200=2,(I193:R193)+0.0001,""))))))</f>
        <v>10</v>
      </c>
      <c r="H193" s="240" t="s">
        <v>383</v>
      </c>
      <c r="I193" s="96">
        <v>6.1428571428571397</v>
      </c>
      <c r="J193" s="96">
        <v>10</v>
      </c>
      <c r="K193" s="96" t="s">
        <v>505</v>
      </c>
      <c r="L193" s="96"/>
      <c r="M193" s="96"/>
      <c r="N193" s="150"/>
      <c r="O193" s="150"/>
      <c r="P193" s="150"/>
      <c r="Q193" s="38"/>
      <c r="R193" s="38"/>
      <c r="S193" s="38"/>
      <c r="T193" s="38"/>
      <c r="U193" s="38"/>
      <c r="V193" s="38"/>
      <c r="W193" s="38"/>
      <c r="X193" s="38"/>
      <c r="Y193" s="38"/>
      <c r="Z193" s="38"/>
      <c r="AA193" s="38"/>
    </row>
    <row r="194" spans="1:27" x14ac:dyDescent="0.2">
      <c r="A194" s="92">
        <v>189</v>
      </c>
      <c r="B194" s="92" t="s">
        <v>384</v>
      </c>
      <c r="C194" s="92" t="s">
        <v>385</v>
      </c>
      <c r="D194" s="105" t="str">
        <f t="shared" si="5"/>
        <v/>
      </c>
      <c r="E194" s="96">
        <f>IF(Options!$D$24 = 1, MAX(F194, G194),
IF(Options!$D$25 = 1, AVERAGE(F194,G194),
IF(Options!$D$26 = 1, IFERROR(GEOMEAN(F194, G194), MAX(F194, G194)))))</f>
        <v>9.3350338586883073</v>
      </c>
      <c r="F194" s="96" cm="1">
        <f t="array" ref="F194">IF(Options!$D$18=1, IFERROR(MAX(IF($I$199:$R$199=1,(I194:R194),"")),
     MAX(IF($I$199:$R$199=2,(I194:R194),""))),
IF(Options!$D$19=1, IFERROR(AVERAGE(IF($I$199:$R$199=1,(I194:R194),"")),
     AVERAGE(IF($I$199:$R$199=2,(I194:R194),""))),
IF(Options!$D$20=1, IFERROR(GEOMEAN(IF($I$199:$R$199=1,(I194:R194)+0.0001,"")),
     GEOMEAN(IF($I$199:$R$199=2,(I194:R194)+0.0001,""))))))</f>
        <v>8.71428571428571</v>
      </c>
      <c r="G194" s="96" cm="1">
        <f t="array" ref="G194">IF(Options!$D$18=1, IFERROR(MAX(IF($I$200:$R$200=1,(I194:R194),"")),
     MAX(IF($I$200:$R$200=2,(I194:R194),""))),
IF(Options!$D$19=1, IFERROR(AVERAGE(IF($I$200:$R$200=1,(I194:R194),"")),
     AVERAGE(IF($I$200:$R$200=2,(I194:R194),""))),
IF(Options!$D$20=1, IFERROR(GEOMEAN(IF($I$200:$R$200=1,(I194:R194)+0.0001,"")),
     GEOMEAN(IF($I$200:$R$200=2,(I194:R194)+0.0001,""))))))</f>
        <v>10</v>
      </c>
      <c r="H194" s="240" t="s">
        <v>385</v>
      </c>
      <c r="I194" s="96">
        <v>8.71428571428571</v>
      </c>
      <c r="J194" s="96" t="s">
        <v>505</v>
      </c>
      <c r="K194" s="96">
        <v>10</v>
      </c>
      <c r="L194" s="96"/>
      <c r="M194" s="96"/>
      <c r="N194" s="150"/>
      <c r="O194" s="150"/>
      <c r="P194" s="150"/>
      <c r="Q194" s="38"/>
      <c r="R194" s="38"/>
      <c r="S194" s="38"/>
      <c r="T194" s="38"/>
      <c r="U194" s="38"/>
      <c r="V194" s="38"/>
      <c r="W194" s="38"/>
      <c r="X194" s="38"/>
      <c r="Y194" s="38"/>
      <c r="Z194" s="38"/>
      <c r="AA194" s="38"/>
    </row>
    <row r="195" spans="1:27" x14ac:dyDescent="0.2">
      <c r="A195" s="92">
        <v>190</v>
      </c>
      <c r="B195" s="92" t="s">
        <v>386</v>
      </c>
      <c r="C195" s="92" t="s">
        <v>387</v>
      </c>
      <c r="D195" s="105" t="str">
        <f t="shared" si="5"/>
        <v/>
      </c>
      <c r="E195" s="96">
        <f>IF(Options!$D$24 = 1, MAX(F195, G195),
IF(Options!$D$25 = 1, AVERAGE(F195,G195),
IF(Options!$D$26 = 1, IFERROR(GEOMEAN(F195, G195), MAX(F195, G195)))))</f>
        <v>8</v>
      </c>
      <c r="F195" s="96" cm="1">
        <f t="array" ref="F195">IF(Options!$D$18=1, IFERROR(MAX(IF($I$199:$R$199=1,(I195:R195),"")),
     MAX(IF($I$199:$R$199=2,(I195:R195),""))),
IF(Options!$D$19=1, IFERROR(AVERAGE(IF($I$199:$R$199=1,(I195:R195),"")),
     AVERAGE(IF($I$199:$R$199=2,(I195:R195),""))),
IF(Options!$D$20=1, IFERROR(GEOMEAN(IF($I$199:$R$199=1,(I195:R195)+0.0001,"")),
     GEOMEAN(IF($I$199:$R$199=2,(I195:R195)+0.0001,""))))))</f>
        <v>8</v>
      </c>
      <c r="G195" s="96" cm="1">
        <f t="array" ref="G195">IF(Options!$D$18=1, IFERROR(MAX(IF($I$200:$R$200=1,(I195:R195),"")),
     MAX(IF($I$200:$R$200=2,(I195:R195),""))),
IF(Options!$D$19=1, IFERROR(AVERAGE(IF($I$200:$R$200=1,(I195:R195),"")),
     AVERAGE(IF($I$200:$R$200=2,(I195:R195),""))),
IF(Options!$D$20=1, IFERROR(GEOMEAN(IF($I$200:$R$200=1,(I195:R195)+0.0001,"")),
     GEOMEAN(IF($I$200:$R$200=2,(I195:R195)+0.0001,""))))))</f>
        <v>0</v>
      </c>
      <c r="H195" s="240" t="s">
        <v>387</v>
      </c>
      <c r="I195" s="96">
        <v>8</v>
      </c>
      <c r="J195" s="96" t="s">
        <v>505</v>
      </c>
      <c r="K195" s="96" t="s">
        <v>505</v>
      </c>
      <c r="L195" s="96"/>
      <c r="M195" s="96"/>
      <c r="N195" s="150"/>
      <c r="O195" s="150"/>
      <c r="P195" s="150"/>
      <c r="Q195" s="38"/>
      <c r="R195" s="38"/>
      <c r="S195" s="38"/>
      <c r="T195" s="38"/>
      <c r="U195" s="38"/>
      <c r="V195" s="38"/>
      <c r="W195" s="38"/>
      <c r="X195" s="38"/>
      <c r="Y195" s="38"/>
      <c r="Z195" s="38"/>
      <c r="AA195" s="38"/>
    </row>
    <row r="196" spans="1:27" x14ac:dyDescent="0.2">
      <c r="A196" s="92"/>
      <c r="B196" s="92"/>
      <c r="C196" s="92"/>
      <c r="D196" s="93"/>
      <c r="E196" s="96"/>
      <c r="F196" s="96"/>
      <c r="G196" s="96"/>
      <c r="H196" s="240"/>
      <c r="I196" s="96"/>
      <c r="J196" s="96"/>
      <c r="K196" s="96"/>
      <c r="L196" s="96"/>
      <c r="M196" s="96"/>
      <c r="N196" s="150"/>
      <c r="O196" s="150"/>
      <c r="P196" s="150"/>
      <c r="Q196" s="153"/>
      <c r="R196" s="153"/>
      <c r="S196" s="38"/>
      <c r="T196" s="38"/>
      <c r="U196" s="38"/>
      <c r="V196" s="38"/>
      <c r="W196" s="38"/>
      <c r="X196" s="38"/>
      <c r="Y196" s="38"/>
      <c r="Z196" s="38"/>
      <c r="AA196" s="38"/>
    </row>
    <row r="197" spans="1:27" x14ac:dyDescent="0.2">
      <c r="A197" s="92"/>
      <c r="B197" s="92"/>
      <c r="C197" s="92"/>
      <c r="D197" s="93"/>
      <c r="E197" s="96"/>
      <c r="F197" s="96"/>
      <c r="G197" s="96"/>
      <c r="H197" s="240"/>
      <c r="I197" s="96"/>
      <c r="J197" s="96"/>
      <c r="K197" s="96"/>
      <c r="L197" s="96"/>
      <c r="M197" s="96"/>
      <c r="N197" s="96"/>
      <c r="O197" s="96"/>
      <c r="P197" s="96"/>
      <c r="Q197" s="96"/>
      <c r="R197" s="93"/>
      <c r="S197" s="93"/>
      <c r="T197" s="93"/>
      <c r="U197" s="93"/>
      <c r="V197" s="93"/>
      <c r="W197" s="93"/>
      <c r="X197" s="93"/>
      <c r="Y197" s="93"/>
      <c r="Z197" s="93"/>
      <c r="AA197" s="93"/>
    </row>
    <row r="198" spans="1:27" x14ac:dyDescent="0.2">
      <c r="A198" s="92"/>
      <c r="B198" s="92"/>
      <c r="C198" s="92"/>
      <c r="D198" s="93"/>
      <c r="E198" s="96"/>
      <c r="F198" s="96"/>
      <c r="G198" s="96"/>
      <c r="H198" s="240"/>
      <c r="I198" s="96"/>
      <c r="J198" s="96"/>
      <c r="K198" s="96"/>
      <c r="L198" s="96"/>
      <c r="M198" s="96"/>
      <c r="N198" s="96"/>
      <c r="O198" s="96"/>
      <c r="P198" s="96"/>
      <c r="Q198" s="96"/>
      <c r="R198" s="93"/>
      <c r="S198" s="93"/>
      <c r="T198" s="93"/>
      <c r="U198" s="93"/>
      <c r="V198" s="93"/>
      <c r="W198" s="93"/>
      <c r="X198" s="93"/>
      <c r="Y198" s="93"/>
      <c r="Z198" s="93"/>
      <c r="AA198" s="93"/>
    </row>
    <row r="199" spans="1:27" x14ac:dyDescent="0.2">
      <c r="A199" s="92"/>
      <c r="B199" s="92"/>
      <c r="C199" s="92"/>
      <c r="D199" s="93"/>
      <c r="E199" s="96"/>
      <c r="F199" s="96"/>
      <c r="G199" s="96" t="s">
        <v>559</v>
      </c>
      <c r="H199" s="240"/>
      <c r="I199" s="96">
        <f>IFERROR(INDEX('Data Dictionary'!$H$8:$H$40,MATCH(I5,'Data Dictionary'!$J$8:$J$40,0)),"")</f>
        <v>1</v>
      </c>
      <c r="J199" s="96">
        <f>IFERROR(INDEX('Data Dictionary'!$H$8:$H$40,MATCH(J5,'Data Dictionary'!$J$8:$J$40,0)),"")</f>
        <v>0</v>
      </c>
      <c r="K199" s="96">
        <f>IFERROR(INDEX('Data Dictionary'!$H$8:$H$40,MATCH(K5,'Data Dictionary'!$J$8:$J$40,0)),"")</f>
        <v>0</v>
      </c>
      <c r="L199" s="96" t="str">
        <f>IFERROR(INDEX('Data Dictionary'!$H$8:$H$40,MATCH(L5,'Data Dictionary'!$J$8:$J$40,0)),"")</f>
        <v/>
      </c>
      <c r="M199" s="96" t="str">
        <f>IFERROR(INDEX('Data Dictionary'!$H$8:$H$40,MATCH(M5,'Data Dictionary'!$J$8:$J$40,0)),"")</f>
        <v/>
      </c>
      <c r="N199" s="96" t="str">
        <f>IFERROR(INDEX('Data Dictionary'!$H$8:$H$40,MATCH(N5,'Data Dictionary'!$J$8:$J$40,0)),"")</f>
        <v/>
      </c>
      <c r="O199" s="96" t="str">
        <f>IFERROR(INDEX('Data Dictionary'!$H$8:$H$40,MATCH(O5,'Data Dictionary'!$J$8:$J$40,0)),"")</f>
        <v/>
      </c>
      <c r="P199" s="96" t="str">
        <f>IFERROR(INDEX('Data Dictionary'!$H$8:$H$40,MATCH(P5,'Data Dictionary'!$J$8:$J$40,0)),"")</f>
        <v/>
      </c>
      <c r="Q199" s="152" t="str">
        <f>IFERROR(INDEX('Data Dictionary'!$H$8:$H$40,MATCH(Q5,'Data Dictionary'!$J$8:$J$40,0)),"")</f>
        <v/>
      </c>
      <c r="R199" s="152" t="str">
        <f>IFERROR(INDEX('Data Dictionary'!$H$8:$H$40,MATCH(R5,'Data Dictionary'!$J$8:$J$40,0)),"")</f>
        <v/>
      </c>
      <c r="S199" s="93"/>
      <c r="T199" s="93"/>
      <c r="U199" s="93"/>
      <c r="V199" s="93"/>
      <c r="W199" s="93"/>
      <c r="X199" s="93"/>
      <c r="Y199" s="93"/>
      <c r="Z199" s="93"/>
      <c r="AA199" s="93"/>
    </row>
    <row r="200" spans="1:27" x14ac:dyDescent="0.2">
      <c r="A200" s="92"/>
      <c r="B200" s="92"/>
      <c r="C200" s="92"/>
      <c r="D200" s="93"/>
      <c r="E200" s="96"/>
      <c r="F200" s="96"/>
      <c r="G200" s="96" t="s">
        <v>558</v>
      </c>
      <c r="H200" s="240"/>
      <c r="I200" s="96">
        <f>IFERROR(INDEX('Data Dictionary'!$I$8:$I$40,MATCH(I5,'Data Dictionary'!$J$8:$J$40,0)),"")</f>
        <v>0</v>
      </c>
      <c r="J200" s="96">
        <f>IFERROR(INDEX('Data Dictionary'!$I$8:$I$40,MATCH(J5,'Data Dictionary'!$J$8:$J$40,0)),"")</f>
        <v>1</v>
      </c>
      <c r="K200" s="96">
        <f>IFERROR(INDEX('Data Dictionary'!$I$8:$I$40,MATCH(K5,'Data Dictionary'!$J$8:$J$40,0)),"")</f>
        <v>1</v>
      </c>
      <c r="L200" s="96" t="str">
        <f>IFERROR(INDEX('Data Dictionary'!$I$8:$I$40,MATCH(L5,'Data Dictionary'!$J$8:$J$40,0)),"")</f>
        <v/>
      </c>
      <c r="M200" s="96" t="str">
        <f>IFERROR(INDEX('Data Dictionary'!$I$8:$I$40,MATCH(M5,'Data Dictionary'!$J$8:$J$40,0)),"")</f>
        <v/>
      </c>
      <c r="N200" s="96" t="str">
        <f>IFERROR(INDEX('Data Dictionary'!$I$8:$I$40,MATCH(N5,'Data Dictionary'!$J$8:$J$40,0)),"")</f>
        <v/>
      </c>
      <c r="O200" s="96" t="str">
        <f>IFERROR(INDEX('Data Dictionary'!$I$8:$I$40,MATCH(O5,'Data Dictionary'!$J$8:$J$40,0)),"")</f>
        <v/>
      </c>
      <c r="P200" s="96" t="str">
        <f>IFERROR(INDEX('Data Dictionary'!$I$8:$I$40,MATCH(P5,'Data Dictionary'!$J$8:$J$40,0)),"")</f>
        <v/>
      </c>
      <c r="Q200" s="152" t="str">
        <f>IFERROR(INDEX('Data Dictionary'!$I$8:$I$40,MATCH(Q5,'Data Dictionary'!$J$8:$J$40,0)),"")</f>
        <v/>
      </c>
      <c r="R200" s="152" t="str">
        <f>IFERROR(INDEX('Data Dictionary'!$I$8:$I$40,MATCH(R5,'Data Dictionary'!$J$8:$J$40,0)),"")</f>
        <v/>
      </c>
      <c r="S200" s="93"/>
      <c r="T200" s="93"/>
      <c r="U200" s="93"/>
      <c r="V200" s="93"/>
      <c r="W200" s="93"/>
      <c r="X200" s="93"/>
      <c r="Y200" s="93"/>
      <c r="Z200" s="93"/>
      <c r="AA200" s="93"/>
    </row>
    <row r="201" spans="1:27" x14ac:dyDescent="0.2">
      <c r="A201" s="92"/>
      <c r="B201" s="92"/>
      <c r="C201" s="92"/>
      <c r="D201" s="93"/>
      <c r="E201" s="96"/>
      <c r="F201" s="96"/>
      <c r="G201" s="96"/>
      <c r="H201" s="240"/>
      <c r="I201" s="96"/>
      <c r="J201" s="96"/>
      <c r="K201" s="96"/>
      <c r="L201" s="96"/>
      <c r="M201" s="96"/>
      <c r="N201" s="96"/>
      <c r="O201" s="96"/>
      <c r="P201" s="96"/>
      <c r="Q201" s="96"/>
      <c r="R201" s="93"/>
      <c r="S201" s="93"/>
      <c r="T201" s="93"/>
      <c r="U201" s="93"/>
      <c r="V201" s="93"/>
      <c r="W201" s="93"/>
      <c r="X201" s="93"/>
      <c r="Y201" s="93"/>
      <c r="Z201" s="93"/>
      <c r="AA201" s="93"/>
    </row>
    <row r="202" spans="1:27" x14ac:dyDescent="0.2">
      <c r="A202" s="92"/>
      <c r="B202" s="92"/>
      <c r="C202" s="92"/>
      <c r="D202" s="93"/>
      <c r="E202" s="96"/>
      <c r="F202" s="96"/>
      <c r="G202" s="96"/>
      <c r="H202" s="240"/>
      <c r="I202" s="96"/>
      <c r="J202" s="96"/>
      <c r="K202" s="96"/>
      <c r="L202" s="96"/>
      <c r="M202" s="96"/>
      <c r="N202" s="96"/>
      <c r="O202" s="96"/>
      <c r="P202" s="96"/>
      <c r="Q202" s="96"/>
      <c r="R202" s="93"/>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240" t="str">
        <v/>
      </c>
      <c r="I203" s="96" t="str">
        <v/>
      </c>
      <c r="J203" s="96" t="str">
        <v/>
      </c>
      <c r="K203" s="96" t="str">
        <v/>
      </c>
      <c r="L203" s="96" t="str">
        <v/>
      </c>
      <c r="M203" s="96" t="str">
        <v/>
      </c>
      <c r="N203" s="96" t="str">
        <v/>
      </c>
      <c r="O203" s="96" t="str">
        <v/>
      </c>
      <c r="P203" s="96"/>
      <c r="Q203" s="96"/>
      <c r="R203" s="93"/>
      <c r="S203" s="93"/>
      <c r="T203" s="93"/>
      <c r="U203" s="93"/>
      <c r="V203" s="93"/>
      <c r="W203" s="93"/>
      <c r="X203" s="93"/>
      <c r="Y203" s="93"/>
      <c r="Z203" s="93"/>
      <c r="AA203" s="93"/>
    </row>
  </sheetData>
  <mergeCells count="1">
    <mergeCell ref="I2:K2"/>
  </mergeCells>
  <conditionalFormatting sqref="E1:E3 E6:E195">
    <cfRule type="expression" dxfId="29" priority="35" stopIfTrue="1">
      <formula>E1=""</formula>
    </cfRule>
    <cfRule type="cellIs" dxfId="28" priority="38" stopIfTrue="1" operator="greaterThanOrEqual">
      <formula>0</formula>
    </cfRule>
  </conditionalFormatting>
  <conditionalFormatting sqref="F1:F3">
    <cfRule type="expression" dxfId="27" priority="31" stopIfTrue="1">
      <formula>F1=""</formula>
    </cfRule>
    <cfRule type="cellIs" dxfId="26" priority="43" operator="between">
      <formula>0</formula>
      <formula>6.999</formula>
    </cfRule>
    <cfRule type="cellIs" dxfId="25" priority="44" operator="between">
      <formula>7</formula>
      <formula>9.99</formula>
    </cfRule>
    <cfRule type="expression" dxfId="24" priority="45">
      <formula>F1=10</formula>
    </cfRule>
  </conditionalFormatting>
  <conditionalFormatting sqref="G1:G3">
    <cfRule type="expression" dxfId="23" priority="27">
      <formula>G1=""</formula>
    </cfRule>
    <cfRule type="cellIs" dxfId="22" priority="28" operator="between">
      <formula>0</formula>
      <formula>6.999</formula>
    </cfRule>
    <cfRule type="cellIs" dxfId="21" priority="29" operator="between">
      <formula>7</formula>
      <formula>9.99</formula>
    </cfRule>
    <cfRule type="expression" dxfId="20" priority="30">
      <formula>G1=10</formula>
    </cfRule>
    <cfRule type="expression" dxfId="19" priority="39">
      <formula>G1=""</formula>
    </cfRule>
    <cfRule type="cellIs" dxfId="18" priority="40" operator="between">
      <formula>0</formula>
      <formula>6.999</formula>
    </cfRule>
    <cfRule type="cellIs" dxfId="17" priority="41" operator="between">
      <formula>7</formula>
      <formula>9.99</formula>
    </cfRule>
    <cfRule type="expression" dxfId="16" priority="42">
      <formula>G1=10</formula>
    </cfRule>
  </conditionalFormatting>
  <conditionalFormatting sqref="G6:G195">
    <cfRule type="expression" dxfId="15" priority="1">
      <formula>G6=""</formula>
    </cfRule>
    <cfRule type="cellIs" dxfId="14" priority="4" stopIfTrue="1" operator="greaterThanOrEqual">
      <formula>0</formula>
    </cfRule>
  </conditionalFormatting>
  <conditionalFormatting sqref="F6:F195">
    <cfRule type="expression" dxfId="13" priority="5" stopIfTrue="1">
      <formula>F6=""</formula>
    </cfRule>
    <cfRule type="cellIs" dxfId="12" priority="9" operator="between">
      <formula>0</formula>
      <formula>6.999</formula>
    </cfRule>
    <cfRule type="cellIs" dxfId="11" priority="10" operator="between">
      <formula>7</formula>
      <formula>9.99</formula>
    </cfRule>
    <cfRule type="expression" dxfId="10"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AB8FE770-909E-0E41-A2A6-23B8DDE67764}">
            <xm:f>Options!$D$41</xm:f>
            <x14:dxf>
              <font>
                <sz val="12"/>
                <color rgb="FF000000"/>
                <name val="Arial"/>
              </font>
              <fill>
                <patternFill patternType="solid">
                  <bgColor rgb="FFE35A3A"/>
                </patternFill>
              </fill>
            </x14:dxf>
          </x14:cfRule>
          <x14:cfRule type="cellIs" priority="37" stopIfTrue="1" operator="greaterThanOrEqual" id="{619A58EB-09AF-7F4A-89E1-FD1923C1F1B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83FBCBDE-7963-3942-9697-FAB600EF0C91}">
            <xm:f>Options!$D$37</xm:f>
            <x14:dxf>
              <font>
                <sz val="12"/>
                <color rgb="FF000000"/>
                <name val="Arial"/>
              </font>
              <fill>
                <patternFill patternType="solid">
                  <bgColor rgb="FFF2676B"/>
                </patternFill>
              </fill>
            </x14:dxf>
          </x14:cfRule>
          <x14:cfRule type="cellIs" priority="33" stopIfTrue="1" operator="greaterThanOrEqual" id="{F98AE419-F629-4B4A-B494-D9083A97156C}">
            <xm:f>Options!$D$38</xm:f>
            <x14:dxf>
              <font>
                <sz val="12"/>
                <color rgb="FF000000"/>
                <name val="Arial"/>
              </font>
              <fill>
                <patternFill patternType="solid">
                  <bgColor rgb="FFF7A9AC"/>
                </patternFill>
              </fill>
            </x14:dxf>
          </x14:cfRule>
          <x14:cfRule type="cellIs" priority="34" stopIfTrue="1" operator="between" id="{984E1CC4-0F05-2440-8B5D-225C4597F750}">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22EDF703-33CD-C948-96EB-573F07D7A9EB}">
            <xm:f>Options!$D$41</xm:f>
            <x14:dxf>
              <font>
                <sz val="12"/>
                <color rgb="FF000000"/>
                <name val="Arial"/>
              </font>
              <fill>
                <patternFill patternType="solid">
                  <bgColor rgb="FFE06C25"/>
                </patternFill>
              </fill>
            </x14:dxf>
          </x14:cfRule>
          <x14:cfRule type="cellIs" priority="3" stopIfTrue="1" operator="greaterThanOrEqual" id="{22868986-8EA7-E14A-9C20-7EF8DBE84466}">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1E8ACF52-D220-FD4E-8C2A-7973715D6C77}">
            <xm:f>Options!$D$37</xm:f>
            <x14:dxf>
              <font>
                <sz val="12"/>
                <color rgb="FF000000"/>
                <name val="Arial"/>
              </font>
              <fill>
                <patternFill patternType="solid">
                  <bgColor rgb="FFF2676B"/>
                </patternFill>
              </fill>
            </x14:dxf>
          </x14:cfRule>
          <x14:cfRule type="cellIs" priority="7" stopIfTrue="1" operator="greaterThanOrEqual" id="{1F874CE2-0845-5C41-90DF-1ED8E0A800ED}">
            <xm:f>Options!$D$38</xm:f>
            <x14:dxf>
              <font>
                <sz val="12"/>
                <color rgb="FF000000"/>
                <name val="Arial"/>
              </font>
              <fill>
                <patternFill patternType="solid">
                  <bgColor rgb="FFF7A9AC"/>
                </patternFill>
              </fill>
            </x14:dxf>
          </x14:cfRule>
          <x14:cfRule type="cellIs" priority="8" stopIfTrue="1" operator="between" id="{0AC56364-A444-1F4E-AE60-349A451688A7}">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40"/>
  <sheetViews>
    <sheetView workbookViewId="0">
      <selection activeCell="I10" sqref="I10"/>
    </sheetView>
    <sheetView workbookViewId="1">
      <selection activeCell="G3" sqref="G3"/>
    </sheetView>
  </sheetViews>
  <sheetFormatPr baseColWidth="10" defaultRowHeight="16" x14ac:dyDescent="0.2"/>
  <sheetData>
    <row r="1" spans="1:17" x14ac:dyDescent="0.2">
      <c r="A1" s="35"/>
      <c r="B1" s="35"/>
      <c r="C1" s="35"/>
      <c r="D1" s="35"/>
      <c r="E1" s="35"/>
      <c r="F1" s="35"/>
      <c r="G1" s="35"/>
      <c r="H1" s="35"/>
      <c r="I1" s="35"/>
      <c r="J1" s="35"/>
      <c r="K1" s="35"/>
      <c r="L1" s="35"/>
      <c r="M1" s="35"/>
      <c r="N1" s="35"/>
      <c r="O1" s="35"/>
      <c r="P1" s="35"/>
      <c r="Q1" s="35"/>
    </row>
    <row r="2" spans="1:17" x14ac:dyDescent="0.2">
      <c r="A2" s="35"/>
      <c r="B2" s="35"/>
      <c r="C2" s="35"/>
      <c r="D2" s="35"/>
      <c r="E2" s="35"/>
      <c r="F2" s="35"/>
      <c r="G2" s="35"/>
      <c r="H2" s="35"/>
      <c r="I2" s="35"/>
      <c r="J2" s="35"/>
      <c r="K2" s="35"/>
      <c r="L2" s="35"/>
      <c r="M2" s="35"/>
      <c r="N2" s="35"/>
      <c r="O2" s="35"/>
      <c r="P2" s="35"/>
      <c r="Q2" s="35"/>
    </row>
    <row r="3" spans="1:17" x14ac:dyDescent="0.2">
      <c r="A3" s="35"/>
      <c r="B3" s="35"/>
      <c r="C3" s="35"/>
      <c r="D3" s="35"/>
      <c r="E3" s="35"/>
      <c r="F3" s="35"/>
      <c r="G3" s="35"/>
      <c r="H3" s="35"/>
      <c r="I3" s="35"/>
      <c r="J3" s="35"/>
      <c r="K3" s="35"/>
      <c r="L3" s="35"/>
      <c r="M3" s="35"/>
      <c r="N3" s="35"/>
      <c r="O3" s="35"/>
      <c r="P3" s="35"/>
      <c r="Q3" s="35"/>
    </row>
    <row r="4" spans="1:17" x14ac:dyDescent="0.2">
      <c r="A4" s="35"/>
      <c r="B4" s="35"/>
      <c r="C4" s="35"/>
      <c r="D4" s="35"/>
      <c r="E4" s="35"/>
      <c r="F4" s="35"/>
      <c r="G4" s="35"/>
      <c r="H4" s="35"/>
      <c r="I4" s="35"/>
      <c r="J4" s="35"/>
      <c r="K4" s="35"/>
      <c r="L4" s="35"/>
      <c r="M4" s="35"/>
      <c r="N4" s="35"/>
      <c r="O4" s="35"/>
      <c r="P4" s="35"/>
      <c r="Q4" s="35"/>
    </row>
    <row r="5" spans="1:17" x14ac:dyDescent="0.2">
      <c r="A5" s="35"/>
      <c r="B5" s="35"/>
      <c r="C5" s="35"/>
      <c r="D5" s="35"/>
      <c r="E5" s="35"/>
      <c r="F5" s="35"/>
      <c r="G5" s="35"/>
      <c r="H5" s="35"/>
      <c r="I5" s="35"/>
      <c r="J5" s="35"/>
      <c r="K5" s="35"/>
      <c r="L5" s="35"/>
      <c r="M5" s="35"/>
      <c r="N5" s="35"/>
      <c r="O5" s="35"/>
      <c r="P5" s="35"/>
      <c r="Q5" s="35"/>
    </row>
    <row r="6" spans="1:17" x14ac:dyDescent="0.2">
      <c r="A6" s="35"/>
      <c r="B6" s="35"/>
      <c r="C6" s="35"/>
      <c r="D6" s="35"/>
      <c r="E6" s="35"/>
      <c r="F6" s="35"/>
      <c r="G6" s="35"/>
      <c r="H6" s="35"/>
      <c r="I6" s="35"/>
      <c r="J6" s="35"/>
      <c r="K6" s="35"/>
      <c r="L6" s="35"/>
      <c r="M6" s="35"/>
      <c r="N6" s="35"/>
      <c r="O6" s="35"/>
      <c r="P6" s="35"/>
      <c r="Q6" s="35"/>
    </row>
    <row r="7" spans="1:17" x14ac:dyDescent="0.2">
      <c r="A7" s="35"/>
      <c r="B7" s="35"/>
      <c r="C7" s="35"/>
      <c r="D7" s="35"/>
      <c r="E7" s="35"/>
      <c r="F7" s="35"/>
      <c r="G7" s="35"/>
      <c r="H7" s="35"/>
      <c r="I7" s="35"/>
      <c r="J7" s="35"/>
      <c r="K7" s="35"/>
      <c r="L7" s="35"/>
      <c r="M7" s="35"/>
      <c r="N7" s="35"/>
      <c r="O7" s="35"/>
      <c r="P7" s="35"/>
      <c r="Q7" s="35"/>
    </row>
    <row r="8" spans="1:17" x14ac:dyDescent="0.2">
      <c r="A8" s="35"/>
      <c r="B8" s="35"/>
      <c r="C8" s="35"/>
      <c r="D8" s="35"/>
      <c r="E8" s="35"/>
      <c r="F8" s="35"/>
      <c r="G8" s="35"/>
      <c r="H8" s="35"/>
      <c r="I8" s="35"/>
      <c r="J8" s="35"/>
      <c r="K8" s="35"/>
      <c r="L8" s="35"/>
      <c r="M8" s="35"/>
      <c r="N8" s="35"/>
      <c r="O8" s="35"/>
      <c r="P8" s="35"/>
      <c r="Q8" s="35"/>
    </row>
    <row r="9" spans="1:17" x14ac:dyDescent="0.2">
      <c r="A9" s="35"/>
      <c r="B9" s="35"/>
      <c r="C9" s="35"/>
      <c r="D9" s="35"/>
      <c r="E9" s="35"/>
      <c r="F9" s="35"/>
      <c r="G9" s="35"/>
      <c r="H9" s="35"/>
      <c r="I9" s="35"/>
      <c r="J9" s="35"/>
      <c r="K9" s="35"/>
      <c r="L9" s="35"/>
      <c r="M9" s="35"/>
      <c r="N9" s="35"/>
      <c r="O9" s="35"/>
      <c r="P9" s="35"/>
      <c r="Q9" s="35"/>
    </row>
    <row r="10" spans="1:17" x14ac:dyDescent="0.2">
      <c r="A10" s="35"/>
      <c r="B10" s="35"/>
      <c r="C10" s="35"/>
      <c r="D10" s="35"/>
      <c r="E10" s="35"/>
      <c r="F10" s="35"/>
      <c r="G10" s="35"/>
      <c r="H10" s="35"/>
      <c r="I10" s="35"/>
      <c r="J10" s="35"/>
      <c r="K10" s="35"/>
      <c r="L10" s="35"/>
      <c r="M10" s="35"/>
      <c r="N10" s="35"/>
      <c r="O10" s="35"/>
      <c r="P10" s="35"/>
      <c r="Q10" s="35"/>
    </row>
    <row r="11" spans="1:17" x14ac:dyDescent="0.2">
      <c r="A11" s="35"/>
      <c r="B11" s="35"/>
      <c r="C11" s="35"/>
      <c r="D11" s="35"/>
      <c r="E11" s="35"/>
      <c r="F11" s="35"/>
      <c r="G11" s="35"/>
      <c r="H11" s="35"/>
      <c r="I11" s="35"/>
      <c r="J11" s="35"/>
      <c r="K11" s="35"/>
      <c r="L11" s="35"/>
      <c r="M11" s="35"/>
      <c r="N11" s="35"/>
      <c r="O11" s="35"/>
      <c r="P11" s="35"/>
      <c r="Q11" s="35"/>
    </row>
    <row r="12" spans="1:17" x14ac:dyDescent="0.2">
      <c r="A12" s="35"/>
      <c r="B12" s="35"/>
      <c r="C12" s="35"/>
      <c r="D12" s="35"/>
      <c r="E12" s="35"/>
      <c r="F12" s="35"/>
      <c r="G12" s="35"/>
      <c r="H12" s="35"/>
      <c r="I12" s="35"/>
      <c r="J12" s="35"/>
      <c r="K12" s="35"/>
      <c r="L12" s="35"/>
      <c r="M12" s="35"/>
      <c r="N12" s="35"/>
      <c r="O12" s="35"/>
      <c r="P12" s="35"/>
      <c r="Q12" s="35"/>
    </row>
    <row r="13" spans="1:17" x14ac:dyDescent="0.2">
      <c r="A13" s="35"/>
      <c r="B13" s="35"/>
      <c r="C13" s="35"/>
      <c r="D13" s="35"/>
      <c r="E13" s="35"/>
      <c r="F13" s="35"/>
      <c r="G13" s="35"/>
      <c r="H13" s="35"/>
      <c r="I13" s="35"/>
      <c r="J13" s="35"/>
      <c r="K13" s="35"/>
      <c r="L13" s="35"/>
      <c r="M13" s="35"/>
      <c r="N13" s="35"/>
      <c r="O13" s="35"/>
      <c r="P13" s="35"/>
      <c r="Q13" s="35"/>
    </row>
    <row r="14" spans="1:17" x14ac:dyDescent="0.2">
      <c r="A14" s="35"/>
      <c r="B14" s="35"/>
      <c r="C14" s="35"/>
      <c r="D14" s="35"/>
      <c r="E14" s="35"/>
      <c r="F14" s="35"/>
      <c r="G14" s="35"/>
      <c r="H14" s="35"/>
      <c r="I14" s="35"/>
      <c r="J14" s="35"/>
      <c r="K14" s="35"/>
      <c r="L14" s="35"/>
      <c r="M14" s="35"/>
      <c r="N14" s="35"/>
      <c r="O14" s="35"/>
      <c r="P14" s="35"/>
      <c r="Q14" s="35"/>
    </row>
    <row r="15" spans="1:17" x14ac:dyDescent="0.2">
      <c r="A15" s="35"/>
      <c r="B15" s="35"/>
      <c r="C15" s="35"/>
      <c r="D15" s="35"/>
      <c r="E15" s="35"/>
      <c r="F15" s="35"/>
      <c r="G15" s="35"/>
      <c r="H15" s="35"/>
      <c r="I15" s="35"/>
      <c r="J15" s="35"/>
      <c r="K15" s="35"/>
      <c r="L15" s="35"/>
      <c r="M15" s="35"/>
      <c r="N15" s="35"/>
      <c r="O15" s="35"/>
      <c r="P15" s="35"/>
      <c r="Q15" s="35"/>
    </row>
    <row r="16" spans="1:17" x14ac:dyDescent="0.2">
      <c r="A16" s="35"/>
      <c r="B16" s="35"/>
      <c r="C16" s="35"/>
      <c r="D16" s="35"/>
      <c r="E16" s="35"/>
      <c r="F16" s="35"/>
      <c r="G16" s="35"/>
      <c r="H16" s="35"/>
      <c r="I16" s="35"/>
      <c r="J16" s="35"/>
      <c r="K16" s="35"/>
      <c r="L16" s="35"/>
      <c r="M16" s="35"/>
      <c r="N16" s="35"/>
      <c r="O16" s="35"/>
      <c r="P16" s="35"/>
      <c r="Q16" s="35"/>
    </row>
    <row r="17" spans="1:17" x14ac:dyDescent="0.2">
      <c r="A17" s="35"/>
      <c r="B17" s="35"/>
      <c r="C17" s="35"/>
      <c r="D17" s="35"/>
      <c r="E17" s="35"/>
      <c r="F17" s="35"/>
      <c r="G17" s="35"/>
      <c r="H17" s="35"/>
      <c r="I17" s="35"/>
      <c r="J17" s="35"/>
      <c r="K17" s="35"/>
      <c r="L17" s="35"/>
      <c r="M17" s="35"/>
      <c r="N17" s="35"/>
      <c r="O17" s="35"/>
      <c r="P17" s="35"/>
      <c r="Q17" s="35"/>
    </row>
    <row r="18" spans="1:17" x14ac:dyDescent="0.2">
      <c r="A18" s="35"/>
      <c r="B18" s="35"/>
      <c r="C18" s="35"/>
      <c r="D18" s="35"/>
      <c r="E18" s="35"/>
      <c r="F18" s="35"/>
      <c r="G18" s="35"/>
      <c r="H18" s="35"/>
      <c r="I18" s="35"/>
      <c r="J18" s="35"/>
      <c r="K18" s="35"/>
      <c r="L18" s="35"/>
      <c r="M18" s="35"/>
      <c r="N18" s="35"/>
      <c r="O18" s="35"/>
      <c r="P18" s="35"/>
      <c r="Q18" s="35"/>
    </row>
    <row r="19" spans="1:17" x14ac:dyDescent="0.2">
      <c r="A19" s="35"/>
      <c r="B19" s="35"/>
      <c r="C19" s="35"/>
      <c r="D19" s="35"/>
      <c r="E19" s="35"/>
      <c r="F19" s="35"/>
      <c r="G19" s="35"/>
      <c r="H19" s="35"/>
      <c r="I19" s="35"/>
      <c r="J19" s="35"/>
      <c r="K19" s="35"/>
      <c r="L19" s="35"/>
      <c r="M19" s="35"/>
      <c r="N19" s="35"/>
      <c r="O19" s="35"/>
      <c r="P19" s="35"/>
      <c r="Q19" s="35"/>
    </row>
    <row r="20" spans="1:17" x14ac:dyDescent="0.2">
      <c r="A20" s="35"/>
      <c r="B20" s="35"/>
      <c r="C20" s="35"/>
      <c r="D20" s="35"/>
      <c r="E20" s="35"/>
      <c r="F20" s="35"/>
      <c r="G20" s="35"/>
      <c r="H20" s="35"/>
      <c r="I20" s="35"/>
      <c r="J20" s="35"/>
      <c r="K20" s="35"/>
      <c r="L20" s="35"/>
      <c r="M20" s="35"/>
      <c r="N20" s="35"/>
      <c r="O20" s="35"/>
      <c r="P20" s="35"/>
      <c r="Q20" s="35"/>
    </row>
    <row r="21" spans="1:17" x14ac:dyDescent="0.2">
      <c r="A21" s="35"/>
      <c r="B21" s="35"/>
      <c r="C21" s="35"/>
      <c r="D21" s="35"/>
      <c r="E21" s="35"/>
      <c r="F21" s="35"/>
      <c r="G21" s="35"/>
      <c r="H21" s="35"/>
      <c r="I21" s="35"/>
      <c r="J21" s="35"/>
      <c r="K21" s="35"/>
      <c r="L21" s="35"/>
      <c r="M21" s="35"/>
      <c r="N21" s="35"/>
      <c r="O21" s="35"/>
      <c r="P21" s="35"/>
      <c r="Q21" s="35"/>
    </row>
    <row r="22" spans="1:17" x14ac:dyDescent="0.2">
      <c r="A22" s="35"/>
      <c r="B22" s="35"/>
      <c r="C22" s="35"/>
      <c r="D22" s="35"/>
      <c r="E22" s="35"/>
      <c r="F22" s="35"/>
      <c r="G22" s="35"/>
      <c r="H22" s="35"/>
      <c r="I22" s="35"/>
      <c r="J22" s="35"/>
      <c r="K22" s="35"/>
      <c r="L22" s="35"/>
      <c r="M22" s="35"/>
      <c r="N22" s="35"/>
      <c r="O22" s="35"/>
      <c r="P22" s="35"/>
      <c r="Q22" s="35"/>
    </row>
    <row r="23" spans="1:17" x14ac:dyDescent="0.2">
      <c r="A23" s="35"/>
      <c r="B23" s="35"/>
      <c r="C23" s="35"/>
      <c r="D23" s="35"/>
      <c r="E23" s="35"/>
      <c r="F23" s="35"/>
      <c r="G23" s="35"/>
      <c r="H23" s="35"/>
      <c r="I23" s="35"/>
      <c r="J23" s="35"/>
      <c r="K23" s="35"/>
      <c r="L23" s="35"/>
      <c r="M23" s="35"/>
      <c r="N23" s="35"/>
      <c r="O23" s="35"/>
      <c r="P23" s="35"/>
      <c r="Q23" s="35"/>
    </row>
    <row r="24" spans="1:17" x14ac:dyDescent="0.2">
      <c r="A24" s="35"/>
      <c r="B24" s="35"/>
      <c r="C24" s="35"/>
      <c r="D24" s="35"/>
      <c r="E24" s="35"/>
      <c r="F24" s="35"/>
      <c r="G24" s="35"/>
      <c r="H24" s="35"/>
      <c r="I24" s="35"/>
      <c r="J24" s="35"/>
      <c r="K24" s="35"/>
      <c r="L24" s="35"/>
      <c r="M24" s="35"/>
      <c r="N24" s="35"/>
      <c r="O24" s="35"/>
      <c r="P24" s="35"/>
      <c r="Q24" s="35"/>
    </row>
    <row r="25" spans="1:17" x14ac:dyDescent="0.2">
      <c r="A25" s="35"/>
      <c r="B25" s="35"/>
      <c r="C25" s="35"/>
      <c r="D25" s="35"/>
      <c r="E25" s="35"/>
      <c r="F25" s="35"/>
      <c r="G25" s="35"/>
      <c r="H25" s="35"/>
      <c r="I25" s="35"/>
      <c r="J25" s="35"/>
      <c r="K25" s="35"/>
      <c r="L25" s="35"/>
      <c r="M25" s="35"/>
      <c r="N25" s="35"/>
      <c r="O25" s="35"/>
      <c r="P25" s="35"/>
      <c r="Q25" s="35"/>
    </row>
    <row r="26" spans="1:17" x14ac:dyDescent="0.2">
      <c r="A26" s="35"/>
      <c r="B26" s="35"/>
      <c r="C26" s="35"/>
      <c r="D26" s="35"/>
      <c r="E26" s="35"/>
      <c r="F26" s="35"/>
      <c r="G26" s="35"/>
      <c r="H26" s="35"/>
      <c r="I26" s="35"/>
      <c r="J26" s="35"/>
      <c r="K26" s="35"/>
      <c r="L26" s="35"/>
      <c r="M26" s="35"/>
      <c r="N26" s="35"/>
      <c r="O26" s="35"/>
      <c r="P26" s="35"/>
      <c r="Q26" s="35"/>
    </row>
    <row r="27" spans="1:17" x14ac:dyDescent="0.2">
      <c r="A27" s="35"/>
      <c r="B27" s="35"/>
      <c r="C27" s="35"/>
      <c r="D27" s="35"/>
      <c r="E27" s="35"/>
      <c r="F27" s="35"/>
      <c r="G27" s="35"/>
      <c r="H27" s="35"/>
      <c r="I27" s="35"/>
      <c r="J27" s="35"/>
      <c r="K27" s="35"/>
      <c r="L27" s="35"/>
      <c r="M27" s="35"/>
      <c r="N27" s="35"/>
      <c r="O27" s="35"/>
      <c r="P27" s="35"/>
      <c r="Q27" s="35"/>
    </row>
    <row r="28" spans="1:17" x14ac:dyDescent="0.2">
      <c r="A28" s="35"/>
      <c r="B28" s="35"/>
      <c r="C28" s="35"/>
      <c r="D28" s="35"/>
      <c r="E28" s="35"/>
      <c r="F28" s="35"/>
      <c r="G28" s="35"/>
      <c r="H28" s="35"/>
      <c r="I28" s="35"/>
      <c r="J28" s="35"/>
      <c r="K28" s="35"/>
      <c r="L28" s="35"/>
      <c r="M28" s="35"/>
      <c r="N28" s="35"/>
      <c r="O28" s="35"/>
      <c r="P28" s="35"/>
      <c r="Q28" s="35"/>
    </row>
    <row r="29" spans="1:17" x14ac:dyDescent="0.2">
      <c r="A29" s="35"/>
      <c r="B29" s="35"/>
      <c r="C29" s="35"/>
      <c r="D29" s="35"/>
      <c r="E29" s="35"/>
      <c r="F29" s="35"/>
      <c r="G29" s="35"/>
      <c r="H29" s="35"/>
      <c r="I29" s="35"/>
      <c r="J29" s="35"/>
      <c r="K29" s="35"/>
      <c r="L29" s="35"/>
      <c r="M29" s="35"/>
      <c r="N29" s="35"/>
      <c r="O29" s="35"/>
      <c r="P29" s="35"/>
      <c r="Q29" s="35"/>
    </row>
    <row r="30" spans="1:17" x14ac:dyDescent="0.2">
      <c r="A30" s="35"/>
      <c r="B30" s="35"/>
      <c r="C30" s="35"/>
      <c r="D30" s="35"/>
      <c r="E30" s="35"/>
      <c r="F30" s="35"/>
      <c r="G30" s="35"/>
      <c r="H30" s="35"/>
      <c r="I30" s="35"/>
      <c r="J30" s="35"/>
      <c r="K30" s="35"/>
      <c r="L30" s="35"/>
      <c r="M30" s="35"/>
      <c r="N30" s="35"/>
      <c r="O30" s="35"/>
      <c r="P30" s="35"/>
      <c r="Q30" s="35"/>
    </row>
    <row r="31" spans="1:17" x14ac:dyDescent="0.2">
      <c r="A31" s="35"/>
      <c r="B31" s="35"/>
      <c r="C31" s="35"/>
      <c r="D31" s="35"/>
      <c r="E31" s="35"/>
      <c r="F31" s="35"/>
      <c r="G31" s="35"/>
      <c r="H31" s="35"/>
      <c r="I31" s="35"/>
      <c r="J31" s="35"/>
      <c r="K31" s="35"/>
      <c r="L31" s="35"/>
      <c r="M31" s="35"/>
      <c r="N31" s="35"/>
      <c r="O31" s="35"/>
      <c r="P31" s="35"/>
      <c r="Q31" s="35"/>
    </row>
    <row r="32" spans="1:17" x14ac:dyDescent="0.2">
      <c r="A32" s="35"/>
      <c r="B32" s="35"/>
      <c r="C32" s="35"/>
      <c r="D32" s="35"/>
      <c r="E32" s="35"/>
      <c r="F32" s="35"/>
      <c r="G32" s="35"/>
      <c r="H32" s="35"/>
      <c r="I32" s="35"/>
      <c r="J32" s="35"/>
      <c r="K32" s="35"/>
      <c r="L32" s="35"/>
      <c r="M32" s="35"/>
      <c r="N32" s="35"/>
      <c r="O32" s="35"/>
      <c r="P32" s="35"/>
      <c r="Q32" s="35"/>
    </row>
    <row r="33" spans="1:17" x14ac:dyDescent="0.2">
      <c r="A33" s="35"/>
      <c r="B33" s="35"/>
      <c r="C33" s="35"/>
      <c r="D33" s="35"/>
      <c r="E33" s="35"/>
      <c r="F33" s="35"/>
      <c r="G33" s="35"/>
      <c r="H33" s="35"/>
      <c r="I33" s="35"/>
      <c r="J33" s="35"/>
      <c r="K33" s="35"/>
      <c r="L33" s="35"/>
      <c r="M33" s="35"/>
      <c r="N33" s="35"/>
      <c r="O33" s="35"/>
      <c r="P33" s="35"/>
      <c r="Q33" s="35"/>
    </row>
    <row r="34" spans="1:17" x14ac:dyDescent="0.2">
      <c r="A34" s="35"/>
      <c r="B34" s="35"/>
      <c r="C34" s="35"/>
      <c r="D34" s="35"/>
      <c r="E34" s="35"/>
      <c r="F34" s="35"/>
      <c r="G34" s="35"/>
      <c r="H34" s="35"/>
      <c r="I34" s="35"/>
      <c r="J34" s="35"/>
      <c r="K34" s="35"/>
      <c r="L34" s="35"/>
      <c r="M34" s="35"/>
      <c r="N34" s="35"/>
      <c r="O34" s="35"/>
      <c r="P34" s="35"/>
      <c r="Q34" s="35"/>
    </row>
    <row r="35" spans="1:17" x14ac:dyDescent="0.2">
      <c r="A35" s="35"/>
      <c r="B35" s="35"/>
      <c r="C35" s="35"/>
      <c r="D35" s="35"/>
      <c r="E35" s="35"/>
      <c r="F35" s="35"/>
      <c r="G35" s="35"/>
      <c r="H35" s="35"/>
      <c r="I35" s="35"/>
      <c r="J35" s="35"/>
      <c r="K35" s="35"/>
      <c r="L35" s="35"/>
      <c r="M35" s="35"/>
      <c r="N35" s="35"/>
      <c r="O35" s="35"/>
      <c r="P35" s="35"/>
      <c r="Q35" s="35"/>
    </row>
    <row r="36" spans="1:17" x14ac:dyDescent="0.2">
      <c r="A36" s="35"/>
      <c r="B36" s="35"/>
      <c r="C36" s="35"/>
      <c r="D36" s="35"/>
      <c r="E36" s="35"/>
      <c r="F36" s="35"/>
      <c r="G36" s="35"/>
      <c r="H36" s="35"/>
      <c r="I36" s="35"/>
      <c r="J36" s="35"/>
      <c r="K36" s="35"/>
      <c r="L36" s="35"/>
      <c r="M36" s="35"/>
      <c r="N36" s="35"/>
      <c r="O36" s="35"/>
      <c r="P36" s="35"/>
      <c r="Q36" s="35"/>
    </row>
    <row r="37" spans="1:17" x14ac:dyDescent="0.2">
      <c r="A37" s="35"/>
      <c r="B37" s="35"/>
      <c r="C37" s="35"/>
      <c r="D37" s="35"/>
      <c r="E37" s="35"/>
      <c r="F37" s="35"/>
      <c r="G37" s="35"/>
      <c r="H37" s="35"/>
      <c r="I37" s="35"/>
      <c r="J37" s="35"/>
      <c r="K37" s="35"/>
      <c r="L37" s="35"/>
      <c r="M37" s="35"/>
      <c r="N37" s="35"/>
      <c r="O37" s="35"/>
      <c r="P37" s="35"/>
      <c r="Q37" s="35"/>
    </row>
    <row r="38" spans="1:17" x14ac:dyDescent="0.2">
      <c r="A38" s="35"/>
      <c r="B38" s="35"/>
      <c r="C38" s="35"/>
      <c r="D38" s="35"/>
      <c r="E38" s="35"/>
      <c r="F38" s="35"/>
      <c r="G38" s="35"/>
      <c r="H38" s="35"/>
      <c r="I38" s="35"/>
      <c r="J38" s="35"/>
      <c r="K38" s="35"/>
      <c r="L38" s="35"/>
      <c r="M38" s="35"/>
      <c r="N38" s="35"/>
      <c r="O38" s="35"/>
      <c r="P38" s="35"/>
      <c r="Q38" s="35"/>
    </row>
    <row r="39" spans="1:17" x14ac:dyDescent="0.2">
      <c r="A39" s="35"/>
      <c r="B39" s="35"/>
      <c r="C39" s="35"/>
      <c r="D39" s="35"/>
      <c r="E39" s="35"/>
      <c r="F39" s="35"/>
      <c r="G39" s="35"/>
      <c r="H39" s="35"/>
      <c r="I39" s="35"/>
      <c r="J39" s="35"/>
      <c r="K39" s="35"/>
      <c r="L39" s="35"/>
      <c r="M39" s="35"/>
      <c r="N39" s="35"/>
      <c r="O39" s="35"/>
      <c r="P39" s="35"/>
      <c r="Q39" s="35"/>
    </row>
    <row r="40" spans="1:17" x14ac:dyDescent="0.2">
      <c r="A40" s="35"/>
      <c r="B40" s="35"/>
      <c r="C40" s="35"/>
      <c r="D40" s="35"/>
      <c r="E40" s="35"/>
      <c r="F40" s="35"/>
      <c r="G40" s="35"/>
      <c r="H40" s="35"/>
      <c r="I40" s="35"/>
      <c r="J40" s="35"/>
      <c r="K40" s="35"/>
      <c r="L40" s="35"/>
      <c r="M40" s="35"/>
      <c r="N40" s="35"/>
      <c r="O40" s="35"/>
      <c r="P40" s="35"/>
      <c r="Q40" s="3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Dashboard</vt:lpstr>
      <vt:lpstr>Options</vt:lpstr>
      <vt:lpstr>Data Dictionary</vt:lpstr>
      <vt:lpstr>Compound Alert</vt:lpstr>
      <vt:lpstr>Health</vt:lpstr>
      <vt:lpstr>Food</vt:lpstr>
      <vt:lpstr>Conflict</vt:lpstr>
      <vt:lpstr>Macro</vt:lpstr>
      <vt:lpstr>Natural Hazard</vt:lpstr>
      <vt:lpstr>Socioeconomic</vt:lpstr>
      <vt:lpstr>Landing</vt:lpstr>
      <vt:lpstr>Conflict!Conflict_and_Fragility</vt:lpstr>
      <vt:lpstr>Food!Food_Security</vt:lpstr>
      <vt:lpstr>Health!Health</vt:lpstr>
      <vt:lpstr>Macro!Macro_Fiscal</vt:lpstr>
      <vt:lpstr>'Natural Hazard'!Natural_Hazard</vt:lpstr>
      <vt:lpstr>Socioeconomic!Socioeconomic_Vulnerability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2021-03-17T07:13:34Z</dcterms:modified>
</cp:coreProperties>
</file>